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mc:AlternateContent xmlns:mc="http://schemas.openxmlformats.org/markup-compatibility/2006">
    <mc:Choice Requires="x15">
      <x15ac:absPath xmlns:x15ac="http://schemas.microsoft.com/office/spreadsheetml/2010/11/ac" url="/Users/jaredhusmannp.c./KataLYST Team Dropbox/Team Files/Opportunities/Listings/Marketing Prep : LYSTing/1805 Arlington Ave. Des Moines, IA/Due Diligence/"/>
    </mc:Choice>
  </mc:AlternateContent>
  <xr:revisionPtr revIDLastSave="0" documentId="13_ncr:1_{E37D25C8-ACB6-CE41-B286-0C0CBB982C44}" xr6:coauthVersionLast="47" xr6:coauthVersionMax="47" xr10:uidLastSave="{00000000-0000-0000-0000-000000000000}"/>
  <bookViews>
    <workbookView xWindow="7820" yWindow="500" windowWidth="43020" windowHeight="24540" firstSheet="1" activeTab="3" xr2:uid="{00000000-000D-0000-FFFF-FFFF00000000}"/>
  </bookViews>
  <sheets>
    <sheet name="Disclaimer" sheetId="1" r:id="rId1"/>
    <sheet name="Coomprehensive Summary" sheetId="2" r:id="rId2"/>
    <sheet name="Market Assumptions" sheetId="3" r:id="rId3"/>
    <sheet name="Executive_Summary" sheetId="4" r:id="rId4"/>
    <sheet name="Rent_Roll" sheetId="5" r:id="rId5"/>
    <sheet name="Pro_Forma" sheetId="6" r:id="rId6"/>
    <sheet name="Development" sheetId="7" state="hidden" r:id="rId7"/>
    <sheet name="Debt-Taxes" sheetId="8" r:id="rId8"/>
    <sheet name="Executive Summary(Best)" sheetId="9" r:id="rId9"/>
    <sheet name="Rent_Roll(Best)" sheetId="10" r:id="rId10"/>
    <sheet name="Pro_Forma(Best) " sheetId="11" r:id="rId11"/>
    <sheet name="Debt-Taxes(Best) " sheetId="12" r:id="rId12"/>
    <sheet name="Executive_Summary(Worst)" sheetId="13" r:id="rId13"/>
    <sheet name="Rent_Roll(Worst)" sheetId="14" r:id="rId14"/>
    <sheet name="Pro_Fomra(Worst)" sheetId="15" r:id="rId15"/>
    <sheet name="Debt-Taxes(Worst) " sheetId="16" r:id="rId16"/>
  </sheets>
  <definedNames>
    <definedName name="Building_Ops">Development!$Y$47</definedName>
    <definedName name="Cable_Internet">Executive_Summary!$I$39</definedName>
    <definedName name="Cap_Rate">Executive_Summary!$N$4</definedName>
    <definedName name="Cash_Cash">Executive_Summary!#REF!</definedName>
    <definedName name="Cleaning">Executive_Summary!$I$52</definedName>
    <definedName name="Cnstr_Debt_Int">Development!$Y$113</definedName>
    <definedName name="COD">Executive_Summary!$B$24</definedName>
    <definedName name="Constr_Int">Executive_Summary!$D$27</definedName>
    <definedName name="Construction_Month">#REF!</definedName>
    <definedName name="Construction_Months">Executive_Summary!$D$24</definedName>
    <definedName name="Dev_Chrg_Mncp_Csts">Development!$Y$16</definedName>
    <definedName name="Dev_Chrg_Mun_Costs">Development!$Y$16</definedName>
    <definedName name="Dev_Start">Executive_Summary!$D$23</definedName>
    <definedName name="Development_Start">#REF!</definedName>
    <definedName name="Discount_Rate">Executive_Summary!#REF!</definedName>
    <definedName name="Electricity">Executive_Summary!$I$34</definedName>
    <definedName name="Equity_Amt">Executive_Summary!$N$5</definedName>
    <definedName name="Exp_Escl">#REF!</definedName>
    <definedName name="Exp1_PNR">#REF!</definedName>
    <definedName name="Exp1_PY">#REF!</definedName>
    <definedName name="Exp2_PNR">#REF!</definedName>
    <definedName name="Exp2_PY">#REF!</definedName>
    <definedName name="Exp3_PNR">#REF!</definedName>
    <definedName name="Exp3_PY">#REF!</definedName>
    <definedName name="Exp4_PY">#REF!</definedName>
    <definedName name="Exp5_PY">#REF!</definedName>
    <definedName name="Exp6_PY">#REF!</definedName>
    <definedName name="Exp7_PY">#REF!</definedName>
    <definedName name="Exp8_PY">#REF!</definedName>
    <definedName name="Exp9_PY">#REF!</definedName>
    <definedName name="Expense_Increase">Executive_Summary!$I$73</definedName>
    <definedName name="Expense_Increase2">'Executive Summary(Best)'!$I$73</definedName>
    <definedName name="Expense_Increase3">'Executive_Summary(Worst)'!$I$73</definedName>
    <definedName name="Finance_Expense">Development!$Y$50</definedName>
    <definedName name="Finance_Ops">Development!$Y$51</definedName>
    <definedName name="G_A">Development!$Y$10</definedName>
    <definedName name="Gas_Heat">Executive_Summary!$I$33</definedName>
    <definedName name="GeneralMaintenance">Executive_Summary!$I$43</definedName>
    <definedName name="HC_Construction">Development!$Y$21</definedName>
    <definedName name="Insurance">Executive_Summary!$I$29</definedName>
    <definedName name="Int_Rate">Executive_Summary!$D$34</definedName>
    <definedName name="Interest_T2">Executive_Summary!$D$40</definedName>
    <definedName name="Land_Related">Development!$Y$7</definedName>
    <definedName name="Lawn_Snow">Executive_Summary!#REF!</definedName>
    <definedName name="LtC_T1">Executive_Summary!#REF!</definedName>
    <definedName name="LtV">Executive_Summary!$D$31</definedName>
    <definedName name="Mng_Exp">Executive_Summary!$I$60</definedName>
    <definedName name="Orig_Fee">Executive_Summary!$D$35</definedName>
    <definedName name="Orig_Fee_T1">#REF!</definedName>
    <definedName name="Orig_Fee_T2">Executive_Summary!#REF!</definedName>
    <definedName name="OtherInsurance">Executive_Summary!$I$31</definedName>
    <definedName name="OtherTax">Executive_Summary!$I$27</definedName>
    <definedName name="PayrollInsurance">Executive_Summary!$I$30</definedName>
    <definedName name="PayrollTax">Executive_Summary!$I$26</definedName>
    <definedName name="PestControl">Executive_Summary!$I$37</definedName>
    <definedName name="Principal">Executive_Summary!$D$30</definedName>
    <definedName name="Principal_t">Executive_Summary!$D$38</definedName>
    <definedName name="Principal_T1">#REF!</definedName>
    <definedName name="Principal_T2">Executive_Summary!$D$38</definedName>
    <definedName name="PropertyInsurance">Executive_Summary!$I$29</definedName>
    <definedName name="PropertyTaxes">Executive_Summary!$I$25</definedName>
    <definedName name="Rental_Escl">#REF!</definedName>
    <definedName name="Rental_Increase">Executive_Summary!$I$22</definedName>
    <definedName name="Rental_Increase2">'Executive Summary(Best)'!$I$22</definedName>
    <definedName name="Rental_Increase3">'Executive_Summary(Worst)'!$I$22</definedName>
    <definedName name="Repairs">Executive_Summary!$E$40</definedName>
    <definedName name="Reserves">Executive_Summary!$I$71</definedName>
    <definedName name="ROE">Executive_Summary!$N$9</definedName>
    <definedName name="Sale_Exp">Executive_Summary!#REF!</definedName>
    <definedName name="Sale_Term_Date">Executive_Summary!#REF!</definedName>
    <definedName name="Sales_Exp">#REF!</definedName>
    <definedName name="SC_Construction">Development!$Y$40</definedName>
    <definedName name="Sewer">Executive_Summary!$I$36</definedName>
    <definedName name="Supplies">Executive_Summary!$I$42</definedName>
    <definedName name="T1_Col_Index">#REF!</definedName>
    <definedName name="Taxes">Executive_Summary!$I$25</definedName>
    <definedName name="Term">Executive_Summary!$D$32</definedName>
    <definedName name="Term_T2">Executive_Summary!$D$39</definedName>
    <definedName name="Tranche_One">#REF!</definedName>
    <definedName name="TrashRemoval">Executive_Summary!$I$38</definedName>
    <definedName name="Vacancy1">Executive_Summary!$I$19</definedName>
    <definedName name="Vacancy2">Executive_Summary!#REF!</definedName>
    <definedName name="Vacancy3">Executive_Summary!#REF!</definedName>
    <definedName name="Vacancy4">Executive_Summary!#REF!</definedName>
    <definedName name="Vacancy5">#REF!</definedName>
    <definedName name="VacantUnits">Executive_Summary!$I$40</definedName>
    <definedName name="Water">Executive_Summary!$I$35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2">
      <go:sheetsCustomData xmlns:go="http://customooxmlschemas.google.com/" r:id="rId21" roundtripDataChecksum="tK1cbsHpf3xwNVLKQczmapZNPJXk9E0pP66I4XvduYA="/>
    </ext>
  </extLst>
</workbook>
</file>

<file path=xl/calcChain.xml><?xml version="1.0" encoding="utf-8"?>
<calcChain xmlns="http://schemas.openxmlformats.org/spreadsheetml/2006/main">
  <c r="AC5" i="15" l="1"/>
  <c r="AD5" i="15"/>
  <c r="AE5" i="15"/>
  <c r="AF5" i="15"/>
  <c r="AG5" i="15"/>
  <c r="AH5" i="15"/>
  <c r="AI5" i="15"/>
  <c r="AJ5" i="15"/>
  <c r="AK5" i="15"/>
  <c r="AL5" i="15"/>
  <c r="AM5" i="15"/>
  <c r="AN5" i="15"/>
  <c r="AO5" i="15"/>
  <c r="AP5" i="15"/>
  <c r="AQ5" i="15"/>
  <c r="AR5" i="15"/>
  <c r="AS5" i="15"/>
  <c r="AT5" i="15"/>
  <c r="AU5" i="15"/>
  <c r="AV5" i="15"/>
  <c r="AW5" i="15"/>
  <c r="AX5" i="15"/>
  <c r="AY5" i="15"/>
  <c r="AZ5" i="15"/>
  <c r="BA5" i="15"/>
  <c r="BB5" i="15"/>
  <c r="BC5" i="15"/>
  <c r="BD5" i="15"/>
  <c r="BE5" i="15"/>
  <c r="BF5" i="15"/>
  <c r="BG5" i="15"/>
  <c r="BH5" i="15"/>
  <c r="BI5" i="15"/>
  <c r="BJ5" i="15"/>
  <c r="BK5" i="15"/>
  <c r="BL5" i="15"/>
  <c r="BM5" i="15"/>
  <c r="BN5" i="15"/>
  <c r="BO5" i="15"/>
  <c r="BP5" i="15"/>
  <c r="BQ5" i="15"/>
  <c r="BR5" i="15"/>
  <c r="BS5" i="15"/>
  <c r="BT5" i="15"/>
  <c r="BU5" i="15"/>
  <c r="BV5" i="15"/>
  <c r="BW5" i="15"/>
  <c r="BX5" i="15"/>
  <c r="BY5" i="15"/>
  <c r="BZ5" i="15"/>
  <c r="CA5" i="15"/>
  <c r="CB5" i="15"/>
  <c r="CC5" i="15"/>
  <c r="CD5" i="15"/>
  <c r="CE5" i="15"/>
  <c r="CF5" i="15"/>
  <c r="CG5" i="15"/>
  <c r="CH5" i="15"/>
  <c r="CI5" i="15"/>
  <c r="CJ5" i="15"/>
  <c r="CK5" i="15"/>
  <c r="CL5" i="15"/>
  <c r="CM5" i="15"/>
  <c r="CN5" i="15"/>
  <c r="CO5" i="15"/>
  <c r="CP5" i="15"/>
  <c r="CQ5" i="15"/>
  <c r="CR5" i="15"/>
  <c r="CS5" i="15"/>
  <c r="CT5" i="15"/>
  <c r="CU5" i="15"/>
  <c r="CV5" i="15"/>
  <c r="CW5" i="15"/>
  <c r="CX5" i="15"/>
  <c r="CY5" i="15"/>
  <c r="CZ5" i="15"/>
  <c r="DA5" i="15"/>
  <c r="DB5" i="15"/>
  <c r="DC5" i="15"/>
  <c r="DD5" i="15"/>
  <c r="DE5" i="15"/>
  <c r="DF5" i="15"/>
  <c r="DG5" i="15"/>
  <c r="DH5" i="15"/>
  <c r="DI5" i="15"/>
  <c r="DJ5" i="15"/>
  <c r="DK5" i="15"/>
  <c r="DL5" i="15"/>
  <c r="DM5" i="15"/>
  <c r="DN5" i="15"/>
  <c r="DO5" i="15"/>
  <c r="DP5" i="15"/>
  <c r="DQ5" i="15"/>
  <c r="DR5" i="15"/>
  <c r="DS5" i="15"/>
  <c r="DT5" i="15"/>
  <c r="DU5" i="15"/>
  <c r="DV5" i="15"/>
  <c r="DW5" i="15"/>
  <c r="DX5" i="15"/>
  <c r="DY5" i="15"/>
  <c r="DZ5" i="15"/>
  <c r="EA5" i="15"/>
  <c r="EB5" i="15"/>
  <c r="EC5" i="15"/>
  <c r="ED5" i="15"/>
  <c r="EE5" i="15"/>
  <c r="EF5" i="15"/>
  <c r="EG5" i="15"/>
  <c r="EH5" i="15"/>
  <c r="EI5" i="15"/>
  <c r="EJ5" i="15"/>
  <c r="EK5" i="15"/>
  <c r="EL5" i="15"/>
  <c r="EM5" i="15"/>
  <c r="EN5" i="15"/>
  <c r="EO5" i="15"/>
  <c r="EP5" i="15"/>
  <c r="AB5" i="15"/>
  <c r="AA5" i="15"/>
  <c r="Y30" i="14"/>
  <c r="Z30" i="14"/>
  <c r="AA30" i="14"/>
  <c r="AB30" i="14"/>
  <c r="AC30" i="14"/>
  <c r="AD30" i="14"/>
  <c r="AE30" i="14"/>
  <c r="AF30" i="14"/>
  <c r="AG30" i="14"/>
  <c r="AH30" i="14"/>
  <c r="AI30" i="14"/>
  <c r="AJ30" i="14"/>
  <c r="AK30" i="14"/>
  <c r="AL30" i="14"/>
  <c r="AM30" i="14"/>
  <c r="AN30" i="14"/>
  <c r="AO30" i="14"/>
  <c r="AP30" i="14"/>
  <c r="AQ30" i="14"/>
  <c r="AR30" i="14"/>
  <c r="AS30" i="14"/>
  <c r="AT30" i="14"/>
  <c r="AU30" i="14"/>
  <c r="AV30" i="14"/>
  <c r="AW30" i="14"/>
  <c r="AX30" i="14"/>
  <c r="AY30" i="14"/>
  <c r="AZ30" i="14"/>
  <c r="BA30" i="14"/>
  <c r="BB30" i="14"/>
  <c r="BC30" i="14"/>
  <c r="BD30" i="14"/>
  <c r="BE30" i="14"/>
  <c r="BF30" i="14"/>
  <c r="BG30" i="14"/>
  <c r="BH30" i="14"/>
  <c r="BI30" i="14"/>
  <c r="BJ30" i="14"/>
  <c r="BK30" i="14"/>
  <c r="BL30" i="14"/>
  <c r="BM30" i="14"/>
  <c r="BN30" i="14"/>
  <c r="BO30" i="14"/>
  <c r="BP30" i="14"/>
  <c r="BQ30" i="14"/>
  <c r="BR30" i="14"/>
  <c r="BS30" i="14"/>
  <c r="BT30" i="14"/>
  <c r="BU30" i="14"/>
  <c r="BV30" i="14"/>
  <c r="BW30" i="14"/>
  <c r="BX30" i="14"/>
  <c r="BY30" i="14"/>
  <c r="BZ30" i="14"/>
  <c r="CA30" i="14"/>
  <c r="CB30" i="14"/>
  <c r="CC30" i="14"/>
  <c r="CD30" i="14"/>
  <c r="CE30" i="14"/>
  <c r="CF30" i="14"/>
  <c r="CG30" i="14"/>
  <c r="CH30" i="14"/>
  <c r="CI30" i="14"/>
  <c r="CJ30" i="14"/>
  <c r="CK30" i="14"/>
  <c r="CL30" i="14"/>
  <c r="CM30" i="14"/>
  <c r="CN30" i="14"/>
  <c r="CO30" i="14"/>
  <c r="CP30" i="14"/>
  <c r="CQ30" i="14"/>
  <c r="CR30" i="14"/>
  <c r="CS30" i="14"/>
  <c r="CT30" i="14"/>
  <c r="CU30" i="14"/>
  <c r="CV30" i="14"/>
  <c r="CW30" i="14"/>
  <c r="CX30" i="14"/>
  <c r="CY30" i="14"/>
  <c r="CZ30" i="14"/>
  <c r="DA30" i="14"/>
  <c r="DB30" i="14"/>
  <c r="DC30" i="14"/>
  <c r="DD30" i="14"/>
  <c r="DE30" i="14"/>
  <c r="DF30" i="14"/>
  <c r="DG30" i="14"/>
  <c r="DH30" i="14"/>
  <c r="DI30" i="14"/>
  <c r="DJ30" i="14"/>
  <c r="DK30" i="14"/>
  <c r="DL30" i="14"/>
  <c r="DM30" i="14"/>
  <c r="DN30" i="14"/>
  <c r="DO30" i="14"/>
  <c r="DP30" i="14"/>
  <c r="DQ30" i="14"/>
  <c r="DR30" i="14"/>
  <c r="DS30" i="14"/>
  <c r="DT30" i="14"/>
  <c r="DU30" i="14"/>
  <c r="DV30" i="14"/>
  <c r="DW30" i="14"/>
  <c r="DX30" i="14"/>
  <c r="DY30" i="14"/>
  <c r="DZ30" i="14"/>
  <c r="EA30" i="14"/>
  <c r="EB30" i="14"/>
  <c r="EC30" i="14"/>
  <c r="ED30" i="14"/>
  <c r="EE30" i="14"/>
  <c r="EF30" i="14"/>
  <c r="EG30" i="14"/>
  <c r="EH30" i="14"/>
  <c r="EI30" i="14"/>
  <c r="EJ30" i="14"/>
  <c r="EK30" i="14"/>
  <c r="EL30" i="14"/>
  <c r="Y31" i="14"/>
  <c r="Z31" i="14"/>
  <c r="AA31" i="14"/>
  <c r="AB31" i="14"/>
  <c r="AC31" i="14"/>
  <c r="AD31" i="14"/>
  <c r="AE31" i="14"/>
  <c r="AF31" i="14"/>
  <c r="AG31" i="14"/>
  <c r="AH31" i="14"/>
  <c r="AI31" i="14"/>
  <c r="AJ31" i="14"/>
  <c r="AK31" i="14"/>
  <c r="AL31" i="14"/>
  <c r="AM31" i="14"/>
  <c r="AN31" i="14"/>
  <c r="AO31" i="14"/>
  <c r="AP31" i="14"/>
  <c r="AQ31" i="14"/>
  <c r="AR31" i="14"/>
  <c r="AS31" i="14"/>
  <c r="AT31" i="14"/>
  <c r="AU31" i="14"/>
  <c r="AV31" i="14"/>
  <c r="AW31" i="14"/>
  <c r="AX31" i="14"/>
  <c r="AY31" i="14"/>
  <c r="AZ31" i="14"/>
  <c r="BA31" i="14"/>
  <c r="BB31" i="14"/>
  <c r="BC31" i="14"/>
  <c r="BD31" i="14"/>
  <c r="BE31" i="14"/>
  <c r="BF31" i="14"/>
  <c r="BG31" i="14"/>
  <c r="BH31" i="14"/>
  <c r="BI31" i="14"/>
  <c r="BJ31" i="14"/>
  <c r="BK31" i="14"/>
  <c r="BL31" i="14"/>
  <c r="BM31" i="14"/>
  <c r="BN31" i="14"/>
  <c r="BO31" i="14"/>
  <c r="BP31" i="14"/>
  <c r="BQ31" i="14"/>
  <c r="BR31" i="14"/>
  <c r="BS31" i="14"/>
  <c r="BT31" i="14"/>
  <c r="BU31" i="14"/>
  <c r="BV31" i="14"/>
  <c r="BW31" i="14"/>
  <c r="BX31" i="14"/>
  <c r="BY31" i="14"/>
  <c r="BZ31" i="14"/>
  <c r="CA31" i="14"/>
  <c r="CB31" i="14"/>
  <c r="CC31" i="14"/>
  <c r="CD31" i="14"/>
  <c r="CE31" i="14"/>
  <c r="CF31" i="14"/>
  <c r="CG31" i="14"/>
  <c r="CH31" i="14"/>
  <c r="CI31" i="14"/>
  <c r="CJ31" i="14"/>
  <c r="CK31" i="14"/>
  <c r="CL31" i="14"/>
  <c r="CM31" i="14"/>
  <c r="CN31" i="14"/>
  <c r="CO31" i="14"/>
  <c r="CP31" i="14"/>
  <c r="CQ31" i="14"/>
  <c r="CR31" i="14"/>
  <c r="CS31" i="14"/>
  <c r="CT31" i="14"/>
  <c r="CU31" i="14"/>
  <c r="CV31" i="14"/>
  <c r="CW31" i="14"/>
  <c r="CX31" i="14"/>
  <c r="CY31" i="14"/>
  <c r="CZ31" i="14"/>
  <c r="DA31" i="14"/>
  <c r="DB31" i="14"/>
  <c r="DC31" i="14"/>
  <c r="DD31" i="14"/>
  <c r="DE31" i="14"/>
  <c r="DF31" i="14"/>
  <c r="DG31" i="14"/>
  <c r="DH31" i="14"/>
  <c r="DI31" i="14"/>
  <c r="DJ31" i="14"/>
  <c r="DK31" i="14"/>
  <c r="DL31" i="14"/>
  <c r="DM31" i="14"/>
  <c r="DN31" i="14"/>
  <c r="DO31" i="14"/>
  <c r="DP31" i="14"/>
  <c r="DQ31" i="14"/>
  <c r="DR31" i="14"/>
  <c r="DS31" i="14"/>
  <c r="DT31" i="14"/>
  <c r="DU31" i="14"/>
  <c r="DV31" i="14"/>
  <c r="DW31" i="14"/>
  <c r="DX31" i="14"/>
  <c r="DY31" i="14"/>
  <c r="DZ31" i="14"/>
  <c r="EA31" i="14"/>
  <c r="EB31" i="14"/>
  <c r="EC31" i="14"/>
  <c r="ED31" i="14"/>
  <c r="EE31" i="14"/>
  <c r="EF31" i="14"/>
  <c r="EG31" i="14"/>
  <c r="EH31" i="14"/>
  <c r="EI31" i="14"/>
  <c r="EJ31" i="14"/>
  <c r="EK31" i="14"/>
  <c r="EL31" i="14"/>
  <c r="Y32" i="14"/>
  <c r="Z32" i="14"/>
  <c r="AA32" i="14"/>
  <c r="AB32" i="14"/>
  <c r="AC32" i="14"/>
  <c r="AD32" i="14"/>
  <c r="AE32" i="14"/>
  <c r="AF32" i="14"/>
  <c r="AG32" i="14"/>
  <c r="AH32" i="14"/>
  <c r="AI32" i="14"/>
  <c r="AJ32" i="14"/>
  <c r="AK32" i="14"/>
  <c r="AL32" i="14"/>
  <c r="AM32" i="14"/>
  <c r="AN32" i="14"/>
  <c r="AO32" i="14"/>
  <c r="AP32" i="14"/>
  <c r="AQ32" i="14"/>
  <c r="AR32" i="14"/>
  <c r="AS32" i="14"/>
  <c r="AT32" i="14"/>
  <c r="AU32" i="14"/>
  <c r="AV32" i="14"/>
  <c r="AW32" i="14"/>
  <c r="AX32" i="14"/>
  <c r="AY32" i="14"/>
  <c r="AZ32" i="14"/>
  <c r="BA32" i="14"/>
  <c r="BB32" i="14"/>
  <c r="BC32" i="14"/>
  <c r="BD32" i="14"/>
  <c r="BE32" i="14"/>
  <c r="BF32" i="14"/>
  <c r="BG32" i="14"/>
  <c r="BH32" i="14"/>
  <c r="BI32" i="14"/>
  <c r="BJ32" i="14"/>
  <c r="BK32" i="14"/>
  <c r="BL32" i="14"/>
  <c r="BM32" i="14"/>
  <c r="BN32" i="14"/>
  <c r="BO32" i="14"/>
  <c r="BP32" i="14"/>
  <c r="BQ32" i="14"/>
  <c r="BR32" i="14"/>
  <c r="BS32" i="14"/>
  <c r="BT32" i="14"/>
  <c r="BU32" i="14"/>
  <c r="BV32" i="14"/>
  <c r="BW32" i="14"/>
  <c r="BX32" i="14"/>
  <c r="BY32" i="14"/>
  <c r="BZ32" i="14"/>
  <c r="CA32" i="14"/>
  <c r="CB32" i="14"/>
  <c r="CC32" i="14"/>
  <c r="CD32" i="14"/>
  <c r="CE32" i="14"/>
  <c r="CF32" i="14"/>
  <c r="CG32" i="14"/>
  <c r="CH32" i="14"/>
  <c r="CI32" i="14"/>
  <c r="CJ32" i="14"/>
  <c r="CK32" i="14"/>
  <c r="CL32" i="14"/>
  <c r="CM32" i="14"/>
  <c r="CN32" i="14"/>
  <c r="CO32" i="14"/>
  <c r="CP32" i="14"/>
  <c r="CQ32" i="14"/>
  <c r="CR32" i="14"/>
  <c r="CS32" i="14"/>
  <c r="CT32" i="14"/>
  <c r="CU32" i="14"/>
  <c r="CV32" i="14"/>
  <c r="CW32" i="14"/>
  <c r="CX32" i="14"/>
  <c r="CY32" i="14"/>
  <c r="CZ32" i="14"/>
  <c r="DA32" i="14"/>
  <c r="DB32" i="14"/>
  <c r="DC32" i="14"/>
  <c r="DD32" i="14"/>
  <c r="DE32" i="14"/>
  <c r="DF32" i="14"/>
  <c r="DG32" i="14"/>
  <c r="DH32" i="14"/>
  <c r="DI32" i="14"/>
  <c r="DJ32" i="14"/>
  <c r="DK32" i="14"/>
  <c r="DL32" i="14"/>
  <c r="DM32" i="14"/>
  <c r="DN32" i="14"/>
  <c r="DO32" i="14"/>
  <c r="DP32" i="14"/>
  <c r="DQ32" i="14"/>
  <c r="DR32" i="14"/>
  <c r="DS32" i="14"/>
  <c r="DT32" i="14"/>
  <c r="DU32" i="14"/>
  <c r="DV32" i="14"/>
  <c r="DW32" i="14"/>
  <c r="DX32" i="14"/>
  <c r="DY32" i="14"/>
  <c r="DZ32" i="14"/>
  <c r="EA32" i="14"/>
  <c r="EB32" i="14"/>
  <c r="EC32" i="14"/>
  <c r="ED32" i="14"/>
  <c r="EE32" i="14"/>
  <c r="EF32" i="14"/>
  <c r="EG32" i="14"/>
  <c r="EH32" i="14"/>
  <c r="EI32" i="14"/>
  <c r="EJ32" i="14"/>
  <c r="EK32" i="14"/>
  <c r="EL32" i="14"/>
  <c r="Y33" i="14"/>
  <c r="Z33" i="14"/>
  <c r="AA33" i="14"/>
  <c r="AB33" i="14"/>
  <c r="AC33" i="14"/>
  <c r="AD33" i="14"/>
  <c r="AE33" i="14"/>
  <c r="AF33" i="14"/>
  <c r="AG33" i="14"/>
  <c r="AH33" i="14"/>
  <c r="AI33" i="14"/>
  <c r="AJ33" i="14"/>
  <c r="AK33" i="14"/>
  <c r="AL33" i="14"/>
  <c r="AM33" i="14"/>
  <c r="AN33" i="14"/>
  <c r="AO33" i="14"/>
  <c r="AP33" i="14"/>
  <c r="AQ33" i="14"/>
  <c r="AR33" i="14"/>
  <c r="AS33" i="14"/>
  <c r="AT33" i="14"/>
  <c r="AU33" i="14"/>
  <c r="AV33" i="14"/>
  <c r="AW33" i="14"/>
  <c r="AX33" i="14"/>
  <c r="AY33" i="14"/>
  <c r="AZ33" i="14"/>
  <c r="BA33" i="14"/>
  <c r="BB33" i="14"/>
  <c r="BC33" i="14"/>
  <c r="BD33" i="14"/>
  <c r="BE33" i="14"/>
  <c r="BF33" i="14"/>
  <c r="BG33" i="14"/>
  <c r="BH33" i="14"/>
  <c r="BI33" i="14"/>
  <c r="BJ33" i="14"/>
  <c r="BK33" i="14"/>
  <c r="BL33" i="14"/>
  <c r="BM33" i="14"/>
  <c r="BN33" i="14"/>
  <c r="BO33" i="14"/>
  <c r="BP33" i="14"/>
  <c r="BQ33" i="14"/>
  <c r="BR33" i="14"/>
  <c r="BS33" i="14"/>
  <c r="BT33" i="14"/>
  <c r="BU33" i="14"/>
  <c r="BV33" i="14"/>
  <c r="BW33" i="14"/>
  <c r="BX33" i="14"/>
  <c r="BY33" i="14"/>
  <c r="BZ33" i="14"/>
  <c r="CA33" i="14"/>
  <c r="CB33" i="14"/>
  <c r="CC33" i="14"/>
  <c r="CD33" i="14"/>
  <c r="CE33" i="14"/>
  <c r="CF33" i="14"/>
  <c r="CG33" i="14"/>
  <c r="CH33" i="14"/>
  <c r="CI33" i="14"/>
  <c r="CJ33" i="14"/>
  <c r="CK33" i="14"/>
  <c r="CL33" i="14"/>
  <c r="CM33" i="14"/>
  <c r="CN33" i="14"/>
  <c r="CO33" i="14"/>
  <c r="CP33" i="14"/>
  <c r="CQ33" i="14"/>
  <c r="CR33" i="14"/>
  <c r="CS33" i="14"/>
  <c r="CT33" i="14"/>
  <c r="CU33" i="14"/>
  <c r="CV33" i="14"/>
  <c r="CW33" i="14"/>
  <c r="CX33" i="14"/>
  <c r="CY33" i="14"/>
  <c r="CZ33" i="14"/>
  <c r="DA33" i="14"/>
  <c r="DB33" i="14"/>
  <c r="DC33" i="14"/>
  <c r="DD33" i="14"/>
  <c r="DE33" i="14"/>
  <c r="DF33" i="14"/>
  <c r="DG33" i="14"/>
  <c r="DH33" i="14"/>
  <c r="DI33" i="14"/>
  <c r="DJ33" i="14"/>
  <c r="DK33" i="14"/>
  <c r="DL33" i="14"/>
  <c r="DM33" i="14"/>
  <c r="DN33" i="14"/>
  <c r="DO33" i="14"/>
  <c r="DP33" i="14"/>
  <c r="DQ33" i="14"/>
  <c r="DR33" i="14"/>
  <c r="DS33" i="14"/>
  <c r="DT33" i="14"/>
  <c r="DU33" i="14"/>
  <c r="DV33" i="14"/>
  <c r="DW33" i="14"/>
  <c r="DX33" i="14"/>
  <c r="DY33" i="14"/>
  <c r="DZ33" i="14"/>
  <c r="EA33" i="14"/>
  <c r="EB33" i="14"/>
  <c r="EC33" i="14"/>
  <c r="ED33" i="14"/>
  <c r="EE33" i="14"/>
  <c r="EF33" i="14"/>
  <c r="EG33" i="14"/>
  <c r="EH33" i="14"/>
  <c r="EI33" i="14"/>
  <c r="EJ33" i="14"/>
  <c r="EK33" i="14"/>
  <c r="EL33" i="14"/>
  <c r="Y34" i="14"/>
  <c r="Z34" i="14"/>
  <c r="AA34" i="14"/>
  <c r="AB34" i="14"/>
  <c r="AC34" i="14"/>
  <c r="AD34" i="14"/>
  <c r="AE34" i="14"/>
  <c r="AF34" i="14"/>
  <c r="AG34" i="14"/>
  <c r="AH34" i="14"/>
  <c r="AI34" i="14"/>
  <c r="AJ34" i="14"/>
  <c r="AK34" i="14"/>
  <c r="AL34" i="14"/>
  <c r="AM34" i="14"/>
  <c r="AN34" i="14"/>
  <c r="AO34" i="14"/>
  <c r="AP34" i="14"/>
  <c r="AQ34" i="14"/>
  <c r="AR34" i="14"/>
  <c r="AS34" i="14"/>
  <c r="AT34" i="14"/>
  <c r="AU34" i="14"/>
  <c r="AV34" i="14"/>
  <c r="AW34" i="14"/>
  <c r="AX34" i="14"/>
  <c r="AY34" i="14"/>
  <c r="AZ34" i="14"/>
  <c r="BA34" i="14"/>
  <c r="BB34" i="14"/>
  <c r="BC34" i="14"/>
  <c r="BD34" i="14"/>
  <c r="BE34" i="14"/>
  <c r="BF34" i="14"/>
  <c r="BG34" i="14"/>
  <c r="BH34" i="14"/>
  <c r="BI34" i="14"/>
  <c r="BJ34" i="14"/>
  <c r="BK34" i="14"/>
  <c r="BL34" i="14"/>
  <c r="BM34" i="14"/>
  <c r="BN34" i="14"/>
  <c r="BO34" i="14"/>
  <c r="BP34" i="14"/>
  <c r="BQ34" i="14"/>
  <c r="BR34" i="14"/>
  <c r="BS34" i="14"/>
  <c r="BT34" i="14"/>
  <c r="BU34" i="14"/>
  <c r="BV34" i="14"/>
  <c r="BW34" i="14"/>
  <c r="BX34" i="14"/>
  <c r="BY34" i="14"/>
  <c r="BZ34" i="14"/>
  <c r="CA34" i="14"/>
  <c r="CB34" i="14"/>
  <c r="CC34" i="14"/>
  <c r="CD34" i="14"/>
  <c r="CE34" i="14"/>
  <c r="CF34" i="14"/>
  <c r="CG34" i="14"/>
  <c r="CH34" i="14"/>
  <c r="CI34" i="14"/>
  <c r="CJ34" i="14"/>
  <c r="CK34" i="14"/>
  <c r="CL34" i="14"/>
  <c r="CM34" i="14"/>
  <c r="CN34" i="14"/>
  <c r="CO34" i="14"/>
  <c r="CP34" i="14"/>
  <c r="CQ34" i="14"/>
  <c r="CR34" i="14"/>
  <c r="CS34" i="14"/>
  <c r="CT34" i="14"/>
  <c r="CU34" i="14"/>
  <c r="CV34" i="14"/>
  <c r="CW34" i="14"/>
  <c r="CX34" i="14"/>
  <c r="CY34" i="14"/>
  <c r="CZ34" i="14"/>
  <c r="DA34" i="14"/>
  <c r="DB34" i="14"/>
  <c r="DC34" i="14"/>
  <c r="DD34" i="14"/>
  <c r="DE34" i="14"/>
  <c r="DF34" i="14"/>
  <c r="DG34" i="14"/>
  <c r="DH34" i="14"/>
  <c r="DI34" i="14"/>
  <c r="DJ34" i="14"/>
  <c r="DK34" i="14"/>
  <c r="DL34" i="14"/>
  <c r="DM34" i="14"/>
  <c r="DN34" i="14"/>
  <c r="DO34" i="14"/>
  <c r="DP34" i="14"/>
  <c r="DQ34" i="14"/>
  <c r="DR34" i="14"/>
  <c r="DS34" i="14"/>
  <c r="DT34" i="14"/>
  <c r="DU34" i="14"/>
  <c r="DV34" i="14"/>
  <c r="DW34" i="14"/>
  <c r="DX34" i="14"/>
  <c r="DY34" i="14"/>
  <c r="DZ34" i="14"/>
  <c r="EA34" i="14"/>
  <c r="EB34" i="14"/>
  <c r="EC34" i="14"/>
  <c r="ED34" i="14"/>
  <c r="EE34" i="14"/>
  <c r="EF34" i="14"/>
  <c r="EG34" i="14"/>
  <c r="EH34" i="14"/>
  <c r="EI34" i="14"/>
  <c r="EJ34" i="14"/>
  <c r="EK34" i="14"/>
  <c r="EL34" i="14"/>
  <c r="Y35" i="14"/>
  <c r="Z35" i="14"/>
  <c r="AA35" i="14"/>
  <c r="AB35" i="14"/>
  <c r="AC35" i="14"/>
  <c r="AD35" i="14"/>
  <c r="AE35" i="14"/>
  <c r="AF35" i="14"/>
  <c r="AG35" i="14"/>
  <c r="AH35" i="14"/>
  <c r="AI35" i="14"/>
  <c r="AJ35" i="14"/>
  <c r="AK35" i="14"/>
  <c r="AL35" i="14"/>
  <c r="AM35" i="14"/>
  <c r="AN35" i="14"/>
  <c r="AO35" i="14"/>
  <c r="AP35" i="14"/>
  <c r="AQ35" i="14"/>
  <c r="AR35" i="14"/>
  <c r="AS35" i="14"/>
  <c r="AT35" i="14"/>
  <c r="AU35" i="14"/>
  <c r="AV35" i="14"/>
  <c r="AW35" i="14"/>
  <c r="AX35" i="14"/>
  <c r="AY35" i="14"/>
  <c r="AZ35" i="14"/>
  <c r="BA35" i="14"/>
  <c r="BB35" i="14"/>
  <c r="BC35" i="14"/>
  <c r="BD35" i="14"/>
  <c r="BE35" i="14"/>
  <c r="BF35" i="14"/>
  <c r="BG35" i="14"/>
  <c r="BH35" i="14"/>
  <c r="BI35" i="14"/>
  <c r="BJ35" i="14"/>
  <c r="BK35" i="14"/>
  <c r="BL35" i="14"/>
  <c r="BM35" i="14"/>
  <c r="BN35" i="14"/>
  <c r="BO35" i="14"/>
  <c r="BP35" i="14"/>
  <c r="BQ35" i="14"/>
  <c r="BR35" i="14"/>
  <c r="BS35" i="14"/>
  <c r="BT35" i="14"/>
  <c r="BU35" i="14"/>
  <c r="BV35" i="14"/>
  <c r="BW35" i="14"/>
  <c r="BX35" i="14"/>
  <c r="BY35" i="14"/>
  <c r="BZ35" i="14"/>
  <c r="CA35" i="14"/>
  <c r="CB35" i="14"/>
  <c r="CC35" i="14"/>
  <c r="CD35" i="14"/>
  <c r="CE35" i="14"/>
  <c r="CF35" i="14"/>
  <c r="CG35" i="14"/>
  <c r="CH35" i="14"/>
  <c r="CI35" i="14"/>
  <c r="CJ35" i="14"/>
  <c r="CK35" i="14"/>
  <c r="CL35" i="14"/>
  <c r="CM35" i="14"/>
  <c r="CN35" i="14"/>
  <c r="CO35" i="14"/>
  <c r="CP35" i="14"/>
  <c r="CQ35" i="14"/>
  <c r="CR35" i="14"/>
  <c r="CS35" i="14"/>
  <c r="CT35" i="14"/>
  <c r="CU35" i="14"/>
  <c r="CV35" i="14"/>
  <c r="CW35" i="14"/>
  <c r="CX35" i="14"/>
  <c r="CY35" i="14"/>
  <c r="CZ35" i="14"/>
  <c r="DA35" i="14"/>
  <c r="DB35" i="14"/>
  <c r="DC35" i="14"/>
  <c r="DD35" i="14"/>
  <c r="DE35" i="14"/>
  <c r="DF35" i="14"/>
  <c r="DG35" i="14"/>
  <c r="DH35" i="14"/>
  <c r="DI35" i="14"/>
  <c r="DJ35" i="14"/>
  <c r="DK35" i="14"/>
  <c r="DL35" i="14"/>
  <c r="DM35" i="14"/>
  <c r="DN35" i="14"/>
  <c r="DO35" i="14"/>
  <c r="DP35" i="14"/>
  <c r="DQ35" i="14"/>
  <c r="DR35" i="14"/>
  <c r="DS35" i="14"/>
  <c r="DT35" i="14"/>
  <c r="DU35" i="14"/>
  <c r="DV35" i="14"/>
  <c r="DW35" i="14"/>
  <c r="DX35" i="14"/>
  <c r="DY35" i="14"/>
  <c r="DZ35" i="14"/>
  <c r="EA35" i="14"/>
  <c r="EB35" i="14"/>
  <c r="EC35" i="14"/>
  <c r="ED35" i="14"/>
  <c r="EE35" i="14"/>
  <c r="EF35" i="14"/>
  <c r="EG35" i="14"/>
  <c r="EH35" i="14"/>
  <c r="EI35" i="14"/>
  <c r="EJ35" i="14"/>
  <c r="EK35" i="14"/>
  <c r="EL35" i="14"/>
  <c r="Y36" i="14"/>
  <c r="Z36" i="14"/>
  <c r="AA36" i="14"/>
  <c r="AB36" i="14"/>
  <c r="AC36" i="14"/>
  <c r="AD36" i="14"/>
  <c r="AE36" i="14"/>
  <c r="AF36" i="14"/>
  <c r="AG36" i="14"/>
  <c r="AH36" i="14"/>
  <c r="AI36" i="14"/>
  <c r="AJ36" i="14"/>
  <c r="AK36" i="14"/>
  <c r="AL36" i="14"/>
  <c r="AM36" i="14"/>
  <c r="AN36" i="14"/>
  <c r="AO36" i="14"/>
  <c r="AP36" i="14"/>
  <c r="AQ36" i="14"/>
  <c r="AR36" i="14"/>
  <c r="AS36" i="14"/>
  <c r="AT36" i="14"/>
  <c r="AU36" i="14"/>
  <c r="AV36" i="14"/>
  <c r="AW36" i="14"/>
  <c r="AX36" i="14"/>
  <c r="AY36" i="14"/>
  <c r="AZ36" i="14"/>
  <c r="BA36" i="14"/>
  <c r="BB36" i="14"/>
  <c r="BC36" i="14"/>
  <c r="BD36" i="14"/>
  <c r="BE36" i="14"/>
  <c r="BF36" i="14"/>
  <c r="BG36" i="14"/>
  <c r="BH36" i="14"/>
  <c r="BI36" i="14"/>
  <c r="BJ36" i="14"/>
  <c r="BK36" i="14"/>
  <c r="BL36" i="14"/>
  <c r="BM36" i="14"/>
  <c r="BN36" i="14"/>
  <c r="BO36" i="14"/>
  <c r="BP36" i="14"/>
  <c r="BQ36" i="14"/>
  <c r="BR36" i="14"/>
  <c r="BS36" i="14"/>
  <c r="BT36" i="14"/>
  <c r="BU36" i="14"/>
  <c r="BV36" i="14"/>
  <c r="BW36" i="14"/>
  <c r="BX36" i="14"/>
  <c r="BY36" i="14"/>
  <c r="BZ36" i="14"/>
  <c r="CA36" i="14"/>
  <c r="CB36" i="14"/>
  <c r="CC36" i="14"/>
  <c r="CD36" i="14"/>
  <c r="CE36" i="14"/>
  <c r="CF36" i="14"/>
  <c r="CG36" i="14"/>
  <c r="CH36" i="14"/>
  <c r="CI36" i="14"/>
  <c r="CJ36" i="14"/>
  <c r="CK36" i="14"/>
  <c r="CL36" i="14"/>
  <c r="CM36" i="14"/>
  <c r="CN36" i="14"/>
  <c r="CO36" i="14"/>
  <c r="CP36" i="14"/>
  <c r="CQ36" i="14"/>
  <c r="CR36" i="14"/>
  <c r="CS36" i="14"/>
  <c r="CT36" i="14"/>
  <c r="CU36" i="14"/>
  <c r="CV36" i="14"/>
  <c r="CW36" i="14"/>
  <c r="CX36" i="14"/>
  <c r="CY36" i="14"/>
  <c r="CZ36" i="14"/>
  <c r="DA36" i="14"/>
  <c r="DB36" i="14"/>
  <c r="DC36" i="14"/>
  <c r="DD36" i="14"/>
  <c r="DE36" i="14"/>
  <c r="DF36" i="14"/>
  <c r="DG36" i="14"/>
  <c r="DH36" i="14"/>
  <c r="DI36" i="14"/>
  <c r="DJ36" i="14"/>
  <c r="DK36" i="14"/>
  <c r="DL36" i="14"/>
  <c r="DM36" i="14"/>
  <c r="DN36" i="14"/>
  <c r="DO36" i="14"/>
  <c r="DP36" i="14"/>
  <c r="DQ36" i="14"/>
  <c r="DR36" i="14"/>
  <c r="DS36" i="14"/>
  <c r="DT36" i="14"/>
  <c r="DU36" i="14"/>
  <c r="DV36" i="14"/>
  <c r="DW36" i="14"/>
  <c r="DX36" i="14"/>
  <c r="DY36" i="14"/>
  <c r="DZ36" i="14"/>
  <c r="EA36" i="14"/>
  <c r="EB36" i="14"/>
  <c r="EC36" i="14"/>
  <c r="ED36" i="14"/>
  <c r="EE36" i="14"/>
  <c r="EF36" i="14"/>
  <c r="EG36" i="14"/>
  <c r="EH36" i="14"/>
  <c r="EI36" i="14"/>
  <c r="EJ36" i="14"/>
  <c r="EK36" i="14"/>
  <c r="EL36" i="14"/>
  <c r="Y37" i="14"/>
  <c r="Z37" i="14"/>
  <c r="AA37" i="14"/>
  <c r="AB37" i="14"/>
  <c r="AC37" i="14"/>
  <c r="AD37" i="14"/>
  <c r="AE37" i="14"/>
  <c r="AF37" i="14"/>
  <c r="AG37" i="14"/>
  <c r="AH37" i="14"/>
  <c r="AI37" i="14"/>
  <c r="AJ37" i="14"/>
  <c r="AK37" i="14"/>
  <c r="AL37" i="14"/>
  <c r="AM37" i="14"/>
  <c r="AN37" i="14"/>
  <c r="AO37" i="14"/>
  <c r="AP37" i="14"/>
  <c r="AQ37" i="14"/>
  <c r="AR37" i="14"/>
  <c r="AS37" i="14"/>
  <c r="AT37" i="14"/>
  <c r="AU37" i="14"/>
  <c r="AV37" i="14"/>
  <c r="AW37" i="14"/>
  <c r="AX37" i="14"/>
  <c r="AY37" i="14"/>
  <c r="AZ37" i="14"/>
  <c r="BA37" i="14"/>
  <c r="BB37" i="14"/>
  <c r="BC37" i="14"/>
  <c r="BD37" i="14"/>
  <c r="BE37" i="14"/>
  <c r="BF37" i="14"/>
  <c r="BG37" i="14"/>
  <c r="BH37" i="14"/>
  <c r="BI37" i="14"/>
  <c r="BJ37" i="14"/>
  <c r="BK37" i="14"/>
  <c r="BL37" i="14"/>
  <c r="BM37" i="14"/>
  <c r="BN37" i="14"/>
  <c r="BO37" i="14"/>
  <c r="BP37" i="14"/>
  <c r="BQ37" i="14"/>
  <c r="BR37" i="14"/>
  <c r="BS37" i="14"/>
  <c r="BT37" i="14"/>
  <c r="BU37" i="14"/>
  <c r="BV37" i="14"/>
  <c r="BW37" i="14"/>
  <c r="BX37" i="14"/>
  <c r="BY37" i="14"/>
  <c r="BZ37" i="14"/>
  <c r="CA37" i="14"/>
  <c r="CB37" i="14"/>
  <c r="CC37" i="14"/>
  <c r="CD37" i="14"/>
  <c r="CE37" i="14"/>
  <c r="CF37" i="14"/>
  <c r="CG37" i="14"/>
  <c r="CH37" i="14"/>
  <c r="CI37" i="14"/>
  <c r="CJ37" i="14"/>
  <c r="CK37" i="14"/>
  <c r="CL37" i="14"/>
  <c r="CM37" i="14"/>
  <c r="CN37" i="14"/>
  <c r="CO37" i="14"/>
  <c r="CP37" i="14"/>
  <c r="CQ37" i="14"/>
  <c r="CR37" i="14"/>
  <c r="CS37" i="14"/>
  <c r="CT37" i="14"/>
  <c r="CU37" i="14"/>
  <c r="CV37" i="14"/>
  <c r="CW37" i="14"/>
  <c r="CX37" i="14"/>
  <c r="CY37" i="14"/>
  <c r="CZ37" i="14"/>
  <c r="DA37" i="14"/>
  <c r="DB37" i="14"/>
  <c r="DC37" i="14"/>
  <c r="DD37" i="14"/>
  <c r="DE37" i="14"/>
  <c r="DF37" i="14"/>
  <c r="DG37" i="14"/>
  <c r="DH37" i="14"/>
  <c r="DI37" i="14"/>
  <c r="DJ37" i="14"/>
  <c r="DK37" i="14"/>
  <c r="DL37" i="14"/>
  <c r="DM37" i="14"/>
  <c r="DN37" i="14"/>
  <c r="DO37" i="14"/>
  <c r="DP37" i="14"/>
  <c r="DQ37" i="14"/>
  <c r="DR37" i="14"/>
  <c r="DS37" i="14"/>
  <c r="DT37" i="14"/>
  <c r="DU37" i="14"/>
  <c r="DV37" i="14"/>
  <c r="DW37" i="14"/>
  <c r="DX37" i="14"/>
  <c r="DY37" i="14"/>
  <c r="DZ37" i="14"/>
  <c r="EA37" i="14"/>
  <c r="EB37" i="14"/>
  <c r="EC37" i="14"/>
  <c r="ED37" i="14"/>
  <c r="EE37" i="14"/>
  <c r="EF37" i="14"/>
  <c r="EG37" i="14"/>
  <c r="EH37" i="14"/>
  <c r="EI37" i="14"/>
  <c r="EJ37" i="14"/>
  <c r="EK37" i="14"/>
  <c r="EL37" i="14"/>
  <c r="Y38" i="14"/>
  <c r="Z38" i="14"/>
  <c r="AA38" i="14"/>
  <c r="AB38" i="14"/>
  <c r="AC38" i="14"/>
  <c r="AD38" i="14"/>
  <c r="AE38" i="14"/>
  <c r="AF38" i="14"/>
  <c r="AG38" i="14"/>
  <c r="AH38" i="14"/>
  <c r="AI38" i="14"/>
  <c r="AJ38" i="14"/>
  <c r="AK38" i="14"/>
  <c r="AL38" i="14"/>
  <c r="AM38" i="14"/>
  <c r="AN38" i="14"/>
  <c r="AO38" i="14"/>
  <c r="AP38" i="14"/>
  <c r="AQ38" i="14"/>
  <c r="AR38" i="14"/>
  <c r="AS38" i="14"/>
  <c r="AT38" i="14"/>
  <c r="AU38" i="14"/>
  <c r="AV38" i="14"/>
  <c r="AW38" i="14"/>
  <c r="AX38" i="14"/>
  <c r="AY38" i="14"/>
  <c r="AZ38" i="14"/>
  <c r="BA38" i="14"/>
  <c r="BB38" i="14"/>
  <c r="BC38" i="14"/>
  <c r="BD38" i="14"/>
  <c r="BE38" i="14"/>
  <c r="BF38" i="14"/>
  <c r="BG38" i="14"/>
  <c r="BH38" i="14"/>
  <c r="BI38" i="14"/>
  <c r="BJ38" i="14"/>
  <c r="BK38" i="14"/>
  <c r="BL38" i="14"/>
  <c r="BM38" i="14"/>
  <c r="BN38" i="14"/>
  <c r="BO38" i="14"/>
  <c r="BP38" i="14"/>
  <c r="BQ38" i="14"/>
  <c r="BR38" i="14"/>
  <c r="BS38" i="14"/>
  <c r="BT38" i="14"/>
  <c r="BU38" i="14"/>
  <c r="BV38" i="14"/>
  <c r="BW38" i="14"/>
  <c r="BX38" i="14"/>
  <c r="BY38" i="14"/>
  <c r="BZ38" i="14"/>
  <c r="CA38" i="14"/>
  <c r="CB38" i="14"/>
  <c r="CC38" i="14"/>
  <c r="CD38" i="14"/>
  <c r="CE38" i="14"/>
  <c r="CF38" i="14"/>
  <c r="CG38" i="14"/>
  <c r="CH38" i="14"/>
  <c r="CI38" i="14"/>
  <c r="CJ38" i="14"/>
  <c r="CK38" i="14"/>
  <c r="CL38" i="14"/>
  <c r="CM38" i="14"/>
  <c r="CN38" i="14"/>
  <c r="CO38" i="14"/>
  <c r="CP38" i="14"/>
  <c r="CQ38" i="14"/>
  <c r="CR38" i="14"/>
  <c r="CS38" i="14"/>
  <c r="CT38" i="14"/>
  <c r="CU38" i="14"/>
  <c r="CV38" i="14"/>
  <c r="CW38" i="14"/>
  <c r="CX38" i="14"/>
  <c r="CY38" i="14"/>
  <c r="CZ38" i="14"/>
  <c r="DA38" i="14"/>
  <c r="DB38" i="14"/>
  <c r="DC38" i="14"/>
  <c r="DD38" i="14"/>
  <c r="DE38" i="14"/>
  <c r="DF38" i="14"/>
  <c r="DG38" i="14"/>
  <c r="DH38" i="14"/>
  <c r="DI38" i="14"/>
  <c r="DJ38" i="14"/>
  <c r="DK38" i="14"/>
  <c r="DL38" i="14"/>
  <c r="DM38" i="14"/>
  <c r="DN38" i="14"/>
  <c r="DO38" i="14"/>
  <c r="DP38" i="14"/>
  <c r="DQ38" i="14"/>
  <c r="DR38" i="14"/>
  <c r="DS38" i="14"/>
  <c r="DT38" i="14"/>
  <c r="DU38" i="14"/>
  <c r="DV38" i="14"/>
  <c r="DW38" i="14"/>
  <c r="DX38" i="14"/>
  <c r="DY38" i="14"/>
  <c r="DZ38" i="14"/>
  <c r="EA38" i="14"/>
  <c r="EB38" i="14"/>
  <c r="EC38" i="14"/>
  <c r="ED38" i="14"/>
  <c r="EE38" i="14"/>
  <c r="EF38" i="14"/>
  <c r="EG38" i="14"/>
  <c r="EH38" i="14"/>
  <c r="EI38" i="14"/>
  <c r="EJ38" i="14"/>
  <c r="EK38" i="14"/>
  <c r="EL38" i="14"/>
  <c r="Y39" i="14"/>
  <c r="Z39" i="14"/>
  <c r="AA39" i="14"/>
  <c r="AB39" i="14"/>
  <c r="AC39" i="14"/>
  <c r="AD39" i="14"/>
  <c r="AE39" i="14"/>
  <c r="AF39" i="14"/>
  <c r="AG39" i="14"/>
  <c r="AH39" i="14"/>
  <c r="AI39" i="14"/>
  <c r="AJ39" i="14"/>
  <c r="AK39" i="14"/>
  <c r="AL39" i="14"/>
  <c r="AM39" i="14"/>
  <c r="AN39" i="14"/>
  <c r="AO39" i="14"/>
  <c r="AP39" i="14"/>
  <c r="AQ39" i="14"/>
  <c r="AR39" i="14"/>
  <c r="AS39" i="14"/>
  <c r="AT39" i="14"/>
  <c r="AU39" i="14"/>
  <c r="AV39" i="14"/>
  <c r="AW39" i="14"/>
  <c r="AX39" i="14"/>
  <c r="AY39" i="14"/>
  <c r="AZ39" i="14"/>
  <c r="BA39" i="14"/>
  <c r="BB39" i="14"/>
  <c r="BC39" i="14"/>
  <c r="BD39" i="14"/>
  <c r="BE39" i="14"/>
  <c r="BF39" i="14"/>
  <c r="BG39" i="14"/>
  <c r="BH39" i="14"/>
  <c r="BI39" i="14"/>
  <c r="BJ39" i="14"/>
  <c r="BK39" i="14"/>
  <c r="BL39" i="14"/>
  <c r="BM39" i="14"/>
  <c r="BN39" i="14"/>
  <c r="BO39" i="14"/>
  <c r="BP39" i="14"/>
  <c r="BQ39" i="14"/>
  <c r="BR39" i="14"/>
  <c r="BS39" i="14"/>
  <c r="BT39" i="14"/>
  <c r="BU39" i="14"/>
  <c r="BV39" i="14"/>
  <c r="BW39" i="14"/>
  <c r="BX39" i="14"/>
  <c r="BY39" i="14"/>
  <c r="BZ39" i="14"/>
  <c r="CA39" i="14"/>
  <c r="CB39" i="14"/>
  <c r="CC39" i="14"/>
  <c r="CD39" i="14"/>
  <c r="CE39" i="14"/>
  <c r="CF39" i="14"/>
  <c r="CG39" i="14"/>
  <c r="CH39" i="14"/>
  <c r="CI39" i="14"/>
  <c r="CJ39" i="14"/>
  <c r="CK39" i="14"/>
  <c r="CL39" i="14"/>
  <c r="CM39" i="14"/>
  <c r="CN39" i="14"/>
  <c r="CO39" i="14"/>
  <c r="CP39" i="14"/>
  <c r="CQ39" i="14"/>
  <c r="CR39" i="14"/>
  <c r="CS39" i="14"/>
  <c r="CT39" i="14"/>
  <c r="CU39" i="14"/>
  <c r="CV39" i="14"/>
  <c r="CW39" i="14"/>
  <c r="CX39" i="14"/>
  <c r="CY39" i="14"/>
  <c r="CZ39" i="14"/>
  <c r="DA39" i="14"/>
  <c r="DB39" i="14"/>
  <c r="DC39" i="14"/>
  <c r="DD39" i="14"/>
  <c r="DE39" i="14"/>
  <c r="DF39" i="14"/>
  <c r="DG39" i="14"/>
  <c r="DH39" i="14"/>
  <c r="DI39" i="14"/>
  <c r="DJ39" i="14"/>
  <c r="DK39" i="14"/>
  <c r="DL39" i="14"/>
  <c r="DM39" i="14"/>
  <c r="DN39" i="14"/>
  <c r="DO39" i="14"/>
  <c r="DP39" i="14"/>
  <c r="DQ39" i="14"/>
  <c r="DR39" i="14"/>
  <c r="DS39" i="14"/>
  <c r="DT39" i="14"/>
  <c r="DU39" i="14"/>
  <c r="DV39" i="14"/>
  <c r="DW39" i="14"/>
  <c r="DX39" i="14"/>
  <c r="DY39" i="14"/>
  <c r="DZ39" i="14"/>
  <c r="EA39" i="14"/>
  <c r="EB39" i="14"/>
  <c r="EC39" i="14"/>
  <c r="ED39" i="14"/>
  <c r="EE39" i="14"/>
  <c r="EF39" i="14"/>
  <c r="EG39" i="14"/>
  <c r="EH39" i="14"/>
  <c r="EI39" i="14"/>
  <c r="EJ39" i="14"/>
  <c r="EK39" i="14"/>
  <c r="EL39" i="14"/>
  <c r="Y40" i="14"/>
  <c r="Z40" i="14"/>
  <c r="AA40" i="14"/>
  <c r="AB40" i="14"/>
  <c r="AC40" i="14"/>
  <c r="AD40" i="14"/>
  <c r="AE40" i="14"/>
  <c r="AF40" i="14"/>
  <c r="AG40" i="14"/>
  <c r="AH40" i="14"/>
  <c r="AI40" i="14"/>
  <c r="AJ40" i="14"/>
  <c r="AK40" i="14"/>
  <c r="AL40" i="14"/>
  <c r="AM40" i="14"/>
  <c r="AN40" i="14"/>
  <c r="AO40" i="14"/>
  <c r="AP40" i="14"/>
  <c r="AQ40" i="14"/>
  <c r="AR40" i="14"/>
  <c r="AS40" i="14"/>
  <c r="AT40" i="14"/>
  <c r="AU40" i="14"/>
  <c r="AV40" i="14"/>
  <c r="AW40" i="14"/>
  <c r="AX40" i="14"/>
  <c r="AY40" i="14"/>
  <c r="AZ40" i="14"/>
  <c r="BA40" i="14"/>
  <c r="BB40" i="14"/>
  <c r="BC40" i="14"/>
  <c r="BD40" i="14"/>
  <c r="BE40" i="14"/>
  <c r="BF40" i="14"/>
  <c r="BG40" i="14"/>
  <c r="BH40" i="14"/>
  <c r="BI40" i="14"/>
  <c r="BJ40" i="14"/>
  <c r="BK40" i="14"/>
  <c r="BL40" i="14"/>
  <c r="BM40" i="14"/>
  <c r="BN40" i="14"/>
  <c r="BO40" i="14"/>
  <c r="BP40" i="14"/>
  <c r="BQ40" i="14"/>
  <c r="BR40" i="14"/>
  <c r="BS40" i="14"/>
  <c r="BT40" i="14"/>
  <c r="BU40" i="14"/>
  <c r="BV40" i="14"/>
  <c r="BW40" i="14"/>
  <c r="BX40" i="14"/>
  <c r="BY40" i="14"/>
  <c r="BZ40" i="14"/>
  <c r="CA40" i="14"/>
  <c r="CB40" i="14"/>
  <c r="CC40" i="14"/>
  <c r="CD40" i="14"/>
  <c r="CE40" i="14"/>
  <c r="CF40" i="14"/>
  <c r="CG40" i="14"/>
  <c r="CH40" i="14"/>
  <c r="CI40" i="14"/>
  <c r="CJ40" i="14"/>
  <c r="CK40" i="14"/>
  <c r="CL40" i="14"/>
  <c r="CM40" i="14"/>
  <c r="CN40" i="14"/>
  <c r="CO40" i="14"/>
  <c r="CP40" i="14"/>
  <c r="CQ40" i="14"/>
  <c r="CR40" i="14"/>
  <c r="CS40" i="14"/>
  <c r="CT40" i="14"/>
  <c r="CU40" i="14"/>
  <c r="CV40" i="14"/>
  <c r="CW40" i="14"/>
  <c r="CX40" i="14"/>
  <c r="CY40" i="14"/>
  <c r="CZ40" i="14"/>
  <c r="DA40" i="14"/>
  <c r="DB40" i="14"/>
  <c r="DC40" i="14"/>
  <c r="DD40" i="14"/>
  <c r="DE40" i="14"/>
  <c r="DF40" i="14"/>
  <c r="DG40" i="14"/>
  <c r="DH40" i="14"/>
  <c r="DI40" i="14"/>
  <c r="DJ40" i="14"/>
  <c r="DK40" i="14"/>
  <c r="DL40" i="14"/>
  <c r="DM40" i="14"/>
  <c r="DN40" i="14"/>
  <c r="DO40" i="14"/>
  <c r="DP40" i="14"/>
  <c r="DQ40" i="14"/>
  <c r="DR40" i="14"/>
  <c r="DS40" i="14"/>
  <c r="DT40" i="14"/>
  <c r="DU40" i="14"/>
  <c r="DV40" i="14"/>
  <c r="DW40" i="14"/>
  <c r="DX40" i="14"/>
  <c r="DY40" i="14"/>
  <c r="DZ40" i="14"/>
  <c r="EA40" i="14"/>
  <c r="EB40" i="14"/>
  <c r="EC40" i="14"/>
  <c r="ED40" i="14"/>
  <c r="EE40" i="14"/>
  <c r="EF40" i="14"/>
  <c r="EG40" i="14"/>
  <c r="EH40" i="14"/>
  <c r="EI40" i="14"/>
  <c r="EJ40" i="14"/>
  <c r="EK40" i="14"/>
  <c r="EL40" i="14"/>
  <c r="Y41" i="14"/>
  <c r="Z41" i="14"/>
  <c r="AA41" i="14"/>
  <c r="AB41" i="14"/>
  <c r="AC41" i="14"/>
  <c r="AD41" i="14"/>
  <c r="AE41" i="14"/>
  <c r="AF41" i="14"/>
  <c r="AG41" i="14"/>
  <c r="AH41" i="14"/>
  <c r="AI41" i="14"/>
  <c r="AJ41" i="14"/>
  <c r="AK41" i="14"/>
  <c r="AL41" i="14"/>
  <c r="AM41" i="14"/>
  <c r="AN41" i="14"/>
  <c r="AO41" i="14"/>
  <c r="AP41" i="14"/>
  <c r="AQ41" i="14"/>
  <c r="AR41" i="14"/>
  <c r="AS41" i="14"/>
  <c r="AT41" i="14"/>
  <c r="AU41" i="14"/>
  <c r="AV41" i="14"/>
  <c r="AW41" i="14"/>
  <c r="AX41" i="14"/>
  <c r="AY41" i="14"/>
  <c r="AZ41" i="14"/>
  <c r="BA41" i="14"/>
  <c r="BB41" i="14"/>
  <c r="BC41" i="14"/>
  <c r="BD41" i="14"/>
  <c r="BE41" i="14"/>
  <c r="BF41" i="14"/>
  <c r="BG41" i="14"/>
  <c r="BH41" i="14"/>
  <c r="BI41" i="14"/>
  <c r="BJ41" i="14"/>
  <c r="BK41" i="14"/>
  <c r="BL41" i="14"/>
  <c r="BM41" i="14"/>
  <c r="BN41" i="14"/>
  <c r="BO41" i="14"/>
  <c r="BP41" i="14"/>
  <c r="BQ41" i="14"/>
  <c r="BR41" i="14"/>
  <c r="BS41" i="14"/>
  <c r="BT41" i="14"/>
  <c r="BU41" i="14"/>
  <c r="BV41" i="14"/>
  <c r="BW41" i="14"/>
  <c r="BX41" i="14"/>
  <c r="BY41" i="14"/>
  <c r="BZ41" i="14"/>
  <c r="CA41" i="14"/>
  <c r="CB41" i="14"/>
  <c r="CC41" i="14"/>
  <c r="CD41" i="14"/>
  <c r="CE41" i="14"/>
  <c r="CF41" i="14"/>
  <c r="CG41" i="14"/>
  <c r="CH41" i="14"/>
  <c r="CI41" i="14"/>
  <c r="CJ41" i="14"/>
  <c r="CK41" i="14"/>
  <c r="CL41" i="14"/>
  <c r="CM41" i="14"/>
  <c r="CN41" i="14"/>
  <c r="CO41" i="14"/>
  <c r="CP41" i="14"/>
  <c r="CQ41" i="14"/>
  <c r="CR41" i="14"/>
  <c r="CS41" i="14"/>
  <c r="CT41" i="14"/>
  <c r="CU41" i="14"/>
  <c r="CV41" i="14"/>
  <c r="CW41" i="14"/>
  <c r="CX41" i="14"/>
  <c r="CY41" i="14"/>
  <c r="CZ41" i="14"/>
  <c r="DA41" i="14"/>
  <c r="DB41" i="14"/>
  <c r="DC41" i="14"/>
  <c r="DD41" i="14"/>
  <c r="DE41" i="14"/>
  <c r="DF41" i="14"/>
  <c r="DG41" i="14"/>
  <c r="DH41" i="14"/>
  <c r="DI41" i="14"/>
  <c r="DJ41" i="14"/>
  <c r="DK41" i="14"/>
  <c r="DL41" i="14"/>
  <c r="DM41" i="14"/>
  <c r="DN41" i="14"/>
  <c r="DO41" i="14"/>
  <c r="DP41" i="14"/>
  <c r="DQ41" i="14"/>
  <c r="DR41" i="14"/>
  <c r="DS41" i="14"/>
  <c r="DT41" i="14"/>
  <c r="DU41" i="14"/>
  <c r="DV41" i="14"/>
  <c r="DW41" i="14"/>
  <c r="DX41" i="14"/>
  <c r="DY41" i="14"/>
  <c r="DZ41" i="14"/>
  <c r="EA41" i="14"/>
  <c r="EB41" i="14"/>
  <c r="EC41" i="14"/>
  <c r="ED41" i="14"/>
  <c r="EE41" i="14"/>
  <c r="EF41" i="14"/>
  <c r="EG41" i="14"/>
  <c r="EH41" i="14"/>
  <c r="EI41" i="14"/>
  <c r="EJ41" i="14"/>
  <c r="EK41" i="14"/>
  <c r="EL41" i="14"/>
  <c r="Y42" i="14"/>
  <c r="Z42" i="14"/>
  <c r="AA42" i="14"/>
  <c r="AB42" i="14"/>
  <c r="AC42" i="14"/>
  <c r="AD42" i="14"/>
  <c r="AE42" i="14"/>
  <c r="AF42" i="14"/>
  <c r="AG42" i="14"/>
  <c r="AH42" i="14"/>
  <c r="AI42" i="14"/>
  <c r="AJ42" i="14"/>
  <c r="AK42" i="14"/>
  <c r="AL42" i="14"/>
  <c r="AM42" i="14"/>
  <c r="AN42" i="14"/>
  <c r="AO42" i="14"/>
  <c r="AP42" i="14"/>
  <c r="AQ42" i="14"/>
  <c r="AR42" i="14"/>
  <c r="AS42" i="14"/>
  <c r="AT42" i="14"/>
  <c r="AU42" i="14"/>
  <c r="AV42" i="14"/>
  <c r="AW42" i="14"/>
  <c r="AX42" i="14"/>
  <c r="AY42" i="14"/>
  <c r="AZ42" i="14"/>
  <c r="BA42" i="14"/>
  <c r="BB42" i="14"/>
  <c r="BC42" i="14"/>
  <c r="BD42" i="14"/>
  <c r="BE42" i="14"/>
  <c r="BF42" i="14"/>
  <c r="BG42" i="14"/>
  <c r="BH42" i="14"/>
  <c r="BI42" i="14"/>
  <c r="BJ42" i="14"/>
  <c r="BK42" i="14"/>
  <c r="BL42" i="14"/>
  <c r="BM42" i="14"/>
  <c r="BN42" i="14"/>
  <c r="BO42" i="14"/>
  <c r="BP42" i="14"/>
  <c r="BQ42" i="14"/>
  <c r="BR42" i="14"/>
  <c r="BS42" i="14"/>
  <c r="BT42" i="14"/>
  <c r="BU42" i="14"/>
  <c r="BV42" i="14"/>
  <c r="BW42" i="14"/>
  <c r="BX42" i="14"/>
  <c r="BY42" i="14"/>
  <c r="BZ42" i="14"/>
  <c r="CA42" i="14"/>
  <c r="CB42" i="14"/>
  <c r="CC42" i="14"/>
  <c r="CD42" i="14"/>
  <c r="CE42" i="14"/>
  <c r="CF42" i="14"/>
  <c r="CG42" i="14"/>
  <c r="CH42" i="14"/>
  <c r="CI42" i="14"/>
  <c r="CJ42" i="14"/>
  <c r="CK42" i="14"/>
  <c r="CL42" i="14"/>
  <c r="CM42" i="14"/>
  <c r="CN42" i="14"/>
  <c r="CO42" i="14"/>
  <c r="CP42" i="14"/>
  <c r="CQ42" i="14"/>
  <c r="CR42" i="14"/>
  <c r="CS42" i="14"/>
  <c r="CT42" i="14"/>
  <c r="CU42" i="14"/>
  <c r="CV42" i="14"/>
  <c r="CW42" i="14"/>
  <c r="CX42" i="14"/>
  <c r="CY42" i="14"/>
  <c r="CZ42" i="14"/>
  <c r="DA42" i="14"/>
  <c r="DB42" i="14"/>
  <c r="DC42" i="14"/>
  <c r="DD42" i="14"/>
  <c r="DE42" i="14"/>
  <c r="DF42" i="14"/>
  <c r="DG42" i="14"/>
  <c r="DH42" i="14"/>
  <c r="DI42" i="14"/>
  <c r="DJ42" i="14"/>
  <c r="DK42" i="14"/>
  <c r="DL42" i="14"/>
  <c r="DM42" i="14"/>
  <c r="DN42" i="14"/>
  <c r="DO42" i="14"/>
  <c r="DP42" i="14"/>
  <c r="DQ42" i="14"/>
  <c r="DR42" i="14"/>
  <c r="DS42" i="14"/>
  <c r="DT42" i="14"/>
  <c r="DU42" i="14"/>
  <c r="DV42" i="14"/>
  <c r="DW42" i="14"/>
  <c r="DX42" i="14"/>
  <c r="DY42" i="14"/>
  <c r="DZ42" i="14"/>
  <c r="EA42" i="14"/>
  <c r="EB42" i="14"/>
  <c r="EC42" i="14"/>
  <c r="ED42" i="14"/>
  <c r="EE42" i="14"/>
  <c r="EF42" i="14"/>
  <c r="EG42" i="14"/>
  <c r="EH42" i="14"/>
  <c r="EI42" i="14"/>
  <c r="EJ42" i="14"/>
  <c r="EK42" i="14"/>
  <c r="EL42" i="14"/>
  <c r="Y43" i="14"/>
  <c r="Z43" i="14"/>
  <c r="AA43" i="14"/>
  <c r="AB43" i="14"/>
  <c r="AC43" i="14"/>
  <c r="AD43" i="14"/>
  <c r="AE43" i="14"/>
  <c r="AF43" i="14"/>
  <c r="AG43" i="14"/>
  <c r="AH43" i="14"/>
  <c r="AI43" i="14"/>
  <c r="AJ43" i="14"/>
  <c r="AK43" i="14"/>
  <c r="AL43" i="14"/>
  <c r="AM43" i="14"/>
  <c r="AN43" i="14"/>
  <c r="AO43" i="14"/>
  <c r="AP43" i="14"/>
  <c r="AQ43" i="14"/>
  <c r="AR43" i="14"/>
  <c r="AS43" i="14"/>
  <c r="AT43" i="14"/>
  <c r="AU43" i="14"/>
  <c r="AV43" i="14"/>
  <c r="AW43" i="14"/>
  <c r="AX43" i="14"/>
  <c r="AY43" i="14"/>
  <c r="AZ43" i="14"/>
  <c r="BA43" i="14"/>
  <c r="BB43" i="14"/>
  <c r="BC43" i="14"/>
  <c r="BD43" i="14"/>
  <c r="BE43" i="14"/>
  <c r="BF43" i="14"/>
  <c r="BG43" i="14"/>
  <c r="BH43" i="14"/>
  <c r="BI43" i="14"/>
  <c r="BJ43" i="14"/>
  <c r="BK43" i="14"/>
  <c r="BL43" i="14"/>
  <c r="BM43" i="14"/>
  <c r="BN43" i="14"/>
  <c r="BO43" i="14"/>
  <c r="BP43" i="14"/>
  <c r="BQ43" i="14"/>
  <c r="BR43" i="14"/>
  <c r="BS43" i="14"/>
  <c r="BT43" i="14"/>
  <c r="BU43" i="14"/>
  <c r="BV43" i="14"/>
  <c r="BW43" i="14"/>
  <c r="BX43" i="14"/>
  <c r="BY43" i="14"/>
  <c r="BZ43" i="14"/>
  <c r="CA43" i="14"/>
  <c r="CB43" i="14"/>
  <c r="CC43" i="14"/>
  <c r="CD43" i="14"/>
  <c r="CE43" i="14"/>
  <c r="CF43" i="14"/>
  <c r="CG43" i="14"/>
  <c r="CH43" i="14"/>
  <c r="CI43" i="14"/>
  <c r="CJ43" i="14"/>
  <c r="CK43" i="14"/>
  <c r="CL43" i="14"/>
  <c r="CM43" i="14"/>
  <c r="CN43" i="14"/>
  <c r="CO43" i="14"/>
  <c r="CP43" i="14"/>
  <c r="CQ43" i="14"/>
  <c r="CR43" i="14"/>
  <c r="CS43" i="14"/>
  <c r="CT43" i="14"/>
  <c r="CU43" i="14"/>
  <c r="CV43" i="14"/>
  <c r="CW43" i="14"/>
  <c r="CX43" i="14"/>
  <c r="CY43" i="14"/>
  <c r="CZ43" i="14"/>
  <c r="DA43" i="14"/>
  <c r="DB43" i="14"/>
  <c r="DC43" i="14"/>
  <c r="DD43" i="14"/>
  <c r="DE43" i="14"/>
  <c r="DF43" i="14"/>
  <c r="DG43" i="14"/>
  <c r="DH43" i="14"/>
  <c r="DI43" i="14"/>
  <c r="DJ43" i="14"/>
  <c r="DK43" i="14"/>
  <c r="DL43" i="14"/>
  <c r="DM43" i="14"/>
  <c r="DN43" i="14"/>
  <c r="DO43" i="14"/>
  <c r="DP43" i="14"/>
  <c r="DQ43" i="14"/>
  <c r="DR43" i="14"/>
  <c r="DS43" i="14"/>
  <c r="DT43" i="14"/>
  <c r="DU43" i="14"/>
  <c r="DV43" i="14"/>
  <c r="DW43" i="14"/>
  <c r="DX43" i="14"/>
  <c r="DY43" i="14"/>
  <c r="DZ43" i="14"/>
  <c r="EA43" i="14"/>
  <c r="EB43" i="14"/>
  <c r="EC43" i="14"/>
  <c r="ED43" i="14"/>
  <c r="EE43" i="14"/>
  <c r="EF43" i="14"/>
  <c r="EG43" i="14"/>
  <c r="EH43" i="14"/>
  <c r="EI43" i="14"/>
  <c r="EJ43" i="14"/>
  <c r="EK43" i="14"/>
  <c r="EL43" i="14"/>
  <c r="Y44" i="14"/>
  <c r="Z44" i="14"/>
  <c r="AA44" i="14"/>
  <c r="AB44" i="14"/>
  <c r="AC44" i="14"/>
  <c r="AD44" i="14"/>
  <c r="AE44" i="14"/>
  <c r="AF44" i="14"/>
  <c r="AG44" i="14"/>
  <c r="AH44" i="14"/>
  <c r="AI44" i="14"/>
  <c r="AJ44" i="14"/>
  <c r="AK44" i="14"/>
  <c r="AL44" i="14"/>
  <c r="AM44" i="14"/>
  <c r="AN44" i="14"/>
  <c r="AO44" i="14"/>
  <c r="AP44" i="14"/>
  <c r="AQ44" i="14"/>
  <c r="AR44" i="14"/>
  <c r="AS44" i="14"/>
  <c r="AT44" i="14"/>
  <c r="AU44" i="14"/>
  <c r="AV44" i="14"/>
  <c r="AW44" i="14"/>
  <c r="AX44" i="14"/>
  <c r="AY44" i="14"/>
  <c r="AZ44" i="14"/>
  <c r="BA44" i="14"/>
  <c r="BB44" i="14"/>
  <c r="BC44" i="14"/>
  <c r="BD44" i="14"/>
  <c r="BE44" i="14"/>
  <c r="BF44" i="14"/>
  <c r="BG44" i="14"/>
  <c r="BH44" i="14"/>
  <c r="BI44" i="14"/>
  <c r="BJ44" i="14"/>
  <c r="BK44" i="14"/>
  <c r="BL44" i="14"/>
  <c r="BM44" i="14"/>
  <c r="BN44" i="14"/>
  <c r="BO44" i="14"/>
  <c r="BP44" i="14"/>
  <c r="BQ44" i="14"/>
  <c r="BR44" i="14"/>
  <c r="BS44" i="14"/>
  <c r="BT44" i="14"/>
  <c r="BU44" i="14"/>
  <c r="BV44" i="14"/>
  <c r="BW44" i="14"/>
  <c r="BX44" i="14"/>
  <c r="BY44" i="14"/>
  <c r="BZ44" i="14"/>
  <c r="CA44" i="14"/>
  <c r="CB44" i="14"/>
  <c r="CC44" i="14"/>
  <c r="CD44" i="14"/>
  <c r="CE44" i="14"/>
  <c r="CF44" i="14"/>
  <c r="CG44" i="14"/>
  <c r="CH44" i="14"/>
  <c r="CI44" i="14"/>
  <c r="CJ44" i="14"/>
  <c r="CK44" i="14"/>
  <c r="CL44" i="14"/>
  <c r="CM44" i="14"/>
  <c r="CN44" i="14"/>
  <c r="CO44" i="14"/>
  <c r="CP44" i="14"/>
  <c r="CQ44" i="14"/>
  <c r="CR44" i="14"/>
  <c r="CS44" i="14"/>
  <c r="CT44" i="14"/>
  <c r="CU44" i="14"/>
  <c r="CV44" i="14"/>
  <c r="CW44" i="14"/>
  <c r="CX44" i="14"/>
  <c r="CY44" i="14"/>
  <c r="CZ44" i="14"/>
  <c r="DA44" i="14"/>
  <c r="DB44" i="14"/>
  <c r="DC44" i="14"/>
  <c r="DD44" i="14"/>
  <c r="DE44" i="14"/>
  <c r="DF44" i="14"/>
  <c r="DG44" i="14"/>
  <c r="DH44" i="14"/>
  <c r="DI44" i="14"/>
  <c r="DJ44" i="14"/>
  <c r="DK44" i="14"/>
  <c r="DL44" i="14"/>
  <c r="DM44" i="14"/>
  <c r="DN44" i="14"/>
  <c r="DO44" i="14"/>
  <c r="DP44" i="14"/>
  <c r="DQ44" i="14"/>
  <c r="DR44" i="14"/>
  <c r="DS44" i="14"/>
  <c r="DT44" i="14"/>
  <c r="DU44" i="14"/>
  <c r="DV44" i="14"/>
  <c r="DW44" i="14"/>
  <c r="DX44" i="14"/>
  <c r="DY44" i="14"/>
  <c r="DZ44" i="14"/>
  <c r="EA44" i="14"/>
  <c r="EB44" i="14"/>
  <c r="EC44" i="14"/>
  <c r="ED44" i="14"/>
  <c r="EE44" i="14"/>
  <c r="EF44" i="14"/>
  <c r="EG44" i="14"/>
  <c r="EH44" i="14"/>
  <c r="EI44" i="14"/>
  <c r="EJ44" i="14"/>
  <c r="EK44" i="14"/>
  <c r="EL44" i="14"/>
  <c r="Y45" i="14"/>
  <c r="Z45" i="14"/>
  <c r="AA45" i="14"/>
  <c r="AB45" i="14"/>
  <c r="AC45" i="14"/>
  <c r="AD45" i="14"/>
  <c r="AE45" i="14"/>
  <c r="AF45" i="14"/>
  <c r="AG45" i="14"/>
  <c r="AH45" i="14"/>
  <c r="AI45" i="14"/>
  <c r="AJ45" i="14"/>
  <c r="AK45" i="14"/>
  <c r="AL45" i="14"/>
  <c r="AM45" i="14"/>
  <c r="AN45" i="14"/>
  <c r="AO45" i="14"/>
  <c r="AP45" i="14"/>
  <c r="AQ45" i="14"/>
  <c r="AR45" i="14"/>
  <c r="AS45" i="14"/>
  <c r="AT45" i="14"/>
  <c r="AU45" i="14"/>
  <c r="AV45" i="14"/>
  <c r="AW45" i="14"/>
  <c r="AX45" i="14"/>
  <c r="AY45" i="14"/>
  <c r="AZ45" i="14"/>
  <c r="BA45" i="14"/>
  <c r="BB45" i="14"/>
  <c r="BC45" i="14"/>
  <c r="BD45" i="14"/>
  <c r="BE45" i="14"/>
  <c r="BF45" i="14"/>
  <c r="BG45" i="14"/>
  <c r="BH45" i="14"/>
  <c r="BI45" i="14"/>
  <c r="BJ45" i="14"/>
  <c r="BK45" i="14"/>
  <c r="BL45" i="14"/>
  <c r="BM45" i="14"/>
  <c r="BN45" i="14"/>
  <c r="BO45" i="14"/>
  <c r="BP45" i="14"/>
  <c r="BQ45" i="14"/>
  <c r="BR45" i="14"/>
  <c r="BS45" i="14"/>
  <c r="BT45" i="14"/>
  <c r="BU45" i="14"/>
  <c r="BV45" i="14"/>
  <c r="BW45" i="14"/>
  <c r="BX45" i="14"/>
  <c r="BY45" i="14"/>
  <c r="BZ45" i="14"/>
  <c r="CA45" i="14"/>
  <c r="CB45" i="14"/>
  <c r="CC45" i="14"/>
  <c r="CD45" i="14"/>
  <c r="CE45" i="14"/>
  <c r="CF45" i="14"/>
  <c r="CG45" i="14"/>
  <c r="CH45" i="14"/>
  <c r="CI45" i="14"/>
  <c r="CJ45" i="14"/>
  <c r="CK45" i="14"/>
  <c r="CL45" i="14"/>
  <c r="CM45" i="14"/>
  <c r="CN45" i="14"/>
  <c r="CO45" i="14"/>
  <c r="CP45" i="14"/>
  <c r="CQ45" i="14"/>
  <c r="CR45" i="14"/>
  <c r="CS45" i="14"/>
  <c r="CT45" i="14"/>
  <c r="CU45" i="14"/>
  <c r="CV45" i="14"/>
  <c r="CW45" i="14"/>
  <c r="CX45" i="14"/>
  <c r="CY45" i="14"/>
  <c r="CZ45" i="14"/>
  <c r="DA45" i="14"/>
  <c r="DB45" i="14"/>
  <c r="DC45" i="14"/>
  <c r="DD45" i="14"/>
  <c r="DE45" i="14"/>
  <c r="DF45" i="14"/>
  <c r="DG45" i="14"/>
  <c r="DH45" i="14"/>
  <c r="DI45" i="14"/>
  <c r="DJ45" i="14"/>
  <c r="DK45" i="14"/>
  <c r="DL45" i="14"/>
  <c r="DM45" i="14"/>
  <c r="DN45" i="14"/>
  <c r="DO45" i="14"/>
  <c r="DP45" i="14"/>
  <c r="DQ45" i="14"/>
  <c r="DR45" i="14"/>
  <c r="DS45" i="14"/>
  <c r="DT45" i="14"/>
  <c r="DU45" i="14"/>
  <c r="DV45" i="14"/>
  <c r="DW45" i="14"/>
  <c r="DX45" i="14"/>
  <c r="DY45" i="14"/>
  <c r="DZ45" i="14"/>
  <c r="EA45" i="14"/>
  <c r="EB45" i="14"/>
  <c r="EC45" i="14"/>
  <c r="ED45" i="14"/>
  <c r="EE45" i="14"/>
  <c r="EF45" i="14"/>
  <c r="EG45" i="14"/>
  <c r="EH45" i="14"/>
  <c r="EI45" i="14"/>
  <c r="EJ45" i="14"/>
  <c r="EK45" i="14"/>
  <c r="EL45" i="14"/>
  <c r="Y46" i="14"/>
  <c r="Z46" i="14"/>
  <c r="AA46" i="14"/>
  <c r="AB46" i="14"/>
  <c r="AC46" i="14"/>
  <c r="AD46" i="14"/>
  <c r="AE46" i="14"/>
  <c r="AF46" i="14"/>
  <c r="AG46" i="14"/>
  <c r="AH46" i="14"/>
  <c r="AI46" i="14"/>
  <c r="AJ46" i="14"/>
  <c r="AK46" i="14"/>
  <c r="AL46" i="14"/>
  <c r="AM46" i="14"/>
  <c r="AN46" i="14"/>
  <c r="AO46" i="14"/>
  <c r="AP46" i="14"/>
  <c r="AQ46" i="14"/>
  <c r="AR46" i="14"/>
  <c r="AS46" i="14"/>
  <c r="AT46" i="14"/>
  <c r="AU46" i="14"/>
  <c r="AV46" i="14"/>
  <c r="AW46" i="14"/>
  <c r="AX46" i="14"/>
  <c r="AY46" i="14"/>
  <c r="AZ46" i="14"/>
  <c r="BA46" i="14"/>
  <c r="BB46" i="14"/>
  <c r="BC46" i="14"/>
  <c r="BD46" i="14"/>
  <c r="BE46" i="14"/>
  <c r="BF46" i="14"/>
  <c r="BG46" i="14"/>
  <c r="BH46" i="14"/>
  <c r="BI46" i="14"/>
  <c r="BJ46" i="14"/>
  <c r="BK46" i="14"/>
  <c r="BL46" i="14"/>
  <c r="BM46" i="14"/>
  <c r="BN46" i="14"/>
  <c r="BO46" i="14"/>
  <c r="BP46" i="14"/>
  <c r="BQ46" i="14"/>
  <c r="BR46" i="14"/>
  <c r="BS46" i="14"/>
  <c r="BT46" i="14"/>
  <c r="BU46" i="14"/>
  <c r="BV46" i="14"/>
  <c r="BW46" i="14"/>
  <c r="BX46" i="14"/>
  <c r="BY46" i="14"/>
  <c r="BZ46" i="14"/>
  <c r="CA46" i="14"/>
  <c r="CB46" i="14"/>
  <c r="CC46" i="14"/>
  <c r="CD46" i="14"/>
  <c r="CE46" i="14"/>
  <c r="CF46" i="14"/>
  <c r="CG46" i="14"/>
  <c r="CH46" i="14"/>
  <c r="CI46" i="14"/>
  <c r="CJ46" i="14"/>
  <c r="CK46" i="14"/>
  <c r="CL46" i="14"/>
  <c r="CM46" i="14"/>
  <c r="CN46" i="14"/>
  <c r="CO46" i="14"/>
  <c r="CP46" i="14"/>
  <c r="CQ46" i="14"/>
  <c r="CR46" i="14"/>
  <c r="CS46" i="14"/>
  <c r="CT46" i="14"/>
  <c r="CU46" i="14"/>
  <c r="CV46" i="14"/>
  <c r="CW46" i="14"/>
  <c r="CX46" i="14"/>
  <c r="CY46" i="14"/>
  <c r="CZ46" i="14"/>
  <c r="DA46" i="14"/>
  <c r="DB46" i="14"/>
  <c r="DC46" i="14"/>
  <c r="DD46" i="14"/>
  <c r="DE46" i="14"/>
  <c r="DF46" i="14"/>
  <c r="DG46" i="14"/>
  <c r="DH46" i="14"/>
  <c r="DI46" i="14"/>
  <c r="DJ46" i="14"/>
  <c r="DK46" i="14"/>
  <c r="DL46" i="14"/>
  <c r="DM46" i="14"/>
  <c r="DN46" i="14"/>
  <c r="DO46" i="14"/>
  <c r="DP46" i="14"/>
  <c r="DQ46" i="14"/>
  <c r="DR46" i="14"/>
  <c r="DS46" i="14"/>
  <c r="DT46" i="14"/>
  <c r="DU46" i="14"/>
  <c r="DV46" i="14"/>
  <c r="DW46" i="14"/>
  <c r="DX46" i="14"/>
  <c r="DY46" i="14"/>
  <c r="DZ46" i="14"/>
  <c r="EA46" i="14"/>
  <c r="EB46" i="14"/>
  <c r="EC46" i="14"/>
  <c r="ED46" i="14"/>
  <c r="EE46" i="14"/>
  <c r="EF46" i="14"/>
  <c r="EG46" i="14"/>
  <c r="EH46" i="14"/>
  <c r="EI46" i="14"/>
  <c r="EJ46" i="14"/>
  <c r="EK46" i="14"/>
  <c r="EL46" i="14"/>
  <c r="Y47" i="14"/>
  <c r="Z47" i="14"/>
  <c r="AA47" i="14"/>
  <c r="AB47" i="14"/>
  <c r="AC47" i="14"/>
  <c r="AD47" i="14"/>
  <c r="AE47" i="14"/>
  <c r="AF47" i="14"/>
  <c r="AG47" i="14"/>
  <c r="AH47" i="14"/>
  <c r="AI47" i="14"/>
  <c r="AJ47" i="14"/>
  <c r="AK47" i="14"/>
  <c r="AL47" i="14"/>
  <c r="AM47" i="14"/>
  <c r="AN47" i="14"/>
  <c r="AO47" i="14"/>
  <c r="AP47" i="14"/>
  <c r="AQ47" i="14"/>
  <c r="AR47" i="14"/>
  <c r="AS47" i="14"/>
  <c r="AT47" i="14"/>
  <c r="AU47" i="14"/>
  <c r="AV47" i="14"/>
  <c r="AW47" i="14"/>
  <c r="AX47" i="14"/>
  <c r="AY47" i="14"/>
  <c r="AZ47" i="14"/>
  <c r="BA47" i="14"/>
  <c r="BB47" i="14"/>
  <c r="BC47" i="14"/>
  <c r="BD47" i="14"/>
  <c r="BE47" i="14"/>
  <c r="BF47" i="14"/>
  <c r="BG47" i="14"/>
  <c r="BH47" i="14"/>
  <c r="BI47" i="14"/>
  <c r="BJ47" i="14"/>
  <c r="BK47" i="14"/>
  <c r="BL47" i="14"/>
  <c r="BM47" i="14"/>
  <c r="BN47" i="14"/>
  <c r="BO47" i="14"/>
  <c r="BP47" i="14"/>
  <c r="BQ47" i="14"/>
  <c r="BR47" i="14"/>
  <c r="BS47" i="14"/>
  <c r="BT47" i="14"/>
  <c r="BU47" i="14"/>
  <c r="BV47" i="14"/>
  <c r="BW47" i="14"/>
  <c r="BX47" i="14"/>
  <c r="BY47" i="14"/>
  <c r="BZ47" i="14"/>
  <c r="CA47" i="14"/>
  <c r="CB47" i="14"/>
  <c r="CC47" i="14"/>
  <c r="CD47" i="14"/>
  <c r="CE47" i="14"/>
  <c r="CF47" i="14"/>
  <c r="CG47" i="14"/>
  <c r="CH47" i="14"/>
  <c r="CI47" i="14"/>
  <c r="CJ47" i="14"/>
  <c r="CK47" i="14"/>
  <c r="CL47" i="14"/>
  <c r="CM47" i="14"/>
  <c r="CN47" i="14"/>
  <c r="CO47" i="14"/>
  <c r="CP47" i="14"/>
  <c r="CQ47" i="14"/>
  <c r="CR47" i="14"/>
  <c r="CS47" i="14"/>
  <c r="CT47" i="14"/>
  <c r="CU47" i="14"/>
  <c r="CV47" i="14"/>
  <c r="CW47" i="14"/>
  <c r="CX47" i="14"/>
  <c r="CY47" i="14"/>
  <c r="CZ47" i="14"/>
  <c r="DA47" i="14"/>
  <c r="DB47" i="14"/>
  <c r="DC47" i="14"/>
  <c r="DD47" i="14"/>
  <c r="DE47" i="14"/>
  <c r="DF47" i="14"/>
  <c r="DG47" i="14"/>
  <c r="DH47" i="14"/>
  <c r="DI47" i="14"/>
  <c r="DJ47" i="14"/>
  <c r="DK47" i="14"/>
  <c r="DL47" i="14"/>
  <c r="DM47" i="14"/>
  <c r="DN47" i="14"/>
  <c r="DO47" i="14"/>
  <c r="DP47" i="14"/>
  <c r="DQ47" i="14"/>
  <c r="DR47" i="14"/>
  <c r="DS47" i="14"/>
  <c r="DT47" i="14"/>
  <c r="DU47" i="14"/>
  <c r="DV47" i="14"/>
  <c r="DW47" i="14"/>
  <c r="DX47" i="14"/>
  <c r="DY47" i="14"/>
  <c r="DZ47" i="14"/>
  <c r="EA47" i="14"/>
  <c r="EB47" i="14"/>
  <c r="EC47" i="14"/>
  <c r="ED47" i="14"/>
  <c r="EE47" i="14"/>
  <c r="EF47" i="14"/>
  <c r="EG47" i="14"/>
  <c r="EH47" i="14"/>
  <c r="EI47" i="14"/>
  <c r="EJ47" i="14"/>
  <c r="EK47" i="14"/>
  <c r="EL47" i="14"/>
  <c r="Y48" i="14"/>
  <c r="Z48" i="14"/>
  <c r="AA48" i="14"/>
  <c r="AB48" i="14"/>
  <c r="AC48" i="14"/>
  <c r="AD48" i="14"/>
  <c r="AE48" i="14"/>
  <c r="AF48" i="14"/>
  <c r="AG48" i="14"/>
  <c r="AH48" i="14"/>
  <c r="AI48" i="14"/>
  <c r="AJ48" i="14"/>
  <c r="AK48" i="14"/>
  <c r="AL48" i="14"/>
  <c r="AM48" i="14"/>
  <c r="AN48" i="14"/>
  <c r="AO48" i="14"/>
  <c r="AP48" i="14"/>
  <c r="AQ48" i="14"/>
  <c r="AR48" i="14"/>
  <c r="AS48" i="14"/>
  <c r="AT48" i="14"/>
  <c r="AU48" i="14"/>
  <c r="AV48" i="14"/>
  <c r="AW48" i="14"/>
  <c r="AX48" i="14"/>
  <c r="AY48" i="14"/>
  <c r="AZ48" i="14"/>
  <c r="BA48" i="14"/>
  <c r="BB48" i="14"/>
  <c r="BC48" i="14"/>
  <c r="BD48" i="14"/>
  <c r="BE48" i="14"/>
  <c r="BF48" i="14"/>
  <c r="BG48" i="14"/>
  <c r="BH48" i="14"/>
  <c r="BI48" i="14"/>
  <c r="BJ48" i="14"/>
  <c r="BK48" i="14"/>
  <c r="BL48" i="14"/>
  <c r="BM48" i="14"/>
  <c r="BN48" i="14"/>
  <c r="BO48" i="14"/>
  <c r="BP48" i="14"/>
  <c r="BQ48" i="14"/>
  <c r="BR48" i="14"/>
  <c r="BS48" i="14"/>
  <c r="BT48" i="14"/>
  <c r="BU48" i="14"/>
  <c r="BV48" i="14"/>
  <c r="BW48" i="14"/>
  <c r="BX48" i="14"/>
  <c r="BY48" i="14"/>
  <c r="BZ48" i="14"/>
  <c r="CA48" i="14"/>
  <c r="CB48" i="14"/>
  <c r="CC48" i="14"/>
  <c r="CD48" i="14"/>
  <c r="CE48" i="14"/>
  <c r="CF48" i="14"/>
  <c r="CG48" i="14"/>
  <c r="CH48" i="14"/>
  <c r="CI48" i="14"/>
  <c r="CJ48" i="14"/>
  <c r="CK48" i="14"/>
  <c r="CL48" i="14"/>
  <c r="CM48" i="14"/>
  <c r="CN48" i="14"/>
  <c r="CO48" i="14"/>
  <c r="CP48" i="14"/>
  <c r="CQ48" i="14"/>
  <c r="CR48" i="14"/>
  <c r="CS48" i="14"/>
  <c r="CT48" i="14"/>
  <c r="CU48" i="14"/>
  <c r="CV48" i="14"/>
  <c r="CW48" i="14"/>
  <c r="CX48" i="14"/>
  <c r="CY48" i="14"/>
  <c r="CZ48" i="14"/>
  <c r="DA48" i="14"/>
  <c r="DB48" i="14"/>
  <c r="DC48" i="14"/>
  <c r="DD48" i="14"/>
  <c r="DE48" i="14"/>
  <c r="DF48" i="14"/>
  <c r="DG48" i="14"/>
  <c r="DH48" i="14"/>
  <c r="DI48" i="14"/>
  <c r="DJ48" i="14"/>
  <c r="DK48" i="14"/>
  <c r="DL48" i="14"/>
  <c r="DM48" i="14"/>
  <c r="DN48" i="14"/>
  <c r="DO48" i="14"/>
  <c r="DP48" i="14"/>
  <c r="DQ48" i="14"/>
  <c r="DR48" i="14"/>
  <c r="DS48" i="14"/>
  <c r="DT48" i="14"/>
  <c r="DU48" i="14"/>
  <c r="DV48" i="14"/>
  <c r="DW48" i="14"/>
  <c r="DX48" i="14"/>
  <c r="DY48" i="14"/>
  <c r="DZ48" i="14"/>
  <c r="EA48" i="14"/>
  <c r="EB48" i="14"/>
  <c r="EC48" i="14"/>
  <c r="ED48" i="14"/>
  <c r="EE48" i="14"/>
  <c r="EF48" i="14"/>
  <c r="EG48" i="14"/>
  <c r="EH48" i="14"/>
  <c r="EI48" i="14"/>
  <c r="EJ48" i="14"/>
  <c r="EK48" i="14"/>
  <c r="EL48" i="14"/>
  <c r="Y49" i="14"/>
  <c r="Z49" i="14"/>
  <c r="AA49" i="14"/>
  <c r="AB49" i="14"/>
  <c r="AC49" i="14"/>
  <c r="AD49" i="14"/>
  <c r="AE49" i="14"/>
  <c r="AF49" i="14"/>
  <c r="AG49" i="14"/>
  <c r="AH49" i="14"/>
  <c r="AI49" i="14"/>
  <c r="AJ49" i="14"/>
  <c r="AK49" i="14"/>
  <c r="AL49" i="14"/>
  <c r="AM49" i="14"/>
  <c r="AN49" i="14"/>
  <c r="AO49" i="14"/>
  <c r="AP49" i="14"/>
  <c r="AQ49" i="14"/>
  <c r="AR49" i="14"/>
  <c r="AS49" i="14"/>
  <c r="AT49" i="14"/>
  <c r="AU49" i="14"/>
  <c r="AV49" i="14"/>
  <c r="AW49" i="14"/>
  <c r="AX49" i="14"/>
  <c r="AY49" i="14"/>
  <c r="AZ49" i="14"/>
  <c r="BA49" i="14"/>
  <c r="BB49" i="14"/>
  <c r="BC49" i="14"/>
  <c r="BD49" i="14"/>
  <c r="BE49" i="14"/>
  <c r="BF49" i="14"/>
  <c r="BG49" i="14"/>
  <c r="BH49" i="14"/>
  <c r="BI49" i="14"/>
  <c r="BJ49" i="14"/>
  <c r="BK49" i="14"/>
  <c r="BL49" i="14"/>
  <c r="BM49" i="14"/>
  <c r="BN49" i="14"/>
  <c r="BO49" i="14"/>
  <c r="BP49" i="14"/>
  <c r="BQ49" i="14"/>
  <c r="BR49" i="14"/>
  <c r="BS49" i="14"/>
  <c r="BT49" i="14"/>
  <c r="BU49" i="14"/>
  <c r="BV49" i="14"/>
  <c r="BW49" i="14"/>
  <c r="BX49" i="14"/>
  <c r="BY49" i="14"/>
  <c r="BZ49" i="14"/>
  <c r="CA49" i="14"/>
  <c r="CB49" i="14"/>
  <c r="CC49" i="14"/>
  <c r="CD49" i="14"/>
  <c r="CE49" i="14"/>
  <c r="CF49" i="14"/>
  <c r="CG49" i="14"/>
  <c r="CH49" i="14"/>
  <c r="CI49" i="14"/>
  <c r="CJ49" i="14"/>
  <c r="CK49" i="14"/>
  <c r="CL49" i="14"/>
  <c r="CM49" i="14"/>
  <c r="CN49" i="14"/>
  <c r="CO49" i="14"/>
  <c r="CP49" i="14"/>
  <c r="CQ49" i="14"/>
  <c r="CR49" i="14"/>
  <c r="CS49" i="14"/>
  <c r="CT49" i="14"/>
  <c r="CU49" i="14"/>
  <c r="CV49" i="14"/>
  <c r="CW49" i="14"/>
  <c r="CX49" i="14"/>
  <c r="CY49" i="14"/>
  <c r="CZ49" i="14"/>
  <c r="DA49" i="14"/>
  <c r="DB49" i="14"/>
  <c r="DC49" i="14"/>
  <c r="DD49" i="14"/>
  <c r="DE49" i="14"/>
  <c r="DF49" i="14"/>
  <c r="DG49" i="14"/>
  <c r="DH49" i="14"/>
  <c r="DI49" i="14"/>
  <c r="DJ49" i="14"/>
  <c r="DK49" i="14"/>
  <c r="DL49" i="14"/>
  <c r="DM49" i="14"/>
  <c r="DN49" i="14"/>
  <c r="DO49" i="14"/>
  <c r="DP49" i="14"/>
  <c r="DQ49" i="14"/>
  <c r="DR49" i="14"/>
  <c r="DS49" i="14"/>
  <c r="DT49" i="14"/>
  <c r="DU49" i="14"/>
  <c r="DV49" i="14"/>
  <c r="DW49" i="14"/>
  <c r="DX49" i="14"/>
  <c r="DY49" i="14"/>
  <c r="DZ49" i="14"/>
  <c r="EA49" i="14"/>
  <c r="EB49" i="14"/>
  <c r="EC49" i="14"/>
  <c r="ED49" i="14"/>
  <c r="EE49" i="14"/>
  <c r="EF49" i="14"/>
  <c r="EG49" i="14"/>
  <c r="EH49" i="14"/>
  <c r="EI49" i="14"/>
  <c r="EJ49" i="14"/>
  <c r="EK49" i="14"/>
  <c r="EL49" i="14"/>
  <c r="Y50" i="14"/>
  <c r="Z50" i="14"/>
  <c r="AA50" i="14"/>
  <c r="AB50" i="14"/>
  <c r="AC50" i="14"/>
  <c r="AD50" i="14"/>
  <c r="AE50" i="14"/>
  <c r="AF50" i="14"/>
  <c r="AG50" i="14"/>
  <c r="AH50" i="14"/>
  <c r="AI50" i="14"/>
  <c r="AJ50" i="14"/>
  <c r="AK50" i="14"/>
  <c r="AL50" i="14"/>
  <c r="AM50" i="14"/>
  <c r="AN50" i="14"/>
  <c r="AO50" i="14"/>
  <c r="AP50" i="14"/>
  <c r="AQ50" i="14"/>
  <c r="AR50" i="14"/>
  <c r="AS50" i="14"/>
  <c r="AT50" i="14"/>
  <c r="AU50" i="14"/>
  <c r="AV50" i="14"/>
  <c r="AW50" i="14"/>
  <c r="AX50" i="14"/>
  <c r="AY50" i="14"/>
  <c r="AZ50" i="14"/>
  <c r="BA50" i="14"/>
  <c r="BB50" i="14"/>
  <c r="BC50" i="14"/>
  <c r="BD50" i="14"/>
  <c r="BE50" i="14"/>
  <c r="BF50" i="14"/>
  <c r="BG50" i="14"/>
  <c r="BH50" i="14"/>
  <c r="BI50" i="14"/>
  <c r="BJ50" i="14"/>
  <c r="BK50" i="14"/>
  <c r="BL50" i="14"/>
  <c r="BM50" i="14"/>
  <c r="BN50" i="14"/>
  <c r="BO50" i="14"/>
  <c r="BP50" i="14"/>
  <c r="BQ50" i="14"/>
  <c r="BR50" i="14"/>
  <c r="BS50" i="14"/>
  <c r="BT50" i="14"/>
  <c r="BU50" i="14"/>
  <c r="BV50" i="14"/>
  <c r="BW50" i="14"/>
  <c r="BX50" i="14"/>
  <c r="BY50" i="14"/>
  <c r="BZ50" i="14"/>
  <c r="CA50" i="14"/>
  <c r="CB50" i="14"/>
  <c r="CC50" i="14"/>
  <c r="CD50" i="14"/>
  <c r="CE50" i="14"/>
  <c r="CF50" i="14"/>
  <c r="CG50" i="14"/>
  <c r="CH50" i="14"/>
  <c r="CI50" i="14"/>
  <c r="CJ50" i="14"/>
  <c r="CK50" i="14"/>
  <c r="CL50" i="14"/>
  <c r="CM50" i="14"/>
  <c r="CN50" i="14"/>
  <c r="CO50" i="14"/>
  <c r="CP50" i="14"/>
  <c r="CQ50" i="14"/>
  <c r="CR50" i="14"/>
  <c r="CS50" i="14"/>
  <c r="CT50" i="14"/>
  <c r="CU50" i="14"/>
  <c r="CV50" i="14"/>
  <c r="CW50" i="14"/>
  <c r="CX50" i="14"/>
  <c r="CY50" i="14"/>
  <c r="CZ50" i="14"/>
  <c r="DA50" i="14"/>
  <c r="DB50" i="14"/>
  <c r="DC50" i="14"/>
  <c r="DD50" i="14"/>
  <c r="DE50" i="14"/>
  <c r="DF50" i="14"/>
  <c r="DG50" i="14"/>
  <c r="DH50" i="14"/>
  <c r="DI50" i="14"/>
  <c r="DJ50" i="14"/>
  <c r="DK50" i="14"/>
  <c r="DL50" i="14"/>
  <c r="DM50" i="14"/>
  <c r="DN50" i="14"/>
  <c r="DO50" i="14"/>
  <c r="DP50" i="14"/>
  <c r="DQ50" i="14"/>
  <c r="DR50" i="14"/>
  <c r="DS50" i="14"/>
  <c r="DT50" i="14"/>
  <c r="DU50" i="14"/>
  <c r="DV50" i="14"/>
  <c r="DW50" i="14"/>
  <c r="DX50" i="14"/>
  <c r="DY50" i="14"/>
  <c r="DZ50" i="14"/>
  <c r="EA50" i="14"/>
  <c r="EB50" i="14"/>
  <c r="EC50" i="14"/>
  <c r="ED50" i="14"/>
  <c r="EE50" i="14"/>
  <c r="EF50" i="14"/>
  <c r="EG50" i="14"/>
  <c r="EH50" i="14"/>
  <c r="EI50" i="14"/>
  <c r="EJ50" i="14"/>
  <c r="EK50" i="14"/>
  <c r="EL50" i="14"/>
  <c r="Y51" i="14"/>
  <c r="Z51" i="14"/>
  <c r="AA51" i="14"/>
  <c r="AB51" i="14"/>
  <c r="AC51" i="14"/>
  <c r="AD51" i="14"/>
  <c r="AE51" i="14"/>
  <c r="AF51" i="14"/>
  <c r="AG51" i="14"/>
  <c r="AH51" i="14"/>
  <c r="AI51" i="14"/>
  <c r="AJ51" i="14"/>
  <c r="AK51" i="14"/>
  <c r="AL51" i="14"/>
  <c r="AM51" i="14"/>
  <c r="AN51" i="14"/>
  <c r="AO51" i="14"/>
  <c r="AP51" i="14"/>
  <c r="AQ51" i="14"/>
  <c r="AR51" i="14"/>
  <c r="AS51" i="14"/>
  <c r="AT51" i="14"/>
  <c r="AU51" i="14"/>
  <c r="AV51" i="14"/>
  <c r="AW51" i="14"/>
  <c r="AX51" i="14"/>
  <c r="AY51" i="14"/>
  <c r="AZ51" i="14"/>
  <c r="BA51" i="14"/>
  <c r="BB51" i="14"/>
  <c r="BC51" i="14"/>
  <c r="BD51" i="14"/>
  <c r="BE51" i="14"/>
  <c r="BF51" i="14"/>
  <c r="BG51" i="14"/>
  <c r="BH51" i="14"/>
  <c r="BI51" i="14"/>
  <c r="BJ51" i="14"/>
  <c r="BK51" i="14"/>
  <c r="BL51" i="14"/>
  <c r="BM51" i="14"/>
  <c r="BN51" i="14"/>
  <c r="BO51" i="14"/>
  <c r="BP51" i="14"/>
  <c r="BQ51" i="14"/>
  <c r="BR51" i="14"/>
  <c r="BS51" i="14"/>
  <c r="BT51" i="14"/>
  <c r="BU51" i="14"/>
  <c r="BV51" i="14"/>
  <c r="BW51" i="14"/>
  <c r="BX51" i="14"/>
  <c r="BY51" i="14"/>
  <c r="BZ51" i="14"/>
  <c r="CA51" i="14"/>
  <c r="CB51" i="14"/>
  <c r="CC51" i="14"/>
  <c r="CD51" i="14"/>
  <c r="CE51" i="14"/>
  <c r="CF51" i="14"/>
  <c r="CG51" i="14"/>
  <c r="CH51" i="14"/>
  <c r="CI51" i="14"/>
  <c r="CJ51" i="14"/>
  <c r="CK51" i="14"/>
  <c r="CL51" i="14"/>
  <c r="CM51" i="14"/>
  <c r="CN51" i="14"/>
  <c r="CO51" i="14"/>
  <c r="CP51" i="14"/>
  <c r="CQ51" i="14"/>
  <c r="CR51" i="14"/>
  <c r="CS51" i="14"/>
  <c r="CT51" i="14"/>
  <c r="CU51" i="14"/>
  <c r="CV51" i="14"/>
  <c r="CW51" i="14"/>
  <c r="CX51" i="14"/>
  <c r="CY51" i="14"/>
  <c r="CZ51" i="14"/>
  <c r="DA51" i="14"/>
  <c r="DB51" i="14"/>
  <c r="DC51" i="14"/>
  <c r="DD51" i="14"/>
  <c r="DE51" i="14"/>
  <c r="DF51" i="14"/>
  <c r="DG51" i="14"/>
  <c r="DH51" i="14"/>
  <c r="DI51" i="14"/>
  <c r="DJ51" i="14"/>
  <c r="DK51" i="14"/>
  <c r="DL51" i="14"/>
  <c r="DM51" i="14"/>
  <c r="DN51" i="14"/>
  <c r="DO51" i="14"/>
  <c r="DP51" i="14"/>
  <c r="DQ51" i="14"/>
  <c r="DR51" i="14"/>
  <c r="DS51" i="14"/>
  <c r="DT51" i="14"/>
  <c r="DU51" i="14"/>
  <c r="DV51" i="14"/>
  <c r="DW51" i="14"/>
  <c r="DX51" i="14"/>
  <c r="DY51" i="14"/>
  <c r="DZ51" i="14"/>
  <c r="EA51" i="14"/>
  <c r="EB51" i="14"/>
  <c r="EC51" i="14"/>
  <c r="ED51" i="14"/>
  <c r="EE51" i="14"/>
  <c r="EF51" i="14"/>
  <c r="EG51" i="14"/>
  <c r="EH51" i="14"/>
  <c r="EI51" i="14"/>
  <c r="EJ51" i="14"/>
  <c r="EK51" i="14"/>
  <c r="EL51" i="14"/>
  <c r="Y52" i="14"/>
  <c r="Z52" i="14"/>
  <c r="AA52" i="14"/>
  <c r="AB52" i="14"/>
  <c r="AC52" i="14"/>
  <c r="AD52" i="14"/>
  <c r="AE52" i="14"/>
  <c r="AF52" i="14"/>
  <c r="AG52" i="14"/>
  <c r="AH52" i="14"/>
  <c r="AI52" i="14"/>
  <c r="AJ52" i="14"/>
  <c r="AK52" i="14"/>
  <c r="AL52" i="14"/>
  <c r="AM52" i="14"/>
  <c r="AN52" i="14"/>
  <c r="AO52" i="14"/>
  <c r="AP52" i="14"/>
  <c r="AQ52" i="14"/>
  <c r="AR52" i="14"/>
  <c r="AS52" i="14"/>
  <c r="AT52" i="14"/>
  <c r="AU52" i="14"/>
  <c r="AV52" i="14"/>
  <c r="AW52" i="14"/>
  <c r="AX52" i="14"/>
  <c r="AY52" i="14"/>
  <c r="AZ52" i="14"/>
  <c r="BA52" i="14"/>
  <c r="BB52" i="14"/>
  <c r="BC52" i="14"/>
  <c r="BD52" i="14"/>
  <c r="BE52" i="14"/>
  <c r="BF52" i="14"/>
  <c r="BG52" i="14"/>
  <c r="BH52" i="14"/>
  <c r="BI52" i="14"/>
  <c r="BJ52" i="14"/>
  <c r="BK52" i="14"/>
  <c r="BL52" i="14"/>
  <c r="BM52" i="14"/>
  <c r="BN52" i="14"/>
  <c r="BO52" i="14"/>
  <c r="BP52" i="14"/>
  <c r="BQ52" i="14"/>
  <c r="BR52" i="14"/>
  <c r="BS52" i="14"/>
  <c r="BT52" i="14"/>
  <c r="BU52" i="14"/>
  <c r="BV52" i="14"/>
  <c r="BW52" i="14"/>
  <c r="BX52" i="14"/>
  <c r="BY52" i="14"/>
  <c r="BZ52" i="14"/>
  <c r="CA52" i="14"/>
  <c r="CB52" i="14"/>
  <c r="CC52" i="14"/>
  <c r="CD52" i="14"/>
  <c r="CE52" i="14"/>
  <c r="CF52" i="14"/>
  <c r="CG52" i="14"/>
  <c r="CH52" i="14"/>
  <c r="CI52" i="14"/>
  <c r="CJ52" i="14"/>
  <c r="CK52" i="14"/>
  <c r="CL52" i="14"/>
  <c r="CM52" i="14"/>
  <c r="CN52" i="14"/>
  <c r="CO52" i="14"/>
  <c r="CP52" i="14"/>
  <c r="CQ52" i="14"/>
  <c r="CR52" i="14"/>
  <c r="CS52" i="14"/>
  <c r="CT52" i="14"/>
  <c r="CU52" i="14"/>
  <c r="CV52" i="14"/>
  <c r="CW52" i="14"/>
  <c r="CX52" i="14"/>
  <c r="CY52" i="14"/>
  <c r="CZ52" i="14"/>
  <c r="DA52" i="14"/>
  <c r="DB52" i="14"/>
  <c r="DC52" i="14"/>
  <c r="DD52" i="14"/>
  <c r="DE52" i="14"/>
  <c r="DF52" i="14"/>
  <c r="DG52" i="14"/>
  <c r="DH52" i="14"/>
  <c r="DI52" i="14"/>
  <c r="DJ52" i="14"/>
  <c r="DK52" i="14"/>
  <c r="DL52" i="14"/>
  <c r="DM52" i="14"/>
  <c r="DN52" i="14"/>
  <c r="DO52" i="14"/>
  <c r="DP52" i="14"/>
  <c r="DQ52" i="14"/>
  <c r="DR52" i="14"/>
  <c r="DS52" i="14"/>
  <c r="DT52" i="14"/>
  <c r="DU52" i="14"/>
  <c r="DV52" i="14"/>
  <c r="DW52" i="14"/>
  <c r="DX52" i="14"/>
  <c r="DY52" i="14"/>
  <c r="DZ52" i="14"/>
  <c r="EA52" i="14"/>
  <c r="EB52" i="14"/>
  <c r="EC52" i="14"/>
  <c r="ED52" i="14"/>
  <c r="EE52" i="14"/>
  <c r="EF52" i="14"/>
  <c r="EG52" i="14"/>
  <c r="EH52" i="14"/>
  <c r="EI52" i="14"/>
  <c r="EJ52" i="14"/>
  <c r="EK52" i="14"/>
  <c r="EL52" i="14"/>
  <c r="Y53" i="14"/>
  <c r="Z53" i="14"/>
  <c r="AA53" i="14"/>
  <c r="AB53" i="14"/>
  <c r="AC53" i="14"/>
  <c r="AD53" i="14"/>
  <c r="AE53" i="14"/>
  <c r="AF53" i="14"/>
  <c r="AG53" i="14"/>
  <c r="AH53" i="14"/>
  <c r="AI53" i="14"/>
  <c r="AJ53" i="14"/>
  <c r="AK53" i="14"/>
  <c r="AL53" i="14"/>
  <c r="AM53" i="14"/>
  <c r="AN53" i="14"/>
  <c r="AO53" i="14"/>
  <c r="AP53" i="14"/>
  <c r="AQ53" i="14"/>
  <c r="AR53" i="14"/>
  <c r="AS53" i="14"/>
  <c r="AT53" i="14"/>
  <c r="AU53" i="14"/>
  <c r="AV53" i="14"/>
  <c r="AW53" i="14"/>
  <c r="AX53" i="14"/>
  <c r="AY53" i="14"/>
  <c r="AZ53" i="14"/>
  <c r="BA53" i="14"/>
  <c r="BB53" i="14"/>
  <c r="BC53" i="14"/>
  <c r="BD53" i="14"/>
  <c r="BE53" i="14"/>
  <c r="BF53" i="14"/>
  <c r="BG53" i="14"/>
  <c r="BH53" i="14"/>
  <c r="BI53" i="14"/>
  <c r="BJ53" i="14"/>
  <c r="BK53" i="14"/>
  <c r="BL53" i="14"/>
  <c r="BM53" i="14"/>
  <c r="BN53" i="14"/>
  <c r="BO53" i="14"/>
  <c r="BP53" i="14"/>
  <c r="BQ53" i="14"/>
  <c r="BR53" i="14"/>
  <c r="BS53" i="14"/>
  <c r="BT53" i="14"/>
  <c r="BU53" i="14"/>
  <c r="BV53" i="14"/>
  <c r="BW53" i="14"/>
  <c r="BX53" i="14"/>
  <c r="BY53" i="14"/>
  <c r="BZ53" i="14"/>
  <c r="CA53" i="14"/>
  <c r="CB53" i="14"/>
  <c r="CC53" i="14"/>
  <c r="CD53" i="14"/>
  <c r="CE53" i="14"/>
  <c r="CF53" i="14"/>
  <c r="CG53" i="14"/>
  <c r="CH53" i="14"/>
  <c r="CI53" i="14"/>
  <c r="CJ53" i="14"/>
  <c r="CK53" i="14"/>
  <c r="CL53" i="14"/>
  <c r="CM53" i="14"/>
  <c r="CN53" i="14"/>
  <c r="CO53" i="14"/>
  <c r="CP53" i="14"/>
  <c r="CQ53" i="14"/>
  <c r="CR53" i="14"/>
  <c r="CS53" i="14"/>
  <c r="CT53" i="14"/>
  <c r="CU53" i="14"/>
  <c r="CV53" i="14"/>
  <c r="CW53" i="14"/>
  <c r="CX53" i="14"/>
  <c r="CY53" i="14"/>
  <c r="CZ53" i="14"/>
  <c r="DA53" i="14"/>
  <c r="DB53" i="14"/>
  <c r="DC53" i="14"/>
  <c r="DD53" i="14"/>
  <c r="DE53" i="14"/>
  <c r="DF53" i="14"/>
  <c r="DG53" i="14"/>
  <c r="DH53" i="14"/>
  <c r="DI53" i="14"/>
  <c r="DJ53" i="14"/>
  <c r="DK53" i="14"/>
  <c r="DL53" i="14"/>
  <c r="DM53" i="14"/>
  <c r="DN53" i="14"/>
  <c r="DO53" i="14"/>
  <c r="DP53" i="14"/>
  <c r="DQ53" i="14"/>
  <c r="DR53" i="14"/>
  <c r="DS53" i="14"/>
  <c r="DT53" i="14"/>
  <c r="DU53" i="14"/>
  <c r="DV53" i="14"/>
  <c r="DW53" i="14"/>
  <c r="DX53" i="14"/>
  <c r="DY53" i="14"/>
  <c r="DZ53" i="14"/>
  <c r="EA53" i="14"/>
  <c r="EB53" i="14"/>
  <c r="EC53" i="14"/>
  <c r="ED53" i="14"/>
  <c r="EE53" i="14"/>
  <c r="EF53" i="14"/>
  <c r="EG53" i="14"/>
  <c r="EH53" i="14"/>
  <c r="EI53" i="14"/>
  <c r="EJ53" i="14"/>
  <c r="EK53" i="14"/>
  <c r="EL53" i="14"/>
  <c r="Y54" i="14"/>
  <c r="Z54" i="14"/>
  <c r="AA54" i="14"/>
  <c r="AB54" i="14"/>
  <c r="AC54" i="14"/>
  <c r="AD54" i="14"/>
  <c r="AE54" i="14"/>
  <c r="AF54" i="14"/>
  <c r="AG54" i="14"/>
  <c r="AH54" i="14"/>
  <c r="AI54" i="14"/>
  <c r="AJ54" i="14"/>
  <c r="AK54" i="14"/>
  <c r="AL54" i="14"/>
  <c r="AM54" i="14"/>
  <c r="AN54" i="14"/>
  <c r="AO54" i="14"/>
  <c r="AP54" i="14"/>
  <c r="AQ54" i="14"/>
  <c r="AR54" i="14"/>
  <c r="AS54" i="14"/>
  <c r="AT54" i="14"/>
  <c r="AU54" i="14"/>
  <c r="AV54" i="14"/>
  <c r="AW54" i="14"/>
  <c r="AX54" i="14"/>
  <c r="AY54" i="14"/>
  <c r="AZ54" i="14"/>
  <c r="BA54" i="14"/>
  <c r="BB54" i="14"/>
  <c r="BC54" i="14"/>
  <c r="BD54" i="14"/>
  <c r="BE54" i="14"/>
  <c r="BF54" i="14"/>
  <c r="BG54" i="14"/>
  <c r="BH54" i="14"/>
  <c r="BI54" i="14"/>
  <c r="BJ54" i="14"/>
  <c r="BK54" i="14"/>
  <c r="BL54" i="14"/>
  <c r="BM54" i="14"/>
  <c r="BN54" i="14"/>
  <c r="BO54" i="14"/>
  <c r="BP54" i="14"/>
  <c r="BQ54" i="14"/>
  <c r="BR54" i="14"/>
  <c r="BS54" i="14"/>
  <c r="BT54" i="14"/>
  <c r="BU54" i="14"/>
  <c r="BV54" i="14"/>
  <c r="BW54" i="14"/>
  <c r="BX54" i="14"/>
  <c r="BY54" i="14"/>
  <c r="BZ54" i="14"/>
  <c r="CA54" i="14"/>
  <c r="CB54" i="14"/>
  <c r="CC54" i="14"/>
  <c r="CD54" i="14"/>
  <c r="CE54" i="14"/>
  <c r="CF54" i="14"/>
  <c r="CG54" i="14"/>
  <c r="CH54" i="14"/>
  <c r="CI54" i="14"/>
  <c r="CJ54" i="14"/>
  <c r="CK54" i="14"/>
  <c r="CL54" i="14"/>
  <c r="CM54" i="14"/>
  <c r="CN54" i="14"/>
  <c r="CO54" i="14"/>
  <c r="CP54" i="14"/>
  <c r="CQ54" i="14"/>
  <c r="CR54" i="14"/>
  <c r="CS54" i="14"/>
  <c r="CT54" i="14"/>
  <c r="CU54" i="14"/>
  <c r="CV54" i="14"/>
  <c r="CW54" i="14"/>
  <c r="CX54" i="14"/>
  <c r="CY54" i="14"/>
  <c r="CZ54" i="14"/>
  <c r="DA54" i="14"/>
  <c r="DB54" i="14"/>
  <c r="DC54" i="14"/>
  <c r="DD54" i="14"/>
  <c r="DE54" i="14"/>
  <c r="DF54" i="14"/>
  <c r="DG54" i="14"/>
  <c r="DH54" i="14"/>
  <c r="DI54" i="14"/>
  <c r="DJ54" i="14"/>
  <c r="DK54" i="14"/>
  <c r="DL54" i="14"/>
  <c r="DM54" i="14"/>
  <c r="DN54" i="14"/>
  <c r="DO54" i="14"/>
  <c r="DP54" i="14"/>
  <c r="DQ54" i="14"/>
  <c r="DR54" i="14"/>
  <c r="DS54" i="14"/>
  <c r="DT54" i="14"/>
  <c r="DU54" i="14"/>
  <c r="DV54" i="14"/>
  <c r="DW54" i="14"/>
  <c r="DX54" i="14"/>
  <c r="DY54" i="14"/>
  <c r="DZ54" i="14"/>
  <c r="EA54" i="14"/>
  <c r="EB54" i="14"/>
  <c r="EC54" i="14"/>
  <c r="ED54" i="14"/>
  <c r="EE54" i="14"/>
  <c r="EF54" i="14"/>
  <c r="EG54" i="14"/>
  <c r="EH54" i="14"/>
  <c r="EI54" i="14"/>
  <c r="EJ54" i="14"/>
  <c r="EK54" i="14"/>
  <c r="EL54" i="14"/>
  <c r="Y55" i="14"/>
  <c r="Z55" i="14"/>
  <c r="AA55" i="14"/>
  <c r="AB55" i="14"/>
  <c r="AC55" i="14"/>
  <c r="AD55" i="14"/>
  <c r="AE55" i="14"/>
  <c r="AF55" i="14"/>
  <c r="AG55" i="14"/>
  <c r="AH55" i="14"/>
  <c r="AI55" i="14"/>
  <c r="AJ55" i="14"/>
  <c r="AK55" i="14"/>
  <c r="AL55" i="14"/>
  <c r="AM55" i="14"/>
  <c r="AN55" i="14"/>
  <c r="AO55" i="14"/>
  <c r="AP55" i="14"/>
  <c r="AQ55" i="14"/>
  <c r="AR55" i="14"/>
  <c r="AS55" i="14"/>
  <c r="AT55" i="14"/>
  <c r="AU55" i="14"/>
  <c r="AV55" i="14"/>
  <c r="AW55" i="14"/>
  <c r="AX55" i="14"/>
  <c r="AY55" i="14"/>
  <c r="AZ55" i="14"/>
  <c r="BA55" i="14"/>
  <c r="BB55" i="14"/>
  <c r="BC55" i="14"/>
  <c r="BD55" i="14"/>
  <c r="BE55" i="14"/>
  <c r="BF55" i="14"/>
  <c r="BG55" i="14"/>
  <c r="BH55" i="14"/>
  <c r="BI55" i="14"/>
  <c r="BJ55" i="14"/>
  <c r="BK55" i="14"/>
  <c r="BL55" i="14"/>
  <c r="BM55" i="14"/>
  <c r="BN55" i="14"/>
  <c r="BO55" i="14"/>
  <c r="BP55" i="14"/>
  <c r="BQ55" i="14"/>
  <c r="BR55" i="14"/>
  <c r="BS55" i="14"/>
  <c r="BT55" i="14"/>
  <c r="BU55" i="14"/>
  <c r="BV55" i="14"/>
  <c r="BW55" i="14"/>
  <c r="BX55" i="14"/>
  <c r="BY55" i="14"/>
  <c r="BZ55" i="14"/>
  <c r="CA55" i="14"/>
  <c r="CB55" i="14"/>
  <c r="CC55" i="14"/>
  <c r="CD55" i="14"/>
  <c r="CE55" i="14"/>
  <c r="CF55" i="14"/>
  <c r="CG55" i="14"/>
  <c r="CH55" i="14"/>
  <c r="CI55" i="14"/>
  <c r="CJ55" i="14"/>
  <c r="CK55" i="14"/>
  <c r="CL55" i="14"/>
  <c r="CM55" i="14"/>
  <c r="CN55" i="14"/>
  <c r="CO55" i="14"/>
  <c r="CP55" i="14"/>
  <c r="CQ55" i="14"/>
  <c r="CR55" i="14"/>
  <c r="CS55" i="14"/>
  <c r="CT55" i="14"/>
  <c r="CU55" i="14"/>
  <c r="CV55" i="14"/>
  <c r="CW55" i="14"/>
  <c r="CX55" i="14"/>
  <c r="CY55" i="14"/>
  <c r="CZ55" i="14"/>
  <c r="DA55" i="14"/>
  <c r="DB55" i="14"/>
  <c r="DC55" i="14"/>
  <c r="DD55" i="14"/>
  <c r="DE55" i="14"/>
  <c r="DF55" i="14"/>
  <c r="DG55" i="14"/>
  <c r="DH55" i="14"/>
  <c r="DI55" i="14"/>
  <c r="DJ55" i="14"/>
  <c r="DK55" i="14"/>
  <c r="DL55" i="14"/>
  <c r="DM55" i="14"/>
  <c r="DN55" i="14"/>
  <c r="DO55" i="14"/>
  <c r="DP55" i="14"/>
  <c r="DQ55" i="14"/>
  <c r="DR55" i="14"/>
  <c r="DS55" i="14"/>
  <c r="DT55" i="14"/>
  <c r="DU55" i="14"/>
  <c r="DV55" i="14"/>
  <c r="DW55" i="14"/>
  <c r="DX55" i="14"/>
  <c r="DY55" i="14"/>
  <c r="DZ55" i="14"/>
  <c r="EA55" i="14"/>
  <c r="EB55" i="14"/>
  <c r="EC55" i="14"/>
  <c r="ED55" i="14"/>
  <c r="EE55" i="14"/>
  <c r="EF55" i="14"/>
  <c r="EG55" i="14"/>
  <c r="EH55" i="14"/>
  <c r="EI55" i="14"/>
  <c r="EJ55" i="14"/>
  <c r="EK55" i="14"/>
  <c r="EL55" i="14"/>
  <c r="X31" i="14"/>
  <c r="X32" i="14"/>
  <c r="X33" i="14"/>
  <c r="X34" i="14"/>
  <c r="X35" i="14"/>
  <c r="X36" i="14"/>
  <c r="X37" i="14"/>
  <c r="X38" i="14"/>
  <c r="X39" i="14"/>
  <c r="X40" i="14"/>
  <c r="X41" i="14"/>
  <c r="X42" i="14"/>
  <c r="X43" i="14"/>
  <c r="X44" i="14"/>
  <c r="X45" i="14"/>
  <c r="X46" i="14"/>
  <c r="X47" i="14"/>
  <c r="X48" i="14"/>
  <c r="X49" i="14"/>
  <c r="X50" i="14"/>
  <c r="X51" i="14"/>
  <c r="X52" i="14"/>
  <c r="X53" i="14"/>
  <c r="X54" i="14"/>
  <c r="X55" i="14"/>
  <c r="E55" i="14"/>
  <c r="E54" i="14"/>
  <c r="E53" i="14"/>
  <c r="E52" i="14"/>
  <c r="E51" i="14"/>
  <c r="E50" i="14"/>
  <c r="E49" i="14"/>
  <c r="E48" i="14"/>
  <c r="E47" i="14"/>
  <c r="E46" i="14"/>
  <c r="E45" i="14"/>
  <c r="E44" i="14"/>
  <c r="E43" i="14"/>
  <c r="E42" i="14"/>
  <c r="E41" i="14"/>
  <c r="E40" i="14"/>
  <c r="E39" i="14"/>
  <c r="E38" i="14"/>
  <c r="E37" i="14"/>
  <c r="E36" i="14"/>
  <c r="E35" i="14"/>
  <c r="E34" i="14"/>
  <c r="E33" i="14"/>
  <c r="E32" i="14"/>
  <c r="E31" i="14"/>
  <c r="E30" i="14"/>
  <c r="E29" i="14"/>
  <c r="E28" i="14"/>
  <c r="E27" i="14"/>
  <c r="E26" i="14"/>
  <c r="E25" i="14"/>
  <c r="E24" i="14"/>
  <c r="E23" i="14"/>
  <c r="E22" i="14"/>
  <c r="E21" i="14"/>
  <c r="B21" i="14"/>
  <c r="B22" i="14" s="1"/>
  <c r="B23" i="14" s="1"/>
  <c r="B24" i="14" s="1"/>
  <c r="B25" i="14" s="1"/>
  <c r="B26" i="14" s="1"/>
  <c r="B27" i="14" s="1"/>
  <c r="B28" i="14" s="1"/>
  <c r="B29" i="14" s="1"/>
  <c r="B30" i="14" s="1"/>
  <c r="B31" i="14" s="1"/>
  <c r="B32" i="14" s="1"/>
  <c r="B33" i="14" s="1"/>
  <c r="B34" i="14" s="1"/>
  <c r="B35" i="14" s="1"/>
  <c r="B36" i="14" s="1"/>
  <c r="B37" i="14" s="1"/>
  <c r="B38" i="14" s="1"/>
  <c r="B39" i="14" s="1"/>
  <c r="B40" i="14" s="1"/>
  <c r="B41" i="14" s="1"/>
  <c r="B42" i="14" s="1"/>
  <c r="B43" i="14" s="1"/>
  <c r="B44" i="14" s="1"/>
  <c r="B45" i="14" s="1"/>
  <c r="B46" i="14" s="1"/>
  <c r="B47" i="14" s="1"/>
  <c r="B48" i="14" s="1"/>
  <c r="B49" i="14" s="1"/>
  <c r="B50" i="14" s="1"/>
  <c r="B51" i="14" s="1"/>
  <c r="B52" i="14" s="1"/>
  <c r="B53" i="14" s="1"/>
  <c r="B54" i="14" s="1"/>
  <c r="B55" i="14" s="1"/>
  <c r="E20" i="14"/>
  <c r="K9" i="16"/>
  <c r="M9" i="16" s="1"/>
  <c r="O9" i="16" s="1"/>
  <c r="M8" i="16"/>
  <c r="O8" i="16" s="1"/>
  <c r="O7" i="16"/>
  <c r="M7" i="16"/>
  <c r="K4" i="16"/>
  <c r="M4" i="16" s="1"/>
  <c r="O4" i="16" s="1"/>
  <c r="O3" i="16"/>
  <c r="M3" i="16"/>
  <c r="M2" i="16"/>
  <c r="O2" i="16" s="1"/>
  <c r="I47" i="13"/>
  <c r="I37" i="13"/>
  <c r="I35" i="13"/>
  <c r="I33" i="13"/>
  <c r="I29" i="13"/>
  <c r="I64" i="9"/>
  <c r="I47" i="9"/>
  <c r="I37" i="9"/>
  <c r="I35" i="9"/>
  <c r="I33" i="9"/>
  <c r="I29" i="9"/>
  <c r="K9" i="12"/>
  <c r="M9" i="12" s="1"/>
  <c r="O9" i="12" s="1"/>
  <c r="M8" i="12"/>
  <c r="O8" i="12" s="1"/>
  <c r="O7" i="12"/>
  <c r="M7" i="12"/>
  <c r="K4" i="12"/>
  <c r="M4" i="12" s="1"/>
  <c r="O4" i="12" s="1"/>
  <c r="O3" i="12"/>
  <c r="M3" i="12"/>
  <c r="M2" i="12"/>
  <c r="O2" i="12" s="1"/>
  <c r="Y20" i="10"/>
  <c r="Z20" i="10"/>
  <c r="AA20" i="10"/>
  <c r="AB20" i="10"/>
  <c r="AC20" i="10"/>
  <c r="AD20" i="10"/>
  <c r="AE20" i="10"/>
  <c r="AF20" i="10"/>
  <c r="AG20" i="10"/>
  <c r="AH20" i="10"/>
  <c r="AI20" i="10"/>
  <c r="AJ20" i="10"/>
  <c r="AK20" i="10"/>
  <c r="AL20" i="10"/>
  <c r="AM20" i="10"/>
  <c r="AN20" i="10"/>
  <c r="AO20" i="10"/>
  <c r="AP20" i="10"/>
  <c r="AQ20" i="10"/>
  <c r="AR20" i="10"/>
  <c r="AS20" i="10"/>
  <c r="AT20" i="10"/>
  <c r="AU20" i="10"/>
  <c r="AV20" i="10"/>
  <c r="AW20" i="10"/>
  <c r="AX20" i="10"/>
  <c r="AY20" i="10"/>
  <c r="AZ20" i="10"/>
  <c r="BA20" i="10"/>
  <c r="BB20" i="10"/>
  <c r="BC20" i="10"/>
  <c r="BD20" i="10"/>
  <c r="BE20" i="10"/>
  <c r="BF20" i="10"/>
  <c r="BG20" i="10"/>
  <c r="BH20" i="10"/>
  <c r="BI20" i="10"/>
  <c r="BJ20" i="10"/>
  <c r="BK20" i="10"/>
  <c r="BL20" i="10"/>
  <c r="BM20" i="10"/>
  <c r="BN20" i="10"/>
  <c r="BO20" i="10"/>
  <c r="BP20" i="10"/>
  <c r="BQ20" i="10"/>
  <c r="BR20" i="10"/>
  <c r="BS20" i="10"/>
  <c r="BT20" i="10"/>
  <c r="BU20" i="10"/>
  <c r="BV20" i="10"/>
  <c r="BW20" i="10"/>
  <c r="BX20" i="10"/>
  <c r="BY20" i="10"/>
  <c r="BZ20" i="10"/>
  <c r="CA20" i="10"/>
  <c r="CB20" i="10"/>
  <c r="CC20" i="10"/>
  <c r="CD20" i="10"/>
  <c r="CE20" i="10"/>
  <c r="CF20" i="10"/>
  <c r="CG20" i="10"/>
  <c r="CH20" i="10"/>
  <c r="CI20" i="10"/>
  <c r="CJ20" i="10"/>
  <c r="CK20" i="10"/>
  <c r="CL20" i="10"/>
  <c r="CM20" i="10"/>
  <c r="CN20" i="10"/>
  <c r="CO20" i="10"/>
  <c r="CP20" i="10"/>
  <c r="CQ20" i="10"/>
  <c r="CR20" i="10"/>
  <c r="CS20" i="10"/>
  <c r="CT20" i="10"/>
  <c r="CU20" i="10"/>
  <c r="CV20" i="10"/>
  <c r="CW20" i="10"/>
  <c r="CX20" i="10"/>
  <c r="CY20" i="10"/>
  <c r="CZ20" i="10"/>
  <c r="DA20" i="10"/>
  <c r="DB20" i="10"/>
  <c r="DC20" i="10"/>
  <c r="DD20" i="10"/>
  <c r="DE20" i="10"/>
  <c r="DF20" i="10"/>
  <c r="DG20" i="10"/>
  <c r="DH20" i="10"/>
  <c r="DI20" i="10"/>
  <c r="DJ20" i="10"/>
  <c r="DK20" i="10"/>
  <c r="DL20" i="10"/>
  <c r="DM20" i="10"/>
  <c r="DN20" i="10"/>
  <c r="DO20" i="10"/>
  <c r="DP20" i="10"/>
  <c r="DQ20" i="10"/>
  <c r="DR20" i="10"/>
  <c r="DS20" i="10"/>
  <c r="DT20" i="10"/>
  <c r="DU20" i="10"/>
  <c r="DV20" i="10"/>
  <c r="DW20" i="10"/>
  <c r="DX20" i="10"/>
  <c r="DY20" i="10"/>
  <c r="DZ20" i="10"/>
  <c r="EA20" i="10"/>
  <c r="EB20" i="10"/>
  <c r="EC20" i="10"/>
  <c r="ED20" i="10"/>
  <c r="EE20" i="10"/>
  <c r="EF20" i="10"/>
  <c r="EG20" i="10"/>
  <c r="EH20" i="10"/>
  <c r="EI20" i="10"/>
  <c r="EJ20" i="10"/>
  <c r="EK20" i="10"/>
  <c r="EL20" i="10"/>
  <c r="Y21" i="10"/>
  <c r="Z21" i="10"/>
  <c r="AA21" i="10"/>
  <c r="AB21" i="10"/>
  <c r="AC21" i="10"/>
  <c r="AD21" i="10"/>
  <c r="AE21" i="10"/>
  <c r="AF21" i="10"/>
  <c r="AG21" i="10"/>
  <c r="AH21" i="10"/>
  <c r="AI21" i="10"/>
  <c r="AJ21" i="10"/>
  <c r="AK21" i="10"/>
  <c r="AL21" i="10"/>
  <c r="AM21" i="10"/>
  <c r="AN21" i="10"/>
  <c r="AO21" i="10"/>
  <c r="AP21" i="10"/>
  <c r="AQ21" i="10"/>
  <c r="AR21" i="10"/>
  <c r="AS21" i="10"/>
  <c r="AT21" i="10"/>
  <c r="AU21" i="10"/>
  <c r="AV21" i="10"/>
  <c r="AW21" i="10"/>
  <c r="AX21" i="10"/>
  <c r="AY21" i="10"/>
  <c r="AZ21" i="10"/>
  <c r="BA21" i="10"/>
  <c r="BB21" i="10"/>
  <c r="BC21" i="10"/>
  <c r="BD21" i="10"/>
  <c r="BE21" i="10"/>
  <c r="BF21" i="10"/>
  <c r="BG21" i="10"/>
  <c r="BH21" i="10"/>
  <c r="BI21" i="10"/>
  <c r="BJ21" i="10"/>
  <c r="BK21" i="10"/>
  <c r="BL21" i="10"/>
  <c r="BM21" i="10"/>
  <c r="BN21" i="10"/>
  <c r="BO21" i="10"/>
  <c r="BP21" i="10"/>
  <c r="BQ21" i="10"/>
  <c r="BR21" i="10"/>
  <c r="BS21" i="10"/>
  <c r="BT21" i="10"/>
  <c r="BU21" i="10"/>
  <c r="BV21" i="10"/>
  <c r="BW21" i="10"/>
  <c r="BX21" i="10"/>
  <c r="BY21" i="10"/>
  <c r="BZ21" i="10"/>
  <c r="CA21" i="10"/>
  <c r="CB21" i="10"/>
  <c r="CC21" i="10"/>
  <c r="CD21" i="10"/>
  <c r="CE21" i="10"/>
  <c r="CF21" i="10"/>
  <c r="CG21" i="10"/>
  <c r="CH21" i="10"/>
  <c r="CI21" i="10"/>
  <c r="CJ21" i="10"/>
  <c r="CK21" i="10"/>
  <c r="CL21" i="10"/>
  <c r="CM21" i="10"/>
  <c r="CN21" i="10"/>
  <c r="CO21" i="10"/>
  <c r="CP21" i="10"/>
  <c r="CQ21" i="10"/>
  <c r="CR21" i="10"/>
  <c r="CS21" i="10"/>
  <c r="CT21" i="10"/>
  <c r="CU21" i="10"/>
  <c r="CV21" i="10"/>
  <c r="CW21" i="10"/>
  <c r="CX21" i="10"/>
  <c r="CY21" i="10"/>
  <c r="CZ21" i="10"/>
  <c r="DA21" i="10"/>
  <c r="DB21" i="10"/>
  <c r="DC21" i="10"/>
  <c r="DD21" i="10"/>
  <c r="DE21" i="10"/>
  <c r="DF21" i="10"/>
  <c r="DG21" i="10"/>
  <c r="DH21" i="10"/>
  <c r="DI21" i="10"/>
  <c r="DJ21" i="10"/>
  <c r="DK21" i="10"/>
  <c r="DL21" i="10"/>
  <c r="DM21" i="10"/>
  <c r="DN21" i="10"/>
  <c r="DO21" i="10"/>
  <c r="DP21" i="10"/>
  <c r="DQ21" i="10"/>
  <c r="DR21" i="10"/>
  <c r="DS21" i="10"/>
  <c r="DT21" i="10"/>
  <c r="DU21" i="10"/>
  <c r="DV21" i="10"/>
  <c r="DW21" i="10"/>
  <c r="DX21" i="10"/>
  <c r="DY21" i="10"/>
  <c r="DZ21" i="10"/>
  <c r="EA21" i="10"/>
  <c r="EB21" i="10"/>
  <c r="EC21" i="10"/>
  <c r="ED21" i="10"/>
  <c r="EE21" i="10"/>
  <c r="EF21" i="10"/>
  <c r="EG21" i="10"/>
  <c r="EH21" i="10"/>
  <c r="EI21" i="10"/>
  <c r="EJ21" i="10"/>
  <c r="EK21" i="10"/>
  <c r="EL21" i="10"/>
  <c r="Y22" i="10"/>
  <c r="Z22" i="10"/>
  <c r="AA22" i="10"/>
  <c r="AB22" i="10"/>
  <c r="AC22" i="10"/>
  <c r="AD22" i="10"/>
  <c r="AE22" i="10"/>
  <c r="AF22" i="10"/>
  <c r="AG22" i="10"/>
  <c r="AH22" i="10"/>
  <c r="AI22" i="10"/>
  <c r="AJ22" i="10"/>
  <c r="AK22" i="10"/>
  <c r="AL22" i="10"/>
  <c r="AM22" i="10"/>
  <c r="AN22" i="10"/>
  <c r="AO22" i="10"/>
  <c r="AP22" i="10"/>
  <c r="AQ22" i="10"/>
  <c r="AR22" i="10"/>
  <c r="AS22" i="10"/>
  <c r="AT22" i="10"/>
  <c r="AU22" i="10"/>
  <c r="AV22" i="10"/>
  <c r="AW22" i="10"/>
  <c r="AX22" i="10"/>
  <c r="AY22" i="10"/>
  <c r="AZ22" i="10"/>
  <c r="BA22" i="10"/>
  <c r="BB22" i="10"/>
  <c r="BC22" i="10"/>
  <c r="BD22" i="10"/>
  <c r="BE22" i="10"/>
  <c r="BF22" i="10"/>
  <c r="BG22" i="10"/>
  <c r="BH22" i="10"/>
  <c r="BI22" i="10"/>
  <c r="BJ22" i="10"/>
  <c r="BK22" i="10"/>
  <c r="BL22" i="10"/>
  <c r="BM22" i="10"/>
  <c r="BN22" i="10"/>
  <c r="BO22" i="10"/>
  <c r="BP22" i="10"/>
  <c r="BQ22" i="10"/>
  <c r="BR22" i="10"/>
  <c r="BS22" i="10"/>
  <c r="BT22" i="10"/>
  <c r="BU22" i="10"/>
  <c r="BV22" i="10"/>
  <c r="BW22" i="10"/>
  <c r="BX22" i="10"/>
  <c r="BY22" i="10"/>
  <c r="BZ22" i="10"/>
  <c r="CA22" i="10"/>
  <c r="CB22" i="10"/>
  <c r="CC22" i="10"/>
  <c r="CD22" i="10"/>
  <c r="CE22" i="10"/>
  <c r="CF22" i="10"/>
  <c r="CG22" i="10"/>
  <c r="CH22" i="10"/>
  <c r="CI22" i="10"/>
  <c r="CJ22" i="10"/>
  <c r="CK22" i="10"/>
  <c r="CL22" i="10"/>
  <c r="CM22" i="10"/>
  <c r="CN22" i="10"/>
  <c r="CO22" i="10"/>
  <c r="CP22" i="10"/>
  <c r="CQ22" i="10"/>
  <c r="CR22" i="10"/>
  <c r="CS22" i="10"/>
  <c r="CT22" i="10"/>
  <c r="CU22" i="10"/>
  <c r="CV22" i="10"/>
  <c r="CW22" i="10"/>
  <c r="CX22" i="10"/>
  <c r="CY22" i="10"/>
  <c r="CZ22" i="10"/>
  <c r="DA22" i="10"/>
  <c r="DB22" i="10"/>
  <c r="DC22" i="10"/>
  <c r="DD22" i="10"/>
  <c r="DE22" i="10"/>
  <c r="DF22" i="10"/>
  <c r="DG22" i="10"/>
  <c r="DH22" i="10"/>
  <c r="DI22" i="10"/>
  <c r="DJ22" i="10"/>
  <c r="DK22" i="10"/>
  <c r="DL22" i="10"/>
  <c r="DM22" i="10"/>
  <c r="DN22" i="10"/>
  <c r="DO22" i="10"/>
  <c r="DP22" i="10"/>
  <c r="DQ22" i="10"/>
  <c r="DR22" i="10"/>
  <c r="DS22" i="10"/>
  <c r="DT22" i="10"/>
  <c r="DU22" i="10"/>
  <c r="DV22" i="10"/>
  <c r="DW22" i="10"/>
  <c r="DX22" i="10"/>
  <c r="DY22" i="10"/>
  <c r="DZ22" i="10"/>
  <c r="EA22" i="10"/>
  <c r="EB22" i="10"/>
  <c r="EC22" i="10"/>
  <c r="ED22" i="10"/>
  <c r="EE22" i="10"/>
  <c r="EF22" i="10"/>
  <c r="EG22" i="10"/>
  <c r="EH22" i="10"/>
  <c r="EI22" i="10"/>
  <c r="EJ22" i="10"/>
  <c r="EK22" i="10"/>
  <c r="EL22" i="10"/>
  <c r="Y23" i="10"/>
  <c r="Z23" i="10"/>
  <c r="AA23" i="10"/>
  <c r="AB23" i="10"/>
  <c r="AC23" i="10"/>
  <c r="AD23" i="10"/>
  <c r="AE23" i="10"/>
  <c r="AF23" i="10"/>
  <c r="AG23" i="10"/>
  <c r="AH23" i="10"/>
  <c r="AI23" i="10"/>
  <c r="AJ23" i="10"/>
  <c r="AK23" i="10"/>
  <c r="AL23" i="10"/>
  <c r="AM23" i="10"/>
  <c r="AN23" i="10"/>
  <c r="AO23" i="10"/>
  <c r="AP23" i="10"/>
  <c r="AQ23" i="10"/>
  <c r="AR23" i="10"/>
  <c r="AS23" i="10"/>
  <c r="AT23" i="10"/>
  <c r="AU23" i="10"/>
  <c r="AV23" i="10"/>
  <c r="AW23" i="10"/>
  <c r="AX23" i="10"/>
  <c r="AY23" i="10"/>
  <c r="AZ23" i="10"/>
  <c r="BA23" i="10"/>
  <c r="BB23" i="10"/>
  <c r="BC23" i="10"/>
  <c r="BD23" i="10"/>
  <c r="BE23" i="10"/>
  <c r="BF23" i="10"/>
  <c r="BG23" i="10"/>
  <c r="BH23" i="10"/>
  <c r="BI23" i="10"/>
  <c r="BJ23" i="10"/>
  <c r="BK23" i="10"/>
  <c r="BL23" i="10"/>
  <c r="BM23" i="10"/>
  <c r="BN23" i="10"/>
  <c r="BO23" i="10"/>
  <c r="BP23" i="10"/>
  <c r="BQ23" i="10"/>
  <c r="BR23" i="10"/>
  <c r="BS23" i="10"/>
  <c r="BT23" i="10"/>
  <c r="BU23" i="10"/>
  <c r="BV23" i="10"/>
  <c r="BW23" i="10"/>
  <c r="BX23" i="10"/>
  <c r="BY23" i="10"/>
  <c r="BZ23" i="10"/>
  <c r="CA23" i="10"/>
  <c r="CB23" i="10"/>
  <c r="CC23" i="10"/>
  <c r="CD23" i="10"/>
  <c r="CE23" i="10"/>
  <c r="CF23" i="10"/>
  <c r="CG23" i="10"/>
  <c r="CH23" i="10"/>
  <c r="CI23" i="10"/>
  <c r="CJ23" i="10"/>
  <c r="CK23" i="10"/>
  <c r="CL23" i="10"/>
  <c r="CM23" i="10"/>
  <c r="CN23" i="10"/>
  <c r="CO23" i="10"/>
  <c r="CP23" i="10"/>
  <c r="CQ23" i="10"/>
  <c r="CR23" i="10"/>
  <c r="CS23" i="10"/>
  <c r="CT23" i="10"/>
  <c r="CU23" i="10"/>
  <c r="CV23" i="10"/>
  <c r="CW23" i="10"/>
  <c r="CX23" i="10"/>
  <c r="CY23" i="10"/>
  <c r="CZ23" i="10"/>
  <c r="DA23" i="10"/>
  <c r="DB23" i="10"/>
  <c r="DC23" i="10"/>
  <c r="DD23" i="10"/>
  <c r="DE23" i="10"/>
  <c r="DF23" i="10"/>
  <c r="DG23" i="10"/>
  <c r="DH23" i="10"/>
  <c r="DI23" i="10"/>
  <c r="DJ23" i="10"/>
  <c r="DK23" i="10"/>
  <c r="DL23" i="10"/>
  <c r="DM23" i="10"/>
  <c r="DN23" i="10"/>
  <c r="DO23" i="10"/>
  <c r="DP23" i="10"/>
  <c r="DQ23" i="10"/>
  <c r="DR23" i="10"/>
  <c r="DS23" i="10"/>
  <c r="DT23" i="10"/>
  <c r="DU23" i="10"/>
  <c r="DV23" i="10"/>
  <c r="DW23" i="10"/>
  <c r="DX23" i="10"/>
  <c r="DY23" i="10"/>
  <c r="DZ23" i="10"/>
  <c r="EA23" i="10"/>
  <c r="EB23" i="10"/>
  <c r="EC23" i="10"/>
  <c r="ED23" i="10"/>
  <c r="EE23" i="10"/>
  <c r="EF23" i="10"/>
  <c r="EG23" i="10"/>
  <c r="EH23" i="10"/>
  <c r="EI23" i="10"/>
  <c r="EJ23" i="10"/>
  <c r="EK23" i="10"/>
  <c r="EL23" i="10"/>
  <c r="Y24" i="10"/>
  <c r="Z24" i="10"/>
  <c r="AA24" i="10"/>
  <c r="AB24" i="10"/>
  <c r="AC24" i="10"/>
  <c r="AD24" i="10"/>
  <c r="AE24" i="10"/>
  <c r="AF24" i="10"/>
  <c r="AG24" i="10"/>
  <c r="AH24" i="10"/>
  <c r="AI24" i="10"/>
  <c r="AJ24" i="10"/>
  <c r="AK24" i="10"/>
  <c r="AL24" i="10"/>
  <c r="AM24" i="10"/>
  <c r="AN24" i="10"/>
  <c r="AO24" i="10"/>
  <c r="AP24" i="10"/>
  <c r="AQ24" i="10"/>
  <c r="AR24" i="10"/>
  <c r="AS24" i="10"/>
  <c r="AT24" i="10"/>
  <c r="AU24" i="10"/>
  <c r="AV24" i="10"/>
  <c r="AW24" i="10"/>
  <c r="AX24" i="10"/>
  <c r="AY24" i="10"/>
  <c r="AZ24" i="10"/>
  <c r="BA24" i="10"/>
  <c r="BB24" i="10"/>
  <c r="BC24" i="10"/>
  <c r="BD24" i="10"/>
  <c r="BE24" i="10"/>
  <c r="BF24" i="10"/>
  <c r="BG24" i="10"/>
  <c r="BH24" i="10"/>
  <c r="BI24" i="10"/>
  <c r="BJ24" i="10"/>
  <c r="BK24" i="10"/>
  <c r="BL24" i="10"/>
  <c r="BM24" i="10"/>
  <c r="BN24" i="10"/>
  <c r="BO24" i="10"/>
  <c r="BP24" i="10"/>
  <c r="BQ24" i="10"/>
  <c r="BR24" i="10"/>
  <c r="BS24" i="10"/>
  <c r="BT24" i="10"/>
  <c r="BU24" i="10"/>
  <c r="BV24" i="10"/>
  <c r="BW24" i="10"/>
  <c r="BX24" i="10"/>
  <c r="BY24" i="10"/>
  <c r="BZ24" i="10"/>
  <c r="CA24" i="10"/>
  <c r="CB24" i="10"/>
  <c r="CC24" i="10"/>
  <c r="CD24" i="10"/>
  <c r="CE24" i="10"/>
  <c r="CF24" i="10"/>
  <c r="CG24" i="10"/>
  <c r="CH24" i="10"/>
  <c r="CI24" i="10"/>
  <c r="CJ24" i="10"/>
  <c r="CK24" i="10"/>
  <c r="CL24" i="10"/>
  <c r="CM24" i="10"/>
  <c r="CN24" i="10"/>
  <c r="CO24" i="10"/>
  <c r="CP24" i="10"/>
  <c r="CQ24" i="10"/>
  <c r="CR24" i="10"/>
  <c r="CS24" i="10"/>
  <c r="CT24" i="10"/>
  <c r="CU24" i="10"/>
  <c r="CV24" i="10"/>
  <c r="CW24" i="10"/>
  <c r="CX24" i="10"/>
  <c r="CY24" i="10"/>
  <c r="CZ24" i="10"/>
  <c r="DA24" i="10"/>
  <c r="DB24" i="10"/>
  <c r="DC24" i="10"/>
  <c r="DD24" i="10"/>
  <c r="DE24" i="10"/>
  <c r="DF24" i="10"/>
  <c r="DG24" i="10"/>
  <c r="DH24" i="10"/>
  <c r="DI24" i="10"/>
  <c r="DJ24" i="10"/>
  <c r="DK24" i="10"/>
  <c r="DL24" i="10"/>
  <c r="DM24" i="10"/>
  <c r="DN24" i="10"/>
  <c r="DO24" i="10"/>
  <c r="DP24" i="10"/>
  <c r="DQ24" i="10"/>
  <c r="DR24" i="10"/>
  <c r="DS24" i="10"/>
  <c r="DT24" i="10"/>
  <c r="DU24" i="10"/>
  <c r="DV24" i="10"/>
  <c r="DW24" i="10"/>
  <c r="DX24" i="10"/>
  <c r="DY24" i="10"/>
  <c r="DZ24" i="10"/>
  <c r="EA24" i="10"/>
  <c r="EB24" i="10"/>
  <c r="EC24" i="10"/>
  <c r="ED24" i="10"/>
  <c r="EE24" i="10"/>
  <c r="EF24" i="10"/>
  <c r="EG24" i="10"/>
  <c r="EH24" i="10"/>
  <c r="EI24" i="10"/>
  <c r="EJ24" i="10"/>
  <c r="EK24" i="10"/>
  <c r="EL24" i="10"/>
  <c r="Y25" i="10"/>
  <c r="Z25" i="10"/>
  <c r="AA25" i="10"/>
  <c r="AB25" i="10"/>
  <c r="AC25" i="10"/>
  <c r="AD25" i="10"/>
  <c r="AE25" i="10"/>
  <c r="AF25" i="10"/>
  <c r="AG25" i="10"/>
  <c r="AH25" i="10"/>
  <c r="AI25" i="10"/>
  <c r="AJ25" i="10"/>
  <c r="AK25" i="10"/>
  <c r="AL25" i="10"/>
  <c r="AM25" i="10"/>
  <c r="AN25" i="10"/>
  <c r="AO25" i="10"/>
  <c r="AP25" i="10"/>
  <c r="AQ25" i="10"/>
  <c r="AR25" i="10"/>
  <c r="AS25" i="10"/>
  <c r="AT25" i="10"/>
  <c r="AU25" i="10"/>
  <c r="AV25" i="10"/>
  <c r="AW25" i="10"/>
  <c r="AX25" i="10"/>
  <c r="AY25" i="10"/>
  <c r="AZ25" i="10"/>
  <c r="BA25" i="10"/>
  <c r="BB25" i="10"/>
  <c r="BC25" i="10"/>
  <c r="BD25" i="10"/>
  <c r="BE25" i="10"/>
  <c r="BF25" i="10"/>
  <c r="BG25" i="10"/>
  <c r="BH25" i="10"/>
  <c r="BI25" i="10"/>
  <c r="BJ25" i="10"/>
  <c r="BK25" i="10"/>
  <c r="BL25" i="10"/>
  <c r="BM25" i="10"/>
  <c r="BN25" i="10"/>
  <c r="BO25" i="10"/>
  <c r="BP25" i="10"/>
  <c r="BQ25" i="10"/>
  <c r="BR25" i="10"/>
  <c r="BS25" i="10"/>
  <c r="BT25" i="10"/>
  <c r="BU25" i="10"/>
  <c r="BV25" i="10"/>
  <c r="BW25" i="10"/>
  <c r="BX25" i="10"/>
  <c r="BY25" i="10"/>
  <c r="BZ25" i="10"/>
  <c r="CA25" i="10"/>
  <c r="CB25" i="10"/>
  <c r="CC25" i="10"/>
  <c r="CD25" i="10"/>
  <c r="CE25" i="10"/>
  <c r="CF25" i="10"/>
  <c r="CG25" i="10"/>
  <c r="CH25" i="10"/>
  <c r="CI25" i="10"/>
  <c r="CJ25" i="10"/>
  <c r="CK25" i="10"/>
  <c r="CL25" i="10"/>
  <c r="CM25" i="10"/>
  <c r="CN25" i="10"/>
  <c r="CO25" i="10"/>
  <c r="CP25" i="10"/>
  <c r="CQ25" i="10"/>
  <c r="CR25" i="10"/>
  <c r="CS25" i="10"/>
  <c r="CT25" i="10"/>
  <c r="CU25" i="10"/>
  <c r="CV25" i="10"/>
  <c r="CW25" i="10"/>
  <c r="CX25" i="10"/>
  <c r="CY25" i="10"/>
  <c r="CZ25" i="10"/>
  <c r="DA25" i="10"/>
  <c r="DB25" i="10"/>
  <c r="DC25" i="10"/>
  <c r="DD25" i="10"/>
  <c r="DE25" i="10"/>
  <c r="DF25" i="10"/>
  <c r="DG25" i="10"/>
  <c r="DH25" i="10"/>
  <c r="DI25" i="10"/>
  <c r="DJ25" i="10"/>
  <c r="DK25" i="10"/>
  <c r="DL25" i="10"/>
  <c r="DM25" i="10"/>
  <c r="DN25" i="10"/>
  <c r="DO25" i="10"/>
  <c r="DP25" i="10"/>
  <c r="DQ25" i="10"/>
  <c r="DR25" i="10"/>
  <c r="DS25" i="10"/>
  <c r="DT25" i="10"/>
  <c r="DU25" i="10"/>
  <c r="DV25" i="10"/>
  <c r="DW25" i="10"/>
  <c r="DX25" i="10"/>
  <c r="DY25" i="10"/>
  <c r="DZ25" i="10"/>
  <c r="EA25" i="10"/>
  <c r="EB25" i="10"/>
  <c r="EC25" i="10"/>
  <c r="ED25" i="10"/>
  <c r="EE25" i="10"/>
  <c r="EF25" i="10"/>
  <c r="EG25" i="10"/>
  <c r="EH25" i="10"/>
  <c r="EI25" i="10"/>
  <c r="EJ25" i="10"/>
  <c r="EK25" i="10"/>
  <c r="EL25" i="10"/>
  <c r="Y26" i="10"/>
  <c r="Z26" i="10"/>
  <c r="AA26" i="10"/>
  <c r="AB26" i="10"/>
  <c r="AC26" i="10"/>
  <c r="AD26" i="10"/>
  <c r="AE26" i="10"/>
  <c r="AF26" i="10"/>
  <c r="AG26" i="10"/>
  <c r="AH26" i="10"/>
  <c r="AI26" i="10"/>
  <c r="AJ26" i="10"/>
  <c r="AK26" i="10"/>
  <c r="AL26" i="10"/>
  <c r="AM26" i="10"/>
  <c r="AN26" i="10"/>
  <c r="AO26" i="10"/>
  <c r="AP26" i="10"/>
  <c r="AQ26" i="10"/>
  <c r="AR26" i="10"/>
  <c r="AS26" i="10"/>
  <c r="AT26" i="10"/>
  <c r="AU26" i="10"/>
  <c r="AV26" i="10"/>
  <c r="AW26" i="10"/>
  <c r="AX26" i="10"/>
  <c r="AY26" i="10"/>
  <c r="AZ26" i="10"/>
  <c r="BA26" i="10"/>
  <c r="BB26" i="10"/>
  <c r="BC26" i="10"/>
  <c r="BD26" i="10"/>
  <c r="BE26" i="10"/>
  <c r="BF26" i="10"/>
  <c r="BG26" i="10"/>
  <c r="BH26" i="10"/>
  <c r="BI26" i="10"/>
  <c r="BJ26" i="10"/>
  <c r="BK26" i="10"/>
  <c r="BL26" i="10"/>
  <c r="BM26" i="10"/>
  <c r="BN26" i="10"/>
  <c r="BO26" i="10"/>
  <c r="BP26" i="10"/>
  <c r="BQ26" i="10"/>
  <c r="BR26" i="10"/>
  <c r="BS26" i="10"/>
  <c r="BT26" i="10"/>
  <c r="BU26" i="10"/>
  <c r="BV26" i="10"/>
  <c r="BW26" i="10"/>
  <c r="BX26" i="10"/>
  <c r="BY26" i="10"/>
  <c r="BZ26" i="10"/>
  <c r="CA26" i="10"/>
  <c r="CB26" i="10"/>
  <c r="CC26" i="10"/>
  <c r="CD26" i="10"/>
  <c r="CE26" i="10"/>
  <c r="CF26" i="10"/>
  <c r="CG26" i="10"/>
  <c r="CH26" i="10"/>
  <c r="CI26" i="10"/>
  <c r="CJ26" i="10"/>
  <c r="CK26" i="10"/>
  <c r="CL26" i="10"/>
  <c r="CM26" i="10"/>
  <c r="CN26" i="10"/>
  <c r="CO26" i="10"/>
  <c r="CP26" i="10"/>
  <c r="CQ26" i="10"/>
  <c r="CR26" i="10"/>
  <c r="CS26" i="10"/>
  <c r="CT26" i="10"/>
  <c r="CU26" i="10"/>
  <c r="CV26" i="10"/>
  <c r="CW26" i="10"/>
  <c r="CX26" i="10"/>
  <c r="CY26" i="10"/>
  <c r="CZ26" i="10"/>
  <c r="DA26" i="10"/>
  <c r="DB26" i="10"/>
  <c r="DC26" i="10"/>
  <c r="DD26" i="10"/>
  <c r="DE26" i="10"/>
  <c r="DF26" i="10"/>
  <c r="DG26" i="10"/>
  <c r="DH26" i="10"/>
  <c r="DI26" i="10"/>
  <c r="DJ26" i="10"/>
  <c r="DK26" i="10"/>
  <c r="DL26" i="10"/>
  <c r="DM26" i="10"/>
  <c r="DN26" i="10"/>
  <c r="DO26" i="10"/>
  <c r="DP26" i="10"/>
  <c r="DQ26" i="10"/>
  <c r="DR26" i="10"/>
  <c r="DS26" i="10"/>
  <c r="DT26" i="10"/>
  <c r="DU26" i="10"/>
  <c r="DV26" i="10"/>
  <c r="DW26" i="10"/>
  <c r="DX26" i="10"/>
  <c r="DY26" i="10"/>
  <c r="DZ26" i="10"/>
  <c r="EA26" i="10"/>
  <c r="EB26" i="10"/>
  <c r="EC26" i="10"/>
  <c r="ED26" i="10"/>
  <c r="EE26" i="10"/>
  <c r="EF26" i="10"/>
  <c r="EG26" i="10"/>
  <c r="EH26" i="10"/>
  <c r="EI26" i="10"/>
  <c r="EJ26" i="10"/>
  <c r="EK26" i="10"/>
  <c r="EL26" i="10"/>
  <c r="Y27" i="10"/>
  <c r="Z27" i="10"/>
  <c r="AA27" i="10"/>
  <c r="AB27" i="10"/>
  <c r="AC27" i="10"/>
  <c r="AD27" i="10"/>
  <c r="AE27" i="10"/>
  <c r="AF27" i="10"/>
  <c r="AG27" i="10"/>
  <c r="AH27" i="10"/>
  <c r="AI27" i="10"/>
  <c r="AJ27" i="10"/>
  <c r="AK27" i="10"/>
  <c r="AL27" i="10"/>
  <c r="AM27" i="10"/>
  <c r="AN27" i="10"/>
  <c r="AO27" i="10"/>
  <c r="AP27" i="10"/>
  <c r="AQ27" i="10"/>
  <c r="AR27" i="10"/>
  <c r="AS27" i="10"/>
  <c r="AT27" i="10"/>
  <c r="AU27" i="10"/>
  <c r="AV27" i="10"/>
  <c r="AW27" i="10"/>
  <c r="AX27" i="10"/>
  <c r="AY27" i="10"/>
  <c r="AZ27" i="10"/>
  <c r="BA27" i="10"/>
  <c r="BB27" i="10"/>
  <c r="BC27" i="10"/>
  <c r="BD27" i="10"/>
  <c r="BE27" i="10"/>
  <c r="BF27" i="10"/>
  <c r="BG27" i="10"/>
  <c r="BH27" i="10"/>
  <c r="BI27" i="10"/>
  <c r="BJ27" i="10"/>
  <c r="BK27" i="10"/>
  <c r="BL27" i="10"/>
  <c r="BM27" i="10"/>
  <c r="BN27" i="10"/>
  <c r="BO27" i="10"/>
  <c r="BP27" i="10"/>
  <c r="BQ27" i="10"/>
  <c r="BR27" i="10"/>
  <c r="BS27" i="10"/>
  <c r="BT27" i="10"/>
  <c r="BU27" i="10"/>
  <c r="BV27" i="10"/>
  <c r="BW27" i="10"/>
  <c r="BX27" i="10"/>
  <c r="BY27" i="10"/>
  <c r="BZ27" i="10"/>
  <c r="CA27" i="10"/>
  <c r="CB27" i="10"/>
  <c r="CC27" i="10"/>
  <c r="CD27" i="10"/>
  <c r="CE27" i="10"/>
  <c r="CF27" i="10"/>
  <c r="CG27" i="10"/>
  <c r="CH27" i="10"/>
  <c r="CI27" i="10"/>
  <c r="CJ27" i="10"/>
  <c r="CK27" i="10"/>
  <c r="CL27" i="10"/>
  <c r="CM27" i="10"/>
  <c r="CN27" i="10"/>
  <c r="CO27" i="10"/>
  <c r="CP27" i="10"/>
  <c r="CQ27" i="10"/>
  <c r="CR27" i="10"/>
  <c r="CS27" i="10"/>
  <c r="CT27" i="10"/>
  <c r="CU27" i="10"/>
  <c r="CV27" i="10"/>
  <c r="CW27" i="10"/>
  <c r="CX27" i="10"/>
  <c r="CY27" i="10"/>
  <c r="CZ27" i="10"/>
  <c r="DA27" i="10"/>
  <c r="DB27" i="10"/>
  <c r="DC27" i="10"/>
  <c r="DD27" i="10"/>
  <c r="DE27" i="10"/>
  <c r="DF27" i="10"/>
  <c r="DG27" i="10"/>
  <c r="DH27" i="10"/>
  <c r="DI27" i="10"/>
  <c r="DJ27" i="10"/>
  <c r="DK27" i="10"/>
  <c r="DL27" i="10"/>
  <c r="DM27" i="10"/>
  <c r="DN27" i="10"/>
  <c r="DO27" i="10"/>
  <c r="DP27" i="10"/>
  <c r="DQ27" i="10"/>
  <c r="DR27" i="10"/>
  <c r="DS27" i="10"/>
  <c r="DT27" i="10"/>
  <c r="DU27" i="10"/>
  <c r="DV27" i="10"/>
  <c r="DW27" i="10"/>
  <c r="DX27" i="10"/>
  <c r="DY27" i="10"/>
  <c r="DZ27" i="10"/>
  <c r="EA27" i="10"/>
  <c r="EB27" i="10"/>
  <c r="EC27" i="10"/>
  <c r="ED27" i="10"/>
  <c r="EE27" i="10"/>
  <c r="EF27" i="10"/>
  <c r="EG27" i="10"/>
  <c r="EH27" i="10"/>
  <c r="EI27" i="10"/>
  <c r="EJ27" i="10"/>
  <c r="EK27" i="10"/>
  <c r="EL27" i="10"/>
  <c r="Y28" i="10"/>
  <c r="Z28" i="10"/>
  <c r="AA28" i="10"/>
  <c r="AB28" i="10"/>
  <c r="AC28" i="10"/>
  <c r="AD28" i="10"/>
  <c r="AE28" i="10"/>
  <c r="AF28" i="10"/>
  <c r="AG28" i="10"/>
  <c r="AH28" i="10"/>
  <c r="AI28" i="10"/>
  <c r="AJ28" i="10"/>
  <c r="AK28" i="10"/>
  <c r="AL28" i="10"/>
  <c r="AM28" i="10"/>
  <c r="AN28" i="10"/>
  <c r="AO28" i="10"/>
  <c r="AP28" i="10"/>
  <c r="AQ28" i="10"/>
  <c r="AR28" i="10"/>
  <c r="AS28" i="10"/>
  <c r="AT28" i="10"/>
  <c r="AU28" i="10"/>
  <c r="AV28" i="10"/>
  <c r="AW28" i="10"/>
  <c r="AX28" i="10"/>
  <c r="AY28" i="10"/>
  <c r="AZ28" i="10"/>
  <c r="BA28" i="10"/>
  <c r="BB28" i="10"/>
  <c r="BC28" i="10"/>
  <c r="BD28" i="10"/>
  <c r="BE28" i="10"/>
  <c r="BF28" i="10"/>
  <c r="BG28" i="10"/>
  <c r="BH28" i="10"/>
  <c r="BI28" i="10"/>
  <c r="BJ28" i="10"/>
  <c r="BK28" i="10"/>
  <c r="BL28" i="10"/>
  <c r="BM28" i="10"/>
  <c r="BN28" i="10"/>
  <c r="BO28" i="10"/>
  <c r="BP28" i="10"/>
  <c r="BQ28" i="10"/>
  <c r="BR28" i="10"/>
  <c r="BS28" i="10"/>
  <c r="BT28" i="10"/>
  <c r="BU28" i="10"/>
  <c r="BV28" i="10"/>
  <c r="BW28" i="10"/>
  <c r="BX28" i="10"/>
  <c r="BY28" i="10"/>
  <c r="BZ28" i="10"/>
  <c r="CA28" i="10"/>
  <c r="CB28" i="10"/>
  <c r="CC28" i="10"/>
  <c r="CD28" i="10"/>
  <c r="CE28" i="10"/>
  <c r="CF28" i="10"/>
  <c r="CG28" i="10"/>
  <c r="CH28" i="10"/>
  <c r="CI28" i="10"/>
  <c r="CJ28" i="10"/>
  <c r="CK28" i="10"/>
  <c r="CL28" i="10"/>
  <c r="CM28" i="10"/>
  <c r="CN28" i="10"/>
  <c r="CO28" i="10"/>
  <c r="CP28" i="10"/>
  <c r="CQ28" i="10"/>
  <c r="CR28" i="10"/>
  <c r="CS28" i="10"/>
  <c r="CT28" i="10"/>
  <c r="CU28" i="10"/>
  <c r="CV28" i="10"/>
  <c r="CW28" i="10"/>
  <c r="CX28" i="10"/>
  <c r="CY28" i="10"/>
  <c r="CZ28" i="10"/>
  <c r="DA28" i="10"/>
  <c r="DB28" i="10"/>
  <c r="DC28" i="10"/>
  <c r="DD28" i="10"/>
  <c r="DE28" i="10"/>
  <c r="DF28" i="10"/>
  <c r="DG28" i="10"/>
  <c r="DH28" i="10"/>
  <c r="DI28" i="10"/>
  <c r="DJ28" i="10"/>
  <c r="DK28" i="10"/>
  <c r="DL28" i="10"/>
  <c r="DM28" i="10"/>
  <c r="DN28" i="10"/>
  <c r="DO28" i="10"/>
  <c r="DP28" i="10"/>
  <c r="DQ28" i="10"/>
  <c r="DR28" i="10"/>
  <c r="DS28" i="10"/>
  <c r="DT28" i="10"/>
  <c r="DU28" i="10"/>
  <c r="DV28" i="10"/>
  <c r="DW28" i="10"/>
  <c r="DX28" i="10"/>
  <c r="DY28" i="10"/>
  <c r="DZ28" i="10"/>
  <c r="EA28" i="10"/>
  <c r="EB28" i="10"/>
  <c r="EC28" i="10"/>
  <c r="ED28" i="10"/>
  <c r="EE28" i="10"/>
  <c r="EF28" i="10"/>
  <c r="EG28" i="10"/>
  <c r="EH28" i="10"/>
  <c r="EI28" i="10"/>
  <c r="EJ28" i="10"/>
  <c r="EK28" i="10"/>
  <c r="EL28" i="10"/>
  <c r="Y29" i="10"/>
  <c r="Z29" i="10"/>
  <c r="AA29" i="10"/>
  <c r="AB29" i="10"/>
  <c r="AC29" i="10"/>
  <c r="AD29" i="10"/>
  <c r="AE29" i="10"/>
  <c r="AF29" i="10"/>
  <c r="AG29" i="10"/>
  <c r="AH29" i="10"/>
  <c r="AI29" i="10"/>
  <c r="AJ29" i="10"/>
  <c r="AK29" i="10"/>
  <c r="AL29" i="10"/>
  <c r="AM29" i="10"/>
  <c r="AN29" i="10"/>
  <c r="AO29" i="10"/>
  <c r="AP29" i="10"/>
  <c r="AQ29" i="10"/>
  <c r="AR29" i="10"/>
  <c r="AS29" i="10"/>
  <c r="AT29" i="10"/>
  <c r="AU29" i="10"/>
  <c r="AV29" i="10"/>
  <c r="AW29" i="10"/>
  <c r="AX29" i="10"/>
  <c r="AY29" i="10"/>
  <c r="AZ29" i="10"/>
  <c r="BA29" i="10"/>
  <c r="BB29" i="10"/>
  <c r="BC29" i="10"/>
  <c r="BD29" i="10"/>
  <c r="BE29" i="10"/>
  <c r="BF29" i="10"/>
  <c r="BG29" i="10"/>
  <c r="BH29" i="10"/>
  <c r="BI29" i="10"/>
  <c r="BJ29" i="10"/>
  <c r="BK29" i="10"/>
  <c r="BL29" i="10"/>
  <c r="BM29" i="10"/>
  <c r="BN29" i="10"/>
  <c r="BO29" i="10"/>
  <c r="BP29" i="10"/>
  <c r="BQ29" i="10"/>
  <c r="BR29" i="10"/>
  <c r="BS29" i="10"/>
  <c r="BT29" i="10"/>
  <c r="BU29" i="10"/>
  <c r="BV29" i="10"/>
  <c r="BW29" i="10"/>
  <c r="BX29" i="10"/>
  <c r="BY29" i="10"/>
  <c r="BZ29" i="10"/>
  <c r="CA29" i="10"/>
  <c r="CB29" i="10"/>
  <c r="CC29" i="10"/>
  <c r="CD29" i="10"/>
  <c r="CE29" i="10"/>
  <c r="CF29" i="10"/>
  <c r="CG29" i="10"/>
  <c r="CH29" i="10"/>
  <c r="CI29" i="10"/>
  <c r="CJ29" i="10"/>
  <c r="CK29" i="10"/>
  <c r="CL29" i="10"/>
  <c r="CM29" i="10"/>
  <c r="CN29" i="10"/>
  <c r="CO29" i="10"/>
  <c r="CP29" i="10"/>
  <c r="CQ29" i="10"/>
  <c r="CR29" i="10"/>
  <c r="CS29" i="10"/>
  <c r="CT29" i="10"/>
  <c r="CU29" i="10"/>
  <c r="CV29" i="10"/>
  <c r="CW29" i="10"/>
  <c r="CX29" i="10"/>
  <c r="CY29" i="10"/>
  <c r="CZ29" i="10"/>
  <c r="DA29" i="10"/>
  <c r="DB29" i="10"/>
  <c r="DC29" i="10"/>
  <c r="DD29" i="10"/>
  <c r="DE29" i="10"/>
  <c r="DF29" i="10"/>
  <c r="DG29" i="10"/>
  <c r="DH29" i="10"/>
  <c r="DI29" i="10"/>
  <c r="DJ29" i="10"/>
  <c r="DK29" i="10"/>
  <c r="DL29" i="10"/>
  <c r="DM29" i="10"/>
  <c r="DN29" i="10"/>
  <c r="DO29" i="10"/>
  <c r="DP29" i="10"/>
  <c r="DQ29" i="10"/>
  <c r="DR29" i="10"/>
  <c r="DS29" i="10"/>
  <c r="DT29" i="10"/>
  <c r="DU29" i="10"/>
  <c r="DV29" i="10"/>
  <c r="DW29" i="10"/>
  <c r="DX29" i="10"/>
  <c r="DY29" i="10"/>
  <c r="DZ29" i="10"/>
  <c r="EA29" i="10"/>
  <c r="EB29" i="10"/>
  <c r="EC29" i="10"/>
  <c r="ED29" i="10"/>
  <c r="EE29" i="10"/>
  <c r="EF29" i="10"/>
  <c r="EG29" i="10"/>
  <c r="EH29" i="10"/>
  <c r="EI29" i="10"/>
  <c r="EJ29" i="10"/>
  <c r="EK29" i="10"/>
  <c r="EL29" i="10"/>
  <c r="Y30" i="10"/>
  <c r="Z30" i="10"/>
  <c r="AA30" i="10"/>
  <c r="AB30" i="10"/>
  <c r="AC30" i="10"/>
  <c r="AD30" i="10"/>
  <c r="AE30" i="10"/>
  <c r="AF30" i="10"/>
  <c r="AG30" i="10"/>
  <c r="AH30" i="10"/>
  <c r="AI30" i="10"/>
  <c r="AJ30" i="10"/>
  <c r="AK30" i="10"/>
  <c r="AL30" i="10"/>
  <c r="AM30" i="10"/>
  <c r="AN30" i="10"/>
  <c r="AO30" i="10"/>
  <c r="AP30" i="10"/>
  <c r="AQ30" i="10"/>
  <c r="AR30" i="10"/>
  <c r="AS30" i="10"/>
  <c r="AT30" i="10"/>
  <c r="AU30" i="10"/>
  <c r="AV30" i="10"/>
  <c r="AW30" i="10"/>
  <c r="AX30" i="10"/>
  <c r="AY30" i="10"/>
  <c r="AZ30" i="10"/>
  <c r="BA30" i="10"/>
  <c r="BB30" i="10"/>
  <c r="BC30" i="10"/>
  <c r="BD30" i="10"/>
  <c r="BE30" i="10"/>
  <c r="BF30" i="10"/>
  <c r="BG30" i="10"/>
  <c r="BH30" i="10"/>
  <c r="BI30" i="10"/>
  <c r="BJ30" i="10"/>
  <c r="BK30" i="10"/>
  <c r="BL30" i="10"/>
  <c r="BM30" i="10"/>
  <c r="BN30" i="10"/>
  <c r="BO30" i="10"/>
  <c r="BP30" i="10"/>
  <c r="BQ30" i="10"/>
  <c r="BR30" i="10"/>
  <c r="BS30" i="10"/>
  <c r="BT30" i="10"/>
  <c r="BU30" i="10"/>
  <c r="BV30" i="10"/>
  <c r="BW30" i="10"/>
  <c r="BX30" i="10"/>
  <c r="BY30" i="10"/>
  <c r="BZ30" i="10"/>
  <c r="CA30" i="10"/>
  <c r="CB30" i="10"/>
  <c r="CC30" i="10"/>
  <c r="CD30" i="10"/>
  <c r="CE30" i="10"/>
  <c r="CF30" i="10"/>
  <c r="CG30" i="10"/>
  <c r="CH30" i="10"/>
  <c r="CI30" i="10"/>
  <c r="CJ30" i="10"/>
  <c r="CK30" i="10"/>
  <c r="CL30" i="10"/>
  <c r="CM30" i="10"/>
  <c r="CN30" i="10"/>
  <c r="CO30" i="10"/>
  <c r="CP30" i="10"/>
  <c r="CQ30" i="10"/>
  <c r="CR30" i="10"/>
  <c r="CS30" i="10"/>
  <c r="CT30" i="10"/>
  <c r="CU30" i="10"/>
  <c r="CV30" i="10"/>
  <c r="CW30" i="10"/>
  <c r="CX30" i="10"/>
  <c r="CY30" i="10"/>
  <c r="CZ30" i="10"/>
  <c r="DA30" i="10"/>
  <c r="DB30" i="10"/>
  <c r="DC30" i="10"/>
  <c r="DD30" i="10"/>
  <c r="DE30" i="10"/>
  <c r="DF30" i="10"/>
  <c r="DG30" i="10"/>
  <c r="DH30" i="10"/>
  <c r="DI30" i="10"/>
  <c r="DJ30" i="10"/>
  <c r="DK30" i="10"/>
  <c r="DL30" i="10"/>
  <c r="DM30" i="10"/>
  <c r="DN30" i="10"/>
  <c r="DO30" i="10"/>
  <c r="DP30" i="10"/>
  <c r="DQ30" i="10"/>
  <c r="DR30" i="10"/>
  <c r="DS30" i="10"/>
  <c r="DT30" i="10"/>
  <c r="DU30" i="10"/>
  <c r="DV30" i="10"/>
  <c r="DW30" i="10"/>
  <c r="DX30" i="10"/>
  <c r="DY30" i="10"/>
  <c r="DZ30" i="10"/>
  <c r="EA30" i="10"/>
  <c r="EB30" i="10"/>
  <c r="EC30" i="10"/>
  <c r="ED30" i="10"/>
  <c r="EE30" i="10"/>
  <c r="EF30" i="10"/>
  <c r="EG30" i="10"/>
  <c r="EH30" i="10"/>
  <c r="EI30" i="10"/>
  <c r="EJ30" i="10"/>
  <c r="EK30" i="10"/>
  <c r="EL30" i="10"/>
  <c r="Y31" i="10"/>
  <c r="Z31" i="10"/>
  <c r="AA31" i="10"/>
  <c r="AB31" i="10"/>
  <c r="AC31" i="10"/>
  <c r="AD31" i="10"/>
  <c r="AE31" i="10"/>
  <c r="AF31" i="10"/>
  <c r="AG31" i="10"/>
  <c r="AH31" i="10"/>
  <c r="AI31" i="10"/>
  <c r="AJ31" i="10"/>
  <c r="AK31" i="10"/>
  <c r="AL31" i="10"/>
  <c r="AM31" i="10"/>
  <c r="AN31" i="10"/>
  <c r="AO31" i="10"/>
  <c r="AP31" i="10"/>
  <c r="AQ31" i="10"/>
  <c r="AR31" i="10"/>
  <c r="AS31" i="10"/>
  <c r="AT31" i="10"/>
  <c r="AU31" i="10"/>
  <c r="AV31" i="10"/>
  <c r="AW31" i="10"/>
  <c r="AX31" i="10"/>
  <c r="AY31" i="10"/>
  <c r="AZ31" i="10"/>
  <c r="BA31" i="10"/>
  <c r="BB31" i="10"/>
  <c r="BC31" i="10"/>
  <c r="BD31" i="10"/>
  <c r="BE31" i="10"/>
  <c r="BF31" i="10"/>
  <c r="BG31" i="10"/>
  <c r="BH31" i="10"/>
  <c r="BI31" i="10"/>
  <c r="BJ31" i="10"/>
  <c r="BK31" i="10"/>
  <c r="BL31" i="10"/>
  <c r="BM31" i="10"/>
  <c r="BN31" i="10"/>
  <c r="BO31" i="10"/>
  <c r="BP31" i="10"/>
  <c r="BQ31" i="10"/>
  <c r="BR31" i="10"/>
  <c r="BS31" i="10"/>
  <c r="BT31" i="10"/>
  <c r="BU31" i="10"/>
  <c r="BV31" i="10"/>
  <c r="BW31" i="10"/>
  <c r="BX31" i="10"/>
  <c r="BY31" i="10"/>
  <c r="BZ31" i="10"/>
  <c r="CA31" i="10"/>
  <c r="CB31" i="10"/>
  <c r="CC31" i="10"/>
  <c r="CD31" i="10"/>
  <c r="CE31" i="10"/>
  <c r="CF31" i="10"/>
  <c r="CG31" i="10"/>
  <c r="CH31" i="10"/>
  <c r="CI31" i="10"/>
  <c r="CJ31" i="10"/>
  <c r="CK31" i="10"/>
  <c r="CL31" i="10"/>
  <c r="CM31" i="10"/>
  <c r="CN31" i="10"/>
  <c r="CO31" i="10"/>
  <c r="CP31" i="10"/>
  <c r="CQ31" i="10"/>
  <c r="CR31" i="10"/>
  <c r="CS31" i="10"/>
  <c r="CT31" i="10"/>
  <c r="CU31" i="10"/>
  <c r="CV31" i="10"/>
  <c r="CW31" i="10"/>
  <c r="CX31" i="10"/>
  <c r="CY31" i="10"/>
  <c r="CZ31" i="10"/>
  <c r="DA31" i="10"/>
  <c r="DB31" i="10"/>
  <c r="DC31" i="10"/>
  <c r="DD31" i="10"/>
  <c r="DE31" i="10"/>
  <c r="DF31" i="10"/>
  <c r="DG31" i="10"/>
  <c r="DH31" i="10"/>
  <c r="DI31" i="10"/>
  <c r="DJ31" i="10"/>
  <c r="DK31" i="10"/>
  <c r="DL31" i="10"/>
  <c r="DM31" i="10"/>
  <c r="DN31" i="10"/>
  <c r="DO31" i="10"/>
  <c r="DP31" i="10"/>
  <c r="DQ31" i="10"/>
  <c r="DR31" i="10"/>
  <c r="DS31" i="10"/>
  <c r="DT31" i="10"/>
  <c r="DU31" i="10"/>
  <c r="DV31" i="10"/>
  <c r="DW31" i="10"/>
  <c r="DX31" i="10"/>
  <c r="DY31" i="10"/>
  <c r="DZ31" i="10"/>
  <c r="EA31" i="10"/>
  <c r="EB31" i="10"/>
  <c r="EC31" i="10"/>
  <c r="ED31" i="10"/>
  <c r="EE31" i="10"/>
  <c r="EF31" i="10"/>
  <c r="EG31" i="10"/>
  <c r="EH31" i="10"/>
  <c r="EI31" i="10"/>
  <c r="EJ31" i="10"/>
  <c r="EK31" i="10"/>
  <c r="EL31" i="10"/>
  <c r="Y32" i="10"/>
  <c r="Z32" i="10"/>
  <c r="AA32" i="10"/>
  <c r="AB32" i="10"/>
  <c r="AC32" i="10"/>
  <c r="AD32" i="10"/>
  <c r="AE32" i="10"/>
  <c r="AF32" i="10"/>
  <c r="AG32" i="10"/>
  <c r="AH32" i="10"/>
  <c r="AI32" i="10"/>
  <c r="AJ32" i="10"/>
  <c r="AK32" i="10"/>
  <c r="AL32" i="10"/>
  <c r="AM32" i="10"/>
  <c r="AN32" i="10"/>
  <c r="AO32" i="10"/>
  <c r="AP32" i="10"/>
  <c r="AQ32" i="10"/>
  <c r="AR32" i="10"/>
  <c r="AS32" i="10"/>
  <c r="AT32" i="10"/>
  <c r="AU32" i="10"/>
  <c r="AV32" i="10"/>
  <c r="AW32" i="10"/>
  <c r="AX32" i="10"/>
  <c r="AY32" i="10"/>
  <c r="AZ32" i="10"/>
  <c r="BA32" i="10"/>
  <c r="BB32" i="10"/>
  <c r="BC32" i="10"/>
  <c r="BD32" i="10"/>
  <c r="BE32" i="10"/>
  <c r="BF32" i="10"/>
  <c r="BG32" i="10"/>
  <c r="BH32" i="10"/>
  <c r="BI32" i="10"/>
  <c r="BJ32" i="10"/>
  <c r="BK32" i="10"/>
  <c r="BL32" i="10"/>
  <c r="BM32" i="10"/>
  <c r="BN32" i="10"/>
  <c r="BO32" i="10"/>
  <c r="BP32" i="10"/>
  <c r="BQ32" i="10"/>
  <c r="BR32" i="10"/>
  <c r="BS32" i="10"/>
  <c r="BT32" i="10"/>
  <c r="BU32" i="10"/>
  <c r="BV32" i="10"/>
  <c r="BW32" i="10"/>
  <c r="BX32" i="10"/>
  <c r="BY32" i="10"/>
  <c r="BZ32" i="10"/>
  <c r="CA32" i="10"/>
  <c r="CB32" i="10"/>
  <c r="CC32" i="10"/>
  <c r="CD32" i="10"/>
  <c r="CE32" i="10"/>
  <c r="CF32" i="10"/>
  <c r="CG32" i="10"/>
  <c r="CH32" i="10"/>
  <c r="CI32" i="10"/>
  <c r="CJ32" i="10"/>
  <c r="CK32" i="10"/>
  <c r="CL32" i="10"/>
  <c r="CM32" i="10"/>
  <c r="CN32" i="10"/>
  <c r="CO32" i="10"/>
  <c r="CP32" i="10"/>
  <c r="CQ32" i="10"/>
  <c r="CR32" i="10"/>
  <c r="CS32" i="10"/>
  <c r="CT32" i="10"/>
  <c r="CU32" i="10"/>
  <c r="CV32" i="10"/>
  <c r="CW32" i="10"/>
  <c r="CX32" i="10"/>
  <c r="CY32" i="10"/>
  <c r="CZ32" i="10"/>
  <c r="DA32" i="10"/>
  <c r="DB32" i="10"/>
  <c r="DC32" i="10"/>
  <c r="DD32" i="10"/>
  <c r="DE32" i="10"/>
  <c r="DF32" i="10"/>
  <c r="DG32" i="10"/>
  <c r="DH32" i="10"/>
  <c r="DI32" i="10"/>
  <c r="DJ32" i="10"/>
  <c r="DK32" i="10"/>
  <c r="DL32" i="10"/>
  <c r="DM32" i="10"/>
  <c r="DN32" i="10"/>
  <c r="DO32" i="10"/>
  <c r="DP32" i="10"/>
  <c r="DQ32" i="10"/>
  <c r="DR32" i="10"/>
  <c r="DS32" i="10"/>
  <c r="DT32" i="10"/>
  <c r="DU32" i="10"/>
  <c r="DV32" i="10"/>
  <c r="DW32" i="10"/>
  <c r="DX32" i="10"/>
  <c r="DY32" i="10"/>
  <c r="DZ32" i="10"/>
  <c r="EA32" i="10"/>
  <c r="EB32" i="10"/>
  <c r="EC32" i="10"/>
  <c r="ED32" i="10"/>
  <c r="EE32" i="10"/>
  <c r="EF32" i="10"/>
  <c r="EG32" i="10"/>
  <c r="EH32" i="10"/>
  <c r="EI32" i="10"/>
  <c r="EJ32" i="10"/>
  <c r="EK32" i="10"/>
  <c r="EL32" i="10"/>
  <c r="Y33" i="10"/>
  <c r="Z33" i="10"/>
  <c r="AA33" i="10"/>
  <c r="AB33" i="10"/>
  <c r="AC33" i="10"/>
  <c r="AD33" i="10"/>
  <c r="AE33" i="10"/>
  <c r="AF33" i="10"/>
  <c r="AG33" i="10"/>
  <c r="AH33" i="10"/>
  <c r="AI33" i="10"/>
  <c r="AJ33" i="10"/>
  <c r="AK33" i="10"/>
  <c r="AL33" i="10"/>
  <c r="AM33" i="10"/>
  <c r="AN33" i="10"/>
  <c r="AO33" i="10"/>
  <c r="AP33" i="10"/>
  <c r="AQ33" i="10"/>
  <c r="AR33" i="10"/>
  <c r="AS33" i="10"/>
  <c r="AT33" i="10"/>
  <c r="AU33" i="10"/>
  <c r="AV33" i="10"/>
  <c r="AW33" i="10"/>
  <c r="AX33" i="10"/>
  <c r="AY33" i="10"/>
  <c r="AZ33" i="10"/>
  <c r="BA33" i="10"/>
  <c r="BB33" i="10"/>
  <c r="BC33" i="10"/>
  <c r="BD33" i="10"/>
  <c r="BE33" i="10"/>
  <c r="BF33" i="10"/>
  <c r="BG33" i="10"/>
  <c r="BH33" i="10"/>
  <c r="BI33" i="10"/>
  <c r="BJ33" i="10"/>
  <c r="BK33" i="10"/>
  <c r="BL33" i="10"/>
  <c r="BM33" i="10"/>
  <c r="BN33" i="10"/>
  <c r="BO33" i="10"/>
  <c r="BP33" i="10"/>
  <c r="BQ33" i="10"/>
  <c r="BR33" i="10"/>
  <c r="BS33" i="10"/>
  <c r="BT33" i="10"/>
  <c r="BU33" i="10"/>
  <c r="BV33" i="10"/>
  <c r="BW33" i="10"/>
  <c r="BX33" i="10"/>
  <c r="BY33" i="10"/>
  <c r="BZ33" i="10"/>
  <c r="CA33" i="10"/>
  <c r="CB33" i="10"/>
  <c r="CC33" i="10"/>
  <c r="CD33" i="10"/>
  <c r="CE33" i="10"/>
  <c r="CF33" i="10"/>
  <c r="CG33" i="10"/>
  <c r="CH33" i="10"/>
  <c r="CI33" i="10"/>
  <c r="CJ33" i="10"/>
  <c r="CK33" i="10"/>
  <c r="CL33" i="10"/>
  <c r="CM33" i="10"/>
  <c r="CN33" i="10"/>
  <c r="CO33" i="10"/>
  <c r="CP33" i="10"/>
  <c r="CQ33" i="10"/>
  <c r="CR33" i="10"/>
  <c r="CS33" i="10"/>
  <c r="CT33" i="10"/>
  <c r="CU33" i="10"/>
  <c r="CV33" i="10"/>
  <c r="CW33" i="10"/>
  <c r="CX33" i="10"/>
  <c r="CY33" i="10"/>
  <c r="CZ33" i="10"/>
  <c r="DA33" i="10"/>
  <c r="DB33" i="10"/>
  <c r="DC33" i="10"/>
  <c r="DD33" i="10"/>
  <c r="DE33" i="10"/>
  <c r="DF33" i="10"/>
  <c r="DG33" i="10"/>
  <c r="DH33" i="10"/>
  <c r="DI33" i="10"/>
  <c r="DJ33" i="10"/>
  <c r="DK33" i="10"/>
  <c r="DL33" i="10"/>
  <c r="DM33" i="10"/>
  <c r="DN33" i="10"/>
  <c r="DO33" i="10"/>
  <c r="DP33" i="10"/>
  <c r="DQ33" i="10"/>
  <c r="DR33" i="10"/>
  <c r="DS33" i="10"/>
  <c r="DT33" i="10"/>
  <c r="DU33" i="10"/>
  <c r="DV33" i="10"/>
  <c r="DW33" i="10"/>
  <c r="DX33" i="10"/>
  <c r="DY33" i="10"/>
  <c r="DZ33" i="10"/>
  <c r="EA33" i="10"/>
  <c r="EB33" i="10"/>
  <c r="EC33" i="10"/>
  <c r="ED33" i="10"/>
  <c r="EE33" i="10"/>
  <c r="EF33" i="10"/>
  <c r="EG33" i="10"/>
  <c r="EH33" i="10"/>
  <c r="EI33" i="10"/>
  <c r="EJ33" i="10"/>
  <c r="EK33" i="10"/>
  <c r="EL33" i="10"/>
  <c r="Y34" i="10"/>
  <c r="Z34" i="10"/>
  <c r="AA34" i="10"/>
  <c r="AB34" i="10"/>
  <c r="AC34" i="10"/>
  <c r="AD34" i="10"/>
  <c r="AE34" i="10"/>
  <c r="AF34" i="10"/>
  <c r="AG34" i="10"/>
  <c r="AH34" i="10"/>
  <c r="AI34" i="10"/>
  <c r="AJ34" i="10"/>
  <c r="AK34" i="10"/>
  <c r="AL34" i="10"/>
  <c r="AM34" i="10"/>
  <c r="AN34" i="10"/>
  <c r="AO34" i="10"/>
  <c r="AP34" i="10"/>
  <c r="AQ34" i="10"/>
  <c r="AR34" i="10"/>
  <c r="AS34" i="10"/>
  <c r="AT34" i="10"/>
  <c r="AU34" i="10"/>
  <c r="AV34" i="10"/>
  <c r="AW34" i="10"/>
  <c r="AX34" i="10"/>
  <c r="AY34" i="10"/>
  <c r="AZ34" i="10"/>
  <c r="BA34" i="10"/>
  <c r="BB34" i="10"/>
  <c r="BC34" i="10"/>
  <c r="BD34" i="10"/>
  <c r="BE34" i="10"/>
  <c r="BF34" i="10"/>
  <c r="BG34" i="10"/>
  <c r="BH34" i="10"/>
  <c r="BI34" i="10"/>
  <c r="BJ34" i="10"/>
  <c r="BK34" i="10"/>
  <c r="BL34" i="10"/>
  <c r="BM34" i="10"/>
  <c r="BN34" i="10"/>
  <c r="BO34" i="10"/>
  <c r="BP34" i="10"/>
  <c r="BQ34" i="10"/>
  <c r="BR34" i="10"/>
  <c r="BS34" i="10"/>
  <c r="BT34" i="10"/>
  <c r="BU34" i="10"/>
  <c r="BV34" i="10"/>
  <c r="BW34" i="10"/>
  <c r="BX34" i="10"/>
  <c r="BY34" i="10"/>
  <c r="BZ34" i="10"/>
  <c r="CA34" i="10"/>
  <c r="CB34" i="10"/>
  <c r="CC34" i="10"/>
  <c r="CD34" i="10"/>
  <c r="CE34" i="10"/>
  <c r="CF34" i="10"/>
  <c r="CG34" i="10"/>
  <c r="CH34" i="10"/>
  <c r="CI34" i="10"/>
  <c r="CJ34" i="10"/>
  <c r="CK34" i="10"/>
  <c r="CL34" i="10"/>
  <c r="CM34" i="10"/>
  <c r="CN34" i="10"/>
  <c r="CO34" i="10"/>
  <c r="CP34" i="10"/>
  <c r="CQ34" i="10"/>
  <c r="CR34" i="10"/>
  <c r="CS34" i="10"/>
  <c r="CT34" i="10"/>
  <c r="CU34" i="10"/>
  <c r="CV34" i="10"/>
  <c r="CW34" i="10"/>
  <c r="CX34" i="10"/>
  <c r="CY34" i="10"/>
  <c r="CZ34" i="10"/>
  <c r="DA34" i="10"/>
  <c r="DB34" i="10"/>
  <c r="DC34" i="10"/>
  <c r="DD34" i="10"/>
  <c r="DE34" i="10"/>
  <c r="DF34" i="10"/>
  <c r="DG34" i="10"/>
  <c r="DH34" i="10"/>
  <c r="DI34" i="10"/>
  <c r="DJ34" i="10"/>
  <c r="DK34" i="10"/>
  <c r="DL34" i="10"/>
  <c r="DM34" i="10"/>
  <c r="DN34" i="10"/>
  <c r="DO34" i="10"/>
  <c r="DP34" i="10"/>
  <c r="DQ34" i="10"/>
  <c r="DR34" i="10"/>
  <c r="DS34" i="10"/>
  <c r="DT34" i="10"/>
  <c r="DU34" i="10"/>
  <c r="DV34" i="10"/>
  <c r="DW34" i="10"/>
  <c r="DX34" i="10"/>
  <c r="DY34" i="10"/>
  <c r="DZ34" i="10"/>
  <c r="EA34" i="10"/>
  <c r="EB34" i="10"/>
  <c r="EC34" i="10"/>
  <c r="ED34" i="10"/>
  <c r="EE34" i="10"/>
  <c r="EF34" i="10"/>
  <c r="EG34" i="10"/>
  <c r="EH34" i="10"/>
  <c r="EI34" i="10"/>
  <c r="EJ34" i="10"/>
  <c r="EK34" i="10"/>
  <c r="EL34" i="10"/>
  <c r="Y35" i="10"/>
  <c r="Z35" i="10"/>
  <c r="AA35" i="10"/>
  <c r="AB35" i="10"/>
  <c r="AC35" i="10"/>
  <c r="AD35" i="10"/>
  <c r="AE35" i="10"/>
  <c r="AF35" i="10"/>
  <c r="AG35" i="10"/>
  <c r="AH35" i="10"/>
  <c r="AI35" i="10"/>
  <c r="AJ35" i="10"/>
  <c r="AK35" i="10"/>
  <c r="AL35" i="10"/>
  <c r="AM35" i="10"/>
  <c r="AN35" i="10"/>
  <c r="AO35" i="10"/>
  <c r="AP35" i="10"/>
  <c r="AQ35" i="10"/>
  <c r="AR35" i="10"/>
  <c r="AS35" i="10"/>
  <c r="AT35" i="10"/>
  <c r="AU35" i="10"/>
  <c r="AV35" i="10"/>
  <c r="AW35" i="10"/>
  <c r="AX35" i="10"/>
  <c r="AY35" i="10"/>
  <c r="AZ35" i="10"/>
  <c r="BA35" i="10"/>
  <c r="BB35" i="10"/>
  <c r="BC35" i="10"/>
  <c r="BD35" i="10"/>
  <c r="BE35" i="10"/>
  <c r="BF35" i="10"/>
  <c r="BG35" i="10"/>
  <c r="BH35" i="10"/>
  <c r="BI35" i="10"/>
  <c r="BJ35" i="10"/>
  <c r="BK35" i="10"/>
  <c r="BL35" i="10"/>
  <c r="BM35" i="10"/>
  <c r="BN35" i="10"/>
  <c r="BO35" i="10"/>
  <c r="BP35" i="10"/>
  <c r="BQ35" i="10"/>
  <c r="BR35" i="10"/>
  <c r="BS35" i="10"/>
  <c r="BT35" i="10"/>
  <c r="BU35" i="10"/>
  <c r="BV35" i="10"/>
  <c r="BW35" i="10"/>
  <c r="BX35" i="10"/>
  <c r="BY35" i="10"/>
  <c r="BZ35" i="10"/>
  <c r="CA35" i="10"/>
  <c r="CB35" i="10"/>
  <c r="CC35" i="10"/>
  <c r="CD35" i="10"/>
  <c r="CE35" i="10"/>
  <c r="CF35" i="10"/>
  <c r="CG35" i="10"/>
  <c r="CH35" i="10"/>
  <c r="CI35" i="10"/>
  <c r="CJ35" i="10"/>
  <c r="CK35" i="10"/>
  <c r="CL35" i="10"/>
  <c r="CM35" i="10"/>
  <c r="CN35" i="10"/>
  <c r="CO35" i="10"/>
  <c r="CP35" i="10"/>
  <c r="CQ35" i="10"/>
  <c r="CR35" i="10"/>
  <c r="CS35" i="10"/>
  <c r="CT35" i="10"/>
  <c r="CU35" i="10"/>
  <c r="CV35" i="10"/>
  <c r="CW35" i="10"/>
  <c r="CX35" i="10"/>
  <c r="CY35" i="10"/>
  <c r="CZ35" i="10"/>
  <c r="DA35" i="10"/>
  <c r="DB35" i="10"/>
  <c r="DC35" i="10"/>
  <c r="DD35" i="10"/>
  <c r="DE35" i="10"/>
  <c r="DF35" i="10"/>
  <c r="DG35" i="10"/>
  <c r="DH35" i="10"/>
  <c r="DI35" i="10"/>
  <c r="DJ35" i="10"/>
  <c r="DK35" i="10"/>
  <c r="DL35" i="10"/>
  <c r="DM35" i="10"/>
  <c r="DN35" i="10"/>
  <c r="DO35" i="10"/>
  <c r="DP35" i="10"/>
  <c r="DQ35" i="10"/>
  <c r="DR35" i="10"/>
  <c r="DS35" i="10"/>
  <c r="DT35" i="10"/>
  <c r="DU35" i="10"/>
  <c r="DV35" i="10"/>
  <c r="DW35" i="10"/>
  <c r="DX35" i="10"/>
  <c r="DY35" i="10"/>
  <c r="DZ35" i="10"/>
  <c r="EA35" i="10"/>
  <c r="EB35" i="10"/>
  <c r="EC35" i="10"/>
  <c r="ED35" i="10"/>
  <c r="EE35" i="10"/>
  <c r="EF35" i="10"/>
  <c r="EG35" i="10"/>
  <c r="EH35" i="10"/>
  <c r="EI35" i="10"/>
  <c r="EJ35" i="10"/>
  <c r="EK35" i="10"/>
  <c r="EL35" i="10"/>
  <c r="Y36" i="10"/>
  <c r="Z36" i="10"/>
  <c r="AA36" i="10"/>
  <c r="AB36" i="10"/>
  <c r="AC36" i="10"/>
  <c r="AD36" i="10"/>
  <c r="AE36" i="10"/>
  <c r="AF36" i="10"/>
  <c r="AG36" i="10"/>
  <c r="AH36" i="10"/>
  <c r="AI36" i="10"/>
  <c r="AJ36" i="10"/>
  <c r="AK36" i="10"/>
  <c r="AL36" i="10"/>
  <c r="AM36" i="10"/>
  <c r="AN36" i="10"/>
  <c r="AO36" i="10"/>
  <c r="AP36" i="10"/>
  <c r="AQ36" i="10"/>
  <c r="AR36" i="10"/>
  <c r="AS36" i="10"/>
  <c r="AT36" i="10"/>
  <c r="AU36" i="10"/>
  <c r="AV36" i="10"/>
  <c r="AW36" i="10"/>
  <c r="AX36" i="10"/>
  <c r="AY36" i="10"/>
  <c r="AZ36" i="10"/>
  <c r="BA36" i="10"/>
  <c r="BB36" i="10"/>
  <c r="BC36" i="10"/>
  <c r="BD36" i="10"/>
  <c r="BE36" i="10"/>
  <c r="BF36" i="10"/>
  <c r="BG36" i="10"/>
  <c r="BH36" i="10"/>
  <c r="BI36" i="10"/>
  <c r="BJ36" i="10"/>
  <c r="BK36" i="10"/>
  <c r="BL36" i="10"/>
  <c r="BM36" i="10"/>
  <c r="BN36" i="10"/>
  <c r="BO36" i="10"/>
  <c r="BP36" i="10"/>
  <c r="BQ36" i="10"/>
  <c r="BR36" i="10"/>
  <c r="BS36" i="10"/>
  <c r="BT36" i="10"/>
  <c r="BU36" i="10"/>
  <c r="BV36" i="10"/>
  <c r="BW36" i="10"/>
  <c r="BX36" i="10"/>
  <c r="BY36" i="10"/>
  <c r="BZ36" i="10"/>
  <c r="CA36" i="10"/>
  <c r="CB36" i="10"/>
  <c r="CC36" i="10"/>
  <c r="CD36" i="10"/>
  <c r="CE36" i="10"/>
  <c r="CF36" i="10"/>
  <c r="CG36" i="10"/>
  <c r="CH36" i="10"/>
  <c r="CI36" i="10"/>
  <c r="CJ36" i="10"/>
  <c r="CK36" i="10"/>
  <c r="CL36" i="10"/>
  <c r="CM36" i="10"/>
  <c r="CN36" i="10"/>
  <c r="CO36" i="10"/>
  <c r="CP36" i="10"/>
  <c r="CQ36" i="10"/>
  <c r="CR36" i="10"/>
  <c r="CS36" i="10"/>
  <c r="CT36" i="10"/>
  <c r="CU36" i="10"/>
  <c r="CV36" i="10"/>
  <c r="CW36" i="10"/>
  <c r="CX36" i="10"/>
  <c r="CY36" i="10"/>
  <c r="CZ36" i="10"/>
  <c r="DA36" i="10"/>
  <c r="DB36" i="10"/>
  <c r="DC36" i="10"/>
  <c r="DD36" i="10"/>
  <c r="DE36" i="10"/>
  <c r="DF36" i="10"/>
  <c r="DG36" i="10"/>
  <c r="DH36" i="10"/>
  <c r="DI36" i="10"/>
  <c r="DJ36" i="10"/>
  <c r="DK36" i="10"/>
  <c r="DL36" i="10"/>
  <c r="DM36" i="10"/>
  <c r="DN36" i="10"/>
  <c r="DO36" i="10"/>
  <c r="DP36" i="10"/>
  <c r="DQ36" i="10"/>
  <c r="DR36" i="10"/>
  <c r="DS36" i="10"/>
  <c r="DT36" i="10"/>
  <c r="DU36" i="10"/>
  <c r="DV36" i="10"/>
  <c r="DW36" i="10"/>
  <c r="DX36" i="10"/>
  <c r="DY36" i="10"/>
  <c r="DZ36" i="10"/>
  <c r="EA36" i="10"/>
  <c r="EB36" i="10"/>
  <c r="EC36" i="10"/>
  <c r="ED36" i="10"/>
  <c r="EE36" i="10"/>
  <c r="EF36" i="10"/>
  <c r="EG36" i="10"/>
  <c r="EH36" i="10"/>
  <c r="EI36" i="10"/>
  <c r="EJ36" i="10"/>
  <c r="EK36" i="10"/>
  <c r="EL36" i="10"/>
  <c r="Y37" i="10"/>
  <c r="Z37" i="10"/>
  <c r="AA37" i="10"/>
  <c r="AB37" i="10"/>
  <c r="AC37" i="10"/>
  <c r="AD37" i="10"/>
  <c r="AE37" i="10"/>
  <c r="AF37" i="10"/>
  <c r="AG37" i="10"/>
  <c r="AH37" i="10"/>
  <c r="AI37" i="10"/>
  <c r="AJ37" i="10"/>
  <c r="AK37" i="10"/>
  <c r="AL37" i="10"/>
  <c r="AM37" i="10"/>
  <c r="AN37" i="10"/>
  <c r="AO37" i="10"/>
  <c r="AP37" i="10"/>
  <c r="AQ37" i="10"/>
  <c r="AR37" i="10"/>
  <c r="AS37" i="10"/>
  <c r="AT37" i="10"/>
  <c r="AU37" i="10"/>
  <c r="AV37" i="10"/>
  <c r="AW37" i="10"/>
  <c r="AX37" i="10"/>
  <c r="AY37" i="10"/>
  <c r="AZ37" i="10"/>
  <c r="BA37" i="10"/>
  <c r="BB37" i="10"/>
  <c r="BC37" i="10"/>
  <c r="BD37" i="10"/>
  <c r="BE37" i="10"/>
  <c r="BF37" i="10"/>
  <c r="BG37" i="10"/>
  <c r="BH37" i="10"/>
  <c r="BI37" i="10"/>
  <c r="BJ37" i="10"/>
  <c r="BK37" i="10"/>
  <c r="BL37" i="10"/>
  <c r="BM37" i="10"/>
  <c r="BN37" i="10"/>
  <c r="BO37" i="10"/>
  <c r="BP37" i="10"/>
  <c r="BQ37" i="10"/>
  <c r="BR37" i="10"/>
  <c r="BS37" i="10"/>
  <c r="BT37" i="10"/>
  <c r="BU37" i="10"/>
  <c r="BV37" i="10"/>
  <c r="BW37" i="10"/>
  <c r="BX37" i="10"/>
  <c r="BY37" i="10"/>
  <c r="BZ37" i="10"/>
  <c r="CA37" i="10"/>
  <c r="CB37" i="10"/>
  <c r="CC37" i="10"/>
  <c r="CD37" i="10"/>
  <c r="CE37" i="10"/>
  <c r="CF37" i="10"/>
  <c r="CG37" i="10"/>
  <c r="CH37" i="10"/>
  <c r="CI37" i="10"/>
  <c r="CJ37" i="10"/>
  <c r="CK37" i="10"/>
  <c r="CL37" i="10"/>
  <c r="CM37" i="10"/>
  <c r="CN37" i="10"/>
  <c r="CO37" i="10"/>
  <c r="CP37" i="10"/>
  <c r="CQ37" i="10"/>
  <c r="CR37" i="10"/>
  <c r="CS37" i="10"/>
  <c r="CT37" i="10"/>
  <c r="CU37" i="10"/>
  <c r="CV37" i="10"/>
  <c r="CW37" i="10"/>
  <c r="CX37" i="10"/>
  <c r="CY37" i="10"/>
  <c r="CZ37" i="10"/>
  <c r="DA37" i="10"/>
  <c r="DB37" i="10"/>
  <c r="DC37" i="10"/>
  <c r="DD37" i="10"/>
  <c r="DE37" i="10"/>
  <c r="DF37" i="10"/>
  <c r="DG37" i="10"/>
  <c r="DH37" i="10"/>
  <c r="DI37" i="10"/>
  <c r="DJ37" i="10"/>
  <c r="DK37" i="10"/>
  <c r="DL37" i="10"/>
  <c r="DM37" i="10"/>
  <c r="DN37" i="10"/>
  <c r="DO37" i="10"/>
  <c r="DP37" i="10"/>
  <c r="DQ37" i="10"/>
  <c r="DR37" i="10"/>
  <c r="DS37" i="10"/>
  <c r="DT37" i="10"/>
  <c r="DU37" i="10"/>
  <c r="DV37" i="10"/>
  <c r="DW37" i="10"/>
  <c r="DX37" i="10"/>
  <c r="DY37" i="10"/>
  <c r="DZ37" i="10"/>
  <c r="EA37" i="10"/>
  <c r="EB37" i="10"/>
  <c r="EC37" i="10"/>
  <c r="ED37" i="10"/>
  <c r="EE37" i="10"/>
  <c r="EF37" i="10"/>
  <c r="EG37" i="10"/>
  <c r="EH37" i="10"/>
  <c r="EI37" i="10"/>
  <c r="EJ37" i="10"/>
  <c r="EK37" i="10"/>
  <c r="EL37" i="10"/>
  <c r="Y38" i="10"/>
  <c r="Z38" i="10"/>
  <c r="AA38" i="10"/>
  <c r="AB38" i="10"/>
  <c r="AC38" i="10"/>
  <c r="AD38" i="10"/>
  <c r="AE38" i="10"/>
  <c r="AF38" i="10"/>
  <c r="AG38" i="10"/>
  <c r="AH38" i="10"/>
  <c r="AI38" i="10"/>
  <c r="AJ38" i="10"/>
  <c r="AK38" i="10"/>
  <c r="AL38" i="10"/>
  <c r="AM38" i="10"/>
  <c r="AN38" i="10"/>
  <c r="AO38" i="10"/>
  <c r="AP38" i="10"/>
  <c r="AQ38" i="10"/>
  <c r="AR38" i="10"/>
  <c r="AS38" i="10"/>
  <c r="AT38" i="10"/>
  <c r="AU38" i="10"/>
  <c r="AV38" i="10"/>
  <c r="AW38" i="10"/>
  <c r="AX38" i="10"/>
  <c r="AY38" i="10"/>
  <c r="AZ38" i="10"/>
  <c r="BA38" i="10"/>
  <c r="BB38" i="10"/>
  <c r="BC38" i="10"/>
  <c r="BD38" i="10"/>
  <c r="BE38" i="10"/>
  <c r="BF38" i="10"/>
  <c r="BG38" i="10"/>
  <c r="BH38" i="10"/>
  <c r="BI38" i="10"/>
  <c r="BJ38" i="10"/>
  <c r="BK38" i="10"/>
  <c r="BL38" i="10"/>
  <c r="BM38" i="10"/>
  <c r="BN38" i="10"/>
  <c r="BO38" i="10"/>
  <c r="BP38" i="10"/>
  <c r="BQ38" i="10"/>
  <c r="BR38" i="10"/>
  <c r="BS38" i="10"/>
  <c r="BT38" i="10"/>
  <c r="BU38" i="10"/>
  <c r="BV38" i="10"/>
  <c r="BW38" i="10"/>
  <c r="BX38" i="10"/>
  <c r="BY38" i="10"/>
  <c r="BZ38" i="10"/>
  <c r="CA38" i="10"/>
  <c r="CB38" i="10"/>
  <c r="CC38" i="10"/>
  <c r="CD38" i="10"/>
  <c r="CE38" i="10"/>
  <c r="CF38" i="10"/>
  <c r="CG38" i="10"/>
  <c r="CH38" i="10"/>
  <c r="CI38" i="10"/>
  <c r="CJ38" i="10"/>
  <c r="CK38" i="10"/>
  <c r="CL38" i="10"/>
  <c r="CM38" i="10"/>
  <c r="CN38" i="10"/>
  <c r="CO38" i="10"/>
  <c r="CP38" i="10"/>
  <c r="CQ38" i="10"/>
  <c r="CR38" i="10"/>
  <c r="CS38" i="10"/>
  <c r="CT38" i="10"/>
  <c r="CU38" i="10"/>
  <c r="CV38" i="10"/>
  <c r="CW38" i="10"/>
  <c r="CX38" i="10"/>
  <c r="CY38" i="10"/>
  <c r="CZ38" i="10"/>
  <c r="DA38" i="10"/>
  <c r="DB38" i="10"/>
  <c r="DC38" i="10"/>
  <c r="DD38" i="10"/>
  <c r="DE38" i="10"/>
  <c r="DF38" i="10"/>
  <c r="DG38" i="10"/>
  <c r="DH38" i="10"/>
  <c r="DI38" i="10"/>
  <c r="DJ38" i="10"/>
  <c r="DK38" i="10"/>
  <c r="DL38" i="10"/>
  <c r="DM38" i="10"/>
  <c r="DN38" i="10"/>
  <c r="DO38" i="10"/>
  <c r="DP38" i="10"/>
  <c r="DQ38" i="10"/>
  <c r="DR38" i="10"/>
  <c r="DS38" i="10"/>
  <c r="DT38" i="10"/>
  <c r="DU38" i="10"/>
  <c r="DV38" i="10"/>
  <c r="DW38" i="10"/>
  <c r="DX38" i="10"/>
  <c r="DY38" i="10"/>
  <c r="DZ38" i="10"/>
  <c r="EA38" i="10"/>
  <c r="EB38" i="10"/>
  <c r="EC38" i="10"/>
  <c r="ED38" i="10"/>
  <c r="EE38" i="10"/>
  <c r="EF38" i="10"/>
  <c r="EG38" i="10"/>
  <c r="EH38" i="10"/>
  <c r="EI38" i="10"/>
  <c r="EJ38" i="10"/>
  <c r="EK38" i="10"/>
  <c r="EL38" i="10"/>
  <c r="Y39" i="10"/>
  <c r="Z39" i="10"/>
  <c r="AA39" i="10"/>
  <c r="AB39" i="10"/>
  <c r="AC39" i="10"/>
  <c r="AD39" i="10"/>
  <c r="AE39" i="10"/>
  <c r="AF39" i="10"/>
  <c r="AG39" i="10"/>
  <c r="AH39" i="10"/>
  <c r="AI39" i="10"/>
  <c r="AJ39" i="10"/>
  <c r="AK39" i="10"/>
  <c r="AL39" i="10"/>
  <c r="AM39" i="10"/>
  <c r="AN39" i="10"/>
  <c r="AO39" i="10"/>
  <c r="AP39" i="10"/>
  <c r="AQ39" i="10"/>
  <c r="AR39" i="10"/>
  <c r="AS39" i="10"/>
  <c r="AT39" i="10"/>
  <c r="AU39" i="10"/>
  <c r="AV39" i="10"/>
  <c r="AW39" i="10"/>
  <c r="AX39" i="10"/>
  <c r="AY39" i="10"/>
  <c r="AZ39" i="10"/>
  <c r="BA39" i="10"/>
  <c r="BB39" i="10"/>
  <c r="BC39" i="10"/>
  <c r="BD39" i="10"/>
  <c r="BE39" i="10"/>
  <c r="BF39" i="10"/>
  <c r="BG39" i="10"/>
  <c r="BH39" i="10"/>
  <c r="BI39" i="10"/>
  <c r="BJ39" i="10"/>
  <c r="BK39" i="10"/>
  <c r="BL39" i="10"/>
  <c r="BM39" i="10"/>
  <c r="BN39" i="10"/>
  <c r="BO39" i="10"/>
  <c r="BP39" i="10"/>
  <c r="BQ39" i="10"/>
  <c r="BR39" i="10"/>
  <c r="BS39" i="10"/>
  <c r="BT39" i="10"/>
  <c r="BU39" i="10"/>
  <c r="BV39" i="10"/>
  <c r="BW39" i="10"/>
  <c r="BX39" i="10"/>
  <c r="BY39" i="10"/>
  <c r="BZ39" i="10"/>
  <c r="CA39" i="10"/>
  <c r="CB39" i="10"/>
  <c r="CC39" i="10"/>
  <c r="CD39" i="10"/>
  <c r="CE39" i="10"/>
  <c r="CF39" i="10"/>
  <c r="CG39" i="10"/>
  <c r="CH39" i="10"/>
  <c r="CI39" i="10"/>
  <c r="CJ39" i="10"/>
  <c r="CK39" i="10"/>
  <c r="CL39" i="10"/>
  <c r="CM39" i="10"/>
  <c r="CN39" i="10"/>
  <c r="CO39" i="10"/>
  <c r="CP39" i="10"/>
  <c r="CQ39" i="10"/>
  <c r="CR39" i="10"/>
  <c r="CS39" i="10"/>
  <c r="CT39" i="10"/>
  <c r="CU39" i="10"/>
  <c r="CV39" i="10"/>
  <c r="CW39" i="10"/>
  <c r="CX39" i="10"/>
  <c r="CY39" i="10"/>
  <c r="CZ39" i="10"/>
  <c r="DA39" i="10"/>
  <c r="DB39" i="10"/>
  <c r="DC39" i="10"/>
  <c r="DD39" i="10"/>
  <c r="DE39" i="10"/>
  <c r="DF39" i="10"/>
  <c r="DG39" i="10"/>
  <c r="DH39" i="10"/>
  <c r="DI39" i="10"/>
  <c r="DJ39" i="10"/>
  <c r="DK39" i="10"/>
  <c r="DL39" i="10"/>
  <c r="DM39" i="10"/>
  <c r="DN39" i="10"/>
  <c r="DO39" i="10"/>
  <c r="DP39" i="10"/>
  <c r="DQ39" i="10"/>
  <c r="DR39" i="10"/>
  <c r="DS39" i="10"/>
  <c r="DT39" i="10"/>
  <c r="DU39" i="10"/>
  <c r="DV39" i="10"/>
  <c r="DW39" i="10"/>
  <c r="DX39" i="10"/>
  <c r="DY39" i="10"/>
  <c r="DZ39" i="10"/>
  <c r="EA39" i="10"/>
  <c r="EB39" i="10"/>
  <c r="EC39" i="10"/>
  <c r="ED39" i="10"/>
  <c r="EE39" i="10"/>
  <c r="EF39" i="10"/>
  <c r="EG39" i="10"/>
  <c r="EH39" i="10"/>
  <c r="EI39" i="10"/>
  <c r="EJ39" i="10"/>
  <c r="EK39" i="10"/>
  <c r="EL39" i="10"/>
  <c r="Y40" i="10"/>
  <c r="Z40" i="10"/>
  <c r="AA40" i="10"/>
  <c r="AB40" i="10"/>
  <c r="AC40" i="10"/>
  <c r="AD40" i="10"/>
  <c r="AE40" i="10"/>
  <c r="AF40" i="10"/>
  <c r="AG40" i="10"/>
  <c r="AH40" i="10"/>
  <c r="AI40" i="10"/>
  <c r="AJ40" i="10"/>
  <c r="AK40" i="10"/>
  <c r="AL40" i="10"/>
  <c r="AM40" i="10"/>
  <c r="AN40" i="10"/>
  <c r="AO40" i="10"/>
  <c r="AP40" i="10"/>
  <c r="AQ40" i="10"/>
  <c r="AR40" i="10"/>
  <c r="AS40" i="10"/>
  <c r="AT40" i="10"/>
  <c r="AU40" i="10"/>
  <c r="AV40" i="10"/>
  <c r="AW40" i="10"/>
  <c r="AX40" i="10"/>
  <c r="AY40" i="10"/>
  <c r="AZ40" i="10"/>
  <c r="BA40" i="10"/>
  <c r="BB40" i="10"/>
  <c r="BC40" i="10"/>
  <c r="BD40" i="10"/>
  <c r="BE40" i="10"/>
  <c r="BF40" i="10"/>
  <c r="BG40" i="10"/>
  <c r="BH40" i="10"/>
  <c r="BI40" i="10"/>
  <c r="BJ40" i="10"/>
  <c r="BK40" i="10"/>
  <c r="BL40" i="10"/>
  <c r="BM40" i="10"/>
  <c r="BN40" i="10"/>
  <c r="BO40" i="10"/>
  <c r="BP40" i="10"/>
  <c r="BQ40" i="10"/>
  <c r="BR40" i="10"/>
  <c r="BS40" i="10"/>
  <c r="BT40" i="10"/>
  <c r="BU40" i="10"/>
  <c r="BV40" i="10"/>
  <c r="BW40" i="10"/>
  <c r="BX40" i="10"/>
  <c r="BY40" i="10"/>
  <c r="BZ40" i="10"/>
  <c r="CA40" i="10"/>
  <c r="CB40" i="10"/>
  <c r="CC40" i="10"/>
  <c r="CD40" i="10"/>
  <c r="CE40" i="10"/>
  <c r="CF40" i="10"/>
  <c r="CG40" i="10"/>
  <c r="CH40" i="10"/>
  <c r="CI40" i="10"/>
  <c r="CJ40" i="10"/>
  <c r="CK40" i="10"/>
  <c r="CL40" i="10"/>
  <c r="CM40" i="10"/>
  <c r="CN40" i="10"/>
  <c r="CO40" i="10"/>
  <c r="CP40" i="10"/>
  <c r="CQ40" i="10"/>
  <c r="CR40" i="10"/>
  <c r="CS40" i="10"/>
  <c r="CT40" i="10"/>
  <c r="CU40" i="10"/>
  <c r="CV40" i="10"/>
  <c r="CW40" i="10"/>
  <c r="CX40" i="10"/>
  <c r="CY40" i="10"/>
  <c r="CZ40" i="10"/>
  <c r="DA40" i="10"/>
  <c r="DB40" i="10"/>
  <c r="DC40" i="10"/>
  <c r="DD40" i="10"/>
  <c r="DE40" i="10"/>
  <c r="DF40" i="10"/>
  <c r="DG40" i="10"/>
  <c r="DH40" i="10"/>
  <c r="DI40" i="10"/>
  <c r="DJ40" i="10"/>
  <c r="DK40" i="10"/>
  <c r="DL40" i="10"/>
  <c r="DM40" i="10"/>
  <c r="DN40" i="10"/>
  <c r="DO40" i="10"/>
  <c r="DP40" i="10"/>
  <c r="DQ40" i="10"/>
  <c r="DR40" i="10"/>
  <c r="DS40" i="10"/>
  <c r="DT40" i="10"/>
  <c r="DU40" i="10"/>
  <c r="DV40" i="10"/>
  <c r="DW40" i="10"/>
  <c r="DX40" i="10"/>
  <c r="DY40" i="10"/>
  <c r="DZ40" i="10"/>
  <c r="EA40" i="10"/>
  <c r="EB40" i="10"/>
  <c r="EC40" i="10"/>
  <c r="ED40" i="10"/>
  <c r="EE40" i="10"/>
  <c r="EF40" i="10"/>
  <c r="EG40" i="10"/>
  <c r="EH40" i="10"/>
  <c r="EI40" i="10"/>
  <c r="EJ40" i="10"/>
  <c r="EK40" i="10"/>
  <c r="EL40" i="10"/>
  <c r="Y41" i="10"/>
  <c r="Z41" i="10"/>
  <c r="AA41" i="10"/>
  <c r="AB41" i="10"/>
  <c r="AC41" i="10"/>
  <c r="AD41" i="10"/>
  <c r="AE41" i="10"/>
  <c r="AF41" i="10"/>
  <c r="AG41" i="10"/>
  <c r="AH41" i="10"/>
  <c r="AI41" i="10"/>
  <c r="AJ41" i="10"/>
  <c r="AK41" i="10"/>
  <c r="AL41" i="10"/>
  <c r="AM41" i="10"/>
  <c r="AN41" i="10"/>
  <c r="AO41" i="10"/>
  <c r="AP41" i="10"/>
  <c r="AQ41" i="10"/>
  <c r="AR41" i="10"/>
  <c r="AS41" i="10"/>
  <c r="AT41" i="10"/>
  <c r="AU41" i="10"/>
  <c r="AV41" i="10"/>
  <c r="AW41" i="10"/>
  <c r="AX41" i="10"/>
  <c r="AY41" i="10"/>
  <c r="AZ41" i="10"/>
  <c r="BA41" i="10"/>
  <c r="BB41" i="10"/>
  <c r="BC41" i="10"/>
  <c r="BD41" i="10"/>
  <c r="BE41" i="10"/>
  <c r="BF41" i="10"/>
  <c r="BG41" i="10"/>
  <c r="BH41" i="10"/>
  <c r="BI41" i="10"/>
  <c r="BJ41" i="10"/>
  <c r="BK41" i="10"/>
  <c r="BL41" i="10"/>
  <c r="BM41" i="10"/>
  <c r="BN41" i="10"/>
  <c r="BO41" i="10"/>
  <c r="BP41" i="10"/>
  <c r="BQ41" i="10"/>
  <c r="BR41" i="10"/>
  <c r="BS41" i="10"/>
  <c r="BT41" i="10"/>
  <c r="BU41" i="10"/>
  <c r="BV41" i="10"/>
  <c r="BW41" i="10"/>
  <c r="BX41" i="10"/>
  <c r="BY41" i="10"/>
  <c r="BZ41" i="10"/>
  <c r="CA41" i="10"/>
  <c r="CB41" i="10"/>
  <c r="CC41" i="10"/>
  <c r="CD41" i="10"/>
  <c r="CE41" i="10"/>
  <c r="CF41" i="10"/>
  <c r="CG41" i="10"/>
  <c r="CH41" i="10"/>
  <c r="CI41" i="10"/>
  <c r="CJ41" i="10"/>
  <c r="CK41" i="10"/>
  <c r="CL41" i="10"/>
  <c r="CM41" i="10"/>
  <c r="CN41" i="10"/>
  <c r="CO41" i="10"/>
  <c r="CP41" i="10"/>
  <c r="CQ41" i="10"/>
  <c r="CR41" i="10"/>
  <c r="CS41" i="10"/>
  <c r="CT41" i="10"/>
  <c r="CU41" i="10"/>
  <c r="CV41" i="10"/>
  <c r="CW41" i="10"/>
  <c r="CX41" i="10"/>
  <c r="CY41" i="10"/>
  <c r="CZ41" i="10"/>
  <c r="DA41" i="10"/>
  <c r="DB41" i="10"/>
  <c r="DC41" i="10"/>
  <c r="DD41" i="10"/>
  <c r="DE41" i="10"/>
  <c r="DF41" i="10"/>
  <c r="DG41" i="10"/>
  <c r="DH41" i="10"/>
  <c r="DI41" i="10"/>
  <c r="DJ41" i="10"/>
  <c r="DK41" i="10"/>
  <c r="DL41" i="10"/>
  <c r="DM41" i="10"/>
  <c r="DN41" i="10"/>
  <c r="DO41" i="10"/>
  <c r="DP41" i="10"/>
  <c r="DQ41" i="10"/>
  <c r="DR41" i="10"/>
  <c r="DS41" i="10"/>
  <c r="DT41" i="10"/>
  <c r="DU41" i="10"/>
  <c r="DV41" i="10"/>
  <c r="DW41" i="10"/>
  <c r="DX41" i="10"/>
  <c r="DY41" i="10"/>
  <c r="DZ41" i="10"/>
  <c r="EA41" i="10"/>
  <c r="EB41" i="10"/>
  <c r="EC41" i="10"/>
  <c r="ED41" i="10"/>
  <c r="EE41" i="10"/>
  <c r="EF41" i="10"/>
  <c r="EG41" i="10"/>
  <c r="EH41" i="10"/>
  <c r="EI41" i="10"/>
  <c r="EJ41" i="10"/>
  <c r="EK41" i="10"/>
  <c r="EL41" i="10"/>
  <c r="Y42" i="10"/>
  <c r="Z42" i="10"/>
  <c r="AA42" i="10"/>
  <c r="AB42" i="10"/>
  <c r="AC42" i="10"/>
  <c r="AD42" i="10"/>
  <c r="AE42" i="10"/>
  <c r="AF42" i="10"/>
  <c r="AG42" i="10"/>
  <c r="AH42" i="10"/>
  <c r="AI42" i="10"/>
  <c r="AJ42" i="10"/>
  <c r="AK42" i="10"/>
  <c r="AL42" i="10"/>
  <c r="AM42" i="10"/>
  <c r="AN42" i="10"/>
  <c r="AO42" i="10"/>
  <c r="AP42" i="10"/>
  <c r="AQ42" i="10"/>
  <c r="AR42" i="10"/>
  <c r="AS42" i="10"/>
  <c r="AT42" i="10"/>
  <c r="AU42" i="10"/>
  <c r="AV42" i="10"/>
  <c r="AW42" i="10"/>
  <c r="AX42" i="10"/>
  <c r="AY42" i="10"/>
  <c r="AZ42" i="10"/>
  <c r="BA42" i="10"/>
  <c r="BB42" i="10"/>
  <c r="BC42" i="10"/>
  <c r="BD42" i="10"/>
  <c r="BE42" i="10"/>
  <c r="BF42" i="10"/>
  <c r="BG42" i="10"/>
  <c r="BH42" i="10"/>
  <c r="BI42" i="10"/>
  <c r="BJ42" i="10"/>
  <c r="BK42" i="10"/>
  <c r="BL42" i="10"/>
  <c r="BM42" i="10"/>
  <c r="BN42" i="10"/>
  <c r="BO42" i="10"/>
  <c r="BP42" i="10"/>
  <c r="BQ42" i="10"/>
  <c r="BR42" i="10"/>
  <c r="BS42" i="10"/>
  <c r="BT42" i="10"/>
  <c r="BU42" i="10"/>
  <c r="BV42" i="10"/>
  <c r="BW42" i="10"/>
  <c r="BX42" i="10"/>
  <c r="BY42" i="10"/>
  <c r="BZ42" i="10"/>
  <c r="CA42" i="10"/>
  <c r="CB42" i="10"/>
  <c r="CC42" i="10"/>
  <c r="CD42" i="10"/>
  <c r="CE42" i="10"/>
  <c r="CF42" i="10"/>
  <c r="CG42" i="10"/>
  <c r="CH42" i="10"/>
  <c r="CI42" i="10"/>
  <c r="CJ42" i="10"/>
  <c r="CK42" i="10"/>
  <c r="CL42" i="10"/>
  <c r="CM42" i="10"/>
  <c r="CN42" i="10"/>
  <c r="CO42" i="10"/>
  <c r="CP42" i="10"/>
  <c r="CQ42" i="10"/>
  <c r="CR42" i="10"/>
  <c r="CS42" i="10"/>
  <c r="CT42" i="10"/>
  <c r="CU42" i="10"/>
  <c r="CV42" i="10"/>
  <c r="CW42" i="10"/>
  <c r="CX42" i="10"/>
  <c r="CY42" i="10"/>
  <c r="CZ42" i="10"/>
  <c r="DA42" i="10"/>
  <c r="DB42" i="10"/>
  <c r="DC42" i="10"/>
  <c r="DD42" i="10"/>
  <c r="DE42" i="10"/>
  <c r="DF42" i="10"/>
  <c r="DG42" i="10"/>
  <c r="DH42" i="10"/>
  <c r="DI42" i="10"/>
  <c r="DJ42" i="10"/>
  <c r="DK42" i="10"/>
  <c r="DL42" i="10"/>
  <c r="DM42" i="10"/>
  <c r="DN42" i="10"/>
  <c r="DO42" i="10"/>
  <c r="DP42" i="10"/>
  <c r="DQ42" i="10"/>
  <c r="DR42" i="10"/>
  <c r="DS42" i="10"/>
  <c r="DT42" i="10"/>
  <c r="DU42" i="10"/>
  <c r="DV42" i="10"/>
  <c r="DW42" i="10"/>
  <c r="DX42" i="10"/>
  <c r="DY42" i="10"/>
  <c r="DZ42" i="10"/>
  <c r="EA42" i="10"/>
  <c r="EB42" i="10"/>
  <c r="EC42" i="10"/>
  <c r="ED42" i="10"/>
  <c r="EE42" i="10"/>
  <c r="EF42" i="10"/>
  <c r="EG42" i="10"/>
  <c r="EH42" i="10"/>
  <c r="EI42" i="10"/>
  <c r="EJ42" i="10"/>
  <c r="EK42" i="10"/>
  <c r="EL42" i="10"/>
  <c r="Y43" i="10"/>
  <c r="Z43" i="10"/>
  <c r="AA43" i="10"/>
  <c r="AB43" i="10"/>
  <c r="AC43" i="10"/>
  <c r="AD43" i="10"/>
  <c r="AE43" i="10"/>
  <c r="AF43" i="10"/>
  <c r="AG43" i="10"/>
  <c r="AH43" i="10"/>
  <c r="AI43" i="10"/>
  <c r="AJ43" i="10"/>
  <c r="AK43" i="10"/>
  <c r="AL43" i="10"/>
  <c r="AM43" i="10"/>
  <c r="AN43" i="10"/>
  <c r="AO43" i="10"/>
  <c r="AP43" i="10"/>
  <c r="AQ43" i="10"/>
  <c r="AR43" i="10"/>
  <c r="AS43" i="10"/>
  <c r="AT43" i="10"/>
  <c r="AU43" i="10"/>
  <c r="AV43" i="10"/>
  <c r="AW43" i="10"/>
  <c r="AX43" i="10"/>
  <c r="AY43" i="10"/>
  <c r="AZ43" i="10"/>
  <c r="BA43" i="10"/>
  <c r="BB43" i="10"/>
  <c r="BC43" i="10"/>
  <c r="BD43" i="10"/>
  <c r="BE43" i="10"/>
  <c r="BF43" i="10"/>
  <c r="BG43" i="10"/>
  <c r="BH43" i="10"/>
  <c r="BI43" i="10"/>
  <c r="BJ43" i="10"/>
  <c r="BK43" i="10"/>
  <c r="BL43" i="10"/>
  <c r="BM43" i="10"/>
  <c r="BN43" i="10"/>
  <c r="BO43" i="10"/>
  <c r="BP43" i="10"/>
  <c r="BQ43" i="10"/>
  <c r="BR43" i="10"/>
  <c r="BS43" i="10"/>
  <c r="BT43" i="10"/>
  <c r="BU43" i="10"/>
  <c r="BV43" i="10"/>
  <c r="BW43" i="10"/>
  <c r="BX43" i="10"/>
  <c r="BY43" i="10"/>
  <c r="BZ43" i="10"/>
  <c r="CA43" i="10"/>
  <c r="CB43" i="10"/>
  <c r="CC43" i="10"/>
  <c r="CD43" i="10"/>
  <c r="CE43" i="10"/>
  <c r="CF43" i="10"/>
  <c r="CG43" i="10"/>
  <c r="CH43" i="10"/>
  <c r="CI43" i="10"/>
  <c r="CJ43" i="10"/>
  <c r="CK43" i="10"/>
  <c r="CL43" i="10"/>
  <c r="CM43" i="10"/>
  <c r="CN43" i="10"/>
  <c r="CO43" i="10"/>
  <c r="CP43" i="10"/>
  <c r="CQ43" i="10"/>
  <c r="CR43" i="10"/>
  <c r="CS43" i="10"/>
  <c r="CT43" i="10"/>
  <c r="CU43" i="10"/>
  <c r="CV43" i="10"/>
  <c r="CW43" i="10"/>
  <c r="CX43" i="10"/>
  <c r="CY43" i="10"/>
  <c r="CZ43" i="10"/>
  <c r="DA43" i="10"/>
  <c r="DB43" i="10"/>
  <c r="DC43" i="10"/>
  <c r="DD43" i="10"/>
  <c r="DE43" i="10"/>
  <c r="DF43" i="10"/>
  <c r="DG43" i="10"/>
  <c r="DH43" i="10"/>
  <c r="DI43" i="10"/>
  <c r="DJ43" i="10"/>
  <c r="DK43" i="10"/>
  <c r="DL43" i="10"/>
  <c r="DM43" i="10"/>
  <c r="DN43" i="10"/>
  <c r="DO43" i="10"/>
  <c r="DP43" i="10"/>
  <c r="DQ43" i="10"/>
  <c r="DR43" i="10"/>
  <c r="DS43" i="10"/>
  <c r="DT43" i="10"/>
  <c r="DU43" i="10"/>
  <c r="DV43" i="10"/>
  <c r="DW43" i="10"/>
  <c r="DX43" i="10"/>
  <c r="DY43" i="10"/>
  <c r="DZ43" i="10"/>
  <c r="EA43" i="10"/>
  <c r="EB43" i="10"/>
  <c r="EC43" i="10"/>
  <c r="ED43" i="10"/>
  <c r="EE43" i="10"/>
  <c r="EF43" i="10"/>
  <c r="EG43" i="10"/>
  <c r="EH43" i="10"/>
  <c r="EI43" i="10"/>
  <c r="EJ43" i="10"/>
  <c r="EK43" i="10"/>
  <c r="EL43" i="10"/>
  <c r="Y44" i="10"/>
  <c r="Z44" i="10"/>
  <c r="AA44" i="10"/>
  <c r="AB44" i="10"/>
  <c r="AC44" i="10"/>
  <c r="AD44" i="10"/>
  <c r="AE44" i="10"/>
  <c r="AF44" i="10"/>
  <c r="AG44" i="10"/>
  <c r="AH44" i="10"/>
  <c r="AI44" i="10"/>
  <c r="AJ44" i="10"/>
  <c r="AK44" i="10"/>
  <c r="AL44" i="10"/>
  <c r="AM44" i="10"/>
  <c r="AN44" i="10"/>
  <c r="AO44" i="10"/>
  <c r="AP44" i="10"/>
  <c r="AQ44" i="10"/>
  <c r="AR44" i="10"/>
  <c r="AS44" i="10"/>
  <c r="AT44" i="10"/>
  <c r="AU44" i="10"/>
  <c r="AV44" i="10"/>
  <c r="AW44" i="10"/>
  <c r="AX44" i="10"/>
  <c r="AY44" i="10"/>
  <c r="AZ44" i="10"/>
  <c r="BA44" i="10"/>
  <c r="BB44" i="10"/>
  <c r="BC44" i="10"/>
  <c r="BD44" i="10"/>
  <c r="BE44" i="10"/>
  <c r="BF44" i="10"/>
  <c r="BG44" i="10"/>
  <c r="BH44" i="10"/>
  <c r="BI44" i="10"/>
  <c r="BJ44" i="10"/>
  <c r="BK44" i="10"/>
  <c r="BL44" i="10"/>
  <c r="BM44" i="10"/>
  <c r="BN44" i="10"/>
  <c r="BO44" i="10"/>
  <c r="BP44" i="10"/>
  <c r="BQ44" i="10"/>
  <c r="BR44" i="10"/>
  <c r="BS44" i="10"/>
  <c r="BT44" i="10"/>
  <c r="BU44" i="10"/>
  <c r="BV44" i="10"/>
  <c r="BW44" i="10"/>
  <c r="BX44" i="10"/>
  <c r="BY44" i="10"/>
  <c r="BZ44" i="10"/>
  <c r="CA44" i="10"/>
  <c r="CB44" i="10"/>
  <c r="CC44" i="10"/>
  <c r="CD44" i="10"/>
  <c r="CE44" i="10"/>
  <c r="CF44" i="10"/>
  <c r="CG44" i="10"/>
  <c r="CH44" i="10"/>
  <c r="CI44" i="10"/>
  <c r="CJ44" i="10"/>
  <c r="CK44" i="10"/>
  <c r="CL44" i="10"/>
  <c r="CM44" i="10"/>
  <c r="CN44" i="10"/>
  <c r="CO44" i="10"/>
  <c r="CP44" i="10"/>
  <c r="CQ44" i="10"/>
  <c r="CR44" i="10"/>
  <c r="CS44" i="10"/>
  <c r="CT44" i="10"/>
  <c r="CU44" i="10"/>
  <c r="CV44" i="10"/>
  <c r="CW44" i="10"/>
  <c r="CX44" i="10"/>
  <c r="CY44" i="10"/>
  <c r="CZ44" i="10"/>
  <c r="DA44" i="10"/>
  <c r="DB44" i="10"/>
  <c r="DC44" i="10"/>
  <c r="DD44" i="10"/>
  <c r="DE44" i="10"/>
  <c r="DF44" i="10"/>
  <c r="DG44" i="10"/>
  <c r="DH44" i="10"/>
  <c r="DI44" i="10"/>
  <c r="DJ44" i="10"/>
  <c r="DK44" i="10"/>
  <c r="DL44" i="10"/>
  <c r="DM44" i="10"/>
  <c r="DN44" i="10"/>
  <c r="DO44" i="10"/>
  <c r="DP44" i="10"/>
  <c r="DQ44" i="10"/>
  <c r="DR44" i="10"/>
  <c r="DS44" i="10"/>
  <c r="DT44" i="10"/>
  <c r="DU44" i="10"/>
  <c r="DV44" i="10"/>
  <c r="DW44" i="10"/>
  <c r="DX44" i="10"/>
  <c r="DY44" i="10"/>
  <c r="DZ44" i="10"/>
  <c r="EA44" i="10"/>
  <c r="EB44" i="10"/>
  <c r="EC44" i="10"/>
  <c r="ED44" i="10"/>
  <c r="EE44" i="10"/>
  <c r="EF44" i="10"/>
  <c r="EG44" i="10"/>
  <c r="EH44" i="10"/>
  <c r="EI44" i="10"/>
  <c r="EJ44" i="10"/>
  <c r="EK44" i="10"/>
  <c r="EL44" i="10"/>
  <c r="Y45" i="10"/>
  <c r="Z45" i="10"/>
  <c r="AA45" i="10"/>
  <c r="AB45" i="10"/>
  <c r="AC45" i="10"/>
  <c r="AD45" i="10"/>
  <c r="AE45" i="10"/>
  <c r="AF45" i="10"/>
  <c r="AG45" i="10"/>
  <c r="AH45" i="10"/>
  <c r="AI45" i="10"/>
  <c r="AJ45" i="10"/>
  <c r="AK45" i="10"/>
  <c r="AL45" i="10"/>
  <c r="AM45" i="10"/>
  <c r="AN45" i="10"/>
  <c r="AO45" i="10"/>
  <c r="AP45" i="10"/>
  <c r="AQ45" i="10"/>
  <c r="AR45" i="10"/>
  <c r="AS45" i="10"/>
  <c r="AT45" i="10"/>
  <c r="AU45" i="10"/>
  <c r="AV45" i="10"/>
  <c r="AW45" i="10"/>
  <c r="AX45" i="10"/>
  <c r="AY45" i="10"/>
  <c r="AZ45" i="10"/>
  <c r="BA45" i="10"/>
  <c r="BB45" i="10"/>
  <c r="BC45" i="10"/>
  <c r="BD45" i="10"/>
  <c r="BE45" i="10"/>
  <c r="BF45" i="10"/>
  <c r="BG45" i="10"/>
  <c r="BH45" i="10"/>
  <c r="BI45" i="10"/>
  <c r="BJ45" i="10"/>
  <c r="BK45" i="10"/>
  <c r="BL45" i="10"/>
  <c r="BM45" i="10"/>
  <c r="BN45" i="10"/>
  <c r="BO45" i="10"/>
  <c r="BP45" i="10"/>
  <c r="BQ45" i="10"/>
  <c r="BR45" i="10"/>
  <c r="BS45" i="10"/>
  <c r="BT45" i="10"/>
  <c r="BU45" i="10"/>
  <c r="BV45" i="10"/>
  <c r="BW45" i="10"/>
  <c r="BX45" i="10"/>
  <c r="BY45" i="10"/>
  <c r="BZ45" i="10"/>
  <c r="CA45" i="10"/>
  <c r="CB45" i="10"/>
  <c r="CC45" i="10"/>
  <c r="CD45" i="10"/>
  <c r="CE45" i="10"/>
  <c r="CF45" i="10"/>
  <c r="CG45" i="10"/>
  <c r="CH45" i="10"/>
  <c r="CI45" i="10"/>
  <c r="CJ45" i="10"/>
  <c r="CK45" i="10"/>
  <c r="CL45" i="10"/>
  <c r="CM45" i="10"/>
  <c r="CN45" i="10"/>
  <c r="CO45" i="10"/>
  <c r="CP45" i="10"/>
  <c r="CQ45" i="10"/>
  <c r="CR45" i="10"/>
  <c r="CS45" i="10"/>
  <c r="CT45" i="10"/>
  <c r="CU45" i="10"/>
  <c r="CV45" i="10"/>
  <c r="CW45" i="10"/>
  <c r="CX45" i="10"/>
  <c r="CY45" i="10"/>
  <c r="CZ45" i="10"/>
  <c r="DA45" i="10"/>
  <c r="DB45" i="10"/>
  <c r="DC45" i="10"/>
  <c r="DD45" i="10"/>
  <c r="DE45" i="10"/>
  <c r="DF45" i="10"/>
  <c r="DG45" i="10"/>
  <c r="DH45" i="10"/>
  <c r="DI45" i="10"/>
  <c r="DJ45" i="10"/>
  <c r="DK45" i="10"/>
  <c r="DL45" i="10"/>
  <c r="DM45" i="10"/>
  <c r="DN45" i="10"/>
  <c r="DO45" i="10"/>
  <c r="DP45" i="10"/>
  <c r="DQ45" i="10"/>
  <c r="DR45" i="10"/>
  <c r="DS45" i="10"/>
  <c r="DT45" i="10"/>
  <c r="DU45" i="10"/>
  <c r="DV45" i="10"/>
  <c r="DW45" i="10"/>
  <c r="DX45" i="10"/>
  <c r="DY45" i="10"/>
  <c r="DZ45" i="10"/>
  <c r="EA45" i="10"/>
  <c r="EB45" i="10"/>
  <c r="EC45" i="10"/>
  <c r="ED45" i="10"/>
  <c r="EE45" i="10"/>
  <c r="EF45" i="10"/>
  <c r="EG45" i="10"/>
  <c r="EH45" i="10"/>
  <c r="EI45" i="10"/>
  <c r="EJ45" i="10"/>
  <c r="EK45" i="10"/>
  <c r="EL45" i="10"/>
  <c r="Y46" i="10"/>
  <c r="Z46" i="10"/>
  <c r="AA46" i="10"/>
  <c r="AB46" i="10"/>
  <c r="AC46" i="10"/>
  <c r="AD46" i="10"/>
  <c r="AE46" i="10"/>
  <c r="AF46" i="10"/>
  <c r="AG46" i="10"/>
  <c r="AH46" i="10"/>
  <c r="AI46" i="10"/>
  <c r="AJ46" i="10"/>
  <c r="AK46" i="10"/>
  <c r="AL46" i="10"/>
  <c r="AM46" i="10"/>
  <c r="AN46" i="10"/>
  <c r="AO46" i="10"/>
  <c r="AP46" i="10"/>
  <c r="AQ46" i="10"/>
  <c r="AR46" i="10"/>
  <c r="AS46" i="10"/>
  <c r="AT46" i="10"/>
  <c r="AU46" i="10"/>
  <c r="AV46" i="10"/>
  <c r="AW46" i="10"/>
  <c r="AX46" i="10"/>
  <c r="AY46" i="10"/>
  <c r="AZ46" i="10"/>
  <c r="BA46" i="10"/>
  <c r="BB46" i="10"/>
  <c r="BC46" i="10"/>
  <c r="BD46" i="10"/>
  <c r="BE46" i="10"/>
  <c r="BF46" i="10"/>
  <c r="BG46" i="10"/>
  <c r="BH46" i="10"/>
  <c r="BI46" i="10"/>
  <c r="BJ46" i="10"/>
  <c r="BK46" i="10"/>
  <c r="BL46" i="10"/>
  <c r="BM46" i="10"/>
  <c r="BN46" i="10"/>
  <c r="BO46" i="10"/>
  <c r="BP46" i="10"/>
  <c r="BQ46" i="10"/>
  <c r="BR46" i="10"/>
  <c r="BS46" i="10"/>
  <c r="BT46" i="10"/>
  <c r="BU46" i="10"/>
  <c r="BV46" i="10"/>
  <c r="BW46" i="10"/>
  <c r="BX46" i="10"/>
  <c r="BY46" i="10"/>
  <c r="BZ46" i="10"/>
  <c r="CA46" i="10"/>
  <c r="CB46" i="10"/>
  <c r="CC46" i="10"/>
  <c r="CD46" i="10"/>
  <c r="CE46" i="10"/>
  <c r="CF46" i="10"/>
  <c r="CG46" i="10"/>
  <c r="CH46" i="10"/>
  <c r="CI46" i="10"/>
  <c r="CJ46" i="10"/>
  <c r="CK46" i="10"/>
  <c r="CL46" i="10"/>
  <c r="CM46" i="10"/>
  <c r="CN46" i="10"/>
  <c r="CO46" i="10"/>
  <c r="CP46" i="10"/>
  <c r="CQ46" i="10"/>
  <c r="CR46" i="10"/>
  <c r="CS46" i="10"/>
  <c r="CT46" i="10"/>
  <c r="CU46" i="10"/>
  <c r="CV46" i="10"/>
  <c r="CW46" i="10"/>
  <c r="CX46" i="10"/>
  <c r="CY46" i="10"/>
  <c r="CZ46" i="10"/>
  <c r="DA46" i="10"/>
  <c r="DB46" i="10"/>
  <c r="DC46" i="10"/>
  <c r="DD46" i="10"/>
  <c r="DE46" i="10"/>
  <c r="DF46" i="10"/>
  <c r="DG46" i="10"/>
  <c r="DH46" i="10"/>
  <c r="DI46" i="10"/>
  <c r="DJ46" i="10"/>
  <c r="DK46" i="10"/>
  <c r="DL46" i="10"/>
  <c r="DM46" i="10"/>
  <c r="DN46" i="10"/>
  <c r="DO46" i="10"/>
  <c r="DP46" i="10"/>
  <c r="DQ46" i="10"/>
  <c r="DR46" i="10"/>
  <c r="DS46" i="10"/>
  <c r="DT46" i="10"/>
  <c r="DU46" i="10"/>
  <c r="DV46" i="10"/>
  <c r="DW46" i="10"/>
  <c r="DX46" i="10"/>
  <c r="DY46" i="10"/>
  <c r="DZ46" i="10"/>
  <c r="EA46" i="10"/>
  <c r="EB46" i="10"/>
  <c r="EC46" i="10"/>
  <c r="ED46" i="10"/>
  <c r="EE46" i="10"/>
  <c r="EF46" i="10"/>
  <c r="EG46" i="10"/>
  <c r="EH46" i="10"/>
  <c r="EI46" i="10"/>
  <c r="EJ46" i="10"/>
  <c r="EK46" i="10"/>
  <c r="EL46" i="10"/>
  <c r="Y47" i="10"/>
  <c r="Z47" i="10"/>
  <c r="AA47" i="10"/>
  <c r="AB47" i="10"/>
  <c r="AC47" i="10"/>
  <c r="AD47" i="10"/>
  <c r="AE47" i="10"/>
  <c r="AF47" i="10"/>
  <c r="AG47" i="10"/>
  <c r="AH47" i="10"/>
  <c r="AI47" i="10"/>
  <c r="AJ47" i="10"/>
  <c r="AK47" i="10"/>
  <c r="AL47" i="10"/>
  <c r="AM47" i="10"/>
  <c r="AN47" i="10"/>
  <c r="AO47" i="10"/>
  <c r="AP47" i="10"/>
  <c r="AQ47" i="10"/>
  <c r="AR47" i="10"/>
  <c r="AS47" i="10"/>
  <c r="AT47" i="10"/>
  <c r="AU47" i="10"/>
  <c r="AV47" i="10"/>
  <c r="AW47" i="10"/>
  <c r="AX47" i="10"/>
  <c r="AY47" i="10"/>
  <c r="AZ47" i="10"/>
  <c r="BA47" i="10"/>
  <c r="BB47" i="10"/>
  <c r="BC47" i="10"/>
  <c r="BD47" i="10"/>
  <c r="BE47" i="10"/>
  <c r="BF47" i="10"/>
  <c r="BG47" i="10"/>
  <c r="BH47" i="10"/>
  <c r="BI47" i="10"/>
  <c r="BJ47" i="10"/>
  <c r="BK47" i="10"/>
  <c r="BL47" i="10"/>
  <c r="BM47" i="10"/>
  <c r="BN47" i="10"/>
  <c r="BO47" i="10"/>
  <c r="BP47" i="10"/>
  <c r="BQ47" i="10"/>
  <c r="BR47" i="10"/>
  <c r="BS47" i="10"/>
  <c r="BT47" i="10"/>
  <c r="BU47" i="10"/>
  <c r="BV47" i="10"/>
  <c r="BW47" i="10"/>
  <c r="BX47" i="10"/>
  <c r="BY47" i="10"/>
  <c r="BZ47" i="10"/>
  <c r="CA47" i="10"/>
  <c r="CB47" i="10"/>
  <c r="CC47" i="10"/>
  <c r="CD47" i="10"/>
  <c r="CE47" i="10"/>
  <c r="CF47" i="10"/>
  <c r="CG47" i="10"/>
  <c r="CH47" i="10"/>
  <c r="CI47" i="10"/>
  <c r="CJ47" i="10"/>
  <c r="CK47" i="10"/>
  <c r="CL47" i="10"/>
  <c r="CM47" i="10"/>
  <c r="CN47" i="10"/>
  <c r="CO47" i="10"/>
  <c r="CP47" i="10"/>
  <c r="CQ47" i="10"/>
  <c r="CR47" i="10"/>
  <c r="CS47" i="10"/>
  <c r="CT47" i="10"/>
  <c r="CU47" i="10"/>
  <c r="CV47" i="10"/>
  <c r="CW47" i="10"/>
  <c r="CX47" i="10"/>
  <c r="CY47" i="10"/>
  <c r="CZ47" i="10"/>
  <c r="DA47" i="10"/>
  <c r="DB47" i="10"/>
  <c r="DC47" i="10"/>
  <c r="DD47" i="10"/>
  <c r="DE47" i="10"/>
  <c r="DF47" i="10"/>
  <c r="DG47" i="10"/>
  <c r="DH47" i="10"/>
  <c r="DI47" i="10"/>
  <c r="DJ47" i="10"/>
  <c r="DK47" i="10"/>
  <c r="DL47" i="10"/>
  <c r="DM47" i="10"/>
  <c r="DN47" i="10"/>
  <c r="DO47" i="10"/>
  <c r="DP47" i="10"/>
  <c r="DQ47" i="10"/>
  <c r="DR47" i="10"/>
  <c r="DS47" i="10"/>
  <c r="DT47" i="10"/>
  <c r="DU47" i="10"/>
  <c r="DV47" i="10"/>
  <c r="DW47" i="10"/>
  <c r="DX47" i="10"/>
  <c r="DY47" i="10"/>
  <c r="DZ47" i="10"/>
  <c r="EA47" i="10"/>
  <c r="EB47" i="10"/>
  <c r="EC47" i="10"/>
  <c r="ED47" i="10"/>
  <c r="EE47" i="10"/>
  <c r="EF47" i="10"/>
  <c r="EG47" i="10"/>
  <c r="EH47" i="10"/>
  <c r="EI47" i="10"/>
  <c r="EJ47" i="10"/>
  <c r="EK47" i="10"/>
  <c r="EL47" i="10"/>
  <c r="Y48" i="10"/>
  <c r="Z48" i="10"/>
  <c r="AA48" i="10"/>
  <c r="AB48" i="10"/>
  <c r="AC48" i="10"/>
  <c r="AD48" i="10"/>
  <c r="AE48" i="10"/>
  <c r="AF48" i="10"/>
  <c r="AG48" i="10"/>
  <c r="AH48" i="10"/>
  <c r="AI48" i="10"/>
  <c r="AJ48" i="10"/>
  <c r="AK48" i="10"/>
  <c r="AL48" i="10"/>
  <c r="AM48" i="10"/>
  <c r="AN48" i="10"/>
  <c r="AO48" i="10"/>
  <c r="AP48" i="10"/>
  <c r="AQ48" i="10"/>
  <c r="AR48" i="10"/>
  <c r="AS48" i="10"/>
  <c r="AT48" i="10"/>
  <c r="AU48" i="10"/>
  <c r="AV48" i="10"/>
  <c r="AW48" i="10"/>
  <c r="AX48" i="10"/>
  <c r="AY48" i="10"/>
  <c r="AZ48" i="10"/>
  <c r="BA48" i="10"/>
  <c r="BB48" i="10"/>
  <c r="BC48" i="10"/>
  <c r="BD48" i="10"/>
  <c r="BE48" i="10"/>
  <c r="BF48" i="10"/>
  <c r="BG48" i="10"/>
  <c r="BH48" i="10"/>
  <c r="BI48" i="10"/>
  <c r="BJ48" i="10"/>
  <c r="BK48" i="10"/>
  <c r="BL48" i="10"/>
  <c r="BM48" i="10"/>
  <c r="BN48" i="10"/>
  <c r="BO48" i="10"/>
  <c r="BP48" i="10"/>
  <c r="BQ48" i="10"/>
  <c r="BR48" i="10"/>
  <c r="BS48" i="10"/>
  <c r="BT48" i="10"/>
  <c r="BU48" i="10"/>
  <c r="BV48" i="10"/>
  <c r="BW48" i="10"/>
  <c r="BX48" i="10"/>
  <c r="BY48" i="10"/>
  <c r="BZ48" i="10"/>
  <c r="CA48" i="10"/>
  <c r="CB48" i="10"/>
  <c r="CC48" i="10"/>
  <c r="CD48" i="10"/>
  <c r="CE48" i="10"/>
  <c r="CF48" i="10"/>
  <c r="CG48" i="10"/>
  <c r="CH48" i="10"/>
  <c r="CI48" i="10"/>
  <c r="CJ48" i="10"/>
  <c r="CK48" i="10"/>
  <c r="CL48" i="10"/>
  <c r="CM48" i="10"/>
  <c r="CN48" i="10"/>
  <c r="CO48" i="10"/>
  <c r="CP48" i="10"/>
  <c r="CQ48" i="10"/>
  <c r="CR48" i="10"/>
  <c r="CS48" i="10"/>
  <c r="CT48" i="10"/>
  <c r="CU48" i="10"/>
  <c r="CV48" i="10"/>
  <c r="CW48" i="10"/>
  <c r="CX48" i="10"/>
  <c r="CY48" i="10"/>
  <c r="CZ48" i="10"/>
  <c r="DA48" i="10"/>
  <c r="DB48" i="10"/>
  <c r="DC48" i="10"/>
  <c r="DD48" i="10"/>
  <c r="DE48" i="10"/>
  <c r="DF48" i="10"/>
  <c r="DG48" i="10"/>
  <c r="DH48" i="10"/>
  <c r="DI48" i="10"/>
  <c r="DJ48" i="10"/>
  <c r="DK48" i="10"/>
  <c r="DL48" i="10"/>
  <c r="DM48" i="10"/>
  <c r="DN48" i="10"/>
  <c r="DO48" i="10"/>
  <c r="DP48" i="10"/>
  <c r="DQ48" i="10"/>
  <c r="DR48" i="10"/>
  <c r="DS48" i="10"/>
  <c r="DT48" i="10"/>
  <c r="DU48" i="10"/>
  <c r="DV48" i="10"/>
  <c r="DW48" i="10"/>
  <c r="DX48" i="10"/>
  <c r="DY48" i="10"/>
  <c r="DZ48" i="10"/>
  <c r="EA48" i="10"/>
  <c r="EB48" i="10"/>
  <c r="EC48" i="10"/>
  <c r="ED48" i="10"/>
  <c r="EE48" i="10"/>
  <c r="EF48" i="10"/>
  <c r="EG48" i="10"/>
  <c r="EH48" i="10"/>
  <c r="EI48" i="10"/>
  <c r="EJ48" i="10"/>
  <c r="EK48" i="10"/>
  <c r="EL48" i="10"/>
  <c r="Y49" i="10"/>
  <c r="Z49" i="10"/>
  <c r="AA49" i="10"/>
  <c r="AB49" i="10"/>
  <c r="AC49" i="10"/>
  <c r="AD49" i="10"/>
  <c r="AE49" i="10"/>
  <c r="AF49" i="10"/>
  <c r="AG49" i="10"/>
  <c r="AH49" i="10"/>
  <c r="AI49" i="10"/>
  <c r="AJ49" i="10"/>
  <c r="AK49" i="10"/>
  <c r="AL49" i="10"/>
  <c r="AM49" i="10"/>
  <c r="AN49" i="10"/>
  <c r="AO49" i="10"/>
  <c r="AP49" i="10"/>
  <c r="AQ49" i="10"/>
  <c r="AR49" i="10"/>
  <c r="AS49" i="10"/>
  <c r="AT49" i="10"/>
  <c r="AU49" i="10"/>
  <c r="AV49" i="10"/>
  <c r="AW49" i="10"/>
  <c r="AX49" i="10"/>
  <c r="AY49" i="10"/>
  <c r="AZ49" i="10"/>
  <c r="BA49" i="10"/>
  <c r="BB49" i="10"/>
  <c r="BC49" i="10"/>
  <c r="BD49" i="10"/>
  <c r="BE49" i="10"/>
  <c r="BF49" i="10"/>
  <c r="BG49" i="10"/>
  <c r="BH49" i="10"/>
  <c r="BI49" i="10"/>
  <c r="BJ49" i="10"/>
  <c r="BK49" i="10"/>
  <c r="BL49" i="10"/>
  <c r="BM49" i="10"/>
  <c r="BN49" i="10"/>
  <c r="BO49" i="10"/>
  <c r="BP49" i="10"/>
  <c r="BQ49" i="10"/>
  <c r="BR49" i="10"/>
  <c r="BS49" i="10"/>
  <c r="BT49" i="10"/>
  <c r="BU49" i="10"/>
  <c r="BV49" i="10"/>
  <c r="BW49" i="10"/>
  <c r="BX49" i="10"/>
  <c r="BY49" i="10"/>
  <c r="BZ49" i="10"/>
  <c r="CA49" i="10"/>
  <c r="CB49" i="10"/>
  <c r="CC49" i="10"/>
  <c r="CD49" i="10"/>
  <c r="CE49" i="10"/>
  <c r="CF49" i="10"/>
  <c r="CG49" i="10"/>
  <c r="CH49" i="10"/>
  <c r="CI49" i="10"/>
  <c r="CJ49" i="10"/>
  <c r="CK49" i="10"/>
  <c r="CL49" i="10"/>
  <c r="CM49" i="10"/>
  <c r="CN49" i="10"/>
  <c r="CO49" i="10"/>
  <c r="CP49" i="10"/>
  <c r="CQ49" i="10"/>
  <c r="CR49" i="10"/>
  <c r="CS49" i="10"/>
  <c r="CT49" i="10"/>
  <c r="CU49" i="10"/>
  <c r="CV49" i="10"/>
  <c r="CW49" i="10"/>
  <c r="CX49" i="10"/>
  <c r="CY49" i="10"/>
  <c r="CZ49" i="10"/>
  <c r="DA49" i="10"/>
  <c r="DB49" i="10"/>
  <c r="DC49" i="10"/>
  <c r="DD49" i="10"/>
  <c r="DE49" i="10"/>
  <c r="DF49" i="10"/>
  <c r="DG49" i="10"/>
  <c r="DH49" i="10"/>
  <c r="DI49" i="10"/>
  <c r="DJ49" i="10"/>
  <c r="DK49" i="10"/>
  <c r="DL49" i="10"/>
  <c r="DM49" i="10"/>
  <c r="DN49" i="10"/>
  <c r="DO49" i="10"/>
  <c r="DP49" i="10"/>
  <c r="DQ49" i="10"/>
  <c r="DR49" i="10"/>
  <c r="DS49" i="10"/>
  <c r="DT49" i="10"/>
  <c r="DU49" i="10"/>
  <c r="DV49" i="10"/>
  <c r="DW49" i="10"/>
  <c r="DX49" i="10"/>
  <c r="DY49" i="10"/>
  <c r="DZ49" i="10"/>
  <c r="EA49" i="10"/>
  <c r="EB49" i="10"/>
  <c r="EC49" i="10"/>
  <c r="ED49" i="10"/>
  <c r="EE49" i="10"/>
  <c r="EF49" i="10"/>
  <c r="EG49" i="10"/>
  <c r="EH49" i="10"/>
  <c r="EI49" i="10"/>
  <c r="EJ49" i="10"/>
  <c r="EK49" i="10"/>
  <c r="EL49" i="10"/>
  <c r="Y50" i="10"/>
  <c r="Z50" i="10"/>
  <c r="AA50" i="10"/>
  <c r="AB50" i="10"/>
  <c r="AC50" i="10"/>
  <c r="AD50" i="10"/>
  <c r="AE50" i="10"/>
  <c r="AF50" i="10"/>
  <c r="AG50" i="10"/>
  <c r="AH50" i="10"/>
  <c r="AI50" i="10"/>
  <c r="AJ50" i="10"/>
  <c r="AK50" i="10"/>
  <c r="AL50" i="10"/>
  <c r="AM50" i="10"/>
  <c r="AN50" i="10"/>
  <c r="AO50" i="10"/>
  <c r="AP50" i="10"/>
  <c r="AQ50" i="10"/>
  <c r="AR50" i="10"/>
  <c r="AS50" i="10"/>
  <c r="AT50" i="10"/>
  <c r="AU50" i="10"/>
  <c r="AV50" i="10"/>
  <c r="AW50" i="10"/>
  <c r="AX50" i="10"/>
  <c r="AY50" i="10"/>
  <c r="AZ50" i="10"/>
  <c r="BA50" i="10"/>
  <c r="BB50" i="10"/>
  <c r="BC50" i="10"/>
  <c r="BD50" i="10"/>
  <c r="BE50" i="10"/>
  <c r="BF50" i="10"/>
  <c r="BG50" i="10"/>
  <c r="BH50" i="10"/>
  <c r="BI50" i="10"/>
  <c r="BJ50" i="10"/>
  <c r="BK50" i="10"/>
  <c r="BL50" i="10"/>
  <c r="BM50" i="10"/>
  <c r="BN50" i="10"/>
  <c r="BO50" i="10"/>
  <c r="BP50" i="10"/>
  <c r="BQ50" i="10"/>
  <c r="BR50" i="10"/>
  <c r="BS50" i="10"/>
  <c r="BT50" i="10"/>
  <c r="BU50" i="10"/>
  <c r="BV50" i="10"/>
  <c r="BW50" i="10"/>
  <c r="BX50" i="10"/>
  <c r="BY50" i="10"/>
  <c r="BZ50" i="10"/>
  <c r="CA50" i="10"/>
  <c r="CB50" i="10"/>
  <c r="CC50" i="10"/>
  <c r="CD50" i="10"/>
  <c r="CE50" i="10"/>
  <c r="CF50" i="10"/>
  <c r="CG50" i="10"/>
  <c r="CH50" i="10"/>
  <c r="CI50" i="10"/>
  <c r="CJ50" i="10"/>
  <c r="CK50" i="10"/>
  <c r="CL50" i="10"/>
  <c r="CM50" i="10"/>
  <c r="CN50" i="10"/>
  <c r="CO50" i="10"/>
  <c r="CP50" i="10"/>
  <c r="CQ50" i="10"/>
  <c r="CR50" i="10"/>
  <c r="CS50" i="10"/>
  <c r="CT50" i="10"/>
  <c r="CU50" i="10"/>
  <c r="CV50" i="10"/>
  <c r="CW50" i="10"/>
  <c r="CX50" i="10"/>
  <c r="CY50" i="10"/>
  <c r="CZ50" i="10"/>
  <c r="DA50" i="10"/>
  <c r="DB50" i="10"/>
  <c r="DC50" i="10"/>
  <c r="DD50" i="10"/>
  <c r="DE50" i="10"/>
  <c r="DF50" i="10"/>
  <c r="DG50" i="10"/>
  <c r="DH50" i="10"/>
  <c r="DI50" i="10"/>
  <c r="DJ50" i="10"/>
  <c r="DK50" i="10"/>
  <c r="DL50" i="10"/>
  <c r="DM50" i="10"/>
  <c r="DN50" i="10"/>
  <c r="DO50" i="10"/>
  <c r="DP50" i="10"/>
  <c r="DQ50" i="10"/>
  <c r="DR50" i="10"/>
  <c r="DS50" i="10"/>
  <c r="DT50" i="10"/>
  <c r="DU50" i="10"/>
  <c r="DV50" i="10"/>
  <c r="DW50" i="10"/>
  <c r="DX50" i="10"/>
  <c r="DY50" i="10"/>
  <c r="DZ50" i="10"/>
  <c r="EA50" i="10"/>
  <c r="EB50" i="10"/>
  <c r="EC50" i="10"/>
  <c r="ED50" i="10"/>
  <c r="EE50" i="10"/>
  <c r="EF50" i="10"/>
  <c r="EG50" i="10"/>
  <c r="EH50" i="10"/>
  <c r="EI50" i="10"/>
  <c r="EJ50" i="10"/>
  <c r="EK50" i="10"/>
  <c r="EL50" i="10"/>
  <c r="Y51" i="10"/>
  <c r="Z51" i="10"/>
  <c r="AA51" i="10"/>
  <c r="AB51" i="10"/>
  <c r="AC51" i="10"/>
  <c r="AD51" i="10"/>
  <c r="AE51" i="10"/>
  <c r="AF51" i="10"/>
  <c r="AG51" i="10"/>
  <c r="AH51" i="10"/>
  <c r="AI51" i="10"/>
  <c r="AJ51" i="10"/>
  <c r="AK51" i="10"/>
  <c r="AL51" i="10"/>
  <c r="AM51" i="10"/>
  <c r="AN51" i="10"/>
  <c r="AO51" i="10"/>
  <c r="AP51" i="10"/>
  <c r="AQ51" i="10"/>
  <c r="AR51" i="10"/>
  <c r="AS51" i="10"/>
  <c r="AT51" i="10"/>
  <c r="AU51" i="10"/>
  <c r="AV51" i="10"/>
  <c r="AW51" i="10"/>
  <c r="AX51" i="10"/>
  <c r="AY51" i="10"/>
  <c r="AZ51" i="10"/>
  <c r="BA51" i="10"/>
  <c r="BB51" i="10"/>
  <c r="BC51" i="10"/>
  <c r="BD51" i="10"/>
  <c r="BE51" i="10"/>
  <c r="BF51" i="10"/>
  <c r="BG51" i="10"/>
  <c r="BH51" i="10"/>
  <c r="BI51" i="10"/>
  <c r="BJ51" i="10"/>
  <c r="BK51" i="10"/>
  <c r="BL51" i="10"/>
  <c r="BM51" i="10"/>
  <c r="BN51" i="10"/>
  <c r="BO51" i="10"/>
  <c r="BP51" i="10"/>
  <c r="BQ51" i="10"/>
  <c r="BR51" i="10"/>
  <c r="BS51" i="10"/>
  <c r="BT51" i="10"/>
  <c r="BU51" i="10"/>
  <c r="BV51" i="10"/>
  <c r="BW51" i="10"/>
  <c r="BX51" i="10"/>
  <c r="BY51" i="10"/>
  <c r="BZ51" i="10"/>
  <c r="CA51" i="10"/>
  <c r="CB51" i="10"/>
  <c r="CC51" i="10"/>
  <c r="CD51" i="10"/>
  <c r="CE51" i="10"/>
  <c r="CF51" i="10"/>
  <c r="CG51" i="10"/>
  <c r="CH51" i="10"/>
  <c r="CI51" i="10"/>
  <c r="CJ51" i="10"/>
  <c r="CK51" i="10"/>
  <c r="CL51" i="10"/>
  <c r="CM51" i="10"/>
  <c r="CN51" i="10"/>
  <c r="CO51" i="10"/>
  <c r="CP51" i="10"/>
  <c r="CQ51" i="10"/>
  <c r="CR51" i="10"/>
  <c r="CS51" i="10"/>
  <c r="CT51" i="10"/>
  <c r="CU51" i="10"/>
  <c r="CV51" i="10"/>
  <c r="CW51" i="10"/>
  <c r="CX51" i="10"/>
  <c r="CY51" i="10"/>
  <c r="CZ51" i="10"/>
  <c r="DA51" i="10"/>
  <c r="DB51" i="10"/>
  <c r="DC51" i="10"/>
  <c r="DD51" i="10"/>
  <c r="DE51" i="10"/>
  <c r="DF51" i="10"/>
  <c r="DG51" i="10"/>
  <c r="DH51" i="10"/>
  <c r="DI51" i="10"/>
  <c r="DJ51" i="10"/>
  <c r="DK51" i="10"/>
  <c r="DL51" i="10"/>
  <c r="DM51" i="10"/>
  <c r="DN51" i="10"/>
  <c r="DO51" i="10"/>
  <c r="DP51" i="10"/>
  <c r="DQ51" i="10"/>
  <c r="DR51" i="10"/>
  <c r="DS51" i="10"/>
  <c r="DT51" i="10"/>
  <c r="DU51" i="10"/>
  <c r="DV51" i="10"/>
  <c r="DW51" i="10"/>
  <c r="DX51" i="10"/>
  <c r="DY51" i="10"/>
  <c r="DZ51" i="10"/>
  <c r="EA51" i="10"/>
  <c r="EB51" i="10"/>
  <c r="EC51" i="10"/>
  <c r="ED51" i="10"/>
  <c r="EE51" i="10"/>
  <c r="EF51" i="10"/>
  <c r="EG51" i="10"/>
  <c r="EH51" i="10"/>
  <c r="EI51" i="10"/>
  <c r="EJ51" i="10"/>
  <c r="EK51" i="10"/>
  <c r="EL51" i="10"/>
  <c r="Y52" i="10"/>
  <c r="Z52" i="10"/>
  <c r="AA52" i="10"/>
  <c r="AB52" i="10"/>
  <c r="AC52" i="10"/>
  <c r="AD52" i="10"/>
  <c r="AE52" i="10"/>
  <c r="AF52" i="10"/>
  <c r="AG52" i="10"/>
  <c r="AH52" i="10"/>
  <c r="AI52" i="10"/>
  <c r="AJ52" i="10"/>
  <c r="AK52" i="10"/>
  <c r="AL52" i="10"/>
  <c r="AM52" i="10"/>
  <c r="AN52" i="10"/>
  <c r="AO52" i="10"/>
  <c r="AP52" i="10"/>
  <c r="AQ52" i="10"/>
  <c r="AR52" i="10"/>
  <c r="AS52" i="10"/>
  <c r="AT52" i="10"/>
  <c r="AU52" i="10"/>
  <c r="AV52" i="10"/>
  <c r="AW52" i="10"/>
  <c r="AX52" i="10"/>
  <c r="AY52" i="10"/>
  <c r="AZ52" i="10"/>
  <c r="BA52" i="10"/>
  <c r="BB52" i="10"/>
  <c r="BC52" i="10"/>
  <c r="BD52" i="10"/>
  <c r="BE52" i="10"/>
  <c r="BF52" i="10"/>
  <c r="BG52" i="10"/>
  <c r="BH52" i="10"/>
  <c r="BI52" i="10"/>
  <c r="BJ52" i="10"/>
  <c r="BK52" i="10"/>
  <c r="BL52" i="10"/>
  <c r="BM52" i="10"/>
  <c r="BN52" i="10"/>
  <c r="BO52" i="10"/>
  <c r="BP52" i="10"/>
  <c r="BQ52" i="10"/>
  <c r="BR52" i="10"/>
  <c r="BS52" i="10"/>
  <c r="BT52" i="10"/>
  <c r="BU52" i="10"/>
  <c r="BV52" i="10"/>
  <c r="BW52" i="10"/>
  <c r="BX52" i="10"/>
  <c r="BY52" i="10"/>
  <c r="BZ52" i="10"/>
  <c r="CA52" i="10"/>
  <c r="CB52" i="10"/>
  <c r="CC52" i="10"/>
  <c r="CD52" i="10"/>
  <c r="CE52" i="10"/>
  <c r="CF52" i="10"/>
  <c r="CG52" i="10"/>
  <c r="CH52" i="10"/>
  <c r="CI52" i="10"/>
  <c r="CJ52" i="10"/>
  <c r="CK52" i="10"/>
  <c r="CL52" i="10"/>
  <c r="CM52" i="10"/>
  <c r="CN52" i="10"/>
  <c r="CO52" i="10"/>
  <c r="CP52" i="10"/>
  <c r="CQ52" i="10"/>
  <c r="CR52" i="10"/>
  <c r="CS52" i="10"/>
  <c r="CT52" i="10"/>
  <c r="CU52" i="10"/>
  <c r="CV52" i="10"/>
  <c r="CW52" i="10"/>
  <c r="CX52" i="10"/>
  <c r="CY52" i="10"/>
  <c r="CZ52" i="10"/>
  <c r="DA52" i="10"/>
  <c r="DB52" i="10"/>
  <c r="DC52" i="10"/>
  <c r="DD52" i="10"/>
  <c r="DE52" i="10"/>
  <c r="DF52" i="10"/>
  <c r="DG52" i="10"/>
  <c r="DH52" i="10"/>
  <c r="DI52" i="10"/>
  <c r="DJ52" i="10"/>
  <c r="DK52" i="10"/>
  <c r="DL52" i="10"/>
  <c r="DM52" i="10"/>
  <c r="DN52" i="10"/>
  <c r="DO52" i="10"/>
  <c r="DP52" i="10"/>
  <c r="DQ52" i="10"/>
  <c r="DR52" i="10"/>
  <c r="DS52" i="10"/>
  <c r="DT52" i="10"/>
  <c r="DU52" i="10"/>
  <c r="DV52" i="10"/>
  <c r="DW52" i="10"/>
  <c r="DX52" i="10"/>
  <c r="DY52" i="10"/>
  <c r="DZ52" i="10"/>
  <c r="EA52" i="10"/>
  <c r="EB52" i="10"/>
  <c r="EC52" i="10"/>
  <c r="ED52" i="10"/>
  <c r="EE52" i="10"/>
  <c r="EF52" i="10"/>
  <c r="EG52" i="10"/>
  <c r="EH52" i="10"/>
  <c r="EI52" i="10"/>
  <c r="EJ52" i="10"/>
  <c r="EK52" i="10"/>
  <c r="EL52" i="10"/>
  <c r="Y53" i="10"/>
  <c r="Z53" i="10"/>
  <c r="AA53" i="10"/>
  <c r="AB53" i="10"/>
  <c r="AC53" i="10"/>
  <c r="AD53" i="10"/>
  <c r="AE53" i="10"/>
  <c r="AF53" i="10"/>
  <c r="AG53" i="10"/>
  <c r="AH53" i="10"/>
  <c r="AI53" i="10"/>
  <c r="AJ53" i="10"/>
  <c r="AK53" i="10"/>
  <c r="AL53" i="10"/>
  <c r="AM53" i="10"/>
  <c r="AN53" i="10"/>
  <c r="AO53" i="10"/>
  <c r="AP53" i="10"/>
  <c r="AQ53" i="10"/>
  <c r="AR53" i="10"/>
  <c r="AS53" i="10"/>
  <c r="AT53" i="10"/>
  <c r="AU53" i="10"/>
  <c r="AV53" i="10"/>
  <c r="AW53" i="10"/>
  <c r="AX53" i="10"/>
  <c r="AY53" i="10"/>
  <c r="AZ53" i="10"/>
  <c r="BA53" i="10"/>
  <c r="BB53" i="10"/>
  <c r="BC53" i="10"/>
  <c r="BD53" i="10"/>
  <c r="BE53" i="10"/>
  <c r="BF53" i="10"/>
  <c r="BG53" i="10"/>
  <c r="BH53" i="10"/>
  <c r="BI53" i="10"/>
  <c r="BJ53" i="10"/>
  <c r="BK53" i="10"/>
  <c r="BL53" i="10"/>
  <c r="BM53" i="10"/>
  <c r="BN53" i="10"/>
  <c r="BO53" i="10"/>
  <c r="BP53" i="10"/>
  <c r="BQ53" i="10"/>
  <c r="BR53" i="10"/>
  <c r="BS53" i="10"/>
  <c r="BT53" i="10"/>
  <c r="BU53" i="10"/>
  <c r="BV53" i="10"/>
  <c r="BW53" i="10"/>
  <c r="BX53" i="10"/>
  <c r="BY53" i="10"/>
  <c r="BZ53" i="10"/>
  <c r="CA53" i="10"/>
  <c r="CB53" i="10"/>
  <c r="CC53" i="10"/>
  <c r="CD53" i="10"/>
  <c r="CE53" i="10"/>
  <c r="CF53" i="10"/>
  <c r="CG53" i="10"/>
  <c r="CH53" i="10"/>
  <c r="CI53" i="10"/>
  <c r="CJ53" i="10"/>
  <c r="CK53" i="10"/>
  <c r="CL53" i="10"/>
  <c r="CM53" i="10"/>
  <c r="CN53" i="10"/>
  <c r="CO53" i="10"/>
  <c r="CP53" i="10"/>
  <c r="CQ53" i="10"/>
  <c r="CR53" i="10"/>
  <c r="CS53" i="10"/>
  <c r="CT53" i="10"/>
  <c r="CU53" i="10"/>
  <c r="CV53" i="10"/>
  <c r="CW53" i="10"/>
  <c r="CX53" i="10"/>
  <c r="CY53" i="10"/>
  <c r="CZ53" i="10"/>
  <c r="DA53" i="10"/>
  <c r="DB53" i="10"/>
  <c r="DC53" i="10"/>
  <c r="DD53" i="10"/>
  <c r="DE53" i="10"/>
  <c r="DF53" i="10"/>
  <c r="DG53" i="10"/>
  <c r="DH53" i="10"/>
  <c r="DI53" i="10"/>
  <c r="DJ53" i="10"/>
  <c r="DK53" i="10"/>
  <c r="DL53" i="10"/>
  <c r="DM53" i="10"/>
  <c r="DN53" i="10"/>
  <c r="DO53" i="10"/>
  <c r="DP53" i="10"/>
  <c r="DQ53" i="10"/>
  <c r="DR53" i="10"/>
  <c r="DS53" i="10"/>
  <c r="DT53" i="10"/>
  <c r="DU53" i="10"/>
  <c r="DV53" i="10"/>
  <c r="DW53" i="10"/>
  <c r="DX53" i="10"/>
  <c r="DY53" i="10"/>
  <c r="DZ53" i="10"/>
  <c r="EA53" i="10"/>
  <c r="EB53" i="10"/>
  <c r="EC53" i="10"/>
  <c r="ED53" i="10"/>
  <c r="EE53" i="10"/>
  <c r="EF53" i="10"/>
  <c r="EG53" i="10"/>
  <c r="EH53" i="10"/>
  <c r="EI53" i="10"/>
  <c r="EJ53" i="10"/>
  <c r="EK53" i="10"/>
  <c r="EL53" i="10"/>
  <c r="Y54" i="10"/>
  <c r="Z54" i="10"/>
  <c r="AA54" i="10"/>
  <c r="AB54" i="10"/>
  <c r="AC54" i="10"/>
  <c r="AD54" i="10"/>
  <c r="AE54" i="10"/>
  <c r="AF54" i="10"/>
  <c r="AG54" i="10"/>
  <c r="AH54" i="10"/>
  <c r="AI54" i="10"/>
  <c r="AJ54" i="10"/>
  <c r="AK54" i="10"/>
  <c r="AL54" i="10"/>
  <c r="AM54" i="10"/>
  <c r="AN54" i="10"/>
  <c r="AO54" i="10"/>
  <c r="AP54" i="10"/>
  <c r="AQ54" i="10"/>
  <c r="AR54" i="10"/>
  <c r="AS54" i="10"/>
  <c r="AT54" i="10"/>
  <c r="AU54" i="10"/>
  <c r="AV54" i="10"/>
  <c r="AW54" i="10"/>
  <c r="AX54" i="10"/>
  <c r="AY54" i="10"/>
  <c r="AZ54" i="10"/>
  <c r="BA54" i="10"/>
  <c r="BB54" i="10"/>
  <c r="BC54" i="10"/>
  <c r="BD54" i="10"/>
  <c r="BE54" i="10"/>
  <c r="BF54" i="10"/>
  <c r="BG54" i="10"/>
  <c r="BH54" i="10"/>
  <c r="BI54" i="10"/>
  <c r="BJ54" i="10"/>
  <c r="BK54" i="10"/>
  <c r="BL54" i="10"/>
  <c r="BM54" i="10"/>
  <c r="BN54" i="10"/>
  <c r="BO54" i="10"/>
  <c r="BP54" i="10"/>
  <c r="BQ54" i="10"/>
  <c r="BR54" i="10"/>
  <c r="BS54" i="10"/>
  <c r="BT54" i="10"/>
  <c r="BU54" i="10"/>
  <c r="BV54" i="10"/>
  <c r="BW54" i="10"/>
  <c r="BX54" i="10"/>
  <c r="BY54" i="10"/>
  <c r="BZ54" i="10"/>
  <c r="CA54" i="10"/>
  <c r="CB54" i="10"/>
  <c r="CC54" i="10"/>
  <c r="CD54" i="10"/>
  <c r="CE54" i="10"/>
  <c r="CF54" i="10"/>
  <c r="CG54" i="10"/>
  <c r="CH54" i="10"/>
  <c r="CI54" i="10"/>
  <c r="CJ54" i="10"/>
  <c r="CK54" i="10"/>
  <c r="CL54" i="10"/>
  <c r="CM54" i="10"/>
  <c r="CN54" i="10"/>
  <c r="CO54" i="10"/>
  <c r="CP54" i="10"/>
  <c r="CQ54" i="10"/>
  <c r="CR54" i="10"/>
  <c r="CS54" i="10"/>
  <c r="CT54" i="10"/>
  <c r="CU54" i="10"/>
  <c r="CV54" i="10"/>
  <c r="CW54" i="10"/>
  <c r="CX54" i="10"/>
  <c r="CY54" i="10"/>
  <c r="CZ54" i="10"/>
  <c r="DA54" i="10"/>
  <c r="DB54" i="10"/>
  <c r="DC54" i="10"/>
  <c r="DD54" i="10"/>
  <c r="DE54" i="10"/>
  <c r="DF54" i="10"/>
  <c r="DG54" i="10"/>
  <c r="DH54" i="10"/>
  <c r="DI54" i="10"/>
  <c r="DJ54" i="10"/>
  <c r="DK54" i="10"/>
  <c r="DL54" i="10"/>
  <c r="DM54" i="10"/>
  <c r="DN54" i="10"/>
  <c r="DO54" i="10"/>
  <c r="DP54" i="10"/>
  <c r="DQ54" i="10"/>
  <c r="DR54" i="10"/>
  <c r="DS54" i="10"/>
  <c r="DT54" i="10"/>
  <c r="DU54" i="10"/>
  <c r="DV54" i="10"/>
  <c r="DW54" i="10"/>
  <c r="DX54" i="10"/>
  <c r="DY54" i="10"/>
  <c r="DZ54" i="10"/>
  <c r="EA54" i="10"/>
  <c r="EB54" i="10"/>
  <c r="EC54" i="10"/>
  <c r="ED54" i="10"/>
  <c r="EE54" i="10"/>
  <c r="EF54" i="10"/>
  <c r="EG54" i="10"/>
  <c r="EH54" i="10"/>
  <c r="EI54" i="10"/>
  <c r="EJ54" i="10"/>
  <c r="EK54" i="10"/>
  <c r="EL54" i="10"/>
  <c r="Y55" i="10"/>
  <c r="Z55" i="10"/>
  <c r="AA55" i="10"/>
  <c r="AB55" i="10"/>
  <c r="AC55" i="10"/>
  <c r="AD55" i="10"/>
  <c r="AE55" i="10"/>
  <c r="AF55" i="10"/>
  <c r="AG55" i="10"/>
  <c r="AH55" i="10"/>
  <c r="AI55" i="10"/>
  <c r="AJ55" i="10"/>
  <c r="AK55" i="10"/>
  <c r="AL55" i="10"/>
  <c r="AM55" i="10"/>
  <c r="AN55" i="10"/>
  <c r="AO55" i="10"/>
  <c r="AP55" i="10"/>
  <c r="AQ55" i="10"/>
  <c r="AR55" i="10"/>
  <c r="AS55" i="10"/>
  <c r="AT55" i="10"/>
  <c r="AU55" i="10"/>
  <c r="AV55" i="10"/>
  <c r="AW55" i="10"/>
  <c r="AX55" i="10"/>
  <c r="AY55" i="10"/>
  <c r="AZ55" i="10"/>
  <c r="BA55" i="10"/>
  <c r="BB55" i="10"/>
  <c r="BC55" i="10"/>
  <c r="BD55" i="10"/>
  <c r="BE55" i="10"/>
  <c r="BF55" i="10"/>
  <c r="BG55" i="10"/>
  <c r="BH55" i="10"/>
  <c r="BI55" i="10"/>
  <c r="BJ55" i="10"/>
  <c r="BK55" i="10"/>
  <c r="BL55" i="10"/>
  <c r="BM55" i="10"/>
  <c r="BN55" i="10"/>
  <c r="BO55" i="10"/>
  <c r="BP55" i="10"/>
  <c r="BQ55" i="10"/>
  <c r="BR55" i="10"/>
  <c r="BS55" i="10"/>
  <c r="BT55" i="10"/>
  <c r="BU55" i="10"/>
  <c r="BV55" i="10"/>
  <c r="BW55" i="10"/>
  <c r="BX55" i="10"/>
  <c r="BY55" i="10"/>
  <c r="BZ55" i="10"/>
  <c r="CA55" i="10"/>
  <c r="CB55" i="10"/>
  <c r="CC55" i="10"/>
  <c r="CD55" i="10"/>
  <c r="CE55" i="10"/>
  <c r="CF55" i="10"/>
  <c r="CG55" i="10"/>
  <c r="CH55" i="10"/>
  <c r="CI55" i="10"/>
  <c r="CJ55" i="10"/>
  <c r="CK55" i="10"/>
  <c r="CL55" i="10"/>
  <c r="CM55" i="10"/>
  <c r="CN55" i="10"/>
  <c r="CO55" i="10"/>
  <c r="CP55" i="10"/>
  <c r="CQ55" i="10"/>
  <c r="CR55" i="10"/>
  <c r="CS55" i="10"/>
  <c r="CT55" i="10"/>
  <c r="CU55" i="10"/>
  <c r="CV55" i="10"/>
  <c r="CW55" i="10"/>
  <c r="CX55" i="10"/>
  <c r="CY55" i="10"/>
  <c r="CZ55" i="10"/>
  <c r="DA55" i="10"/>
  <c r="DB55" i="10"/>
  <c r="DC55" i="10"/>
  <c r="DD55" i="10"/>
  <c r="DE55" i="10"/>
  <c r="DF55" i="10"/>
  <c r="DG55" i="10"/>
  <c r="DH55" i="10"/>
  <c r="DI55" i="10"/>
  <c r="DJ55" i="10"/>
  <c r="DK55" i="10"/>
  <c r="DL55" i="10"/>
  <c r="DM55" i="10"/>
  <c r="DN55" i="10"/>
  <c r="DO55" i="10"/>
  <c r="DP55" i="10"/>
  <c r="DQ55" i="10"/>
  <c r="DR55" i="10"/>
  <c r="DS55" i="10"/>
  <c r="DT55" i="10"/>
  <c r="DU55" i="10"/>
  <c r="DV55" i="10"/>
  <c r="DW55" i="10"/>
  <c r="DX55" i="10"/>
  <c r="DY55" i="10"/>
  <c r="DZ55" i="10"/>
  <c r="EA55" i="10"/>
  <c r="EB55" i="10"/>
  <c r="EC55" i="10"/>
  <c r="ED55" i="10"/>
  <c r="EE55" i="10"/>
  <c r="EF55" i="10"/>
  <c r="EG55" i="10"/>
  <c r="EH55" i="10"/>
  <c r="EI55" i="10"/>
  <c r="EJ55" i="10"/>
  <c r="EK55" i="10"/>
  <c r="EL55"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E55" i="10"/>
  <c r="E54" i="10"/>
  <c r="E53" i="10"/>
  <c r="E52" i="10"/>
  <c r="E51" i="10"/>
  <c r="E50" i="10"/>
  <c r="E49" i="10"/>
  <c r="E48" i="10"/>
  <c r="E47" i="10"/>
  <c r="E46" i="10"/>
  <c r="E45" i="10"/>
  <c r="E44" i="10"/>
  <c r="E43" i="10"/>
  <c r="E42" i="10"/>
  <c r="E41" i="10"/>
  <c r="E40" i="10"/>
  <c r="E39" i="10"/>
  <c r="E38" i="10"/>
  <c r="E37" i="10"/>
  <c r="E36" i="10"/>
  <c r="E35" i="10"/>
  <c r="E34" i="10"/>
  <c r="E33" i="10"/>
  <c r="E32" i="10"/>
  <c r="E31" i="10"/>
  <c r="E30" i="10"/>
  <c r="E29" i="10"/>
  <c r="E28" i="10"/>
  <c r="E27" i="10"/>
  <c r="E26" i="10"/>
  <c r="E25" i="10"/>
  <c r="E24" i="10"/>
  <c r="E23" i="10"/>
  <c r="E22" i="10"/>
  <c r="E21" i="10"/>
  <c r="B21" i="10"/>
  <c r="B22" i="10" s="1"/>
  <c r="B23" i="10" s="1"/>
  <c r="B24" i="10" s="1"/>
  <c r="B25" i="10" s="1"/>
  <c r="B26" i="10" s="1"/>
  <c r="B27" i="10" s="1"/>
  <c r="B28" i="10" s="1"/>
  <c r="B29" i="10" s="1"/>
  <c r="B30" i="10" s="1"/>
  <c r="B31" i="10" s="1"/>
  <c r="B32" i="10" s="1"/>
  <c r="B33" i="10" s="1"/>
  <c r="B34" i="10" s="1"/>
  <c r="B35" i="10" s="1"/>
  <c r="B36" i="10" s="1"/>
  <c r="B37" i="10" s="1"/>
  <c r="B38" i="10" s="1"/>
  <c r="B39" i="10" s="1"/>
  <c r="B40" i="10" s="1"/>
  <c r="B41" i="10" s="1"/>
  <c r="B42" i="10" s="1"/>
  <c r="B43" i="10" s="1"/>
  <c r="B44" i="10" s="1"/>
  <c r="B45" i="10" s="1"/>
  <c r="B46" i="10" s="1"/>
  <c r="B47" i="10" s="1"/>
  <c r="B48" i="10" s="1"/>
  <c r="B49" i="10" s="1"/>
  <c r="B50" i="10" s="1"/>
  <c r="B51" i="10" s="1"/>
  <c r="B52" i="10" s="1"/>
  <c r="B53" i="10" s="1"/>
  <c r="B54" i="10" s="1"/>
  <c r="B55" i="10" s="1"/>
  <c r="E20" i="10"/>
  <c r="I47" i="4"/>
  <c r="I37" i="4"/>
  <c r="I35" i="4"/>
  <c r="I33" i="4"/>
  <c r="I29" i="4"/>
  <c r="Y20" i="5"/>
  <c r="Z20" i="5"/>
  <c r="AA20" i="5"/>
  <c r="AB20" i="5"/>
  <c r="AC20" i="5"/>
  <c r="AD20" i="5"/>
  <c r="AE20" i="5"/>
  <c r="AF20" i="5"/>
  <c r="AG20" i="5"/>
  <c r="AH20" i="5"/>
  <c r="AI20" i="5"/>
  <c r="AJ20" i="5"/>
  <c r="AK20" i="5"/>
  <c r="AL20" i="5"/>
  <c r="AM20" i="5"/>
  <c r="AN20" i="5"/>
  <c r="AO20" i="5"/>
  <c r="AP20" i="5"/>
  <c r="AQ20" i="5"/>
  <c r="AR20" i="5"/>
  <c r="AS20" i="5"/>
  <c r="AT20" i="5"/>
  <c r="AU20" i="5"/>
  <c r="AV20" i="5"/>
  <c r="AW20" i="5"/>
  <c r="AX20" i="5"/>
  <c r="AY20" i="5"/>
  <c r="AZ20" i="5"/>
  <c r="BA20" i="5"/>
  <c r="BB20" i="5"/>
  <c r="BC20" i="5"/>
  <c r="BD20" i="5"/>
  <c r="BE20" i="5"/>
  <c r="BF20" i="5"/>
  <c r="BG20" i="5"/>
  <c r="BH20" i="5"/>
  <c r="BI20" i="5"/>
  <c r="BJ20" i="5"/>
  <c r="BK20" i="5"/>
  <c r="BL20" i="5"/>
  <c r="BM20" i="5"/>
  <c r="BN20" i="5"/>
  <c r="BO20" i="5"/>
  <c r="BP20" i="5"/>
  <c r="BQ20" i="5"/>
  <c r="BR20" i="5"/>
  <c r="BS20" i="5"/>
  <c r="BT20" i="5"/>
  <c r="BU20" i="5"/>
  <c r="BV20" i="5"/>
  <c r="BW20" i="5"/>
  <c r="BX20" i="5"/>
  <c r="BY20" i="5"/>
  <c r="BZ20" i="5"/>
  <c r="CA20" i="5"/>
  <c r="CB20" i="5"/>
  <c r="CC20" i="5"/>
  <c r="CD20" i="5"/>
  <c r="CE20" i="5"/>
  <c r="CF20" i="5"/>
  <c r="CG20" i="5"/>
  <c r="CH20" i="5"/>
  <c r="CI20" i="5"/>
  <c r="CJ20" i="5"/>
  <c r="CK20" i="5"/>
  <c r="CL20" i="5"/>
  <c r="CM20" i="5"/>
  <c r="CN20" i="5"/>
  <c r="CO20" i="5"/>
  <c r="CP20" i="5"/>
  <c r="CQ20" i="5"/>
  <c r="CR20" i="5"/>
  <c r="CS20" i="5"/>
  <c r="CT20" i="5"/>
  <c r="CU20" i="5"/>
  <c r="CV20" i="5"/>
  <c r="CW20" i="5"/>
  <c r="CX20" i="5"/>
  <c r="CY20" i="5"/>
  <c r="CZ20" i="5"/>
  <c r="DA20" i="5"/>
  <c r="DB20" i="5"/>
  <c r="DC20" i="5"/>
  <c r="DD20" i="5"/>
  <c r="DE20" i="5"/>
  <c r="DF20" i="5"/>
  <c r="DG20" i="5"/>
  <c r="DH20" i="5"/>
  <c r="DI20" i="5"/>
  <c r="DJ20" i="5"/>
  <c r="DK20" i="5"/>
  <c r="DL20" i="5"/>
  <c r="DM20" i="5"/>
  <c r="DN20" i="5"/>
  <c r="DO20" i="5"/>
  <c r="DP20" i="5"/>
  <c r="DQ20" i="5"/>
  <c r="DR20" i="5"/>
  <c r="DS20" i="5"/>
  <c r="DT20" i="5"/>
  <c r="DU20" i="5"/>
  <c r="DV20" i="5"/>
  <c r="DW20" i="5"/>
  <c r="DX20" i="5"/>
  <c r="DY20" i="5"/>
  <c r="DZ20" i="5"/>
  <c r="EA20" i="5"/>
  <c r="EB20" i="5"/>
  <c r="EC20" i="5"/>
  <c r="ED20" i="5"/>
  <c r="EE20" i="5"/>
  <c r="EF20" i="5"/>
  <c r="EG20" i="5"/>
  <c r="EH20" i="5"/>
  <c r="EI20" i="5"/>
  <c r="EJ20" i="5"/>
  <c r="EK20" i="5"/>
  <c r="EL20" i="5"/>
  <c r="Y21" i="5"/>
  <c r="Z21" i="5"/>
  <c r="AA21" i="5"/>
  <c r="AB21" i="5"/>
  <c r="AC21" i="5"/>
  <c r="AD21" i="5"/>
  <c r="AE21" i="5"/>
  <c r="AF21" i="5"/>
  <c r="AG21" i="5"/>
  <c r="AH21" i="5"/>
  <c r="AI21" i="5"/>
  <c r="AJ21" i="5"/>
  <c r="AK21" i="5"/>
  <c r="AL21" i="5"/>
  <c r="AM21" i="5"/>
  <c r="AN21" i="5"/>
  <c r="AO21" i="5"/>
  <c r="AP21" i="5"/>
  <c r="AQ21" i="5"/>
  <c r="AR21" i="5"/>
  <c r="AS21" i="5"/>
  <c r="AT21" i="5"/>
  <c r="AU21" i="5"/>
  <c r="AV21" i="5"/>
  <c r="AW21" i="5"/>
  <c r="AX21" i="5"/>
  <c r="AY21" i="5"/>
  <c r="AZ21" i="5"/>
  <c r="BA21" i="5"/>
  <c r="BB21" i="5"/>
  <c r="BC21" i="5"/>
  <c r="BD21" i="5"/>
  <c r="BE21" i="5"/>
  <c r="BF21" i="5"/>
  <c r="BG21" i="5"/>
  <c r="BH21" i="5"/>
  <c r="BI21" i="5"/>
  <c r="BJ21" i="5"/>
  <c r="BK21" i="5"/>
  <c r="BL21" i="5"/>
  <c r="BM21" i="5"/>
  <c r="BN21" i="5"/>
  <c r="BO21" i="5"/>
  <c r="BP21" i="5"/>
  <c r="BQ21" i="5"/>
  <c r="BR21" i="5"/>
  <c r="BS21" i="5"/>
  <c r="BT21" i="5"/>
  <c r="BU21" i="5"/>
  <c r="BV21" i="5"/>
  <c r="BW21" i="5"/>
  <c r="BX21" i="5"/>
  <c r="BY21" i="5"/>
  <c r="BZ21" i="5"/>
  <c r="CA21" i="5"/>
  <c r="CB21" i="5"/>
  <c r="CC21" i="5"/>
  <c r="CD21" i="5"/>
  <c r="CE21" i="5"/>
  <c r="CF21" i="5"/>
  <c r="CG21" i="5"/>
  <c r="CH21" i="5"/>
  <c r="CI21" i="5"/>
  <c r="CJ21" i="5"/>
  <c r="CK21" i="5"/>
  <c r="CL21" i="5"/>
  <c r="CM21" i="5"/>
  <c r="CN21" i="5"/>
  <c r="CO21" i="5"/>
  <c r="CP21" i="5"/>
  <c r="CQ21" i="5"/>
  <c r="CR21" i="5"/>
  <c r="CS21" i="5"/>
  <c r="CT21" i="5"/>
  <c r="CU21" i="5"/>
  <c r="CV21" i="5"/>
  <c r="CW21" i="5"/>
  <c r="CX21" i="5"/>
  <c r="CY21" i="5"/>
  <c r="CZ21" i="5"/>
  <c r="DA21" i="5"/>
  <c r="DB21" i="5"/>
  <c r="DC21" i="5"/>
  <c r="DD21" i="5"/>
  <c r="DE21" i="5"/>
  <c r="DF21" i="5"/>
  <c r="DG21" i="5"/>
  <c r="DH21" i="5"/>
  <c r="DI21" i="5"/>
  <c r="DJ21" i="5"/>
  <c r="DK21" i="5"/>
  <c r="DL21" i="5"/>
  <c r="DM21" i="5"/>
  <c r="DN21" i="5"/>
  <c r="DO21" i="5"/>
  <c r="DP21" i="5"/>
  <c r="DQ21" i="5"/>
  <c r="DR21" i="5"/>
  <c r="DS21" i="5"/>
  <c r="DT21" i="5"/>
  <c r="DU21" i="5"/>
  <c r="DV21" i="5"/>
  <c r="DW21" i="5"/>
  <c r="DX21" i="5"/>
  <c r="DY21" i="5"/>
  <c r="DZ21" i="5"/>
  <c r="EA21" i="5"/>
  <c r="EB21" i="5"/>
  <c r="EC21" i="5"/>
  <c r="ED21" i="5"/>
  <c r="EE21" i="5"/>
  <c r="EF21" i="5"/>
  <c r="EG21" i="5"/>
  <c r="EH21" i="5"/>
  <c r="EI21" i="5"/>
  <c r="EJ21" i="5"/>
  <c r="EK21" i="5"/>
  <c r="EL21" i="5"/>
  <c r="Y22" i="5"/>
  <c r="Z22" i="5"/>
  <c r="AA22" i="5"/>
  <c r="AB22" i="5"/>
  <c r="AC22" i="5"/>
  <c r="AD22" i="5"/>
  <c r="AE22" i="5"/>
  <c r="AF22" i="5"/>
  <c r="AG22" i="5"/>
  <c r="AH22" i="5"/>
  <c r="AI22" i="5"/>
  <c r="AJ22" i="5"/>
  <c r="AK22" i="5"/>
  <c r="AL22" i="5"/>
  <c r="AM22" i="5"/>
  <c r="AN22" i="5"/>
  <c r="AO22" i="5"/>
  <c r="AP22" i="5"/>
  <c r="AQ22" i="5"/>
  <c r="AR22" i="5"/>
  <c r="AS22" i="5"/>
  <c r="AT22" i="5"/>
  <c r="AU22" i="5"/>
  <c r="AV22" i="5"/>
  <c r="AW22" i="5"/>
  <c r="AX22" i="5"/>
  <c r="AY22" i="5"/>
  <c r="AZ22" i="5"/>
  <c r="BA22" i="5"/>
  <c r="BB22" i="5"/>
  <c r="BC22" i="5"/>
  <c r="BD22" i="5"/>
  <c r="BE22" i="5"/>
  <c r="BF22" i="5"/>
  <c r="BG22" i="5"/>
  <c r="BH22" i="5"/>
  <c r="BI22" i="5"/>
  <c r="BJ22" i="5"/>
  <c r="BK22" i="5"/>
  <c r="BL22" i="5"/>
  <c r="BM22" i="5"/>
  <c r="BN22" i="5"/>
  <c r="BO22" i="5"/>
  <c r="BP22" i="5"/>
  <c r="BQ22" i="5"/>
  <c r="BR22" i="5"/>
  <c r="BS22" i="5"/>
  <c r="BT22" i="5"/>
  <c r="BU22" i="5"/>
  <c r="BV22" i="5"/>
  <c r="BW22" i="5"/>
  <c r="BX22" i="5"/>
  <c r="BY22" i="5"/>
  <c r="BZ22" i="5"/>
  <c r="CA22" i="5"/>
  <c r="CB22" i="5"/>
  <c r="CC22" i="5"/>
  <c r="CD22" i="5"/>
  <c r="CE22" i="5"/>
  <c r="CF22" i="5"/>
  <c r="CG22" i="5"/>
  <c r="CH22" i="5"/>
  <c r="CI22" i="5"/>
  <c r="CJ22" i="5"/>
  <c r="CK22" i="5"/>
  <c r="CL22" i="5"/>
  <c r="CM22" i="5"/>
  <c r="CN22" i="5"/>
  <c r="CO22" i="5"/>
  <c r="CP22" i="5"/>
  <c r="CQ22" i="5"/>
  <c r="CR22" i="5"/>
  <c r="CS22" i="5"/>
  <c r="CT22" i="5"/>
  <c r="CU22" i="5"/>
  <c r="CV22" i="5"/>
  <c r="CW22" i="5"/>
  <c r="CX22" i="5"/>
  <c r="CY22" i="5"/>
  <c r="CZ22" i="5"/>
  <c r="DA22" i="5"/>
  <c r="DB22" i="5"/>
  <c r="DC22" i="5"/>
  <c r="DD22" i="5"/>
  <c r="DE22" i="5"/>
  <c r="DF22" i="5"/>
  <c r="DG22" i="5"/>
  <c r="DH22" i="5"/>
  <c r="DI22" i="5"/>
  <c r="DJ22" i="5"/>
  <c r="DK22" i="5"/>
  <c r="DL22" i="5"/>
  <c r="DM22" i="5"/>
  <c r="DN22" i="5"/>
  <c r="DO22" i="5"/>
  <c r="DP22" i="5"/>
  <c r="DQ22" i="5"/>
  <c r="DR22" i="5"/>
  <c r="DS22" i="5"/>
  <c r="DT22" i="5"/>
  <c r="DU22" i="5"/>
  <c r="DV22" i="5"/>
  <c r="DW22" i="5"/>
  <c r="DX22" i="5"/>
  <c r="DY22" i="5"/>
  <c r="DZ22" i="5"/>
  <c r="EA22" i="5"/>
  <c r="EB22" i="5"/>
  <c r="EC22" i="5"/>
  <c r="ED22" i="5"/>
  <c r="EE22" i="5"/>
  <c r="EF22" i="5"/>
  <c r="EG22" i="5"/>
  <c r="EH22" i="5"/>
  <c r="EI22" i="5"/>
  <c r="EJ22" i="5"/>
  <c r="EK22" i="5"/>
  <c r="EL22" i="5"/>
  <c r="Y23" i="5"/>
  <c r="Z23" i="5"/>
  <c r="AA23" i="5"/>
  <c r="AB23" i="5"/>
  <c r="AC23" i="5"/>
  <c r="AD23" i="5"/>
  <c r="AE23" i="5"/>
  <c r="AF23" i="5"/>
  <c r="AG23" i="5"/>
  <c r="AH23" i="5"/>
  <c r="AI23" i="5"/>
  <c r="AJ23" i="5"/>
  <c r="AK23" i="5"/>
  <c r="AL23" i="5"/>
  <c r="AM23" i="5"/>
  <c r="AN23" i="5"/>
  <c r="AO23" i="5"/>
  <c r="AP23" i="5"/>
  <c r="AQ23" i="5"/>
  <c r="AR23" i="5"/>
  <c r="AS23" i="5"/>
  <c r="AT23" i="5"/>
  <c r="AU23" i="5"/>
  <c r="AV23" i="5"/>
  <c r="AW23" i="5"/>
  <c r="AX23" i="5"/>
  <c r="AY23" i="5"/>
  <c r="AZ23" i="5"/>
  <c r="BA23" i="5"/>
  <c r="BB23" i="5"/>
  <c r="BC23" i="5"/>
  <c r="BD23" i="5"/>
  <c r="BE23" i="5"/>
  <c r="BF23" i="5"/>
  <c r="BG23" i="5"/>
  <c r="BH23" i="5"/>
  <c r="BI23" i="5"/>
  <c r="BJ23" i="5"/>
  <c r="BK23" i="5"/>
  <c r="BL23" i="5"/>
  <c r="BM23" i="5"/>
  <c r="BN23" i="5"/>
  <c r="BO23" i="5"/>
  <c r="BP23" i="5"/>
  <c r="BQ23" i="5"/>
  <c r="BR23" i="5"/>
  <c r="BS23" i="5"/>
  <c r="BT23" i="5"/>
  <c r="BU23" i="5"/>
  <c r="BV23" i="5"/>
  <c r="BW23" i="5"/>
  <c r="BX23" i="5"/>
  <c r="BY23" i="5"/>
  <c r="BZ23" i="5"/>
  <c r="CA23" i="5"/>
  <c r="CB23" i="5"/>
  <c r="CC23" i="5"/>
  <c r="CD23" i="5"/>
  <c r="CE23" i="5"/>
  <c r="CF23" i="5"/>
  <c r="CG23" i="5"/>
  <c r="CH23" i="5"/>
  <c r="CI23" i="5"/>
  <c r="CJ23" i="5"/>
  <c r="CK23" i="5"/>
  <c r="CL23" i="5"/>
  <c r="CM23" i="5"/>
  <c r="CN23" i="5"/>
  <c r="CO23" i="5"/>
  <c r="CP23" i="5"/>
  <c r="CQ23" i="5"/>
  <c r="CR23" i="5"/>
  <c r="CS23" i="5"/>
  <c r="CT23" i="5"/>
  <c r="CU23" i="5"/>
  <c r="CV23" i="5"/>
  <c r="CW23" i="5"/>
  <c r="CX23" i="5"/>
  <c r="CY23" i="5"/>
  <c r="CZ23" i="5"/>
  <c r="DA23" i="5"/>
  <c r="DB23" i="5"/>
  <c r="DC23" i="5"/>
  <c r="DD23" i="5"/>
  <c r="DE23" i="5"/>
  <c r="DF23" i="5"/>
  <c r="DG23" i="5"/>
  <c r="DH23" i="5"/>
  <c r="DI23" i="5"/>
  <c r="DJ23" i="5"/>
  <c r="DK23" i="5"/>
  <c r="DL23" i="5"/>
  <c r="DM23" i="5"/>
  <c r="DN23" i="5"/>
  <c r="DO23" i="5"/>
  <c r="DP23" i="5"/>
  <c r="DQ23" i="5"/>
  <c r="DR23" i="5"/>
  <c r="DS23" i="5"/>
  <c r="DT23" i="5"/>
  <c r="DU23" i="5"/>
  <c r="DV23" i="5"/>
  <c r="DW23" i="5"/>
  <c r="DX23" i="5"/>
  <c r="DY23" i="5"/>
  <c r="DZ23" i="5"/>
  <c r="EA23" i="5"/>
  <c r="EB23" i="5"/>
  <c r="EC23" i="5"/>
  <c r="ED23" i="5"/>
  <c r="EE23" i="5"/>
  <c r="EF23" i="5"/>
  <c r="EG23" i="5"/>
  <c r="EH23" i="5"/>
  <c r="EI23" i="5"/>
  <c r="EJ23" i="5"/>
  <c r="EK23" i="5"/>
  <c r="EL23" i="5"/>
  <c r="Y24" i="5"/>
  <c r="Z24" i="5"/>
  <c r="AA24" i="5"/>
  <c r="AB24" i="5"/>
  <c r="AC24" i="5"/>
  <c r="AD24" i="5"/>
  <c r="AE24" i="5"/>
  <c r="AF24" i="5"/>
  <c r="AG24" i="5"/>
  <c r="AH24" i="5"/>
  <c r="AI24" i="5"/>
  <c r="AJ24" i="5"/>
  <c r="AK24" i="5"/>
  <c r="AL24" i="5"/>
  <c r="AM24" i="5"/>
  <c r="AN24" i="5"/>
  <c r="AO24" i="5"/>
  <c r="AP24" i="5"/>
  <c r="AQ24" i="5"/>
  <c r="AR24" i="5"/>
  <c r="AS24" i="5"/>
  <c r="AT24" i="5"/>
  <c r="AU24" i="5"/>
  <c r="AV24" i="5"/>
  <c r="AW24" i="5"/>
  <c r="AX24" i="5"/>
  <c r="AY24" i="5"/>
  <c r="AZ24" i="5"/>
  <c r="BA24" i="5"/>
  <c r="BB24" i="5"/>
  <c r="BC24" i="5"/>
  <c r="BD24" i="5"/>
  <c r="BE24" i="5"/>
  <c r="BF24" i="5"/>
  <c r="BG24" i="5"/>
  <c r="BH24" i="5"/>
  <c r="BI24" i="5"/>
  <c r="BJ24" i="5"/>
  <c r="BK24" i="5"/>
  <c r="BL24" i="5"/>
  <c r="BM24" i="5"/>
  <c r="BN24" i="5"/>
  <c r="BO24" i="5"/>
  <c r="BP24" i="5"/>
  <c r="BQ24" i="5"/>
  <c r="BR24" i="5"/>
  <c r="BS24" i="5"/>
  <c r="BT24" i="5"/>
  <c r="BU24" i="5"/>
  <c r="BV24" i="5"/>
  <c r="BW24" i="5"/>
  <c r="BX24" i="5"/>
  <c r="BY24" i="5"/>
  <c r="BZ24" i="5"/>
  <c r="CA24" i="5"/>
  <c r="CB24" i="5"/>
  <c r="CC24" i="5"/>
  <c r="CD24" i="5"/>
  <c r="CE24" i="5"/>
  <c r="CF24" i="5"/>
  <c r="CG24" i="5"/>
  <c r="CH24" i="5"/>
  <c r="CI24" i="5"/>
  <c r="CJ24" i="5"/>
  <c r="CK24" i="5"/>
  <c r="CL24" i="5"/>
  <c r="CM24" i="5"/>
  <c r="CN24" i="5"/>
  <c r="CO24" i="5"/>
  <c r="CP24" i="5"/>
  <c r="CQ24" i="5"/>
  <c r="CR24" i="5"/>
  <c r="CS24" i="5"/>
  <c r="CT24" i="5"/>
  <c r="CU24" i="5"/>
  <c r="CV24" i="5"/>
  <c r="CW24" i="5"/>
  <c r="CX24" i="5"/>
  <c r="CY24" i="5"/>
  <c r="CZ24" i="5"/>
  <c r="DA24" i="5"/>
  <c r="DB24" i="5"/>
  <c r="DC24" i="5"/>
  <c r="DD24" i="5"/>
  <c r="DE24" i="5"/>
  <c r="DF24" i="5"/>
  <c r="DG24" i="5"/>
  <c r="DH24" i="5"/>
  <c r="DI24" i="5"/>
  <c r="DJ24" i="5"/>
  <c r="DK24" i="5"/>
  <c r="DL24" i="5"/>
  <c r="DM24" i="5"/>
  <c r="DN24" i="5"/>
  <c r="DO24" i="5"/>
  <c r="DP24" i="5"/>
  <c r="DQ24" i="5"/>
  <c r="DR24" i="5"/>
  <c r="DS24" i="5"/>
  <c r="DT24" i="5"/>
  <c r="DU24" i="5"/>
  <c r="DV24" i="5"/>
  <c r="DW24" i="5"/>
  <c r="DX24" i="5"/>
  <c r="DY24" i="5"/>
  <c r="DZ24" i="5"/>
  <c r="EA24" i="5"/>
  <c r="EB24" i="5"/>
  <c r="EC24" i="5"/>
  <c r="ED24" i="5"/>
  <c r="EE24" i="5"/>
  <c r="EF24" i="5"/>
  <c r="EG24" i="5"/>
  <c r="EH24" i="5"/>
  <c r="EI24" i="5"/>
  <c r="EJ24" i="5"/>
  <c r="EK24" i="5"/>
  <c r="EL24" i="5"/>
  <c r="Y25" i="5"/>
  <c r="Z25" i="5"/>
  <c r="AA25" i="5"/>
  <c r="AB25" i="5"/>
  <c r="AC25" i="5"/>
  <c r="AD25" i="5"/>
  <c r="AE25" i="5"/>
  <c r="AF25" i="5"/>
  <c r="AG25" i="5"/>
  <c r="AH25" i="5"/>
  <c r="AI25" i="5"/>
  <c r="AJ25" i="5"/>
  <c r="AK25" i="5"/>
  <c r="AL25" i="5"/>
  <c r="AM25" i="5"/>
  <c r="AN25" i="5"/>
  <c r="AO25" i="5"/>
  <c r="AP25" i="5"/>
  <c r="AQ25" i="5"/>
  <c r="AR25" i="5"/>
  <c r="AS25" i="5"/>
  <c r="AT25" i="5"/>
  <c r="AU25" i="5"/>
  <c r="AV25" i="5"/>
  <c r="AW25" i="5"/>
  <c r="AX25" i="5"/>
  <c r="AY25" i="5"/>
  <c r="AZ25" i="5"/>
  <c r="BA25" i="5"/>
  <c r="BB25" i="5"/>
  <c r="BC25" i="5"/>
  <c r="BD25" i="5"/>
  <c r="BE25" i="5"/>
  <c r="BF25" i="5"/>
  <c r="BG25" i="5"/>
  <c r="BH25" i="5"/>
  <c r="BI25" i="5"/>
  <c r="BJ25" i="5"/>
  <c r="BK25" i="5"/>
  <c r="BL25" i="5"/>
  <c r="BM25" i="5"/>
  <c r="BN25" i="5"/>
  <c r="BO25" i="5"/>
  <c r="BP25" i="5"/>
  <c r="BQ25" i="5"/>
  <c r="BR25" i="5"/>
  <c r="BS25" i="5"/>
  <c r="BT25" i="5"/>
  <c r="BU25" i="5"/>
  <c r="BV25" i="5"/>
  <c r="BW25" i="5"/>
  <c r="BX25" i="5"/>
  <c r="BY25" i="5"/>
  <c r="BZ25" i="5"/>
  <c r="CA25" i="5"/>
  <c r="CB25" i="5"/>
  <c r="CC25" i="5"/>
  <c r="CD25" i="5"/>
  <c r="CE25" i="5"/>
  <c r="CF25" i="5"/>
  <c r="CG25" i="5"/>
  <c r="CH25" i="5"/>
  <c r="CI25" i="5"/>
  <c r="CJ25" i="5"/>
  <c r="CK25" i="5"/>
  <c r="CL25" i="5"/>
  <c r="CM25" i="5"/>
  <c r="CN25" i="5"/>
  <c r="CO25" i="5"/>
  <c r="CP25" i="5"/>
  <c r="CQ25" i="5"/>
  <c r="CR25" i="5"/>
  <c r="CS25" i="5"/>
  <c r="CT25" i="5"/>
  <c r="CU25" i="5"/>
  <c r="CV25" i="5"/>
  <c r="CW25" i="5"/>
  <c r="CX25" i="5"/>
  <c r="CY25" i="5"/>
  <c r="CZ25" i="5"/>
  <c r="DA25" i="5"/>
  <c r="DB25" i="5"/>
  <c r="DC25" i="5"/>
  <c r="DD25" i="5"/>
  <c r="DE25" i="5"/>
  <c r="DF25" i="5"/>
  <c r="DG25" i="5"/>
  <c r="DH25" i="5"/>
  <c r="DI25" i="5"/>
  <c r="DJ25" i="5"/>
  <c r="DK25" i="5"/>
  <c r="DL25" i="5"/>
  <c r="DM25" i="5"/>
  <c r="DN25" i="5"/>
  <c r="DO25" i="5"/>
  <c r="DP25" i="5"/>
  <c r="DQ25" i="5"/>
  <c r="DR25" i="5"/>
  <c r="DS25" i="5"/>
  <c r="DT25" i="5"/>
  <c r="DU25" i="5"/>
  <c r="DV25" i="5"/>
  <c r="DW25" i="5"/>
  <c r="DX25" i="5"/>
  <c r="DY25" i="5"/>
  <c r="DZ25" i="5"/>
  <c r="EA25" i="5"/>
  <c r="EB25" i="5"/>
  <c r="EC25" i="5"/>
  <c r="ED25" i="5"/>
  <c r="EE25" i="5"/>
  <c r="EF25" i="5"/>
  <c r="EG25" i="5"/>
  <c r="EH25" i="5"/>
  <c r="EI25" i="5"/>
  <c r="EJ25" i="5"/>
  <c r="EK25" i="5"/>
  <c r="EL25" i="5"/>
  <c r="Y26" i="5"/>
  <c r="Z26" i="5"/>
  <c r="AA26" i="5"/>
  <c r="AB26" i="5"/>
  <c r="AC26" i="5"/>
  <c r="AD26" i="5"/>
  <c r="AE26" i="5"/>
  <c r="AF26" i="5"/>
  <c r="AG26" i="5"/>
  <c r="AH26" i="5"/>
  <c r="AI26" i="5"/>
  <c r="AJ26" i="5"/>
  <c r="AK26" i="5"/>
  <c r="AL26" i="5"/>
  <c r="AM26" i="5"/>
  <c r="AN26" i="5"/>
  <c r="AO26" i="5"/>
  <c r="AP26" i="5"/>
  <c r="AQ26" i="5"/>
  <c r="AR26" i="5"/>
  <c r="AS26" i="5"/>
  <c r="AT26" i="5"/>
  <c r="AU26" i="5"/>
  <c r="AV26" i="5"/>
  <c r="AW26" i="5"/>
  <c r="AX26" i="5"/>
  <c r="AY26" i="5"/>
  <c r="AZ26" i="5"/>
  <c r="BA26" i="5"/>
  <c r="BB26" i="5"/>
  <c r="BC26" i="5"/>
  <c r="BD26" i="5"/>
  <c r="BE26" i="5"/>
  <c r="BF26" i="5"/>
  <c r="BG26" i="5"/>
  <c r="BH26" i="5"/>
  <c r="BI26" i="5"/>
  <c r="BJ26" i="5"/>
  <c r="BK26" i="5"/>
  <c r="BL26" i="5"/>
  <c r="BM26" i="5"/>
  <c r="BN26" i="5"/>
  <c r="BO26" i="5"/>
  <c r="BP26" i="5"/>
  <c r="BQ26" i="5"/>
  <c r="BR26" i="5"/>
  <c r="BS26" i="5"/>
  <c r="BT26" i="5"/>
  <c r="BU26" i="5"/>
  <c r="BV26" i="5"/>
  <c r="BW26" i="5"/>
  <c r="BX26" i="5"/>
  <c r="BY26" i="5"/>
  <c r="BZ26" i="5"/>
  <c r="CA26" i="5"/>
  <c r="CB26" i="5"/>
  <c r="CC26" i="5"/>
  <c r="CD26" i="5"/>
  <c r="CE26" i="5"/>
  <c r="CF26" i="5"/>
  <c r="CG26" i="5"/>
  <c r="CH26" i="5"/>
  <c r="CI26" i="5"/>
  <c r="CJ26" i="5"/>
  <c r="CK26" i="5"/>
  <c r="CL26" i="5"/>
  <c r="CM26" i="5"/>
  <c r="CN26" i="5"/>
  <c r="CO26" i="5"/>
  <c r="CP26" i="5"/>
  <c r="CQ26" i="5"/>
  <c r="CR26" i="5"/>
  <c r="CS26" i="5"/>
  <c r="CT26" i="5"/>
  <c r="CU26" i="5"/>
  <c r="CV26" i="5"/>
  <c r="CW26" i="5"/>
  <c r="CX26" i="5"/>
  <c r="CY26" i="5"/>
  <c r="CZ26" i="5"/>
  <c r="DA26" i="5"/>
  <c r="DB26" i="5"/>
  <c r="DC26" i="5"/>
  <c r="DD26" i="5"/>
  <c r="DE26" i="5"/>
  <c r="DF26" i="5"/>
  <c r="DG26" i="5"/>
  <c r="DH26" i="5"/>
  <c r="DI26" i="5"/>
  <c r="DJ26" i="5"/>
  <c r="DK26" i="5"/>
  <c r="DL26" i="5"/>
  <c r="DM26" i="5"/>
  <c r="DN26" i="5"/>
  <c r="DO26" i="5"/>
  <c r="DP26" i="5"/>
  <c r="DQ26" i="5"/>
  <c r="DR26" i="5"/>
  <c r="DS26" i="5"/>
  <c r="DT26" i="5"/>
  <c r="DU26" i="5"/>
  <c r="DV26" i="5"/>
  <c r="DW26" i="5"/>
  <c r="DX26" i="5"/>
  <c r="DY26" i="5"/>
  <c r="DZ26" i="5"/>
  <c r="EA26" i="5"/>
  <c r="EB26" i="5"/>
  <c r="EC26" i="5"/>
  <c r="ED26" i="5"/>
  <c r="EE26" i="5"/>
  <c r="EF26" i="5"/>
  <c r="EG26" i="5"/>
  <c r="EH26" i="5"/>
  <c r="EI26" i="5"/>
  <c r="EJ26" i="5"/>
  <c r="EK26" i="5"/>
  <c r="EL26" i="5"/>
  <c r="Y27" i="5"/>
  <c r="Z27" i="5"/>
  <c r="AA27" i="5"/>
  <c r="AB27" i="5"/>
  <c r="AC27" i="5"/>
  <c r="AD27" i="5"/>
  <c r="AE27" i="5"/>
  <c r="AF27" i="5"/>
  <c r="AG27" i="5"/>
  <c r="AH27" i="5"/>
  <c r="AI27" i="5"/>
  <c r="AJ27" i="5"/>
  <c r="AK27" i="5"/>
  <c r="AL27" i="5"/>
  <c r="AM27" i="5"/>
  <c r="AN27" i="5"/>
  <c r="AO27" i="5"/>
  <c r="AP27" i="5"/>
  <c r="AQ27" i="5"/>
  <c r="AR27" i="5"/>
  <c r="AS27" i="5"/>
  <c r="AT27" i="5"/>
  <c r="AU27" i="5"/>
  <c r="AV27" i="5"/>
  <c r="AW27" i="5"/>
  <c r="AX27" i="5"/>
  <c r="AY27" i="5"/>
  <c r="AZ27" i="5"/>
  <c r="BA27" i="5"/>
  <c r="BB27" i="5"/>
  <c r="BC27" i="5"/>
  <c r="BD27" i="5"/>
  <c r="BE27" i="5"/>
  <c r="BF27" i="5"/>
  <c r="BG27" i="5"/>
  <c r="BH27" i="5"/>
  <c r="BI27" i="5"/>
  <c r="BJ27" i="5"/>
  <c r="BK27" i="5"/>
  <c r="BL27" i="5"/>
  <c r="BM27" i="5"/>
  <c r="BN27" i="5"/>
  <c r="BO27" i="5"/>
  <c r="BP27" i="5"/>
  <c r="BQ27" i="5"/>
  <c r="BR27" i="5"/>
  <c r="BS27" i="5"/>
  <c r="BT27" i="5"/>
  <c r="BU27" i="5"/>
  <c r="BV27" i="5"/>
  <c r="BW27" i="5"/>
  <c r="BX27" i="5"/>
  <c r="BY27" i="5"/>
  <c r="BZ27" i="5"/>
  <c r="CA27" i="5"/>
  <c r="CB27" i="5"/>
  <c r="CC27" i="5"/>
  <c r="CD27" i="5"/>
  <c r="CE27" i="5"/>
  <c r="CF27" i="5"/>
  <c r="CG27" i="5"/>
  <c r="CH27" i="5"/>
  <c r="CI27" i="5"/>
  <c r="CJ27" i="5"/>
  <c r="CK27" i="5"/>
  <c r="CL27" i="5"/>
  <c r="CM27" i="5"/>
  <c r="CN27" i="5"/>
  <c r="CO27" i="5"/>
  <c r="CP27" i="5"/>
  <c r="CQ27" i="5"/>
  <c r="CR27" i="5"/>
  <c r="CS27" i="5"/>
  <c r="CT27" i="5"/>
  <c r="CU27" i="5"/>
  <c r="CV27" i="5"/>
  <c r="CW27" i="5"/>
  <c r="CX27" i="5"/>
  <c r="CY27" i="5"/>
  <c r="CZ27" i="5"/>
  <c r="DA27" i="5"/>
  <c r="DB27" i="5"/>
  <c r="DC27" i="5"/>
  <c r="DD27" i="5"/>
  <c r="DE27" i="5"/>
  <c r="DF27" i="5"/>
  <c r="DG27" i="5"/>
  <c r="DH27" i="5"/>
  <c r="DI27" i="5"/>
  <c r="DJ27" i="5"/>
  <c r="DK27" i="5"/>
  <c r="DL27" i="5"/>
  <c r="DM27" i="5"/>
  <c r="DN27" i="5"/>
  <c r="DO27" i="5"/>
  <c r="DP27" i="5"/>
  <c r="DQ27" i="5"/>
  <c r="DR27" i="5"/>
  <c r="DS27" i="5"/>
  <c r="DT27" i="5"/>
  <c r="DU27" i="5"/>
  <c r="DV27" i="5"/>
  <c r="DW27" i="5"/>
  <c r="DX27" i="5"/>
  <c r="DY27" i="5"/>
  <c r="DZ27" i="5"/>
  <c r="EA27" i="5"/>
  <c r="EB27" i="5"/>
  <c r="EC27" i="5"/>
  <c r="ED27" i="5"/>
  <c r="EE27" i="5"/>
  <c r="EF27" i="5"/>
  <c r="EG27" i="5"/>
  <c r="EH27" i="5"/>
  <c r="EI27" i="5"/>
  <c r="EJ27" i="5"/>
  <c r="EK27" i="5"/>
  <c r="EL27" i="5"/>
  <c r="Y28" i="5"/>
  <c r="Z28" i="5"/>
  <c r="AA28" i="5"/>
  <c r="AB28" i="5"/>
  <c r="AC28" i="5"/>
  <c r="AD28" i="5"/>
  <c r="AE28" i="5"/>
  <c r="AF28" i="5"/>
  <c r="AG28" i="5"/>
  <c r="AH28" i="5"/>
  <c r="AI28" i="5"/>
  <c r="AJ28" i="5"/>
  <c r="AK28" i="5"/>
  <c r="AL28" i="5"/>
  <c r="AM28" i="5"/>
  <c r="AN28" i="5"/>
  <c r="AO28" i="5"/>
  <c r="AP28" i="5"/>
  <c r="AQ28" i="5"/>
  <c r="AR28" i="5"/>
  <c r="AS28" i="5"/>
  <c r="AT28" i="5"/>
  <c r="AU28" i="5"/>
  <c r="AV28" i="5"/>
  <c r="AW28" i="5"/>
  <c r="AX28" i="5"/>
  <c r="AY28" i="5"/>
  <c r="AZ28" i="5"/>
  <c r="BA28" i="5"/>
  <c r="BB28" i="5"/>
  <c r="BC28" i="5"/>
  <c r="BD28" i="5"/>
  <c r="BE28" i="5"/>
  <c r="BF28" i="5"/>
  <c r="BG28" i="5"/>
  <c r="BH28" i="5"/>
  <c r="BI28" i="5"/>
  <c r="BJ28" i="5"/>
  <c r="BK28" i="5"/>
  <c r="BL28" i="5"/>
  <c r="BM28" i="5"/>
  <c r="BN28" i="5"/>
  <c r="BO28" i="5"/>
  <c r="BP28" i="5"/>
  <c r="BQ28" i="5"/>
  <c r="BR28" i="5"/>
  <c r="BS28" i="5"/>
  <c r="BT28" i="5"/>
  <c r="BU28" i="5"/>
  <c r="BV28" i="5"/>
  <c r="BW28" i="5"/>
  <c r="BX28" i="5"/>
  <c r="BY28" i="5"/>
  <c r="BZ28" i="5"/>
  <c r="CA28" i="5"/>
  <c r="CB28" i="5"/>
  <c r="CC28" i="5"/>
  <c r="CD28" i="5"/>
  <c r="CE28" i="5"/>
  <c r="CF28" i="5"/>
  <c r="CG28" i="5"/>
  <c r="CH28" i="5"/>
  <c r="CI28" i="5"/>
  <c r="CJ28" i="5"/>
  <c r="CK28" i="5"/>
  <c r="CL28" i="5"/>
  <c r="CM28" i="5"/>
  <c r="CN28" i="5"/>
  <c r="CO28" i="5"/>
  <c r="CP28" i="5"/>
  <c r="CQ28" i="5"/>
  <c r="CR28" i="5"/>
  <c r="CS28" i="5"/>
  <c r="CT28" i="5"/>
  <c r="CU28" i="5"/>
  <c r="CV28" i="5"/>
  <c r="CW28" i="5"/>
  <c r="CX28" i="5"/>
  <c r="CY28" i="5"/>
  <c r="CZ28" i="5"/>
  <c r="DA28" i="5"/>
  <c r="DB28" i="5"/>
  <c r="DC28" i="5"/>
  <c r="DD28" i="5"/>
  <c r="DE28" i="5"/>
  <c r="DF28" i="5"/>
  <c r="DG28" i="5"/>
  <c r="DH28" i="5"/>
  <c r="DI28" i="5"/>
  <c r="DJ28" i="5"/>
  <c r="DK28" i="5"/>
  <c r="DL28" i="5"/>
  <c r="DM28" i="5"/>
  <c r="DN28" i="5"/>
  <c r="DO28" i="5"/>
  <c r="DP28" i="5"/>
  <c r="DQ28" i="5"/>
  <c r="DR28" i="5"/>
  <c r="DS28" i="5"/>
  <c r="DT28" i="5"/>
  <c r="DU28" i="5"/>
  <c r="DV28" i="5"/>
  <c r="DW28" i="5"/>
  <c r="DX28" i="5"/>
  <c r="DY28" i="5"/>
  <c r="DZ28" i="5"/>
  <c r="EA28" i="5"/>
  <c r="EB28" i="5"/>
  <c r="EC28" i="5"/>
  <c r="ED28" i="5"/>
  <c r="EE28" i="5"/>
  <c r="EF28" i="5"/>
  <c r="EG28" i="5"/>
  <c r="EH28" i="5"/>
  <c r="EI28" i="5"/>
  <c r="EJ28" i="5"/>
  <c r="EK28" i="5"/>
  <c r="EL28" i="5"/>
  <c r="Y29" i="5"/>
  <c r="Z29" i="5"/>
  <c r="AA29" i="5"/>
  <c r="AB29" i="5"/>
  <c r="AC29" i="5"/>
  <c r="AD29" i="5"/>
  <c r="AE29" i="5"/>
  <c r="AF29" i="5"/>
  <c r="AG29" i="5"/>
  <c r="AH29" i="5"/>
  <c r="AI29" i="5"/>
  <c r="AJ29" i="5"/>
  <c r="AK29" i="5"/>
  <c r="AL29" i="5"/>
  <c r="AM29" i="5"/>
  <c r="AN29" i="5"/>
  <c r="AO29" i="5"/>
  <c r="AP29" i="5"/>
  <c r="AQ29" i="5"/>
  <c r="AR29" i="5"/>
  <c r="AS29" i="5"/>
  <c r="AT29" i="5"/>
  <c r="AU29" i="5"/>
  <c r="AV29" i="5"/>
  <c r="AW29" i="5"/>
  <c r="AX29" i="5"/>
  <c r="AY29" i="5"/>
  <c r="AZ29" i="5"/>
  <c r="BA29" i="5"/>
  <c r="BB29" i="5"/>
  <c r="BC29" i="5"/>
  <c r="BD29" i="5"/>
  <c r="BE29" i="5"/>
  <c r="BF29" i="5"/>
  <c r="BG29" i="5"/>
  <c r="BH29" i="5"/>
  <c r="BI29" i="5"/>
  <c r="BJ29" i="5"/>
  <c r="BK29" i="5"/>
  <c r="BL29" i="5"/>
  <c r="BM29" i="5"/>
  <c r="BN29" i="5"/>
  <c r="BO29" i="5"/>
  <c r="BP29" i="5"/>
  <c r="BQ29" i="5"/>
  <c r="BR29" i="5"/>
  <c r="BS29" i="5"/>
  <c r="BT29" i="5"/>
  <c r="BU29" i="5"/>
  <c r="BV29" i="5"/>
  <c r="BW29" i="5"/>
  <c r="BX29" i="5"/>
  <c r="BY29" i="5"/>
  <c r="BZ29" i="5"/>
  <c r="CA29" i="5"/>
  <c r="CB29" i="5"/>
  <c r="CC29" i="5"/>
  <c r="CD29" i="5"/>
  <c r="CE29" i="5"/>
  <c r="CF29" i="5"/>
  <c r="CG29" i="5"/>
  <c r="CH29" i="5"/>
  <c r="CI29" i="5"/>
  <c r="CJ29" i="5"/>
  <c r="CK29" i="5"/>
  <c r="CL29" i="5"/>
  <c r="CM29" i="5"/>
  <c r="CN29" i="5"/>
  <c r="CO29" i="5"/>
  <c r="CP29" i="5"/>
  <c r="CQ29" i="5"/>
  <c r="CR29" i="5"/>
  <c r="CS29" i="5"/>
  <c r="CT29" i="5"/>
  <c r="CU29" i="5"/>
  <c r="CV29" i="5"/>
  <c r="CW29" i="5"/>
  <c r="CX29" i="5"/>
  <c r="CY29" i="5"/>
  <c r="CZ29" i="5"/>
  <c r="DA29" i="5"/>
  <c r="DB29" i="5"/>
  <c r="DC29" i="5"/>
  <c r="DD29" i="5"/>
  <c r="DE29" i="5"/>
  <c r="DF29" i="5"/>
  <c r="DG29" i="5"/>
  <c r="DH29" i="5"/>
  <c r="DI29" i="5"/>
  <c r="DJ29" i="5"/>
  <c r="DK29" i="5"/>
  <c r="DL29" i="5"/>
  <c r="DM29" i="5"/>
  <c r="DN29" i="5"/>
  <c r="DO29" i="5"/>
  <c r="DP29" i="5"/>
  <c r="DQ29" i="5"/>
  <c r="DR29" i="5"/>
  <c r="DS29" i="5"/>
  <c r="DT29" i="5"/>
  <c r="DU29" i="5"/>
  <c r="DV29" i="5"/>
  <c r="DW29" i="5"/>
  <c r="DX29" i="5"/>
  <c r="DY29" i="5"/>
  <c r="DZ29" i="5"/>
  <c r="EA29" i="5"/>
  <c r="EB29" i="5"/>
  <c r="EC29" i="5"/>
  <c r="ED29" i="5"/>
  <c r="EE29" i="5"/>
  <c r="EF29" i="5"/>
  <c r="EG29" i="5"/>
  <c r="EH29" i="5"/>
  <c r="EI29" i="5"/>
  <c r="EJ29" i="5"/>
  <c r="EK29" i="5"/>
  <c r="EL29" i="5"/>
  <c r="Y30" i="5"/>
  <c r="Z30" i="5"/>
  <c r="AA30" i="5"/>
  <c r="AB30" i="5"/>
  <c r="AC30" i="5"/>
  <c r="AD30" i="5"/>
  <c r="AE30" i="5"/>
  <c r="AF30" i="5"/>
  <c r="AG30" i="5"/>
  <c r="AH30" i="5"/>
  <c r="AI30" i="5"/>
  <c r="AJ30" i="5"/>
  <c r="AK30" i="5"/>
  <c r="AL30" i="5"/>
  <c r="AM30" i="5"/>
  <c r="AN30" i="5"/>
  <c r="AO30" i="5"/>
  <c r="AP30" i="5"/>
  <c r="AQ30" i="5"/>
  <c r="AR30" i="5"/>
  <c r="AS30" i="5"/>
  <c r="AT30" i="5"/>
  <c r="AU30" i="5"/>
  <c r="AV30" i="5"/>
  <c r="AW30" i="5"/>
  <c r="AX30" i="5"/>
  <c r="AY30" i="5"/>
  <c r="AZ30" i="5"/>
  <c r="BA30" i="5"/>
  <c r="BB30" i="5"/>
  <c r="BC30" i="5"/>
  <c r="BD30" i="5"/>
  <c r="BE30" i="5"/>
  <c r="BF30" i="5"/>
  <c r="BG30" i="5"/>
  <c r="BH30" i="5"/>
  <c r="BI30" i="5"/>
  <c r="BJ30" i="5"/>
  <c r="BK30" i="5"/>
  <c r="BL30" i="5"/>
  <c r="BM30" i="5"/>
  <c r="BN30" i="5"/>
  <c r="BO30" i="5"/>
  <c r="BP30" i="5"/>
  <c r="BQ30" i="5"/>
  <c r="BR30" i="5"/>
  <c r="BS30" i="5"/>
  <c r="BT30" i="5"/>
  <c r="BU30" i="5"/>
  <c r="BV30" i="5"/>
  <c r="BW30" i="5"/>
  <c r="BX30" i="5"/>
  <c r="BY30" i="5"/>
  <c r="BZ30" i="5"/>
  <c r="CA30" i="5"/>
  <c r="CB30" i="5"/>
  <c r="CC30" i="5"/>
  <c r="CD30" i="5"/>
  <c r="CE30" i="5"/>
  <c r="CF30" i="5"/>
  <c r="CG30" i="5"/>
  <c r="CH30" i="5"/>
  <c r="CI30" i="5"/>
  <c r="CJ30" i="5"/>
  <c r="CK30" i="5"/>
  <c r="CL30" i="5"/>
  <c r="CM30" i="5"/>
  <c r="CN30" i="5"/>
  <c r="CO30" i="5"/>
  <c r="CP30" i="5"/>
  <c r="CQ30" i="5"/>
  <c r="CR30" i="5"/>
  <c r="CS30" i="5"/>
  <c r="CT30" i="5"/>
  <c r="CU30" i="5"/>
  <c r="CV30" i="5"/>
  <c r="CW30" i="5"/>
  <c r="CX30" i="5"/>
  <c r="CY30" i="5"/>
  <c r="CZ30" i="5"/>
  <c r="DA30" i="5"/>
  <c r="DB30" i="5"/>
  <c r="DC30" i="5"/>
  <c r="DD30" i="5"/>
  <c r="DE30" i="5"/>
  <c r="DF30" i="5"/>
  <c r="DG30" i="5"/>
  <c r="DH30" i="5"/>
  <c r="DI30" i="5"/>
  <c r="DJ30" i="5"/>
  <c r="DK30" i="5"/>
  <c r="DL30" i="5"/>
  <c r="DM30" i="5"/>
  <c r="DN30" i="5"/>
  <c r="DO30" i="5"/>
  <c r="DP30" i="5"/>
  <c r="DQ30" i="5"/>
  <c r="DR30" i="5"/>
  <c r="DS30" i="5"/>
  <c r="DT30" i="5"/>
  <c r="DU30" i="5"/>
  <c r="DV30" i="5"/>
  <c r="DW30" i="5"/>
  <c r="DX30" i="5"/>
  <c r="DY30" i="5"/>
  <c r="DZ30" i="5"/>
  <c r="EA30" i="5"/>
  <c r="EB30" i="5"/>
  <c r="EC30" i="5"/>
  <c r="ED30" i="5"/>
  <c r="EE30" i="5"/>
  <c r="EF30" i="5"/>
  <c r="EG30" i="5"/>
  <c r="EH30" i="5"/>
  <c r="EI30" i="5"/>
  <c r="EJ30" i="5"/>
  <c r="EK30" i="5"/>
  <c r="EL30" i="5"/>
  <c r="Y31" i="5"/>
  <c r="Z31" i="5"/>
  <c r="AA31" i="5"/>
  <c r="AB31" i="5"/>
  <c r="AC31" i="5"/>
  <c r="AD31" i="5"/>
  <c r="AE31" i="5"/>
  <c r="AF31" i="5"/>
  <c r="AG31" i="5"/>
  <c r="AH31" i="5"/>
  <c r="AI31" i="5"/>
  <c r="AJ31" i="5"/>
  <c r="AK31" i="5"/>
  <c r="AL31" i="5"/>
  <c r="AM31" i="5"/>
  <c r="AN31" i="5"/>
  <c r="AO31" i="5"/>
  <c r="AP31" i="5"/>
  <c r="AQ31" i="5"/>
  <c r="AR31" i="5"/>
  <c r="AS31" i="5"/>
  <c r="AT31" i="5"/>
  <c r="AU31" i="5"/>
  <c r="AV31" i="5"/>
  <c r="AW31" i="5"/>
  <c r="AX31" i="5"/>
  <c r="AY31" i="5"/>
  <c r="AZ31" i="5"/>
  <c r="BA31" i="5"/>
  <c r="BB31" i="5"/>
  <c r="BC31" i="5"/>
  <c r="BD31" i="5"/>
  <c r="BE31" i="5"/>
  <c r="BF31" i="5"/>
  <c r="BG31" i="5"/>
  <c r="BH31" i="5"/>
  <c r="BI31" i="5"/>
  <c r="BJ31" i="5"/>
  <c r="BK31" i="5"/>
  <c r="BL31" i="5"/>
  <c r="BM31" i="5"/>
  <c r="BN31" i="5"/>
  <c r="BO31" i="5"/>
  <c r="BP31" i="5"/>
  <c r="BQ31" i="5"/>
  <c r="BR31" i="5"/>
  <c r="BS31" i="5"/>
  <c r="BT31" i="5"/>
  <c r="BU31" i="5"/>
  <c r="BV31" i="5"/>
  <c r="BW31" i="5"/>
  <c r="BX31" i="5"/>
  <c r="BY31" i="5"/>
  <c r="BZ31" i="5"/>
  <c r="CA31" i="5"/>
  <c r="CB31" i="5"/>
  <c r="CC31" i="5"/>
  <c r="CD31" i="5"/>
  <c r="CE31" i="5"/>
  <c r="CF31" i="5"/>
  <c r="CG31" i="5"/>
  <c r="CH31" i="5"/>
  <c r="CI31" i="5"/>
  <c r="CJ31" i="5"/>
  <c r="CK31" i="5"/>
  <c r="CL31" i="5"/>
  <c r="CM31" i="5"/>
  <c r="CN31" i="5"/>
  <c r="CO31" i="5"/>
  <c r="CP31" i="5"/>
  <c r="CQ31" i="5"/>
  <c r="CR31" i="5"/>
  <c r="CS31" i="5"/>
  <c r="CT31" i="5"/>
  <c r="CU31" i="5"/>
  <c r="CV31" i="5"/>
  <c r="CW31" i="5"/>
  <c r="CX31" i="5"/>
  <c r="CY31" i="5"/>
  <c r="CZ31" i="5"/>
  <c r="DA31" i="5"/>
  <c r="DB31" i="5"/>
  <c r="DC31" i="5"/>
  <c r="DD31" i="5"/>
  <c r="DE31" i="5"/>
  <c r="DF31" i="5"/>
  <c r="DG31" i="5"/>
  <c r="DH31" i="5"/>
  <c r="DI31" i="5"/>
  <c r="DJ31" i="5"/>
  <c r="DK31" i="5"/>
  <c r="DL31" i="5"/>
  <c r="DM31" i="5"/>
  <c r="DN31" i="5"/>
  <c r="DO31" i="5"/>
  <c r="DP31" i="5"/>
  <c r="DQ31" i="5"/>
  <c r="DR31" i="5"/>
  <c r="DS31" i="5"/>
  <c r="DT31" i="5"/>
  <c r="DU31" i="5"/>
  <c r="DV31" i="5"/>
  <c r="DW31" i="5"/>
  <c r="DX31" i="5"/>
  <c r="DY31" i="5"/>
  <c r="DZ31" i="5"/>
  <c r="EA31" i="5"/>
  <c r="EB31" i="5"/>
  <c r="EC31" i="5"/>
  <c r="ED31" i="5"/>
  <c r="EE31" i="5"/>
  <c r="EF31" i="5"/>
  <c r="EG31" i="5"/>
  <c r="EH31" i="5"/>
  <c r="EI31" i="5"/>
  <c r="EJ31" i="5"/>
  <c r="EK31" i="5"/>
  <c r="EL31" i="5"/>
  <c r="Y32" i="5"/>
  <c r="Z32" i="5"/>
  <c r="AA32" i="5"/>
  <c r="AB32" i="5"/>
  <c r="AC32" i="5"/>
  <c r="AD32" i="5"/>
  <c r="AE32" i="5"/>
  <c r="AF32" i="5"/>
  <c r="AG32" i="5"/>
  <c r="AH32" i="5"/>
  <c r="AI32" i="5"/>
  <c r="AJ32" i="5"/>
  <c r="AK32" i="5"/>
  <c r="AL32" i="5"/>
  <c r="AM32" i="5"/>
  <c r="AN32" i="5"/>
  <c r="AO32" i="5"/>
  <c r="AP32" i="5"/>
  <c r="AQ32" i="5"/>
  <c r="AR32" i="5"/>
  <c r="AS32" i="5"/>
  <c r="AT32" i="5"/>
  <c r="AU32" i="5"/>
  <c r="AV32" i="5"/>
  <c r="AW32" i="5"/>
  <c r="AX32" i="5"/>
  <c r="AY32" i="5"/>
  <c r="AZ32" i="5"/>
  <c r="BA32" i="5"/>
  <c r="BB32" i="5"/>
  <c r="BC32" i="5"/>
  <c r="BD32" i="5"/>
  <c r="BE32" i="5"/>
  <c r="BF32" i="5"/>
  <c r="BG32" i="5"/>
  <c r="BH32" i="5"/>
  <c r="BI32" i="5"/>
  <c r="BJ32" i="5"/>
  <c r="BK32" i="5"/>
  <c r="BL32" i="5"/>
  <c r="BM32" i="5"/>
  <c r="BN32" i="5"/>
  <c r="BO32" i="5"/>
  <c r="BP32" i="5"/>
  <c r="BQ32" i="5"/>
  <c r="BR32" i="5"/>
  <c r="BS32" i="5"/>
  <c r="BT32" i="5"/>
  <c r="BU32" i="5"/>
  <c r="BV32" i="5"/>
  <c r="BW32" i="5"/>
  <c r="BX32" i="5"/>
  <c r="BY32" i="5"/>
  <c r="BZ32" i="5"/>
  <c r="CA32" i="5"/>
  <c r="CB32" i="5"/>
  <c r="CC32" i="5"/>
  <c r="CD32" i="5"/>
  <c r="CE32" i="5"/>
  <c r="CF32" i="5"/>
  <c r="CG32" i="5"/>
  <c r="CH32" i="5"/>
  <c r="CI32" i="5"/>
  <c r="CJ32" i="5"/>
  <c r="CK32" i="5"/>
  <c r="CL32" i="5"/>
  <c r="CM32" i="5"/>
  <c r="CN32" i="5"/>
  <c r="CO32" i="5"/>
  <c r="CP32" i="5"/>
  <c r="CQ32" i="5"/>
  <c r="CR32" i="5"/>
  <c r="CS32" i="5"/>
  <c r="CT32" i="5"/>
  <c r="CU32" i="5"/>
  <c r="CV32" i="5"/>
  <c r="CW32" i="5"/>
  <c r="CX32" i="5"/>
  <c r="CY32" i="5"/>
  <c r="CZ32" i="5"/>
  <c r="DA32" i="5"/>
  <c r="DB32" i="5"/>
  <c r="DC32" i="5"/>
  <c r="DD32" i="5"/>
  <c r="DE32" i="5"/>
  <c r="DF32" i="5"/>
  <c r="DG32" i="5"/>
  <c r="DH32" i="5"/>
  <c r="DI32" i="5"/>
  <c r="DJ32" i="5"/>
  <c r="DK32" i="5"/>
  <c r="DL32" i="5"/>
  <c r="DM32" i="5"/>
  <c r="DN32" i="5"/>
  <c r="DO32" i="5"/>
  <c r="DP32" i="5"/>
  <c r="DQ32" i="5"/>
  <c r="DR32" i="5"/>
  <c r="DS32" i="5"/>
  <c r="DT32" i="5"/>
  <c r="DU32" i="5"/>
  <c r="DV32" i="5"/>
  <c r="DW32" i="5"/>
  <c r="DX32" i="5"/>
  <c r="DY32" i="5"/>
  <c r="DZ32" i="5"/>
  <c r="EA32" i="5"/>
  <c r="EB32" i="5"/>
  <c r="EC32" i="5"/>
  <c r="ED32" i="5"/>
  <c r="EE32" i="5"/>
  <c r="EF32" i="5"/>
  <c r="EG32" i="5"/>
  <c r="EH32" i="5"/>
  <c r="EI32" i="5"/>
  <c r="EJ32" i="5"/>
  <c r="EK32" i="5"/>
  <c r="EL32" i="5"/>
  <c r="Y33" i="5"/>
  <c r="Z33" i="5"/>
  <c r="AA33" i="5"/>
  <c r="AB33" i="5"/>
  <c r="AC33" i="5"/>
  <c r="AD33" i="5"/>
  <c r="AE33" i="5"/>
  <c r="AF33" i="5"/>
  <c r="AG33" i="5"/>
  <c r="AH33" i="5"/>
  <c r="AI33" i="5"/>
  <c r="AJ33" i="5"/>
  <c r="AK33" i="5"/>
  <c r="AL33" i="5"/>
  <c r="AM33" i="5"/>
  <c r="AN33" i="5"/>
  <c r="AO33" i="5"/>
  <c r="AP33" i="5"/>
  <c r="AQ33" i="5"/>
  <c r="AR33" i="5"/>
  <c r="AS33" i="5"/>
  <c r="AT33" i="5"/>
  <c r="AU33" i="5"/>
  <c r="AV33" i="5"/>
  <c r="AW33" i="5"/>
  <c r="AX33" i="5"/>
  <c r="AY33" i="5"/>
  <c r="AZ33" i="5"/>
  <c r="BA33" i="5"/>
  <c r="BB33" i="5"/>
  <c r="BC33" i="5"/>
  <c r="BD33" i="5"/>
  <c r="BE33" i="5"/>
  <c r="BF33" i="5"/>
  <c r="BG33" i="5"/>
  <c r="BH33" i="5"/>
  <c r="BI33" i="5"/>
  <c r="BJ33" i="5"/>
  <c r="BK33" i="5"/>
  <c r="BL33" i="5"/>
  <c r="BM33" i="5"/>
  <c r="BN33" i="5"/>
  <c r="BO33" i="5"/>
  <c r="BP33" i="5"/>
  <c r="BQ33" i="5"/>
  <c r="BR33" i="5"/>
  <c r="BS33" i="5"/>
  <c r="BT33" i="5"/>
  <c r="BU33" i="5"/>
  <c r="BV33" i="5"/>
  <c r="BW33" i="5"/>
  <c r="BX33" i="5"/>
  <c r="BY33" i="5"/>
  <c r="BZ33" i="5"/>
  <c r="CA33" i="5"/>
  <c r="CB33" i="5"/>
  <c r="CC33" i="5"/>
  <c r="CD33" i="5"/>
  <c r="CE33" i="5"/>
  <c r="CF33" i="5"/>
  <c r="CG33" i="5"/>
  <c r="CH33" i="5"/>
  <c r="CI33" i="5"/>
  <c r="CJ33" i="5"/>
  <c r="CK33" i="5"/>
  <c r="CL33" i="5"/>
  <c r="CM33" i="5"/>
  <c r="CN33" i="5"/>
  <c r="CO33" i="5"/>
  <c r="CP33" i="5"/>
  <c r="CQ33" i="5"/>
  <c r="CR33" i="5"/>
  <c r="CS33" i="5"/>
  <c r="CT33" i="5"/>
  <c r="CU33" i="5"/>
  <c r="CV33" i="5"/>
  <c r="CW33" i="5"/>
  <c r="CX33" i="5"/>
  <c r="CY33" i="5"/>
  <c r="CZ33" i="5"/>
  <c r="DA33" i="5"/>
  <c r="DB33" i="5"/>
  <c r="DC33" i="5"/>
  <c r="DD33" i="5"/>
  <c r="DE33" i="5"/>
  <c r="DF33" i="5"/>
  <c r="DG33" i="5"/>
  <c r="DH33" i="5"/>
  <c r="DI33" i="5"/>
  <c r="DJ33" i="5"/>
  <c r="DK33" i="5"/>
  <c r="DL33" i="5"/>
  <c r="DM33" i="5"/>
  <c r="DN33" i="5"/>
  <c r="DO33" i="5"/>
  <c r="DP33" i="5"/>
  <c r="DQ33" i="5"/>
  <c r="DR33" i="5"/>
  <c r="DS33" i="5"/>
  <c r="DT33" i="5"/>
  <c r="DU33" i="5"/>
  <c r="DV33" i="5"/>
  <c r="DW33" i="5"/>
  <c r="DX33" i="5"/>
  <c r="DY33" i="5"/>
  <c r="DZ33" i="5"/>
  <c r="EA33" i="5"/>
  <c r="EB33" i="5"/>
  <c r="EC33" i="5"/>
  <c r="ED33" i="5"/>
  <c r="EE33" i="5"/>
  <c r="EF33" i="5"/>
  <c r="EG33" i="5"/>
  <c r="EH33" i="5"/>
  <c r="EI33" i="5"/>
  <c r="EJ33" i="5"/>
  <c r="EK33" i="5"/>
  <c r="EL33" i="5"/>
  <c r="Y34" i="5"/>
  <c r="Z34" i="5"/>
  <c r="AA34" i="5"/>
  <c r="AB34" i="5"/>
  <c r="AC34" i="5"/>
  <c r="AD34" i="5"/>
  <c r="AE34" i="5"/>
  <c r="AF34" i="5"/>
  <c r="AG34" i="5"/>
  <c r="AH34" i="5"/>
  <c r="AI34" i="5"/>
  <c r="AJ34" i="5"/>
  <c r="AK34" i="5"/>
  <c r="AL34" i="5"/>
  <c r="AM34" i="5"/>
  <c r="AN34" i="5"/>
  <c r="AO34" i="5"/>
  <c r="AP34" i="5"/>
  <c r="AQ34" i="5"/>
  <c r="AR34" i="5"/>
  <c r="AS34" i="5"/>
  <c r="AT34" i="5"/>
  <c r="AU34" i="5"/>
  <c r="AV34" i="5"/>
  <c r="AW34" i="5"/>
  <c r="AX34" i="5"/>
  <c r="AY34" i="5"/>
  <c r="AZ34" i="5"/>
  <c r="BA34" i="5"/>
  <c r="BB34" i="5"/>
  <c r="BC34" i="5"/>
  <c r="BD34" i="5"/>
  <c r="BE34" i="5"/>
  <c r="BF34" i="5"/>
  <c r="BG34" i="5"/>
  <c r="BH34" i="5"/>
  <c r="BI34" i="5"/>
  <c r="BJ34" i="5"/>
  <c r="BK34" i="5"/>
  <c r="BL34" i="5"/>
  <c r="BM34" i="5"/>
  <c r="BN34" i="5"/>
  <c r="BO34" i="5"/>
  <c r="BP34" i="5"/>
  <c r="BQ34" i="5"/>
  <c r="BR34" i="5"/>
  <c r="BS34" i="5"/>
  <c r="BT34" i="5"/>
  <c r="BU34" i="5"/>
  <c r="BV34" i="5"/>
  <c r="BW34" i="5"/>
  <c r="BX34" i="5"/>
  <c r="BY34" i="5"/>
  <c r="BZ34" i="5"/>
  <c r="CA34" i="5"/>
  <c r="CB34" i="5"/>
  <c r="CC34" i="5"/>
  <c r="CD34" i="5"/>
  <c r="CE34" i="5"/>
  <c r="CF34" i="5"/>
  <c r="CG34" i="5"/>
  <c r="CH34" i="5"/>
  <c r="CI34" i="5"/>
  <c r="CJ34" i="5"/>
  <c r="CK34" i="5"/>
  <c r="CL34" i="5"/>
  <c r="CM34" i="5"/>
  <c r="CN34" i="5"/>
  <c r="CO34" i="5"/>
  <c r="CP34" i="5"/>
  <c r="CQ34" i="5"/>
  <c r="CR34" i="5"/>
  <c r="CS34" i="5"/>
  <c r="CT34" i="5"/>
  <c r="CU34" i="5"/>
  <c r="CV34" i="5"/>
  <c r="CW34" i="5"/>
  <c r="CX34" i="5"/>
  <c r="CY34" i="5"/>
  <c r="CZ34" i="5"/>
  <c r="DA34" i="5"/>
  <c r="DB34" i="5"/>
  <c r="DC34" i="5"/>
  <c r="DD34" i="5"/>
  <c r="DE34" i="5"/>
  <c r="DF34" i="5"/>
  <c r="DG34" i="5"/>
  <c r="DH34" i="5"/>
  <c r="DI34" i="5"/>
  <c r="DJ34" i="5"/>
  <c r="DK34" i="5"/>
  <c r="DL34" i="5"/>
  <c r="DM34" i="5"/>
  <c r="DN34" i="5"/>
  <c r="DO34" i="5"/>
  <c r="DP34" i="5"/>
  <c r="DQ34" i="5"/>
  <c r="DR34" i="5"/>
  <c r="DS34" i="5"/>
  <c r="DT34" i="5"/>
  <c r="DU34" i="5"/>
  <c r="DV34" i="5"/>
  <c r="DW34" i="5"/>
  <c r="DX34" i="5"/>
  <c r="DY34" i="5"/>
  <c r="DZ34" i="5"/>
  <c r="EA34" i="5"/>
  <c r="EB34" i="5"/>
  <c r="EC34" i="5"/>
  <c r="ED34" i="5"/>
  <c r="EE34" i="5"/>
  <c r="EF34" i="5"/>
  <c r="EG34" i="5"/>
  <c r="EH34" i="5"/>
  <c r="EI34" i="5"/>
  <c r="EJ34" i="5"/>
  <c r="EK34" i="5"/>
  <c r="EL34" i="5"/>
  <c r="Y35" i="5"/>
  <c r="Z35" i="5"/>
  <c r="AA35" i="5"/>
  <c r="AB35" i="5"/>
  <c r="AC35" i="5"/>
  <c r="AD35" i="5"/>
  <c r="AE35" i="5"/>
  <c r="AF35" i="5"/>
  <c r="AG35" i="5"/>
  <c r="AH35" i="5"/>
  <c r="AI35" i="5"/>
  <c r="AJ35" i="5"/>
  <c r="AK35" i="5"/>
  <c r="AL35" i="5"/>
  <c r="AM35" i="5"/>
  <c r="AN35" i="5"/>
  <c r="AO35" i="5"/>
  <c r="AP35" i="5"/>
  <c r="AQ35" i="5"/>
  <c r="AR35" i="5"/>
  <c r="AS35" i="5"/>
  <c r="AT35" i="5"/>
  <c r="AU35" i="5"/>
  <c r="AV35" i="5"/>
  <c r="AW35" i="5"/>
  <c r="AX35" i="5"/>
  <c r="AY35" i="5"/>
  <c r="AZ35" i="5"/>
  <c r="BA35" i="5"/>
  <c r="BB35" i="5"/>
  <c r="BC35" i="5"/>
  <c r="BD35" i="5"/>
  <c r="BE35" i="5"/>
  <c r="BF35" i="5"/>
  <c r="BG35" i="5"/>
  <c r="BH35" i="5"/>
  <c r="BI35" i="5"/>
  <c r="BJ35" i="5"/>
  <c r="BK35" i="5"/>
  <c r="BL35" i="5"/>
  <c r="BM35" i="5"/>
  <c r="BN35" i="5"/>
  <c r="BO35" i="5"/>
  <c r="BP35" i="5"/>
  <c r="BQ35" i="5"/>
  <c r="BR35" i="5"/>
  <c r="BS35" i="5"/>
  <c r="BT35" i="5"/>
  <c r="BU35" i="5"/>
  <c r="BV35" i="5"/>
  <c r="BW35" i="5"/>
  <c r="BX35" i="5"/>
  <c r="BY35" i="5"/>
  <c r="BZ35" i="5"/>
  <c r="CA35" i="5"/>
  <c r="CB35" i="5"/>
  <c r="CC35" i="5"/>
  <c r="CD35" i="5"/>
  <c r="CE35" i="5"/>
  <c r="CF35" i="5"/>
  <c r="CG35" i="5"/>
  <c r="CH35" i="5"/>
  <c r="CI35" i="5"/>
  <c r="CJ35" i="5"/>
  <c r="CK35" i="5"/>
  <c r="CL35" i="5"/>
  <c r="CM35" i="5"/>
  <c r="CN35" i="5"/>
  <c r="CO35" i="5"/>
  <c r="CP35" i="5"/>
  <c r="CQ35" i="5"/>
  <c r="CR35" i="5"/>
  <c r="CS35" i="5"/>
  <c r="CT35" i="5"/>
  <c r="CU35" i="5"/>
  <c r="CV35" i="5"/>
  <c r="CW35" i="5"/>
  <c r="CX35" i="5"/>
  <c r="CY35" i="5"/>
  <c r="CZ35" i="5"/>
  <c r="DA35" i="5"/>
  <c r="DB35" i="5"/>
  <c r="DC35" i="5"/>
  <c r="DD35" i="5"/>
  <c r="DE35" i="5"/>
  <c r="DF35" i="5"/>
  <c r="DG35" i="5"/>
  <c r="DH35" i="5"/>
  <c r="DI35" i="5"/>
  <c r="DJ35" i="5"/>
  <c r="DK35" i="5"/>
  <c r="DL35" i="5"/>
  <c r="DM35" i="5"/>
  <c r="DN35" i="5"/>
  <c r="DO35" i="5"/>
  <c r="DP35" i="5"/>
  <c r="DQ35" i="5"/>
  <c r="DR35" i="5"/>
  <c r="DS35" i="5"/>
  <c r="DT35" i="5"/>
  <c r="DU35" i="5"/>
  <c r="DV35" i="5"/>
  <c r="DW35" i="5"/>
  <c r="DX35" i="5"/>
  <c r="DY35" i="5"/>
  <c r="DZ35" i="5"/>
  <c r="EA35" i="5"/>
  <c r="EB35" i="5"/>
  <c r="EC35" i="5"/>
  <c r="ED35" i="5"/>
  <c r="EE35" i="5"/>
  <c r="EF35" i="5"/>
  <c r="EG35" i="5"/>
  <c r="EH35" i="5"/>
  <c r="EI35" i="5"/>
  <c r="EJ35" i="5"/>
  <c r="EK35" i="5"/>
  <c r="EL35" i="5"/>
  <c r="Y36" i="5"/>
  <c r="Z36" i="5"/>
  <c r="AA36" i="5"/>
  <c r="AB36" i="5"/>
  <c r="AC36" i="5"/>
  <c r="AD36" i="5"/>
  <c r="AE36" i="5"/>
  <c r="AF36" i="5"/>
  <c r="AG36" i="5"/>
  <c r="AH36" i="5"/>
  <c r="AI36" i="5"/>
  <c r="AJ36" i="5"/>
  <c r="AK36" i="5"/>
  <c r="AL36" i="5"/>
  <c r="AM36" i="5"/>
  <c r="AN36" i="5"/>
  <c r="AO36" i="5"/>
  <c r="AP36" i="5"/>
  <c r="AQ36" i="5"/>
  <c r="AR36" i="5"/>
  <c r="AS36" i="5"/>
  <c r="AT36" i="5"/>
  <c r="AU36" i="5"/>
  <c r="AV36" i="5"/>
  <c r="AW36" i="5"/>
  <c r="AX36" i="5"/>
  <c r="AY36" i="5"/>
  <c r="AZ36" i="5"/>
  <c r="BA36" i="5"/>
  <c r="BB36" i="5"/>
  <c r="BC36" i="5"/>
  <c r="BD36" i="5"/>
  <c r="BE36" i="5"/>
  <c r="BF36" i="5"/>
  <c r="BG36" i="5"/>
  <c r="BH36" i="5"/>
  <c r="BI36" i="5"/>
  <c r="BJ36" i="5"/>
  <c r="BK36" i="5"/>
  <c r="BL36" i="5"/>
  <c r="BM36" i="5"/>
  <c r="BN36" i="5"/>
  <c r="BO36" i="5"/>
  <c r="BP36" i="5"/>
  <c r="BQ36" i="5"/>
  <c r="BR36" i="5"/>
  <c r="BS36" i="5"/>
  <c r="BT36" i="5"/>
  <c r="BU36" i="5"/>
  <c r="BV36" i="5"/>
  <c r="BW36" i="5"/>
  <c r="BX36" i="5"/>
  <c r="BY36" i="5"/>
  <c r="BZ36" i="5"/>
  <c r="CA36" i="5"/>
  <c r="CB36" i="5"/>
  <c r="CC36" i="5"/>
  <c r="CD36" i="5"/>
  <c r="CE36" i="5"/>
  <c r="CF36" i="5"/>
  <c r="CG36" i="5"/>
  <c r="CH36" i="5"/>
  <c r="CI36" i="5"/>
  <c r="CJ36" i="5"/>
  <c r="CK36" i="5"/>
  <c r="CL36" i="5"/>
  <c r="CM36" i="5"/>
  <c r="CN36" i="5"/>
  <c r="CO36" i="5"/>
  <c r="CP36" i="5"/>
  <c r="CQ36" i="5"/>
  <c r="CR36" i="5"/>
  <c r="CS36" i="5"/>
  <c r="CT36" i="5"/>
  <c r="CU36" i="5"/>
  <c r="CV36" i="5"/>
  <c r="CW36" i="5"/>
  <c r="CX36" i="5"/>
  <c r="CY36" i="5"/>
  <c r="CZ36" i="5"/>
  <c r="DA36" i="5"/>
  <c r="DB36" i="5"/>
  <c r="DC36" i="5"/>
  <c r="DD36" i="5"/>
  <c r="DE36" i="5"/>
  <c r="DF36" i="5"/>
  <c r="DG36" i="5"/>
  <c r="DH36" i="5"/>
  <c r="DI36" i="5"/>
  <c r="DJ36" i="5"/>
  <c r="DK36" i="5"/>
  <c r="DL36" i="5"/>
  <c r="DM36" i="5"/>
  <c r="DN36" i="5"/>
  <c r="DO36" i="5"/>
  <c r="DP36" i="5"/>
  <c r="DQ36" i="5"/>
  <c r="DR36" i="5"/>
  <c r="DS36" i="5"/>
  <c r="DT36" i="5"/>
  <c r="DU36" i="5"/>
  <c r="DV36" i="5"/>
  <c r="DW36" i="5"/>
  <c r="DX36" i="5"/>
  <c r="DY36" i="5"/>
  <c r="DZ36" i="5"/>
  <c r="EA36" i="5"/>
  <c r="EB36" i="5"/>
  <c r="EC36" i="5"/>
  <c r="ED36" i="5"/>
  <c r="EE36" i="5"/>
  <c r="EF36" i="5"/>
  <c r="EG36" i="5"/>
  <c r="EH36" i="5"/>
  <c r="EI36" i="5"/>
  <c r="EJ36" i="5"/>
  <c r="EK36" i="5"/>
  <c r="EL36" i="5"/>
  <c r="Y37" i="5"/>
  <c r="Z37" i="5"/>
  <c r="AA37" i="5"/>
  <c r="AB37" i="5"/>
  <c r="AC37" i="5"/>
  <c r="AD37" i="5"/>
  <c r="AE37" i="5"/>
  <c r="AF37" i="5"/>
  <c r="AG37" i="5"/>
  <c r="AH37" i="5"/>
  <c r="AI37" i="5"/>
  <c r="AJ37" i="5"/>
  <c r="AK37" i="5"/>
  <c r="AL37" i="5"/>
  <c r="AM37" i="5"/>
  <c r="AN37" i="5"/>
  <c r="AO37" i="5"/>
  <c r="AP37" i="5"/>
  <c r="AQ37" i="5"/>
  <c r="AR37" i="5"/>
  <c r="AS37" i="5"/>
  <c r="AT37" i="5"/>
  <c r="AU37" i="5"/>
  <c r="AV37" i="5"/>
  <c r="AW37" i="5"/>
  <c r="AX37" i="5"/>
  <c r="AY37" i="5"/>
  <c r="AZ37" i="5"/>
  <c r="BA37" i="5"/>
  <c r="BB37" i="5"/>
  <c r="BC37" i="5"/>
  <c r="BD37" i="5"/>
  <c r="BE37" i="5"/>
  <c r="BF37" i="5"/>
  <c r="BG37" i="5"/>
  <c r="BH37" i="5"/>
  <c r="BI37" i="5"/>
  <c r="BJ37" i="5"/>
  <c r="BK37" i="5"/>
  <c r="BL37" i="5"/>
  <c r="BM37" i="5"/>
  <c r="BN37" i="5"/>
  <c r="BO37" i="5"/>
  <c r="BP37" i="5"/>
  <c r="BQ37" i="5"/>
  <c r="BR37" i="5"/>
  <c r="BS37" i="5"/>
  <c r="BT37" i="5"/>
  <c r="BU37" i="5"/>
  <c r="BV37" i="5"/>
  <c r="BW37" i="5"/>
  <c r="BX37" i="5"/>
  <c r="BY37" i="5"/>
  <c r="BZ37" i="5"/>
  <c r="CA37" i="5"/>
  <c r="CB37" i="5"/>
  <c r="CC37" i="5"/>
  <c r="CD37" i="5"/>
  <c r="CE37" i="5"/>
  <c r="CF37" i="5"/>
  <c r="CG37" i="5"/>
  <c r="CH37" i="5"/>
  <c r="CI37" i="5"/>
  <c r="CJ37" i="5"/>
  <c r="CK37" i="5"/>
  <c r="CL37" i="5"/>
  <c r="CM37" i="5"/>
  <c r="CN37" i="5"/>
  <c r="CO37" i="5"/>
  <c r="CP37" i="5"/>
  <c r="CQ37" i="5"/>
  <c r="CR37" i="5"/>
  <c r="CS37" i="5"/>
  <c r="CT37" i="5"/>
  <c r="CU37" i="5"/>
  <c r="CV37" i="5"/>
  <c r="CW37" i="5"/>
  <c r="CX37" i="5"/>
  <c r="CY37" i="5"/>
  <c r="CZ37" i="5"/>
  <c r="DA37" i="5"/>
  <c r="DB37" i="5"/>
  <c r="DC37" i="5"/>
  <c r="DD37" i="5"/>
  <c r="DE37" i="5"/>
  <c r="DF37" i="5"/>
  <c r="DG37" i="5"/>
  <c r="DH37" i="5"/>
  <c r="DI37" i="5"/>
  <c r="DJ37" i="5"/>
  <c r="DK37" i="5"/>
  <c r="DL37" i="5"/>
  <c r="DM37" i="5"/>
  <c r="DN37" i="5"/>
  <c r="DO37" i="5"/>
  <c r="DP37" i="5"/>
  <c r="DQ37" i="5"/>
  <c r="DR37" i="5"/>
  <c r="DS37" i="5"/>
  <c r="DT37" i="5"/>
  <c r="DU37" i="5"/>
  <c r="DV37" i="5"/>
  <c r="DW37" i="5"/>
  <c r="DX37" i="5"/>
  <c r="DY37" i="5"/>
  <c r="DZ37" i="5"/>
  <c r="EA37" i="5"/>
  <c r="EB37" i="5"/>
  <c r="EC37" i="5"/>
  <c r="ED37" i="5"/>
  <c r="EE37" i="5"/>
  <c r="EF37" i="5"/>
  <c r="EG37" i="5"/>
  <c r="EH37" i="5"/>
  <c r="EI37" i="5"/>
  <c r="EJ37" i="5"/>
  <c r="EK37" i="5"/>
  <c r="EL37" i="5"/>
  <c r="Y38" i="5"/>
  <c r="Z38" i="5"/>
  <c r="AA38" i="5"/>
  <c r="AB38" i="5"/>
  <c r="AC38" i="5"/>
  <c r="AD38" i="5"/>
  <c r="AE38" i="5"/>
  <c r="AF38" i="5"/>
  <c r="AG38" i="5"/>
  <c r="AH38" i="5"/>
  <c r="AI38" i="5"/>
  <c r="AJ38" i="5"/>
  <c r="AK38" i="5"/>
  <c r="AL38" i="5"/>
  <c r="AM38" i="5"/>
  <c r="AN38" i="5"/>
  <c r="AO38" i="5"/>
  <c r="AP38" i="5"/>
  <c r="AQ38" i="5"/>
  <c r="AR38" i="5"/>
  <c r="AS38" i="5"/>
  <c r="AT38" i="5"/>
  <c r="AU38" i="5"/>
  <c r="AV38" i="5"/>
  <c r="AW38" i="5"/>
  <c r="AX38" i="5"/>
  <c r="AY38" i="5"/>
  <c r="AZ38" i="5"/>
  <c r="BA38" i="5"/>
  <c r="BB38" i="5"/>
  <c r="BC38" i="5"/>
  <c r="BD38" i="5"/>
  <c r="BE38" i="5"/>
  <c r="BF38" i="5"/>
  <c r="BG38" i="5"/>
  <c r="BH38" i="5"/>
  <c r="BI38" i="5"/>
  <c r="BJ38" i="5"/>
  <c r="BK38" i="5"/>
  <c r="BL38" i="5"/>
  <c r="BM38" i="5"/>
  <c r="BN38" i="5"/>
  <c r="BO38" i="5"/>
  <c r="BP38" i="5"/>
  <c r="BQ38" i="5"/>
  <c r="BR38" i="5"/>
  <c r="BS38" i="5"/>
  <c r="BT38" i="5"/>
  <c r="BU38" i="5"/>
  <c r="BV38" i="5"/>
  <c r="BW38" i="5"/>
  <c r="BX38" i="5"/>
  <c r="BY38" i="5"/>
  <c r="BZ38" i="5"/>
  <c r="CA38" i="5"/>
  <c r="CB38" i="5"/>
  <c r="CC38" i="5"/>
  <c r="CD38" i="5"/>
  <c r="CE38" i="5"/>
  <c r="CF38" i="5"/>
  <c r="CG38" i="5"/>
  <c r="CH38" i="5"/>
  <c r="CI38" i="5"/>
  <c r="CJ38" i="5"/>
  <c r="CK38" i="5"/>
  <c r="CL38" i="5"/>
  <c r="CM38" i="5"/>
  <c r="CN38" i="5"/>
  <c r="CO38" i="5"/>
  <c r="CP38" i="5"/>
  <c r="CQ38" i="5"/>
  <c r="CR38" i="5"/>
  <c r="CS38" i="5"/>
  <c r="CT38" i="5"/>
  <c r="CU38" i="5"/>
  <c r="CV38" i="5"/>
  <c r="CW38" i="5"/>
  <c r="CX38" i="5"/>
  <c r="CY38" i="5"/>
  <c r="CZ38" i="5"/>
  <c r="DA38" i="5"/>
  <c r="DB38" i="5"/>
  <c r="DC38" i="5"/>
  <c r="DD38" i="5"/>
  <c r="DE38" i="5"/>
  <c r="DF38" i="5"/>
  <c r="DG38" i="5"/>
  <c r="DH38" i="5"/>
  <c r="DI38" i="5"/>
  <c r="DJ38" i="5"/>
  <c r="DK38" i="5"/>
  <c r="DL38" i="5"/>
  <c r="DM38" i="5"/>
  <c r="DN38" i="5"/>
  <c r="DO38" i="5"/>
  <c r="DP38" i="5"/>
  <c r="DQ38" i="5"/>
  <c r="DR38" i="5"/>
  <c r="DS38" i="5"/>
  <c r="DT38" i="5"/>
  <c r="DU38" i="5"/>
  <c r="DV38" i="5"/>
  <c r="DW38" i="5"/>
  <c r="DX38" i="5"/>
  <c r="DY38" i="5"/>
  <c r="DZ38" i="5"/>
  <c r="EA38" i="5"/>
  <c r="EB38" i="5"/>
  <c r="EC38" i="5"/>
  <c r="ED38" i="5"/>
  <c r="EE38" i="5"/>
  <c r="EF38" i="5"/>
  <c r="EG38" i="5"/>
  <c r="EH38" i="5"/>
  <c r="EI38" i="5"/>
  <c r="EJ38" i="5"/>
  <c r="EK38" i="5"/>
  <c r="EL38" i="5"/>
  <c r="Y39" i="5"/>
  <c r="Z39" i="5"/>
  <c r="AA39" i="5"/>
  <c r="AB39" i="5"/>
  <c r="AC39" i="5"/>
  <c r="AD39" i="5"/>
  <c r="AE39" i="5"/>
  <c r="AF39" i="5"/>
  <c r="AG39" i="5"/>
  <c r="AH39" i="5"/>
  <c r="AI39" i="5"/>
  <c r="AJ39" i="5"/>
  <c r="AK39" i="5"/>
  <c r="AL39" i="5"/>
  <c r="AM39" i="5"/>
  <c r="AN39" i="5"/>
  <c r="AO39" i="5"/>
  <c r="AP39" i="5"/>
  <c r="AQ39" i="5"/>
  <c r="AR39" i="5"/>
  <c r="AS39" i="5"/>
  <c r="AT39" i="5"/>
  <c r="AU39" i="5"/>
  <c r="AV39" i="5"/>
  <c r="AW39" i="5"/>
  <c r="AX39" i="5"/>
  <c r="AY39" i="5"/>
  <c r="AZ39" i="5"/>
  <c r="BA39" i="5"/>
  <c r="BB39" i="5"/>
  <c r="BC39" i="5"/>
  <c r="BD39" i="5"/>
  <c r="BE39" i="5"/>
  <c r="BF39" i="5"/>
  <c r="BG39" i="5"/>
  <c r="BH39" i="5"/>
  <c r="BI39" i="5"/>
  <c r="BJ39" i="5"/>
  <c r="BK39" i="5"/>
  <c r="BL39" i="5"/>
  <c r="BM39" i="5"/>
  <c r="BN39" i="5"/>
  <c r="BO39" i="5"/>
  <c r="BP39" i="5"/>
  <c r="BQ39" i="5"/>
  <c r="BR39" i="5"/>
  <c r="BS39" i="5"/>
  <c r="BT39" i="5"/>
  <c r="BU39" i="5"/>
  <c r="BV39" i="5"/>
  <c r="BW39" i="5"/>
  <c r="BX39" i="5"/>
  <c r="BY39" i="5"/>
  <c r="BZ39" i="5"/>
  <c r="CA39" i="5"/>
  <c r="CB39" i="5"/>
  <c r="CC39" i="5"/>
  <c r="CD39" i="5"/>
  <c r="CE39" i="5"/>
  <c r="CF39" i="5"/>
  <c r="CG39" i="5"/>
  <c r="CH39" i="5"/>
  <c r="CI39" i="5"/>
  <c r="CJ39" i="5"/>
  <c r="CK39" i="5"/>
  <c r="CL39" i="5"/>
  <c r="CM39" i="5"/>
  <c r="CN39" i="5"/>
  <c r="CO39" i="5"/>
  <c r="CP39" i="5"/>
  <c r="CQ39" i="5"/>
  <c r="CR39" i="5"/>
  <c r="CS39" i="5"/>
  <c r="CT39" i="5"/>
  <c r="CU39" i="5"/>
  <c r="CV39" i="5"/>
  <c r="CW39" i="5"/>
  <c r="CX39" i="5"/>
  <c r="CY39" i="5"/>
  <c r="CZ39" i="5"/>
  <c r="DA39" i="5"/>
  <c r="DB39" i="5"/>
  <c r="DC39" i="5"/>
  <c r="DD39" i="5"/>
  <c r="DE39" i="5"/>
  <c r="DF39" i="5"/>
  <c r="DG39" i="5"/>
  <c r="DH39" i="5"/>
  <c r="DI39" i="5"/>
  <c r="DJ39" i="5"/>
  <c r="DK39" i="5"/>
  <c r="DL39" i="5"/>
  <c r="DM39" i="5"/>
  <c r="DN39" i="5"/>
  <c r="DO39" i="5"/>
  <c r="DP39" i="5"/>
  <c r="DQ39" i="5"/>
  <c r="DR39" i="5"/>
  <c r="DS39" i="5"/>
  <c r="DT39" i="5"/>
  <c r="DU39" i="5"/>
  <c r="DV39" i="5"/>
  <c r="DW39" i="5"/>
  <c r="DX39" i="5"/>
  <c r="DY39" i="5"/>
  <c r="DZ39" i="5"/>
  <c r="EA39" i="5"/>
  <c r="EB39" i="5"/>
  <c r="EC39" i="5"/>
  <c r="ED39" i="5"/>
  <c r="EE39" i="5"/>
  <c r="EF39" i="5"/>
  <c r="EG39" i="5"/>
  <c r="EH39" i="5"/>
  <c r="EI39" i="5"/>
  <c r="EJ39" i="5"/>
  <c r="EK39" i="5"/>
  <c r="EL39" i="5"/>
  <c r="Y40" i="5"/>
  <c r="Z40" i="5"/>
  <c r="AA40" i="5"/>
  <c r="AB40" i="5"/>
  <c r="AC40" i="5"/>
  <c r="AD40" i="5"/>
  <c r="AE40" i="5"/>
  <c r="AF40" i="5"/>
  <c r="AG40" i="5"/>
  <c r="AH40" i="5"/>
  <c r="AI40" i="5"/>
  <c r="AJ40" i="5"/>
  <c r="AK40" i="5"/>
  <c r="AL40" i="5"/>
  <c r="AM40" i="5"/>
  <c r="AN40" i="5"/>
  <c r="AO40" i="5"/>
  <c r="AP40" i="5"/>
  <c r="AQ40" i="5"/>
  <c r="AR40" i="5"/>
  <c r="AS40" i="5"/>
  <c r="AT40" i="5"/>
  <c r="AU40" i="5"/>
  <c r="AV40" i="5"/>
  <c r="AW40" i="5"/>
  <c r="AX40" i="5"/>
  <c r="AY40" i="5"/>
  <c r="AZ40" i="5"/>
  <c r="BA40" i="5"/>
  <c r="BB40" i="5"/>
  <c r="BC40" i="5"/>
  <c r="BD40" i="5"/>
  <c r="BE40" i="5"/>
  <c r="BF40" i="5"/>
  <c r="BG40" i="5"/>
  <c r="BH40" i="5"/>
  <c r="BI40" i="5"/>
  <c r="BJ40" i="5"/>
  <c r="BK40" i="5"/>
  <c r="BL40" i="5"/>
  <c r="BM40" i="5"/>
  <c r="BN40" i="5"/>
  <c r="BO40" i="5"/>
  <c r="BP40" i="5"/>
  <c r="BQ40" i="5"/>
  <c r="BR40" i="5"/>
  <c r="BS40" i="5"/>
  <c r="BT40" i="5"/>
  <c r="BU40" i="5"/>
  <c r="BV40" i="5"/>
  <c r="BW40" i="5"/>
  <c r="BX40" i="5"/>
  <c r="BY40" i="5"/>
  <c r="BZ40" i="5"/>
  <c r="CA40" i="5"/>
  <c r="CB40" i="5"/>
  <c r="CC40" i="5"/>
  <c r="CD40" i="5"/>
  <c r="CE40" i="5"/>
  <c r="CF40" i="5"/>
  <c r="CG40" i="5"/>
  <c r="CH40" i="5"/>
  <c r="CI40" i="5"/>
  <c r="CJ40" i="5"/>
  <c r="CK40" i="5"/>
  <c r="CL40" i="5"/>
  <c r="CM40" i="5"/>
  <c r="CN40" i="5"/>
  <c r="CO40" i="5"/>
  <c r="CP40" i="5"/>
  <c r="CQ40" i="5"/>
  <c r="CR40" i="5"/>
  <c r="CS40" i="5"/>
  <c r="CT40" i="5"/>
  <c r="CU40" i="5"/>
  <c r="CV40" i="5"/>
  <c r="CW40" i="5"/>
  <c r="CX40" i="5"/>
  <c r="CY40" i="5"/>
  <c r="CZ40" i="5"/>
  <c r="DA40" i="5"/>
  <c r="DB40" i="5"/>
  <c r="DC40" i="5"/>
  <c r="DD40" i="5"/>
  <c r="DE40" i="5"/>
  <c r="DF40" i="5"/>
  <c r="DG40" i="5"/>
  <c r="DH40" i="5"/>
  <c r="DI40" i="5"/>
  <c r="DJ40" i="5"/>
  <c r="DK40" i="5"/>
  <c r="DL40" i="5"/>
  <c r="DM40" i="5"/>
  <c r="DN40" i="5"/>
  <c r="DO40" i="5"/>
  <c r="DP40" i="5"/>
  <c r="DQ40" i="5"/>
  <c r="DR40" i="5"/>
  <c r="DS40" i="5"/>
  <c r="DT40" i="5"/>
  <c r="DU40" i="5"/>
  <c r="DV40" i="5"/>
  <c r="DW40" i="5"/>
  <c r="DX40" i="5"/>
  <c r="DY40" i="5"/>
  <c r="DZ40" i="5"/>
  <c r="EA40" i="5"/>
  <c r="EB40" i="5"/>
  <c r="EC40" i="5"/>
  <c r="ED40" i="5"/>
  <c r="EE40" i="5"/>
  <c r="EF40" i="5"/>
  <c r="EG40" i="5"/>
  <c r="EH40" i="5"/>
  <c r="EI40" i="5"/>
  <c r="EJ40" i="5"/>
  <c r="EK40" i="5"/>
  <c r="EL40" i="5"/>
  <c r="Y41" i="5"/>
  <c r="Z41" i="5"/>
  <c r="AA41" i="5"/>
  <c r="AB41" i="5"/>
  <c r="AC41" i="5"/>
  <c r="AD41" i="5"/>
  <c r="AE41" i="5"/>
  <c r="AF41" i="5"/>
  <c r="AG41" i="5"/>
  <c r="AH41" i="5"/>
  <c r="AI41" i="5"/>
  <c r="AJ41" i="5"/>
  <c r="AK41" i="5"/>
  <c r="AL41" i="5"/>
  <c r="AM41" i="5"/>
  <c r="AN41" i="5"/>
  <c r="AO41" i="5"/>
  <c r="AP41" i="5"/>
  <c r="AQ41" i="5"/>
  <c r="AR41" i="5"/>
  <c r="AS41" i="5"/>
  <c r="AT41" i="5"/>
  <c r="AU41" i="5"/>
  <c r="AV41" i="5"/>
  <c r="AW41" i="5"/>
  <c r="AX41" i="5"/>
  <c r="AY41" i="5"/>
  <c r="AZ41" i="5"/>
  <c r="BA41" i="5"/>
  <c r="BB41" i="5"/>
  <c r="BC41" i="5"/>
  <c r="BD41" i="5"/>
  <c r="BE41" i="5"/>
  <c r="BF41" i="5"/>
  <c r="BG41" i="5"/>
  <c r="BH41" i="5"/>
  <c r="BI41" i="5"/>
  <c r="BJ41" i="5"/>
  <c r="BK41" i="5"/>
  <c r="BL41" i="5"/>
  <c r="BM41" i="5"/>
  <c r="BN41" i="5"/>
  <c r="BO41" i="5"/>
  <c r="BP41" i="5"/>
  <c r="BQ41" i="5"/>
  <c r="BR41" i="5"/>
  <c r="BS41" i="5"/>
  <c r="BT41" i="5"/>
  <c r="BU41" i="5"/>
  <c r="BV41" i="5"/>
  <c r="BW41" i="5"/>
  <c r="BX41" i="5"/>
  <c r="BY41" i="5"/>
  <c r="BZ41" i="5"/>
  <c r="CA41" i="5"/>
  <c r="CB41" i="5"/>
  <c r="CC41" i="5"/>
  <c r="CD41" i="5"/>
  <c r="CE41" i="5"/>
  <c r="CF41" i="5"/>
  <c r="CG41" i="5"/>
  <c r="CH41" i="5"/>
  <c r="CI41" i="5"/>
  <c r="CJ41" i="5"/>
  <c r="CK41" i="5"/>
  <c r="CL41" i="5"/>
  <c r="CM41" i="5"/>
  <c r="CN41" i="5"/>
  <c r="CO41" i="5"/>
  <c r="CP41" i="5"/>
  <c r="CQ41" i="5"/>
  <c r="CR41" i="5"/>
  <c r="CS41" i="5"/>
  <c r="CT41" i="5"/>
  <c r="CU41" i="5"/>
  <c r="CV41" i="5"/>
  <c r="CW41" i="5"/>
  <c r="CX41" i="5"/>
  <c r="CY41" i="5"/>
  <c r="CZ41" i="5"/>
  <c r="DA41" i="5"/>
  <c r="DB41" i="5"/>
  <c r="DC41" i="5"/>
  <c r="DD41" i="5"/>
  <c r="DE41" i="5"/>
  <c r="DF41" i="5"/>
  <c r="DG41" i="5"/>
  <c r="DH41" i="5"/>
  <c r="DI41" i="5"/>
  <c r="DJ41" i="5"/>
  <c r="DK41" i="5"/>
  <c r="DL41" i="5"/>
  <c r="DM41" i="5"/>
  <c r="DN41" i="5"/>
  <c r="DO41" i="5"/>
  <c r="DP41" i="5"/>
  <c r="DQ41" i="5"/>
  <c r="DR41" i="5"/>
  <c r="DS41" i="5"/>
  <c r="DT41" i="5"/>
  <c r="DU41" i="5"/>
  <c r="DV41" i="5"/>
  <c r="DW41" i="5"/>
  <c r="DX41" i="5"/>
  <c r="DY41" i="5"/>
  <c r="DZ41" i="5"/>
  <c r="EA41" i="5"/>
  <c r="EB41" i="5"/>
  <c r="EC41" i="5"/>
  <c r="ED41" i="5"/>
  <c r="EE41" i="5"/>
  <c r="EF41" i="5"/>
  <c r="EG41" i="5"/>
  <c r="EH41" i="5"/>
  <c r="EI41" i="5"/>
  <c r="EJ41" i="5"/>
  <c r="EK41" i="5"/>
  <c r="EL41" i="5"/>
  <c r="Y42" i="5"/>
  <c r="Z42" i="5"/>
  <c r="AA42" i="5"/>
  <c r="AB42" i="5"/>
  <c r="AC42" i="5"/>
  <c r="AD42" i="5"/>
  <c r="AE42" i="5"/>
  <c r="AF42" i="5"/>
  <c r="AG42" i="5"/>
  <c r="AH42" i="5"/>
  <c r="AI42" i="5"/>
  <c r="AJ42" i="5"/>
  <c r="AK42" i="5"/>
  <c r="AL42" i="5"/>
  <c r="AM42" i="5"/>
  <c r="AN42" i="5"/>
  <c r="AO42" i="5"/>
  <c r="AP42" i="5"/>
  <c r="AQ42" i="5"/>
  <c r="AR42" i="5"/>
  <c r="AS42" i="5"/>
  <c r="AT42" i="5"/>
  <c r="AU42" i="5"/>
  <c r="AV42" i="5"/>
  <c r="AW42" i="5"/>
  <c r="AX42" i="5"/>
  <c r="AY42" i="5"/>
  <c r="AZ42" i="5"/>
  <c r="BA42" i="5"/>
  <c r="BB42" i="5"/>
  <c r="BC42" i="5"/>
  <c r="BD42" i="5"/>
  <c r="BE42" i="5"/>
  <c r="BF42" i="5"/>
  <c r="BG42" i="5"/>
  <c r="BH42" i="5"/>
  <c r="BI42" i="5"/>
  <c r="BJ42" i="5"/>
  <c r="BK42" i="5"/>
  <c r="BL42" i="5"/>
  <c r="BM42" i="5"/>
  <c r="BN42" i="5"/>
  <c r="BO42" i="5"/>
  <c r="BP42" i="5"/>
  <c r="BQ42" i="5"/>
  <c r="BR42" i="5"/>
  <c r="BS42" i="5"/>
  <c r="BT42" i="5"/>
  <c r="BU42" i="5"/>
  <c r="BV42" i="5"/>
  <c r="BW42" i="5"/>
  <c r="BX42" i="5"/>
  <c r="BY42" i="5"/>
  <c r="BZ42" i="5"/>
  <c r="CA42" i="5"/>
  <c r="CB42" i="5"/>
  <c r="CC42" i="5"/>
  <c r="CD42" i="5"/>
  <c r="CE42" i="5"/>
  <c r="CF42" i="5"/>
  <c r="CG42" i="5"/>
  <c r="CH42" i="5"/>
  <c r="CI42" i="5"/>
  <c r="CJ42" i="5"/>
  <c r="CK42" i="5"/>
  <c r="CL42" i="5"/>
  <c r="CM42" i="5"/>
  <c r="CN42" i="5"/>
  <c r="CO42" i="5"/>
  <c r="CP42" i="5"/>
  <c r="CQ42" i="5"/>
  <c r="CR42" i="5"/>
  <c r="CS42" i="5"/>
  <c r="CT42" i="5"/>
  <c r="CU42" i="5"/>
  <c r="CV42" i="5"/>
  <c r="CW42" i="5"/>
  <c r="CX42" i="5"/>
  <c r="CY42" i="5"/>
  <c r="CZ42" i="5"/>
  <c r="DA42" i="5"/>
  <c r="DB42" i="5"/>
  <c r="DC42" i="5"/>
  <c r="DD42" i="5"/>
  <c r="DE42" i="5"/>
  <c r="DF42" i="5"/>
  <c r="DG42" i="5"/>
  <c r="DH42" i="5"/>
  <c r="DI42" i="5"/>
  <c r="DJ42" i="5"/>
  <c r="DK42" i="5"/>
  <c r="DL42" i="5"/>
  <c r="DM42" i="5"/>
  <c r="DN42" i="5"/>
  <c r="DO42" i="5"/>
  <c r="DP42" i="5"/>
  <c r="DQ42" i="5"/>
  <c r="DR42" i="5"/>
  <c r="DS42" i="5"/>
  <c r="DT42" i="5"/>
  <c r="DU42" i="5"/>
  <c r="DV42" i="5"/>
  <c r="DW42" i="5"/>
  <c r="DX42" i="5"/>
  <c r="DY42" i="5"/>
  <c r="DZ42" i="5"/>
  <c r="EA42" i="5"/>
  <c r="EB42" i="5"/>
  <c r="EC42" i="5"/>
  <c r="ED42" i="5"/>
  <c r="EE42" i="5"/>
  <c r="EF42" i="5"/>
  <c r="EG42" i="5"/>
  <c r="EH42" i="5"/>
  <c r="EI42" i="5"/>
  <c r="EJ42" i="5"/>
  <c r="EK42" i="5"/>
  <c r="EL42" i="5"/>
  <c r="Y43" i="5"/>
  <c r="Z43" i="5"/>
  <c r="AA43" i="5"/>
  <c r="AB43" i="5"/>
  <c r="AC43" i="5"/>
  <c r="AD43" i="5"/>
  <c r="AE43" i="5"/>
  <c r="AF43" i="5"/>
  <c r="AG43" i="5"/>
  <c r="AH43" i="5"/>
  <c r="AI43" i="5"/>
  <c r="AJ43" i="5"/>
  <c r="AK43" i="5"/>
  <c r="AL43" i="5"/>
  <c r="AM43" i="5"/>
  <c r="AN43" i="5"/>
  <c r="AO43" i="5"/>
  <c r="AP43" i="5"/>
  <c r="AQ43" i="5"/>
  <c r="AR43" i="5"/>
  <c r="AS43" i="5"/>
  <c r="AT43" i="5"/>
  <c r="AU43" i="5"/>
  <c r="AV43" i="5"/>
  <c r="AW43" i="5"/>
  <c r="AX43" i="5"/>
  <c r="AY43" i="5"/>
  <c r="AZ43" i="5"/>
  <c r="BA43" i="5"/>
  <c r="BB43" i="5"/>
  <c r="BC43" i="5"/>
  <c r="BD43" i="5"/>
  <c r="BE43" i="5"/>
  <c r="BF43" i="5"/>
  <c r="BG43" i="5"/>
  <c r="BH43" i="5"/>
  <c r="BI43" i="5"/>
  <c r="BJ43" i="5"/>
  <c r="BK43" i="5"/>
  <c r="BL43" i="5"/>
  <c r="BM43" i="5"/>
  <c r="BN43" i="5"/>
  <c r="BO43" i="5"/>
  <c r="BP43" i="5"/>
  <c r="BQ43" i="5"/>
  <c r="BR43" i="5"/>
  <c r="BS43" i="5"/>
  <c r="BT43" i="5"/>
  <c r="BU43" i="5"/>
  <c r="BV43" i="5"/>
  <c r="BW43" i="5"/>
  <c r="BX43" i="5"/>
  <c r="BY43" i="5"/>
  <c r="BZ43" i="5"/>
  <c r="CA43" i="5"/>
  <c r="CB43" i="5"/>
  <c r="CC43" i="5"/>
  <c r="CD43" i="5"/>
  <c r="CE43" i="5"/>
  <c r="CF43" i="5"/>
  <c r="CG43" i="5"/>
  <c r="CH43" i="5"/>
  <c r="CI43" i="5"/>
  <c r="CJ43" i="5"/>
  <c r="CK43" i="5"/>
  <c r="CL43" i="5"/>
  <c r="CM43" i="5"/>
  <c r="CN43" i="5"/>
  <c r="CO43" i="5"/>
  <c r="CP43" i="5"/>
  <c r="CQ43" i="5"/>
  <c r="CR43" i="5"/>
  <c r="CS43" i="5"/>
  <c r="CT43" i="5"/>
  <c r="CU43" i="5"/>
  <c r="CV43" i="5"/>
  <c r="CW43" i="5"/>
  <c r="CX43" i="5"/>
  <c r="CY43" i="5"/>
  <c r="CZ43" i="5"/>
  <c r="DA43" i="5"/>
  <c r="DB43" i="5"/>
  <c r="DC43" i="5"/>
  <c r="DD43" i="5"/>
  <c r="DE43" i="5"/>
  <c r="DF43" i="5"/>
  <c r="DG43" i="5"/>
  <c r="DH43" i="5"/>
  <c r="DI43" i="5"/>
  <c r="DJ43" i="5"/>
  <c r="DK43" i="5"/>
  <c r="DL43" i="5"/>
  <c r="DM43" i="5"/>
  <c r="DN43" i="5"/>
  <c r="DO43" i="5"/>
  <c r="DP43" i="5"/>
  <c r="DQ43" i="5"/>
  <c r="DR43" i="5"/>
  <c r="DS43" i="5"/>
  <c r="DT43" i="5"/>
  <c r="DU43" i="5"/>
  <c r="DV43" i="5"/>
  <c r="DW43" i="5"/>
  <c r="DX43" i="5"/>
  <c r="DY43" i="5"/>
  <c r="DZ43" i="5"/>
  <c r="EA43" i="5"/>
  <c r="EB43" i="5"/>
  <c r="EC43" i="5"/>
  <c r="ED43" i="5"/>
  <c r="EE43" i="5"/>
  <c r="EF43" i="5"/>
  <c r="EG43" i="5"/>
  <c r="EH43" i="5"/>
  <c r="EI43" i="5"/>
  <c r="EJ43" i="5"/>
  <c r="EK43" i="5"/>
  <c r="EL43" i="5"/>
  <c r="Y44" i="5"/>
  <c r="Z44" i="5"/>
  <c r="AA44" i="5"/>
  <c r="AB44" i="5"/>
  <c r="AC44" i="5"/>
  <c r="AD44" i="5"/>
  <c r="AE44" i="5"/>
  <c r="AF44" i="5"/>
  <c r="AG44" i="5"/>
  <c r="AH44" i="5"/>
  <c r="AI44" i="5"/>
  <c r="AJ44" i="5"/>
  <c r="AK44" i="5"/>
  <c r="AL44" i="5"/>
  <c r="AM44" i="5"/>
  <c r="AN44" i="5"/>
  <c r="AO44" i="5"/>
  <c r="AP44" i="5"/>
  <c r="AQ44" i="5"/>
  <c r="AR44" i="5"/>
  <c r="AS44" i="5"/>
  <c r="AT44" i="5"/>
  <c r="AU44" i="5"/>
  <c r="AV44" i="5"/>
  <c r="AW44" i="5"/>
  <c r="AX44" i="5"/>
  <c r="AY44" i="5"/>
  <c r="AZ44" i="5"/>
  <c r="BA44" i="5"/>
  <c r="BB44" i="5"/>
  <c r="BC44" i="5"/>
  <c r="BD44" i="5"/>
  <c r="BE44" i="5"/>
  <c r="BF44" i="5"/>
  <c r="BG44" i="5"/>
  <c r="BH44" i="5"/>
  <c r="BI44" i="5"/>
  <c r="BJ44" i="5"/>
  <c r="BK44" i="5"/>
  <c r="BL44" i="5"/>
  <c r="BM44" i="5"/>
  <c r="BN44" i="5"/>
  <c r="BO44" i="5"/>
  <c r="BP44" i="5"/>
  <c r="BQ44" i="5"/>
  <c r="BR44" i="5"/>
  <c r="BS44" i="5"/>
  <c r="BT44" i="5"/>
  <c r="BU44" i="5"/>
  <c r="BV44" i="5"/>
  <c r="BW44" i="5"/>
  <c r="BX44" i="5"/>
  <c r="BY44" i="5"/>
  <c r="BZ44" i="5"/>
  <c r="CA44" i="5"/>
  <c r="CB44" i="5"/>
  <c r="CC44" i="5"/>
  <c r="CD44" i="5"/>
  <c r="CE44" i="5"/>
  <c r="CF44" i="5"/>
  <c r="CG44" i="5"/>
  <c r="CH44" i="5"/>
  <c r="CI44" i="5"/>
  <c r="CJ44" i="5"/>
  <c r="CK44" i="5"/>
  <c r="CL44" i="5"/>
  <c r="CM44" i="5"/>
  <c r="CN44" i="5"/>
  <c r="CO44" i="5"/>
  <c r="CP44" i="5"/>
  <c r="CQ44" i="5"/>
  <c r="CR44" i="5"/>
  <c r="CS44" i="5"/>
  <c r="CT44" i="5"/>
  <c r="CU44" i="5"/>
  <c r="CV44" i="5"/>
  <c r="CW44" i="5"/>
  <c r="CX44" i="5"/>
  <c r="CY44" i="5"/>
  <c r="CZ44" i="5"/>
  <c r="DA44" i="5"/>
  <c r="DB44" i="5"/>
  <c r="DC44" i="5"/>
  <c r="DD44" i="5"/>
  <c r="DE44" i="5"/>
  <c r="DF44" i="5"/>
  <c r="DG44" i="5"/>
  <c r="DH44" i="5"/>
  <c r="DI44" i="5"/>
  <c r="DJ44" i="5"/>
  <c r="DK44" i="5"/>
  <c r="DL44" i="5"/>
  <c r="DM44" i="5"/>
  <c r="DN44" i="5"/>
  <c r="DO44" i="5"/>
  <c r="DP44" i="5"/>
  <c r="DQ44" i="5"/>
  <c r="DR44" i="5"/>
  <c r="DS44" i="5"/>
  <c r="DT44" i="5"/>
  <c r="DU44" i="5"/>
  <c r="DV44" i="5"/>
  <c r="DW44" i="5"/>
  <c r="DX44" i="5"/>
  <c r="DY44" i="5"/>
  <c r="DZ44" i="5"/>
  <c r="EA44" i="5"/>
  <c r="EB44" i="5"/>
  <c r="EC44" i="5"/>
  <c r="ED44" i="5"/>
  <c r="EE44" i="5"/>
  <c r="EF44" i="5"/>
  <c r="EG44" i="5"/>
  <c r="EH44" i="5"/>
  <c r="EI44" i="5"/>
  <c r="EJ44" i="5"/>
  <c r="EK44" i="5"/>
  <c r="EL44" i="5"/>
  <c r="Y45" i="5"/>
  <c r="Z45" i="5"/>
  <c r="AA45" i="5"/>
  <c r="AB45" i="5"/>
  <c r="AC45" i="5"/>
  <c r="AD45" i="5"/>
  <c r="AE45" i="5"/>
  <c r="AF45" i="5"/>
  <c r="AG45" i="5"/>
  <c r="AH45" i="5"/>
  <c r="AI45" i="5"/>
  <c r="AJ45" i="5"/>
  <c r="AK45" i="5"/>
  <c r="AL45" i="5"/>
  <c r="AM45" i="5"/>
  <c r="AN45" i="5"/>
  <c r="AO45" i="5"/>
  <c r="AP45" i="5"/>
  <c r="AQ45" i="5"/>
  <c r="AR45" i="5"/>
  <c r="AS45" i="5"/>
  <c r="AT45" i="5"/>
  <c r="AU45" i="5"/>
  <c r="AV45" i="5"/>
  <c r="AW45" i="5"/>
  <c r="AX45" i="5"/>
  <c r="AY45" i="5"/>
  <c r="AZ45" i="5"/>
  <c r="BA45" i="5"/>
  <c r="BB45" i="5"/>
  <c r="BC45" i="5"/>
  <c r="BD45" i="5"/>
  <c r="BE45" i="5"/>
  <c r="BF45" i="5"/>
  <c r="BG45" i="5"/>
  <c r="BH45" i="5"/>
  <c r="BI45" i="5"/>
  <c r="BJ45" i="5"/>
  <c r="BK45" i="5"/>
  <c r="BL45" i="5"/>
  <c r="BM45" i="5"/>
  <c r="BN45" i="5"/>
  <c r="BO45" i="5"/>
  <c r="BP45" i="5"/>
  <c r="BQ45" i="5"/>
  <c r="BR45" i="5"/>
  <c r="BS45" i="5"/>
  <c r="BT45" i="5"/>
  <c r="BU45" i="5"/>
  <c r="BV45" i="5"/>
  <c r="BW45" i="5"/>
  <c r="BX45" i="5"/>
  <c r="BY45" i="5"/>
  <c r="BZ45" i="5"/>
  <c r="CA45" i="5"/>
  <c r="CB45" i="5"/>
  <c r="CC45" i="5"/>
  <c r="CD45" i="5"/>
  <c r="CE45" i="5"/>
  <c r="CF45" i="5"/>
  <c r="CG45" i="5"/>
  <c r="CH45" i="5"/>
  <c r="CI45" i="5"/>
  <c r="CJ45" i="5"/>
  <c r="CK45" i="5"/>
  <c r="CL45" i="5"/>
  <c r="CM45" i="5"/>
  <c r="CN45" i="5"/>
  <c r="CO45" i="5"/>
  <c r="CP45" i="5"/>
  <c r="CQ45" i="5"/>
  <c r="CR45" i="5"/>
  <c r="CS45" i="5"/>
  <c r="CT45" i="5"/>
  <c r="CU45" i="5"/>
  <c r="CV45" i="5"/>
  <c r="CW45" i="5"/>
  <c r="CX45" i="5"/>
  <c r="CY45" i="5"/>
  <c r="CZ45" i="5"/>
  <c r="DA45" i="5"/>
  <c r="DB45" i="5"/>
  <c r="DC45" i="5"/>
  <c r="DD45" i="5"/>
  <c r="DE45" i="5"/>
  <c r="DF45" i="5"/>
  <c r="DG45" i="5"/>
  <c r="DH45" i="5"/>
  <c r="DI45" i="5"/>
  <c r="DJ45" i="5"/>
  <c r="DK45" i="5"/>
  <c r="DL45" i="5"/>
  <c r="DM45" i="5"/>
  <c r="DN45" i="5"/>
  <c r="DO45" i="5"/>
  <c r="DP45" i="5"/>
  <c r="DQ45" i="5"/>
  <c r="DR45" i="5"/>
  <c r="DS45" i="5"/>
  <c r="DT45" i="5"/>
  <c r="DU45" i="5"/>
  <c r="DV45" i="5"/>
  <c r="DW45" i="5"/>
  <c r="DX45" i="5"/>
  <c r="DY45" i="5"/>
  <c r="DZ45" i="5"/>
  <c r="EA45" i="5"/>
  <c r="EB45" i="5"/>
  <c r="EC45" i="5"/>
  <c r="ED45" i="5"/>
  <c r="EE45" i="5"/>
  <c r="EF45" i="5"/>
  <c r="EG45" i="5"/>
  <c r="EH45" i="5"/>
  <c r="EI45" i="5"/>
  <c r="EJ45" i="5"/>
  <c r="EK45" i="5"/>
  <c r="EL45" i="5"/>
  <c r="Y46" i="5"/>
  <c r="Z46" i="5"/>
  <c r="AA46" i="5"/>
  <c r="AB46" i="5"/>
  <c r="AC46" i="5"/>
  <c r="AD46" i="5"/>
  <c r="AE46" i="5"/>
  <c r="AF46" i="5"/>
  <c r="AG46" i="5"/>
  <c r="AH46" i="5"/>
  <c r="AI46" i="5"/>
  <c r="AJ46" i="5"/>
  <c r="AK46" i="5"/>
  <c r="AL46" i="5"/>
  <c r="AM46" i="5"/>
  <c r="AN46" i="5"/>
  <c r="AO46" i="5"/>
  <c r="AP46" i="5"/>
  <c r="AQ46" i="5"/>
  <c r="AR46" i="5"/>
  <c r="AS46" i="5"/>
  <c r="AT46" i="5"/>
  <c r="AU46" i="5"/>
  <c r="AV46" i="5"/>
  <c r="AW46" i="5"/>
  <c r="AX46" i="5"/>
  <c r="AY46" i="5"/>
  <c r="AZ46" i="5"/>
  <c r="BA46" i="5"/>
  <c r="BB46" i="5"/>
  <c r="BC46" i="5"/>
  <c r="BD46" i="5"/>
  <c r="BE46" i="5"/>
  <c r="BF46" i="5"/>
  <c r="BG46" i="5"/>
  <c r="BH46" i="5"/>
  <c r="BI46" i="5"/>
  <c r="BJ46" i="5"/>
  <c r="BK46" i="5"/>
  <c r="BL46" i="5"/>
  <c r="BM46" i="5"/>
  <c r="BN46" i="5"/>
  <c r="BO46" i="5"/>
  <c r="BP46" i="5"/>
  <c r="BQ46" i="5"/>
  <c r="BR46" i="5"/>
  <c r="BS46" i="5"/>
  <c r="BT46" i="5"/>
  <c r="BU46" i="5"/>
  <c r="BV46" i="5"/>
  <c r="BW46" i="5"/>
  <c r="BX46" i="5"/>
  <c r="BY46" i="5"/>
  <c r="BZ46" i="5"/>
  <c r="CA46" i="5"/>
  <c r="CB46" i="5"/>
  <c r="CC46" i="5"/>
  <c r="CD46" i="5"/>
  <c r="CE46" i="5"/>
  <c r="CF46" i="5"/>
  <c r="CG46" i="5"/>
  <c r="CH46" i="5"/>
  <c r="CI46" i="5"/>
  <c r="CJ46" i="5"/>
  <c r="CK46" i="5"/>
  <c r="CL46" i="5"/>
  <c r="CM46" i="5"/>
  <c r="CN46" i="5"/>
  <c r="CO46" i="5"/>
  <c r="CP46" i="5"/>
  <c r="CQ46" i="5"/>
  <c r="CR46" i="5"/>
  <c r="CS46" i="5"/>
  <c r="CT46" i="5"/>
  <c r="CU46" i="5"/>
  <c r="CV46" i="5"/>
  <c r="CW46" i="5"/>
  <c r="CX46" i="5"/>
  <c r="CY46" i="5"/>
  <c r="CZ46" i="5"/>
  <c r="DA46" i="5"/>
  <c r="DB46" i="5"/>
  <c r="DC46" i="5"/>
  <c r="DD46" i="5"/>
  <c r="DE46" i="5"/>
  <c r="DF46" i="5"/>
  <c r="DG46" i="5"/>
  <c r="DH46" i="5"/>
  <c r="DI46" i="5"/>
  <c r="DJ46" i="5"/>
  <c r="DK46" i="5"/>
  <c r="DL46" i="5"/>
  <c r="DM46" i="5"/>
  <c r="DN46" i="5"/>
  <c r="DO46" i="5"/>
  <c r="DP46" i="5"/>
  <c r="DQ46" i="5"/>
  <c r="DR46" i="5"/>
  <c r="DS46" i="5"/>
  <c r="DT46" i="5"/>
  <c r="DU46" i="5"/>
  <c r="DV46" i="5"/>
  <c r="DW46" i="5"/>
  <c r="DX46" i="5"/>
  <c r="DY46" i="5"/>
  <c r="DZ46" i="5"/>
  <c r="EA46" i="5"/>
  <c r="EB46" i="5"/>
  <c r="EC46" i="5"/>
  <c r="ED46" i="5"/>
  <c r="EE46" i="5"/>
  <c r="EF46" i="5"/>
  <c r="EG46" i="5"/>
  <c r="EH46" i="5"/>
  <c r="EI46" i="5"/>
  <c r="EJ46" i="5"/>
  <c r="EK46" i="5"/>
  <c r="EL46" i="5"/>
  <c r="Y47" i="5"/>
  <c r="Z47" i="5"/>
  <c r="AA47" i="5"/>
  <c r="AB47" i="5"/>
  <c r="AC47" i="5"/>
  <c r="AD47" i="5"/>
  <c r="AE47" i="5"/>
  <c r="AF47" i="5"/>
  <c r="AG47" i="5"/>
  <c r="AH47" i="5"/>
  <c r="AI47" i="5"/>
  <c r="AJ47" i="5"/>
  <c r="AK47" i="5"/>
  <c r="AL47" i="5"/>
  <c r="AM47" i="5"/>
  <c r="AN47" i="5"/>
  <c r="AO47" i="5"/>
  <c r="AP47" i="5"/>
  <c r="AQ47" i="5"/>
  <c r="AR47" i="5"/>
  <c r="AS47" i="5"/>
  <c r="AT47" i="5"/>
  <c r="AU47" i="5"/>
  <c r="AV47" i="5"/>
  <c r="AW47" i="5"/>
  <c r="AX47" i="5"/>
  <c r="AY47" i="5"/>
  <c r="AZ47" i="5"/>
  <c r="BA47" i="5"/>
  <c r="BB47" i="5"/>
  <c r="BC47" i="5"/>
  <c r="BD47" i="5"/>
  <c r="BE47" i="5"/>
  <c r="BF47" i="5"/>
  <c r="BG47" i="5"/>
  <c r="BH47" i="5"/>
  <c r="BI47" i="5"/>
  <c r="BJ47" i="5"/>
  <c r="BK47" i="5"/>
  <c r="BL47" i="5"/>
  <c r="BM47" i="5"/>
  <c r="BN47" i="5"/>
  <c r="BO47" i="5"/>
  <c r="BP47" i="5"/>
  <c r="BQ47" i="5"/>
  <c r="BR47" i="5"/>
  <c r="BS47" i="5"/>
  <c r="BT47" i="5"/>
  <c r="BU47" i="5"/>
  <c r="BV47" i="5"/>
  <c r="BW47" i="5"/>
  <c r="BX47" i="5"/>
  <c r="BY47" i="5"/>
  <c r="BZ47" i="5"/>
  <c r="CA47" i="5"/>
  <c r="CB47" i="5"/>
  <c r="CC47" i="5"/>
  <c r="CD47" i="5"/>
  <c r="CE47" i="5"/>
  <c r="CF47" i="5"/>
  <c r="CG47" i="5"/>
  <c r="CH47" i="5"/>
  <c r="CI47" i="5"/>
  <c r="CJ47" i="5"/>
  <c r="CK47" i="5"/>
  <c r="CL47" i="5"/>
  <c r="CM47" i="5"/>
  <c r="CN47" i="5"/>
  <c r="CO47" i="5"/>
  <c r="CP47" i="5"/>
  <c r="CQ47" i="5"/>
  <c r="CR47" i="5"/>
  <c r="CS47" i="5"/>
  <c r="CT47" i="5"/>
  <c r="CU47" i="5"/>
  <c r="CV47" i="5"/>
  <c r="CW47" i="5"/>
  <c r="CX47" i="5"/>
  <c r="CY47" i="5"/>
  <c r="CZ47" i="5"/>
  <c r="DA47" i="5"/>
  <c r="DB47" i="5"/>
  <c r="DC47" i="5"/>
  <c r="DD47" i="5"/>
  <c r="DE47" i="5"/>
  <c r="DF47" i="5"/>
  <c r="DG47" i="5"/>
  <c r="DH47" i="5"/>
  <c r="DI47" i="5"/>
  <c r="DJ47" i="5"/>
  <c r="DK47" i="5"/>
  <c r="DL47" i="5"/>
  <c r="DM47" i="5"/>
  <c r="DN47" i="5"/>
  <c r="DO47" i="5"/>
  <c r="DP47" i="5"/>
  <c r="DQ47" i="5"/>
  <c r="DR47" i="5"/>
  <c r="DS47" i="5"/>
  <c r="DT47" i="5"/>
  <c r="DU47" i="5"/>
  <c r="DV47" i="5"/>
  <c r="DW47" i="5"/>
  <c r="DX47" i="5"/>
  <c r="DY47" i="5"/>
  <c r="DZ47" i="5"/>
  <c r="EA47" i="5"/>
  <c r="EB47" i="5"/>
  <c r="EC47" i="5"/>
  <c r="ED47" i="5"/>
  <c r="EE47" i="5"/>
  <c r="EF47" i="5"/>
  <c r="EG47" i="5"/>
  <c r="EH47" i="5"/>
  <c r="EI47" i="5"/>
  <c r="EJ47" i="5"/>
  <c r="EK47" i="5"/>
  <c r="EL47" i="5"/>
  <c r="Y48" i="5"/>
  <c r="Z48" i="5"/>
  <c r="AA48" i="5"/>
  <c r="AB48" i="5"/>
  <c r="AC48" i="5"/>
  <c r="AD48" i="5"/>
  <c r="AE48" i="5"/>
  <c r="AF48" i="5"/>
  <c r="AG48" i="5"/>
  <c r="AH48" i="5"/>
  <c r="AI48" i="5"/>
  <c r="AJ48" i="5"/>
  <c r="AK48" i="5"/>
  <c r="AL48" i="5"/>
  <c r="AM48" i="5"/>
  <c r="AN48" i="5"/>
  <c r="AO48" i="5"/>
  <c r="AP48" i="5"/>
  <c r="AQ48" i="5"/>
  <c r="AR48" i="5"/>
  <c r="AS48" i="5"/>
  <c r="AT48" i="5"/>
  <c r="AU48" i="5"/>
  <c r="AV48" i="5"/>
  <c r="AW48" i="5"/>
  <c r="AX48" i="5"/>
  <c r="AY48" i="5"/>
  <c r="AZ48" i="5"/>
  <c r="BA48" i="5"/>
  <c r="BB48" i="5"/>
  <c r="BC48" i="5"/>
  <c r="BD48" i="5"/>
  <c r="BE48" i="5"/>
  <c r="BF48" i="5"/>
  <c r="BG48" i="5"/>
  <c r="BH48" i="5"/>
  <c r="BI48" i="5"/>
  <c r="BJ48" i="5"/>
  <c r="BK48" i="5"/>
  <c r="BL48" i="5"/>
  <c r="BM48" i="5"/>
  <c r="BN48" i="5"/>
  <c r="BO48" i="5"/>
  <c r="BP48" i="5"/>
  <c r="BQ48" i="5"/>
  <c r="BR48" i="5"/>
  <c r="BS48" i="5"/>
  <c r="BT48" i="5"/>
  <c r="BU48" i="5"/>
  <c r="BV48" i="5"/>
  <c r="BW48" i="5"/>
  <c r="BX48" i="5"/>
  <c r="BY48" i="5"/>
  <c r="BZ48" i="5"/>
  <c r="CA48" i="5"/>
  <c r="CB48" i="5"/>
  <c r="CC48" i="5"/>
  <c r="CD48" i="5"/>
  <c r="CE48" i="5"/>
  <c r="CF48" i="5"/>
  <c r="CG48" i="5"/>
  <c r="CH48" i="5"/>
  <c r="CI48" i="5"/>
  <c r="CJ48" i="5"/>
  <c r="CK48" i="5"/>
  <c r="CL48" i="5"/>
  <c r="CM48" i="5"/>
  <c r="CN48" i="5"/>
  <c r="CO48" i="5"/>
  <c r="CP48" i="5"/>
  <c r="CQ48" i="5"/>
  <c r="CR48" i="5"/>
  <c r="CS48" i="5"/>
  <c r="CT48" i="5"/>
  <c r="CU48" i="5"/>
  <c r="CV48" i="5"/>
  <c r="CW48" i="5"/>
  <c r="CX48" i="5"/>
  <c r="CY48" i="5"/>
  <c r="CZ48" i="5"/>
  <c r="DA48" i="5"/>
  <c r="DB48" i="5"/>
  <c r="DC48" i="5"/>
  <c r="DD48" i="5"/>
  <c r="DE48" i="5"/>
  <c r="DF48" i="5"/>
  <c r="DG48" i="5"/>
  <c r="DH48" i="5"/>
  <c r="DI48" i="5"/>
  <c r="DJ48" i="5"/>
  <c r="DK48" i="5"/>
  <c r="DL48" i="5"/>
  <c r="DM48" i="5"/>
  <c r="DN48" i="5"/>
  <c r="DO48" i="5"/>
  <c r="DP48" i="5"/>
  <c r="DQ48" i="5"/>
  <c r="DR48" i="5"/>
  <c r="DS48" i="5"/>
  <c r="DT48" i="5"/>
  <c r="DU48" i="5"/>
  <c r="DV48" i="5"/>
  <c r="DW48" i="5"/>
  <c r="DX48" i="5"/>
  <c r="DY48" i="5"/>
  <c r="DZ48" i="5"/>
  <c r="EA48" i="5"/>
  <c r="EB48" i="5"/>
  <c r="EC48" i="5"/>
  <c r="ED48" i="5"/>
  <c r="EE48" i="5"/>
  <c r="EF48" i="5"/>
  <c r="EG48" i="5"/>
  <c r="EH48" i="5"/>
  <c r="EI48" i="5"/>
  <c r="EJ48" i="5"/>
  <c r="EK48" i="5"/>
  <c r="EL48" i="5"/>
  <c r="Y49" i="5"/>
  <c r="Z49" i="5"/>
  <c r="AA49" i="5"/>
  <c r="AB49" i="5"/>
  <c r="AC49" i="5"/>
  <c r="AD49" i="5"/>
  <c r="AE49" i="5"/>
  <c r="AF49" i="5"/>
  <c r="AG49" i="5"/>
  <c r="AH49" i="5"/>
  <c r="AI49" i="5"/>
  <c r="AJ49" i="5"/>
  <c r="AK49" i="5"/>
  <c r="AL49" i="5"/>
  <c r="AM49" i="5"/>
  <c r="AN49" i="5"/>
  <c r="AO49" i="5"/>
  <c r="AP49" i="5"/>
  <c r="AQ49" i="5"/>
  <c r="AR49" i="5"/>
  <c r="AS49" i="5"/>
  <c r="AT49" i="5"/>
  <c r="AU49" i="5"/>
  <c r="AV49" i="5"/>
  <c r="AW49" i="5"/>
  <c r="AX49" i="5"/>
  <c r="AY49" i="5"/>
  <c r="AZ49" i="5"/>
  <c r="BA49" i="5"/>
  <c r="BB49" i="5"/>
  <c r="BC49" i="5"/>
  <c r="BD49" i="5"/>
  <c r="BE49" i="5"/>
  <c r="BF49" i="5"/>
  <c r="BG49" i="5"/>
  <c r="BH49" i="5"/>
  <c r="BI49" i="5"/>
  <c r="BJ49" i="5"/>
  <c r="BK49" i="5"/>
  <c r="BL49" i="5"/>
  <c r="BM49" i="5"/>
  <c r="BN49" i="5"/>
  <c r="BO49" i="5"/>
  <c r="BP49" i="5"/>
  <c r="BQ49" i="5"/>
  <c r="BR49" i="5"/>
  <c r="BS49" i="5"/>
  <c r="BT49" i="5"/>
  <c r="BU49" i="5"/>
  <c r="BV49" i="5"/>
  <c r="BW49" i="5"/>
  <c r="BX49" i="5"/>
  <c r="BY49" i="5"/>
  <c r="BZ49" i="5"/>
  <c r="CA49" i="5"/>
  <c r="CB49" i="5"/>
  <c r="CC49" i="5"/>
  <c r="CD49" i="5"/>
  <c r="CE49" i="5"/>
  <c r="CF49" i="5"/>
  <c r="CG49" i="5"/>
  <c r="CH49" i="5"/>
  <c r="CI49" i="5"/>
  <c r="CJ49" i="5"/>
  <c r="CK49" i="5"/>
  <c r="CL49" i="5"/>
  <c r="CM49" i="5"/>
  <c r="CN49" i="5"/>
  <c r="CO49" i="5"/>
  <c r="CP49" i="5"/>
  <c r="CQ49" i="5"/>
  <c r="CR49" i="5"/>
  <c r="CS49" i="5"/>
  <c r="CT49" i="5"/>
  <c r="CU49" i="5"/>
  <c r="CV49" i="5"/>
  <c r="CW49" i="5"/>
  <c r="CX49" i="5"/>
  <c r="CY49" i="5"/>
  <c r="CZ49" i="5"/>
  <c r="DA49" i="5"/>
  <c r="DB49" i="5"/>
  <c r="DC49" i="5"/>
  <c r="DD49" i="5"/>
  <c r="DE49" i="5"/>
  <c r="DF49" i="5"/>
  <c r="DG49" i="5"/>
  <c r="DH49" i="5"/>
  <c r="DI49" i="5"/>
  <c r="DJ49" i="5"/>
  <c r="DK49" i="5"/>
  <c r="DL49" i="5"/>
  <c r="DM49" i="5"/>
  <c r="DN49" i="5"/>
  <c r="DO49" i="5"/>
  <c r="DP49" i="5"/>
  <c r="DQ49" i="5"/>
  <c r="DR49" i="5"/>
  <c r="DS49" i="5"/>
  <c r="DT49" i="5"/>
  <c r="DU49" i="5"/>
  <c r="DV49" i="5"/>
  <c r="DW49" i="5"/>
  <c r="DX49" i="5"/>
  <c r="DY49" i="5"/>
  <c r="DZ49" i="5"/>
  <c r="EA49" i="5"/>
  <c r="EB49" i="5"/>
  <c r="EC49" i="5"/>
  <c r="ED49" i="5"/>
  <c r="EE49" i="5"/>
  <c r="EF49" i="5"/>
  <c r="EG49" i="5"/>
  <c r="EH49" i="5"/>
  <c r="EI49" i="5"/>
  <c r="EJ49" i="5"/>
  <c r="EK49" i="5"/>
  <c r="EL49" i="5"/>
  <c r="Y50" i="5"/>
  <c r="Z50" i="5"/>
  <c r="AA50" i="5"/>
  <c r="AB50" i="5"/>
  <c r="AC50" i="5"/>
  <c r="AD50" i="5"/>
  <c r="AE50" i="5"/>
  <c r="AF50" i="5"/>
  <c r="AG50" i="5"/>
  <c r="AH50" i="5"/>
  <c r="AI50" i="5"/>
  <c r="AJ50" i="5"/>
  <c r="AK50" i="5"/>
  <c r="AL50" i="5"/>
  <c r="AM50" i="5"/>
  <c r="AN50" i="5"/>
  <c r="AO50" i="5"/>
  <c r="AP50" i="5"/>
  <c r="AQ50" i="5"/>
  <c r="AR50" i="5"/>
  <c r="AS50" i="5"/>
  <c r="AT50" i="5"/>
  <c r="AU50" i="5"/>
  <c r="AV50" i="5"/>
  <c r="AW50" i="5"/>
  <c r="AX50" i="5"/>
  <c r="AY50" i="5"/>
  <c r="AZ50" i="5"/>
  <c r="BA50" i="5"/>
  <c r="BB50" i="5"/>
  <c r="BC50" i="5"/>
  <c r="BD50" i="5"/>
  <c r="BE50" i="5"/>
  <c r="BF50" i="5"/>
  <c r="BG50" i="5"/>
  <c r="BH50" i="5"/>
  <c r="BI50" i="5"/>
  <c r="BJ50" i="5"/>
  <c r="BK50" i="5"/>
  <c r="BL50" i="5"/>
  <c r="BM50" i="5"/>
  <c r="BN50" i="5"/>
  <c r="BO50" i="5"/>
  <c r="BP50" i="5"/>
  <c r="BQ50" i="5"/>
  <c r="BR50" i="5"/>
  <c r="BS50" i="5"/>
  <c r="BT50" i="5"/>
  <c r="BU50" i="5"/>
  <c r="BV50" i="5"/>
  <c r="BW50" i="5"/>
  <c r="BX50" i="5"/>
  <c r="BY50" i="5"/>
  <c r="BZ50" i="5"/>
  <c r="CA50" i="5"/>
  <c r="CB50" i="5"/>
  <c r="CC50" i="5"/>
  <c r="CD50" i="5"/>
  <c r="CE50" i="5"/>
  <c r="CF50" i="5"/>
  <c r="CG50" i="5"/>
  <c r="CH50" i="5"/>
  <c r="CI50" i="5"/>
  <c r="CJ50" i="5"/>
  <c r="CK50" i="5"/>
  <c r="CL50" i="5"/>
  <c r="CM50" i="5"/>
  <c r="CN50" i="5"/>
  <c r="CO50" i="5"/>
  <c r="CP50" i="5"/>
  <c r="CQ50" i="5"/>
  <c r="CR50" i="5"/>
  <c r="CS50" i="5"/>
  <c r="CT50" i="5"/>
  <c r="CU50" i="5"/>
  <c r="CV50" i="5"/>
  <c r="CW50" i="5"/>
  <c r="CX50" i="5"/>
  <c r="CY50" i="5"/>
  <c r="CZ50" i="5"/>
  <c r="DA50" i="5"/>
  <c r="DB50" i="5"/>
  <c r="DC50" i="5"/>
  <c r="DD50" i="5"/>
  <c r="DE50" i="5"/>
  <c r="DF50" i="5"/>
  <c r="DG50" i="5"/>
  <c r="DH50" i="5"/>
  <c r="DI50" i="5"/>
  <c r="DJ50" i="5"/>
  <c r="DK50" i="5"/>
  <c r="DL50" i="5"/>
  <c r="DM50" i="5"/>
  <c r="DN50" i="5"/>
  <c r="DO50" i="5"/>
  <c r="DP50" i="5"/>
  <c r="DQ50" i="5"/>
  <c r="DR50" i="5"/>
  <c r="DS50" i="5"/>
  <c r="DT50" i="5"/>
  <c r="DU50" i="5"/>
  <c r="DV50" i="5"/>
  <c r="DW50" i="5"/>
  <c r="DX50" i="5"/>
  <c r="DY50" i="5"/>
  <c r="DZ50" i="5"/>
  <c r="EA50" i="5"/>
  <c r="EB50" i="5"/>
  <c r="EC50" i="5"/>
  <c r="ED50" i="5"/>
  <c r="EE50" i="5"/>
  <c r="EF50" i="5"/>
  <c r="EG50" i="5"/>
  <c r="EH50" i="5"/>
  <c r="EI50" i="5"/>
  <c r="EJ50" i="5"/>
  <c r="EK50" i="5"/>
  <c r="EL50" i="5"/>
  <c r="Y51" i="5"/>
  <c r="Z51" i="5"/>
  <c r="AA51" i="5"/>
  <c r="AB51" i="5"/>
  <c r="AC51" i="5"/>
  <c r="AD51" i="5"/>
  <c r="AE51" i="5"/>
  <c r="AF51" i="5"/>
  <c r="AG51" i="5"/>
  <c r="AH51" i="5"/>
  <c r="AI51" i="5"/>
  <c r="AJ51" i="5"/>
  <c r="AK51" i="5"/>
  <c r="AL51" i="5"/>
  <c r="AM51" i="5"/>
  <c r="AN51" i="5"/>
  <c r="AO51" i="5"/>
  <c r="AP51" i="5"/>
  <c r="AQ51" i="5"/>
  <c r="AR51" i="5"/>
  <c r="AS51" i="5"/>
  <c r="AT51" i="5"/>
  <c r="AU51" i="5"/>
  <c r="AV51" i="5"/>
  <c r="AW51" i="5"/>
  <c r="AX51" i="5"/>
  <c r="AY51" i="5"/>
  <c r="AZ51" i="5"/>
  <c r="BA51" i="5"/>
  <c r="BB51" i="5"/>
  <c r="BC51" i="5"/>
  <c r="BD51" i="5"/>
  <c r="BE51" i="5"/>
  <c r="BF51" i="5"/>
  <c r="BG51" i="5"/>
  <c r="BH51" i="5"/>
  <c r="BI51" i="5"/>
  <c r="BJ51" i="5"/>
  <c r="BK51" i="5"/>
  <c r="BL51" i="5"/>
  <c r="BM51" i="5"/>
  <c r="BN51" i="5"/>
  <c r="BO51" i="5"/>
  <c r="BP51" i="5"/>
  <c r="BQ51" i="5"/>
  <c r="BR51" i="5"/>
  <c r="BS51" i="5"/>
  <c r="BT51" i="5"/>
  <c r="BU51" i="5"/>
  <c r="BV51" i="5"/>
  <c r="BW51" i="5"/>
  <c r="BX51" i="5"/>
  <c r="BY51" i="5"/>
  <c r="BZ51" i="5"/>
  <c r="CA51" i="5"/>
  <c r="CB51" i="5"/>
  <c r="CC51" i="5"/>
  <c r="CD51" i="5"/>
  <c r="CE51" i="5"/>
  <c r="CF51" i="5"/>
  <c r="CG51" i="5"/>
  <c r="CH51" i="5"/>
  <c r="CI51" i="5"/>
  <c r="CJ51" i="5"/>
  <c r="CK51" i="5"/>
  <c r="CL51" i="5"/>
  <c r="CM51" i="5"/>
  <c r="CN51" i="5"/>
  <c r="CO51" i="5"/>
  <c r="CP51" i="5"/>
  <c r="CQ51" i="5"/>
  <c r="CR51" i="5"/>
  <c r="CS51" i="5"/>
  <c r="CT51" i="5"/>
  <c r="CU51" i="5"/>
  <c r="CV51" i="5"/>
  <c r="CW51" i="5"/>
  <c r="CX51" i="5"/>
  <c r="CY51" i="5"/>
  <c r="CZ51" i="5"/>
  <c r="DA51" i="5"/>
  <c r="DB51" i="5"/>
  <c r="DC51" i="5"/>
  <c r="DD51" i="5"/>
  <c r="DE51" i="5"/>
  <c r="DF51" i="5"/>
  <c r="DG51" i="5"/>
  <c r="DH51" i="5"/>
  <c r="DI51" i="5"/>
  <c r="DJ51" i="5"/>
  <c r="DK51" i="5"/>
  <c r="DL51" i="5"/>
  <c r="DM51" i="5"/>
  <c r="DN51" i="5"/>
  <c r="DO51" i="5"/>
  <c r="DP51" i="5"/>
  <c r="DQ51" i="5"/>
  <c r="DR51" i="5"/>
  <c r="DS51" i="5"/>
  <c r="DT51" i="5"/>
  <c r="DU51" i="5"/>
  <c r="DV51" i="5"/>
  <c r="DW51" i="5"/>
  <c r="DX51" i="5"/>
  <c r="DY51" i="5"/>
  <c r="DZ51" i="5"/>
  <c r="EA51" i="5"/>
  <c r="EB51" i="5"/>
  <c r="EC51" i="5"/>
  <c r="ED51" i="5"/>
  <c r="EE51" i="5"/>
  <c r="EF51" i="5"/>
  <c r="EG51" i="5"/>
  <c r="EH51" i="5"/>
  <c r="EI51" i="5"/>
  <c r="EJ51" i="5"/>
  <c r="EK51" i="5"/>
  <c r="EL51" i="5"/>
  <c r="Y52" i="5"/>
  <c r="Z52" i="5"/>
  <c r="AA52" i="5"/>
  <c r="AB52" i="5"/>
  <c r="AC52" i="5"/>
  <c r="AD52" i="5"/>
  <c r="AE52" i="5"/>
  <c r="AF52" i="5"/>
  <c r="AG52" i="5"/>
  <c r="AH52" i="5"/>
  <c r="AI52" i="5"/>
  <c r="AJ52" i="5"/>
  <c r="AK52" i="5"/>
  <c r="AL52" i="5"/>
  <c r="AM52" i="5"/>
  <c r="AN52" i="5"/>
  <c r="AO52" i="5"/>
  <c r="AP52" i="5"/>
  <c r="AQ52" i="5"/>
  <c r="AR52" i="5"/>
  <c r="AS52" i="5"/>
  <c r="AT52" i="5"/>
  <c r="AU52" i="5"/>
  <c r="AV52" i="5"/>
  <c r="AW52" i="5"/>
  <c r="AX52" i="5"/>
  <c r="AY52" i="5"/>
  <c r="AZ52" i="5"/>
  <c r="BA52" i="5"/>
  <c r="BB52" i="5"/>
  <c r="BC52" i="5"/>
  <c r="BD52" i="5"/>
  <c r="BE52" i="5"/>
  <c r="BF52" i="5"/>
  <c r="BG52" i="5"/>
  <c r="BH52" i="5"/>
  <c r="BI52" i="5"/>
  <c r="BJ52" i="5"/>
  <c r="BK52" i="5"/>
  <c r="BL52" i="5"/>
  <c r="BM52" i="5"/>
  <c r="BN52" i="5"/>
  <c r="BO52" i="5"/>
  <c r="BP52" i="5"/>
  <c r="BQ52" i="5"/>
  <c r="BR52" i="5"/>
  <c r="BS52" i="5"/>
  <c r="BT52" i="5"/>
  <c r="BU52" i="5"/>
  <c r="BV52" i="5"/>
  <c r="BW52" i="5"/>
  <c r="BX52" i="5"/>
  <c r="BY52" i="5"/>
  <c r="BZ52" i="5"/>
  <c r="CA52" i="5"/>
  <c r="CB52" i="5"/>
  <c r="CC52" i="5"/>
  <c r="CD52" i="5"/>
  <c r="CE52" i="5"/>
  <c r="CF52" i="5"/>
  <c r="CG52" i="5"/>
  <c r="CH52" i="5"/>
  <c r="CI52" i="5"/>
  <c r="CJ52" i="5"/>
  <c r="CK52" i="5"/>
  <c r="CL52" i="5"/>
  <c r="CM52" i="5"/>
  <c r="CN52" i="5"/>
  <c r="CO52" i="5"/>
  <c r="CP52" i="5"/>
  <c r="CQ52" i="5"/>
  <c r="CR52" i="5"/>
  <c r="CS52" i="5"/>
  <c r="CT52" i="5"/>
  <c r="CU52" i="5"/>
  <c r="CV52" i="5"/>
  <c r="CW52" i="5"/>
  <c r="CX52" i="5"/>
  <c r="CY52" i="5"/>
  <c r="CZ52" i="5"/>
  <c r="DA52" i="5"/>
  <c r="DB52" i="5"/>
  <c r="DC52" i="5"/>
  <c r="DD52" i="5"/>
  <c r="DE52" i="5"/>
  <c r="DF52" i="5"/>
  <c r="DG52" i="5"/>
  <c r="DH52" i="5"/>
  <c r="DI52" i="5"/>
  <c r="DJ52" i="5"/>
  <c r="DK52" i="5"/>
  <c r="DL52" i="5"/>
  <c r="DM52" i="5"/>
  <c r="DN52" i="5"/>
  <c r="DO52" i="5"/>
  <c r="DP52" i="5"/>
  <c r="DQ52" i="5"/>
  <c r="DR52" i="5"/>
  <c r="DS52" i="5"/>
  <c r="DT52" i="5"/>
  <c r="DU52" i="5"/>
  <c r="DV52" i="5"/>
  <c r="DW52" i="5"/>
  <c r="DX52" i="5"/>
  <c r="DY52" i="5"/>
  <c r="DZ52" i="5"/>
  <c r="EA52" i="5"/>
  <c r="EB52" i="5"/>
  <c r="EC52" i="5"/>
  <c r="ED52" i="5"/>
  <c r="EE52" i="5"/>
  <c r="EF52" i="5"/>
  <c r="EG52" i="5"/>
  <c r="EH52" i="5"/>
  <c r="EI52" i="5"/>
  <c r="EJ52" i="5"/>
  <c r="EK52" i="5"/>
  <c r="EL52" i="5"/>
  <c r="Y53" i="5"/>
  <c r="Z53" i="5"/>
  <c r="AA53" i="5"/>
  <c r="AB53" i="5"/>
  <c r="AC53" i="5"/>
  <c r="AD53" i="5"/>
  <c r="AE53" i="5"/>
  <c r="AF53" i="5"/>
  <c r="AG53" i="5"/>
  <c r="AH53" i="5"/>
  <c r="AI53" i="5"/>
  <c r="AJ53" i="5"/>
  <c r="AK53" i="5"/>
  <c r="AL53" i="5"/>
  <c r="AM53" i="5"/>
  <c r="AN53" i="5"/>
  <c r="AO53" i="5"/>
  <c r="AP53" i="5"/>
  <c r="AQ53" i="5"/>
  <c r="AR53" i="5"/>
  <c r="AS53" i="5"/>
  <c r="AT53" i="5"/>
  <c r="AU53" i="5"/>
  <c r="AV53" i="5"/>
  <c r="AW53" i="5"/>
  <c r="AX53" i="5"/>
  <c r="AY53" i="5"/>
  <c r="AZ53" i="5"/>
  <c r="BA53" i="5"/>
  <c r="BB53" i="5"/>
  <c r="BC53" i="5"/>
  <c r="BD53" i="5"/>
  <c r="BE53" i="5"/>
  <c r="BF53" i="5"/>
  <c r="BG53" i="5"/>
  <c r="BH53" i="5"/>
  <c r="BI53" i="5"/>
  <c r="BJ53" i="5"/>
  <c r="BK53" i="5"/>
  <c r="BL53" i="5"/>
  <c r="BM53" i="5"/>
  <c r="BN53" i="5"/>
  <c r="BO53" i="5"/>
  <c r="BP53" i="5"/>
  <c r="BQ53" i="5"/>
  <c r="BR53" i="5"/>
  <c r="BS53" i="5"/>
  <c r="BT53" i="5"/>
  <c r="BU53" i="5"/>
  <c r="BV53" i="5"/>
  <c r="BW53" i="5"/>
  <c r="BX53" i="5"/>
  <c r="BY53" i="5"/>
  <c r="BZ53" i="5"/>
  <c r="CA53" i="5"/>
  <c r="CB53" i="5"/>
  <c r="CC53" i="5"/>
  <c r="CD53" i="5"/>
  <c r="CE53" i="5"/>
  <c r="CF53" i="5"/>
  <c r="CG53" i="5"/>
  <c r="CH53" i="5"/>
  <c r="CI53" i="5"/>
  <c r="CJ53" i="5"/>
  <c r="CK53" i="5"/>
  <c r="CL53" i="5"/>
  <c r="CM53" i="5"/>
  <c r="CN53" i="5"/>
  <c r="CO53" i="5"/>
  <c r="CP53" i="5"/>
  <c r="CQ53" i="5"/>
  <c r="CR53" i="5"/>
  <c r="CS53" i="5"/>
  <c r="CT53" i="5"/>
  <c r="CU53" i="5"/>
  <c r="CV53" i="5"/>
  <c r="CW53" i="5"/>
  <c r="CX53" i="5"/>
  <c r="CY53" i="5"/>
  <c r="CZ53" i="5"/>
  <c r="DA53" i="5"/>
  <c r="DB53" i="5"/>
  <c r="DC53" i="5"/>
  <c r="DD53" i="5"/>
  <c r="DE53" i="5"/>
  <c r="DF53" i="5"/>
  <c r="DG53" i="5"/>
  <c r="DH53" i="5"/>
  <c r="DI53" i="5"/>
  <c r="DJ53" i="5"/>
  <c r="DK53" i="5"/>
  <c r="DL53" i="5"/>
  <c r="DM53" i="5"/>
  <c r="DN53" i="5"/>
  <c r="DO53" i="5"/>
  <c r="DP53" i="5"/>
  <c r="DQ53" i="5"/>
  <c r="DR53" i="5"/>
  <c r="DS53" i="5"/>
  <c r="DT53" i="5"/>
  <c r="DU53" i="5"/>
  <c r="DV53" i="5"/>
  <c r="DW53" i="5"/>
  <c r="DX53" i="5"/>
  <c r="DY53" i="5"/>
  <c r="DZ53" i="5"/>
  <c r="EA53" i="5"/>
  <c r="EB53" i="5"/>
  <c r="EC53" i="5"/>
  <c r="ED53" i="5"/>
  <c r="EE53" i="5"/>
  <c r="EF53" i="5"/>
  <c r="EG53" i="5"/>
  <c r="EH53" i="5"/>
  <c r="EI53" i="5"/>
  <c r="EJ53" i="5"/>
  <c r="EK53" i="5"/>
  <c r="EL53"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BG54" i="5"/>
  <c r="BH54" i="5"/>
  <c r="BI54" i="5"/>
  <c r="BJ54" i="5"/>
  <c r="BK54" i="5"/>
  <c r="BL54" i="5"/>
  <c r="BM54" i="5"/>
  <c r="BN54" i="5"/>
  <c r="BO54" i="5"/>
  <c r="BP54" i="5"/>
  <c r="BQ54" i="5"/>
  <c r="BR54" i="5"/>
  <c r="BS54" i="5"/>
  <c r="BT54" i="5"/>
  <c r="BU54" i="5"/>
  <c r="BV54" i="5"/>
  <c r="BW54" i="5"/>
  <c r="BX54" i="5"/>
  <c r="BY54" i="5"/>
  <c r="BZ54" i="5"/>
  <c r="CA54" i="5"/>
  <c r="CB54" i="5"/>
  <c r="CC54" i="5"/>
  <c r="CD54" i="5"/>
  <c r="CE54" i="5"/>
  <c r="CF54" i="5"/>
  <c r="CG54" i="5"/>
  <c r="CH54" i="5"/>
  <c r="CI54" i="5"/>
  <c r="CJ54" i="5"/>
  <c r="CK54" i="5"/>
  <c r="CL54" i="5"/>
  <c r="CM54" i="5"/>
  <c r="CN54" i="5"/>
  <c r="CO54" i="5"/>
  <c r="CP54" i="5"/>
  <c r="CQ54" i="5"/>
  <c r="CR54" i="5"/>
  <c r="CS54" i="5"/>
  <c r="CT54" i="5"/>
  <c r="CU54" i="5"/>
  <c r="CV54" i="5"/>
  <c r="CW54" i="5"/>
  <c r="CX54" i="5"/>
  <c r="CY54" i="5"/>
  <c r="CZ54" i="5"/>
  <c r="DA54" i="5"/>
  <c r="DB54" i="5"/>
  <c r="DC54" i="5"/>
  <c r="DD54" i="5"/>
  <c r="DE54" i="5"/>
  <c r="DF54" i="5"/>
  <c r="DG54" i="5"/>
  <c r="DH54" i="5"/>
  <c r="DI54" i="5"/>
  <c r="DJ54" i="5"/>
  <c r="DK54" i="5"/>
  <c r="DL54" i="5"/>
  <c r="DM54" i="5"/>
  <c r="DN54" i="5"/>
  <c r="DO54" i="5"/>
  <c r="DP54" i="5"/>
  <c r="DQ54" i="5"/>
  <c r="DR54" i="5"/>
  <c r="DS54" i="5"/>
  <c r="DT54" i="5"/>
  <c r="DU54" i="5"/>
  <c r="DV54" i="5"/>
  <c r="DW54" i="5"/>
  <c r="DX54" i="5"/>
  <c r="DY54" i="5"/>
  <c r="DZ54" i="5"/>
  <c r="EA54" i="5"/>
  <c r="EB54" i="5"/>
  <c r="EC54" i="5"/>
  <c r="ED54" i="5"/>
  <c r="EE54" i="5"/>
  <c r="EF54" i="5"/>
  <c r="EG54" i="5"/>
  <c r="EH54" i="5"/>
  <c r="EI54" i="5"/>
  <c r="EJ54" i="5"/>
  <c r="EK54" i="5"/>
  <c r="EL54" i="5"/>
  <c r="Y55" i="5"/>
  <c r="Z55" i="5"/>
  <c r="AA55" i="5"/>
  <c r="AB55" i="5"/>
  <c r="AC55" i="5"/>
  <c r="AD55" i="5"/>
  <c r="AE55" i="5"/>
  <c r="AF55" i="5"/>
  <c r="AG55" i="5"/>
  <c r="AH55" i="5"/>
  <c r="AI55" i="5"/>
  <c r="AJ55" i="5"/>
  <c r="AK55" i="5"/>
  <c r="AL55" i="5"/>
  <c r="AM55" i="5"/>
  <c r="AN55" i="5"/>
  <c r="AO55" i="5"/>
  <c r="AP55" i="5"/>
  <c r="AQ55" i="5"/>
  <c r="AR55" i="5"/>
  <c r="AS55" i="5"/>
  <c r="AT55" i="5"/>
  <c r="AU55" i="5"/>
  <c r="AV55" i="5"/>
  <c r="AW55" i="5"/>
  <c r="AX55" i="5"/>
  <c r="AY55" i="5"/>
  <c r="AZ55" i="5"/>
  <c r="BA55" i="5"/>
  <c r="BB55" i="5"/>
  <c r="BC55" i="5"/>
  <c r="BD55" i="5"/>
  <c r="BE55" i="5"/>
  <c r="BF55" i="5"/>
  <c r="BG55" i="5"/>
  <c r="BH55" i="5"/>
  <c r="BI55" i="5"/>
  <c r="BJ55" i="5"/>
  <c r="BK55" i="5"/>
  <c r="BL55" i="5"/>
  <c r="BM55" i="5"/>
  <c r="BN55" i="5"/>
  <c r="BO55" i="5"/>
  <c r="BP55" i="5"/>
  <c r="BQ55" i="5"/>
  <c r="BR55" i="5"/>
  <c r="BS55" i="5"/>
  <c r="BT55" i="5"/>
  <c r="BU55" i="5"/>
  <c r="BV55" i="5"/>
  <c r="BW55" i="5"/>
  <c r="BX55" i="5"/>
  <c r="BY55" i="5"/>
  <c r="BZ55" i="5"/>
  <c r="CA55" i="5"/>
  <c r="CB55" i="5"/>
  <c r="CC55" i="5"/>
  <c r="CD55" i="5"/>
  <c r="CE55" i="5"/>
  <c r="CF55" i="5"/>
  <c r="CG55" i="5"/>
  <c r="CH55" i="5"/>
  <c r="CI55" i="5"/>
  <c r="CJ55" i="5"/>
  <c r="CK55" i="5"/>
  <c r="CL55" i="5"/>
  <c r="CM55" i="5"/>
  <c r="CN55" i="5"/>
  <c r="CO55" i="5"/>
  <c r="CP55" i="5"/>
  <c r="CQ55" i="5"/>
  <c r="CR55" i="5"/>
  <c r="CS55" i="5"/>
  <c r="CT55" i="5"/>
  <c r="CU55" i="5"/>
  <c r="CV55" i="5"/>
  <c r="CW55" i="5"/>
  <c r="CX55" i="5"/>
  <c r="CY55" i="5"/>
  <c r="CZ55" i="5"/>
  <c r="DA55" i="5"/>
  <c r="DB55" i="5"/>
  <c r="DC55" i="5"/>
  <c r="DD55" i="5"/>
  <c r="DE55" i="5"/>
  <c r="DF55" i="5"/>
  <c r="DG55" i="5"/>
  <c r="DH55" i="5"/>
  <c r="DI55" i="5"/>
  <c r="DJ55" i="5"/>
  <c r="DK55" i="5"/>
  <c r="DL55" i="5"/>
  <c r="DM55" i="5"/>
  <c r="DN55" i="5"/>
  <c r="DO55" i="5"/>
  <c r="DP55" i="5"/>
  <c r="DQ55" i="5"/>
  <c r="DR55" i="5"/>
  <c r="DS55" i="5"/>
  <c r="DT55" i="5"/>
  <c r="DU55" i="5"/>
  <c r="DV55" i="5"/>
  <c r="DW55" i="5"/>
  <c r="DX55" i="5"/>
  <c r="DY55" i="5"/>
  <c r="DZ55" i="5"/>
  <c r="EA55" i="5"/>
  <c r="EB55" i="5"/>
  <c r="EC55" i="5"/>
  <c r="ED55" i="5"/>
  <c r="EE55" i="5"/>
  <c r="EF55" i="5"/>
  <c r="EG55" i="5"/>
  <c r="EH55" i="5"/>
  <c r="EI55" i="5"/>
  <c r="EJ55" i="5"/>
  <c r="EK55" i="5"/>
  <c r="EL55" i="5"/>
  <c r="X31" i="5"/>
  <c r="X32" i="5"/>
  <c r="X33" i="5"/>
  <c r="X34" i="5"/>
  <c r="X36" i="5"/>
  <c r="X37" i="5"/>
  <c r="X38" i="5"/>
  <c r="X39" i="5"/>
  <c r="X40" i="5"/>
  <c r="X41" i="5"/>
  <c r="X42" i="5"/>
  <c r="X43" i="5"/>
  <c r="X45" i="5"/>
  <c r="X46" i="5"/>
  <c r="X47" i="5"/>
  <c r="X48" i="5"/>
  <c r="X49" i="5"/>
  <c r="X50" i="5"/>
  <c r="X52" i="5"/>
  <c r="X53" i="5"/>
  <c r="X54" i="5"/>
  <c r="X55" i="5"/>
  <c r="B52" i="5"/>
  <c r="E52" i="5"/>
  <c r="B53" i="5"/>
  <c r="E53" i="5"/>
  <c r="B54" i="5"/>
  <c r="B55" i="5" s="1"/>
  <c r="E54" i="5"/>
  <c r="E55" i="5"/>
  <c r="E31" i="5"/>
  <c r="E32" i="5"/>
  <c r="E33" i="5"/>
  <c r="E34" i="5"/>
  <c r="E35" i="5"/>
  <c r="X35" i="5" s="1"/>
  <c r="E36" i="5"/>
  <c r="E37" i="5"/>
  <c r="E38" i="5"/>
  <c r="E39" i="5"/>
  <c r="E40" i="5"/>
  <c r="E41" i="5"/>
  <c r="E42" i="5"/>
  <c r="E43" i="5"/>
  <c r="E44" i="5"/>
  <c r="X44" i="5" s="1"/>
  <c r="E45" i="5"/>
  <c r="E46" i="5"/>
  <c r="E47" i="5"/>
  <c r="E48" i="5"/>
  <c r="E49" i="5"/>
  <c r="E50" i="5"/>
  <c r="E51" i="5"/>
  <c r="X51" i="5" s="1"/>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BD7" i="14"/>
  <c r="BE7" i="14"/>
  <c r="BF7" i="14"/>
  <c r="BG7" i="14"/>
  <c r="BH7" i="14"/>
  <c r="BI7" i="14"/>
  <c r="BJ7" i="14"/>
  <c r="BK7" i="14"/>
  <c r="BL7" i="14"/>
  <c r="BM7" i="14"/>
  <c r="BN7" i="14"/>
  <c r="BO7" i="14"/>
  <c r="BP7" i="14"/>
  <c r="BQ7" i="14"/>
  <c r="BR7" i="14"/>
  <c r="BS7" i="14"/>
  <c r="BT7" i="14"/>
  <c r="BU7" i="14"/>
  <c r="BV7" i="14"/>
  <c r="BW7" i="14"/>
  <c r="BX7" i="14"/>
  <c r="BY7" i="14"/>
  <c r="BZ7" i="14"/>
  <c r="CA7" i="14"/>
  <c r="CB7" i="14"/>
  <c r="CC7" i="14"/>
  <c r="CD7" i="14"/>
  <c r="CE7" i="14"/>
  <c r="CF7" i="14"/>
  <c r="CG7" i="14"/>
  <c r="CH7" i="14"/>
  <c r="CI7" i="14"/>
  <c r="CJ7" i="14"/>
  <c r="CK7" i="14"/>
  <c r="CL7" i="14"/>
  <c r="CM7" i="14"/>
  <c r="CN7" i="14"/>
  <c r="CO7" i="14"/>
  <c r="CP7" i="14"/>
  <c r="CQ7" i="14"/>
  <c r="CR7" i="14"/>
  <c r="CS7" i="14"/>
  <c r="CT7" i="14"/>
  <c r="CU7" i="14"/>
  <c r="CV7" i="14"/>
  <c r="CW7" i="14"/>
  <c r="CX7" i="14"/>
  <c r="CY7" i="14"/>
  <c r="CZ7" i="14"/>
  <c r="DA7" i="14"/>
  <c r="DB7" i="14"/>
  <c r="DC7" i="14"/>
  <c r="DD7" i="14"/>
  <c r="DE7" i="14"/>
  <c r="DF7" i="14"/>
  <c r="DG7" i="14"/>
  <c r="DH7" i="14"/>
  <c r="DI7" i="14"/>
  <c r="DJ7" i="14"/>
  <c r="DK7" i="14"/>
  <c r="DL7" i="14"/>
  <c r="DM7" i="14"/>
  <c r="DN7" i="14"/>
  <c r="DO7" i="14"/>
  <c r="DP7" i="14"/>
  <c r="DQ7" i="14"/>
  <c r="DR7" i="14"/>
  <c r="DS7" i="14"/>
  <c r="DT7" i="14"/>
  <c r="DU7" i="14"/>
  <c r="DV7" i="14"/>
  <c r="DW7" i="14"/>
  <c r="DX7" i="14"/>
  <c r="DY7" i="14"/>
  <c r="DZ7" i="14"/>
  <c r="EA7" i="14"/>
  <c r="EB7" i="14"/>
  <c r="EC7" i="14"/>
  <c r="ED7" i="14"/>
  <c r="EE7" i="14"/>
  <c r="EF7" i="14"/>
  <c r="EG7" i="14"/>
  <c r="EH7" i="14"/>
  <c r="EI7" i="14"/>
  <c r="EJ7" i="14"/>
  <c r="EK7" i="14"/>
  <c r="EL7" i="14"/>
  <c r="V8" i="14"/>
  <c r="W8" i="14"/>
  <c r="W8" i="10"/>
  <c r="V8" i="10"/>
  <c r="E8" i="10"/>
  <c r="I7" i="9" s="1"/>
  <c r="D11" i="14"/>
  <c r="E11" i="14"/>
  <c r="D12" i="14"/>
  <c r="E12" i="14"/>
  <c r="D13" i="14"/>
  <c r="E13" i="14"/>
  <c r="D14" i="14"/>
  <c r="E14" i="14"/>
  <c r="D15" i="14"/>
  <c r="E15" i="14"/>
  <c r="D16" i="14"/>
  <c r="E16" i="14"/>
  <c r="D17" i="14"/>
  <c r="E17" i="14"/>
  <c r="D18" i="14"/>
  <c r="E18" i="14"/>
  <c r="E10" i="14"/>
  <c r="D10" i="14"/>
  <c r="E18" i="10"/>
  <c r="E17" i="10"/>
  <c r="E16" i="10"/>
  <c r="E15" i="10"/>
  <c r="E14" i="10"/>
  <c r="E13" i="10"/>
  <c r="E12" i="10"/>
  <c r="E11" i="10"/>
  <c r="E10" i="10"/>
  <c r="E7" i="10"/>
  <c r="I6" i="9" s="1"/>
  <c r="E6" i="10"/>
  <c r="I5" i="9" s="1"/>
  <c r="D18" i="10"/>
  <c r="D17" i="10"/>
  <c r="D16" i="10"/>
  <c r="D15" i="10"/>
  <c r="D14" i="10"/>
  <c r="D13" i="10"/>
  <c r="D12" i="10"/>
  <c r="D11" i="10"/>
  <c r="D10" i="10"/>
  <c r="D8" i="10"/>
  <c r="D7" i="10"/>
  <c r="D6" i="10"/>
  <c r="D5" i="10"/>
  <c r="D11" i="5"/>
  <c r="E11" i="5"/>
  <c r="D12" i="5"/>
  <c r="E12" i="5"/>
  <c r="D13" i="5"/>
  <c r="E13" i="5"/>
  <c r="D14" i="5"/>
  <c r="E14" i="5"/>
  <c r="D15" i="5"/>
  <c r="E15" i="5"/>
  <c r="D16" i="5"/>
  <c r="E16" i="5"/>
  <c r="D17" i="5"/>
  <c r="E17" i="5"/>
  <c r="D18" i="5"/>
  <c r="E18" i="5"/>
  <c r="E10" i="5"/>
  <c r="D10" i="5"/>
  <c r="B6" i="15"/>
  <c r="B7" i="15"/>
  <c r="E7" i="14"/>
  <c r="I6" i="13" s="1"/>
  <c r="D7" i="14"/>
  <c r="D8" i="14"/>
  <c r="B7" i="14"/>
  <c r="D6" i="14"/>
  <c r="D5" i="14"/>
  <c r="W7" i="14"/>
  <c r="V6" i="14"/>
  <c r="W6" i="14"/>
  <c r="V7" i="14"/>
  <c r="B8" i="14"/>
  <c r="G5" i="13"/>
  <c r="G6" i="13"/>
  <c r="G7" i="13"/>
  <c r="B6" i="11"/>
  <c r="B7" i="11"/>
  <c r="W6" i="10"/>
  <c r="AA5" i="11" s="1"/>
  <c r="W7" i="10"/>
  <c r="AA6" i="11" s="1"/>
  <c r="V6" i="10"/>
  <c r="V7" i="10"/>
  <c r="B7" i="10"/>
  <c r="B8" i="10"/>
  <c r="G5" i="9"/>
  <c r="G6" i="9"/>
  <c r="G7" i="9"/>
  <c r="G6" i="4"/>
  <c r="G7" i="4"/>
  <c r="B6" i="6"/>
  <c r="B7" i="6"/>
  <c r="W6" i="5"/>
  <c r="AA5" i="6" s="1"/>
  <c r="W7" i="5"/>
  <c r="W8" i="5"/>
  <c r="AA7" i="6" s="1"/>
  <c r="V6" i="5"/>
  <c r="V7" i="5"/>
  <c r="E7" i="5"/>
  <c r="I6" i="4" s="1"/>
  <c r="B7" i="5"/>
  <c r="B8" i="5"/>
  <c r="F7" i="9" s="1"/>
  <c r="D8" i="5"/>
  <c r="H7" i="13" s="1"/>
  <c r="D7" i="5"/>
  <c r="H6" i="13" s="1"/>
  <c r="D5" i="5"/>
  <c r="D6" i="5"/>
  <c r="H5" i="13" s="1"/>
  <c r="K6" i="16" l="1"/>
  <c r="K1" i="16" s="1"/>
  <c r="K6" i="12"/>
  <c r="K1" i="12" s="1"/>
  <c r="E8" i="14"/>
  <c r="I7" i="13" s="1"/>
  <c r="E5" i="10"/>
  <c r="I4" i="9" s="1"/>
  <c r="H5" i="4"/>
  <c r="H7" i="9"/>
  <c r="F7" i="13"/>
  <c r="AA6" i="6"/>
  <c r="AA6" i="15"/>
  <c r="F6" i="4"/>
  <c r="F6" i="9"/>
  <c r="H5" i="9"/>
  <c r="AA7" i="15"/>
  <c r="F6" i="13"/>
  <c r="H6" i="4"/>
  <c r="H6" i="9"/>
  <c r="H7" i="4"/>
  <c r="F7" i="4"/>
  <c r="Y7" i="10"/>
  <c r="AC6" i="11" s="1"/>
  <c r="CE7" i="10"/>
  <c r="CI6" i="11" s="1"/>
  <c r="CQ7" i="10"/>
  <c r="CU6" i="11" s="1"/>
  <c r="EB7" i="10"/>
  <c r="EF6" i="11" s="1"/>
  <c r="DP7" i="10"/>
  <c r="DT6" i="11" s="1"/>
  <c r="EL7" i="10"/>
  <c r="EP6" i="11" s="1"/>
  <c r="EA7" i="10"/>
  <c r="EE6" i="11" s="1"/>
  <c r="BH7" i="10"/>
  <c r="BL6" i="11" s="1"/>
  <c r="DD7" i="10"/>
  <c r="DH6" i="11" s="1"/>
  <c r="DN7" i="10"/>
  <c r="DR6" i="11" s="1"/>
  <c r="AJ7" i="10"/>
  <c r="AN6" i="11" s="1"/>
  <c r="DO7" i="10"/>
  <c r="DS6" i="11" s="1"/>
  <c r="DC7" i="10"/>
  <c r="DG6" i="11" s="1"/>
  <c r="AI7" i="10"/>
  <c r="AM6" i="11" s="1"/>
  <c r="CP7" i="10"/>
  <c r="CT6" i="11" s="1"/>
  <c r="BS7" i="10"/>
  <c r="BW6" i="11" s="1"/>
  <c r="BT7" i="10"/>
  <c r="BX6" i="11" s="1"/>
  <c r="CF7" i="10"/>
  <c r="CJ6" i="11" s="1"/>
  <c r="DZ7" i="10"/>
  <c r="ED6" i="11" s="1"/>
  <c r="BG7" i="10"/>
  <c r="BK6" i="11" s="1"/>
  <c r="AV7" i="10"/>
  <c r="AZ6" i="11" s="1"/>
  <c r="AU7" i="10"/>
  <c r="AY6" i="11" s="1"/>
  <c r="DB7" i="10"/>
  <c r="DF6" i="11" s="1"/>
  <c r="CR7" i="10"/>
  <c r="CV6" i="11" s="1"/>
  <c r="EK7" i="10"/>
  <c r="EO6" i="11" s="1"/>
  <c r="DM7" i="10"/>
  <c r="DQ6" i="11" s="1"/>
  <c r="DA7" i="10"/>
  <c r="DE6" i="11" s="1"/>
  <c r="BE7" i="10"/>
  <c r="BI6" i="11" s="1"/>
  <c r="EJ7" i="10"/>
  <c r="EN6" i="11" s="1"/>
  <c r="DL7" i="10"/>
  <c r="DP6" i="11" s="1"/>
  <c r="CN7" i="10"/>
  <c r="CR6" i="11" s="1"/>
  <c r="CB7" i="10"/>
  <c r="CF6" i="11" s="1"/>
  <c r="BD7" i="10"/>
  <c r="BH6" i="11" s="1"/>
  <c r="AR7" i="10"/>
  <c r="AV6" i="11" s="1"/>
  <c r="AF7" i="10"/>
  <c r="AJ6" i="11" s="1"/>
  <c r="DK7" i="10"/>
  <c r="DO6" i="11" s="1"/>
  <c r="CM7" i="10"/>
  <c r="CQ6" i="11" s="1"/>
  <c r="BO7" i="10"/>
  <c r="BS6" i="11" s="1"/>
  <c r="BC7" i="10"/>
  <c r="BG6" i="11" s="1"/>
  <c r="AQ7" i="10"/>
  <c r="AU6" i="11" s="1"/>
  <c r="AE7" i="10"/>
  <c r="AI6" i="11" s="1"/>
  <c r="EH7" i="10"/>
  <c r="EL6" i="11" s="1"/>
  <c r="DV7" i="10"/>
  <c r="DZ6" i="11" s="1"/>
  <c r="CL7" i="10"/>
  <c r="CP6" i="11" s="1"/>
  <c r="BN7" i="10"/>
  <c r="BR6" i="11" s="1"/>
  <c r="BB7" i="10"/>
  <c r="BF6" i="11" s="1"/>
  <c r="AP7" i="10"/>
  <c r="AT6" i="11" s="1"/>
  <c r="AD7" i="10"/>
  <c r="AH6" i="11" s="1"/>
  <c r="EG7" i="10"/>
  <c r="EK6" i="11" s="1"/>
  <c r="DU7" i="10"/>
  <c r="DY6" i="11" s="1"/>
  <c r="DI7" i="10"/>
  <c r="DM6" i="11" s="1"/>
  <c r="CW7" i="10"/>
  <c r="DA6" i="11" s="1"/>
  <c r="CK7" i="10"/>
  <c r="CO6" i="11" s="1"/>
  <c r="BM7" i="10"/>
  <c r="BQ6" i="11" s="1"/>
  <c r="AO7" i="10"/>
  <c r="AS6" i="11" s="1"/>
  <c r="AC7" i="10"/>
  <c r="AG6" i="11" s="1"/>
  <c r="EF7" i="10"/>
  <c r="EJ6" i="11" s="1"/>
  <c r="DT7" i="10"/>
  <c r="DX6" i="11" s="1"/>
  <c r="DH7" i="10"/>
  <c r="DL6" i="11" s="1"/>
  <c r="CV7" i="10"/>
  <c r="CZ6" i="11" s="1"/>
  <c r="CJ7" i="10"/>
  <c r="CN6" i="11" s="1"/>
  <c r="BX7" i="10"/>
  <c r="CB6" i="11" s="1"/>
  <c r="AN7" i="10"/>
  <c r="AR6" i="11" s="1"/>
  <c r="EE7" i="10"/>
  <c r="EI6" i="11" s="1"/>
  <c r="DG7" i="10"/>
  <c r="DK6" i="11" s="1"/>
  <c r="CU7" i="10"/>
  <c r="CY6" i="11" s="1"/>
  <c r="CI7" i="10"/>
  <c r="CM6" i="11" s="1"/>
  <c r="BW7" i="10"/>
  <c r="CA6" i="11" s="1"/>
  <c r="BK7" i="10"/>
  <c r="BO6" i="11" s="1"/>
  <c r="AY7" i="10"/>
  <c r="BC6" i="11" s="1"/>
  <c r="AM7" i="10"/>
  <c r="AQ6" i="11" s="1"/>
  <c r="ED7" i="10"/>
  <c r="EH6" i="11" s="1"/>
  <c r="DF7" i="10"/>
  <c r="DJ6" i="11" s="1"/>
  <c r="CT7" i="10"/>
  <c r="CX6" i="11" s="1"/>
  <c r="CH7" i="10"/>
  <c r="CL6" i="11" s="1"/>
  <c r="BV7" i="10"/>
  <c r="BZ6" i="11" s="1"/>
  <c r="BJ7" i="10"/>
  <c r="BN6" i="11" s="1"/>
  <c r="AX7" i="10"/>
  <c r="BB6" i="11" s="1"/>
  <c r="AL7" i="10"/>
  <c r="AP6" i="11" s="1"/>
  <c r="Z7" i="10"/>
  <c r="AD6" i="11" s="1"/>
  <c r="EC7" i="10"/>
  <c r="EG6" i="11" s="1"/>
  <c r="DQ7" i="10"/>
  <c r="DU6" i="11" s="1"/>
  <c r="DE7" i="10"/>
  <c r="DI6" i="11" s="1"/>
  <c r="CG7" i="10"/>
  <c r="CK6" i="11" s="1"/>
  <c r="BU7" i="10"/>
  <c r="BY6" i="11" s="1"/>
  <c r="BI7" i="10"/>
  <c r="BM6" i="11" s="1"/>
  <c r="AW7" i="10"/>
  <c r="BA6" i="11" s="1"/>
  <c r="AK7" i="10"/>
  <c r="AO6" i="11" s="1"/>
  <c r="CD7" i="10" l="1"/>
  <c r="CH6" i="11" s="1"/>
  <c r="BQ7" i="10"/>
  <c r="BU6" i="11" s="1"/>
  <c r="CC7" i="10"/>
  <c r="CG6" i="11" s="1"/>
  <c r="BP7" i="10"/>
  <c r="BT6" i="11" s="1"/>
  <c r="CO7" i="10"/>
  <c r="CS6" i="11" s="1"/>
  <c r="DS7" i="10"/>
  <c r="DW6" i="11" s="1"/>
  <c r="CA7" i="10"/>
  <c r="CE6" i="11" s="1"/>
  <c r="CZ7" i="10"/>
  <c r="DD6" i="11" s="1"/>
  <c r="DY7" i="10"/>
  <c r="EC6" i="11" s="1"/>
  <c r="CS7" i="10"/>
  <c r="CW6" i="11" s="1"/>
  <c r="DR7" i="10"/>
  <c r="DV6" i="11" s="1"/>
  <c r="AB7" i="10"/>
  <c r="AF6" i="11" s="1"/>
  <c r="BA7" i="10"/>
  <c r="BE6" i="11" s="1"/>
  <c r="BZ7" i="10"/>
  <c r="CD6" i="11" s="1"/>
  <c r="CY7" i="10"/>
  <c r="DC6" i="11" s="1"/>
  <c r="DX7" i="10"/>
  <c r="EB6" i="11" s="1"/>
  <c r="AH7" i="10"/>
  <c r="AL6" i="11" s="1"/>
  <c r="AT7" i="10"/>
  <c r="AX6" i="11" s="1"/>
  <c r="AA7" i="10"/>
  <c r="AE6" i="11" s="1"/>
  <c r="AZ7" i="10"/>
  <c r="BD6" i="11" s="1"/>
  <c r="BY7" i="10"/>
  <c r="CC6" i="11" s="1"/>
  <c r="CX7" i="10"/>
  <c r="DB6" i="11" s="1"/>
  <c r="DW7" i="10"/>
  <c r="EA6" i="11" s="1"/>
  <c r="AG7" i="10"/>
  <c r="AK6" i="11" s="1"/>
  <c r="BF7" i="10"/>
  <c r="BJ6" i="11" s="1"/>
  <c r="BL7" i="10"/>
  <c r="BP6" i="11" s="1"/>
  <c r="DJ7" i="10"/>
  <c r="DN6" i="11" s="1"/>
  <c r="EI7" i="10"/>
  <c r="EM6" i="11" s="1"/>
  <c r="AS7" i="10"/>
  <c r="AW6" i="11" s="1"/>
  <c r="BR7" i="10"/>
  <c r="BV6" i="11" s="1"/>
  <c r="V18" i="14" l="1"/>
  <c r="B18" i="14"/>
  <c r="V17" i="14"/>
  <c r="B17" i="14"/>
  <c r="V16" i="14"/>
  <c r="B16" i="14"/>
  <c r="V15" i="14"/>
  <c r="B15" i="14"/>
  <c r="V14" i="14"/>
  <c r="B14" i="14"/>
  <c r="V13" i="14"/>
  <c r="B13" i="14"/>
  <c r="V12" i="14"/>
  <c r="B12" i="14"/>
  <c r="V11" i="14"/>
  <c r="B11" i="14"/>
  <c r="V10" i="14"/>
  <c r="B10" i="14"/>
  <c r="B6" i="14"/>
  <c r="W5" i="14"/>
  <c r="V5" i="14"/>
  <c r="B5" i="14"/>
  <c r="W3" i="14"/>
  <c r="W2" i="14"/>
  <c r="E19" i="14" s="1"/>
  <c r="D30" i="4"/>
  <c r="D30" i="9"/>
  <c r="V18" i="10"/>
  <c r="B18" i="10"/>
  <c r="V17" i="10"/>
  <c r="B17" i="10"/>
  <c r="V16" i="10"/>
  <c r="B16" i="10"/>
  <c r="V15" i="10"/>
  <c r="B15" i="10"/>
  <c r="V14" i="10"/>
  <c r="B14" i="10"/>
  <c r="V13" i="10"/>
  <c r="B13" i="10"/>
  <c r="V12" i="10"/>
  <c r="B12" i="10"/>
  <c r="V11" i="10"/>
  <c r="B11" i="10"/>
  <c r="V10" i="10"/>
  <c r="B10" i="10"/>
  <c r="AA7" i="11"/>
  <c r="B6" i="10"/>
  <c r="W5" i="10"/>
  <c r="AA4" i="11" s="1"/>
  <c r="V5" i="10"/>
  <c r="B5" i="10"/>
  <c r="W3" i="10"/>
  <c r="W2" i="10"/>
  <c r="E19" i="10" s="1"/>
  <c r="K9" i="8"/>
  <c r="H4" i="4"/>
  <c r="B5" i="5"/>
  <c r="W61" i="14" l="1"/>
  <c r="W62" i="14"/>
  <c r="W63" i="14"/>
  <c r="W64" i="14"/>
  <c r="W65" i="14"/>
  <c r="W59" i="14"/>
  <c r="W66" i="14"/>
  <c r="W57" i="14"/>
  <c r="W58" i="14"/>
  <c r="W60" i="14"/>
  <c r="E6" i="14"/>
  <c r="I5" i="13" s="1"/>
  <c r="E5" i="14"/>
  <c r="I4" i="13" s="1"/>
  <c r="H4" i="9"/>
  <c r="H4" i="13"/>
  <c r="D30" i="13"/>
  <c r="C3" i="12"/>
  <c r="C2" i="12"/>
  <c r="C5" i="8"/>
  <c r="C3" i="8"/>
  <c r="B21" i="5"/>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A16" i="16" l="1"/>
  <c r="A12" i="16"/>
  <c r="A13" i="16" s="1"/>
  <c r="A14" i="16" s="1"/>
  <c r="A15" i="16" s="1"/>
  <c r="C5" i="16"/>
  <c r="C3" i="16"/>
  <c r="G15" i="16" s="1"/>
  <c r="EP89" i="15"/>
  <c r="EO89" i="15"/>
  <c r="EN89" i="15"/>
  <c r="EM89" i="15"/>
  <c r="EL89" i="15"/>
  <c r="EK89" i="15"/>
  <c r="EJ89" i="15"/>
  <c r="EI89" i="15"/>
  <c r="EH89" i="15"/>
  <c r="EG89" i="15"/>
  <c r="EF89" i="15"/>
  <c r="EE89" i="15"/>
  <c r="ED89" i="15"/>
  <c r="EC89" i="15"/>
  <c r="EB89" i="15"/>
  <c r="EA89" i="15"/>
  <c r="DZ89" i="15"/>
  <c r="DY89" i="15"/>
  <c r="DX89" i="15"/>
  <c r="DW89" i="15"/>
  <c r="DV89" i="15"/>
  <c r="DU89" i="15"/>
  <c r="DT89" i="15"/>
  <c r="DS89" i="15"/>
  <c r="DR89" i="15"/>
  <c r="DQ89" i="15"/>
  <c r="DP89" i="15"/>
  <c r="DO89" i="15"/>
  <c r="DN89" i="15"/>
  <c r="DM89" i="15"/>
  <c r="DL89" i="15"/>
  <c r="DK89" i="15"/>
  <c r="DJ89" i="15"/>
  <c r="DI89" i="15"/>
  <c r="DH89" i="15"/>
  <c r="DG89" i="15"/>
  <c r="DF89" i="15"/>
  <c r="DE89" i="15"/>
  <c r="DD89" i="15"/>
  <c r="DC89" i="15"/>
  <c r="DB89" i="15"/>
  <c r="DA89" i="15"/>
  <c r="CZ89" i="15"/>
  <c r="CY89" i="15"/>
  <c r="CX89" i="15"/>
  <c r="CW89" i="15"/>
  <c r="CV89" i="15"/>
  <c r="CU89" i="15"/>
  <c r="CT89" i="15"/>
  <c r="CS89" i="15"/>
  <c r="CR89" i="15"/>
  <c r="CQ89" i="15"/>
  <c r="CP89" i="15"/>
  <c r="CO89" i="15"/>
  <c r="CN89" i="15"/>
  <c r="CM89" i="15"/>
  <c r="CL89" i="15"/>
  <c r="CK89" i="15"/>
  <c r="CJ89" i="15"/>
  <c r="CI89" i="15"/>
  <c r="CH89" i="15"/>
  <c r="CG89" i="15"/>
  <c r="CF89" i="15"/>
  <c r="CE89" i="15"/>
  <c r="CD89" i="15"/>
  <c r="CC89" i="15"/>
  <c r="CB89" i="15"/>
  <c r="CA89" i="15"/>
  <c r="BZ89" i="15"/>
  <c r="BY89" i="15"/>
  <c r="BX89" i="15"/>
  <c r="BW89" i="15"/>
  <c r="BV89" i="15"/>
  <c r="BU89" i="15"/>
  <c r="BT89" i="15"/>
  <c r="BS89" i="15"/>
  <c r="BR89" i="15"/>
  <c r="BQ89" i="15"/>
  <c r="BP89" i="15"/>
  <c r="BO89" i="15"/>
  <c r="BN89" i="15"/>
  <c r="BM89" i="15"/>
  <c r="BL89" i="15"/>
  <c r="BK89" i="15"/>
  <c r="BJ89" i="15"/>
  <c r="BI89" i="15"/>
  <c r="BH89" i="15"/>
  <c r="BG89" i="15"/>
  <c r="BF89" i="15"/>
  <c r="BE89" i="15"/>
  <c r="BD89" i="15"/>
  <c r="BC89" i="15"/>
  <c r="BB89" i="15"/>
  <c r="BA89" i="15"/>
  <c r="AZ89" i="15"/>
  <c r="AY89" i="15"/>
  <c r="AX89" i="15"/>
  <c r="AW89" i="15"/>
  <c r="AV89" i="15"/>
  <c r="AU89" i="15"/>
  <c r="AT89" i="15"/>
  <c r="AS89" i="15"/>
  <c r="AR89" i="15"/>
  <c r="AQ89" i="15"/>
  <c r="AP89" i="15"/>
  <c r="AO89" i="15"/>
  <c r="AN89" i="15"/>
  <c r="AM89" i="15"/>
  <c r="AL89" i="15"/>
  <c r="AK89" i="15"/>
  <c r="AJ89" i="15"/>
  <c r="AI89" i="15"/>
  <c r="AH89" i="15"/>
  <c r="AG89" i="15"/>
  <c r="AF89" i="15"/>
  <c r="AE89" i="15"/>
  <c r="AD89" i="15"/>
  <c r="AC89" i="15"/>
  <c r="AB89" i="15"/>
  <c r="AA89" i="15"/>
  <c r="B74" i="15"/>
  <c r="B73" i="15"/>
  <c r="B72" i="15"/>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B34" i="15"/>
  <c r="B33" i="15"/>
  <c r="B32" i="15"/>
  <c r="B31" i="15"/>
  <c r="B30" i="15"/>
  <c r="B29" i="15"/>
  <c r="B28" i="15"/>
  <c r="B27" i="15"/>
  <c r="B20" i="15"/>
  <c r="B17" i="15"/>
  <c r="B16" i="15"/>
  <c r="B15" i="15"/>
  <c r="B14" i="15"/>
  <c r="B13" i="15"/>
  <c r="B12" i="15"/>
  <c r="B11" i="15"/>
  <c r="B10" i="15"/>
  <c r="B9" i="15"/>
  <c r="B5" i="15"/>
  <c r="B4" i="15"/>
  <c r="AA3" i="15"/>
  <c r="AB1" i="15"/>
  <c r="AC1" i="15" s="1"/>
  <c r="X1" i="14"/>
  <c r="I73" i="13"/>
  <c r="I27" i="13"/>
  <c r="I26" i="13"/>
  <c r="I25" i="13"/>
  <c r="I22" i="13"/>
  <c r="I17" i="13"/>
  <c r="H17" i="13"/>
  <c r="G17" i="13"/>
  <c r="I16" i="13"/>
  <c r="H16" i="13"/>
  <c r="G16" i="13"/>
  <c r="I15" i="13"/>
  <c r="H15" i="13"/>
  <c r="G15" i="13"/>
  <c r="I14" i="13"/>
  <c r="H14" i="13"/>
  <c r="G14" i="13"/>
  <c r="I13" i="13"/>
  <c r="H13" i="13"/>
  <c r="G13" i="13"/>
  <c r="I12" i="13"/>
  <c r="H12" i="13"/>
  <c r="G12" i="13"/>
  <c r="I11" i="13"/>
  <c r="H11" i="13"/>
  <c r="G11" i="13"/>
  <c r="I10" i="13"/>
  <c r="H10" i="13"/>
  <c r="G10" i="13"/>
  <c r="I9" i="13"/>
  <c r="H9" i="13"/>
  <c r="G9" i="13"/>
  <c r="F8" i="13"/>
  <c r="G4" i="13"/>
  <c r="A12" i="12"/>
  <c r="B11" i="12"/>
  <c r="C5" i="12"/>
  <c r="EP89" i="11"/>
  <c r="EO89" i="11"/>
  <c r="EN89" i="11"/>
  <c r="EM89" i="11"/>
  <c r="EL89" i="11"/>
  <c r="EK89" i="11"/>
  <c r="EJ89" i="11"/>
  <c r="EI89" i="11"/>
  <c r="EH89" i="11"/>
  <c r="EG89" i="11"/>
  <c r="EF89" i="11"/>
  <c r="EE89" i="11"/>
  <c r="ED89" i="11"/>
  <c r="EC89" i="11"/>
  <c r="EB89" i="11"/>
  <c r="EA89" i="11"/>
  <c r="DZ89" i="11"/>
  <c r="DY89" i="11"/>
  <c r="DX89" i="11"/>
  <c r="DW89" i="11"/>
  <c r="DV89" i="11"/>
  <c r="DU89" i="11"/>
  <c r="DT89" i="11"/>
  <c r="DS89" i="11"/>
  <c r="DR89" i="11"/>
  <c r="DQ89" i="11"/>
  <c r="DP89" i="11"/>
  <c r="DO89" i="11"/>
  <c r="DN89" i="11"/>
  <c r="DM89" i="11"/>
  <c r="DL89" i="11"/>
  <c r="DK89" i="11"/>
  <c r="DJ89" i="11"/>
  <c r="DI89" i="11"/>
  <c r="DH89" i="11"/>
  <c r="DG89" i="11"/>
  <c r="DF89" i="11"/>
  <c r="DE89" i="11"/>
  <c r="DD89" i="11"/>
  <c r="DC89" i="11"/>
  <c r="DB89" i="11"/>
  <c r="DA89" i="11"/>
  <c r="CZ89" i="11"/>
  <c r="CY89" i="11"/>
  <c r="CX89" i="11"/>
  <c r="CW89" i="11"/>
  <c r="CV89" i="11"/>
  <c r="CU89" i="11"/>
  <c r="CT89" i="11"/>
  <c r="CS89" i="11"/>
  <c r="CR89" i="11"/>
  <c r="CQ89" i="11"/>
  <c r="CP89" i="11"/>
  <c r="CO89" i="11"/>
  <c r="CN89" i="11"/>
  <c r="CM89" i="11"/>
  <c r="CL89" i="11"/>
  <c r="CK89" i="11"/>
  <c r="CJ89" i="11"/>
  <c r="CI89" i="11"/>
  <c r="CH89" i="11"/>
  <c r="CG89" i="11"/>
  <c r="CF89" i="11"/>
  <c r="CE89" i="11"/>
  <c r="CD89" i="11"/>
  <c r="CC89" i="11"/>
  <c r="CB89" i="11"/>
  <c r="CA89" i="11"/>
  <c r="BZ89" i="11"/>
  <c r="BY89" i="11"/>
  <c r="BX89" i="11"/>
  <c r="BW89" i="11"/>
  <c r="BV89" i="11"/>
  <c r="BU89" i="11"/>
  <c r="BT89" i="11"/>
  <c r="BS89" i="11"/>
  <c r="BR89" i="11"/>
  <c r="BQ89" i="11"/>
  <c r="BP89" i="11"/>
  <c r="BO89" i="11"/>
  <c r="BN89" i="11"/>
  <c r="BM89" i="11"/>
  <c r="BL89" i="11"/>
  <c r="BK89" i="11"/>
  <c r="BJ89" i="11"/>
  <c r="BI89" i="11"/>
  <c r="BH89" i="11"/>
  <c r="BG89" i="11"/>
  <c r="BF89" i="11"/>
  <c r="BE89" i="11"/>
  <c r="BD89" i="11"/>
  <c r="BC89" i="11"/>
  <c r="BB89" i="11"/>
  <c r="BA89" i="11"/>
  <c r="AZ89" i="11"/>
  <c r="AY89" i="11"/>
  <c r="AX89" i="11"/>
  <c r="AW89" i="11"/>
  <c r="AV89" i="11"/>
  <c r="AU89" i="11"/>
  <c r="AT89" i="11"/>
  <c r="AS89" i="11"/>
  <c r="AR89" i="11"/>
  <c r="AQ89" i="11"/>
  <c r="AP89" i="11"/>
  <c r="AO89" i="11"/>
  <c r="AN89" i="11"/>
  <c r="AM89" i="11"/>
  <c r="AL89" i="11"/>
  <c r="AK89" i="11"/>
  <c r="AJ89" i="11"/>
  <c r="AI89" i="11"/>
  <c r="AH89" i="11"/>
  <c r="AG89" i="11"/>
  <c r="AF89" i="11"/>
  <c r="AE89" i="11"/>
  <c r="AD89" i="11"/>
  <c r="AC89" i="11"/>
  <c r="AB89" i="11"/>
  <c r="AA89" i="11"/>
  <c r="B74" i="11"/>
  <c r="B73" i="11"/>
  <c r="B72" i="11"/>
  <c r="B71" i="11"/>
  <c r="B70" i="11"/>
  <c r="B69" i="11"/>
  <c r="B68" i="11"/>
  <c r="B67" i="11"/>
  <c r="B66" i="11"/>
  <c r="B65" i="11"/>
  <c r="B64" i="11"/>
  <c r="B63" i="11"/>
  <c r="B62" i="11"/>
  <c r="B61" i="11"/>
  <c r="B60" i="11"/>
  <c r="B59" i="11"/>
  <c r="B58" i="11"/>
  <c r="B57" i="11"/>
  <c r="B56" i="11"/>
  <c r="B55" i="11"/>
  <c r="B54" i="11"/>
  <c r="B53" i="11"/>
  <c r="B52" i="11"/>
  <c r="B51" i="11"/>
  <c r="B50" i="11"/>
  <c r="B49" i="11"/>
  <c r="B48" i="11"/>
  <c r="B47" i="11"/>
  <c r="B46" i="11"/>
  <c r="B45" i="11"/>
  <c r="B44" i="11"/>
  <c r="B43" i="11"/>
  <c r="B42" i="11"/>
  <c r="B41" i="11"/>
  <c r="B40" i="11"/>
  <c r="B39" i="11"/>
  <c r="B38" i="11"/>
  <c r="B37" i="11"/>
  <c r="B36" i="11"/>
  <c r="B35" i="11"/>
  <c r="B34" i="11"/>
  <c r="B33" i="11"/>
  <c r="B32" i="11"/>
  <c r="B31" i="11"/>
  <c r="B30" i="11"/>
  <c r="B29" i="11"/>
  <c r="B28" i="11"/>
  <c r="B27" i="11"/>
  <c r="B20" i="11"/>
  <c r="B17" i="11"/>
  <c r="B16" i="11"/>
  <c r="B15" i="11"/>
  <c r="B14" i="11"/>
  <c r="B13" i="11"/>
  <c r="B12" i="11"/>
  <c r="B11" i="11"/>
  <c r="B10" i="11"/>
  <c r="B9" i="11"/>
  <c r="B5" i="11"/>
  <c r="B4" i="11"/>
  <c r="AA3" i="11"/>
  <c r="AB1" i="11"/>
  <c r="AC1" i="11" s="1"/>
  <c r="X1" i="10"/>
  <c r="X3" i="10" s="1"/>
  <c r="I73" i="9"/>
  <c r="I27" i="9"/>
  <c r="I26" i="9"/>
  <c r="I22" i="9"/>
  <c r="I17" i="9"/>
  <c r="H17" i="9"/>
  <c r="G17" i="9"/>
  <c r="I16" i="9"/>
  <c r="H16" i="9"/>
  <c r="G16" i="9"/>
  <c r="I15" i="9"/>
  <c r="H15" i="9"/>
  <c r="G15" i="9"/>
  <c r="I14" i="9"/>
  <c r="H14" i="9"/>
  <c r="G14" i="9"/>
  <c r="I13" i="9"/>
  <c r="H13" i="9"/>
  <c r="G13" i="9"/>
  <c r="I12" i="9"/>
  <c r="H12" i="9"/>
  <c r="G12" i="9"/>
  <c r="I11" i="9"/>
  <c r="H11" i="9"/>
  <c r="G11" i="9"/>
  <c r="I10" i="9"/>
  <c r="H10" i="9"/>
  <c r="G10" i="9"/>
  <c r="I9" i="9"/>
  <c r="H9" i="9"/>
  <c r="G9" i="9"/>
  <c r="F8" i="9"/>
  <c r="G4" i="9"/>
  <c r="A13" i="8"/>
  <c r="A14" i="8" s="1"/>
  <c r="A12" i="8"/>
  <c r="G12" i="8" s="1"/>
  <c r="G11" i="8"/>
  <c r="M9" i="8"/>
  <c r="O9" i="8" s="1"/>
  <c r="M8" i="8"/>
  <c r="O8" i="8" s="1"/>
  <c r="M7" i="8"/>
  <c r="O7" i="8" s="1"/>
  <c r="K6" i="8"/>
  <c r="K4" i="8"/>
  <c r="M4" i="8" s="1"/>
  <c r="O4" i="8" s="1"/>
  <c r="I25" i="4" s="1"/>
  <c r="M3" i="8"/>
  <c r="O3" i="8" s="1"/>
  <c r="M2" i="8"/>
  <c r="O2" i="8" s="1"/>
  <c r="X123" i="7"/>
  <c r="EP121" i="7"/>
  <c r="EO121" i="7"/>
  <c r="EN121" i="7"/>
  <c r="EM121" i="7"/>
  <c r="EL121" i="7"/>
  <c r="EK121" i="7"/>
  <c r="EJ121" i="7"/>
  <c r="EI121" i="7"/>
  <c r="EH121" i="7"/>
  <c r="EG121" i="7"/>
  <c r="EF121" i="7"/>
  <c r="EE121" i="7"/>
  <c r="ED121" i="7"/>
  <c r="EC121" i="7"/>
  <c r="EB121" i="7"/>
  <c r="EA121" i="7"/>
  <c r="DZ121" i="7"/>
  <c r="DY121" i="7"/>
  <c r="DX121" i="7"/>
  <c r="DW121" i="7"/>
  <c r="DV121" i="7"/>
  <c r="DU121" i="7"/>
  <c r="DT121" i="7"/>
  <c r="DS121" i="7"/>
  <c r="DR121" i="7"/>
  <c r="DQ121" i="7"/>
  <c r="DP121" i="7"/>
  <c r="DO121" i="7"/>
  <c r="DN121" i="7"/>
  <c r="DM121" i="7"/>
  <c r="DL121" i="7"/>
  <c r="DK121" i="7"/>
  <c r="DJ121" i="7"/>
  <c r="DI121" i="7"/>
  <c r="DH121" i="7"/>
  <c r="DG121" i="7"/>
  <c r="DF121" i="7"/>
  <c r="DE121" i="7"/>
  <c r="DD121" i="7"/>
  <c r="DC121" i="7"/>
  <c r="DB121" i="7"/>
  <c r="DA121" i="7"/>
  <c r="CZ121" i="7"/>
  <c r="CY121" i="7"/>
  <c r="CX121" i="7"/>
  <c r="CW121" i="7"/>
  <c r="CV121" i="7"/>
  <c r="CU121" i="7"/>
  <c r="CT121" i="7"/>
  <c r="CS121" i="7"/>
  <c r="CR121" i="7"/>
  <c r="CQ121" i="7"/>
  <c r="CP121" i="7"/>
  <c r="CO121" i="7"/>
  <c r="CN121" i="7"/>
  <c r="CM121" i="7"/>
  <c r="CL121" i="7"/>
  <c r="CK121" i="7"/>
  <c r="CJ121" i="7"/>
  <c r="CI121" i="7"/>
  <c r="CH121" i="7"/>
  <c r="CG121" i="7"/>
  <c r="CF121" i="7"/>
  <c r="CE121" i="7"/>
  <c r="CD121" i="7"/>
  <c r="CC121" i="7"/>
  <c r="CB121" i="7"/>
  <c r="CA121" i="7"/>
  <c r="BZ121" i="7"/>
  <c r="BY121" i="7"/>
  <c r="BX121" i="7"/>
  <c r="BW121" i="7"/>
  <c r="BV121" i="7"/>
  <c r="BU121" i="7"/>
  <c r="BT121" i="7"/>
  <c r="BS121" i="7"/>
  <c r="BR121" i="7"/>
  <c r="BQ121" i="7"/>
  <c r="BP121" i="7"/>
  <c r="BO121" i="7"/>
  <c r="BN121" i="7"/>
  <c r="BM121" i="7"/>
  <c r="BL121" i="7"/>
  <c r="BK121" i="7"/>
  <c r="BJ121" i="7"/>
  <c r="BI121" i="7"/>
  <c r="BH121" i="7"/>
  <c r="BG121" i="7"/>
  <c r="BF121" i="7"/>
  <c r="BE121" i="7"/>
  <c r="BD121" i="7"/>
  <c r="BC121" i="7"/>
  <c r="BB121" i="7"/>
  <c r="BA121" i="7"/>
  <c r="AZ121" i="7"/>
  <c r="AY121" i="7"/>
  <c r="AX121" i="7"/>
  <c r="AW121" i="7"/>
  <c r="AV121" i="7"/>
  <c r="AU121" i="7"/>
  <c r="AT121" i="7"/>
  <c r="AS121" i="7"/>
  <c r="AR121" i="7"/>
  <c r="AQ121" i="7"/>
  <c r="AP121" i="7"/>
  <c r="AO121" i="7"/>
  <c r="AN121" i="7"/>
  <c r="AM121" i="7"/>
  <c r="AL121" i="7"/>
  <c r="AK121" i="7"/>
  <c r="AJ121" i="7"/>
  <c r="AI121" i="7"/>
  <c r="AH121" i="7"/>
  <c r="AG121" i="7"/>
  <c r="AF121" i="7"/>
  <c r="AE121" i="7"/>
  <c r="AD121" i="7"/>
  <c r="AC121" i="7"/>
  <c r="AB121" i="7"/>
  <c r="AA121" i="7"/>
  <c r="X121" i="7"/>
  <c r="Y113" i="7"/>
  <c r="EP103" i="7"/>
  <c r="EO103" i="7"/>
  <c r="EN103" i="7"/>
  <c r="EM103" i="7"/>
  <c r="EL103" i="7"/>
  <c r="EK103" i="7"/>
  <c r="EJ103" i="7"/>
  <c r="EI103" i="7"/>
  <c r="EH103" i="7"/>
  <c r="EG103" i="7"/>
  <c r="EF103" i="7"/>
  <c r="EE103" i="7"/>
  <c r="ED103" i="7"/>
  <c r="EC103" i="7"/>
  <c r="EB103" i="7"/>
  <c r="EA103" i="7"/>
  <c r="DZ103" i="7"/>
  <c r="DY103" i="7"/>
  <c r="DX103" i="7"/>
  <c r="DW103" i="7"/>
  <c r="DV103" i="7"/>
  <c r="DU103" i="7"/>
  <c r="DT103" i="7"/>
  <c r="DS103" i="7"/>
  <c r="DR103" i="7"/>
  <c r="DQ103" i="7"/>
  <c r="DP103" i="7"/>
  <c r="DO103" i="7"/>
  <c r="DN103" i="7"/>
  <c r="DM103" i="7"/>
  <c r="DL103" i="7"/>
  <c r="DK103" i="7"/>
  <c r="DJ103" i="7"/>
  <c r="DI103" i="7"/>
  <c r="DH103" i="7"/>
  <c r="DG103" i="7"/>
  <c r="DF103" i="7"/>
  <c r="DE103" i="7"/>
  <c r="DD103" i="7"/>
  <c r="DC103" i="7"/>
  <c r="DB103" i="7"/>
  <c r="DA103" i="7"/>
  <c r="CZ103" i="7"/>
  <c r="CY103" i="7"/>
  <c r="CX103" i="7"/>
  <c r="CW103" i="7"/>
  <c r="CV103" i="7"/>
  <c r="CU103" i="7"/>
  <c r="CT103" i="7"/>
  <c r="CS103" i="7"/>
  <c r="CR103" i="7"/>
  <c r="CQ103" i="7"/>
  <c r="CP103" i="7"/>
  <c r="CO103" i="7"/>
  <c r="CN103" i="7"/>
  <c r="CM103" i="7"/>
  <c r="CL103" i="7"/>
  <c r="CK103" i="7"/>
  <c r="CJ103" i="7"/>
  <c r="CI103" i="7"/>
  <c r="CH103" i="7"/>
  <c r="CG103" i="7"/>
  <c r="CF103" i="7"/>
  <c r="CE103" i="7"/>
  <c r="CD103" i="7"/>
  <c r="CC103" i="7"/>
  <c r="CB103" i="7"/>
  <c r="CA103" i="7"/>
  <c r="BZ103" i="7"/>
  <c r="BY103" i="7"/>
  <c r="BX103" i="7"/>
  <c r="BW103" i="7"/>
  <c r="BV103" i="7"/>
  <c r="BU103" i="7"/>
  <c r="BT103" i="7"/>
  <c r="BS103" i="7"/>
  <c r="BR103" i="7"/>
  <c r="BQ103" i="7"/>
  <c r="BP103" i="7"/>
  <c r="BO103" i="7"/>
  <c r="BN103" i="7"/>
  <c r="BM103" i="7"/>
  <c r="BL103" i="7"/>
  <c r="BK103" i="7"/>
  <c r="BJ103" i="7"/>
  <c r="BI103" i="7"/>
  <c r="BH103" i="7"/>
  <c r="BG103" i="7"/>
  <c r="BF103" i="7"/>
  <c r="BE103" i="7"/>
  <c r="BD103" i="7"/>
  <c r="BC103" i="7"/>
  <c r="BB103" i="7"/>
  <c r="BA103" i="7"/>
  <c r="AZ103" i="7"/>
  <c r="AY103" i="7"/>
  <c r="AX103" i="7"/>
  <c r="AW103" i="7"/>
  <c r="AV103" i="7"/>
  <c r="AU103" i="7"/>
  <c r="AT103" i="7"/>
  <c r="AS103" i="7"/>
  <c r="AR103" i="7"/>
  <c r="AQ103" i="7"/>
  <c r="AP103" i="7"/>
  <c r="AO103" i="7"/>
  <c r="AN103" i="7"/>
  <c r="AM103" i="7"/>
  <c r="AL103" i="7"/>
  <c r="AK103" i="7"/>
  <c r="AJ103" i="7"/>
  <c r="AI103" i="7"/>
  <c r="AH103" i="7"/>
  <c r="AG103" i="7"/>
  <c r="AF103" i="7"/>
  <c r="AE103" i="7"/>
  <c r="AD103" i="7"/>
  <c r="AC103" i="7"/>
  <c r="AB103" i="7"/>
  <c r="AA103" i="7"/>
  <c r="A103" i="7"/>
  <c r="EO102" i="7"/>
  <c r="EO101" i="7" s="1"/>
  <c r="EI102" i="7"/>
  <c r="EI101" i="7" s="1"/>
  <c r="EC102" i="7"/>
  <c r="EC101" i="7" s="1"/>
  <c r="DW102" i="7"/>
  <c r="DW101" i="7" s="1"/>
  <c r="DQ102" i="7"/>
  <c r="DQ101" i="7" s="1"/>
  <c r="DK102" i="7"/>
  <c r="DK101" i="7" s="1"/>
  <c r="DE102" i="7"/>
  <c r="DE101" i="7" s="1"/>
  <c r="CY102" i="7"/>
  <c r="CY101" i="7" s="1"/>
  <c r="CS102" i="7"/>
  <c r="CS101" i="7" s="1"/>
  <c r="CM102" i="7"/>
  <c r="CM101" i="7" s="1"/>
  <c r="CG102" i="7"/>
  <c r="CG101" i="7" s="1"/>
  <c r="CA102" i="7"/>
  <c r="CA101" i="7" s="1"/>
  <c r="BU102" i="7"/>
  <c r="BU101" i="7" s="1"/>
  <c r="BO102" i="7"/>
  <c r="BO101" i="7" s="1"/>
  <c r="BI102" i="7"/>
  <c r="BI101" i="7" s="1"/>
  <c r="BC102" i="7"/>
  <c r="BC101" i="7" s="1"/>
  <c r="AW102" i="7"/>
  <c r="AW101" i="7" s="1"/>
  <c r="AQ102" i="7"/>
  <c r="AQ101" i="7" s="1"/>
  <c r="AK102" i="7"/>
  <c r="AK101" i="7" s="1"/>
  <c r="AE102" i="7"/>
  <c r="AE101" i="7" s="1"/>
  <c r="A102" i="7"/>
  <c r="A101" i="7"/>
  <c r="EK99" i="7"/>
  <c r="EE99" i="7"/>
  <c r="DY99" i="7"/>
  <c r="DS99" i="7"/>
  <c r="DM99" i="7"/>
  <c r="DG99" i="7"/>
  <c r="DA99" i="7"/>
  <c r="CU99" i="7"/>
  <c r="CO99" i="7"/>
  <c r="CI99" i="7"/>
  <c r="CC99" i="7"/>
  <c r="BW99" i="7"/>
  <c r="BQ99" i="7"/>
  <c r="BK99" i="7"/>
  <c r="BE99" i="7"/>
  <c r="AY99" i="7"/>
  <c r="AS99" i="7"/>
  <c r="AM99" i="7"/>
  <c r="AG99" i="7"/>
  <c r="AA99" i="7"/>
  <c r="A99" i="7"/>
  <c r="EL98" i="7"/>
  <c r="EF98" i="7"/>
  <c r="DZ98" i="7"/>
  <c r="DT98" i="7"/>
  <c r="DN98" i="7"/>
  <c r="DH98" i="7"/>
  <c r="DB98" i="7"/>
  <c r="CV98" i="7"/>
  <c r="CP98" i="7"/>
  <c r="CJ98" i="7"/>
  <c r="CD98" i="7"/>
  <c r="BX98" i="7"/>
  <c r="BR98" i="7"/>
  <c r="BL98" i="7"/>
  <c r="BF98" i="7"/>
  <c r="AZ98" i="7"/>
  <c r="AT98" i="7"/>
  <c r="AN98" i="7"/>
  <c r="AH98" i="7"/>
  <c r="AB98" i="7"/>
  <c r="A98" i="7"/>
  <c r="A97" i="7"/>
  <c r="EN95" i="7"/>
  <c r="EH95" i="7"/>
  <c r="EB95" i="7"/>
  <c r="DV95" i="7"/>
  <c r="DP95" i="7"/>
  <c r="DJ95" i="7"/>
  <c r="DD95" i="7"/>
  <c r="CX95" i="7"/>
  <c r="CR95" i="7"/>
  <c r="CL95" i="7"/>
  <c r="CF95" i="7"/>
  <c r="BZ95" i="7"/>
  <c r="BT95" i="7"/>
  <c r="BN95" i="7"/>
  <c r="BH95" i="7"/>
  <c r="BB95" i="7"/>
  <c r="AV95" i="7"/>
  <c r="AP95" i="7"/>
  <c r="AJ95" i="7"/>
  <c r="AD95" i="7"/>
  <c r="A95" i="7"/>
  <c r="EO94" i="7"/>
  <c r="EI94" i="7"/>
  <c r="EC94" i="7"/>
  <c r="DW94" i="7"/>
  <c r="DQ94" i="7"/>
  <c r="DK94" i="7"/>
  <c r="DE94" i="7"/>
  <c r="CY94" i="7"/>
  <c r="CS94" i="7"/>
  <c r="CM94" i="7"/>
  <c r="CG94" i="7"/>
  <c r="CA94" i="7"/>
  <c r="BU94" i="7"/>
  <c r="BO94" i="7"/>
  <c r="BI94" i="7"/>
  <c r="BC94" i="7"/>
  <c r="AW94" i="7"/>
  <c r="AQ94" i="7"/>
  <c r="AK94" i="7"/>
  <c r="AE94" i="7"/>
  <c r="A94" i="7"/>
  <c r="A93" i="7"/>
  <c r="EK92" i="7"/>
  <c r="EE92" i="7"/>
  <c r="DY92" i="7"/>
  <c r="DS92" i="7"/>
  <c r="DM92" i="7"/>
  <c r="DG92" i="7"/>
  <c r="DA92" i="7"/>
  <c r="CU92" i="7"/>
  <c r="CO92" i="7"/>
  <c r="CI92" i="7"/>
  <c r="CC92" i="7"/>
  <c r="BW92" i="7"/>
  <c r="BQ92" i="7"/>
  <c r="BK92" i="7"/>
  <c r="BE92" i="7"/>
  <c r="AY92" i="7"/>
  <c r="AS92" i="7"/>
  <c r="AM92" i="7"/>
  <c r="AG92" i="7"/>
  <c r="AA92" i="7"/>
  <c r="A92" i="7"/>
  <c r="EL91" i="7"/>
  <c r="EF91" i="7"/>
  <c r="DZ91" i="7"/>
  <c r="DT91" i="7"/>
  <c r="DN91" i="7"/>
  <c r="DH91" i="7"/>
  <c r="DB91" i="7"/>
  <c r="CV91" i="7"/>
  <c r="CP91" i="7"/>
  <c r="CJ91" i="7"/>
  <c r="CD91" i="7"/>
  <c r="BX91" i="7"/>
  <c r="BR91" i="7"/>
  <c r="BL91" i="7"/>
  <c r="BF91" i="7"/>
  <c r="AZ91" i="7"/>
  <c r="AT91" i="7"/>
  <c r="AN91" i="7"/>
  <c r="AH91" i="7"/>
  <c r="AB91" i="7"/>
  <c r="A91" i="7"/>
  <c r="A90" i="7"/>
  <c r="EN88" i="7"/>
  <c r="EH88" i="7"/>
  <c r="EB88" i="7"/>
  <c r="DV88" i="7"/>
  <c r="DP88" i="7"/>
  <c r="DJ88" i="7"/>
  <c r="DD88" i="7"/>
  <c r="CX88" i="7"/>
  <c r="CR88" i="7"/>
  <c r="CL88" i="7"/>
  <c r="CF88" i="7"/>
  <c r="BZ88" i="7"/>
  <c r="BT88" i="7"/>
  <c r="BN88" i="7"/>
  <c r="BH88" i="7"/>
  <c r="BB88" i="7"/>
  <c r="AV88" i="7"/>
  <c r="AP88" i="7"/>
  <c r="AJ88" i="7"/>
  <c r="AD88" i="7"/>
  <c r="A88" i="7"/>
  <c r="EO87" i="7"/>
  <c r="EI87" i="7"/>
  <c r="EC87" i="7"/>
  <c r="DW87" i="7"/>
  <c r="DQ87" i="7"/>
  <c r="DK87" i="7"/>
  <c r="DE87" i="7"/>
  <c r="CY87" i="7"/>
  <c r="CS87" i="7"/>
  <c r="CM87" i="7"/>
  <c r="CG87" i="7"/>
  <c r="CA87" i="7"/>
  <c r="BU87" i="7"/>
  <c r="BO87" i="7"/>
  <c r="BI87" i="7"/>
  <c r="BC87" i="7"/>
  <c r="AW87" i="7"/>
  <c r="AQ87" i="7"/>
  <c r="AK87" i="7"/>
  <c r="AE87" i="7"/>
  <c r="A87" i="7"/>
  <c r="EP86" i="7"/>
  <c r="EJ86" i="7"/>
  <c r="ED86" i="7"/>
  <c r="DX86" i="7"/>
  <c r="DR86" i="7"/>
  <c r="DL86" i="7"/>
  <c r="DF86" i="7"/>
  <c r="CZ86" i="7"/>
  <c r="CT86" i="7"/>
  <c r="CN86" i="7"/>
  <c r="CH86" i="7"/>
  <c r="CB86" i="7"/>
  <c r="BV86" i="7"/>
  <c r="BP86" i="7"/>
  <c r="BJ86" i="7"/>
  <c r="BD86" i="7"/>
  <c r="AX86" i="7"/>
  <c r="AR86" i="7"/>
  <c r="AL86" i="7"/>
  <c r="AF86" i="7"/>
  <c r="A86" i="7"/>
  <c r="A85" i="7"/>
  <c r="EL84" i="7"/>
  <c r="EF84" i="7"/>
  <c r="DZ84" i="7"/>
  <c r="DT84" i="7"/>
  <c r="DN84" i="7"/>
  <c r="DH84" i="7"/>
  <c r="DB84" i="7"/>
  <c r="CV84" i="7"/>
  <c r="CP84" i="7"/>
  <c r="CJ84" i="7"/>
  <c r="CD84" i="7"/>
  <c r="BX84" i="7"/>
  <c r="BR84" i="7"/>
  <c r="BL84" i="7"/>
  <c r="BF84" i="7"/>
  <c r="AZ84" i="7"/>
  <c r="AT84" i="7"/>
  <c r="AN84" i="7"/>
  <c r="AH84" i="7"/>
  <c r="AB84" i="7"/>
  <c r="A84" i="7"/>
  <c r="A83" i="7"/>
  <c r="EN82" i="7"/>
  <c r="EH82" i="7"/>
  <c r="EB82" i="7"/>
  <c r="DV82" i="7"/>
  <c r="DP82" i="7"/>
  <c r="DJ82" i="7"/>
  <c r="DD82" i="7"/>
  <c r="CX82" i="7"/>
  <c r="CR82" i="7"/>
  <c r="CL82" i="7"/>
  <c r="CF82" i="7"/>
  <c r="BZ82" i="7"/>
  <c r="BT82" i="7"/>
  <c r="BN82" i="7"/>
  <c r="BH82" i="7"/>
  <c r="BB82" i="7"/>
  <c r="AV82" i="7"/>
  <c r="AP82" i="7"/>
  <c r="AJ82" i="7"/>
  <c r="AD82" i="7"/>
  <c r="A82" i="7"/>
  <c r="EO81" i="7"/>
  <c r="EI81" i="7"/>
  <c r="EC81" i="7"/>
  <c r="DW81" i="7"/>
  <c r="DQ81" i="7"/>
  <c r="DK81" i="7"/>
  <c r="DE81" i="7"/>
  <c r="CY81" i="7"/>
  <c r="CS81" i="7"/>
  <c r="CM81" i="7"/>
  <c r="CG81" i="7"/>
  <c r="CA81" i="7"/>
  <c r="BU81" i="7"/>
  <c r="BO81" i="7"/>
  <c r="BI81" i="7"/>
  <c r="BC81" i="7"/>
  <c r="AW81" i="7"/>
  <c r="AQ81" i="7"/>
  <c r="AK81" i="7"/>
  <c r="AE81" i="7"/>
  <c r="A81" i="7"/>
  <c r="EP80" i="7"/>
  <c r="EJ80" i="7"/>
  <c r="ED80" i="7"/>
  <c r="DX80" i="7"/>
  <c r="DR80" i="7"/>
  <c r="DL80" i="7"/>
  <c r="DF80" i="7"/>
  <c r="CZ80" i="7"/>
  <c r="CT80" i="7"/>
  <c r="CN80" i="7"/>
  <c r="CH80" i="7"/>
  <c r="CB80" i="7"/>
  <c r="BV80" i="7"/>
  <c r="BP80" i="7"/>
  <c r="BJ80" i="7"/>
  <c r="BD80" i="7"/>
  <c r="AX80" i="7"/>
  <c r="AR80" i="7"/>
  <c r="AL80" i="7"/>
  <c r="AF80" i="7"/>
  <c r="A80" i="7"/>
  <c r="A79" i="7"/>
  <c r="EL78" i="7"/>
  <c r="EF78" i="7"/>
  <c r="DZ78" i="7"/>
  <c r="DT78" i="7"/>
  <c r="DN78" i="7"/>
  <c r="DH78" i="7"/>
  <c r="DB78" i="7"/>
  <c r="CV78" i="7"/>
  <c r="CP78" i="7"/>
  <c r="CJ78" i="7"/>
  <c r="CD78" i="7"/>
  <c r="BX78" i="7"/>
  <c r="BR78" i="7"/>
  <c r="BL78" i="7"/>
  <c r="BF78" i="7"/>
  <c r="AZ78" i="7"/>
  <c r="AT78" i="7"/>
  <c r="AN78" i="7"/>
  <c r="AH78" i="7"/>
  <c r="AB78" i="7"/>
  <c r="A78" i="7"/>
  <c r="A77" i="7"/>
  <c r="EN76" i="7"/>
  <c r="EH76" i="7"/>
  <c r="EB76" i="7"/>
  <c r="DV76" i="7"/>
  <c r="DP76" i="7"/>
  <c r="DJ76" i="7"/>
  <c r="DD76" i="7"/>
  <c r="CX76" i="7"/>
  <c r="CR76" i="7"/>
  <c r="CL76" i="7"/>
  <c r="CF76" i="7"/>
  <c r="BZ76" i="7"/>
  <c r="BT76" i="7"/>
  <c r="BN76" i="7"/>
  <c r="BH76" i="7"/>
  <c r="BB76" i="7"/>
  <c r="AV76" i="7"/>
  <c r="AP76" i="7"/>
  <c r="AJ76" i="7"/>
  <c r="AD76" i="7"/>
  <c r="A76" i="7"/>
  <c r="EO75" i="7"/>
  <c r="EI75" i="7"/>
  <c r="EC75" i="7"/>
  <c r="DW75" i="7"/>
  <c r="DQ75" i="7"/>
  <c r="DK75" i="7"/>
  <c r="DE75" i="7"/>
  <c r="CY75" i="7"/>
  <c r="CS75" i="7"/>
  <c r="CM75" i="7"/>
  <c r="CG75" i="7"/>
  <c r="CA75" i="7"/>
  <c r="BU75" i="7"/>
  <c r="BO75" i="7"/>
  <c r="BI75" i="7"/>
  <c r="BC75" i="7"/>
  <c r="AW75" i="7"/>
  <c r="AQ75" i="7"/>
  <c r="AK75" i="7"/>
  <c r="AE75" i="7"/>
  <c r="A75" i="7"/>
  <c r="EP74" i="7"/>
  <c r="EJ74" i="7"/>
  <c r="ED74" i="7"/>
  <c r="DX74" i="7"/>
  <c r="DR74" i="7"/>
  <c r="DL74" i="7"/>
  <c r="DF74" i="7"/>
  <c r="CZ74" i="7"/>
  <c r="CT74" i="7"/>
  <c r="CN74" i="7"/>
  <c r="CH74" i="7"/>
  <c r="CB74" i="7"/>
  <c r="BV74" i="7"/>
  <c r="BP74" i="7"/>
  <c r="BJ74" i="7"/>
  <c r="BD74" i="7"/>
  <c r="AX74" i="7"/>
  <c r="AR74" i="7"/>
  <c r="AL74" i="7"/>
  <c r="AF74" i="7"/>
  <c r="A74" i="7"/>
  <c r="A73" i="7"/>
  <c r="A72" i="7"/>
  <c r="EM70" i="7"/>
  <c r="EG70" i="7"/>
  <c r="EA70" i="7"/>
  <c r="DU70" i="7"/>
  <c r="DO70" i="7"/>
  <c r="DI70" i="7"/>
  <c r="DC70" i="7"/>
  <c r="CW70" i="7"/>
  <c r="CQ70" i="7"/>
  <c r="CK70" i="7"/>
  <c r="CE70" i="7"/>
  <c r="BY70" i="7"/>
  <c r="BS70" i="7"/>
  <c r="BM70" i="7"/>
  <c r="BG70" i="7"/>
  <c r="BA70" i="7"/>
  <c r="AU70" i="7"/>
  <c r="AO70" i="7"/>
  <c r="AI70" i="7"/>
  <c r="AC70" i="7"/>
  <c r="A70" i="7"/>
  <c r="EN69" i="7"/>
  <c r="EH69" i="7"/>
  <c r="EB69" i="7"/>
  <c r="DV69" i="7"/>
  <c r="DP69" i="7"/>
  <c r="DJ69" i="7"/>
  <c r="DD69" i="7"/>
  <c r="CX69" i="7"/>
  <c r="CR69" i="7"/>
  <c r="CL69" i="7"/>
  <c r="CF69" i="7"/>
  <c r="BZ69" i="7"/>
  <c r="BT69" i="7"/>
  <c r="BN69" i="7"/>
  <c r="BH69" i="7"/>
  <c r="BB69" i="7"/>
  <c r="AV69" i="7"/>
  <c r="AP69" i="7"/>
  <c r="AJ69" i="7"/>
  <c r="AD69" i="7"/>
  <c r="A69" i="7"/>
  <c r="A68" i="7"/>
  <c r="A67" i="7"/>
  <c r="EK65" i="7"/>
  <c r="EE65" i="7"/>
  <c r="DY65" i="7"/>
  <c r="DS65" i="7"/>
  <c r="DM65" i="7"/>
  <c r="DG65" i="7"/>
  <c r="DA65" i="7"/>
  <c r="CU65" i="7"/>
  <c r="CO65" i="7"/>
  <c r="CI65" i="7"/>
  <c r="CC65" i="7"/>
  <c r="BW65" i="7"/>
  <c r="BQ65" i="7"/>
  <c r="BK65" i="7"/>
  <c r="BE65" i="7"/>
  <c r="AY65" i="7"/>
  <c r="AS65" i="7"/>
  <c r="AM65" i="7"/>
  <c r="AG65" i="7"/>
  <c r="AA65" i="7"/>
  <c r="A65" i="7"/>
  <c r="EL64" i="7"/>
  <c r="EF64" i="7"/>
  <c r="DZ64" i="7"/>
  <c r="DT64" i="7"/>
  <c r="DN64" i="7"/>
  <c r="DH64" i="7"/>
  <c r="DB64" i="7"/>
  <c r="CV64" i="7"/>
  <c r="CP64" i="7"/>
  <c r="CJ64" i="7"/>
  <c r="CD64" i="7"/>
  <c r="BX64" i="7"/>
  <c r="BR64" i="7"/>
  <c r="BL64" i="7"/>
  <c r="BF64" i="7"/>
  <c r="AZ64" i="7"/>
  <c r="AT64" i="7"/>
  <c r="AN64" i="7"/>
  <c r="AH64" i="7"/>
  <c r="AB64" i="7"/>
  <c r="A64" i="7"/>
  <c r="EM63" i="7"/>
  <c r="EG63" i="7"/>
  <c r="EA63" i="7"/>
  <c r="DU63" i="7"/>
  <c r="DO63" i="7"/>
  <c r="DI63" i="7"/>
  <c r="DC63" i="7"/>
  <c r="CW63" i="7"/>
  <c r="CQ63" i="7"/>
  <c r="CK63" i="7"/>
  <c r="CE63" i="7"/>
  <c r="BY63" i="7"/>
  <c r="BS63" i="7"/>
  <c r="BM63" i="7"/>
  <c r="BG63" i="7"/>
  <c r="BA63" i="7"/>
  <c r="AU63" i="7"/>
  <c r="AO63" i="7"/>
  <c r="AI63" i="7"/>
  <c r="AC63" i="7"/>
  <c r="A63" i="7"/>
  <c r="A62" i="7"/>
  <c r="A61" i="7"/>
  <c r="EP59" i="7"/>
  <c r="EP58" i="7" s="1"/>
  <c r="EO59" i="7"/>
  <c r="EN59" i="7"/>
  <c r="EN58" i="7" s="1"/>
  <c r="EM59" i="7"/>
  <c r="EL59" i="7"/>
  <c r="EL58" i="7" s="1"/>
  <c r="EK59" i="7"/>
  <c r="EJ59" i="7"/>
  <c r="EJ58" i="7" s="1"/>
  <c r="EI59" i="7"/>
  <c r="EH59" i="7"/>
  <c r="EH58" i="7" s="1"/>
  <c r="EG59" i="7"/>
  <c r="EF59" i="7"/>
  <c r="EF58" i="7" s="1"/>
  <c r="EE59" i="7"/>
  <c r="ED59" i="7"/>
  <c r="ED58" i="7" s="1"/>
  <c r="EC59" i="7"/>
  <c r="EB59" i="7"/>
  <c r="EB58" i="7" s="1"/>
  <c r="EA59" i="7"/>
  <c r="DZ59" i="7"/>
  <c r="DZ58" i="7" s="1"/>
  <c r="DY59" i="7"/>
  <c r="DX59" i="7"/>
  <c r="DX58" i="7" s="1"/>
  <c r="DW59" i="7"/>
  <c r="DV59" i="7"/>
  <c r="DV58" i="7" s="1"/>
  <c r="DU59" i="7"/>
  <c r="DT59" i="7"/>
  <c r="DT58" i="7" s="1"/>
  <c r="DS59" i="7"/>
  <c r="DR59" i="7"/>
  <c r="DR58" i="7" s="1"/>
  <c r="DQ59" i="7"/>
  <c r="DP59" i="7"/>
  <c r="DP58" i="7" s="1"/>
  <c r="DO59" i="7"/>
  <c r="DN59" i="7"/>
  <c r="DN58" i="7" s="1"/>
  <c r="DM59" i="7"/>
  <c r="DL59" i="7"/>
  <c r="DL58" i="7" s="1"/>
  <c r="DK59" i="7"/>
  <c r="DJ59" i="7"/>
  <c r="DJ58" i="7" s="1"/>
  <c r="DI59" i="7"/>
  <c r="DH59" i="7"/>
  <c r="DH58" i="7" s="1"/>
  <c r="DG59" i="7"/>
  <c r="DF59" i="7"/>
  <c r="DF58" i="7" s="1"/>
  <c r="DE59" i="7"/>
  <c r="DD59" i="7"/>
  <c r="DD58" i="7" s="1"/>
  <c r="DC59" i="7"/>
  <c r="DB59" i="7"/>
  <c r="DB58" i="7" s="1"/>
  <c r="DA59" i="7"/>
  <c r="CZ59" i="7"/>
  <c r="CZ58" i="7" s="1"/>
  <c r="CY59" i="7"/>
  <c r="CX59" i="7"/>
  <c r="CX58" i="7" s="1"/>
  <c r="CW59" i="7"/>
  <c r="CV59" i="7"/>
  <c r="CV58" i="7" s="1"/>
  <c r="CU59" i="7"/>
  <c r="CT59" i="7"/>
  <c r="CT58" i="7" s="1"/>
  <c r="CS59" i="7"/>
  <c r="CR59" i="7"/>
  <c r="CR58" i="7" s="1"/>
  <c r="CQ59" i="7"/>
  <c r="CP59" i="7"/>
  <c r="CP58" i="7" s="1"/>
  <c r="CO59" i="7"/>
  <c r="CN59" i="7"/>
  <c r="CN58" i="7" s="1"/>
  <c r="CM59" i="7"/>
  <c r="CL59" i="7"/>
  <c r="CL58" i="7" s="1"/>
  <c r="CK59" i="7"/>
  <c r="CJ59" i="7"/>
  <c r="CJ58" i="7" s="1"/>
  <c r="CI59" i="7"/>
  <c r="CH59" i="7"/>
  <c r="CH58" i="7" s="1"/>
  <c r="CG59" i="7"/>
  <c r="CF59" i="7"/>
  <c r="CF58" i="7" s="1"/>
  <c r="CE59" i="7"/>
  <c r="CD59" i="7"/>
  <c r="CD58" i="7" s="1"/>
  <c r="CC59" i="7"/>
  <c r="CB59" i="7"/>
  <c r="CB58" i="7" s="1"/>
  <c r="CA59" i="7"/>
  <c r="BZ59" i="7"/>
  <c r="BZ58" i="7" s="1"/>
  <c r="BY59" i="7"/>
  <c r="BX59" i="7"/>
  <c r="BX58" i="7" s="1"/>
  <c r="BW59" i="7"/>
  <c r="BV59" i="7"/>
  <c r="BV58" i="7" s="1"/>
  <c r="BU59" i="7"/>
  <c r="BT59" i="7"/>
  <c r="BT58" i="7" s="1"/>
  <c r="BS59" i="7"/>
  <c r="BR59" i="7"/>
  <c r="BR58" i="7" s="1"/>
  <c r="BQ59" i="7"/>
  <c r="BP59" i="7"/>
  <c r="BP58" i="7" s="1"/>
  <c r="BO59" i="7"/>
  <c r="BN59" i="7"/>
  <c r="BN58" i="7" s="1"/>
  <c r="BM59" i="7"/>
  <c r="BL59" i="7"/>
  <c r="BL58" i="7" s="1"/>
  <c r="BK59" i="7"/>
  <c r="BJ59" i="7"/>
  <c r="BJ58" i="7" s="1"/>
  <c r="BI59" i="7"/>
  <c r="BH59" i="7"/>
  <c r="BH58" i="7" s="1"/>
  <c r="BG59" i="7"/>
  <c r="BF59" i="7"/>
  <c r="BF58" i="7" s="1"/>
  <c r="BE59" i="7"/>
  <c r="BD59" i="7"/>
  <c r="BD58" i="7" s="1"/>
  <c r="BC59" i="7"/>
  <c r="BB59" i="7"/>
  <c r="BB58" i="7" s="1"/>
  <c r="BA59" i="7"/>
  <c r="AZ59" i="7"/>
  <c r="AZ58" i="7" s="1"/>
  <c r="AY59" i="7"/>
  <c r="AX59" i="7"/>
  <c r="AX58" i="7" s="1"/>
  <c r="AW59" i="7"/>
  <c r="AV59" i="7"/>
  <c r="AV58" i="7" s="1"/>
  <c r="AU59" i="7"/>
  <c r="AT59" i="7"/>
  <c r="AT58" i="7" s="1"/>
  <c r="AS59" i="7"/>
  <c r="AR59" i="7"/>
  <c r="AR58" i="7" s="1"/>
  <c r="AQ59" i="7"/>
  <c r="AP59" i="7"/>
  <c r="AP58" i="7" s="1"/>
  <c r="AO59" i="7"/>
  <c r="AN59" i="7"/>
  <c r="AN58" i="7" s="1"/>
  <c r="AM59" i="7"/>
  <c r="AL59" i="7"/>
  <c r="AL58" i="7" s="1"/>
  <c r="AK59" i="7"/>
  <c r="AJ59" i="7"/>
  <c r="AJ58" i="7" s="1"/>
  <c r="AI59" i="7"/>
  <c r="AH59" i="7"/>
  <c r="AH58" i="7" s="1"/>
  <c r="AG59" i="7"/>
  <c r="AF59" i="7"/>
  <c r="AF58" i="7" s="1"/>
  <c r="AE59" i="7"/>
  <c r="AD59" i="7"/>
  <c r="AD58" i="7" s="1"/>
  <c r="AC59" i="7"/>
  <c r="AB59" i="7"/>
  <c r="AB58" i="7" s="1"/>
  <c r="AA59" i="7"/>
  <c r="A59" i="7"/>
  <c r="EO58" i="7"/>
  <c r="EM58" i="7"/>
  <c r="EK58" i="7"/>
  <c r="EI58" i="7"/>
  <c r="EG58" i="7"/>
  <c r="EE58" i="7"/>
  <c r="EC58" i="7"/>
  <c r="EA58" i="7"/>
  <c r="DY58" i="7"/>
  <c r="DW58" i="7"/>
  <c r="DU58" i="7"/>
  <c r="DS58" i="7"/>
  <c r="DQ58" i="7"/>
  <c r="DO58" i="7"/>
  <c r="DM58" i="7"/>
  <c r="DK58" i="7"/>
  <c r="DI58" i="7"/>
  <c r="DG58" i="7"/>
  <c r="DE58" i="7"/>
  <c r="DC58" i="7"/>
  <c r="DA58" i="7"/>
  <c r="CY58" i="7"/>
  <c r="CW58" i="7"/>
  <c r="CU58" i="7"/>
  <c r="CS58" i="7"/>
  <c r="CQ58" i="7"/>
  <c r="CO58" i="7"/>
  <c r="CM58" i="7"/>
  <c r="CK58" i="7"/>
  <c r="CI58" i="7"/>
  <c r="CG58" i="7"/>
  <c r="CE58" i="7"/>
  <c r="CC58" i="7"/>
  <c r="CA58" i="7"/>
  <c r="BY58" i="7"/>
  <c r="BW58" i="7"/>
  <c r="BU58" i="7"/>
  <c r="BS58" i="7"/>
  <c r="BQ58" i="7"/>
  <c r="BO58" i="7"/>
  <c r="BM58" i="7"/>
  <c r="BK58" i="7"/>
  <c r="BI58" i="7"/>
  <c r="BG58" i="7"/>
  <c r="BE58" i="7"/>
  <c r="BC58" i="7"/>
  <c r="BA58" i="7"/>
  <c r="AY58" i="7"/>
  <c r="AW58" i="7"/>
  <c r="AU58" i="7"/>
  <c r="AS58" i="7"/>
  <c r="AQ58" i="7"/>
  <c r="AO58" i="7"/>
  <c r="AM58" i="7"/>
  <c r="AK58" i="7"/>
  <c r="AI58" i="7"/>
  <c r="AG58" i="7"/>
  <c r="AE58" i="7"/>
  <c r="AC58" i="7"/>
  <c r="AA58" i="7"/>
  <c r="A58" i="7"/>
  <c r="A56" i="7"/>
  <c r="AA53" i="7"/>
  <c r="X53" i="7"/>
  <c r="Y52" i="7"/>
  <c r="EL102" i="7" s="1"/>
  <c r="EL101" i="7" s="1"/>
  <c r="X52" i="7"/>
  <c r="EP49" i="7"/>
  <c r="EO49" i="7"/>
  <c r="EN49" i="7"/>
  <c r="EM49" i="7"/>
  <c r="EL49" i="7"/>
  <c r="EK49" i="7"/>
  <c r="EJ49" i="7"/>
  <c r="EI49" i="7"/>
  <c r="EH49" i="7"/>
  <c r="EG49" i="7"/>
  <c r="EF49" i="7"/>
  <c r="EE49" i="7"/>
  <c r="ED49" i="7"/>
  <c r="EC49" i="7"/>
  <c r="EB49" i="7"/>
  <c r="EA49" i="7"/>
  <c r="DZ49" i="7"/>
  <c r="DY49" i="7"/>
  <c r="DX49" i="7"/>
  <c r="DW49" i="7"/>
  <c r="DV49" i="7"/>
  <c r="DU49" i="7"/>
  <c r="DT49" i="7"/>
  <c r="DS49" i="7"/>
  <c r="DR49" i="7"/>
  <c r="DQ49" i="7"/>
  <c r="DP49" i="7"/>
  <c r="DO49" i="7"/>
  <c r="DN49" i="7"/>
  <c r="DM49" i="7"/>
  <c r="DL49" i="7"/>
  <c r="DK49" i="7"/>
  <c r="DJ49" i="7"/>
  <c r="DI49" i="7"/>
  <c r="DH49" i="7"/>
  <c r="DG49" i="7"/>
  <c r="DF49" i="7"/>
  <c r="DE49" i="7"/>
  <c r="DD49" i="7"/>
  <c r="DC49" i="7"/>
  <c r="DB49" i="7"/>
  <c r="DA49" i="7"/>
  <c r="CZ49" i="7"/>
  <c r="CY49" i="7"/>
  <c r="CX49" i="7"/>
  <c r="CW49" i="7"/>
  <c r="CV49" i="7"/>
  <c r="CU49" i="7"/>
  <c r="CT49" i="7"/>
  <c r="CS49" i="7"/>
  <c r="CR49" i="7"/>
  <c r="CQ49" i="7"/>
  <c r="CP49" i="7"/>
  <c r="CO49" i="7"/>
  <c r="CN49" i="7"/>
  <c r="CM49" i="7"/>
  <c r="CL49" i="7"/>
  <c r="CK49" i="7"/>
  <c r="CJ49" i="7"/>
  <c r="CI49" i="7"/>
  <c r="CH49" i="7"/>
  <c r="CG49" i="7"/>
  <c r="CF49" i="7"/>
  <c r="CE49" i="7"/>
  <c r="CD49" i="7"/>
  <c r="CC49" i="7"/>
  <c r="CB49" i="7"/>
  <c r="CA49" i="7"/>
  <c r="BZ49" i="7"/>
  <c r="BY49" i="7"/>
  <c r="BX49" i="7"/>
  <c r="BW49" i="7"/>
  <c r="BV49" i="7"/>
  <c r="BU49" i="7"/>
  <c r="BT49" i="7"/>
  <c r="BS49" i="7"/>
  <c r="BR49" i="7"/>
  <c r="BQ49" i="7"/>
  <c r="BP49" i="7"/>
  <c r="BO49" i="7"/>
  <c r="BN49" i="7"/>
  <c r="BM49" i="7"/>
  <c r="BL49" i="7"/>
  <c r="BK49" i="7"/>
  <c r="BJ49" i="7"/>
  <c r="BI49" i="7"/>
  <c r="BH49" i="7"/>
  <c r="BG49" i="7"/>
  <c r="BF49" i="7"/>
  <c r="BE49" i="7"/>
  <c r="BD49" i="7"/>
  <c r="BC49" i="7"/>
  <c r="BB49" i="7"/>
  <c r="BA49" i="7"/>
  <c r="AZ49" i="7"/>
  <c r="AY49" i="7"/>
  <c r="AX49" i="7"/>
  <c r="AW49" i="7"/>
  <c r="AV49" i="7"/>
  <c r="AU49" i="7"/>
  <c r="AT49" i="7"/>
  <c r="AS49" i="7"/>
  <c r="AR49" i="7"/>
  <c r="AQ49" i="7"/>
  <c r="AP49" i="7"/>
  <c r="AO49" i="7"/>
  <c r="AN49" i="7"/>
  <c r="AM49" i="7"/>
  <c r="AL49" i="7"/>
  <c r="AK49" i="7"/>
  <c r="AJ49" i="7"/>
  <c r="AI49" i="7"/>
  <c r="AH49" i="7"/>
  <c r="AG49" i="7"/>
  <c r="AF49" i="7"/>
  <c r="AE49" i="7"/>
  <c r="AD49" i="7"/>
  <c r="AC49" i="7"/>
  <c r="AB49" i="7"/>
  <c r="X49" i="7" s="1"/>
  <c r="AA49" i="7"/>
  <c r="EP48" i="7"/>
  <c r="EP99" i="7" s="1"/>
  <c r="EO48" i="7"/>
  <c r="EO98" i="7" s="1"/>
  <c r="EN48" i="7"/>
  <c r="EN99" i="7" s="1"/>
  <c r="EM48" i="7"/>
  <c r="EL48" i="7"/>
  <c r="EL99" i="7" s="1"/>
  <c r="EK48" i="7"/>
  <c r="EK98" i="7" s="1"/>
  <c r="EK97" i="7" s="1"/>
  <c r="EJ48" i="7"/>
  <c r="EJ99" i="7" s="1"/>
  <c r="EI48" i="7"/>
  <c r="EI98" i="7" s="1"/>
  <c r="EH48" i="7"/>
  <c r="EH99" i="7" s="1"/>
  <c r="EG48" i="7"/>
  <c r="EF48" i="7"/>
  <c r="EF99" i="7" s="1"/>
  <c r="EE48" i="7"/>
  <c r="EE98" i="7" s="1"/>
  <c r="EE97" i="7" s="1"/>
  <c r="ED48" i="7"/>
  <c r="ED99" i="7" s="1"/>
  <c r="EC48" i="7"/>
  <c r="EC98" i="7" s="1"/>
  <c r="EB48" i="7"/>
  <c r="EB99" i="7" s="1"/>
  <c r="EA48" i="7"/>
  <c r="DZ48" i="7"/>
  <c r="DZ99" i="7" s="1"/>
  <c r="DY48" i="7"/>
  <c r="DY98" i="7" s="1"/>
  <c r="DY97" i="7" s="1"/>
  <c r="DX48" i="7"/>
  <c r="DX99" i="7" s="1"/>
  <c r="DW48" i="7"/>
  <c r="DW98" i="7" s="1"/>
  <c r="DV48" i="7"/>
  <c r="DV99" i="7" s="1"/>
  <c r="DU48" i="7"/>
  <c r="DT48" i="7"/>
  <c r="DT99" i="7" s="1"/>
  <c r="DS48" i="7"/>
  <c r="DS98" i="7" s="1"/>
  <c r="DS97" i="7" s="1"/>
  <c r="DR48" i="7"/>
  <c r="DR99" i="7" s="1"/>
  <c r="DQ48" i="7"/>
  <c r="DQ98" i="7" s="1"/>
  <c r="DP48" i="7"/>
  <c r="DP99" i="7" s="1"/>
  <c r="DO48" i="7"/>
  <c r="DN48" i="7"/>
  <c r="DN99" i="7" s="1"/>
  <c r="DM48" i="7"/>
  <c r="DM98" i="7" s="1"/>
  <c r="DM97" i="7" s="1"/>
  <c r="DL48" i="7"/>
  <c r="DL99" i="7" s="1"/>
  <c r="DK48" i="7"/>
  <c r="DK98" i="7" s="1"/>
  <c r="DJ48" i="7"/>
  <c r="DJ99" i="7" s="1"/>
  <c r="DI48" i="7"/>
  <c r="DH48" i="7"/>
  <c r="DH99" i="7" s="1"/>
  <c r="DG48" i="7"/>
  <c r="DG98" i="7" s="1"/>
  <c r="DG97" i="7" s="1"/>
  <c r="DF48" i="7"/>
  <c r="DF99" i="7" s="1"/>
  <c r="DE48" i="7"/>
  <c r="DE98" i="7" s="1"/>
  <c r="DD48" i="7"/>
  <c r="DD99" i="7" s="1"/>
  <c r="DC48" i="7"/>
  <c r="DB48" i="7"/>
  <c r="DB99" i="7" s="1"/>
  <c r="DA48" i="7"/>
  <c r="DA98" i="7" s="1"/>
  <c r="DA97" i="7" s="1"/>
  <c r="CZ48" i="7"/>
  <c r="CZ99" i="7" s="1"/>
  <c r="CY48" i="7"/>
  <c r="CY98" i="7" s="1"/>
  <c r="CX48" i="7"/>
  <c r="CX99" i="7" s="1"/>
  <c r="CW48" i="7"/>
  <c r="CV48" i="7"/>
  <c r="CV99" i="7" s="1"/>
  <c r="CU48" i="7"/>
  <c r="CU98" i="7" s="1"/>
  <c r="CU97" i="7" s="1"/>
  <c r="CT48" i="7"/>
  <c r="CT99" i="7" s="1"/>
  <c r="CS48" i="7"/>
  <c r="CS98" i="7" s="1"/>
  <c r="CR48" i="7"/>
  <c r="CR99" i="7" s="1"/>
  <c r="CQ48" i="7"/>
  <c r="CP48" i="7"/>
  <c r="CP99" i="7" s="1"/>
  <c r="CO48" i="7"/>
  <c r="CO98" i="7" s="1"/>
  <c r="CO97" i="7" s="1"/>
  <c r="CN48" i="7"/>
  <c r="CN99" i="7" s="1"/>
  <c r="CM48" i="7"/>
  <c r="CM98" i="7" s="1"/>
  <c r="CL48" i="7"/>
  <c r="CL99" i="7" s="1"/>
  <c r="CK48" i="7"/>
  <c r="CJ48" i="7"/>
  <c r="CJ99" i="7" s="1"/>
  <c r="CI48" i="7"/>
  <c r="CI98" i="7" s="1"/>
  <c r="CI97" i="7" s="1"/>
  <c r="CH48" i="7"/>
  <c r="CH99" i="7" s="1"/>
  <c r="CG48" i="7"/>
  <c r="CG98" i="7" s="1"/>
  <c r="CF48" i="7"/>
  <c r="CF99" i="7" s="1"/>
  <c r="CE48" i="7"/>
  <c r="CD48" i="7"/>
  <c r="CD99" i="7" s="1"/>
  <c r="CC48" i="7"/>
  <c r="CC98" i="7" s="1"/>
  <c r="CC97" i="7" s="1"/>
  <c r="CB48" i="7"/>
  <c r="CB99" i="7" s="1"/>
  <c r="CA48" i="7"/>
  <c r="CA98" i="7" s="1"/>
  <c r="BZ48" i="7"/>
  <c r="BZ99" i="7" s="1"/>
  <c r="BY48" i="7"/>
  <c r="BX48" i="7"/>
  <c r="BX99" i="7" s="1"/>
  <c r="BW48" i="7"/>
  <c r="BW98" i="7" s="1"/>
  <c r="BW97" i="7" s="1"/>
  <c r="BV48" i="7"/>
  <c r="BV99" i="7" s="1"/>
  <c r="BU48" i="7"/>
  <c r="BU98" i="7" s="1"/>
  <c r="BT48" i="7"/>
  <c r="BT99" i="7" s="1"/>
  <c r="BS48" i="7"/>
  <c r="BR48" i="7"/>
  <c r="BR99" i="7" s="1"/>
  <c r="BQ48" i="7"/>
  <c r="BQ98" i="7" s="1"/>
  <c r="BQ97" i="7" s="1"/>
  <c r="BP48" i="7"/>
  <c r="BP99" i="7" s="1"/>
  <c r="BO48" i="7"/>
  <c r="BO98" i="7" s="1"/>
  <c r="BN48" i="7"/>
  <c r="BN99" i="7" s="1"/>
  <c r="BM48" i="7"/>
  <c r="BL48" i="7"/>
  <c r="BL99" i="7" s="1"/>
  <c r="BK48" i="7"/>
  <c r="BK98" i="7" s="1"/>
  <c r="BK97" i="7" s="1"/>
  <c r="BJ48" i="7"/>
  <c r="BJ99" i="7" s="1"/>
  <c r="BI48" i="7"/>
  <c r="BI98" i="7" s="1"/>
  <c r="BH48" i="7"/>
  <c r="BH99" i="7" s="1"/>
  <c r="BG48" i="7"/>
  <c r="BF48" i="7"/>
  <c r="BF99" i="7" s="1"/>
  <c r="BE48" i="7"/>
  <c r="BE98" i="7" s="1"/>
  <c r="BE97" i="7" s="1"/>
  <c r="BD48" i="7"/>
  <c r="BD99" i="7" s="1"/>
  <c r="BC48" i="7"/>
  <c r="BC98" i="7" s="1"/>
  <c r="BB48" i="7"/>
  <c r="BB99" i="7" s="1"/>
  <c r="BA48" i="7"/>
  <c r="AZ48" i="7"/>
  <c r="AZ99" i="7" s="1"/>
  <c r="AY48" i="7"/>
  <c r="AY98" i="7" s="1"/>
  <c r="AY97" i="7" s="1"/>
  <c r="AX48" i="7"/>
  <c r="AX99" i="7" s="1"/>
  <c r="AW48" i="7"/>
  <c r="AW98" i="7" s="1"/>
  <c r="AV48" i="7"/>
  <c r="AV99" i="7" s="1"/>
  <c r="AU48" i="7"/>
  <c r="AT48" i="7"/>
  <c r="AT99" i="7" s="1"/>
  <c r="AS48" i="7"/>
  <c r="AS98" i="7" s="1"/>
  <c r="AS97" i="7" s="1"/>
  <c r="AR48" i="7"/>
  <c r="AR99" i="7" s="1"/>
  <c r="AQ48" i="7"/>
  <c r="AQ98" i="7" s="1"/>
  <c r="AP48" i="7"/>
  <c r="AP99" i="7" s="1"/>
  <c r="AO48" i="7"/>
  <c r="AN48" i="7"/>
  <c r="AN99" i="7" s="1"/>
  <c r="AM48" i="7"/>
  <c r="AM98" i="7" s="1"/>
  <c r="AM97" i="7" s="1"/>
  <c r="AL48" i="7"/>
  <c r="AL99" i="7" s="1"/>
  <c r="AK48" i="7"/>
  <c r="AK98" i="7" s="1"/>
  <c r="AJ48" i="7"/>
  <c r="AJ99" i="7" s="1"/>
  <c r="AI48" i="7"/>
  <c r="AH48" i="7"/>
  <c r="AH99" i="7" s="1"/>
  <c r="AG48" i="7"/>
  <c r="AG98" i="7" s="1"/>
  <c r="AG97" i="7" s="1"/>
  <c r="AF48" i="7"/>
  <c r="AF99" i="7" s="1"/>
  <c r="AE48" i="7"/>
  <c r="AE98" i="7" s="1"/>
  <c r="AD48" i="7"/>
  <c r="AD99" i="7" s="1"/>
  <c r="AC48" i="7"/>
  <c r="AB48" i="7"/>
  <c r="AB99" i="7" s="1"/>
  <c r="AA48" i="7"/>
  <c r="Y47" i="7"/>
  <c r="EP45" i="7"/>
  <c r="EO45" i="7"/>
  <c r="EN45" i="7"/>
  <c r="EM45" i="7"/>
  <c r="EL45" i="7"/>
  <c r="EK45" i="7"/>
  <c r="EJ45" i="7"/>
  <c r="EI45" i="7"/>
  <c r="EH45" i="7"/>
  <c r="EG45" i="7"/>
  <c r="EF45" i="7"/>
  <c r="EE45" i="7"/>
  <c r="ED45" i="7"/>
  <c r="EC45" i="7"/>
  <c r="EB45" i="7"/>
  <c r="EA45" i="7"/>
  <c r="DZ45" i="7"/>
  <c r="DY45" i="7"/>
  <c r="DX45" i="7"/>
  <c r="DW45" i="7"/>
  <c r="DV45" i="7"/>
  <c r="DU45" i="7"/>
  <c r="DT45" i="7"/>
  <c r="DS45" i="7"/>
  <c r="DR45" i="7"/>
  <c r="DQ45" i="7"/>
  <c r="DP45" i="7"/>
  <c r="DO45" i="7"/>
  <c r="DN45" i="7"/>
  <c r="DM45" i="7"/>
  <c r="DL45" i="7"/>
  <c r="DK45" i="7"/>
  <c r="DJ45" i="7"/>
  <c r="DI45" i="7"/>
  <c r="DH45" i="7"/>
  <c r="DG45" i="7"/>
  <c r="DF45" i="7"/>
  <c r="DE45" i="7"/>
  <c r="DD45" i="7"/>
  <c r="DC45" i="7"/>
  <c r="DB45" i="7"/>
  <c r="DA45" i="7"/>
  <c r="CZ45" i="7"/>
  <c r="CY45" i="7"/>
  <c r="CX45" i="7"/>
  <c r="CW45" i="7"/>
  <c r="CV45" i="7"/>
  <c r="CU45" i="7"/>
  <c r="CT45" i="7"/>
  <c r="CS45" i="7"/>
  <c r="CR45" i="7"/>
  <c r="CQ45" i="7"/>
  <c r="CP45" i="7"/>
  <c r="CO45" i="7"/>
  <c r="CN45" i="7"/>
  <c r="CM45" i="7"/>
  <c r="CL45" i="7"/>
  <c r="CK45" i="7"/>
  <c r="CJ45" i="7"/>
  <c r="CI45" i="7"/>
  <c r="CH45" i="7"/>
  <c r="CG45" i="7"/>
  <c r="CF45" i="7"/>
  <c r="CE45" i="7"/>
  <c r="CD45" i="7"/>
  <c r="CC45" i="7"/>
  <c r="CB45" i="7"/>
  <c r="CA45" i="7"/>
  <c r="BZ45" i="7"/>
  <c r="BY45" i="7"/>
  <c r="BX45" i="7"/>
  <c r="BW45" i="7"/>
  <c r="BV45" i="7"/>
  <c r="BU45" i="7"/>
  <c r="BT45" i="7"/>
  <c r="BS45" i="7"/>
  <c r="BR45" i="7"/>
  <c r="BQ45" i="7"/>
  <c r="BP45" i="7"/>
  <c r="BO45" i="7"/>
  <c r="BN45" i="7"/>
  <c r="BM45" i="7"/>
  <c r="BL45" i="7"/>
  <c r="BK45" i="7"/>
  <c r="BJ45" i="7"/>
  <c r="BI45" i="7"/>
  <c r="BH45" i="7"/>
  <c r="BG45" i="7"/>
  <c r="BF45" i="7"/>
  <c r="BE45" i="7"/>
  <c r="BD45" i="7"/>
  <c r="BC45" i="7"/>
  <c r="BB45" i="7"/>
  <c r="BA45" i="7"/>
  <c r="AZ45" i="7"/>
  <c r="AY45" i="7"/>
  <c r="AX45" i="7"/>
  <c r="AW45" i="7"/>
  <c r="AV45" i="7"/>
  <c r="AU45" i="7"/>
  <c r="AT45" i="7"/>
  <c r="AS45" i="7"/>
  <c r="AR45" i="7"/>
  <c r="AQ45" i="7"/>
  <c r="AP45" i="7"/>
  <c r="AO45" i="7"/>
  <c r="AN45" i="7"/>
  <c r="AM45" i="7"/>
  <c r="AL45" i="7"/>
  <c r="AK45" i="7"/>
  <c r="AJ45" i="7"/>
  <c r="AI45" i="7"/>
  <c r="AH45" i="7"/>
  <c r="AG45" i="7"/>
  <c r="AF45" i="7"/>
  <c r="AE45" i="7"/>
  <c r="AD45" i="7"/>
  <c r="AC45" i="7"/>
  <c r="AB45" i="7"/>
  <c r="AA45" i="7"/>
  <c r="EK95" i="7" s="1"/>
  <c r="EP44" i="7"/>
  <c r="EO44" i="7"/>
  <c r="EN44" i="7"/>
  <c r="EM44" i="7"/>
  <c r="EL44" i="7"/>
  <c r="EK44" i="7"/>
  <c r="EJ44" i="7"/>
  <c r="EI44" i="7"/>
  <c r="EH44" i="7"/>
  <c r="EG44" i="7"/>
  <c r="EF44" i="7"/>
  <c r="EE44" i="7"/>
  <c r="ED44" i="7"/>
  <c r="EC44" i="7"/>
  <c r="EB44" i="7"/>
  <c r="EA44" i="7"/>
  <c r="DZ44" i="7"/>
  <c r="DY44" i="7"/>
  <c r="DX44" i="7"/>
  <c r="DW44" i="7"/>
  <c r="DV44" i="7"/>
  <c r="DU44" i="7"/>
  <c r="DT44" i="7"/>
  <c r="DS44" i="7"/>
  <c r="DR44" i="7"/>
  <c r="DQ44" i="7"/>
  <c r="DP44" i="7"/>
  <c r="DO44" i="7"/>
  <c r="DN44" i="7"/>
  <c r="DM44" i="7"/>
  <c r="DL44" i="7"/>
  <c r="DK44" i="7"/>
  <c r="DJ44" i="7"/>
  <c r="DI44" i="7"/>
  <c r="DH44" i="7"/>
  <c r="DG44" i="7"/>
  <c r="DF44" i="7"/>
  <c r="DE44" i="7"/>
  <c r="DD44" i="7"/>
  <c r="DC44" i="7"/>
  <c r="DB44" i="7"/>
  <c r="DA44" i="7"/>
  <c r="CZ44" i="7"/>
  <c r="CY44" i="7"/>
  <c r="CX44" i="7"/>
  <c r="CW44" i="7"/>
  <c r="CV44" i="7"/>
  <c r="CU44" i="7"/>
  <c r="CT44" i="7"/>
  <c r="CS44" i="7"/>
  <c r="CR44" i="7"/>
  <c r="CQ44" i="7"/>
  <c r="CP44" i="7"/>
  <c r="CO44" i="7"/>
  <c r="CN44" i="7"/>
  <c r="CM44" i="7"/>
  <c r="CL44" i="7"/>
  <c r="CK44" i="7"/>
  <c r="CJ44" i="7"/>
  <c r="CI44" i="7"/>
  <c r="CH44" i="7"/>
  <c r="CG44" i="7"/>
  <c r="CF44" i="7"/>
  <c r="CE44" i="7"/>
  <c r="CD44" i="7"/>
  <c r="CC44" i="7"/>
  <c r="CB44" i="7"/>
  <c r="CA44" i="7"/>
  <c r="BZ44" i="7"/>
  <c r="BY44" i="7"/>
  <c r="BX44" i="7"/>
  <c r="BW44" i="7"/>
  <c r="BV44" i="7"/>
  <c r="BU44" i="7"/>
  <c r="BT44" i="7"/>
  <c r="BS44" i="7"/>
  <c r="BR44" i="7"/>
  <c r="BQ44" i="7"/>
  <c r="BP44" i="7"/>
  <c r="BO44" i="7"/>
  <c r="BN44" i="7"/>
  <c r="BM44" i="7"/>
  <c r="BL44" i="7"/>
  <c r="BK44" i="7"/>
  <c r="BJ44" i="7"/>
  <c r="BI44" i="7"/>
  <c r="BH44" i="7"/>
  <c r="BG44" i="7"/>
  <c r="BF44" i="7"/>
  <c r="BE44" i="7"/>
  <c r="BD44" i="7"/>
  <c r="BC44" i="7"/>
  <c r="BB44" i="7"/>
  <c r="BA44" i="7"/>
  <c r="AZ44" i="7"/>
  <c r="AY44" i="7"/>
  <c r="AX44" i="7"/>
  <c r="AW44" i="7"/>
  <c r="AV44" i="7"/>
  <c r="AU44" i="7"/>
  <c r="AT44" i="7"/>
  <c r="AS44" i="7"/>
  <c r="AR44" i="7"/>
  <c r="AQ44" i="7"/>
  <c r="AP44" i="7"/>
  <c r="AO44" i="7"/>
  <c r="AN44" i="7"/>
  <c r="AM44" i="7"/>
  <c r="AL44" i="7"/>
  <c r="AK44" i="7"/>
  <c r="AJ44" i="7"/>
  <c r="AI44" i="7"/>
  <c r="AH44" i="7"/>
  <c r="AG44" i="7"/>
  <c r="AF44" i="7"/>
  <c r="AE44" i="7"/>
  <c r="AD44" i="7"/>
  <c r="AC44" i="7"/>
  <c r="AB44" i="7"/>
  <c r="AA44" i="7"/>
  <c r="EL94" i="7" s="1"/>
  <c r="X44" i="7"/>
  <c r="EP43" i="7"/>
  <c r="EO43" i="7"/>
  <c r="EN43" i="7"/>
  <c r="EM43" i="7"/>
  <c r="EL43" i="7"/>
  <c r="EK43" i="7"/>
  <c r="EJ43" i="7"/>
  <c r="EI43" i="7"/>
  <c r="EH43" i="7"/>
  <c r="EG43" i="7"/>
  <c r="EF43" i="7"/>
  <c r="EE43" i="7"/>
  <c r="ED43" i="7"/>
  <c r="EC43" i="7"/>
  <c r="EB43" i="7"/>
  <c r="EA43" i="7"/>
  <c r="DZ43" i="7"/>
  <c r="DY43" i="7"/>
  <c r="DX43" i="7"/>
  <c r="DW43" i="7"/>
  <c r="DV43" i="7"/>
  <c r="DU43" i="7"/>
  <c r="DT43" i="7"/>
  <c r="DS43" i="7"/>
  <c r="DR43" i="7"/>
  <c r="DQ43" i="7"/>
  <c r="DP43" i="7"/>
  <c r="DO43" i="7"/>
  <c r="DN43" i="7"/>
  <c r="DM43" i="7"/>
  <c r="DL43" i="7"/>
  <c r="DK43" i="7"/>
  <c r="DJ43" i="7"/>
  <c r="DI43" i="7"/>
  <c r="DH43" i="7"/>
  <c r="DG43" i="7"/>
  <c r="DF43" i="7"/>
  <c r="DE43" i="7"/>
  <c r="DD43" i="7"/>
  <c r="DC43" i="7"/>
  <c r="DB43" i="7"/>
  <c r="DA43" i="7"/>
  <c r="CZ43" i="7"/>
  <c r="CY43" i="7"/>
  <c r="CX43" i="7"/>
  <c r="CW43" i="7"/>
  <c r="CV43" i="7"/>
  <c r="CU43" i="7"/>
  <c r="CT43" i="7"/>
  <c r="CS43" i="7"/>
  <c r="CR43" i="7"/>
  <c r="CQ43" i="7"/>
  <c r="CP43" i="7"/>
  <c r="CO43" i="7"/>
  <c r="CN43" i="7"/>
  <c r="CM43" i="7"/>
  <c r="CL43" i="7"/>
  <c r="CK43" i="7"/>
  <c r="CJ43" i="7"/>
  <c r="CI43" i="7"/>
  <c r="CH43" i="7"/>
  <c r="CG43" i="7"/>
  <c r="CF43" i="7"/>
  <c r="CE43" i="7"/>
  <c r="CD43" i="7"/>
  <c r="CC43" i="7"/>
  <c r="CB43" i="7"/>
  <c r="CA43" i="7"/>
  <c r="BZ43" i="7"/>
  <c r="BY43" i="7"/>
  <c r="BX43" i="7"/>
  <c r="BW43" i="7"/>
  <c r="BV43" i="7"/>
  <c r="BU43" i="7"/>
  <c r="BT43" i="7"/>
  <c r="BS43" i="7"/>
  <c r="BR43" i="7"/>
  <c r="BQ43" i="7"/>
  <c r="BP43" i="7"/>
  <c r="BO43" i="7"/>
  <c r="BN43" i="7"/>
  <c r="BM43" i="7"/>
  <c r="BL43" i="7"/>
  <c r="BK43" i="7"/>
  <c r="BJ43" i="7"/>
  <c r="BI43" i="7"/>
  <c r="BH43" i="7"/>
  <c r="BG43" i="7"/>
  <c r="BF43" i="7"/>
  <c r="BE43" i="7"/>
  <c r="BD43" i="7"/>
  <c r="BC43" i="7"/>
  <c r="BB43" i="7"/>
  <c r="BA43" i="7"/>
  <c r="AZ43" i="7"/>
  <c r="AY43" i="7"/>
  <c r="AX43" i="7"/>
  <c r="AW43" i="7"/>
  <c r="AV43" i="7"/>
  <c r="AU43" i="7"/>
  <c r="AT43" i="7"/>
  <c r="AS43" i="7"/>
  <c r="AR43" i="7"/>
  <c r="AQ43" i="7"/>
  <c r="AP43" i="7"/>
  <c r="AO43" i="7"/>
  <c r="AN43" i="7"/>
  <c r="AM43" i="7"/>
  <c r="AL43" i="7"/>
  <c r="AK43" i="7"/>
  <c r="AJ43" i="7"/>
  <c r="AI43" i="7"/>
  <c r="AH43" i="7"/>
  <c r="AG43" i="7"/>
  <c r="AF43" i="7"/>
  <c r="AE43" i="7"/>
  <c r="AD43" i="7"/>
  <c r="AC43" i="7"/>
  <c r="AB43" i="7"/>
  <c r="AA43" i="7"/>
  <c r="DX93" i="7" s="1"/>
  <c r="EP42" i="7"/>
  <c r="EO42" i="7"/>
  <c r="EN42" i="7"/>
  <c r="EM42" i="7"/>
  <c r="EL42" i="7"/>
  <c r="EK42" i="7"/>
  <c r="EJ42" i="7"/>
  <c r="EI42" i="7"/>
  <c r="EH42" i="7"/>
  <c r="EG42" i="7"/>
  <c r="EF42" i="7"/>
  <c r="EE42" i="7"/>
  <c r="ED42" i="7"/>
  <c r="EC42" i="7"/>
  <c r="EB42" i="7"/>
  <c r="EA42" i="7"/>
  <c r="DZ42" i="7"/>
  <c r="DY42" i="7"/>
  <c r="DX42" i="7"/>
  <c r="DW42" i="7"/>
  <c r="DV42" i="7"/>
  <c r="DU42" i="7"/>
  <c r="DT42" i="7"/>
  <c r="DS42" i="7"/>
  <c r="DR42" i="7"/>
  <c r="DQ42" i="7"/>
  <c r="DP42" i="7"/>
  <c r="DO42" i="7"/>
  <c r="DN42" i="7"/>
  <c r="DM42" i="7"/>
  <c r="DL42" i="7"/>
  <c r="DK42" i="7"/>
  <c r="DJ42" i="7"/>
  <c r="DI42" i="7"/>
  <c r="DH42" i="7"/>
  <c r="DG42" i="7"/>
  <c r="DF42" i="7"/>
  <c r="DE42" i="7"/>
  <c r="DD42" i="7"/>
  <c r="DC42" i="7"/>
  <c r="DB42" i="7"/>
  <c r="DA42" i="7"/>
  <c r="CZ42" i="7"/>
  <c r="CY42" i="7"/>
  <c r="CX42" i="7"/>
  <c r="CW42" i="7"/>
  <c r="CV42" i="7"/>
  <c r="CU42" i="7"/>
  <c r="CT42" i="7"/>
  <c r="CS42" i="7"/>
  <c r="CR42" i="7"/>
  <c r="CQ42" i="7"/>
  <c r="CP42" i="7"/>
  <c r="CO42" i="7"/>
  <c r="CN42" i="7"/>
  <c r="CM42" i="7"/>
  <c r="CL42" i="7"/>
  <c r="CK42" i="7"/>
  <c r="CJ42" i="7"/>
  <c r="CI42" i="7"/>
  <c r="CH42" i="7"/>
  <c r="CG42" i="7"/>
  <c r="CF42" i="7"/>
  <c r="CE42" i="7"/>
  <c r="CD42" i="7"/>
  <c r="CC42" i="7"/>
  <c r="CB42" i="7"/>
  <c r="CA42" i="7"/>
  <c r="BZ42" i="7"/>
  <c r="BY42" i="7"/>
  <c r="BX42" i="7"/>
  <c r="BW42" i="7"/>
  <c r="BV42" i="7"/>
  <c r="BU42" i="7"/>
  <c r="BT42" i="7"/>
  <c r="BS42" i="7"/>
  <c r="BR42" i="7"/>
  <c r="BQ42" i="7"/>
  <c r="BP42" i="7"/>
  <c r="BO42" i="7"/>
  <c r="BN42" i="7"/>
  <c r="BM42" i="7"/>
  <c r="BL42" i="7"/>
  <c r="BK42" i="7"/>
  <c r="BJ42" i="7"/>
  <c r="BI42" i="7"/>
  <c r="BH42" i="7"/>
  <c r="BG42" i="7"/>
  <c r="BF42" i="7"/>
  <c r="BE42" i="7"/>
  <c r="BD42" i="7"/>
  <c r="BC42" i="7"/>
  <c r="BB42" i="7"/>
  <c r="BA42" i="7"/>
  <c r="AZ42" i="7"/>
  <c r="AY42" i="7"/>
  <c r="AX42" i="7"/>
  <c r="AW42" i="7"/>
  <c r="AV42" i="7"/>
  <c r="AU42" i="7"/>
  <c r="AT42" i="7"/>
  <c r="AS42" i="7"/>
  <c r="AR42" i="7"/>
  <c r="AQ42" i="7"/>
  <c r="AP42" i="7"/>
  <c r="AO42" i="7"/>
  <c r="AN42" i="7"/>
  <c r="AM42" i="7"/>
  <c r="AL42" i="7"/>
  <c r="AK42" i="7"/>
  <c r="AJ42" i="7"/>
  <c r="AI42" i="7"/>
  <c r="AH42" i="7"/>
  <c r="AG42" i="7"/>
  <c r="AF42" i="7"/>
  <c r="AE42" i="7"/>
  <c r="AD42" i="7"/>
  <c r="AC42" i="7"/>
  <c r="AB42" i="7"/>
  <c r="X42" i="7" s="1"/>
  <c r="AA42" i="7"/>
  <c r="EN92" i="7" s="1"/>
  <c r="EP41" i="7"/>
  <c r="EO41" i="7"/>
  <c r="EN41" i="7"/>
  <c r="EM41" i="7"/>
  <c r="EL41" i="7"/>
  <c r="EK41" i="7"/>
  <c r="EJ41" i="7"/>
  <c r="EI41" i="7"/>
  <c r="EH41" i="7"/>
  <c r="EG41" i="7"/>
  <c r="EF41" i="7"/>
  <c r="EE41" i="7"/>
  <c r="ED41" i="7"/>
  <c r="EC41" i="7"/>
  <c r="EB41" i="7"/>
  <c r="EA41" i="7"/>
  <c r="DZ41" i="7"/>
  <c r="DY41" i="7"/>
  <c r="DX41" i="7"/>
  <c r="DW41" i="7"/>
  <c r="DV41" i="7"/>
  <c r="DU41" i="7"/>
  <c r="DT41" i="7"/>
  <c r="DS41" i="7"/>
  <c r="DR41" i="7"/>
  <c r="DQ41" i="7"/>
  <c r="DP41" i="7"/>
  <c r="DO41" i="7"/>
  <c r="DN41" i="7"/>
  <c r="DM41" i="7"/>
  <c r="DL41" i="7"/>
  <c r="DK41" i="7"/>
  <c r="DJ41" i="7"/>
  <c r="DI41" i="7"/>
  <c r="DH41" i="7"/>
  <c r="DG41" i="7"/>
  <c r="DF41" i="7"/>
  <c r="DE41" i="7"/>
  <c r="DD41" i="7"/>
  <c r="DC41" i="7"/>
  <c r="DB41" i="7"/>
  <c r="DA41" i="7"/>
  <c r="CZ41" i="7"/>
  <c r="CY41" i="7"/>
  <c r="CX41" i="7"/>
  <c r="CW41" i="7"/>
  <c r="CV41" i="7"/>
  <c r="CU41" i="7"/>
  <c r="CT41" i="7"/>
  <c r="CS41" i="7"/>
  <c r="CR41" i="7"/>
  <c r="CQ41" i="7"/>
  <c r="CP41" i="7"/>
  <c r="CO41" i="7"/>
  <c r="CN41" i="7"/>
  <c r="CM41" i="7"/>
  <c r="CL41" i="7"/>
  <c r="CK41" i="7"/>
  <c r="CJ41" i="7"/>
  <c r="CI41" i="7"/>
  <c r="CH41" i="7"/>
  <c r="CG41" i="7"/>
  <c r="CF41" i="7"/>
  <c r="CE41" i="7"/>
  <c r="CD41" i="7"/>
  <c r="CC41" i="7"/>
  <c r="CB41" i="7"/>
  <c r="CA41" i="7"/>
  <c r="BZ41" i="7"/>
  <c r="BY41" i="7"/>
  <c r="BX41" i="7"/>
  <c r="BW41" i="7"/>
  <c r="BV41" i="7"/>
  <c r="BU41" i="7"/>
  <c r="BT41" i="7"/>
  <c r="BS41" i="7"/>
  <c r="BR41" i="7"/>
  <c r="BQ41" i="7"/>
  <c r="BP41" i="7"/>
  <c r="BO41" i="7"/>
  <c r="BN41" i="7"/>
  <c r="BM41" i="7"/>
  <c r="BL41" i="7"/>
  <c r="BK41" i="7"/>
  <c r="BJ41" i="7"/>
  <c r="BI41" i="7"/>
  <c r="BH41" i="7"/>
  <c r="BG41" i="7"/>
  <c r="BF41" i="7"/>
  <c r="BE41" i="7"/>
  <c r="BD41" i="7"/>
  <c r="BC41" i="7"/>
  <c r="BB41" i="7"/>
  <c r="BA41" i="7"/>
  <c r="AZ41" i="7"/>
  <c r="AY41" i="7"/>
  <c r="AX41" i="7"/>
  <c r="AW41" i="7"/>
  <c r="AV41" i="7"/>
  <c r="AU41" i="7"/>
  <c r="AT41" i="7"/>
  <c r="AS41" i="7"/>
  <c r="AR41" i="7"/>
  <c r="AQ41" i="7"/>
  <c r="AP41" i="7"/>
  <c r="AO41" i="7"/>
  <c r="AN41" i="7"/>
  <c r="AM41" i="7"/>
  <c r="AL41" i="7"/>
  <c r="AK41" i="7"/>
  <c r="AJ41" i="7"/>
  <c r="AI41" i="7"/>
  <c r="AH41" i="7"/>
  <c r="AG41" i="7"/>
  <c r="AF41" i="7"/>
  <c r="AE41" i="7"/>
  <c r="AD41" i="7"/>
  <c r="AC41" i="7"/>
  <c r="AB41" i="7"/>
  <c r="AA41" i="7"/>
  <c r="EO91" i="7" s="1"/>
  <c r="Y40" i="7"/>
  <c r="EP38" i="7"/>
  <c r="EO38" i="7"/>
  <c r="EN38" i="7"/>
  <c r="EM38" i="7"/>
  <c r="EL38" i="7"/>
  <c r="EK38" i="7"/>
  <c r="EJ38" i="7"/>
  <c r="EI38" i="7"/>
  <c r="EH38" i="7"/>
  <c r="EG38" i="7"/>
  <c r="EF38" i="7"/>
  <c r="EE38" i="7"/>
  <c r="ED38" i="7"/>
  <c r="EC38" i="7"/>
  <c r="EB38" i="7"/>
  <c r="EA38" i="7"/>
  <c r="DZ38" i="7"/>
  <c r="DY38" i="7"/>
  <c r="DX38" i="7"/>
  <c r="DW38" i="7"/>
  <c r="DV38" i="7"/>
  <c r="DU38" i="7"/>
  <c r="DT38" i="7"/>
  <c r="DS38" i="7"/>
  <c r="DR38" i="7"/>
  <c r="DQ38" i="7"/>
  <c r="DP38" i="7"/>
  <c r="DO38" i="7"/>
  <c r="DN38" i="7"/>
  <c r="DM38" i="7"/>
  <c r="DL38" i="7"/>
  <c r="DK38" i="7"/>
  <c r="DJ38" i="7"/>
  <c r="DI38" i="7"/>
  <c r="DH38" i="7"/>
  <c r="DG38" i="7"/>
  <c r="DF38" i="7"/>
  <c r="DE38" i="7"/>
  <c r="DD38" i="7"/>
  <c r="DC38" i="7"/>
  <c r="DB38" i="7"/>
  <c r="DA38" i="7"/>
  <c r="CZ38" i="7"/>
  <c r="CY38" i="7"/>
  <c r="CX38" i="7"/>
  <c r="CW38" i="7"/>
  <c r="CV38" i="7"/>
  <c r="CU38" i="7"/>
  <c r="CT38" i="7"/>
  <c r="CS38" i="7"/>
  <c r="CR38" i="7"/>
  <c r="CQ38" i="7"/>
  <c r="CP38" i="7"/>
  <c r="CO38" i="7"/>
  <c r="CN38" i="7"/>
  <c r="CM38" i="7"/>
  <c r="CL38" i="7"/>
  <c r="CK38" i="7"/>
  <c r="CJ38" i="7"/>
  <c r="CI38" i="7"/>
  <c r="CH38" i="7"/>
  <c r="CG38" i="7"/>
  <c r="CF38" i="7"/>
  <c r="CE38" i="7"/>
  <c r="CD38" i="7"/>
  <c r="CC38" i="7"/>
  <c r="CB38" i="7"/>
  <c r="CA38" i="7"/>
  <c r="BZ38" i="7"/>
  <c r="BY38" i="7"/>
  <c r="BX38" i="7"/>
  <c r="BW38" i="7"/>
  <c r="BV38" i="7"/>
  <c r="BU38" i="7"/>
  <c r="BT38" i="7"/>
  <c r="BS38" i="7"/>
  <c r="BR38" i="7"/>
  <c r="BQ38" i="7"/>
  <c r="BP38" i="7"/>
  <c r="BO38" i="7"/>
  <c r="BN38" i="7"/>
  <c r="BM38" i="7"/>
  <c r="BL38" i="7"/>
  <c r="BK38" i="7"/>
  <c r="BJ38" i="7"/>
  <c r="BI38" i="7"/>
  <c r="BH38" i="7"/>
  <c r="BG38" i="7"/>
  <c r="BF38" i="7"/>
  <c r="BE38" i="7"/>
  <c r="BD38" i="7"/>
  <c r="BC38" i="7"/>
  <c r="BB38" i="7"/>
  <c r="BA38" i="7"/>
  <c r="AZ38" i="7"/>
  <c r="AY38" i="7"/>
  <c r="AX38" i="7"/>
  <c r="AW38" i="7"/>
  <c r="AV38" i="7"/>
  <c r="AU38" i="7"/>
  <c r="AT38" i="7"/>
  <c r="AS38" i="7"/>
  <c r="AR38" i="7"/>
  <c r="AQ38" i="7"/>
  <c r="AP38" i="7"/>
  <c r="AO38" i="7"/>
  <c r="AN38" i="7"/>
  <c r="AM38" i="7"/>
  <c r="AL38" i="7"/>
  <c r="AK38" i="7"/>
  <c r="AJ38" i="7"/>
  <c r="AI38" i="7"/>
  <c r="AH38" i="7"/>
  <c r="AG38" i="7"/>
  <c r="AF38" i="7"/>
  <c r="AE38" i="7"/>
  <c r="AD38" i="7"/>
  <c r="AC38" i="7"/>
  <c r="AB38" i="7"/>
  <c r="AA38" i="7"/>
  <c r="X38" i="7" s="1"/>
  <c r="EP37" i="7"/>
  <c r="EO37" i="7"/>
  <c r="EN37" i="7"/>
  <c r="EM37" i="7"/>
  <c r="EL37" i="7"/>
  <c r="EK37" i="7"/>
  <c r="EJ37" i="7"/>
  <c r="EI37" i="7"/>
  <c r="EH37" i="7"/>
  <c r="EG37" i="7"/>
  <c r="EF37" i="7"/>
  <c r="EE37" i="7"/>
  <c r="ED37" i="7"/>
  <c r="EC37" i="7"/>
  <c r="EB37" i="7"/>
  <c r="EA37" i="7"/>
  <c r="DZ37" i="7"/>
  <c r="DY37" i="7"/>
  <c r="DX37" i="7"/>
  <c r="DW37" i="7"/>
  <c r="DV37" i="7"/>
  <c r="DU37" i="7"/>
  <c r="DT37" i="7"/>
  <c r="DS37" i="7"/>
  <c r="DR37" i="7"/>
  <c r="DQ37" i="7"/>
  <c r="DP37" i="7"/>
  <c r="DO37" i="7"/>
  <c r="DN37" i="7"/>
  <c r="DM37" i="7"/>
  <c r="DL37" i="7"/>
  <c r="DK37" i="7"/>
  <c r="DJ37" i="7"/>
  <c r="DI37" i="7"/>
  <c r="DH37" i="7"/>
  <c r="DG37" i="7"/>
  <c r="DF37" i="7"/>
  <c r="DE37" i="7"/>
  <c r="DD37" i="7"/>
  <c r="DC37" i="7"/>
  <c r="DB37" i="7"/>
  <c r="DA37" i="7"/>
  <c r="CZ37" i="7"/>
  <c r="CY37" i="7"/>
  <c r="CX37" i="7"/>
  <c r="CW37" i="7"/>
  <c r="CV37" i="7"/>
  <c r="CU37" i="7"/>
  <c r="CT37" i="7"/>
  <c r="CS37" i="7"/>
  <c r="CR37" i="7"/>
  <c r="CQ37" i="7"/>
  <c r="CP37" i="7"/>
  <c r="CO37" i="7"/>
  <c r="CN37" i="7"/>
  <c r="CM37" i="7"/>
  <c r="CL37" i="7"/>
  <c r="CK37" i="7"/>
  <c r="CJ37" i="7"/>
  <c r="CI37" i="7"/>
  <c r="CH37" i="7"/>
  <c r="CG37" i="7"/>
  <c r="CF37" i="7"/>
  <c r="CE37" i="7"/>
  <c r="CD37" i="7"/>
  <c r="CC37" i="7"/>
  <c r="CB37" i="7"/>
  <c r="CA37" i="7"/>
  <c r="BZ37" i="7"/>
  <c r="BY37" i="7"/>
  <c r="BX37" i="7"/>
  <c r="BW37" i="7"/>
  <c r="BV37" i="7"/>
  <c r="BU37" i="7"/>
  <c r="BT37" i="7"/>
  <c r="BS37" i="7"/>
  <c r="BR37" i="7"/>
  <c r="BQ37" i="7"/>
  <c r="BP37" i="7"/>
  <c r="BO37" i="7"/>
  <c r="BN37" i="7"/>
  <c r="BM37" i="7"/>
  <c r="BL37" i="7"/>
  <c r="BK37" i="7"/>
  <c r="BJ37" i="7"/>
  <c r="BI37" i="7"/>
  <c r="BH37" i="7"/>
  <c r="BG37" i="7"/>
  <c r="BF37" i="7"/>
  <c r="BE37" i="7"/>
  <c r="BD37" i="7"/>
  <c r="BC37" i="7"/>
  <c r="BB37" i="7"/>
  <c r="BA37" i="7"/>
  <c r="AZ37" i="7"/>
  <c r="AY37" i="7"/>
  <c r="AX37" i="7"/>
  <c r="AW37" i="7"/>
  <c r="AV37" i="7"/>
  <c r="AU37" i="7"/>
  <c r="AT37" i="7"/>
  <c r="AS37" i="7"/>
  <c r="AR37" i="7"/>
  <c r="AQ37" i="7"/>
  <c r="AP37" i="7"/>
  <c r="AO37" i="7"/>
  <c r="AN37" i="7"/>
  <c r="AM37" i="7"/>
  <c r="AL37" i="7"/>
  <c r="AK37" i="7"/>
  <c r="AJ37" i="7"/>
  <c r="AI37" i="7"/>
  <c r="AH37" i="7"/>
  <c r="AG37" i="7"/>
  <c r="AF37" i="7"/>
  <c r="AE37" i="7"/>
  <c r="AD37" i="7"/>
  <c r="AC37" i="7"/>
  <c r="AB37" i="7"/>
  <c r="AA37" i="7"/>
  <c r="X37" i="7"/>
  <c r="EP36" i="7"/>
  <c r="EO36" i="7"/>
  <c r="EN36" i="7"/>
  <c r="EM36" i="7"/>
  <c r="EL36" i="7"/>
  <c r="EK36" i="7"/>
  <c r="EJ36" i="7"/>
  <c r="EI36" i="7"/>
  <c r="EH36" i="7"/>
  <c r="EG36" i="7"/>
  <c r="EF36" i="7"/>
  <c r="EE36" i="7"/>
  <c r="ED36" i="7"/>
  <c r="EC36" i="7"/>
  <c r="EB36" i="7"/>
  <c r="EA36" i="7"/>
  <c r="DZ36" i="7"/>
  <c r="DY36" i="7"/>
  <c r="DX36" i="7"/>
  <c r="DW36" i="7"/>
  <c r="DV36" i="7"/>
  <c r="DU36" i="7"/>
  <c r="DT36" i="7"/>
  <c r="DS36" i="7"/>
  <c r="DR36" i="7"/>
  <c r="DQ36" i="7"/>
  <c r="DP36" i="7"/>
  <c r="DO36" i="7"/>
  <c r="DN36" i="7"/>
  <c r="DM36" i="7"/>
  <c r="DL36" i="7"/>
  <c r="DK36" i="7"/>
  <c r="DJ36" i="7"/>
  <c r="DI36" i="7"/>
  <c r="DH36" i="7"/>
  <c r="DG36" i="7"/>
  <c r="DF36" i="7"/>
  <c r="DE36" i="7"/>
  <c r="DD36" i="7"/>
  <c r="DC36" i="7"/>
  <c r="DB36" i="7"/>
  <c r="DA36" i="7"/>
  <c r="CZ36" i="7"/>
  <c r="CY36" i="7"/>
  <c r="CX36" i="7"/>
  <c r="CW36" i="7"/>
  <c r="CV36" i="7"/>
  <c r="CU36" i="7"/>
  <c r="CT36" i="7"/>
  <c r="CS36" i="7"/>
  <c r="CR36" i="7"/>
  <c r="CQ36" i="7"/>
  <c r="CP36" i="7"/>
  <c r="CO36" i="7"/>
  <c r="CN36" i="7"/>
  <c r="CM36" i="7"/>
  <c r="CL36" i="7"/>
  <c r="CK36" i="7"/>
  <c r="CJ36" i="7"/>
  <c r="CI36" i="7"/>
  <c r="CH36" i="7"/>
  <c r="CG36" i="7"/>
  <c r="CF36" i="7"/>
  <c r="CE36" i="7"/>
  <c r="CD36" i="7"/>
  <c r="CC36" i="7"/>
  <c r="CB36" i="7"/>
  <c r="CA36" i="7"/>
  <c r="BZ36" i="7"/>
  <c r="BY36" i="7"/>
  <c r="BX36" i="7"/>
  <c r="BW36" i="7"/>
  <c r="BV36" i="7"/>
  <c r="BU36" i="7"/>
  <c r="BT36" i="7"/>
  <c r="BS36" i="7"/>
  <c r="BR36" i="7"/>
  <c r="BQ36" i="7"/>
  <c r="BP36" i="7"/>
  <c r="BO36" i="7"/>
  <c r="BN36" i="7"/>
  <c r="BM36" i="7"/>
  <c r="BL36" i="7"/>
  <c r="BK36" i="7"/>
  <c r="BJ36" i="7"/>
  <c r="BI36" i="7"/>
  <c r="BH36" i="7"/>
  <c r="BG36" i="7"/>
  <c r="BF36" i="7"/>
  <c r="BE36" i="7"/>
  <c r="BD36" i="7"/>
  <c r="BC36" i="7"/>
  <c r="BB36" i="7"/>
  <c r="BA36" i="7"/>
  <c r="AZ36" i="7"/>
  <c r="AY36" i="7"/>
  <c r="AX36" i="7"/>
  <c r="AW36" i="7"/>
  <c r="AV36" i="7"/>
  <c r="AU36" i="7"/>
  <c r="AT36" i="7"/>
  <c r="AS36" i="7"/>
  <c r="AR36" i="7"/>
  <c r="AQ36" i="7"/>
  <c r="AP36" i="7"/>
  <c r="AO36" i="7"/>
  <c r="AN36" i="7"/>
  <c r="AM36" i="7"/>
  <c r="AL36" i="7"/>
  <c r="AK36" i="7"/>
  <c r="AJ36" i="7"/>
  <c r="AI36" i="7"/>
  <c r="AH36" i="7"/>
  <c r="AG36" i="7"/>
  <c r="AF36" i="7"/>
  <c r="AE36" i="7"/>
  <c r="AD36" i="7"/>
  <c r="AC36" i="7"/>
  <c r="AB36" i="7"/>
  <c r="AA36" i="7"/>
  <c r="X36" i="7" s="1"/>
  <c r="EP35" i="7"/>
  <c r="EO35" i="7"/>
  <c r="EN35" i="7"/>
  <c r="EM35" i="7"/>
  <c r="EL35" i="7"/>
  <c r="EK35" i="7"/>
  <c r="EJ35" i="7"/>
  <c r="EI35" i="7"/>
  <c r="EH35" i="7"/>
  <c r="EG35" i="7"/>
  <c r="EF35" i="7"/>
  <c r="EE35" i="7"/>
  <c r="ED35" i="7"/>
  <c r="EC35" i="7"/>
  <c r="EB35" i="7"/>
  <c r="EA35" i="7"/>
  <c r="DZ35" i="7"/>
  <c r="DY35" i="7"/>
  <c r="DX35" i="7"/>
  <c r="DW35" i="7"/>
  <c r="DV35" i="7"/>
  <c r="DU35" i="7"/>
  <c r="DT35" i="7"/>
  <c r="DS35" i="7"/>
  <c r="DR35" i="7"/>
  <c r="DQ35" i="7"/>
  <c r="DP35" i="7"/>
  <c r="DO35" i="7"/>
  <c r="DN35" i="7"/>
  <c r="DM35" i="7"/>
  <c r="DL35" i="7"/>
  <c r="DK35" i="7"/>
  <c r="DJ35" i="7"/>
  <c r="DI35" i="7"/>
  <c r="DH35" i="7"/>
  <c r="DG35" i="7"/>
  <c r="DF35" i="7"/>
  <c r="DE35" i="7"/>
  <c r="DD35" i="7"/>
  <c r="DC35" i="7"/>
  <c r="DB35" i="7"/>
  <c r="DA35" i="7"/>
  <c r="CZ35" i="7"/>
  <c r="CY35" i="7"/>
  <c r="CX35" i="7"/>
  <c r="CW35" i="7"/>
  <c r="CV35" i="7"/>
  <c r="CU35" i="7"/>
  <c r="CT35" i="7"/>
  <c r="CS35" i="7"/>
  <c r="CR35" i="7"/>
  <c r="CQ35" i="7"/>
  <c r="CP35" i="7"/>
  <c r="CO35" i="7"/>
  <c r="CN35" i="7"/>
  <c r="CM35" i="7"/>
  <c r="CL35" i="7"/>
  <c r="CK35" i="7"/>
  <c r="CJ35" i="7"/>
  <c r="CI35" i="7"/>
  <c r="CH35" i="7"/>
  <c r="CG35" i="7"/>
  <c r="CF35" i="7"/>
  <c r="CE35" i="7"/>
  <c r="CD35" i="7"/>
  <c r="CC35" i="7"/>
  <c r="CB35" i="7"/>
  <c r="CA35" i="7"/>
  <c r="BZ35" i="7"/>
  <c r="BY35" i="7"/>
  <c r="BX35" i="7"/>
  <c r="BW35" i="7"/>
  <c r="BV35" i="7"/>
  <c r="BU35" i="7"/>
  <c r="BT35" i="7"/>
  <c r="BS35" i="7"/>
  <c r="BR35" i="7"/>
  <c r="BQ35" i="7"/>
  <c r="BP35" i="7"/>
  <c r="BO35" i="7"/>
  <c r="BN35" i="7"/>
  <c r="BM35" i="7"/>
  <c r="BL35" i="7"/>
  <c r="BK35" i="7"/>
  <c r="BJ35" i="7"/>
  <c r="BI35" i="7"/>
  <c r="BH35" i="7"/>
  <c r="BG35" i="7"/>
  <c r="BF35" i="7"/>
  <c r="BE35" i="7"/>
  <c r="BD35" i="7"/>
  <c r="BC35" i="7"/>
  <c r="BB35" i="7"/>
  <c r="BA35" i="7"/>
  <c r="AZ35" i="7"/>
  <c r="AY35" i="7"/>
  <c r="AX35" i="7"/>
  <c r="AW35" i="7"/>
  <c r="AV35" i="7"/>
  <c r="AU35" i="7"/>
  <c r="AT35" i="7"/>
  <c r="AS35" i="7"/>
  <c r="AR35" i="7"/>
  <c r="AQ35" i="7"/>
  <c r="AP35" i="7"/>
  <c r="AO35" i="7"/>
  <c r="AN35" i="7"/>
  <c r="AM35" i="7"/>
  <c r="AL35" i="7"/>
  <c r="AK35" i="7"/>
  <c r="AJ35" i="7"/>
  <c r="AI35" i="7"/>
  <c r="AH35" i="7"/>
  <c r="AG35" i="7"/>
  <c r="AF35" i="7"/>
  <c r="AE35" i="7"/>
  <c r="AD35" i="7"/>
  <c r="AC35" i="7"/>
  <c r="AB35" i="7"/>
  <c r="X35" i="7" s="1"/>
  <c r="AA35" i="7"/>
  <c r="EP34" i="7"/>
  <c r="EO34" i="7"/>
  <c r="EN34" i="7"/>
  <c r="EM34" i="7"/>
  <c r="EL34" i="7"/>
  <c r="EK34" i="7"/>
  <c r="EJ34" i="7"/>
  <c r="EI34" i="7"/>
  <c r="EH34" i="7"/>
  <c r="EG34" i="7"/>
  <c r="EF34" i="7"/>
  <c r="EE34" i="7"/>
  <c r="ED34" i="7"/>
  <c r="EC34" i="7"/>
  <c r="EB34" i="7"/>
  <c r="EA34" i="7"/>
  <c r="DZ34" i="7"/>
  <c r="DY34" i="7"/>
  <c r="DX34" i="7"/>
  <c r="DW34" i="7"/>
  <c r="DV34" i="7"/>
  <c r="DU34" i="7"/>
  <c r="DT34" i="7"/>
  <c r="DS34" i="7"/>
  <c r="DR34" i="7"/>
  <c r="DQ34" i="7"/>
  <c r="DP34" i="7"/>
  <c r="DO34" i="7"/>
  <c r="DN34" i="7"/>
  <c r="DM34" i="7"/>
  <c r="DL34" i="7"/>
  <c r="DK34" i="7"/>
  <c r="DJ34" i="7"/>
  <c r="DI34" i="7"/>
  <c r="DH34" i="7"/>
  <c r="DG34" i="7"/>
  <c r="DF34" i="7"/>
  <c r="DE34" i="7"/>
  <c r="DD34" i="7"/>
  <c r="DC34" i="7"/>
  <c r="DB34" i="7"/>
  <c r="DA34" i="7"/>
  <c r="CZ34" i="7"/>
  <c r="CY34" i="7"/>
  <c r="CX34" i="7"/>
  <c r="CW34" i="7"/>
  <c r="CV34" i="7"/>
  <c r="CU34" i="7"/>
  <c r="CT34" i="7"/>
  <c r="CS34" i="7"/>
  <c r="CR34" i="7"/>
  <c r="CQ34" i="7"/>
  <c r="CP34" i="7"/>
  <c r="CO34" i="7"/>
  <c r="CN34" i="7"/>
  <c r="CM34" i="7"/>
  <c r="CL34" i="7"/>
  <c r="CK34" i="7"/>
  <c r="CJ34" i="7"/>
  <c r="CI34" i="7"/>
  <c r="CH34" i="7"/>
  <c r="CG34" i="7"/>
  <c r="CF34" i="7"/>
  <c r="CE34" i="7"/>
  <c r="CD34" i="7"/>
  <c r="CC34" i="7"/>
  <c r="CB34" i="7"/>
  <c r="CA34" i="7"/>
  <c r="BZ34" i="7"/>
  <c r="BY34" i="7"/>
  <c r="BX34" i="7"/>
  <c r="BW34" i="7"/>
  <c r="BV34" i="7"/>
  <c r="BU34" i="7"/>
  <c r="BT34" i="7"/>
  <c r="BS34" i="7"/>
  <c r="BR34" i="7"/>
  <c r="BQ34" i="7"/>
  <c r="BP34" i="7"/>
  <c r="BO34" i="7"/>
  <c r="BN34" i="7"/>
  <c r="BM34" i="7"/>
  <c r="BL34" i="7"/>
  <c r="BK34" i="7"/>
  <c r="BJ34" i="7"/>
  <c r="BI34" i="7"/>
  <c r="BH34" i="7"/>
  <c r="BG34" i="7"/>
  <c r="BF34" i="7"/>
  <c r="BE34" i="7"/>
  <c r="BD34" i="7"/>
  <c r="BC34" i="7"/>
  <c r="BB34" i="7"/>
  <c r="BA34" i="7"/>
  <c r="AZ34" i="7"/>
  <c r="AY34" i="7"/>
  <c r="AX34" i="7"/>
  <c r="AW34" i="7"/>
  <c r="AV34" i="7"/>
  <c r="AU34" i="7"/>
  <c r="AT34" i="7"/>
  <c r="AS34" i="7"/>
  <c r="AR34" i="7"/>
  <c r="AQ34" i="7"/>
  <c r="AP34" i="7"/>
  <c r="AO34" i="7"/>
  <c r="AN34" i="7"/>
  <c r="AM34" i="7"/>
  <c r="AL34" i="7"/>
  <c r="AK34" i="7"/>
  <c r="AJ34" i="7"/>
  <c r="AI34" i="7"/>
  <c r="AH34" i="7"/>
  <c r="AG34" i="7"/>
  <c r="AF34" i="7"/>
  <c r="AE34" i="7"/>
  <c r="AD34" i="7"/>
  <c r="AC34" i="7"/>
  <c r="AB34" i="7"/>
  <c r="AA34" i="7"/>
  <c r="X34" i="7" s="1"/>
  <c r="EP33" i="7"/>
  <c r="EO33" i="7"/>
  <c r="EN33" i="7"/>
  <c r="EM33" i="7"/>
  <c r="EL33" i="7"/>
  <c r="EK33" i="7"/>
  <c r="EJ33" i="7"/>
  <c r="EI33" i="7"/>
  <c r="EH33" i="7"/>
  <c r="EG33" i="7"/>
  <c r="EF33" i="7"/>
  <c r="EE33" i="7"/>
  <c r="ED33" i="7"/>
  <c r="EC33" i="7"/>
  <c r="EB33" i="7"/>
  <c r="EA33" i="7"/>
  <c r="DZ33" i="7"/>
  <c r="DY33" i="7"/>
  <c r="DX33" i="7"/>
  <c r="DW33" i="7"/>
  <c r="DV33" i="7"/>
  <c r="DU33" i="7"/>
  <c r="DT33" i="7"/>
  <c r="DS33" i="7"/>
  <c r="DR33" i="7"/>
  <c r="DQ33" i="7"/>
  <c r="DP33" i="7"/>
  <c r="DO33" i="7"/>
  <c r="DN33" i="7"/>
  <c r="DM33" i="7"/>
  <c r="DL33" i="7"/>
  <c r="DK33" i="7"/>
  <c r="DJ33" i="7"/>
  <c r="DI33" i="7"/>
  <c r="DH33" i="7"/>
  <c r="DG33" i="7"/>
  <c r="DF33" i="7"/>
  <c r="DE33" i="7"/>
  <c r="DD33" i="7"/>
  <c r="DC33" i="7"/>
  <c r="DB33" i="7"/>
  <c r="DA33" i="7"/>
  <c r="CZ33" i="7"/>
  <c r="CY33" i="7"/>
  <c r="CX33" i="7"/>
  <c r="CW33" i="7"/>
  <c r="CV33" i="7"/>
  <c r="CU33" i="7"/>
  <c r="CT33" i="7"/>
  <c r="CS33" i="7"/>
  <c r="CR33" i="7"/>
  <c r="CQ33" i="7"/>
  <c r="CP33" i="7"/>
  <c r="CO33" i="7"/>
  <c r="CN33" i="7"/>
  <c r="CM33" i="7"/>
  <c r="CL33" i="7"/>
  <c r="CK33" i="7"/>
  <c r="CJ33" i="7"/>
  <c r="CI33" i="7"/>
  <c r="CH33" i="7"/>
  <c r="CG33" i="7"/>
  <c r="CF33" i="7"/>
  <c r="CE33" i="7"/>
  <c r="CD33" i="7"/>
  <c r="CC33" i="7"/>
  <c r="CB33" i="7"/>
  <c r="CA33" i="7"/>
  <c r="BZ33" i="7"/>
  <c r="BY33" i="7"/>
  <c r="BX33" i="7"/>
  <c r="BW33" i="7"/>
  <c r="BV33" i="7"/>
  <c r="BU33" i="7"/>
  <c r="BT33" i="7"/>
  <c r="BS33" i="7"/>
  <c r="BR33" i="7"/>
  <c r="BQ33" i="7"/>
  <c r="BP33" i="7"/>
  <c r="BO33" i="7"/>
  <c r="BN33" i="7"/>
  <c r="BM33" i="7"/>
  <c r="BL33" i="7"/>
  <c r="BK33" i="7"/>
  <c r="BJ33" i="7"/>
  <c r="BI33" i="7"/>
  <c r="BH33" i="7"/>
  <c r="BG33" i="7"/>
  <c r="BF33" i="7"/>
  <c r="BE33" i="7"/>
  <c r="BD33" i="7"/>
  <c r="BC33" i="7"/>
  <c r="BB33" i="7"/>
  <c r="BA33" i="7"/>
  <c r="AZ33" i="7"/>
  <c r="AY33" i="7"/>
  <c r="AX33" i="7"/>
  <c r="AW33" i="7"/>
  <c r="AV33" i="7"/>
  <c r="AU33" i="7"/>
  <c r="AT33" i="7"/>
  <c r="AS33" i="7"/>
  <c r="AR33" i="7"/>
  <c r="AQ33" i="7"/>
  <c r="AP33" i="7"/>
  <c r="AO33" i="7"/>
  <c r="AN33" i="7"/>
  <c r="AM33" i="7"/>
  <c r="AL33" i="7"/>
  <c r="AK33" i="7"/>
  <c r="AJ33" i="7"/>
  <c r="AI33" i="7"/>
  <c r="AH33" i="7"/>
  <c r="AG33" i="7"/>
  <c r="AF33" i="7"/>
  <c r="AE33" i="7"/>
  <c r="AD33" i="7"/>
  <c r="AC33" i="7"/>
  <c r="AB33" i="7"/>
  <c r="X33" i="7" s="1"/>
  <c r="AA33" i="7"/>
  <c r="EP32" i="7"/>
  <c r="EO32" i="7"/>
  <c r="EN32" i="7"/>
  <c r="EM32" i="7"/>
  <c r="EL32" i="7"/>
  <c r="EK32" i="7"/>
  <c r="EJ32" i="7"/>
  <c r="EI32" i="7"/>
  <c r="EH32" i="7"/>
  <c r="EG32" i="7"/>
  <c r="EF32" i="7"/>
  <c r="EE32" i="7"/>
  <c r="ED32" i="7"/>
  <c r="EC32" i="7"/>
  <c r="EB32" i="7"/>
  <c r="EA32" i="7"/>
  <c r="DZ32" i="7"/>
  <c r="DY32" i="7"/>
  <c r="DX32" i="7"/>
  <c r="DW32" i="7"/>
  <c r="DV32" i="7"/>
  <c r="DU32" i="7"/>
  <c r="DT32" i="7"/>
  <c r="DS32" i="7"/>
  <c r="DR32" i="7"/>
  <c r="DQ32" i="7"/>
  <c r="DP32" i="7"/>
  <c r="DO32" i="7"/>
  <c r="DN32" i="7"/>
  <c r="DM32" i="7"/>
  <c r="DL32" i="7"/>
  <c r="DK32" i="7"/>
  <c r="DJ32" i="7"/>
  <c r="DI32" i="7"/>
  <c r="DH32" i="7"/>
  <c r="DG32" i="7"/>
  <c r="DF32" i="7"/>
  <c r="DE32" i="7"/>
  <c r="DD32" i="7"/>
  <c r="DC32" i="7"/>
  <c r="DB32" i="7"/>
  <c r="DA32" i="7"/>
  <c r="CZ32" i="7"/>
  <c r="CY32" i="7"/>
  <c r="CX32" i="7"/>
  <c r="CW32" i="7"/>
  <c r="CV32" i="7"/>
  <c r="CU32" i="7"/>
  <c r="CT32" i="7"/>
  <c r="CS32" i="7"/>
  <c r="CR32" i="7"/>
  <c r="CQ32" i="7"/>
  <c r="CP32" i="7"/>
  <c r="CO32" i="7"/>
  <c r="CN32" i="7"/>
  <c r="CM32" i="7"/>
  <c r="CL32" i="7"/>
  <c r="CK32" i="7"/>
  <c r="CJ32" i="7"/>
  <c r="CI32" i="7"/>
  <c r="CH32" i="7"/>
  <c r="CG32" i="7"/>
  <c r="CF32" i="7"/>
  <c r="CE32" i="7"/>
  <c r="CD32" i="7"/>
  <c r="CC32" i="7"/>
  <c r="CB32" i="7"/>
  <c r="CA32" i="7"/>
  <c r="BZ32" i="7"/>
  <c r="BY32" i="7"/>
  <c r="BX32" i="7"/>
  <c r="BW32" i="7"/>
  <c r="BV32" i="7"/>
  <c r="BU32" i="7"/>
  <c r="BT32" i="7"/>
  <c r="BS32" i="7"/>
  <c r="BR32" i="7"/>
  <c r="BQ32" i="7"/>
  <c r="BP32" i="7"/>
  <c r="BO32" i="7"/>
  <c r="BN32" i="7"/>
  <c r="BM32" i="7"/>
  <c r="BL32" i="7"/>
  <c r="BK32" i="7"/>
  <c r="BJ32" i="7"/>
  <c r="BI32" i="7"/>
  <c r="BH32" i="7"/>
  <c r="BG32" i="7"/>
  <c r="BF32" i="7"/>
  <c r="BE32" i="7"/>
  <c r="BD32" i="7"/>
  <c r="BC32" i="7"/>
  <c r="BB32" i="7"/>
  <c r="BA32" i="7"/>
  <c r="AZ32" i="7"/>
  <c r="AY32" i="7"/>
  <c r="AX32" i="7"/>
  <c r="AW32" i="7"/>
  <c r="AV32" i="7"/>
  <c r="AU32" i="7"/>
  <c r="AT32" i="7"/>
  <c r="AS32" i="7"/>
  <c r="AR32" i="7"/>
  <c r="AQ32" i="7"/>
  <c r="AP32" i="7"/>
  <c r="AO32" i="7"/>
  <c r="AN32" i="7"/>
  <c r="AM32" i="7"/>
  <c r="AL32" i="7"/>
  <c r="AK32" i="7"/>
  <c r="AJ32" i="7"/>
  <c r="AI32" i="7"/>
  <c r="AH32" i="7"/>
  <c r="AG32" i="7"/>
  <c r="AF32" i="7"/>
  <c r="AE32" i="7"/>
  <c r="AD32" i="7"/>
  <c r="AC32" i="7"/>
  <c r="AB32" i="7"/>
  <c r="AA32" i="7"/>
  <c r="X32" i="7" s="1"/>
  <c r="EP31" i="7"/>
  <c r="EO31" i="7"/>
  <c r="EN31" i="7"/>
  <c r="EM31" i="7"/>
  <c r="EL31" i="7"/>
  <c r="EK31" i="7"/>
  <c r="EJ31" i="7"/>
  <c r="EI31" i="7"/>
  <c r="EH31" i="7"/>
  <c r="EG31" i="7"/>
  <c r="EF31" i="7"/>
  <c r="EE31" i="7"/>
  <c r="ED31" i="7"/>
  <c r="EC31" i="7"/>
  <c r="EB31" i="7"/>
  <c r="EA31" i="7"/>
  <c r="DZ31" i="7"/>
  <c r="DY31" i="7"/>
  <c r="DX31" i="7"/>
  <c r="DW31" i="7"/>
  <c r="DV31" i="7"/>
  <c r="DU31" i="7"/>
  <c r="DT31" i="7"/>
  <c r="DS31" i="7"/>
  <c r="DR31" i="7"/>
  <c r="DQ31" i="7"/>
  <c r="DP31" i="7"/>
  <c r="DO31" i="7"/>
  <c r="DN31" i="7"/>
  <c r="DM31" i="7"/>
  <c r="DL31" i="7"/>
  <c r="DK31" i="7"/>
  <c r="DJ31" i="7"/>
  <c r="DI31" i="7"/>
  <c r="DH31" i="7"/>
  <c r="DG31" i="7"/>
  <c r="DF31" i="7"/>
  <c r="DE31" i="7"/>
  <c r="DD31" i="7"/>
  <c r="DC31" i="7"/>
  <c r="DB31" i="7"/>
  <c r="DA31" i="7"/>
  <c r="CZ31" i="7"/>
  <c r="CY31" i="7"/>
  <c r="CX31" i="7"/>
  <c r="CW31" i="7"/>
  <c r="CV31" i="7"/>
  <c r="CU31" i="7"/>
  <c r="CT31" i="7"/>
  <c r="CS31" i="7"/>
  <c r="CR31" i="7"/>
  <c r="CQ31" i="7"/>
  <c r="CP31" i="7"/>
  <c r="CO31" i="7"/>
  <c r="CN31" i="7"/>
  <c r="CM31" i="7"/>
  <c r="CL31" i="7"/>
  <c r="CK31" i="7"/>
  <c r="CJ31" i="7"/>
  <c r="CI31" i="7"/>
  <c r="CH31" i="7"/>
  <c r="CG31" i="7"/>
  <c r="CF31" i="7"/>
  <c r="CE31" i="7"/>
  <c r="CD31" i="7"/>
  <c r="CC31" i="7"/>
  <c r="CB31" i="7"/>
  <c r="CA31" i="7"/>
  <c r="BZ31" i="7"/>
  <c r="BY31" i="7"/>
  <c r="BX31" i="7"/>
  <c r="BW31" i="7"/>
  <c r="BV31" i="7"/>
  <c r="BU31" i="7"/>
  <c r="BT31" i="7"/>
  <c r="BS31" i="7"/>
  <c r="BR31" i="7"/>
  <c r="BQ31" i="7"/>
  <c r="BP31" i="7"/>
  <c r="BO31" i="7"/>
  <c r="BN31" i="7"/>
  <c r="BM31" i="7"/>
  <c r="BL31" i="7"/>
  <c r="BK31" i="7"/>
  <c r="BJ31" i="7"/>
  <c r="BI31" i="7"/>
  <c r="BH31" i="7"/>
  <c r="BG31" i="7"/>
  <c r="BF31" i="7"/>
  <c r="BE31" i="7"/>
  <c r="BD31" i="7"/>
  <c r="BC31" i="7"/>
  <c r="BB31" i="7"/>
  <c r="BA31" i="7"/>
  <c r="AZ31" i="7"/>
  <c r="AY31" i="7"/>
  <c r="AX31" i="7"/>
  <c r="AW31" i="7"/>
  <c r="AV31" i="7"/>
  <c r="AU31" i="7"/>
  <c r="AT31" i="7"/>
  <c r="AS31" i="7"/>
  <c r="AR31" i="7"/>
  <c r="AQ31" i="7"/>
  <c r="AP31" i="7"/>
  <c r="AO31" i="7"/>
  <c r="AN31" i="7"/>
  <c r="AM31" i="7"/>
  <c r="AL31" i="7"/>
  <c r="AK31" i="7"/>
  <c r="AJ31" i="7"/>
  <c r="AI31" i="7"/>
  <c r="AH31" i="7"/>
  <c r="AG31" i="7"/>
  <c r="AF31" i="7"/>
  <c r="AE31" i="7"/>
  <c r="AD31" i="7"/>
  <c r="AC31" i="7"/>
  <c r="AB31" i="7"/>
  <c r="AA31" i="7"/>
  <c r="X31" i="7"/>
  <c r="EP30" i="7"/>
  <c r="EO30" i="7"/>
  <c r="EN30" i="7"/>
  <c r="EM30" i="7"/>
  <c r="EL30" i="7"/>
  <c r="EK30" i="7"/>
  <c r="EJ30" i="7"/>
  <c r="EI30" i="7"/>
  <c r="EH30" i="7"/>
  <c r="EG30" i="7"/>
  <c r="EF30" i="7"/>
  <c r="EE30" i="7"/>
  <c r="ED30" i="7"/>
  <c r="EC30" i="7"/>
  <c r="EB30" i="7"/>
  <c r="EA30" i="7"/>
  <c r="DZ30" i="7"/>
  <c r="DY30" i="7"/>
  <c r="DX30" i="7"/>
  <c r="DW30" i="7"/>
  <c r="DV30" i="7"/>
  <c r="DU30" i="7"/>
  <c r="DT30" i="7"/>
  <c r="DS30" i="7"/>
  <c r="DR30" i="7"/>
  <c r="DQ30" i="7"/>
  <c r="DP30" i="7"/>
  <c r="DO30" i="7"/>
  <c r="DN30" i="7"/>
  <c r="DM30" i="7"/>
  <c r="DL30" i="7"/>
  <c r="DK30" i="7"/>
  <c r="DJ30" i="7"/>
  <c r="DI30" i="7"/>
  <c r="DH30" i="7"/>
  <c r="DG30" i="7"/>
  <c r="DF30" i="7"/>
  <c r="DE30" i="7"/>
  <c r="DD30" i="7"/>
  <c r="DC30" i="7"/>
  <c r="DB30" i="7"/>
  <c r="DA30" i="7"/>
  <c r="CZ30" i="7"/>
  <c r="CY30" i="7"/>
  <c r="CX30" i="7"/>
  <c r="CW30" i="7"/>
  <c r="CV30" i="7"/>
  <c r="CU30" i="7"/>
  <c r="CT30" i="7"/>
  <c r="CS30" i="7"/>
  <c r="CR30" i="7"/>
  <c r="CQ30" i="7"/>
  <c r="CP30" i="7"/>
  <c r="CO30" i="7"/>
  <c r="CN30" i="7"/>
  <c r="CM30" i="7"/>
  <c r="CL30" i="7"/>
  <c r="CK30" i="7"/>
  <c r="CJ30" i="7"/>
  <c r="CI30" i="7"/>
  <c r="CH30" i="7"/>
  <c r="CG30" i="7"/>
  <c r="CF30" i="7"/>
  <c r="CE30" i="7"/>
  <c r="CD30" i="7"/>
  <c r="CC30" i="7"/>
  <c r="CB30" i="7"/>
  <c r="CA30" i="7"/>
  <c r="BZ30" i="7"/>
  <c r="BY30" i="7"/>
  <c r="BX30" i="7"/>
  <c r="BW30" i="7"/>
  <c r="BV30" i="7"/>
  <c r="BU30" i="7"/>
  <c r="BT30" i="7"/>
  <c r="BS30" i="7"/>
  <c r="BR30" i="7"/>
  <c r="BQ30" i="7"/>
  <c r="BP30" i="7"/>
  <c r="BO30" i="7"/>
  <c r="BN30" i="7"/>
  <c r="BM30" i="7"/>
  <c r="BL30" i="7"/>
  <c r="BK30" i="7"/>
  <c r="BJ30" i="7"/>
  <c r="BI30" i="7"/>
  <c r="BH30" i="7"/>
  <c r="BG30" i="7"/>
  <c r="BF30" i="7"/>
  <c r="BE30" i="7"/>
  <c r="BD30" i="7"/>
  <c r="BC30" i="7"/>
  <c r="BB30" i="7"/>
  <c r="BA30" i="7"/>
  <c r="AZ30" i="7"/>
  <c r="AY30" i="7"/>
  <c r="AX30" i="7"/>
  <c r="AW30" i="7"/>
  <c r="AV30" i="7"/>
  <c r="AU30" i="7"/>
  <c r="AT30" i="7"/>
  <c r="AS30" i="7"/>
  <c r="AR30" i="7"/>
  <c r="AQ30" i="7"/>
  <c r="AP30" i="7"/>
  <c r="AO30" i="7"/>
  <c r="AN30" i="7"/>
  <c r="AM30" i="7"/>
  <c r="AL30" i="7"/>
  <c r="AK30" i="7"/>
  <c r="AJ30" i="7"/>
  <c r="AI30" i="7"/>
  <c r="AH30" i="7"/>
  <c r="AG30" i="7"/>
  <c r="AF30" i="7"/>
  <c r="AE30" i="7"/>
  <c r="AD30" i="7"/>
  <c r="AC30" i="7"/>
  <c r="AB30" i="7"/>
  <c r="AA30" i="7"/>
  <c r="EP29" i="7"/>
  <c r="EO29" i="7"/>
  <c r="EN29" i="7"/>
  <c r="EM29" i="7"/>
  <c r="EL29" i="7"/>
  <c r="EK29" i="7"/>
  <c r="EJ29" i="7"/>
  <c r="EI29" i="7"/>
  <c r="EH29" i="7"/>
  <c r="EG29" i="7"/>
  <c r="EF29" i="7"/>
  <c r="EE29" i="7"/>
  <c r="ED29" i="7"/>
  <c r="EC29" i="7"/>
  <c r="EB29" i="7"/>
  <c r="EA29" i="7"/>
  <c r="DZ29" i="7"/>
  <c r="DY29" i="7"/>
  <c r="DX29" i="7"/>
  <c r="DW29" i="7"/>
  <c r="DV29" i="7"/>
  <c r="DU29" i="7"/>
  <c r="DT29" i="7"/>
  <c r="DS29" i="7"/>
  <c r="DR29" i="7"/>
  <c r="DQ29" i="7"/>
  <c r="DP29" i="7"/>
  <c r="DO29" i="7"/>
  <c r="DN29" i="7"/>
  <c r="DM29" i="7"/>
  <c r="DL29" i="7"/>
  <c r="DK29" i="7"/>
  <c r="DJ29" i="7"/>
  <c r="DI29" i="7"/>
  <c r="DH29" i="7"/>
  <c r="DG29" i="7"/>
  <c r="DF29" i="7"/>
  <c r="DE29" i="7"/>
  <c r="DD29" i="7"/>
  <c r="DC29" i="7"/>
  <c r="DB29" i="7"/>
  <c r="DA29" i="7"/>
  <c r="CZ29" i="7"/>
  <c r="CY29" i="7"/>
  <c r="CX29" i="7"/>
  <c r="CW29" i="7"/>
  <c r="CV29" i="7"/>
  <c r="CU29" i="7"/>
  <c r="CT29" i="7"/>
  <c r="CS29" i="7"/>
  <c r="CR29" i="7"/>
  <c r="CQ29" i="7"/>
  <c r="CP29" i="7"/>
  <c r="CO29" i="7"/>
  <c r="CN29" i="7"/>
  <c r="CM29" i="7"/>
  <c r="CL29" i="7"/>
  <c r="CK29" i="7"/>
  <c r="CJ29" i="7"/>
  <c r="CI29" i="7"/>
  <c r="CH29" i="7"/>
  <c r="CG29" i="7"/>
  <c r="CF29" i="7"/>
  <c r="CE29" i="7"/>
  <c r="CD29" i="7"/>
  <c r="CC29" i="7"/>
  <c r="CB29" i="7"/>
  <c r="CA29" i="7"/>
  <c r="BZ29" i="7"/>
  <c r="BY29" i="7"/>
  <c r="BX29" i="7"/>
  <c r="BW29" i="7"/>
  <c r="BV29" i="7"/>
  <c r="BU29" i="7"/>
  <c r="BT29" i="7"/>
  <c r="BS29" i="7"/>
  <c r="BR29" i="7"/>
  <c r="BQ29" i="7"/>
  <c r="BP29" i="7"/>
  <c r="BO29" i="7"/>
  <c r="BN29" i="7"/>
  <c r="BM29" i="7"/>
  <c r="BL29" i="7"/>
  <c r="BK29" i="7"/>
  <c r="BJ29" i="7"/>
  <c r="BI29" i="7"/>
  <c r="BH29" i="7"/>
  <c r="BG29" i="7"/>
  <c r="BF29" i="7"/>
  <c r="BE29" i="7"/>
  <c r="BD29" i="7"/>
  <c r="BC29" i="7"/>
  <c r="BB29" i="7"/>
  <c r="BA29" i="7"/>
  <c r="AZ29" i="7"/>
  <c r="AY29" i="7"/>
  <c r="AX29" i="7"/>
  <c r="AW29" i="7"/>
  <c r="AV29" i="7"/>
  <c r="AU29" i="7"/>
  <c r="AT29" i="7"/>
  <c r="AS29" i="7"/>
  <c r="AR29" i="7"/>
  <c r="AQ29" i="7"/>
  <c r="AP29" i="7"/>
  <c r="AO29" i="7"/>
  <c r="AN29" i="7"/>
  <c r="AM29" i="7"/>
  <c r="AL29" i="7"/>
  <c r="AK29" i="7"/>
  <c r="AJ29" i="7"/>
  <c r="AI29" i="7"/>
  <c r="AH29" i="7"/>
  <c r="AG29" i="7"/>
  <c r="AF29" i="7"/>
  <c r="AE29" i="7"/>
  <c r="AD29" i="7"/>
  <c r="AC29" i="7"/>
  <c r="AB29" i="7"/>
  <c r="X29" i="7" s="1"/>
  <c r="AA29" i="7"/>
  <c r="EP28" i="7"/>
  <c r="EO28" i="7"/>
  <c r="EN28" i="7"/>
  <c r="EM28" i="7"/>
  <c r="EL28" i="7"/>
  <c r="EK28" i="7"/>
  <c r="EJ28" i="7"/>
  <c r="EI28" i="7"/>
  <c r="EH28" i="7"/>
  <c r="EG28" i="7"/>
  <c r="EF28" i="7"/>
  <c r="EE28" i="7"/>
  <c r="ED28" i="7"/>
  <c r="EC28" i="7"/>
  <c r="EB28" i="7"/>
  <c r="EA28" i="7"/>
  <c r="DZ28" i="7"/>
  <c r="DY28" i="7"/>
  <c r="DX28" i="7"/>
  <c r="DW28" i="7"/>
  <c r="DV28" i="7"/>
  <c r="DU28" i="7"/>
  <c r="DT28" i="7"/>
  <c r="DS28" i="7"/>
  <c r="DR28" i="7"/>
  <c r="DQ28" i="7"/>
  <c r="DP28" i="7"/>
  <c r="DO28" i="7"/>
  <c r="DN28" i="7"/>
  <c r="DM28" i="7"/>
  <c r="DL28" i="7"/>
  <c r="DK28" i="7"/>
  <c r="DJ28" i="7"/>
  <c r="DI28" i="7"/>
  <c r="DH28" i="7"/>
  <c r="DG28" i="7"/>
  <c r="DF28" i="7"/>
  <c r="DE28" i="7"/>
  <c r="DD28" i="7"/>
  <c r="DC28" i="7"/>
  <c r="DB28" i="7"/>
  <c r="DA28" i="7"/>
  <c r="CZ28" i="7"/>
  <c r="CY28" i="7"/>
  <c r="CX28" i="7"/>
  <c r="CW28" i="7"/>
  <c r="CV28" i="7"/>
  <c r="CU28" i="7"/>
  <c r="CT28" i="7"/>
  <c r="CS28" i="7"/>
  <c r="CR28" i="7"/>
  <c r="CQ28" i="7"/>
  <c r="CP28" i="7"/>
  <c r="CO28" i="7"/>
  <c r="CN28" i="7"/>
  <c r="CM28" i="7"/>
  <c r="CL28" i="7"/>
  <c r="CK28" i="7"/>
  <c r="CJ28" i="7"/>
  <c r="CI28" i="7"/>
  <c r="CH28" i="7"/>
  <c r="CG28" i="7"/>
  <c r="CF28" i="7"/>
  <c r="CE28" i="7"/>
  <c r="CD28" i="7"/>
  <c r="CC28" i="7"/>
  <c r="CB28" i="7"/>
  <c r="CA28" i="7"/>
  <c r="BZ28" i="7"/>
  <c r="BY28" i="7"/>
  <c r="BX28" i="7"/>
  <c r="BW28" i="7"/>
  <c r="BV28" i="7"/>
  <c r="BU28" i="7"/>
  <c r="BT28" i="7"/>
  <c r="BS28" i="7"/>
  <c r="BR28" i="7"/>
  <c r="BQ28" i="7"/>
  <c r="BP28" i="7"/>
  <c r="BO28" i="7"/>
  <c r="BN28" i="7"/>
  <c r="BM28" i="7"/>
  <c r="BL28" i="7"/>
  <c r="BK28" i="7"/>
  <c r="BJ28" i="7"/>
  <c r="BI28" i="7"/>
  <c r="BH28" i="7"/>
  <c r="BG28" i="7"/>
  <c r="BF28" i="7"/>
  <c r="BE28" i="7"/>
  <c r="BD28" i="7"/>
  <c r="BC28" i="7"/>
  <c r="BB28" i="7"/>
  <c r="BA28" i="7"/>
  <c r="AZ28" i="7"/>
  <c r="AY28" i="7"/>
  <c r="AX28" i="7"/>
  <c r="AW28" i="7"/>
  <c r="AV28" i="7"/>
  <c r="AU28" i="7"/>
  <c r="AT28" i="7"/>
  <c r="AS28" i="7"/>
  <c r="AR28" i="7"/>
  <c r="AQ28" i="7"/>
  <c r="AP28" i="7"/>
  <c r="AO28" i="7"/>
  <c r="AN28" i="7"/>
  <c r="AM28" i="7"/>
  <c r="AL28" i="7"/>
  <c r="AK28" i="7"/>
  <c r="AJ28" i="7"/>
  <c r="AI28" i="7"/>
  <c r="AH28" i="7"/>
  <c r="AG28" i="7"/>
  <c r="AF28" i="7"/>
  <c r="AE28" i="7"/>
  <c r="AD28" i="7"/>
  <c r="AC28" i="7"/>
  <c r="AB28" i="7"/>
  <c r="AA28" i="7"/>
  <c r="EP27" i="7"/>
  <c r="EO27" i="7"/>
  <c r="EN27" i="7"/>
  <c r="EM27" i="7"/>
  <c r="EL27" i="7"/>
  <c r="EK27" i="7"/>
  <c r="EJ27" i="7"/>
  <c r="EI27" i="7"/>
  <c r="EH27" i="7"/>
  <c r="EG27" i="7"/>
  <c r="EF27" i="7"/>
  <c r="EE27" i="7"/>
  <c r="ED27" i="7"/>
  <c r="EC27" i="7"/>
  <c r="EB27" i="7"/>
  <c r="EA27" i="7"/>
  <c r="DZ27" i="7"/>
  <c r="DY27" i="7"/>
  <c r="DX27" i="7"/>
  <c r="DW27" i="7"/>
  <c r="DV27" i="7"/>
  <c r="DU27" i="7"/>
  <c r="DT27" i="7"/>
  <c r="DS27" i="7"/>
  <c r="DR27" i="7"/>
  <c r="DQ27" i="7"/>
  <c r="DP27" i="7"/>
  <c r="DO27" i="7"/>
  <c r="DN27" i="7"/>
  <c r="DM27" i="7"/>
  <c r="DL27" i="7"/>
  <c r="DK27" i="7"/>
  <c r="DJ27" i="7"/>
  <c r="DI27" i="7"/>
  <c r="DH27" i="7"/>
  <c r="DG27" i="7"/>
  <c r="DF27" i="7"/>
  <c r="DE27" i="7"/>
  <c r="DD27" i="7"/>
  <c r="DC27" i="7"/>
  <c r="DB27" i="7"/>
  <c r="DA27" i="7"/>
  <c r="CZ27" i="7"/>
  <c r="CY27" i="7"/>
  <c r="CX27" i="7"/>
  <c r="CW27" i="7"/>
  <c r="CV27" i="7"/>
  <c r="CU27" i="7"/>
  <c r="CT27" i="7"/>
  <c r="CS27" i="7"/>
  <c r="CR27" i="7"/>
  <c r="CQ27" i="7"/>
  <c r="CP27" i="7"/>
  <c r="CO27" i="7"/>
  <c r="CN27" i="7"/>
  <c r="CM27" i="7"/>
  <c r="CL27" i="7"/>
  <c r="CK27" i="7"/>
  <c r="CJ27" i="7"/>
  <c r="CI27" i="7"/>
  <c r="CH27" i="7"/>
  <c r="CG27" i="7"/>
  <c r="CF27" i="7"/>
  <c r="CE27" i="7"/>
  <c r="CD27" i="7"/>
  <c r="CC27" i="7"/>
  <c r="CB27" i="7"/>
  <c r="CA27" i="7"/>
  <c r="BZ27" i="7"/>
  <c r="BY27" i="7"/>
  <c r="BX27" i="7"/>
  <c r="BW27" i="7"/>
  <c r="BV27" i="7"/>
  <c r="BU27" i="7"/>
  <c r="BT27" i="7"/>
  <c r="BS27" i="7"/>
  <c r="BR27" i="7"/>
  <c r="BQ27" i="7"/>
  <c r="BP27" i="7"/>
  <c r="BO27" i="7"/>
  <c r="BN27" i="7"/>
  <c r="BM27" i="7"/>
  <c r="BL27" i="7"/>
  <c r="BK27" i="7"/>
  <c r="BJ27" i="7"/>
  <c r="BI27" i="7"/>
  <c r="BH27" i="7"/>
  <c r="BG27" i="7"/>
  <c r="BF27" i="7"/>
  <c r="BE27" i="7"/>
  <c r="BD27" i="7"/>
  <c r="BC27" i="7"/>
  <c r="BB27" i="7"/>
  <c r="BA27" i="7"/>
  <c r="AZ27" i="7"/>
  <c r="AY27" i="7"/>
  <c r="AX27" i="7"/>
  <c r="AW27" i="7"/>
  <c r="AV27" i="7"/>
  <c r="AU27" i="7"/>
  <c r="AT27" i="7"/>
  <c r="AS27" i="7"/>
  <c r="AR27" i="7"/>
  <c r="AQ27" i="7"/>
  <c r="AP27" i="7"/>
  <c r="AO27" i="7"/>
  <c r="AN27" i="7"/>
  <c r="AM27" i="7"/>
  <c r="AL27" i="7"/>
  <c r="AK27" i="7"/>
  <c r="AJ27" i="7"/>
  <c r="AI27" i="7"/>
  <c r="AH27" i="7"/>
  <c r="AG27" i="7"/>
  <c r="AF27" i="7"/>
  <c r="AE27" i="7"/>
  <c r="AD27" i="7"/>
  <c r="AC27" i="7"/>
  <c r="AB27" i="7"/>
  <c r="AA27" i="7"/>
  <c r="EP26" i="7"/>
  <c r="EO26" i="7"/>
  <c r="EN26" i="7"/>
  <c r="EM26" i="7"/>
  <c r="EL26" i="7"/>
  <c r="EK26" i="7"/>
  <c r="EJ26" i="7"/>
  <c r="EI26" i="7"/>
  <c r="EH26" i="7"/>
  <c r="EG26" i="7"/>
  <c r="EF26" i="7"/>
  <c r="EE26" i="7"/>
  <c r="ED26" i="7"/>
  <c r="EC26" i="7"/>
  <c r="EB26" i="7"/>
  <c r="EA26" i="7"/>
  <c r="DZ26" i="7"/>
  <c r="DY26" i="7"/>
  <c r="DX26" i="7"/>
  <c r="DW26" i="7"/>
  <c r="DV26" i="7"/>
  <c r="DU26" i="7"/>
  <c r="DT26" i="7"/>
  <c r="DS26" i="7"/>
  <c r="DR26" i="7"/>
  <c r="DQ26" i="7"/>
  <c r="DP26" i="7"/>
  <c r="DO26" i="7"/>
  <c r="DN26" i="7"/>
  <c r="DM26" i="7"/>
  <c r="DL26" i="7"/>
  <c r="DK26" i="7"/>
  <c r="DJ26" i="7"/>
  <c r="DI26" i="7"/>
  <c r="DH26" i="7"/>
  <c r="DG26" i="7"/>
  <c r="DF26" i="7"/>
  <c r="DE26" i="7"/>
  <c r="DD26" i="7"/>
  <c r="DC26" i="7"/>
  <c r="DB26" i="7"/>
  <c r="DA26" i="7"/>
  <c r="CZ26" i="7"/>
  <c r="CY26" i="7"/>
  <c r="CX26" i="7"/>
  <c r="CW26" i="7"/>
  <c r="CV26" i="7"/>
  <c r="CU26" i="7"/>
  <c r="CT26" i="7"/>
  <c r="CS26" i="7"/>
  <c r="CR26" i="7"/>
  <c r="CQ26" i="7"/>
  <c r="CP26" i="7"/>
  <c r="CO26" i="7"/>
  <c r="CN26" i="7"/>
  <c r="CM26" i="7"/>
  <c r="CL26" i="7"/>
  <c r="CK26" i="7"/>
  <c r="CJ26" i="7"/>
  <c r="CI26" i="7"/>
  <c r="CH26" i="7"/>
  <c r="CG26" i="7"/>
  <c r="CF26" i="7"/>
  <c r="CE26" i="7"/>
  <c r="CD26" i="7"/>
  <c r="CC26" i="7"/>
  <c r="CB26" i="7"/>
  <c r="CA26" i="7"/>
  <c r="BZ26" i="7"/>
  <c r="BY26" i="7"/>
  <c r="BX26" i="7"/>
  <c r="BW26" i="7"/>
  <c r="BV26" i="7"/>
  <c r="BU26" i="7"/>
  <c r="BT26" i="7"/>
  <c r="BS26" i="7"/>
  <c r="BR26" i="7"/>
  <c r="BQ26" i="7"/>
  <c r="BP26" i="7"/>
  <c r="BO26" i="7"/>
  <c r="BN26" i="7"/>
  <c r="BM26" i="7"/>
  <c r="BL26" i="7"/>
  <c r="BK26" i="7"/>
  <c r="BJ26" i="7"/>
  <c r="BI26" i="7"/>
  <c r="BH26" i="7"/>
  <c r="BG26" i="7"/>
  <c r="BF26" i="7"/>
  <c r="BE26" i="7"/>
  <c r="BD26" i="7"/>
  <c r="BC26" i="7"/>
  <c r="BB26" i="7"/>
  <c r="BA26" i="7"/>
  <c r="AZ26" i="7"/>
  <c r="AY26" i="7"/>
  <c r="AX26" i="7"/>
  <c r="AW26" i="7"/>
  <c r="AV26" i="7"/>
  <c r="AU26" i="7"/>
  <c r="AT26" i="7"/>
  <c r="AS26" i="7"/>
  <c r="AR26" i="7"/>
  <c r="AQ26" i="7"/>
  <c r="AP26" i="7"/>
  <c r="AO26" i="7"/>
  <c r="AN26" i="7"/>
  <c r="AM26" i="7"/>
  <c r="AL26" i="7"/>
  <c r="AK26" i="7"/>
  <c r="AJ26" i="7"/>
  <c r="AI26" i="7"/>
  <c r="AH26" i="7"/>
  <c r="AG26" i="7"/>
  <c r="AF26" i="7"/>
  <c r="AE26" i="7"/>
  <c r="AD26" i="7"/>
  <c r="AC26" i="7"/>
  <c r="AB26" i="7"/>
  <c r="AA26" i="7"/>
  <c r="EP25" i="7"/>
  <c r="EO25" i="7"/>
  <c r="EN25" i="7"/>
  <c r="EM25" i="7"/>
  <c r="EL25" i="7"/>
  <c r="EK25" i="7"/>
  <c r="EJ25" i="7"/>
  <c r="EI25" i="7"/>
  <c r="EH25" i="7"/>
  <c r="EG25" i="7"/>
  <c r="EF25" i="7"/>
  <c r="EE25" i="7"/>
  <c r="ED25" i="7"/>
  <c r="EC25" i="7"/>
  <c r="EB25" i="7"/>
  <c r="EA25" i="7"/>
  <c r="DZ25" i="7"/>
  <c r="DY25" i="7"/>
  <c r="DX25" i="7"/>
  <c r="DW25" i="7"/>
  <c r="DV25" i="7"/>
  <c r="DU25" i="7"/>
  <c r="DT25" i="7"/>
  <c r="DS25" i="7"/>
  <c r="DR25" i="7"/>
  <c r="DQ25" i="7"/>
  <c r="DP25" i="7"/>
  <c r="DO25" i="7"/>
  <c r="DN25" i="7"/>
  <c r="DM25" i="7"/>
  <c r="DL25" i="7"/>
  <c r="DK25" i="7"/>
  <c r="DJ25" i="7"/>
  <c r="DI25" i="7"/>
  <c r="DH25" i="7"/>
  <c r="DG25" i="7"/>
  <c r="DF25" i="7"/>
  <c r="DE25" i="7"/>
  <c r="DD25" i="7"/>
  <c r="DC25" i="7"/>
  <c r="DB25" i="7"/>
  <c r="DA25" i="7"/>
  <c r="CZ25" i="7"/>
  <c r="CY25" i="7"/>
  <c r="CX25" i="7"/>
  <c r="CW25" i="7"/>
  <c r="CV25" i="7"/>
  <c r="CU25" i="7"/>
  <c r="CT25" i="7"/>
  <c r="CS25" i="7"/>
  <c r="CR25" i="7"/>
  <c r="CQ25" i="7"/>
  <c r="CP25" i="7"/>
  <c r="CO25" i="7"/>
  <c r="CN25" i="7"/>
  <c r="CM25" i="7"/>
  <c r="CL25" i="7"/>
  <c r="CK25" i="7"/>
  <c r="CJ25" i="7"/>
  <c r="CI25" i="7"/>
  <c r="CH25" i="7"/>
  <c r="CG25" i="7"/>
  <c r="CF25" i="7"/>
  <c r="CE25" i="7"/>
  <c r="CD25" i="7"/>
  <c r="CC25" i="7"/>
  <c r="CB25" i="7"/>
  <c r="CA25" i="7"/>
  <c r="BZ25" i="7"/>
  <c r="BY25" i="7"/>
  <c r="BX25" i="7"/>
  <c r="BW25" i="7"/>
  <c r="BV25" i="7"/>
  <c r="BU25" i="7"/>
  <c r="BT25" i="7"/>
  <c r="BS25" i="7"/>
  <c r="BR25" i="7"/>
  <c r="BQ25" i="7"/>
  <c r="BP25" i="7"/>
  <c r="BO25" i="7"/>
  <c r="BN25" i="7"/>
  <c r="BM25" i="7"/>
  <c r="BL25" i="7"/>
  <c r="BK25" i="7"/>
  <c r="BJ25" i="7"/>
  <c r="BI25" i="7"/>
  <c r="BH25" i="7"/>
  <c r="BG25" i="7"/>
  <c r="BF25" i="7"/>
  <c r="BE25" i="7"/>
  <c r="BD25" i="7"/>
  <c r="BC25" i="7"/>
  <c r="BB25" i="7"/>
  <c r="BA25" i="7"/>
  <c r="AZ25" i="7"/>
  <c r="AY25" i="7"/>
  <c r="AX25" i="7"/>
  <c r="AW25" i="7"/>
  <c r="AV25" i="7"/>
  <c r="AU25" i="7"/>
  <c r="AT25" i="7"/>
  <c r="AS25" i="7"/>
  <c r="AR25" i="7"/>
  <c r="AQ25" i="7"/>
  <c r="AP25" i="7"/>
  <c r="AO25" i="7"/>
  <c r="AN25" i="7"/>
  <c r="AM25" i="7"/>
  <c r="AL25" i="7"/>
  <c r="AK25" i="7"/>
  <c r="AJ25" i="7"/>
  <c r="AI25" i="7"/>
  <c r="AH25" i="7"/>
  <c r="AG25" i="7"/>
  <c r="AF25" i="7"/>
  <c r="AE25" i="7"/>
  <c r="AD25" i="7"/>
  <c r="X25" i="7" s="1"/>
  <c r="AC25" i="7"/>
  <c r="AB25" i="7"/>
  <c r="AA25" i="7"/>
  <c r="EP24" i="7"/>
  <c r="EO24" i="7"/>
  <c r="EN24" i="7"/>
  <c r="EM24" i="7"/>
  <c r="EL24" i="7"/>
  <c r="EK24" i="7"/>
  <c r="EJ24" i="7"/>
  <c r="EI24" i="7"/>
  <c r="EH24" i="7"/>
  <c r="EG24" i="7"/>
  <c r="EF24" i="7"/>
  <c r="EE24" i="7"/>
  <c r="ED24" i="7"/>
  <c r="EC24" i="7"/>
  <c r="EB24" i="7"/>
  <c r="EA24" i="7"/>
  <c r="DZ24" i="7"/>
  <c r="DY24" i="7"/>
  <c r="DX24" i="7"/>
  <c r="DW24" i="7"/>
  <c r="DV24" i="7"/>
  <c r="DU24" i="7"/>
  <c r="DT24" i="7"/>
  <c r="DS24" i="7"/>
  <c r="DR24" i="7"/>
  <c r="DQ24" i="7"/>
  <c r="DP24" i="7"/>
  <c r="DO24" i="7"/>
  <c r="DN24" i="7"/>
  <c r="DM24" i="7"/>
  <c r="DL24" i="7"/>
  <c r="DK24" i="7"/>
  <c r="DJ24" i="7"/>
  <c r="DI24" i="7"/>
  <c r="DH24" i="7"/>
  <c r="DG24" i="7"/>
  <c r="DF24" i="7"/>
  <c r="DE24" i="7"/>
  <c r="DD24" i="7"/>
  <c r="DC24" i="7"/>
  <c r="DB24" i="7"/>
  <c r="DA24" i="7"/>
  <c r="CZ24" i="7"/>
  <c r="CY24" i="7"/>
  <c r="CX24" i="7"/>
  <c r="CW24" i="7"/>
  <c r="CV24" i="7"/>
  <c r="CU24" i="7"/>
  <c r="CT24" i="7"/>
  <c r="CS24" i="7"/>
  <c r="CR24" i="7"/>
  <c r="CQ24" i="7"/>
  <c r="CP24" i="7"/>
  <c r="CO24" i="7"/>
  <c r="CN24" i="7"/>
  <c r="CM24" i="7"/>
  <c r="CL24" i="7"/>
  <c r="CK24" i="7"/>
  <c r="CJ24" i="7"/>
  <c r="CI24" i="7"/>
  <c r="CH24" i="7"/>
  <c r="CG24" i="7"/>
  <c r="CF24" i="7"/>
  <c r="CE24" i="7"/>
  <c r="CD24" i="7"/>
  <c r="CC24" i="7"/>
  <c r="CB24" i="7"/>
  <c r="CA24" i="7"/>
  <c r="BZ24" i="7"/>
  <c r="BY24" i="7"/>
  <c r="BX24" i="7"/>
  <c r="BW24" i="7"/>
  <c r="BV24" i="7"/>
  <c r="BU24" i="7"/>
  <c r="BT24" i="7"/>
  <c r="BS24" i="7"/>
  <c r="BR24" i="7"/>
  <c r="BQ24" i="7"/>
  <c r="BP24" i="7"/>
  <c r="BO24" i="7"/>
  <c r="BN24" i="7"/>
  <c r="BM24" i="7"/>
  <c r="BL24" i="7"/>
  <c r="BK24" i="7"/>
  <c r="BJ24" i="7"/>
  <c r="BI24" i="7"/>
  <c r="BH24" i="7"/>
  <c r="BG24" i="7"/>
  <c r="BF24" i="7"/>
  <c r="BE24" i="7"/>
  <c r="BD24" i="7"/>
  <c r="BC24" i="7"/>
  <c r="BB24" i="7"/>
  <c r="BA24" i="7"/>
  <c r="AZ24" i="7"/>
  <c r="AY24" i="7"/>
  <c r="AX24" i="7"/>
  <c r="AW24" i="7"/>
  <c r="AV24" i="7"/>
  <c r="AU24" i="7"/>
  <c r="AT24" i="7"/>
  <c r="AS24" i="7"/>
  <c r="AR24" i="7"/>
  <c r="AQ24" i="7"/>
  <c r="AP24" i="7"/>
  <c r="AO24" i="7"/>
  <c r="AN24" i="7"/>
  <c r="AM24" i="7"/>
  <c r="AL24" i="7"/>
  <c r="AK24" i="7"/>
  <c r="AJ24" i="7"/>
  <c r="AI24" i="7"/>
  <c r="AH24" i="7"/>
  <c r="AG24" i="7"/>
  <c r="AF24" i="7"/>
  <c r="AE24" i="7"/>
  <c r="AD24" i="7"/>
  <c r="AC24" i="7"/>
  <c r="AB24" i="7"/>
  <c r="AA24" i="7"/>
  <c r="EP23" i="7"/>
  <c r="EO23" i="7"/>
  <c r="EN23" i="7"/>
  <c r="EM23" i="7"/>
  <c r="EL23" i="7"/>
  <c r="EK23" i="7"/>
  <c r="EJ23" i="7"/>
  <c r="EI23" i="7"/>
  <c r="EH23" i="7"/>
  <c r="EG23" i="7"/>
  <c r="EF23" i="7"/>
  <c r="EE23" i="7"/>
  <c r="ED23" i="7"/>
  <c r="EC23" i="7"/>
  <c r="EB23" i="7"/>
  <c r="EA23" i="7"/>
  <c r="DZ23" i="7"/>
  <c r="DY23" i="7"/>
  <c r="DX23" i="7"/>
  <c r="DW23" i="7"/>
  <c r="DV23" i="7"/>
  <c r="DU23" i="7"/>
  <c r="DT23" i="7"/>
  <c r="DS23" i="7"/>
  <c r="DR23" i="7"/>
  <c r="DQ23" i="7"/>
  <c r="DP23" i="7"/>
  <c r="DO23" i="7"/>
  <c r="DN23" i="7"/>
  <c r="DM23" i="7"/>
  <c r="DL23" i="7"/>
  <c r="DK23" i="7"/>
  <c r="DJ23" i="7"/>
  <c r="DI23" i="7"/>
  <c r="DH23" i="7"/>
  <c r="DG23" i="7"/>
  <c r="DF23" i="7"/>
  <c r="DE23" i="7"/>
  <c r="DD23" i="7"/>
  <c r="DC23" i="7"/>
  <c r="DB23" i="7"/>
  <c r="DA23" i="7"/>
  <c r="CZ23" i="7"/>
  <c r="CY23" i="7"/>
  <c r="CX23" i="7"/>
  <c r="CW23" i="7"/>
  <c r="CV23" i="7"/>
  <c r="CU23" i="7"/>
  <c r="CT23" i="7"/>
  <c r="CS23" i="7"/>
  <c r="CR23" i="7"/>
  <c r="CQ23" i="7"/>
  <c r="CP23" i="7"/>
  <c r="CO23" i="7"/>
  <c r="CN23" i="7"/>
  <c r="CM23" i="7"/>
  <c r="CL23" i="7"/>
  <c r="CK23" i="7"/>
  <c r="CJ23" i="7"/>
  <c r="CI23" i="7"/>
  <c r="CH23" i="7"/>
  <c r="CG23" i="7"/>
  <c r="CF23" i="7"/>
  <c r="CE23" i="7"/>
  <c r="CD23" i="7"/>
  <c r="CC23" i="7"/>
  <c r="CB23" i="7"/>
  <c r="CA23" i="7"/>
  <c r="BZ23" i="7"/>
  <c r="BY23" i="7"/>
  <c r="BX23" i="7"/>
  <c r="BW23" i="7"/>
  <c r="BV23" i="7"/>
  <c r="BU23" i="7"/>
  <c r="BT23" i="7"/>
  <c r="BS23" i="7"/>
  <c r="BR23" i="7"/>
  <c r="BQ23" i="7"/>
  <c r="BP23" i="7"/>
  <c r="BO23" i="7"/>
  <c r="BN23" i="7"/>
  <c r="BM23" i="7"/>
  <c r="BL23" i="7"/>
  <c r="BK23" i="7"/>
  <c r="BJ23" i="7"/>
  <c r="BI23" i="7"/>
  <c r="BH23" i="7"/>
  <c r="BG23" i="7"/>
  <c r="BF23" i="7"/>
  <c r="BE23" i="7"/>
  <c r="BD23" i="7"/>
  <c r="BC23" i="7"/>
  <c r="BB23" i="7"/>
  <c r="BA23" i="7"/>
  <c r="AZ23" i="7"/>
  <c r="AY23" i="7"/>
  <c r="AX23" i="7"/>
  <c r="AW23" i="7"/>
  <c r="AV23" i="7"/>
  <c r="AU23" i="7"/>
  <c r="AT23" i="7"/>
  <c r="AS23" i="7"/>
  <c r="AR23" i="7"/>
  <c r="AQ23" i="7"/>
  <c r="AP23" i="7"/>
  <c r="AO23" i="7"/>
  <c r="AN23" i="7"/>
  <c r="AM23" i="7"/>
  <c r="AL23" i="7"/>
  <c r="AK23" i="7"/>
  <c r="AJ23" i="7"/>
  <c r="AI23" i="7"/>
  <c r="AH23" i="7"/>
  <c r="AG23" i="7"/>
  <c r="AF23" i="7"/>
  <c r="AE23" i="7"/>
  <c r="AD23" i="7"/>
  <c r="AC23" i="7"/>
  <c r="AB23" i="7"/>
  <c r="AA23" i="7"/>
  <c r="X23" i="7"/>
  <c r="EP22" i="7"/>
  <c r="EP83" i="7" s="1"/>
  <c r="EO22" i="7"/>
  <c r="EO84" i="7" s="1"/>
  <c r="EN22" i="7"/>
  <c r="EN85" i="7" s="1"/>
  <c r="EM22" i="7"/>
  <c r="EM83" i="7" s="1"/>
  <c r="EL22" i="7"/>
  <c r="EL87" i="7" s="1"/>
  <c r="EK22" i="7"/>
  <c r="EK85" i="7" s="1"/>
  <c r="EJ22" i="7"/>
  <c r="EJ83" i="7" s="1"/>
  <c r="EI22" i="7"/>
  <c r="EI84" i="7" s="1"/>
  <c r="EH22" i="7"/>
  <c r="EH85" i="7" s="1"/>
  <c r="EG22" i="7"/>
  <c r="EG83" i="7" s="1"/>
  <c r="EF22" i="7"/>
  <c r="EF87" i="7" s="1"/>
  <c r="EE22" i="7"/>
  <c r="EE85" i="7" s="1"/>
  <c r="ED22" i="7"/>
  <c r="ED83" i="7" s="1"/>
  <c r="EC22" i="7"/>
  <c r="EC84" i="7" s="1"/>
  <c r="EB22" i="7"/>
  <c r="EB85" i="7" s="1"/>
  <c r="EA22" i="7"/>
  <c r="DZ22" i="7"/>
  <c r="DZ87" i="7" s="1"/>
  <c r="DY22" i="7"/>
  <c r="DX22" i="7"/>
  <c r="DX83" i="7" s="1"/>
  <c r="DW22" i="7"/>
  <c r="DW84" i="7" s="1"/>
  <c r="DV22" i="7"/>
  <c r="DV85" i="7" s="1"/>
  <c r="DU22" i="7"/>
  <c r="DT22" i="7"/>
  <c r="DT87" i="7" s="1"/>
  <c r="DS22" i="7"/>
  <c r="DR22" i="7"/>
  <c r="DR83" i="7" s="1"/>
  <c r="DQ22" i="7"/>
  <c r="DQ84" i="7" s="1"/>
  <c r="DP22" i="7"/>
  <c r="DP85" i="7" s="1"/>
  <c r="DO22" i="7"/>
  <c r="DO83" i="7" s="1"/>
  <c r="DN22" i="7"/>
  <c r="DN87" i="7" s="1"/>
  <c r="DM22" i="7"/>
  <c r="DL22" i="7"/>
  <c r="DL83" i="7" s="1"/>
  <c r="DK22" i="7"/>
  <c r="DK84" i="7" s="1"/>
  <c r="DJ22" i="7"/>
  <c r="DJ85" i="7" s="1"/>
  <c r="DI22" i="7"/>
  <c r="DI83" i="7" s="1"/>
  <c r="DH22" i="7"/>
  <c r="DH87" i="7" s="1"/>
  <c r="DG22" i="7"/>
  <c r="DF22" i="7"/>
  <c r="DF83" i="7" s="1"/>
  <c r="DE22" i="7"/>
  <c r="DE84" i="7" s="1"/>
  <c r="DD22" i="7"/>
  <c r="DD85" i="7" s="1"/>
  <c r="DC22" i="7"/>
  <c r="DC83" i="7" s="1"/>
  <c r="DB22" i="7"/>
  <c r="DB87" i="7" s="1"/>
  <c r="DA22" i="7"/>
  <c r="DA85" i="7" s="1"/>
  <c r="CZ22" i="7"/>
  <c r="CZ83" i="7" s="1"/>
  <c r="CY22" i="7"/>
  <c r="CY84" i="7" s="1"/>
  <c r="CX22" i="7"/>
  <c r="CX85" i="7" s="1"/>
  <c r="CW22" i="7"/>
  <c r="CW83" i="7" s="1"/>
  <c r="CV22" i="7"/>
  <c r="CV87" i="7" s="1"/>
  <c r="CU22" i="7"/>
  <c r="CU85" i="7" s="1"/>
  <c r="CT22" i="7"/>
  <c r="CT83" i="7" s="1"/>
  <c r="CS22" i="7"/>
  <c r="CS84" i="7" s="1"/>
  <c r="CR22" i="7"/>
  <c r="CR85" i="7" s="1"/>
  <c r="CQ22" i="7"/>
  <c r="CP22" i="7"/>
  <c r="CP87" i="7" s="1"/>
  <c r="CO22" i="7"/>
  <c r="CN22" i="7"/>
  <c r="CN83" i="7" s="1"/>
  <c r="CM22" i="7"/>
  <c r="CM84" i="7" s="1"/>
  <c r="CL22" i="7"/>
  <c r="CL85" i="7" s="1"/>
  <c r="CK22" i="7"/>
  <c r="CJ22" i="7"/>
  <c r="CJ87" i="7" s="1"/>
  <c r="CI22" i="7"/>
  <c r="CH22" i="7"/>
  <c r="CH83" i="7" s="1"/>
  <c r="CG22" i="7"/>
  <c r="CG84" i="7" s="1"/>
  <c r="CF22" i="7"/>
  <c r="CF85" i="7" s="1"/>
  <c r="CE22" i="7"/>
  <c r="CE83" i="7" s="1"/>
  <c r="CD22" i="7"/>
  <c r="CD87" i="7" s="1"/>
  <c r="CC22" i="7"/>
  <c r="CB22" i="7"/>
  <c r="CB83" i="7" s="1"/>
  <c r="CA22" i="7"/>
  <c r="CA84" i="7" s="1"/>
  <c r="BZ22" i="7"/>
  <c r="BZ85" i="7" s="1"/>
  <c r="BY22" i="7"/>
  <c r="BY83" i="7" s="1"/>
  <c r="BX22" i="7"/>
  <c r="BX87" i="7" s="1"/>
  <c r="BW22" i="7"/>
  <c r="BV22" i="7"/>
  <c r="BV83" i="7" s="1"/>
  <c r="BU22" i="7"/>
  <c r="BU84" i="7" s="1"/>
  <c r="BT22" i="7"/>
  <c r="BT85" i="7" s="1"/>
  <c r="BS22" i="7"/>
  <c r="BS83" i="7" s="1"/>
  <c r="BR22" i="7"/>
  <c r="BR87" i="7" s="1"/>
  <c r="BQ22" i="7"/>
  <c r="BQ85" i="7" s="1"/>
  <c r="BP22" i="7"/>
  <c r="BP83" i="7" s="1"/>
  <c r="BO22" i="7"/>
  <c r="BO84" i="7" s="1"/>
  <c r="BN22" i="7"/>
  <c r="BN85" i="7" s="1"/>
  <c r="BM22" i="7"/>
  <c r="BM83" i="7" s="1"/>
  <c r="BL22" i="7"/>
  <c r="BL87" i="7" s="1"/>
  <c r="BK22" i="7"/>
  <c r="BK85" i="7" s="1"/>
  <c r="BJ22" i="7"/>
  <c r="BJ83" i="7" s="1"/>
  <c r="BI22" i="7"/>
  <c r="BI84" i="7" s="1"/>
  <c r="BH22" i="7"/>
  <c r="BH85" i="7" s="1"/>
  <c r="BG22" i="7"/>
  <c r="BF22" i="7"/>
  <c r="BF87" i="7" s="1"/>
  <c r="BE22" i="7"/>
  <c r="BD22" i="7"/>
  <c r="BD83" i="7" s="1"/>
  <c r="BC22" i="7"/>
  <c r="BC84" i="7" s="1"/>
  <c r="BB22" i="7"/>
  <c r="BB85" i="7" s="1"/>
  <c r="BA22" i="7"/>
  <c r="AZ22" i="7"/>
  <c r="AZ87" i="7" s="1"/>
  <c r="AY22" i="7"/>
  <c r="AX22" i="7"/>
  <c r="AX83" i="7" s="1"/>
  <c r="AW22" i="7"/>
  <c r="AW84" i="7" s="1"/>
  <c r="AV22" i="7"/>
  <c r="AV85" i="7" s="1"/>
  <c r="AU22" i="7"/>
  <c r="AU83" i="7" s="1"/>
  <c r="AT22" i="7"/>
  <c r="AT87" i="7" s="1"/>
  <c r="AS22" i="7"/>
  <c r="AR22" i="7"/>
  <c r="AR83" i="7" s="1"/>
  <c r="AQ22" i="7"/>
  <c r="AQ84" i="7" s="1"/>
  <c r="AP22" i="7"/>
  <c r="AP85" i="7" s="1"/>
  <c r="AO22" i="7"/>
  <c r="AO83" i="7" s="1"/>
  <c r="AN22" i="7"/>
  <c r="AN87" i="7" s="1"/>
  <c r="AM22" i="7"/>
  <c r="AL22" i="7"/>
  <c r="AL83" i="7" s="1"/>
  <c r="AK22" i="7"/>
  <c r="AK84" i="7" s="1"/>
  <c r="AJ22" i="7"/>
  <c r="AJ85" i="7" s="1"/>
  <c r="AI22" i="7"/>
  <c r="AI83" i="7" s="1"/>
  <c r="AH22" i="7"/>
  <c r="AH87" i="7" s="1"/>
  <c r="AG22" i="7"/>
  <c r="AG85" i="7" s="1"/>
  <c r="AF22" i="7"/>
  <c r="AF83" i="7" s="1"/>
  <c r="AE22" i="7"/>
  <c r="AE84" i="7" s="1"/>
  <c r="AD22" i="7"/>
  <c r="AD85" i="7" s="1"/>
  <c r="AC22" i="7"/>
  <c r="AC83" i="7" s="1"/>
  <c r="AB22" i="7"/>
  <c r="AB87" i="7" s="1"/>
  <c r="AA22" i="7"/>
  <c r="AA85" i="7" s="1"/>
  <c r="Y21" i="7"/>
  <c r="EP19" i="7"/>
  <c r="EO19" i="7"/>
  <c r="EN19" i="7"/>
  <c r="EM19" i="7"/>
  <c r="EL19" i="7"/>
  <c r="EK19" i="7"/>
  <c r="EJ19" i="7"/>
  <c r="EI19" i="7"/>
  <c r="EH19" i="7"/>
  <c r="EG19" i="7"/>
  <c r="EF19" i="7"/>
  <c r="EE19" i="7"/>
  <c r="ED19" i="7"/>
  <c r="EC19" i="7"/>
  <c r="EB19" i="7"/>
  <c r="EA19" i="7"/>
  <c r="DZ19" i="7"/>
  <c r="DY19" i="7"/>
  <c r="DX19" i="7"/>
  <c r="DW19" i="7"/>
  <c r="DV19" i="7"/>
  <c r="DU19" i="7"/>
  <c r="DT19" i="7"/>
  <c r="DS19" i="7"/>
  <c r="DR19" i="7"/>
  <c r="DQ19" i="7"/>
  <c r="DP19" i="7"/>
  <c r="DO19" i="7"/>
  <c r="DN19" i="7"/>
  <c r="DM19" i="7"/>
  <c r="DL19" i="7"/>
  <c r="DK19" i="7"/>
  <c r="DJ19" i="7"/>
  <c r="DI19" i="7"/>
  <c r="DH19" i="7"/>
  <c r="DG19" i="7"/>
  <c r="DF19" i="7"/>
  <c r="DE19" i="7"/>
  <c r="DD19" i="7"/>
  <c r="DC19" i="7"/>
  <c r="DB19" i="7"/>
  <c r="DA19" i="7"/>
  <c r="CZ19" i="7"/>
  <c r="CY19" i="7"/>
  <c r="CX19" i="7"/>
  <c r="CW19" i="7"/>
  <c r="CV19" i="7"/>
  <c r="CU19" i="7"/>
  <c r="CT19" i="7"/>
  <c r="CS19" i="7"/>
  <c r="CR19" i="7"/>
  <c r="CQ19" i="7"/>
  <c r="CP19" i="7"/>
  <c r="CO19" i="7"/>
  <c r="CN19" i="7"/>
  <c r="CM19" i="7"/>
  <c r="CL19" i="7"/>
  <c r="CK19" i="7"/>
  <c r="CJ19" i="7"/>
  <c r="CI19" i="7"/>
  <c r="CH19" i="7"/>
  <c r="CG19" i="7"/>
  <c r="CF19" i="7"/>
  <c r="CE19" i="7"/>
  <c r="CD19" i="7"/>
  <c r="CC19" i="7"/>
  <c r="CB19" i="7"/>
  <c r="CA19" i="7"/>
  <c r="BZ19" i="7"/>
  <c r="BY19" i="7"/>
  <c r="BX19" i="7"/>
  <c r="BW19" i="7"/>
  <c r="BV19" i="7"/>
  <c r="BU19" i="7"/>
  <c r="BT19" i="7"/>
  <c r="BS19" i="7"/>
  <c r="BR19" i="7"/>
  <c r="BQ19" i="7"/>
  <c r="BP19" i="7"/>
  <c r="BO19" i="7"/>
  <c r="BN19" i="7"/>
  <c r="BM19" i="7"/>
  <c r="BL19" i="7"/>
  <c r="BK19" i="7"/>
  <c r="BJ19" i="7"/>
  <c r="BI19" i="7"/>
  <c r="BH19" i="7"/>
  <c r="BG19" i="7"/>
  <c r="BF19" i="7"/>
  <c r="BE19" i="7"/>
  <c r="BD19" i="7"/>
  <c r="BC19" i="7"/>
  <c r="BB19" i="7"/>
  <c r="BA19" i="7"/>
  <c r="AZ19" i="7"/>
  <c r="AY19" i="7"/>
  <c r="AX19" i="7"/>
  <c r="AW19" i="7"/>
  <c r="AV19" i="7"/>
  <c r="AU19" i="7"/>
  <c r="AT19" i="7"/>
  <c r="AS19" i="7"/>
  <c r="AR19" i="7"/>
  <c r="AQ19" i="7"/>
  <c r="AP19" i="7"/>
  <c r="AO19" i="7"/>
  <c r="AN19" i="7"/>
  <c r="AM19" i="7"/>
  <c r="AL19" i="7"/>
  <c r="AK19" i="7"/>
  <c r="AJ19" i="7"/>
  <c r="AI19" i="7"/>
  <c r="AH19" i="7"/>
  <c r="AG19" i="7"/>
  <c r="AF19" i="7"/>
  <c r="AE19" i="7"/>
  <c r="AD19" i="7"/>
  <c r="AC19" i="7"/>
  <c r="AB19" i="7"/>
  <c r="AA19" i="7"/>
  <c r="X19" i="7" s="1"/>
  <c r="EP18" i="7"/>
  <c r="EO18" i="7"/>
  <c r="EN18" i="7"/>
  <c r="EM18" i="7"/>
  <c r="EL18" i="7"/>
  <c r="EK18" i="7"/>
  <c r="EJ18" i="7"/>
  <c r="EI18" i="7"/>
  <c r="EH18" i="7"/>
  <c r="EG18" i="7"/>
  <c r="EF18" i="7"/>
  <c r="EE18" i="7"/>
  <c r="ED18" i="7"/>
  <c r="EC18" i="7"/>
  <c r="EB18" i="7"/>
  <c r="EA18" i="7"/>
  <c r="DZ18" i="7"/>
  <c r="DY18" i="7"/>
  <c r="DX18" i="7"/>
  <c r="DW18" i="7"/>
  <c r="DV18" i="7"/>
  <c r="DU18" i="7"/>
  <c r="DT18" i="7"/>
  <c r="DS18" i="7"/>
  <c r="DR18" i="7"/>
  <c r="DQ18" i="7"/>
  <c r="DP18" i="7"/>
  <c r="DO18" i="7"/>
  <c r="DN18" i="7"/>
  <c r="DM18" i="7"/>
  <c r="DL18" i="7"/>
  <c r="DK18" i="7"/>
  <c r="DJ18" i="7"/>
  <c r="DI18" i="7"/>
  <c r="DH18" i="7"/>
  <c r="DG18" i="7"/>
  <c r="DF18" i="7"/>
  <c r="DE18" i="7"/>
  <c r="DD18" i="7"/>
  <c r="DC18" i="7"/>
  <c r="DB18" i="7"/>
  <c r="DA18" i="7"/>
  <c r="CZ18" i="7"/>
  <c r="CY18" i="7"/>
  <c r="CX18" i="7"/>
  <c r="CW18" i="7"/>
  <c r="CV18" i="7"/>
  <c r="CU18" i="7"/>
  <c r="CT18" i="7"/>
  <c r="CS18" i="7"/>
  <c r="CR18" i="7"/>
  <c r="CQ18" i="7"/>
  <c r="CP18" i="7"/>
  <c r="CO18" i="7"/>
  <c r="CN18" i="7"/>
  <c r="CM18" i="7"/>
  <c r="CL18" i="7"/>
  <c r="CK18" i="7"/>
  <c r="CJ18" i="7"/>
  <c r="CI18" i="7"/>
  <c r="CH18" i="7"/>
  <c r="CG18" i="7"/>
  <c r="CF18" i="7"/>
  <c r="CE18" i="7"/>
  <c r="CD18" i="7"/>
  <c r="CC18" i="7"/>
  <c r="CB18" i="7"/>
  <c r="CA18" i="7"/>
  <c r="BZ18" i="7"/>
  <c r="BY18" i="7"/>
  <c r="BX18" i="7"/>
  <c r="BW18" i="7"/>
  <c r="BV18" i="7"/>
  <c r="BU18" i="7"/>
  <c r="BT18" i="7"/>
  <c r="BS18" i="7"/>
  <c r="BR18" i="7"/>
  <c r="BQ18" i="7"/>
  <c r="BP18" i="7"/>
  <c r="BO18" i="7"/>
  <c r="BN18" i="7"/>
  <c r="BM18" i="7"/>
  <c r="BL18" i="7"/>
  <c r="BK18" i="7"/>
  <c r="BJ18" i="7"/>
  <c r="BI18" i="7"/>
  <c r="BH18" i="7"/>
  <c r="BG18" i="7"/>
  <c r="BF18" i="7"/>
  <c r="BE18" i="7"/>
  <c r="BD18" i="7"/>
  <c r="BC18" i="7"/>
  <c r="BB18" i="7"/>
  <c r="BA18" i="7"/>
  <c r="AZ18" i="7"/>
  <c r="AY18" i="7"/>
  <c r="AX18" i="7"/>
  <c r="AW18" i="7"/>
  <c r="AV18" i="7"/>
  <c r="AU18" i="7"/>
  <c r="AT18" i="7"/>
  <c r="AS18" i="7"/>
  <c r="AR18" i="7"/>
  <c r="AQ18" i="7"/>
  <c r="AP18" i="7"/>
  <c r="AO18" i="7"/>
  <c r="AN18" i="7"/>
  <c r="AM18" i="7"/>
  <c r="AL18" i="7"/>
  <c r="AK18" i="7"/>
  <c r="AJ18" i="7"/>
  <c r="AI18" i="7"/>
  <c r="AH18" i="7"/>
  <c r="AG18" i="7"/>
  <c r="AF18" i="7"/>
  <c r="AE18" i="7"/>
  <c r="AD18" i="7"/>
  <c r="AC18" i="7"/>
  <c r="AB18" i="7"/>
  <c r="AA18" i="7"/>
  <c r="X18" i="7"/>
  <c r="EP17" i="7"/>
  <c r="EP70" i="7" s="1"/>
  <c r="EO17" i="7"/>
  <c r="EO68" i="7" s="1"/>
  <c r="EN17" i="7"/>
  <c r="EN70" i="7" s="1"/>
  <c r="EM17" i="7"/>
  <c r="EM69" i="7" s="1"/>
  <c r="EL17" i="7"/>
  <c r="EL68" i="7" s="1"/>
  <c r="EK17" i="7"/>
  <c r="EJ17" i="7"/>
  <c r="EJ70" i="7" s="1"/>
  <c r="EI17" i="7"/>
  <c r="EI68" i="7" s="1"/>
  <c r="EH17" i="7"/>
  <c r="EH70" i="7" s="1"/>
  <c r="EG17" i="7"/>
  <c r="EG69" i="7" s="1"/>
  <c r="EF17" i="7"/>
  <c r="EF68" i="7" s="1"/>
  <c r="EE17" i="7"/>
  <c r="ED17" i="7"/>
  <c r="ED70" i="7" s="1"/>
  <c r="EC17" i="7"/>
  <c r="EB17" i="7"/>
  <c r="EB70" i="7" s="1"/>
  <c r="EA17" i="7"/>
  <c r="EA69" i="7" s="1"/>
  <c r="DZ17" i="7"/>
  <c r="DZ68" i="7" s="1"/>
  <c r="DY17" i="7"/>
  <c r="DX17" i="7"/>
  <c r="DX70" i="7" s="1"/>
  <c r="DW17" i="7"/>
  <c r="DV17" i="7"/>
  <c r="DV70" i="7" s="1"/>
  <c r="DU17" i="7"/>
  <c r="DU69" i="7" s="1"/>
  <c r="DT17" i="7"/>
  <c r="DT68" i="7" s="1"/>
  <c r="DS17" i="7"/>
  <c r="DR17" i="7"/>
  <c r="DR70" i="7" s="1"/>
  <c r="DQ17" i="7"/>
  <c r="DQ68" i="7" s="1"/>
  <c r="DP17" i="7"/>
  <c r="DP70" i="7" s="1"/>
  <c r="DO17" i="7"/>
  <c r="DO69" i="7" s="1"/>
  <c r="DN17" i="7"/>
  <c r="DN68" i="7" s="1"/>
  <c r="DM17" i="7"/>
  <c r="DL17" i="7"/>
  <c r="DL70" i="7" s="1"/>
  <c r="DK17" i="7"/>
  <c r="DK68" i="7" s="1"/>
  <c r="DJ17" i="7"/>
  <c r="DJ70" i="7" s="1"/>
  <c r="DI17" i="7"/>
  <c r="DI69" i="7" s="1"/>
  <c r="DH17" i="7"/>
  <c r="DH68" i="7" s="1"/>
  <c r="DG17" i="7"/>
  <c r="DF17" i="7"/>
  <c r="DF70" i="7" s="1"/>
  <c r="DE17" i="7"/>
  <c r="DE68" i="7" s="1"/>
  <c r="DD17" i="7"/>
  <c r="DD70" i="7" s="1"/>
  <c r="DC17" i="7"/>
  <c r="DC69" i="7" s="1"/>
  <c r="DB17" i="7"/>
  <c r="DB68" i="7" s="1"/>
  <c r="DA17" i="7"/>
  <c r="CZ17" i="7"/>
  <c r="CZ70" i="7" s="1"/>
  <c r="CY17" i="7"/>
  <c r="CY68" i="7" s="1"/>
  <c r="CX17" i="7"/>
  <c r="CX70" i="7" s="1"/>
  <c r="CW17" i="7"/>
  <c r="CW69" i="7" s="1"/>
  <c r="CV17" i="7"/>
  <c r="CV68" i="7" s="1"/>
  <c r="CU17" i="7"/>
  <c r="CT17" i="7"/>
  <c r="CT70" i="7" s="1"/>
  <c r="CS17" i="7"/>
  <c r="CR17" i="7"/>
  <c r="CR70" i="7" s="1"/>
  <c r="CQ17" i="7"/>
  <c r="CQ69" i="7" s="1"/>
  <c r="CP17" i="7"/>
  <c r="CP68" i="7" s="1"/>
  <c r="CO17" i="7"/>
  <c r="CN17" i="7"/>
  <c r="CN70" i="7" s="1"/>
  <c r="CM17" i="7"/>
  <c r="CL17" i="7"/>
  <c r="CL70" i="7" s="1"/>
  <c r="CK17" i="7"/>
  <c r="CK69" i="7" s="1"/>
  <c r="CJ17" i="7"/>
  <c r="CJ68" i="7" s="1"/>
  <c r="CI17" i="7"/>
  <c r="CH17" i="7"/>
  <c r="CH70" i="7" s="1"/>
  <c r="CG17" i="7"/>
  <c r="CG68" i="7" s="1"/>
  <c r="CF17" i="7"/>
  <c r="CF70" i="7" s="1"/>
  <c r="CE17" i="7"/>
  <c r="CE69" i="7" s="1"/>
  <c r="CD17" i="7"/>
  <c r="CD68" i="7" s="1"/>
  <c r="CC17" i="7"/>
  <c r="CB17" i="7"/>
  <c r="CB70" i="7" s="1"/>
  <c r="CA17" i="7"/>
  <c r="CA68" i="7" s="1"/>
  <c r="BZ17" i="7"/>
  <c r="BZ70" i="7" s="1"/>
  <c r="BY17" i="7"/>
  <c r="BY69" i="7" s="1"/>
  <c r="BX17" i="7"/>
  <c r="BX68" i="7" s="1"/>
  <c r="BW17" i="7"/>
  <c r="BV17" i="7"/>
  <c r="BV70" i="7" s="1"/>
  <c r="BU17" i="7"/>
  <c r="BU68" i="7" s="1"/>
  <c r="BT17" i="7"/>
  <c r="BT70" i="7" s="1"/>
  <c r="BS17" i="7"/>
  <c r="BS69" i="7" s="1"/>
  <c r="BR17" i="7"/>
  <c r="BR68" i="7" s="1"/>
  <c r="BQ17" i="7"/>
  <c r="BP17" i="7"/>
  <c r="BP70" i="7" s="1"/>
  <c r="BO17" i="7"/>
  <c r="BO68" i="7" s="1"/>
  <c r="BN17" i="7"/>
  <c r="BN70" i="7" s="1"/>
  <c r="BM17" i="7"/>
  <c r="BM69" i="7" s="1"/>
  <c r="BL17" i="7"/>
  <c r="BL68" i="7" s="1"/>
  <c r="BK17" i="7"/>
  <c r="BJ17" i="7"/>
  <c r="BJ70" i="7" s="1"/>
  <c r="BI17" i="7"/>
  <c r="BH17" i="7"/>
  <c r="BH70" i="7" s="1"/>
  <c r="BG17" i="7"/>
  <c r="BG69" i="7" s="1"/>
  <c r="BF17" i="7"/>
  <c r="BF68" i="7" s="1"/>
  <c r="BE17" i="7"/>
  <c r="BD17" i="7"/>
  <c r="BD70" i="7" s="1"/>
  <c r="BC17" i="7"/>
  <c r="BB17" i="7"/>
  <c r="BB70" i="7" s="1"/>
  <c r="BA17" i="7"/>
  <c r="BA69" i="7" s="1"/>
  <c r="AZ17" i="7"/>
  <c r="AZ68" i="7" s="1"/>
  <c r="AY17" i="7"/>
  <c r="AX17" i="7"/>
  <c r="AX70" i="7" s="1"/>
  <c r="AW17" i="7"/>
  <c r="AW68" i="7" s="1"/>
  <c r="AV17" i="7"/>
  <c r="AV70" i="7" s="1"/>
  <c r="AU17" i="7"/>
  <c r="AU69" i="7" s="1"/>
  <c r="AT17" i="7"/>
  <c r="AT68" i="7" s="1"/>
  <c r="AS17" i="7"/>
  <c r="AR17" i="7"/>
  <c r="AR70" i="7" s="1"/>
  <c r="AQ17" i="7"/>
  <c r="AQ68" i="7" s="1"/>
  <c r="AP17" i="7"/>
  <c r="AP70" i="7" s="1"/>
  <c r="AO17" i="7"/>
  <c r="AO69" i="7" s="1"/>
  <c r="AN17" i="7"/>
  <c r="AN68" i="7" s="1"/>
  <c r="AM17" i="7"/>
  <c r="AL17" i="7"/>
  <c r="AL70" i="7" s="1"/>
  <c r="AK17" i="7"/>
  <c r="AK68" i="7" s="1"/>
  <c r="AJ17" i="7"/>
  <c r="AJ70" i="7" s="1"/>
  <c r="AI17" i="7"/>
  <c r="AI69" i="7" s="1"/>
  <c r="AH17" i="7"/>
  <c r="AH68" i="7" s="1"/>
  <c r="AG17" i="7"/>
  <c r="AF17" i="7"/>
  <c r="AF70" i="7" s="1"/>
  <c r="AE17" i="7"/>
  <c r="AE68" i="7" s="1"/>
  <c r="AD17" i="7"/>
  <c r="AD70" i="7" s="1"/>
  <c r="AC17" i="7"/>
  <c r="AC69" i="7" s="1"/>
  <c r="AB17" i="7"/>
  <c r="AB68" i="7" s="1"/>
  <c r="AA17" i="7"/>
  <c r="Y16" i="7"/>
  <c r="EP14" i="7"/>
  <c r="EO14" i="7"/>
  <c r="EN14" i="7"/>
  <c r="EM14" i="7"/>
  <c r="EL14" i="7"/>
  <c r="EK14" i="7"/>
  <c r="EJ14" i="7"/>
  <c r="EI14" i="7"/>
  <c r="EH14" i="7"/>
  <c r="EG14" i="7"/>
  <c r="EF14" i="7"/>
  <c r="EE14" i="7"/>
  <c r="ED14" i="7"/>
  <c r="EC14" i="7"/>
  <c r="EB14" i="7"/>
  <c r="EA14" i="7"/>
  <c r="DZ14" i="7"/>
  <c r="DY14" i="7"/>
  <c r="DX14" i="7"/>
  <c r="DW14" i="7"/>
  <c r="DV14" i="7"/>
  <c r="DU14" i="7"/>
  <c r="DT14" i="7"/>
  <c r="DS14" i="7"/>
  <c r="DR14" i="7"/>
  <c r="DQ14" i="7"/>
  <c r="DP14" i="7"/>
  <c r="DO14" i="7"/>
  <c r="DN14" i="7"/>
  <c r="DM14" i="7"/>
  <c r="DL14" i="7"/>
  <c r="DK14" i="7"/>
  <c r="DJ14" i="7"/>
  <c r="DI14" i="7"/>
  <c r="DH14" i="7"/>
  <c r="DG14" i="7"/>
  <c r="DF14" i="7"/>
  <c r="DE14" i="7"/>
  <c r="DD14" i="7"/>
  <c r="DC14" i="7"/>
  <c r="DB14" i="7"/>
  <c r="DA14" i="7"/>
  <c r="CZ14" i="7"/>
  <c r="CY14" i="7"/>
  <c r="CX14" i="7"/>
  <c r="CW14" i="7"/>
  <c r="CV14" i="7"/>
  <c r="CU14" i="7"/>
  <c r="CT14" i="7"/>
  <c r="CS14" i="7"/>
  <c r="CR14" i="7"/>
  <c r="CQ14" i="7"/>
  <c r="CP14" i="7"/>
  <c r="CO14" i="7"/>
  <c r="CN14" i="7"/>
  <c r="CM14" i="7"/>
  <c r="CL14" i="7"/>
  <c r="CK14" i="7"/>
  <c r="CJ14" i="7"/>
  <c r="CI14" i="7"/>
  <c r="CH14" i="7"/>
  <c r="CG14" i="7"/>
  <c r="CF14" i="7"/>
  <c r="CE14" i="7"/>
  <c r="CD14" i="7"/>
  <c r="CC14" i="7"/>
  <c r="CB14" i="7"/>
  <c r="CA14" i="7"/>
  <c r="BZ14" i="7"/>
  <c r="BY14" i="7"/>
  <c r="BX14" i="7"/>
  <c r="BW14" i="7"/>
  <c r="BV14" i="7"/>
  <c r="BU14" i="7"/>
  <c r="BT14" i="7"/>
  <c r="BS14" i="7"/>
  <c r="BR14" i="7"/>
  <c r="BQ14" i="7"/>
  <c r="BP14" i="7"/>
  <c r="BO14" i="7"/>
  <c r="BN14" i="7"/>
  <c r="BM14" i="7"/>
  <c r="BL14" i="7"/>
  <c r="BK14" i="7"/>
  <c r="BJ14" i="7"/>
  <c r="BI14" i="7"/>
  <c r="BH14" i="7"/>
  <c r="BG14" i="7"/>
  <c r="BF14" i="7"/>
  <c r="BE14" i="7"/>
  <c r="BD14" i="7"/>
  <c r="BC14" i="7"/>
  <c r="BB14" i="7"/>
  <c r="BA14" i="7"/>
  <c r="AZ14" i="7"/>
  <c r="AY14" i="7"/>
  <c r="AX14" i="7"/>
  <c r="AW14" i="7"/>
  <c r="AV14" i="7"/>
  <c r="AU14" i="7"/>
  <c r="AT14" i="7"/>
  <c r="AS14" i="7"/>
  <c r="AR14" i="7"/>
  <c r="AQ14" i="7"/>
  <c r="AP14" i="7"/>
  <c r="AO14" i="7"/>
  <c r="AN14" i="7"/>
  <c r="AM14" i="7"/>
  <c r="AL14" i="7"/>
  <c r="AK14" i="7"/>
  <c r="AJ14" i="7"/>
  <c r="AI14" i="7"/>
  <c r="AH14" i="7"/>
  <c r="AG14" i="7"/>
  <c r="AF14" i="7"/>
  <c r="AE14" i="7"/>
  <c r="AD14" i="7"/>
  <c r="AC14" i="7"/>
  <c r="AB14" i="7"/>
  <c r="AA14" i="7"/>
  <c r="EP13" i="7"/>
  <c r="EO13" i="7"/>
  <c r="EN13" i="7"/>
  <c r="EM13" i="7"/>
  <c r="EL13" i="7"/>
  <c r="EK13" i="7"/>
  <c r="EJ13" i="7"/>
  <c r="EI13" i="7"/>
  <c r="EH13" i="7"/>
  <c r="EG13" i="7"/>
  <c r="EF13" i="7"/>
  <c r="EE13" i="7"/>
  <c r="ED13" i="7"/>
  <c r="EC13" i="7"/>
  <c r="EB13" i="7"/>
  <c r="EA13" i="7"/>
  <c r="DZ13" i="7"/>
  <c r="DY13" i="7"/>
  <c r="DX13" i="7"/>
  <c r="DW13" i="7"/>
  <c r="DV13" i="7"/>
  <c r="DU13" i="7"/>
  <c r="DT13" i="7"/>
  <c r="DS13" i="7"/>
  <c r="DR13" i="7"/>
  <c r="DQ13" i="7"/>
  <c r="DP13" i="7"/>
  <c r="DO13" i="7"/>
  <c r="DN13" i="7"/>
  <c r="DM13" i="7"/>
  <c r="DL13" i="7"/>
  <c r="DK13" i="7"/>
  <c r="DJ13" i="7"/>
  <c r="DI13" i="7"/>
  <c r="DH13" i="7"/>
  <c r="DG13" i="7"/>
  <c r="DF13" i="7"/>
  <c r="DE13" i="7"/>
  <c r="DD13" i="7"/>
  <c r="DC13" i="7"/>
  <c r="DB13" i="7"/>
  <c r="DA13" i="7"/>
  <c r="CZ13" i="7"/>
  <c r="CY13" i="7"/>
  <c r="CX13" i="7"/>
  <c r="CW13" i="7"/>
  <c r="CV13" i="7"/>
  <c r="CU13" i="7"/>
  <c r="CT13" i="7"/>
  <c r="CS13" i="7"/>
  <c r="CR13" i="7"/>
  <c r="CQ13" i="7"/>
  <c r="CP13" i="7"/>
  <c r="CO13" i="7"/>
  <c r="CN13" i="7"/>
  <c r="CM13" i="7"/>
  <c r="CL13" i="7"/>
  <c r="CK13" i="7"/>
  <c r="CJ13" i="7"/>
  <c r="CI13" i="7"/>
  <c r="CH13" i="7"/>
  <c r="CG13" i="7"/>
  <c r="CF13" i="7"/>
  <c r="CE13" i="7"/>
  <c r="CD13" i="7"/>
  <c r="CC13" i="7"/>
  <c r="CB13" i="7"/>
  <c r="CA13" i="7"/>
  <c r="BZ13" i="7"/>
  <c r="BY13" i="7"/>
  <c r="BX13" i="7"/>
  <c r="BW13" i="7"/>
  <c r="BV13" i="7"/>
  <c r="BU13" i="7"/>
  <c r="BT13" i="7"/>
  <c r="BS13" i="7"/>
  <c r="BR13" i="7"/>
  <c r="BQ13" i="7"/>
  <c r="BP13" i="7"/>
  <c r="BO13" i="7"/>
  <c r="BN13" i="7"/>
  <c r="BM13" i="7"/>
  <c r="BL13" i="7"/>
  <c r="BK13" i="7"/>
  <c r="BJ13" i="7"/>
  <c r="BI13" i="7"/>
  <c r="BH13" i="7"/>
  <c r="BG13" i="7"/>
  <c r="BF13" i="7"/>
  <c r="BE13" i="7"/>
  <c r="BD13" i="7"/>
  <c r="BC13" i="7"/>
  <c r="BB13" i="7"/>
  <c r="BA13" i="7"/>
  <c r="AZ13" i="7"/>
  <c r="AY13" i="7"/>
  <c r="AX13" i="7"/>
  <c r="AW13" i="7"/>
  <c r="AV13" i="7"/>
  <c r="AU13" i="7"/>
  <c r="AT13" i="7"/>
  <c r="AS13" i="7"/>
  <c r="AR13" i="7"/>
  <c r="AQ13" i="7"/>
  <c r="AP13" i="7"/>
  <c r="AO13" i="7"/>
  <c r="AN13" i="7"/>
  <c r="AM13" i="7"/>
  <c r="AL13" i="7"/>
  <c r="AK13" i="7"/>
  <c r="AJ13" i="7"/>
  <c r="AI13" i="7"/>
  <c r="AH13" i="7"/>
  <c r="AG13" i="7"/>
  <c r="AF13" i="7"/>
  <c r="AE13" i="7"/>
  <c r="AD13" i="7"/>
  <c r="AC13" i="7"/>
  <c r="AB13" i="7"/>
  <c r="X13" i="7" s="1"/>
  <c r="AA13" i="7"/>
  <c r="EP12" i="7"/>
  <c r="EO12" i="7"/>
  <c r="EN12" i="7"/>
  <c r="EM12" i="7"/>
  <c r="EL12" i="7"/>
  <c r="EK12" i="7"/>
  <c r="EJ12" i="7"/>
  <c r="EI12" i="7"/>
  <c r="EH12" i="7"/>
  <c r="EG12" i="7"/>
  <c r="EF12" i="7"/>
  <c r="EE12" i="7"/>
  <c r="ED12" i="7"/>
  <c r="EC12" i="7"/>
  <c r="EB12" i="7"/>
  <c r="EA12" i="7"/>
  <c r="DZ12" i="7"/>
  <c r="DY12" i="7"/>
  <c r="DX12" i="7"/>
  <c r="DW12" i="7"/>
  <c r="DV12" i="7"/>
  <c r="DU12" i="7"/>
  <c r="DT12" i="7"/>
  <c r="DS12" i="7"/>
  <c r="DR12" i="7"/>
  <c r="DQ12" i="7"/>
  <c r="DP12" i="7"/>
  <c r="DO12" i="7"/>
  <c r="DN12" i="7"/>
  <c r="DM12" i="7"/>
  <c r="DL12" i="7"/>
  <c r="DK12" i="7"/>
  <c r="DJ12" i="7"/>
  <c r="DI12" i="7"/>
  <c r="DH12" i="7"/>
  <c r="DG12" i="7"/>
  <c r="DF12" i="7"/>
  <c r="DE12" i="7"/>
  <c r="DD12" i="7"/>
  <c r="DC12" i="7"/>
  <c r="DB12" i="7"/>
  <c r="DA12" i="7"/>
  <c r="CZ12" i="7"/>
  <c r="CY12" i="7"/>
  <c r="CX12" i="7"/>
  <c r="CW12" i="7"/>
  <c r="CV12" i="7"/>
  <c r="CU12" i="7"/>
  <c r="CT12" i="7"/>
  <c r="CS12" i="7"/>
  <c r="CR12" i="7"/>
  <c r="CQ12" i="7"/>
  <c r="CP12" i="7"/>
  <c r="CO12" i="7"/>
  <c r="CN12" i="7"/>
  <c r="CM12" i="7"/>
  <c r="CL12" i="7"/>
  <c r="CK12" i="7"/>
  <c r="CJ12" i="7"/>
  <c r="CI12" i="7"/>
  <c r="CH12" i="7"/>
  <c r="CG12" i="7"/>
  <c r="CF12" i="7"/>
  <c r="CE12" i="7"/>
  <c r="CD12" i="7"/>
  <c r="CC12" i="7"/>
  <c r="CB12" i="7"/>
  <c r="CA12" i="7"/>
  <c r="BZ12" i="7"/>
  <c r="BY12" i="7"/>
  <c r="BX12" i="7"/>
  <c r="BW12" i="7"/>
  <c r="BV12" i="7"/>
  <c r="BU12" i="7"/>
  <c r="BT12" i="7"/>
  <c r="BS12" i="7"/>
  <c r="BR12" i="7"/>
  <c r="BQ12" i="7"/>
  <c r="BP12" i="7"/>
  <c r="BO12" i="7"/>
  <c r="BN12" i="7"/>
  <c r="BM12" i="7"/>
  <c r="BL12" i="7"/>
  <c r="BK12" i="7"/>
  <c r="BJ12" i="7"/>
  <c r="BI12" i="7"/>
  <c r="BH12" i="7"/>
  <c r="BG12" i="7"/>
  <c r="BF12" i="7"/>
  <c r="BE12" i="7"/>
  <c r="BD12" i="7"/>
  <c r="BC12" i="7"/>
  <c r="BB12" i="7"/>
  <c r="BA12" i="7"/>
  <c r="AZ12" i="7"/>
  <c r="AY12" i="7"/>
  <c r="AX12" i="7"/>
  <c r="AW12" i="7"/>
  <c r="AV12" i="7"/>
  <c r="AU12" i="7"/>
  <c r="AT12" i="7"/>
  <c r="AS12" i="7"/>
  <c r="AR12" i="7"/>
  <c r="AQ12" i="7"/>
  <c r="AP12" i="7"/>
  <c r="AO12" i="7"/>
  <c r="AN12" i="7"/>
  <c r="AM12" i="7"/>
  <c r="AL12" i="7"/>
  <c r="AK12" i="7"/>
  <c r="AJ12" i="7"/>
  <c r="AI12" i="7"/>
  <c r="AH12" i="7"/>
  <c r="AG12" i="7"/>
  <c r="AF12" i="7"/>
  <c r="AE12" i="7"/>
  <c r="AD12" i="7"/>
  <c r="AC12" i="7"/>
  <c r="AB12" i="7"/>
  <c r="AA12" i="7"/>
  <c r="EP11" i="7"/>
  <c r="EO11" i="7"/>
  <c r="EO64" i="7" s="1"/>
  <c r="EN11" i="7"/>
  <c r="EM11" i="7"/>
  <c r="EM65" i="7" s="1"/>
  <c r="EL11" i="7"/>
  <c r="EL65" i="7" s="1"/>
  <c r="EK11" i="7"/>
  <c r="EK62" i="7" s="1"/>
  <c r="EJ11" i="7"/>
  <c r="EI11" i="7"/>
  <c r="EI64" i="7" s="1"/>
  <c r="EH11" i="7"/>
  <c r="EG11" i="7"/>
  <c r="EG65" i="7" s="1"/>
  <c r="EF11" i="7"/>
  <c r="EF65" i="7" s="1"/>
  <c r="EE11" i="7"/>
  <c r="EE62" i="7" s="1"/>
  <c r="ED11" i="7"/>
  <c r="EC11" i="7"/>
  <c r="EC64" i="7" s="1"/>
  <c r="EB11" i="7"/>
  <c r="EA11" i="7"/>
  <c r="EA65" i="7" s="1"/>
  <c r="DZ11" i="7"/>
  <c r="DZ65" i="7" s="1"/>
  <c r="DY11" i="7"/>
  <c r="DY62" i="7" s="1"/>
  <c r="DX11" i="7"/>
  <c r="DW11" i="7"/>
  <c r="DW64" i="7" s="1"/>
  <c r="DV11" i="7"/>
  <c r="DV62" i="7" s="1"/>
  <c r="DU11" i="7"/>
  <c r="DU65" i="7" s="1"/>
  <c r="DT11" i="7"/>
  <c r="DT65" i="7" s="1"/>
  <c r="DS11" i="7"/>
  <c r="DS62" i="7" s="1"/>
  <c r="DR11" i="7"/>
  <c r="DQ11" i="7"/>
  <c r="DQ64" i="7" s="1"/>
  <c r="DP11" i="7"/>
  <c r="DP62" i="7" s="1"/>
  <c r="DO11" i="7"/>
  <c r="DO65" i="7" s="1"/>
  <c r="DN11" i="7"/>
  <c r="DN65" i="7" s="1"/>
  <c r="DM11" i="7"/>
  <c r="DM62" i="7" s="1"/>
  <c r="DL11" i="7"/>
  <c r="DK11" i="7"/>
  <c r="DK64" i="7" s="1"/>
  <c r="DJ11" i="7"/>
  <c r="DI11" i="7"/>
  <c r="DI65" i="7" s="1"/>
  <c r="DH11" i="7"/>
  <c r="DH65" i="7" s="1"/>
  <c r="DG11" i="7"/>
  <c r="DG62" i="7" s="1"/>
  <c r="DF11" i="7"/>
  <c r="DE11" i="7"/>
  <c r="DE64" i="7" s="1"/>
  <c r="DD11" i="7"/>
  <c r="DC11" i="7"/>
  <c r="DC65" i="7" s="1"/>
  <c r="DB11" i="7"/>
  <c r="DB65" i="7" s="1"/>
  <c r="DA11" i="7"/>
  <c r="DA62" i="7" s="1"/>
  <c r="CZ11" i="7"/>
  <c r="CY11" i="7"/>
  <c r="CY64" i="7" s="1"/>
  <c r="CX11" i="7"/>
  <c r="CW11" i="7"/>
  <c r="CW65" i="7" s="1"/>
  <c r="CV11" i="7"/>
  <c r="CV65" i="7" s="1"/>
  <c r="CU11" i="7"/>
  <c r="CU62" i="7" s="1"/>
  <c r="CT11" i="7"/>
  <c r="CS11" i="7"/>
  <c r="CS64" i="7" s="1"/>
  <c r="CR11" i="7"/>
  <c r="CQ11" i="7"/>
  <c r="CQ65" i="7" s="1"/>
  <c r="CP11" i="7"/>
  <c r="CP65" i="7" s="1"/>
  <c r="CO11" i="7"/>
  <c r="CO62" i="7" s="1"/>
  <c r="CN11" i="7"/>
  <c r="CM11" i="7"/>
  <c r="CM64" i="7" s="1"/>
  <c r="CL11" i="7"/>
  <c r="CL62" i="7" s="1"/>
  <c r="CK11" i="7"/>
  <c r="CK65" i="7" s="1"/>
  <c r="CJ11" i="7"/>
  <c r="CJ65" i="7" s="1"/>
  <c r="CI11" i="7"/>
  <c r="CI62" i="7" s="1"/>
  <c r="CH11" i="7"/>
  <c r="CG11" i="7"/>
  <c r="CG64" i="7" s="1"/>
  <c r="CF11" i="7"/>
  <c r="CF62" i="7" s="1"/>
  <c r="CE11" i="7"/>
  <c r="CE65" i="7" s="1"/>
  <c r="CD11" i="7"/>
  <c r="CD65" i="7" s="1"/>
  <c r="CC11" i="7"/>
  <c r="CC62" i="7" s="1"/>
  <c r="CB11" i="7"/>
  <c r="CA11" i="7"/>
  <c r="CA64" i="7" s="1"/>
  <c r="BZ11" i="7"/>
  <c r="BY11" i="7"/>
  <c r="BY65" i="7" s="1"/>
  <c r="BX11" i="7"/>
  <c r="BX65" i="7" s="1"/>
  <c r="BW11" i="7"/>
  <c r="BW62" i="7" s="1"/>
  <c r="BV11" i="7"/>
  <c r="BU11" i="7"/>
  <c r="BU64" i="7" s="1"/>
  <c r="BT11" i="7"/>
  <c r="BS11" i="7"/>
  <c r="BS65" i="7" s="1"/>
  <c r="BR11" i="7"/>
  <c r="BR65" i="7" s="1"/>
  <c r="BQ11" i="7"/>
  <c r="BQ62" i="7" s="1"/>
  <c r="BP11" i="7"/>
  <c r="BO11" i="7"/>
  <c r="BO64" i="7" s="1"/>
  <c r="BN11" i="7"/>
  <c r="BM11" i="7"/>
  <c r="BM65" i="7" s="1"/>
  <c r="BL11" i="7"/>
  <c r="BL65" i="7" s="1"/>
  <c r="BK11" i="7"/>
  <c r="BK62" i="7" s="1"/>
  <c r="BJ11" i="7"/>
  <c r="BI11" i="7"/>
  <c r="BI64" i="7" s="1"/>
  <c r="BH11" i="7"/>
  <c r="BG11" i="7"/>
  <c r="BG65" i="7" s="1"/>
  <c r="BF11" i="7"/>
  <c r="BF65" i="7" s="1"/>
  <c r="BE11" i="7"/>
  <c r="BE62" i="7" s="1"/>
  <c r="BD11" i="7"/>
  <c r="BC11" i="7"/>
  <c r="BC64" i="7" s="1"/>
  <c r="BB11" i="7"/>
  <c r="BB62" i="7" s="1"/>
  <c r="BA11" i="7"/>
  <c r="BA65" i="7" s="1"/>
  <c r="AZ11" i="7"/>
  <c r="AZ65" i="7" s="1"/>
  <c r="AY11" i="7"/>
  <c r="AY62" i="7" s="1"/>
  <c r="AX11" i="7"/>
  <c r="AW11" i="7"/>
  <c r="AW64" i="7" s="1"/>
  <c r="AV11" i="7"/>
  <c r="AV62" i="7" s="1"/>
  <c r="AU11" i="7"/>
  <c r="AU65" i="7" s="1"/>
  <c r="AT11" i="7"/>
  <c r="AT65" i="7" s="1"/>
  <c r="AS11" i="7"/>
  <c r="AS62" i="7" s="1"/>
  <c r="AR11" i="7"/>
  <c r="AQ11" i="7"/>
  <c r="AQ64" i="7" s="1"/>
  <c r="AP11" i="7"/>
  <c r="AO11" i="7"/>
  <c r="AO65" i="7" s="1"/>
  <c r="AN11" i="7"/>
  <c r="AN65" i="7" s="1"/>
  <c r="AM11" i="7"/>
  <c r="AM62" i="7" s="1"/>
  <c r="AL11" i="7"/>
  <c r="AK11" i="7"/>
  <c r="AK64" i="7" s="1"/>
  <c r="AJ11" i="7"/>
  <c r="AI11" i="7"/>
  <c r="AI65" i="7" s="1"/>
  <c r="AH11" i="7"/>
  <c r="AH65" i="7" s="1"/>
  <c r="AG11" i="7"/>
  <c r="AG62" i="7" s="1"/>
  <c r="AF11" i="7"/>
  <c r="AE11" i="7"/>
  <c r="AE64" i="7" s="1"/>
  <c r="AD11" i="7"/>
  <c r="AC11" i="7"/>
  <c r="AC65" i="7" s="1"/>
  <c r="AB11" i="7"/>
  <c r="AB65" i="7" s="1"/>
  <c r="AA11" i="7"/>
  <c r="AA62" i="7" s="1"/>
  <c r="Y10" i="7"/>
  <c r="Y7" i="7"/>
  <c r="AA5" i="7"/>
  <c r="Y4" i="7"/>
  <c r="AC3" i="7"/>
  <c r="AD3" i="7" s="1"/>
  <c r="AD5" i="7" s="1"/>
  <c r="AA3" i="7"/>
  <c r="AB3" i="7" s="1"/>
  <c r="AB5" i="7" s="1"/>
  <c r="EP89" i="6"/>
  <c r="EO89" i="6"/>
  <c r="EN89" i="6"/>
  <c r="EM89" i="6"/>
  <c r="EL89" i="6"/>
  <c r="EK89" i="6"/>
  <c r="EJ89" i="6"/>
  <c r="EI89" i="6"/>
  <c r="EH89" i="6"/>
  <c r="EG89" i="6"/>
  <c r="EF89" i="6"/>
  <c r="EE89" i="6"/>
  <c r="ED89" i="6"/>
  <c r="EC89" i="6"/>
  <c r="EB89" i="6"/>
  <c r="EA89" i="6"/>
  <c r="DZ89" i="6"/>
  <c r="DY89" i="6"/>
  <c r="DX89" i="6"/>
  <c r="DW89" i="6"/>
  <c r="DV89" i="6"/>
  <c r="DU89" i="6"/>
  <c r="DT89" i="6"/>
  <c r="DS89" i="6"/>
  <c r="DR89" i="6"/>
  <c r="DQ89" i="6"/>
  <c r="DP89" i="6"/>
  <c r="DO89" i="6"/>
  <c r="DN89" i="6"/>
  <c r="DM89" i="6"/>
  <c r="DL89" i="6"/>
  <c r="DK89" i="6"/>
  <c r="DJ89" i="6"/>
  <c r="DI89" i="6"/>
  <c r="DH89" i="6"/>
  <c r="DG89" i="6"/>
  <c r="DF89" i="6"/>
  <c r="DE89" i="6"/>
  <c r="DD89" i="6"/>
  <c r="DC89" i="6"/>
  <c r="DB89" i="6"/>
  <c r="DA89" i="6"/>
  <c r="CZ89" i="6"/>
  <c r="CY89" i="6"/>
  <c r="CX89" i="6"/>
  <c r="CW89" i="6"/>
  <c r="CV89" i="6"/>
  <c r="CU89" i="6"/>
  <c r="CT89" i="6"/>
  <c r="CS89" i="6"/>
  <c r="CR89" i="6"/>
  <c r="CQ89" i="6"/>
  <c r="CP89" i="6"/>
  <c r="CO89" i="6"/>
  <c r="CN89" i="6"/>
  <c r="CM89" i="6"/>
  <c r="CL89" i="6"/>
  <c r="CK89" i="6"/>
  <c r="CJ89" i="6"/>
  <c r="CI89" i="6"/>
  <c r="CH89" i="6"/>
  <c r="CG89" i="6"/>
  <c r="CF89" i="6"/>
  <c r="CE89" i="6"/>
  <c r="CD89" i="6"/>
  <c r="CC89" i="6"/>
  <c r="CB89" i="6"/>
  <c r="CA89" i="6"/>
  <c r="BZ89" i="6"/>
  <c r="BY89" i="6"/>
  <c r="BX89" i="6"/>
  <c r="BW89" i="6"/>
  <c r="BV89" i="6"/>
  <c r="BU89" i="6"/>
  <c r="BT89" i="6"/>
  <c r="BS89" i="6"/>
  <c r="BR89" i="6"/>
  <c r="BQ89" i="6"/>
  <c r="BP89" i="6"/>
  <c r="BO89" i="6"/>
  <c r="BN89" i="6"/>
  <c r="BM89" i="6"/>
  <c r="BL89" i="6"/>
  <c r="BK89" i="6"/>
  <c r="BJ89" i="6"/>
  <c r="BI89" i="6"/>
  <c r="BH89" i="6"/>
  <c r="BG89" i="6"/>
  <c r="BF89" i="6"/>
  <c r="BE89" i="6"/>
  <c r="BD89" i="6"/>
  <c r="BC89" i="6"/>
  <c r="BB89" i="6"/>
  <c r="BA89" i="6"/>
  <c r="AZ89" i="6"/>
  <c r="AY89" i="6"/>
  <c r="AX89" i="6"/>
  <c r="AW89" i="6"/>
  <c r="AV89" i="6"/>
  <c r="AU89" i="6"/>
  <c r="AT89" i="6"/>
  <c r="AS89" i="6"/>
  <c r="AR89" i="6"/>
  <c r="AQ89" i="6"/>
  <c r="AP89" i="6"/>
  <c r="AO89" i="6"/>
  <c r="AN89" i="6"/>
  <c r="AM89" i="6"/>
  <c r="AL89" i="6"/>
  <c r="AK89" i="6"/>
  <c r="AJ89" i="6"/>
  <c r="AI89" i="6"/>
  <c r="AH89" i="6"/>
  <c r="AG89" i="6"/>
  <c r="AF89" i="6"/>
  <c r="AE89" i="6"/>
  <c r="AD89" i="6"/>
  <c r="AC89" i="6"/>
  <c r="AB89" i="6"/>
  <c r="AA89"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0" i="6"/>
  <c r="B17" i="6"/>
  <c r="B16" i="6"/>
  <c r="B15" i="6"/>
  <c r="B14" i="6"/>
  <c r="B13" i="6"/>
  <c r="B12" i="6"/>
  <c r="B11" i="6"/>
  <c r="B10" i="6"/>
  <c r="B9" i="6"/>
  <c r="B5" i="6"/>
  <c r="B4" i="6"/>
  <c r="AA3" i="6"/>
  <c r="AB1" i="6"/>
  <c r="AC1" i="6" s="1"/>
  <c r="V18" i="5"/>
  <c r="B18" i="5"/>
  <c r="F17" i="4" s="1"/>
  <c r="V17" i="5"/>
  <c r="B17" i="5"/>
  <c r="F16" i="4" s="1"/>
  <c r="V16" i="5"/>
  <c r="B16" i="5"/>
  <c r="F15" i="4" s="1"/>
  <c r="V15" i="5"/>
  <c r="B15" i="5"/>
  <c r="F14" i="4" s="1"/>
  <c r="V14" i="5"/>
  <c r="B14" i="5"/>
  <c r="F13" i="4" s="1"/>
  <c r="V13" i="5"/>
  <c r="B13" i="5"/>
  <c r="F12" i="4" s="1"/>
  <c r="V12" i="5"/>
  <c r="B12" i="5"/>
  <c r="F11" i="4" s="1"/>
  <c r="V11" i="5"/>
  <c r="B11" i="5"/>
  <c r="F10" i="4" s="1"/>
  <c r="V10" i="5"/>
  <c r="B10" i="5"/>
  <c r="F9" i="4" s="1"/>
  <c r="V8" i="5"/>
  <c r="B6" i="5"/>
  <c r="V5" i="5"/>
  <c r="W3" i="5"/>
  <c r="W2" i="5"/>
  <c r="X1" i="5"/>
  <c r="Y1" i="5" s="1"/>
  <c r="I73" i="4"/>
  <c r="C2" i="8"/>
  <c r="B11" i="8" s="1"/>
  <c r="C11" i="8" s="1"/>
  <c r="AA88" i="6" s="1"/>
  <c r="I27" i="4"/>
  <c r="I26" i="4"/>
  <c r="I22" i="4"/>
  <c r="I17" i="4"/>
  <c r="H17" i="4"/>
  <c r="G17" i="4"/>
  <c r="I16" i="4"/>
  <c r="H16" i="4"/>
  <c r="G16" i="4"/>
  <c r="I15" i="4"/>
  <c r="H15" i="4"/>
  <c r="G15" i="4"/>
  <c r="I14" i="4"/>
  <c r="H14" i="4"/>
  <c r="G14" i="4"/>
  <c r="I13" i="4"/>
  <c r="H13" i="4"/>
  <c r="G13" i="4"/>
  <c r="I12" i="4"/>
  <c r="H12" i="4"/>
  <c r="G12" i="4"/>
  <c r="I11" i="4"/>
  <c r="H11" i="4"/>
  <c r="G11" i="4"/>
  <c r="I10" i="4"/>
  <c r="H10" i="4"/>
  <c r="G10" i="4"/>
  <c r="I9" i="4"/>
  <c r="H9" i="4"/>
  <c r="G9" i="4"/>
  <c r="F8" i="4"/>
  <c r="G5" i="4"/>
  <c r="G4" i="4"/>
  <c r="H31" i="3"/>
  <c r="E31" i="3"/>
  <c r="B31" i="3"/>
  <c r="H25" i="3"/>
  <c r="E25" i="3"/>
  <c r="B25" i="3"/>
  <c r="H24" i="3"/>
  <c r="E24" i="3"/>
  <c r="B24" i="3"/>
  <c r="H16" i="3"/>
  <c r="E16" i="3"/>
  <c r="B16" i="3"/>
  <c r="Y1" i="14" l="1"/>
  <c r="X60" i="14"/>
  <c r="X61" i="14"/>
  <c r="X14" i="14" s="1"/>
  <c r="X58" i="14"/>
  <c r="X11" i="14" s="1"/>
  <c r="X59" i="14"/>
  <c r="X12" i="14" s="1"/>
  <c r="X64" i="14"/>
  <c r="X62" i="14"/>
  <c r="X66" i="14"/>
  <c r="F5" i="4"/>
  <c r="F5" i="13"/>
  <c r="F5" i="9"/>
  <c r="X21" i="10"/>
  <c r="X25" i="10"/>
  <c r="X30" i="10"/>
  <c r="X8" i="10" s="1"/>
  <c r="X27" i="10"/>
  <c r="X20" i="10"/>
  <c r="X28" i="10"/>
  <c r="X29" i="10"/>
  <c r="X26" i="10"/>
  <c r="X24" i="10"/>
  <c r="X23" i="10"/>
  <c r="X22" i="10"/>
  <c r="W65" i="10"/>
  <c r="W18" i="10" s="1"/>
  <c r="W59" i="10"/>
  <c r="W12" i="10" s="1"/>
  <c r="W58" i="10"/>
  <c r="W11" i="10" s="1"/>
  <c r="W57" i="10"/>
  <c r="W10" i="10" s="1"/>
  <c r="W14" i="14"/>
  <c r="W13" i="14"/>
  <c r="W12" i="14"/>
  <c r="W11" i="14"/>
  <c r="W60" i="10"/>
  <c r="W13" i="10" s="1"/>
  <c r="W10" i="14"/>
  <c r="W66" i="10"/>
  <c r="W61" i="10"/>
  <c r="W14" i="10" s="1"/>
  <c r="W62" i="10"/>
  <c r="W15" i="10" s="1"/>
  <c r="W63" i="10"/>
  <c r="W16" i="10" s="1"/>
  <c r="W64" i="10"/>
  <c r="W17" i="10" s="1"/>
  <c r="W15" i="14"/>
  <c r="W16" i="14"/>
  <c r="W17" i="14"/>
  <c r="W18" i="14"/>
  <c r="E26" i="3"/>
  <c r="E27" i="3" s="1"/>
  <c r="E28" i="3" s="1"/>
  <c r="D12" i="4"/>
  <c r="D11" i="4" s="1"/>
  <c r="D9" i="4" s="1"/>
  <c r="D8" i="4" s="1"/>
  <c r="N5" i="4" s="1"/>
  <c r="L5" i="2" s="1"/>
  <c r="Z5" i="2" s="1"/>
  <c r="C7" i="8"/>
  <c r="D11" i="8" s="1"/>
  <c r="X3" i="14"/>
  <c r="Z1" i="14"/>
  <c r="Y1" i="10"/>
  <c r="Y3" i="10" s="1"/>
  <c r="K1" i="8"/>
  <c r="G11" i="16"/>
  <c r="F4" i="4"/>
  <c r="H26" i="3"/>
  <c r="H27" i="3" s="1"/>
  <c r="H28" i="3" s="1"/>
  <c r="H29" i="3" s="1"/>
  <c r="B26" i="3"/>
  <c r="B27" i="3" s="1"/>
  <c r="B28" i="3" s="1"/>
  <c r="B30" i="3" s="1"/>
  <c r="I19" i="9" s="1"/>
  <c r="AD1" i="6"/>
  <c r="AC3" i="6"/>
  <c r="E30" i="3"/>
  <c r="E29" i="3"/>
  <c r="Z1" i="5"/>
  <c r="Y3" i="5"/>
  <c r="Y59" i="5" s="1"/>
  <c r="Y12" i="5" s="1"/>
  <c r="X13" i="14"/>
  <c r="X17" i="14"/>
  <c r="X15" i="14"/>
  <c r="X66" i="10"/>
  <c r="AC28" i="6"/>
  <c r="AB28" i="6"/>
  <c r="AA28" i="6"/>
  <c r="AB30" i="6"/>
  <c r="AA30" i="6"/>
  <c r="AC30" i="6"/>
  <c r="C2" i="16"/>
  <c r="B11" i="16" s="1"/>
  <c r="D36" i="13"/>
  <c r="D12" i="13"/>
  <c r="D11" i="13" s="1"/>
  <c r="D9" i="13" s="1"/>
  <c r="D8" i="13" s="1"/>
  <c r="D40" i="13"/>
  <c r="D40" i="9"/>
  <c r="D12" i="9"/>
  <c r="D11" i="9" s="1"/>
  <c r="D9" i="9" s="1"/>
  <c r="D8" i="9" s="1"/>
  <c r="D36" i="9"/>
  <c r="W57" i="5"/>
  <c r="W10" i="5" s="1"/>
  <c r="W58" i="5"/>
  <c r="W11" i="5" s="1"/>
  <c r="W59" i="5"/>
  <c r="W12" i="5" s="1"/>
  <c r="W60" i="5"/>
  <c r="W13" i="5" s="1"/>
  <c r="W61" i="5"/>
  <c r="W14" i="5" s="1"/>
  <c r="W62" i="5"/>
  <c r="W15" i="5" s="1"/>
  <c r="W63" i="5"/>
  <c r="W16" i="5" s="1"/>
  <c r="W64" i="5"/>
  <c r="W17" i="5" s="1"/>
  <c r="W65" i="5"/>
  <c r="W18" i="5" s="1"/>
  <c r="W66" i="5"/>
  <c r="AB3" i="6"/>
  <c r="AB72" i="6" s="1"/>
  <c r="F10" i="13"/>
  <c r="F10" i="9"/>
  <c r="F13" i="13"/>
  <c r="F13" i="9"/>
  <c r="F16" i="13"/>
  <c r="F16" i="9"/>
  <c r="AA2" i="15"/>
  <c r="AA2" i="11"/>
  <c r="Y57" i="5"/>
  <c r="Y10" i="5" s="1"/>
  <c r="Y58" i="5"/>
  <c r="Y11" i="5" s="1"/>
  <c r="AA73" i="6"/>
  <c r="AC71" i="6"/>
  <c r="AB66" i="6"/>
  <c r="AC65" i="6"/>
  <c r="AA61" i="6"/>
  <c r="AB60" i="6"/>
  <c r="AC59" i="6"/>
  <c r="AA55" i="6"/>
  <c r="AB54" i="6"/>
  <c r="AC53" i="6"/>
  <c r="AA49" i="6"/>
  <c r="AB48" i="6"/>
  <c r="AC47" i="6"/>
  <c r="AA43" i="6"/>
  <c r="AB42" i="6"/>
  <c r="AC41" i="6"/>
  <c r="AA37" i="6"/>
  <c r="AB36" i="6"/>
  <c r="AC35" i="6"/>
  <c r="AA31" i="6"/>
  <c r="AA72" i="6"/>
  <c r="AB71" i="6"/>
  <c r="AC70" i="6"/>
  <c r="AA66" i="6"/>
  <c r="AC64" i="6"/>
  <c r="AA60" i="6"/>
  <c r="AB59" i="6"/>
  <c r="AC58" i="6"/>
  <c r="AA54" i="6"/>
  <c r="AC52" i="6"/>
  <c r="AA48" i="6"/>
  <c r="AC46" i="6"/>
  <c r="AA42" i="6"/>
  <c r="AC40" i="6"/>
  <c r="AA36" i="6"/>
  <c r="AB35" i="6"/>
  <c r="AC34" i="6"/>
  <c r="AA71" i="6"/>
  <c r="AC69" i="6"/>
  <c r="AA65" i="6"/>
  <c r="AB64" i="6"/>
  <c r="AC63" i="6"/>
  <c r="AA59" i="6"/>
  <c r="AC57" i="6"/>
  <c r="AA53" i="6"/>
  <c r="AB52" i="6"/>
  <c r="AC51" i="6"/>
  <c r="AA47" i="6"/>
  <c r="AC45" i="6"/>
  <c r="AA41" i="6"/>
  <c r="AB40" i="6"/>
  <c r="AC39" i="6"/>
  <c r="AA35" i="6"/>
  <c r="AC33" i="6"/>
  <c r="AC74" i="6"/>
  <c r="AA70" i="6"/>
  <c r="AB69" i="6"/>
  <c r="AC68" i="6"/>
  <c r="AA64" i="6"/>
  <c r="AB63" i="6"/>
  <c r="AC62" i="6"/>
  <c r="AA58" i="6"/>
  <c r="AB57" i="6"/>
  <c r="AC56" i="6"/>
  <c r="AA52" i="6"/>
  <c r="AB51" i="6"/>
  <c r="AC50" i="6"/>
  <c r="AA46" i="6"/>
  <c r="AB45" i="6"/>
  <c r="AC44" i="6"/>
  <c r="AA40" i="6"/>
  <c r="AB39" i="6"/>
  <c r="AC38" i="6"/>
  <c r="AA34" i="6"/>
  <c r="AB33" i="6"/>
  <c r="AC32" i="6"/>
  <c r="AC73" i="6"/>
  <c r="AA69" i="6"/>
  <c r="AA63" i="6"/>
  <c r="AB62" i="6"/>
  <c r="AC61" i="6"/>
  <c r="AA57" i="6"/>
  <c r="AB56" i="6"/>
  <c r="AC55" i="6"/>
  <c r="AA51" i="6"/>
  <c r="AB50" i="6"/>
  <c r="AC49" i="6"/>
  <c r="AA45" i="6"/>
  <c r="AB44" i="6"/>
  <c r="AC43" i="6"/>
  <c r="AA39" i="6"/>
  <c r="AB38" i="6"/>
  <c r="AC37" i="6"/>
  <c r="AA33" i="6"/>
  <c r="AB32" i="6"/>
  <c r="AC31" i="6"/>
  <c r="AA74" i="6"/>
  <c r="AB73" i="6"/>
  <c r="AC72" i="6"/>
  <c r="AA68" i="6"/>
  <c r="AC66" i="6"/>
  <c r="AA62" i="6"/>
  <c r="AB61" i="6"/>
  <c r="AC60" i="6"/>
  <c r="AA56" i="6"/>
  <c r="AB55" i="6"/>
  <c r="AC54" i="6"/>
  <c r="AA50" i="6"/>
  <c r="AB49" i="6"/>
  <c r="AC48" i="6"/>
  <c r="AA44" i="6"/>
  <c r="AB43" i="6"/>
  <c r="AC42" i="6"/>
  <c r="AA38" i="6"/>
  <c r="AB37" i="6"/>
  <c r="AC36" i="6"/>
  <c r="AA32" i="6"/>
  <c r="AB31" i="6"/>
  <c r="X2" i="5"/>
  <c r="X3" i="5"/>
  <c r="F11" i="13"/>
  <c r="F11" i="9"/>
  <c r="F14" i="13"/>
  <c r="F14" i="9"/>
  <c r="F17" i="13"/>
  <c r="F17" i="9"/>
  <c r="D36" i="4"/>
  <c r="AC29" i="6"/>
  <c r="AB29" i="6"/>
  <c r="AA29" i="6"/>
  <c r="D40" i="4"/>
  <c r="F4" i="13"/>
  <c r="F4" i="9"/>
  <c r="F9" i="13"/>
  <c r="F9" i="9"/>
  <c r="F12" i="13"/>
  <c r="F12" i="9"/>
  <c r="F15" i="13"/>
  <c r="F15" i="9"/>
  <c r="E19" i="5"/>
  <c r="AA2" i="6"/>
  <c r="AA69" i="7"/>
  <c r="AA68" i="7"/>
  <c r="X17" i="7"/>
  <c r="AA70" i="7"/>
  <c r="AG69" i="7"/>
  <c r="AG68" i="7"/>
  <c r="AG67" i="7" s="1"/>
  <c r="AG70" i="7"/>
  <c r="AM69" i="7"/>
  <c r="AM68" i="7"/>
  <c r="AM70" i="7"/>
  <c r="AS69" i="7"/>
  <c r="AS68" i="7"/>
  <c r="AS67" i="7" s="1"/>
  <c r="AS70" i="7"/>
  <c r="AY69" i="7"/>
  <c r="AY68" i="7"/>
  <c r="AY70" i="7"/>
  <c r="BE69" i="7"/>
  <c r="BE68" i="7"/>
  <c r="BE67" i="7" s="1"/>
  <c r="BE70" i="7"/>
  <c r="BK69" i="7"/>
  <c r="BK68" i="7"/>
  <c r="BK70" i="7"/>
  <c r="BQ69" i="7"/>
  <c r="BQ68" i="7"/>
  <c r="BQ67" i="7" s="1"/>
  <c r="BQ70" i="7"/>
  <c r="BW69" i="7"/>
  <c r="BW68" i="7"/>
  <c r="BW70" i="7"/>
  <c r="CC69" i="7"/>
  <c r="CC68" i="7"/>
  <c r="CC67" i="7" s="1"/>
  <c r="CC70" i="7"/>
  <c r="CI69" i="7"/>
  <c r="CI68" i="7"/>
  <c r="CI70" i="7"/>
  <c r="CO69" i="7"/>
  <c r="CO68" i="7"/>
  <c r="CO67" i="7" s="1"/>
  <c r="CO70" i="7"/>
  <c r="CU69" i="7"/>
  <c r="CU68" i="7"/>
  <c r="CU70" i="7"/>
  <c r="DA69" i="7"/>
  <c r="DA68" i="7"/>
  <c r="DA67" i="7" s="1"/>
  <c r="DA70" i="7"/>
  <c r="DG69" i="7"/>
  <c r="DG68" i="7"/>
  <c r="DG70" i="7"/>
  <c r="DM69" i="7"/>
  <c r="DM68" i="7"/>
  <c r="DM67" i="7" s="1"/>
  <c r="DM70" i="7"/>
  <c r="DS69" i="7"/>
  <c r="DS68" i="7"/>
  <c r="DS70" i="7"/>
  <c r="DY69" i="7"/>
  <c r="DY68" i="7"/>
  <c r="DY67" i="7" s="1"/>
  <c r="DY70" i="7"/>
  <c r="EE69" i="7"/>
  <c r="EE68" i="7"/>
  <c r="EE70" i="7"/>
  <c r="EK69" i="7"/>
  <c r="EK68" i="7"/>
  <c r="EK67" i="7" s="1"/>
  <c r="EK70" i="7"/>
  <c r="AC99" i="7"/>
  <c r="AC98" i="7"/>
  <c r="AC97" i="7" s="1"/>
  <c r="AI99" i="7"/>
  <c r="AI98" i="7"/>
  <c r="AO99" i="7"/>
  <c r="AO98" i="7"/>
  <c r="AU99" i="7"/>
  <c r="AU98" i="7"/>
  <c r="AU97" i="7" s="1"/>
  <c r="BA99" i="7"/>
  <c r="BA98" i="7"/>
  <c r="BG99" i="7"/>
  <c r="BG98" i="7"/>
  <c r="BM99" i="7"/>
  <c r="BM98" i="7"/>
  <c r="BM97" i="7" s="1"/>
  <c r="BS99" i="7"/>
  <c r="BS98" i="7"/>
  <c r="BY99" i="7"/>
  <c r="BY98" i="7"/>
  <c r="CE99" i="7"/>
  <c r="CE98" i="7"/>
  <c r="CE97" i="7" s="1"/>
  <c r="CK99" i="7"/>
  <c r="CK98" i="7"/>
  <c r="CQ99" i="7"/>
  <c r="CQ98" i="7"/>
  <c r="CW99" i="7"/>
  <c r="CW98" i="7"/>
  <c r="CW97" i="7" s="1"/>
  <c r="DC99" i="7"/>
  <c r="DC98" i="7"/>
  <c r="DI99" i="7"/>
  <c r="DI98" i="7"/>
  <c r="DO99" i="7"/>
  <c r="DO98" i="7"/>
  <c r="DO97" i="7" s="1"/>
  <c r="DU99" i="7"/>
  <c r="DU98" i="7"/>
  <c r="EA99" i="7"/>
  <c r="EA98" i="7"/>
  <c r="EG99" i="7"/>
  <c r="EG98" i="7"/>
  <c r="EG97" i="7" s="1"/>
  <c r="EM99" i="7"/>
  <c r="EM98" i="7"/>
  <c r="AA73" i="7"/>
  <c r="BK73" i="7"/>
  <c r="CU73" i="7"/>
  <c r="EE73" i="7"/>
  <c r="AC77" i="7"/>
  <c r="BM77" i="7"/>
  <c r="CW77" i="7"/>
  <c r="EG77" i="7"/>
  <c r="AA79" i="7"/>
  <c r="BK79" i="7"/>
  <c r="CU79" i="7"/>
  <c r="EE79" i="7"/>
  <c r="AX93" i="7"/>
  <c r="CH93" i="7"/>
  <c r="DR93" i="7"/>
  <c r="AT97" i="7"/>
  <c r="CD97" i="7"/>
  <c r="DN97" i="7"/>
  <c r="AG73" i="7"/>
  <c r="BQ73" i="7"/>
  <c r="DA73" i="7"/>
  <c r="EK73" i="7"/>
  <c r="AI77" i="7"/>
  <c r="BS77" i="7"/>
  <c r="DC77" i="7"/>
  <c r="EM77" i="7"/>
  <c r="AG79" i="7"/>
  <c r="BQ79" i="7"/>
  <c r="DA79" i="7"/>
  <c r="EK79" i="7"/>
  <c r="BD93" i="7"/>
  <c r="CN93" i="7"/>
  <c r="AZ97" i="7"/>
  <c r="CJ97" i="7"/>
  <c r="DT97" i="7"/>
  <c r="AD65" i="7"/>
  <c r="AD64" i="7"/>
  <c r="AD63" i="7"/>
  <c r="AJ65" i="7"/>
  <c r="AJ64" i="7"/>
  <c r="AJ63" i="7"/>
  <c r="AP65" i="7"/>
  <c r="AP64" i="7"/>
  <c r="AP63" i="7"/>
  <c r="AV65" i="7"/>
  <c r="AV64" i="7"/>
  <c r="AV63" i="7"/>
  <c r="BB65" i="7"/>
  <c r="BB64" i="7"/>
  <c r="BB61" i="7" s="1"/>
  <c r="BB63" i="7"/>
  <c r="BH65" i="7"/>
  <c r="BH64" i="7"/>
  <c r="BH63" i="7"/>
  <c r="BN65" i="7"/>
  <c r="BN64" i="7"/>
  <c r="BN63" i="7"/>
  <c r="BT65" i="7"/>
  <c r="BT64" i="7"/>
  <c r="BT63" i="7"/>
  <c r="BZ65" i="7"/>
  <c r="BZ64" i="7"/>
  <c r="BZ63" i="7"/>
  <c r="CF65" i="7"/>
  <c r="CF64" i="7"/>
  <c r="CF63" i="7"/>
  <c r="CL65" i="7"/>
  <c r="CL64" i="7"/>
  <c r="CL61" i="7" s="1"/>
  <c r="CL63" i="7"/>
  <c r="CR65" i="7"/>
  <c r="CR64" i="7"/>
  <c r="CR63" i="7"/>
  <c r="CX65" i="7"/>
  <c r="CX64" i="7"/>
  <c r="CX63" i="7"/>
  <c r="DD65" i="7"/>
  <c r="DD64" i="7"/>
  <c r="DD63" i="7"/>
  <c r="DJ65" i="7"/>
  <c r="DJ64" i="7"/>
  <c r="DJ63" i="7"/>
  <c r="DP65" i="7"/>
  <c r="DP64" i="7"/>
  <c r="DP63" i="7"/>
  <c r="DV65" i="7"/>
  <c r="DV64" i="7"/>
  <c r="DV61" i="7" s="1"/>
  <c r="DV63" i="7"/>
  <c r="EB65" i="7"/>
  <c r="EB64" i="7"/>
  <c r="EB63" i="7"/>
  <c r="EH65" i="7"/>
  <c r="EH64" i="7"/>
  <c r="EH63" i="7"/>
  <c r="EN65" i="7"/>
  <c r="EN64" i="7"/>
  <c r="EN63" i="7"/>
  <c r="AA88" i="7"/>
  <c r="AA82" i="7"/>
  <c r="AA76" i="7"/>
  <c r="X22" i="7"/>
  <c r="AA87" i="7"/>
  <c r="AA81" i="7"/>
  <c r="AA75" i="7"/>
  <c r="AA86" i="7"/>
  <c r="AA80" i="7"/>
  <c r="AA74" i="7"/>
  <c r="AA84" i="7"/>
  <c r="AA78" i="7"/>
  <c r="AA83" i="7"/>
  <c r="AA77" i="7"/>
  <c r="AG88" i="7"/>
  <c r="AG82" i="7"/>
  <c r="AG76" i="7"/>
  <c r="AG87" i="7"/>
  <c r="AG81" i="7"/>
  <c r="AG75" i="7"/>
  <c r="AG86" i="7"/>
  <c r="AG80" i="7"/>
  <c r="AG74" i="7"/>
  <c r="AG84" i="7"/>
  <c r="AG78" i="7"/>
  <c r="AG83" i="7"/>
  <c r="AG77" i="7"/>
  <c r="AM88" i="7"/>
  <c r="AM82" i="7"/>
  <c r="AM76" i="7"/>
  <c r="AM87" i="7"/>
  <c r="AM81" i="7"/>
  <c r="AM75" i="7"/>
  <c r="AM86" i="7"/>
  <c r="AM80" i="7"/>
  <c r="AM74" i="7"/>
  <c r="AM84" i="7"/>
  <c r="AM78" i="7"/>
  <c r="AM83" i="7"/>
  <c r="AM77" i="7"/>
  <c r="AS88" i="7"/>
  <c r="AS82" i="7"/>
  <c r="AS76" i="7"/>
  <c r="AS87" i="7"/>
  <c r="AS81" i="7"/>
  <c r="AS75" i="7"/>
  <c r="AS86" i="7"/>
  <c r="AS80" i="7"/>
  <c r="AS74" i="7"/>
  <c r="AS84" i="7"/>
  <c r="AS78" i="7"/>
  <c r="AS83" i="7"/>
  <c r="AS77" i="7"/>
  <c r="AY88" i="7"/>
  <c r="AY82" i="7"/>
  <c r="AY76" i="7"/>
  <c r="AY87" i="7"/>
  <c r="AY81" i="7"/>
  <c r="AY75" i="7"/>
  <c r="AY86" i="7"/>
  <c r="AY80" i="7"/>
  <c r="AY74" i="7"/>
  <c r="AY84" i="7"/>
  <c r="AY78" i="7"/>
  <c r="AY83" i="7"/>
  <c r="AY77" i="7"/>
  <c r="BE88" i="7"/>
  <c r="BE82" i="7"/>
  <c r="BE76" i="7"/>
  <c r="BE87" i="7"/>
  <c r="BE81" i="7"/>
  <c r="BE75" i="7"/>
  <c r="BE86" i="7"/>
  <c r="BE80" i="7"/>
  <c r="BE74" i="7"/>
  <c r="BE84" i="7"/>
  <c r="BE78" i="7"/>
  <c r="BE83" i="7"/>
  <c r="BE77" i="7"/>
  <c r="BK88" i="7"/>
  <c r="BK82" i="7"/>
  <c r="BK76" i="7"/>
  <c r="BK87" i="7"/>
  <c r="BK81" i="7"/>
  <c r="BK75" i="7"/>
  <c r="BK86" i="7"/>
  <c r="BK80" i="7"/>
  <c r="BK74" i="7"/>
  <c r="BK84" i="7"/>
  <c r="BK78" i="7"/>
  <c r="BK83" i="7"/>
  <c r="BK77" i="7"/>
  <c r="BQ88" i="7"/>
  <c r="BQ82" i="7"/>
  <c r="BQ76" i="7"/>
  <c r="BQ87" i="7"/>
  <c r="BQ81" i="7"/>
  <c r="BQ75" i="7"/>
  <c r="BQ86" i="7"/>
  <c r="BQ80" i="7"/>
  <c r="BQ74" i="7"/>
  <c r="BQ84" i="7"/>
  <c r="BQ78" i="7"/>
  <c r="BQ83" i="7"/>
  <c r="BQ77" i="7"/>
  <c r="BW88" i="7"/>
  <c r="BW82" i="7"/>
  <c r="BW76" i="7"/>
  <c r="BW87" i="7"/>
  <c r="BW81" i="7"/>
  <c r="BW75" i="7"/>
  <c r="BW86" i="7"/>
  <c r="BW80" i="7"/>
  <c r="BW74" i="7"/>
  <c r="BW84" i="7"/>
  <c r="BW78" i="7"/>
  <c r="BW83" i="7"/>
  <c r="BW77" i="7"/>
  <c r="CC88" i="7"/>
  <c r="CC82" i="7"/>
  <c r="CC76" i="7"/>
  <c r="CC87" i="7"/>
  <c r="CC81" i="7"/>
  <c r="CC75" i="7"/>
  <c r="CC86" i="7"/>
  <c r="CC80" i="7"/>
  <c r="CC74" i="7"/>
  <c r="CC84" i="7"/>
  <c r="CC78" i="7"/>
  <c r="CC83" i="7"/>
  <c r="CC77" i="7"/>
  <c r="CI88" i="7"/>
  <c r="CI82" i="7"/>
  <c r="CI76" i="7"/>
  <c r="CI87" i="7"/>
  <c r="CI81" i="7"/>
  <c r="CI75" i="7"/>
  <c r="CI86" i="7"/>
  <c r="CI80" i="7"/>
  <c r="CI74" i="7"/>
  <c r="CI84" i="7"/>
  <c r="CI78" i="7"/>
  <c r="CI83" i="7"/>
  <c r="CI77" i="7"/>
  <c r="CO88" i="7"/>
  <c r="CO82" i="7"/>
  <c r="CO76" i="7"/>
  <c r="CO87" i="7"/>
  <c r="CO81" i="7"/>
  <c r="CO75" i="7"/>
  <c r="CO86" i="7"/>
  <c r="CO80" i="7"/>
  <c r="CO74" i="7"/>
  <c r="CO84" i="7"/>
  <c r="CO78" i="7"/>
  <c r="CO83" i="7"/>
  <c r="CO77" i="7"/>
  <c r="CU88" i="7"/>
  <c r="CU82" i="7"/>
  <c r="CU76" i="7"/>
  <c r="CU87" i="7"/>
  <c r="CU81" i="7"/>
  <c r="CU75" i="7"/>
  <c r="CU86" i="7"/>
  <c r="CU80" i="7"/>
  <c r="CU74" i="7"/>
  <c r="CU84" i="7"/>
  <c r="CU78" i="7"/>
  <c r="CU83" i="7"/>
  <c r="CU77" i="7"/>
  <c r="DA88" i="7"/>
  <c r="DA82" i="7"/>
  <c r="DA76" i="7"/>
  <c r="DA87" i="7"/>
  <c r="DA81" i="7"/>
  <c r="DA75" i="7"/>
  <c r="DA86" i="7"/>
  <c r="DA80" i="7"/>
  <c r="DA74" i="7"/>
  <c r="DA84" i="7"/>
  <c r="DA78" i="7"/>
  <c r="DA83" i="7"/>
  <c r="DA77" i="7"/>
  <c r="DG88" i="7"/>
  <c r="DG82" i="7"/>
  <c r="DG76" i="7"/>
  <c r="DG87" i="7"/>
  <c r="DG81" i="7"/>
  <c r="DG75" i="7"/>
  <c r="DG86" i="7"/>
  <c r="DG80" i="7"/>
  <c r="DG74" i="7"/>
  <c r="DG84" i="7"/>
  <c r="DG78" i="7"/>
  <c r="DG83" i="7"/>
  <c r="DG77" i="7"/>
  <c r="DM88" i="7"/>
  <c r="DM82" i="7"/>
  <c r="DM76" i="7"/>
  <c r="DM87" i="7"/>
  <c r="DM81" i="7"/>
  <c r="DM75" i="7"/>
  <c r="DM86" i="7"/>
  <c r="DM80" i="7"/>
  <c r="DM74" i="7"/>
  <c r="DM84" i="7"/>
  <c r="DM78" i="7"/>
  <c r="DM83" i="7"/>
  <c r="DM77" i="7"/>
  <c r="DS88" i="7"/>
  <c r="DS82" i="7"/>
  <c r="DS76" i="7"/>
  <c r="DS87" i="7"/>
  <c r="DS81" i="7"/>
  <c r="DS75" i="7"/>
  <c r="DS86" i="7"/>
  <c r="DS80" i="7"/>
  <c r="DS74" i="7"/>
  <c r="DS84" i="7"/>
  <c r="DS78" i="7"/>
  <c r="DS83" i="7"/>
  <c r="DS77" i="7"/>
  <c r="DY88" i="7"/>
  <c r="DY82" i="7"/>
  <c r="DY76" i="7"/>
  <c r="DY87" i="7"/>
  <c r="DY81" i="7"/>
  <c r="DY75" i="7"/>
  <c r="DY86" i="7"/>
  <c r="DY80" i="7"/>
  <c r="DY74" i="7"/>
  <c r="DY84" i="7"/>
  <c r="DY78" i="7"/>
  <c r="DY83" i="7"/>
  <c r="DY77" i="7"/>
  <c r="EE88" i="7"/>
  <c r="EE82" i="7"/>
  <c r="EE76" i="7"/>
  <c r="EE87" i="7"/>
  <c r="EE81" i="7"/>
  <c r="EE75" i="7"/>
  <c r="EE86" i="7"/>
  <c r="EE80" i="7"/>
  <c r="EE74" i="7"/>
  <c r="EE84" i="7"/>
  <c r="EE78" i="7"/>
  <c r="EE83" i="7"/>
  <c r="EE77" i="7"/>
  <c r="EK88" i="7"/>
  <c r="EK82" i="7"/>
  <c r="EK76" i="7"/>
  <c r="EK87" i="7"/>
  <c r="EK81" i="7"/>
  <c r="EK75" i="7"/>
  <c r="EK86" i="7"/>
  <c r="EK80" i="7"/>
  <c r="EK74" i="7"/>
  <c r="EK84" i="7"/>
  <c r="EK78" i="7"/>
  <c r="EK83" i="7"/>
  <c r="EK77" i="7"/>
  <c r="EM93" i="7"/>
  <c r="EG93" i="7"/>
  <c r="EA93" i="7"/>
  <c r="DU93" i="7"/>
  <c r="DO93" i="7"/>
  <c r="DI93" i="7"/>
  <c r="DC93" i="7"/>
  <c r="CW93" i="7"/>
  <c r="CQ93" i="7"/>
  <c r="CK93" i="7"/>
  <c r="CE93" i="7"/>
  <c r="BY93" i="7"/>
  <c r="BS93" i="7"/>
  <c r="BM93" i="7"/>
  <c r="BG93" i="7"/>
  <c r="BA93" i="7"/>
  <c r="AU93" i="7"/>
  <c r="AO93" i="7"/>
  <c r="AI93" i="7"/>
  <c r="AC93" i="7"/>
  <c r="EL93" i="7"/>
  <c r="EF93" i="7"/>
  <c r="DZ93" i="7"/>
  <c r="DT93" i="7"/>
  <c r="DN93" i="7"/>
  <c r="DH93" i="7"/>
  <c r="DB93" i="7"/>
  <c r="CV93" i="7"/>
  <c r="CP93" i="7"/>
  <c r="CJ93" i="7"/>
  <c r="CD93" i="7"/>
  <c r="BX93" i="7"/>
  <c r="BR93" i="7"/>
  <c r="BL93" i="7"/>
  <c r="BF93" i="7"/>
  <c r="AZ93" i="7"/>
  <c r="AT93" i="7"/>
  <c r="AN93" i="7"/>
  <c r="AH93" i="7"/>
  <c r="AB93" i="7"/>
  <c r="EK93" i="7"/>
  <c r="EE93" i="7"/>
  <c r="DY93" i="7"/>
  <c r="DS93" i="7"/>
  <c r="DM93" i="7"/>
  <c r="DG93" i="7"/>
  <c r="DA93" i="7"/>
  <c r="CU93" i="7"/>
  <c r="CO93" i="7"/>
  <c r="CI93" i="7"/>
  <c r="CC93" i="7"/>
  <c r="BW93" i="7"/>
  <c r="BQ93" i="7"/>
  <c r="BK93" i="7"/>
  <c r="BE93" i="7"/>
  <c r="AY93" i="7"/>
  <c r="AS93" i="7"/>
  <c r="AM93" i="7"/>
  <c r="AG93" i="7"/>
  <c r="AA93" i="7"/>
  <c r="EO93" i="7"/>
  <c r="EI93" i="7"/>
  <c r="EC93" i="7"/>
  <c r="DW93" i="7"/>
  <c r="DQ93" i="7"/>
  <c r="DK93" i="7"/>
  <c r="DE93" i="7"/>
  <c r="CY93" i="7"/>
  <c r="CS93" i="7"/>
  <c r="CM93" i="7"/>
  <c r="CG93" i="7"/>
  <c r="CA93" i="7"/>
  <c r="BU93" i="7"/>
  <c r="BO93" i="7"/>
  <c r="BI93" i="7"/>
  <c r="BC93" i="7"/>
  <c r="AW93" i="7"/>
  <c r="AQ93" i="7"/>
  <c r="AK93" i="7"/>
  <c r="AE93" i="7"/>
  <c r="X43" i="7"/>
  <c r="EN93" i="7"/>
  <c r="EH93" i="7"/>
  <c r="EB93" i="7"/>
  <c r="DV93" i="7"/>
  <c r="DP93" i="7"/>
  <c r="DJ93" i="7"/>
  <c r="DD93" i="7"/>
  <c r="CX93" i="7"/>
  <c r="CR93" i="7"/>
  <c r="CL93" i="7"/>
  <c r="CF93" i="7"/>
  <c r="BZ93" i="7"/>
  <c r="BT93" i="7"/>
  <c r="BN93" i="7"/>
  <c r="BH93" i="7"/>
  <c r="BB93" i="7"/>
  <c r="AV93" i="7"/>
  <c r="AP93" i="7"/>
  <c r="AJ93" i="7"/>
  <c r="AD93" i="7"/>
  <c r="BC97" i="7"/>
  <c r="CM97" i="7"/>
  <c r="DW97" i="7"/>
  <c r="BH62" i="7"/>
  <c r="BH61" i="7" s="1"/>
  <c r="CR62" i="7"/>
  <c r="EB62" i="7"/>
  <c r="AM73" i="7"/>
  <c r="BW73" i="7"/>
  <c r="DG73" i="7"/>
  <c r="AO77" i="7"/>
  <c r="BY77" i="7"/>
  <c r="DI77" i="7"/>
  <c r="AM79" i="7"/>
  <c r="BW79" i="7"/>
  <c r="DG79" i="7"/>
  <c r="AM85" i="7"/>
  <c r="BW85" i="7"/>
  <c r="DG85" i="7"/>
  <c r="BJ93" i="7"/>
  <c r="CT93" i="7"/>
  <c r="ED93" i="7"/>
  <c r="BF97" i="7"/>
  <c r="CP97" i="7"/>
  <c r="DZ97" i="7"/>
  <c r="G14" i="8"/>
  <c r="A15" i="8"/>
  <c r="X24" i="7"/>
  <c r="AD62" i="7"/>
  <c r="AD61" i="7" s="1"/>
  <c r="BN62" i="7"/>
  <c r="BN61" i="7" s="1"/>
  <c r="CX62" i="7"/>
  <c r="CX61" i="7" s="1"/>
  <c r="EH62" i="7"/>
  <c r="AS73" i="7"/>
  <c r="CC73" i="7"/>
  <c r="DM73" i="7"/>
  <c r="AU77" i="7"/>
  <c r="CE77" i="7"/>
  <c r="DO77" i="7"/>
  <c r="AS79" i="7"/>
  <c r="CC79" i="7"/>
  <c r="DM79" i="7"/>
  <c r="AS85" i="7"/>
  <c r="CC85" i="7"/>
  <c r="DM85" i="7"/>
  <c r="AF93" i="7"/>
  <c r="BP93" i="7"/>
  <c r="CZ93" i="7"/>
  <c r="EJ93" i="7"/>
  <c r="AB97" i="7"/>
  <c r="BL97" i="7"/>
  <c r="CV97" i="7"/>
  <c r="EF97" i="7"/>
  <c r="X11" i="7"/>
  <c r="AF63" i="7"/>
  <c r="AF62" i="7"/>
  <c r="AF61" i="7" s="1"/>
  <c r="AF65" i="7"/>
  <c r="AF64" i="7"/>
  <c r="AL63" i="7"/>
  <c r="AL62" i="7"/>
  <c r="AL65" i="7"/>
  <c r="AL64" i="7"/>
  <c r="AR63" i="7"/>
  <c r="AR62" i="7"/>
  <c r="AR65" i="7"/>
  <c r="AR64" i="7"/>
  <c r="AX63" i="7"/>
  <c r="AX62" i="7"/>
  <c r="AX61" i="7" s="1"/>
  <c r="AX65" i="7"/>
  <c r="AX64" i="7"/>
  <c r="BD63" i="7"/>
  <c r="BD62" i="7"/>
  <c r="BD65" i="7"/>
  <c r="BD64" i="7"/>
  <c r="BJ63" i="7"/>
  <c r="BJ62" i="7"/>
  <c r="BJ65" i="7"/>
  <c r="BJ64" i="7"/>
  <c r="BP63" i="7"/>
  <c r="BP62" i="7"/>
  <c r="BP61" i="7" s="1"/>
  <c r="BP65" i="7"/>
  <c r="BP64" i="7"/>
  <c r="BV63" i="7"/>
  <c r="BV62" i="7"/>
  <c r="BV65" i="7"/>
  <c r="BV64" i="7"/>
  <c r="CB63" i="7"/>
  <c r="CB62" i="7"/>
  <c r="CB65" i="7"/>
  <c r="CB64" i="7"/>
  <c r="CH63" i="7"/>
  <c r="CH62" i="7"/>
  <c r="CH61" i="7" s="1"/>
  <c r="CH65" i="7"/>
  <c r="CH64" i="7"/>
  <c r="CN63" i="7"/>
  <c r="CN62" i="7"/>
  <c r="CN65" i="7"/>
  <c r="CN64" i="7"/>
  <c r="CT63" i="7"/>
  <c r="CT62" i="7"/>
  <c r="CT65" i="7"/>
  <c r="CT64" i="7"/>
  <c r="CZ63" i="7"/>
  <c r="CZ62" i="7"/>
  <c r="CZ61" i="7" s="1"/>
  <c r="CZ65" i="7"/>
  <c r="CZ64" i="7"/>
  <c r="DF63" i="7"/>
  <c r="DF62" i="7"/>
  <c r="DF65" i="7"/>
  <c r="DF64" i="7"/>
  <c r="DL63" i="7"/>
  <c r="DL62" i="7"/>
  <c r="DL65" i="7"/>
  <c r="DL64" i="7"/>
  <c r="DR63" i="7"/>
  <c r="DR62" i="7"/>
  <c r="DR61" i="7" s="1"/>
  <c r="DR65" i="7"/>
  <c r="DR64" i="7"/>
  <c r="DX63" i="7"/>
  <c r="DX62" i="7"/>
  <c r="DX65" i="7"/>
  <c r="DX64" i="7"/>
  <c r="ED63" i="7"/>
  <c r="ED62" i="7"/>
  <c r="ED65" i="7"/>
  <c r="ED64" i="7"/>
  <c r="EJ63" i="7"/>
  <c r="EJ62" i="7"/>
  <c r="EJ61" i="7" s="1"/>
  <c r="EJ65" i="7"/>
  <c r="EJ64" i="7"/>
  <c r="EP63" i="7"/>
  <c r="EP62" i="7"/>
  <c r="EP65" i="7"/>
  <c r="EP64" i="7"/>
  <c r="AE70" i="7"/>
  <c r="AE69" i="7"/>
  <c r="AE67" i="7" s="1"/>
  <c r="AK70" i="7"/>
  <c r="AK69" i="7"/>
  <c r="AK67" i="7" s="1"/>
  <c r="AQ70" i="7"/>
  <c r="AQ69" i="7"/>
  <c r="AQ67" i="7" s="1"/>
  <c r="AW70" i="7"/>
  <c r="AW69" i="7"/>
  <c r="AW67" i="7" s="1"/>
  <c r="BC70" i="7"/>
  <c r="BC69" i="7"/>
  <c r="BI70" i="7"/>
  <c r="BI69" i="7"/>
  <c r="BO70" i="7"/>
  <c r="BO69" i="7"/>
  <c r="BO67" i="7" s="1"/>
  <c r="BU70" i="7"/>
  <c r="BU69" i="7"/>
  <c r="BU67" i="7" s="1"/>
  <c r="CA70" i="7"/>
  <c r="CA69" i="7"/>
  <c r="CA67" i="7" s="1"/>
  <c r="CG70" i="7"/>
  <c r="CG69" i="7"/>
  <c r="CG67" i="7" s="1"/>
  <c r="CM70" i="7"/>
  <c r="CM69" i="7"/>
  <c r="CS70" i="7"/>
  <c r="CS69" i="7"/>
  <c r="CY70" i="7"/>
  <c r="CY69" i="7"/>
  <c r="CY67" i="7" s="1"/>
  <c r="DE70" i="7"/>
  <c r="DE69" i="7"/>
  <c r="DE67" i="7" s="1"/>
  <c r="DK70" i="7"/>
  <c r="DK69" i="7"/>
  <c r="DK67" i="7" s="1"/>
  <c r="DQ70" i="7"/>
  <c r="DQ69" i="7"/>
  <c r="DQ67" i="7" s="1"/>
  <c r="DW70" i="7"/>
  <c r="DW69" i="7"/>
  <c r="EC70" i="7"/>
  <c r="EC69" i="7"/>
  <c r="EI70" i="7"/>
  <c r="EI69" i="7"/>
  <c r="EI67" i="7" s="1"/>
  <c r="EO70" i="7"/>
  <c r="EO69" i="7"/>
  <c r="EO67" i="7" s="1"/>
  <c r="AC86" i="7"/>
  <c r="AC80" i="7"/>
  <c r="AC74" i="7"/>
  <c r="AC85" i="7"/>
  <c r="AC79" i="7"/>
  <c r="AC73" i="7"/>
  <c r="AC84" i="7"/>
  <c r="AC78" i="7"/>
  <c r="AC88" i="7"/>
  <c r="AC82" i="7"/>
  <c r="AC76" i="7"/>
  <c r="AC87" i="7"/>
  <c r="AC81" i="7"/>
  <c r="AC75" i="7"/>
  <c r="AI86" i="7"/>
  <c r="AI80" i="7"/>
  <c r="AI74" i="7"/>
  <c r="AI85" i="7"/>
  <c r="AI79" i="7"/>
  <c r="AI73" i="7"/>
  <c r="AI84" i="7"/>
  <c r="AI78" i="7"/>
  <c r="AI88" i="7"/>
  <c r="AI82" i="7"/>
  <c r="AI76" i="7"/>
  <c r="AI87" i="7"/>
  <c r="AI81" i="7"/>
  <c r="AI75" i="7"/>
  <c r="AO86" i="7"/>
  <c r="AO80" i="7"/>
  <c r="AO74" i="7"/>
  <c r="AO85" i="7"/>
  <c r="AO79" i="7"/>
  <c r="AO73" i="7"/>
  <c r="AO84" i="7"/>
  <c r="AO78" i="7"/>
  <c r="AO88" i="7"/>
  <c r="AO82" i="7"/>
  <c r="AO76" i="7"/>
  <c r="AO87" i="7"/>
  <c r="AO81" i="7"/>
  <c r="AO75" i="7"/>
  <c r="AU86" i="7"/>
  <c r="AU80" i="7"/>
  <c r="AU74" i="7"/>
  <c r="AU85" i="7"/>
  <c r="AU79" i="7"/>
  <c r="AU73" i="7"/>
  <c r="AU84" i="7"/>
  <c r="AU78" i="7"/>
  <c r="AU88" i="7"/>
  <c r="AU82" i="7"/>
  <c r="AU76" i="7"/>
  <c r="AU87" i="7"/>
  <c r="AU81" i="7"/>
  <c r="AU75" i="7"/>
  <c r="BA86" i="7"/>
  <c r="BA80" i="7"/>
  <c r="BA74" i="7"/>
  <c r="BA85" i="7"/>
  <c r="BA79" i="7"/>
  <c r="BA73" i="7"/>
  <c r="BA84" i="7"/>
  <c r="BA78" i="7"/>
  <c r="BA88" i="7"/>
  <c r="BA82" i="7"/>
  <c r="BA76" i="7"/>
  <c r="BA87" i="7"/>
  <c r="BA81" i="7"/>
  <c r="BA75" i="7"/>
  <c r="BG86" i="7"/>
  <c r="BG80" i="7"/>
  <c r="BG74" i="7"/>
  <c r="BG85" i="7"/>
  <c r="BG79" i="7"/>
  <c r="BG73" i="7"/>
  <c r="BG84" i="7"/>
  <c r="BG78" i="7"/>
  <c r="BG88" i="7"/>
  <c r="BG82" i="7"/>
  <c r="BG76" i="7"/>
  <c r="BG87" i="7"/>
  <c r="BG81" i="7"/>
  <c r="BG75" i="7"/>
  <c r="BM86" i="7"/>
  <c r="BM80" i="7"/>
  <c r="BM74" i="7"/>
  <c r="BM85" i="7"/>
  <c r="BM79" i="7"/>
  <c r="BM73" i="7"/>
  <c r="BM84" i="7"/>
  <c r="BM78" i="7"/>
  <c r="BM88" i="7"/>
  <c r="BM82" i="7"/>
  <c r="BM76" i="7"/>
  <c r="BM87" i="7"/>
  <c r="BM81" i="7"/>
  <c r="BM75" i="7"/>
  <c r="BS86" i="7"/>
  <c r="BS80" i="7"/>
  <c r="BS74" i="7"/>
  <c r="BS85" i="7"/>
  <c r="BS79" i="7"/>
  <c r="BS73" i="7"/>
  <c r="BS84" i="7"/>
  <c r="BS78" i="7"/>
  <c r="BS88" i="7"/>
  <c r="BS82" i="7"/>
  <c r="BS76" i="7"/>
  <c r="BS87" i="7"/>
  <c r="BS81" i="7"/>
  <c r="BS75" i="7"/>
  <c r="BY86" i="7"/>
  <c r="BY80" i="7"/>
  <c r="BY74" i="7"/>
  <c r="BY85" i="7"/>
  <c r="BY79" i="7"/>
  <c r="BY73" i="7"/>
  <c r="BY84" i="7"/>
  <c r="BY78" i="7"/>
  <c r="BY88" i="7"/>
  <c r="BY82" i="7"/>
  <c r="BY76" i="7"/>
  <c r="BY87" i="7"/>
  <c r="BY81" i="7"/>
  <c r="BY75" i="7"/>
  <c r="CE86" i="7"/>
  <c r="CE80" i="7"/>
  <c r="CE74" i="7"/>
  <c r="CE85" i="7"/>
  <c r="CE79" i="7"/>
  <c r="CE73" i="7"/>
  <c r="CE84" i="7"/>
  <c r="CE78" i="7"/>
  <c r="CE88" i="7"/>
  <c r="CE82" i="7"/>
  <c r="CE76" i="7"/>
  <c r="CE87" i="7"/>
  <c r="CE81" i="7"/>
  <c r="CE75" i="7"/>
  <c r="CK86" i="7"/>
  <c r="CK80" i="7"/>
  <c r="CK74" i="7"/>
  <c r="CK85" i="7"/>
  <c r="CK79" i="7"/>
  <c r="CK73" i="7"/>
  <c r="CK84" i="7"/>
  <c r="CK78" i="7"/>
  <c r="CK88" i="7"/>
  <c r="CK82" i="7"/>
  <c r="CK76" i="7"/>
  <c r="CK87" i="7"/>
  <c r="CK81" i="7"/>
  <c r="CK75" i="7"/>
  <c r="CQ86" i="7"/>
  <c r="CQ80" i="7"/>
  <c r="CQ74" i="7"/>
  <c r="CQ85" i="7"/>
  <c r="CQ79" i="7"/>
  <c r="CQ73" i="7"/>
  <c r="CQ84" i="7"/>
  <c r="CQ78" i="7"/>
  <c r="CQ88" i="7"/>
  <c r="CQ82" i="7"/>
  <c r="CQ76" i="7"/>
  <c r="CQ87" i="7"/>
  <c r="CQ81" i="7"/>
  <c r="CQ75" i="7"/>
  <c r="CW86" i="7"/>
  <c r="CW80" i="7"/>
  <c r="CW74" i="7"/>
  <c r="CW85" i="7"/>
  <c r="CW79" i="7"/>
  <c r="CW73" i="7"/>
  <c r="CW84" i="7"/>
  <c r="CW78" i="7"/>
  <c r="CW88" i="7"/>
  <c r="CW82" i="7"/>
  <c r="CW76" i="7"/>
  <c r="CW87" i="7"/>
  <c r="CW81" i="7"/>
  <c r="CW75" i="7"/>
  <c r="DC86" i="7"/>
  <c r="DC80" i="7"/>
  <c r="DC74" i="7"/>
  <c r="DC85" i="7"/>
  <c r="DC79" i="7"/>
  <c r="DC73" i="7"/>
  <c r="DC84" i="7"/>
  <c r="DC78" i="7"/>
  <c r="DC88" i="7"/>
  <c r="DC82" i="7"/>
  <c r="DC76" i="7"/>
  <c r="DC87" i="7"/>
  <c r="DC81" i="7"/>
  <c r="DC75" i="7"/>
  <c r="DI86" i="7"/>
  <c r="DI80" i="7"/>
  <c r="DI74" i="7"/>
  <c r="DI85" i="7"/>
  <c r="DI79" i="7"/>
  <c r="DI73" i="7"/>
  <c r="DI84" i="7"/>
  <c r="DI78" i="7"/>
  <c r="DI88" i="7"/>
  <c r="DI82" i="7"/>
  <c r="DI76" i="7"/>
  <c r="DI87" i="7"/>
  <c r="DI81" i="7"/>
  <c r="DI75" i="7"/>
  <c r="DO86" i="7"/>
  <c r="DO80" i="7"/>
  <c r="DO74" i="7"/>
  <c r="DO85" i="7"/>
  <c r="DO79" i="7"/>
  <c r="DO73" i="7"/>
  <c r="DO84" i="7"/>
  <c r="DO78" i="7"/>
  <c r="DO88" i="7"/>
  <c r="DO82" i="7"/>
  <c r="DO76" i="7"/>
  <c r="DO87" i="7"/>
  <c r="DO81" i="7"/>
  <c r="DO75" i="7"/>
  <c r="DU86" i="7"/>
  <c r="DU80" i="7"/>
  <c r="DU74" i="7"/>
  <c r="DU85" i="7"/>
  <c r="DU79" i="7"/>
  <c r="DU73" i="7"/>
  <c r="DU84" i="7"/>
  <c r="DU78" i="7"/>
  <c r="DU88" i="7"/>
  <c r="DU82" i="7"/>
  <c r="DU76" i="7"/>
  <c r="DU87" i="7"/>
  <c r="DU81" i="7"/>
  <c r="DU75" i="7"/>
  <c r="EA86" i="7"/>
  <c r="EA80" i="7"/>
  <c r="EA74" i="7"/>
  <c r="EA85" i="7"/>
  <c r="EA79" i="7"/>
  <c r="EA73" i="7"/>
  <c r="EA84" i="7"/>
  <c r="EA78" i="7"/>
  <c r="EA88" i="7"/>
  <c r="EA82" i="7"/>
  <c r="EA76" i="7"/>
  <c r="EA87" i="7"/>
  <c r="EA81" i="7"/>
  <c r="EA75" i="7"/>
  <c r="EG86" i="7"/>
  <c r="EG80" i="7"/>
  <c r="EG74" i="7"/>
  <c r="EG85" i="7"/>
  <c r="EG79" i="7"/>
  <c r="EG73" i="7"/>
  <c r="EG84" i="7"/>
  <c r="EG78" i="7"/>
  <c r="EG88" i="7"/>
  <c r="EG82" i="7"/>
  <c r="EG76" i="7"/>
  <c r="EG87" i="7"/>
  <c r="EG81" i="7"/>
  <c r="EG75" i="7"/>
  <c r="EM86" i="7"/>
  <c r="EM80" i="7"/>
  <c r="EM74" i="7"/>
  <c r="EM85" i="7"/>
  <c r="EM79" i="7"/>
  <c r="EM73" i="7"/>
  <c r="EM84" i="7"/>
  <c r="EM78" i="7"/>
  <c r="EM88" i="7"/>
  <c r="EM82" i="7"/>
  <c r="EM76" i="7"/>
  <c r="EM87" i="7"/>
  <c r="EM81" i="7"/>
  <c r="EM75" i="7"/>
  <c r="X26" i="7"/>
  <c r="X28" i="7"/>
  <c r="X48" i="7"/>
  <c r="AJ62" i="7"/>
  <c r="AJ61" i="7" s="1"/>
  <c r="BT62" i="7"/>
  <c r="DD62" i="7"/>
  <c r="DD61" i="7" s="1"/>
  <c r="EN62" i="7"/>
  <c r="EN61" i="7" s="1"/>
  <c r="BC68" i="7"/>
  <c r="BC67" i="7" s="1"/>
  <c r="CM68" i="7"/>
  <c r="DW68" i="7"/>
  <c r="AY73" i="7"/>
  <c r="CI73" i="7"/>
  <c r="DS73" i="7"/>
  <c r="BA77" i="7"/>
  <c r="CK77" i="7"/>
  <c r="DU77" i="7"/>
  <c r="AY79" i="7"/>
  <c r="CI79" i="7"/>
  <c r="DS79" i="7"/>
  <c r="BA83" i="7"/>
  <c r="CK83" i="7"/>
  <c r="DU83" i="7"/>
  <c r="AY85" i="7"/>
  <c r="CI85" i="7"/>
  <c r="DS85" i="7"/>
  <c r="AL93" i="7"/>
  <c r="BV93" i="7"/>
  <c r="DF93" i="7"/>
  <c r="EP93" i="7"/>
  <c r="AH97" i="7"/>
  <c r="BR97" i="7"/>
  <c r="DB97" i="7"/>
  <c r="EL97" i="7"/>
  <c r="AE3" i="7"/>
  <c r="AC5" i="7"/>
  <c r="X12" i="7"/>
  <c r="X14" i="7"/>
  <c r="X27" i="7"/>
  <c r="X30" i="7"/>
  <c r="AP62" i="7"/>
  <c r="AP61" i="7" s="1"/>
  <c r="BZ62" i="7"/>
  <c r="DJ62" i="7"/>
  <c r="DJ61" i="7" s="1"/>
  <c r="BI68" i="7"/>
  <c r="CS68" i="7"/>
  <c r="EC68" i="7"/>
  <c r="BE73" i="7"/>
  <c r="CO73" i="7"/>
  <c r="DY73" i="7"/>
  <c r="BG77" i="7"/>
  <c r="CQ77" i="7"/>
  <c r="EA77" i="7"/>
  <c r="BE79" i="7"/>
  <c r="CO79" i="7"/>
  <c r="DY79" i="7"/>
  <c r="BG83" i="7"/>
  <c r="CQ83" i="7"/>
  <c r="EA83" i="7"/>
  <c r="BE85" i="7"/>
  <c r="CO85" i="7"/>
  <c r="DY85" i="7"/>
  <c r="AR93" i="7"/>
  <c r="CB93" i="7"/>
  <c r="DL93" i="7"/>
  <c r="AN97" i="7"/>
  <c r="BX97" i="7"/>
  <c r="DH97" i="7"/>
  <c r="AB62" i="7"/>
  <c r="AH62" i="7"/>
  <c r="AN62" i="7"/>
  <c r="AT62" i="7"/>
  <c r="AZ62" i="7"/>
  <c r="BF62" i="7"/>
  <c r="BL62" i="7"/>
  <c r="BR62" i="7"/>
  <c r="BX62" i="7"/>
  <c r="CD62" i="7"/>
  <c r="CJ62" i="7"/>
  <c r="CP62" i="7"/>
  <c r="CV62" i="7"/>
  <c r="DB62" i="7"/>
  <c r="DH62" i="7"/>
  <c r="DN62" i="7"/>
  <c r="DT62" i="7"/>
  <c r="DZ62" i="7"/>
  <c r="EF62" i="7"/>
  <c r="EL62" i="7"/>
  <c r="AA63" i="7"/>
  <c r="AG63" i="7"/>
  <c r="AM63" i="7"/>
  <c r="AS63" i="7"/>
  <c r="AS61" i="7" s="1"/>
  <c r="AY63" i="7"/>
  <c r="AY61" i="7" s="1"/>
  <c r="BE63" i="7"/>
  <c r="BK63" i="7"/>
  <c r="BQ63" i="7"/>
  <c r="BW63" i="7"/>
  <c r="CC63" i="7"/>
  <c r="CC61" i="7" s="1"/>
  <c r="CI63" i="7"/>
  <c r="CI61" i="7" s="1"/>
  <c r="CO63" i="7"/>
  <c r="CU63" i="7"/>
  <c r="DA63" i="7"/>
  <c r="DG63" i="7"/>
  <c r="DM63" i="7"/>
  <c r="DM61" i="7" s="1"/>
  <c r="DS63" i="7"/>
  <c r="DS61" i="7" s="1"/>
  <c r="DY63" i="7"/>
  <c r="EE63" i="7"/>
  <c r="EK63" i="7"/>
  <c r="AE65" i="7"/>
  <c r="AK65" i="7"/>
  <c r="AQ65" i="7"/>
  <c r="AW65" i="7"/>
  <c r="BC65" i="7"/>
  <c r="BI65" i="7"/>
  <c r="BO65" i="7"/>
  <c r="BU65" i="7"/>
  <c r="CA65" i="7"/>
  <c r="CG65" i="7"/>
  <c r="CM65" i="7"/>
  <c r="CS65" i="7"/>
  <c r="CY65" i="7"/>
  <c r="DE65" i="7"/>
  <c r="DK65" i="7"/>
  <c r="DQ65" i="7"/>
  <c r="DW65" i="7"/>
  <c r="EC65" i="7"/>
  <c r="EI65" i="7"/>
  <c r="EO65" i="7"/>
  <c r="AC68" i="7"/>
  <c r="AC67" i="7" s="1"/>
  <c r="AI68" i="7"/>
  <c r="AI67" i="7" s="1"/>
  <c r="AO68" i="7"/>
  <c r="AO67" i="7" s="1"/>
  <c r="AU68" i="7"/>
  <c r="AU67" i="7" s="1"/>
  <c r="BA68" i="7"/>
  <c r="BA67" i="7" s="1"/>
  <c r="BG68" i="7"/>
  <c r="BG67" i="7" s="1"/>
  <c r="BM68" i="7"/>
  <c r="BM67" i="7" s="1"/>
  <c r="BS68" i="7"/>
  <c r="BS67" i="7" s="1"/>
  <c r="BY68" i="7"/>
  <c r="BY67" i="7" s="1"/>
  <c r="CE68" i="7"/>
  <c r="CE67" i="7" s="1"/>
  <c r="CK68" i="7"/>
  <c r="CK67" i="7" s="1"/>
  <c r="CQ68" i="7"/>
  <c r="CQ67" i="7" s="1"/>
  <c r="CW68" i="7"/>
  <c r="CW67" i="7" s="1"/>
  <c r="DC68" i="7"/>
  <c r="DC67" i="7" s="1"/>
  <c r="DI68" i="7"/>
  <c r="DI67" i="7" s="1"/>
  <c r="DO68" i="7"/>
  <c r="DO67" i="7" s="1"/>
  <c r="DU68" i="7"/>
  <c r="DU67" i="7" s="1"/>
  <c r="EA68" i="7"/>
  <c r="EA67" i="7" s="1"/>
  <c r="EG68" i="7"/>
  <c r="EG67" i="7" s="1"/>
  <c r="EM68" i="7"/>
  <c r="EM67" i="7" s="1"/>
  <c r="AB69" i="7"/>
  <c r="AH69" i="7"/>
  <c r="AH67" i="7" s="1"/>
  <c r="AN69" i="7"/>
  <c r="AT69" i="7"/>
  <c r="AZ69" i="7"/>
  <c r="BF69" i="7"/>
  <c r="BL69" i="7"/>
  <c r="BR69" i="7"/>
  <c r="BR67" i="7" s="1"/>
  <c r="BX69" i="7"/>
  <c r="CD69" i="7"/>
  <c r="CJ69" i="7"/>
  <c r="CP69" i="7"/>
  <c r="CV69" i="7"/>
  <c r="DB69" i="7"/>
  <c r="DB67" i="7" s="1"/>
  <c r="DH69" i="7"/>
  <c r="DN69" i="7"/>
  <c r="DT69" i="7"/>
  <c r="DZ69" i="7"/>
  <c r="EF69" i="7"/>
  <c r="EL69" i="7"/>
  <c r="EL67" i="7" s="1"/>
  <c r="AE73" i="7"/>
  <c r="AK73" i="7"/>
  <c r="AQ73" i="7"/>
  <c r="AW73" i="7"/>
  <c r="BC73" i="7"/>
  <c r="BI73" i="7"/>
  <c r="BO73" i="7"/>
  <c r="BU73" i="7"/>
  <c r="CA73" i="7"/>
  <c r="CG73" i="7"/>
  <c r="CM73" i="7"/>
  <c r="CS73" i="7"/>
  <c r="CY73" i="7"/>
  <c r="DE73" i="7"/>
  <c r="DK73" i="7"/>
  <c r="DQ73" i="7"/>
  <c r="DW73" i="7"/>
  <c r="EC73" i="7"/>
  <c r="EI73" i="7"/>
  <c r="EO73" i="7"/>
  <c r="AD74" i="7"/>
  <c r="AJ74" i="7"/>
  <c r="AP74" i="7"/>
  <c r="AV74" i="7"/>
  <c r="BB74" i="7"/>
  <c r="BH74" i="7"/>
  <c r="BN74" i="7"/>
  <c r="BT74" i="7"/>
  <c r="BZ74" i="7"/>
  <c r="CF74" i="7"/>
  <c r="CL74" i="7"/>
  <c r="CR74" i="7"/>
  <c r="CX74" i="7"/>
  <c r="DD74" i="7"/>
  <c r="DJ74" i="7"/>
  <c r="DP74" i="7"/>
  <c r="DV74" i="7"/>
  <c r="EB74" i="7"/>
  <c r="EH74" i="7"/>
  <c r="EN74" i="7"/>
  <c r="AB76" i="7"/>
  <c r="AH76" i="7"/>
  <c r="AN76" i="7"/>
  <c r="AT76" i="7"/>
  <c r="AZ76" i="7"/>
  <c r="BF76" i="7"/>
  <c r="BL76" i="7"/>
  <c r="BR76" i="7"/>
  <c r="BX76" i="7"/>
  <c r="CD76" i="7"/>
  <c r="CJ76" i="7"/>
  <c r="CP76" i="7"/>
  <c r="CV76" i="7"/>
  <c r="DB76" i="7"/>
  <c r="DH76" i="7"/>
  <c r="DN76" i="7"/>
  <c r="DT76" i="7"/>
  <c r="DZ76" i="7"/>
  <c r="EF76" i="7"/>
  <c r="EL76" i="7"/>
  <c r="AF78" i="7"/>
  <c r="AL78" i="7"/>
  <c r="AR78" i="7"/>
  <c r="AX78" i="7"/>
  <c r="BD78" i="7"/>
  <c r="BJ78" i="7"/>
  <c r="BP78" i="7"/>
  <c r="BV78" i="7"/>
  <c r="CB78" i="7"/>
  <c r="CH78" i="7"/>
  <c r="CN78" i="7"/>
  <c r="CT78" i="7"/>
  <c r="CZ78" i="7"/>
  <c r="DF78" i="7"/>
  <c r="DL78" i="7"/>
  <c r="DR78" i="7"/>
  <c r="DX78" i="7"/>
  <c r="ED78" i="7"/>
  <c r="EJ78" i="7"/>
  <c r="EP78" i="7"/>
  <c r="AE79" i="7"/>
  <c r="AK79" i="7"/>
  <c r="AQ79" i="7"/>
  <c r="AW79" i="7"/>
  <c r="BC79" i="7"/>
  <c r="BI79" i="7"/>
  <c r="BO79" i="7"/>
  <c r="BU79" i="7"/>
  <c r="CA79" i="7"/>
  <c r="CG79" i="7"/>
  <c r="CM79" i="7"/>
  <c r="CS79" i="7"/>
  <c r="CY79" i="7"/>
  <c r="DE79" i="7"/>
  <c r="DK79" i="7"/>
  <c r="DQ79" i="7"/>
  <c r="DW79" i="7"/>
  <c r="EC79" i="7"/>
  <c r="EI79" i="7"/>
  <c r="EO79" i="7"/>
  <c r="AD80" i="7"/>
  <c r="AJ80" i="7"/>
  <c r="AP80" i="7"/>
  <c r="AV80" i="7"/>
  <c r="BB80" i="7"/>
  <c r="BH80" i="7"/>
  <c r="BN80" i="7"/>
  <c r="BT80" i="7"/>
  <c r="BZ80" i="7"/>
  <c r="CF80" i="7"/>
  <c r="CL80" i="7"/>
  <c r="CR80" i="7"/>
  <c r="CX80" i="7"/>
  <c r="DD80" i="7"/>
  <c r="DJ80" i="7"/>
  <c r="DP80" i="7"/>
  <c r="DV80" i="7"/>
  <c r="EB80" i="7"/>
  <c r="EH80" i="7"/>
  <c r="EN80" i="7"/>
  <c r="AB82" i="7"/>
  <c r="AH82" i="7"/>
  <c r="AN82" i="7"/>
  <c r="AT82" i="7"/>
  <c r="AZ82" i="7"/>
  <c r="BF82" i="7"/>
  <c r="BL82" i="7"/>
  <c r="BR82" i="7"/>
  <c r="BX82" i="7"/>
  <c r="CD82" i="7"/>
  <c r="CJ82" i="7"/>
  <c r="CP82" i="7"/>
  <c r="CV82" i="7"/>
  <c r="DB82" i="7"/>
  <c r="DH82" i="7"/>
  <c r="DN82" i="7"/>
  <c r="DT82" i="7"/>
  <c r="DZ82" i="7"/>
  <c r="EF82" i="7"/>
  <c r="EL82" i="7"/>
  <c r="AF84" i="7"/>
  <c r="AL84" i="7"/>
  <c r="AR84" i="7"/>
  <c r="AX84" i="7"/>
  <c r="BD84" i="7"/>
  <c r="BJ84" i="7"/>
  <c r="BP84" i="7"/>
  <c r="BV84" i="7"/>
  <c r="CB84" i="7"/>
  <c r="CH84" i="7"/>
  <c r="CN84" i="7"/>
  <c r="CT84" i="7"/>
  <c r="CZ84" i="7"/>
  <c r="DF84" i="7"/>
  <c r="DL84" i="7"/>
  <c r="DR84" i="7"/>
  <c r="DX84" i="7"/>
  <c r="ED84" i="7"/>
  <c r="EJ84" i="7"/>
  <c r="EP84" i="7"/>
  <c r="AE85" i="7"/>
  <c r="AK85" i="7"/>
  <c r="AQ85" i="7"/>
  <c r="AW85" i="7"/>
  <c r="BC85" i="7"/>
  <c r="BI85" i="7"/>
  <c r="BO85" i="7"/>
  <c r="BU85" i="7"/>
  <c r="CA85" i="7"/>
  <c r="CG85" i="7"/>
  <c r="CM85" i="7"/>
  <c r="CS85" i="7"/>
  <c r="CY85" i="7"/>
  <c r="DE85" i="7"/>
  <c r="DK85" i="7"/>
  <c r="DQ85" i="7"/>
  <c r="DW85" i="7"/>
  <c r="EC85" i="7"/>
  <c r="EI85" i="7"/>
  <c r="EO85" i="7"/>
  <c r="AD86" i="7"/>
  <c r="AJ86" i="7"/>
  <c r="AP86" i="7"/>
  <c r="AV86" i="7"/>
  <c r="BB86" i="7"/>
  <c r="BH86" i="7"/>
  <c r="BN86" i="7"/>
  <c r="BT86" i="7"/>
  <c r="BZ86" i="7"/>
  <c r="CF86" i="7"/>
  <c r="CL86" i="7"/>
  <c r="CR86" i="7"/>
  <c r="CX86" i="7"/>
  <c r="DD86" i="7"/>
  <c r="DJ86" i="7"/>
  <c r="DP86" i="7"/>
  <c r="DV86" i="7"/>
  <c r="EB86" i="7"/>
  <c r="EH86" i="7"/>
  <c r="EN86" i="7"/>
  <c r="AB88" i="7"/>
  <c r="AH88" i="7"/>
  <c r="AN88" i="7"/>
  <c r="AT88" i="7"/>
  <c r="AZ88" i="7"/>
  <c r="BF88" i="7"/>
  <c r="BL88" i="7"/>
  <c r="BR88" i="7"/>
  <c r="BX88" i="7"/>
  <c r="CD88" i="7"/>
  <c r="CJ88" i="7"/>
  <c r="CP88" i="7"/>
  <c r="CV88" i="7"/>
  <c r="DB88" i="7"/>
  <c r="DH88" i="7"/>
  <c r="DN88" i="7"/>
  <c r="DT88" i="7"/>
  <c r="DZ88" i="7"/>
  <c r="EF88" i="7"/>
  <c r="EL88" i="7"/>
  <c r="AF91" i="7"/>
  <c r="AL91" i="7"/>
  <c r="AR91" i="7"/>
  <c r="AX91" i="7"/>
  <c r="BD91" i="7"/>
  <c r="BJ91" i="7"/>
  <c r="BP91" i="7"/>
  <c r="BV91" i="7"/>
  <c r="CB91" i="7"/>
  <c r="CH91" i="7"/>
  <c r="CN91" i="7"/>
  <c r="CT91" i="7"/>
  <c r="CZ91" i="7"/>
  <c r="DF91" i="7"/>
  <c r="DL91" i="7"/>
  <c r="DR91" i="7"/>
  <c r="DX91" i="7"/>
  <c r="ED91" i="7"/>
  <c r="EJ91" i="7"/>
  <c r="EP91" i="7"/>
  <c r="AE92" i="7"/>
  <c r="AK92" i="7"/>
  <c r="AQ92" i="7"/>
  <c r="AW92" i="7"/>
  <c r="BC92" i="7"/>
  <c r="BI92" i="7"/>
  <c r="BO92" i="7"/>
  <c r="BU92" i="7"/>
  <c r="CA92" i="7"/>
  <c r="CG92" i="7"/>
  <c r="CM92" i="7"/>
  <c r="CS92" i="7"/>
  <c r="CY92" i="7"/>
  <c r="DE92" i="7"/>
  <c r="DK92" i="7"/>
  <c r="DQ92" i="7"/>
  <c r="DW92" i="7"/>
  <c r="EC92" i="7"/>
  <c r="EI92" i="7"/>
  <c r="EO92" i="7"/>
  <c r="AC94" i="7"/>
  <c r="AI94" i="7"/>
  <c r="AO94" i="7"/>
  <c r="AU94" i="7"/>
  <c r="BA94" i="7"/>
  <c r="BG94" i="7"/>
  <c r="BM94" i="7"/>
  <c r="BS94" i="7"/>
  <c r="BY94" i="7"/>
  <c r="CE94" i="7"/>
  <c r="CK94" i="7"/>
  <c r="CQ94" i="7"/>
  <c r="CW94" i="7"/>
  <c r="DC94" i="7"/>
  <c r="DI94" i="7"/>
  <c r="DO94" i="7"/>
  <c r="DU94" i="7"/>
  <c r="EA94" i="7"/>
  <c r="EG94" i="7"/>
  <c r="EM94" i="7"/>
  <c r="AB95" i="7"/>
  <c r="AH95" i="7"/>
  <c r="AN95" i="7"/>
  <c r="AT95" i="7"/>
  <c r="AZ95" i="7"/>
  <c r="BF95" i="7"/>
  <c r="BL95" i="7"/>
  <c r="BR95" i="7"/>
  <c r="BX95" i="7"/>
  <c r="CD95" i="7"/>
  <c r="CJ95" i="7"/>
  <c r="CP95" i="7"/>
  <c r="CV95" i="7"/>
  <c r="DB95" i="7"/>
  <c r="DH95" i="7"/>
  <c r="DN95" i="7"/>
  <c r="DT95" i="7"/>
  <c r="DZ95" i="7"/>
  <c r="EF95" i="7"/>
  <c r="EL95" i="7"/>
  <c r="AF98" i="7"/>
  <c r="AF97" i="7" s="1"/>
  <c r="AL98" i="7"/>
  <c r="AL97" i="7" s="1"/>
  <c r="AR98" i="7"/>
  <c r="AR97" i="7" s="1"/>
  <c r="AX98" i="7"/>
  <c r="AX97" i="7" s="1"/>
  <c r="BD98" i="7"/>
  <c r="BD97" i="7" s="1"/>
  <c r="BJ98" i="7"/>
  <c r="BJ97" i="7" s="1"/>
  <c r="BP98" i="7"/>
  <c r="BP97" i="7" s="1"/>
  <c r="BV98" i="7"/>
  <c r="BV97" i="7" s="1"/>
  <c r="CB98" i="7"/>
  <c r="CB97" i="7" s="1"/>
  <c r="CH98" i="7"/>
  <c r="CH97" i="7" s="1"/>
  <c r="CN98" i="7"/>
  <c r="CN97" i="7" s="1"/>
  <c r="CT98" i="7"/>
  <c r="CT97" i="7" s="1"/>
  <c r="CZ98" i="7"/>
  <c r="CZ97" i="7" s="1"/>
  <c r="DF98" i="7"/>
  <c r="DF97" i="7" s="1"/>
  <c r="DL98" i="7"/>
  <c r="DL97" i="7" s="1"/>
  <c r="DR98" i="7"/>
  <c r="DR97" i="7" s="1"/>
  <c r="DX98" i="7"/>
  <c r="DX97" i="7" s="1"/>
  <c r="ED98" i="7"/>
  <c r="ED97" i="7" s="1"/>
  <c r="EJ98" i="7"/>
  <c r="EJ97" i="7" s="1"/>
  <c r="EP98" i="7"/>
  <c r="EP97" i="7" s="1"/>
  <c r="AE99" i="7"/>
  <c r="AE97" i="7" s="1"/>
  <c r="AK99" i="7"/>
  <c r="AK97" i="7" s="1"/>
  <c r="AQ99" i="7"/>
  <c r="AQ97" i="7" s="1"/>
  <c r="AW99" i="7"/>
  <c r="AW97" i="7" s="1"/>
  <c r="BC99" i="7"/>
  <c r="BI99" i="7"/>
  <c r="BI97" i="7" s="1"/>
  <c r="BO99" i="7"/>
  <c r="BO97" i="7" s="1"/>
  <c r="BU99" i="7"/>
  <c r="BU97" i="7" s="1"/>
  <c r="CA99" i="7"/>
  <c r="CA97" i="7" s="1"/>
  <c r="CG99" i="7"/>
  <c r="CG97" i="7" s="1"/>
  <c r="CM99" i="7"/>
  <c r="CS99" i="7"/>
  <c r="CS97" i="7" s="1"/>
  <c r="CY99" i="7"/>
  <c r="CY97" i="7" s="1"/>
  <c r="DE99" i="7"/>
  <c r="DE97" i="7" s="1"/>
  <c r="DK99" i="7"/>
  <c r="DK97" i="7" s="1"/>
  <c r="DQ99" i="7"/>
  <c r="DQ97" i="7" s="1"/>
  <c r="DW99" i="7"/>
  <c r="EC99" i="7"/>
  <c r="EC97" i="7" s="1"/>
  <c r="EI99" i="7"/>
  <c r="EI97" i="7" s="1"/>
  <c r="EO99" i="7"/>
  <c r="EO97" i="7" s="1"/>
  <c r="AC102" i="7"/>
  <c r="AC101" i="7" s="1"/>
  <c r="AI102" i="7"/>
  <c r="AI101" i="7" s="1"/>
  <c r="AO102" i="7"/>
  <c r="AO101" i="7" s="1"/>
  <c r="AU102" i="7"/>
  <c r="AU101" i="7" s="1"/>
  <c r="BA102" i="7"/>
  <c r="BA101" i="7" s="1"/>
  <c r="BG102" i="7"/>
  <c r="BG101" i="7" s="1"/>
  <c r="BM102" i="7"/>
  <c r="BM101" i="7" s="1"/>
  <c r="BS102" i="7"/>
  <c r="BS101" i="7" s="1"/>
  <c r="BY102" i="7"/>
  <c r="BY101" i="7" s="1"/>
  <c r="CE102" i="7"/>
  <c r="CE101" i="7" s="1"/>
  <c r="CK102" i="7"/>
  <c r="CK101" i="7" s="1"/>
  <c r="CQ102" i="7"/>
  <c r="CQ101" i="7" s="1"/>
  <c r="CW102" i="7"/>
  <c r="CW101" i="7" s="1"/>
  <c r="DC102" i="7"/>
  <c r="DC101" i="7" s="1"/>
  <c r="DI102" i="7"/>
  <c r="DI101" i="7" s="1"/>
  <c r="DO102" i="7"/>
  <c r="DO101" i="7" s="1"/>
  <c r="DU102" i="7"/>
  <c r="DU101" i="7" s="1"/>
  <c r="EA102" i="7"/>
  <c r="EA101" i="7" s="1"/>
  <c r="EG102" i="7"/>
  <c r="EG101" i="7" s="1"/>
  <c r="EM102" i="7"/>
  <c r="EM101" i="7" s="1"/>
  <c r="X65" i="10"/>
  <c r="X18" i="10" s="1"/>
  <c r="X64" i="10"/>
  <c r="X17" i="10" s="1"/>
  <c r="X63" i="10"/>
  <c r="X16" i="10" s="1"/>
  <c r="X62" i="10"/>
  <c r="X15" i="10" s="1"/>
  <c r="X61" i="10"/>
  <c r="X14" i="10" s="1"/>
  <c r="X60" i="10"/>
  <c r="X13" i="10" s="1"/>
  <c r="X59" i="10"/>
  <c r="X12" i="10" s="1"/>
  <c r="X58" i="10"/>
  <c r="X11" i="10" s="1"/>
  <c r="X57" i="10"/>
  <c r="X10" i="10" s="1"/>
  <c r="Y51" i="7"/>
  <c r="AC62" i="7"/>
  <c r="AI62" i="7"/>
  <c r="AO62" i="7"/>
  <c r="AU62" i="7"/>
  <c r="BA62" i="7"/>
  <c r="BG62" i="7"/>
  <c r="BG61" i="7" s="1"/>
  <c r="BM62" i="7"/>
  <c r="BS62" i="7"/>
  <c r="BY62" i="7"/>
  <c r="CE62" i="7"/>
  <c r="CK62" i="7"/>
  <c r="CQ62" i="7"/>
  <c r="CQ61" i="7" s="1"/>
  <c r="CW62" i="7"/>
  <c r="DC62" i="7"/>
  <c r="DI62" i="7"/>
  <c r="DO62" i="7"/>
  <c r="DU62" i="7"/>
  <c r="EA62" i="7"/>
  <c r="EA61" i="7" s="1"/>
  <c r="EG62" i="7"/>
  <c r="EM62" i="7"/>
  <c r="AB63" i="7"/>
  <c r="AH63" i="7"/>
  <c r="AN63" i="7"/>
  <c r="AT63" i="7"/>
  <c r="AZ63" i="7"/>
  <c r="BF63" i="7"/>
  <c r="BL63" i="7"/>
  <c r="BR63" i="7"/>
  <c r="BX63" i="7"/>
  <c r="CD63" i="7"/>
  <c r="CJ63" i="7"/>
  <c r="CP63" i="7"/>
  <c r="CV63" i="7"/>
  <c r="DB63" i="7"/>
  <c r="DH63" i="7"/>
  <c r="DN63" i="7"/>
  <c r="DT63" i="7"/>
  <c r="DZ63" i="7"/>
  <c r="EF63" i="7"/>
  <c r="EL63" i="7"/>
  <c r="AA64" i="7"/>
  <c r="AA61" i="7" s="1"/>
  <c r="AG64" i="7"/>
  <c r="AM64" i="7"/>
  <c r="AM61" i="7" s="1"/>
  <c r="AS64" i="7"/>
  <c r="AY64" i="7"/>
  <c r="BE64" i="7"/>
  <c r="BK64" i="7"/>
  <c r="BK61" i="7" s="1"/>
  <c r="BQ64" i="7"/>
  <c r="BW64" i="7"/>
  <c r="BW61" i="7" s="1"/>
  <c r="CC64" i="7"/>
  <c r="CI64" i="7"/>
  <c r="CO64" i="7"/>
  <c r="CU64" i="7"/>
  <c r="CU61" i="7" s="1"/>
  <c r="DA64" i="7"/>
  <c r="DG64" i="7"/>
  <c r="DG61" i="7" s="1"/>
  <c r="DM64" i="7"/>
  <c r="DS64" i="7"/>
  <c r="DY64" i="7"/>
  <c r="EE64" i="7"/>
  <c r="EE61" i="7" s="1"/>
  <c r="EK64" i="7"/>
  <c r="AD68" i="7"/>
  <c r="AD67" i="7" s="1"/>
  <c r="AJ68" i="7"/>
  <c r="AJ67" i="7" s="1"/>
  <c r="AP68" i="7"/>
  <c r="AP67" i="7" s="1"/>
  <c r="AV68" i="7"/>
  <c r="AV67" i="7" s="1"/>
  <c r="BB68" i="7"/>
  <c r="BB67" i="7" s="1"/>
  <c r="BH68" i="7"/>
  <c r="BH67" i="7" s="1"/>
  <c r="BN68" i="7"/>
  <c r="BN67" i="7" s="1"/>
  <c r="BT68" i="7"/>
  <c r="BT67" i="7" s="1"/>
  <c r="BZ68" i="7"/>
  <c r="BZ67" i="7" s="1"/>
  <c r="CF68" i="7"/>
  <c r="CF67" i="7" s="1"/>
  <c r="CL68" i="7"/>
  <c r="CL67" i="7" s="1"/>
  <c r="CR68" i="7"/>
  <c r="CR67" i="7" s="1"/>
  <c r="CX68" i="7"/>
  <c r="CX67" i="7" s="1"/>
  <c r="DD68" i="7"/>
  <c r="DD67" i="7" s="1"/>
  <c r="DJ68" i="7"/>
  <c r="DJ67" i="7" s="1"/>
  <c r="DP68" i="7"/>
  <c r="DP67" i="7" s="1"/>
  <c r="DV68" i="7"/>
  <c r="DV67" i="7" s="1"/>
  <c r="EB68" i="7"/>
  <c r="EB67" i="7" s="1"/>
  <c r="EH68" i="7"/>
  <c r="EH67" i="7" s="1"/>
  <c r="EN68" i="7"/>
  <c r="EN67" i="7" s="1"/>
  <c r="AB70" i="7"/>
  <c r="AB67" i="7" s="1"/>
  <c r="AH70" i="7"/>
  <c r="AN70" i="7"/>
  <c r="AN67" i="7" s="1"/>
  <c r="AT70" i="7"/>
  <c r="AZ70" i="7"/>
  <c r="BF70" i="7"/>
  <c r="BL70" i="7"/>
  <c r="BL67" i="7" s="1"/>
  <c r="BR70" i="7"/>
  <c r="BX70" i="7"/>
  <c r="BX67" i="7" s="1"/>
  <c r="CD70" i="7"/>
  <c r="CJ70" i="7"/>
  <c r="CP70" i="7"/>
  <c r="CV70" i="7"/>
  <c r="CV67" i="7" s="1"/>
  <c r="DB70" i="7"/>
  <c r="DH70" i="7"/>
  <c r="DH67" i="7" s="1"/>
  <c r="DN70" i="7"/>
  <c r="DT70" i="7"/>
  <c r="DZ70" i="7"/>
  <c r="EF70" i="7"/>
  <c r="EF67" i="7" s="1"/>
  <c r="EL70" i="7"/>
  <c r="AF73" i="7"/>
  <c r="AL73" i="7"/>
  <c r="AL72" i="7" s="1"/>
  <c r="AR73" i="7"/>
  <c r="AX73" i="7"/>
  <c r="BD73" i="7"/>
  <c r="BJ73" i="7"/>
  <c r="BP73" i="7"/>
  <c r="BV73" i="7"/>
  <c r="BV72" i="7" s="1"/>
  <c r="CB73" i="7"/>
  <c r="CH73" i="7"/>
  <c r="CN73" i="7"/>
  <c r="CT73" i="7"/>
  <c r="CZ73" i="7"/>
  <c r="DF73" i="7"/>
  <c r="DF72" i="7" s="1"/>
  <c r="DL73" i="7"/>
  <c r="DR73" i="7"/>
  <c r="DX73" i="7"/>
  <c r="ED73" i="7"/>
  <c r="EJ73" i="7"/>
  <c r="EP73" i="7"/>
  <c r="EP72" i="7" s="1"/>
  <c r="AE74" i="7"/>
  <c r="AK74" i="7"/>
  <c r="AQ74" i="7"/>
  <c r="AW74" i="7"/>
  <c r="BC74" i="7"/>
  <c r="BI74" i="7"/>
  <c r="BO74" i="7"/>
  <c r="BU74" i="7"/>
  <c r="CA74" i="7"/>
  <c r="CG74" i="7"/>
  <c r="CM74" i="7"/>
  <c r="CS74" i="7"/>
  <c r="CY74" i="7"/>
  <c r="DE74" i="7"/>
  <c r="DK74" i="7"/>
  <c r="DQ74" i="7"/>
  <c r="DW74" i="7"/>
  <c r="EC74" i="7"/>
  <c r="EI74" i="7"/>
  <c r="EO74" i="7"/>
  <c r="AD75" i="7"/>
  <c r="AJ75" i="7"/>
  <c r="AP75" i="7"/>
  <c r="AV75" i="7"/>
  <c r="BB75" i="7"/>
  <c r="BH75" i="7"/>
  <c r="BN75" i="7"/>
  <c r="BT75" i="7"/>
  <c r="BZ75" i="7"/>
  <c r="CF75" i="7"/>
  <c r="CL75" i="7"/>
  <c r="CR75" i="7"/>
  <c r="CX75" i="7"/>
  <c r="DD75" i="7"/>
  <c r="DJ75" i="7"/>
  <c r="DP75" i="7"/>
  <c r="DV75" i="7"/>
  <c r="EB75" i="7"/>
  <c r="EH75" i="7"/>
  <c r="EN75" i="7"/>
  <c r="AB77" i="7"/>
  <c r="AH77" i="7"/>
  <c r="AN77" i="7"/>
  <c r="AT77" i="7"/>
  <c r="AZ77" i="7"/>
  <c r="BF77" i="7"/>
  <c r="BL77" i="7"/>
  <c r="BR77" i="7"/>
  <c r="BX77" i="7"/>
  <c r="CD77" i="7"/>
  <c r="CJ77" i="7"/>
  <c r="CP77" i="7"/>
  <c r="CV77" i="7"/>
  <c r="DB77" i="7"/>
  <c r="DH77" i="7"/>
  <c r="DN77" i="7"/>
  <c r="DT77" i="7"/>
  <c r="DZ77" i="7"/>
  <c r="EF77" i="7"/>
  <c r="EL77" i="7"/>
  <c r="AF79" i="7"/>
  <c r="AL79" i="7"/>
  <c r="AR79" i="7"/>
  <c r="AX79" i="7"/>
  <c r="BD79" i="7"/>
  <c r="BJ79" i="7"/>
  <c r="BP79" i="7"/>
  <c r="BV79" i="7"/>
  <c r="CB79" i="7"/>
  <c r="CH79" i="7"/>
  <c r="CN79" i="7"/>
  <c r="CT79" i="7"/>
  <c r="CZ79" i="7"/>
  <c r="DF79" i="7"/>
  <c r="DL79" i="7"/>
  <c r="DR79" i="7"/>
  <c r="DX79" i="7"/>
  <c r="ED79" i="7"/>
  <c r="EJ79" i="7"/>
  <c r="EP79" i="7"/>
  <c r="AE80" i="7"/>
  <c r="AK80" i="7"/>
  <c r="AQ80" i="7"/>
  <c r="AW80" i="7"/>
  <c r="BC80" i="7"/>
  <c r="BI80" i="7"/>
  <c r="BO80" i="7"/>
  <c r="BU80" i="7"/>
  <c r="CA80" i="7"/>
  <c r="CG80" i="7"/>
  <c r="CM80" i="7"/>
  <c r="CS80" i="7"/>
  <c r="CY80" i="7"/>
  <c r="DE80" i="7"/>
  <c r="DK80" i="7"/>
  <c r="DQ80" i="7"/>
  <c r="DW80" i="7"/>
  <c r="EC80" i="7"/>
  <c r="EI80" i="7"/>
  <c r="EO80" i="7"/>
  <c r="AD81" i="7"/>
  <c r="AJ81" i="7"/>
  <c r="AP81" i="7"/>
  <c r="AV81" i="7"/>
  <c r="BB81" i="7"/>
  <c r="BH81" i="7"/>
  <c r="BN81" i="7"/>
  <c r="BT81" i="7"/>
  <c r="BZ81" i="7"/>
  <c r="CF81" i="7"/>
  <c r="CL81" i="7"/>
  <c r="CR81" i="7"/>
  <c r="CX81" i="7"/>
  <c r="DD81" i="7"/>
  <c r="DJ81" i="7"/>
  <c r="DP81" i="7"/>
  <c r="DV81" i="7"/>
  <c r="EB81" i="7"/>
  <c r="EH81" i="7"/>
  <c r="EN81" i="7"/>
  <c r="AB83" i="7"/>
  <c r="AH83" i="7"/>
  <c r="AN83" i="7"/>
  <c r="AT83" i="7"/>
  <c r="AZ83" i="7"/>
  <c r="BF83" i="7"/>
  <c r="BL83" i="7"/>
  <c r="BR83" i="7"/>
  <c r="BX83" i="7"/>
  <c r="CD83" i="7"/>
  <c r="CJ83" i="7"/>
  <c r="CP83" i="7"/>
  <c r="CV83" i="7"/>
  <c r="DB83" i="7"/>
  <c r="DH83" i="7"/>
  <c r="DN83" i="7"/>
  <c r="DT83" i="7"/>
  <c r="DZ83" i="7"/>
  <c r="EF83" i="7"/>
  <c r="EL83" i="7"/>
  <c r="AF85" i="7"/>
  <c r="AL85" i="7"/>
  <c r="AR85" i="7"/>
  <c r="AX85" i="7"/>
  <c r="BD85" i="7"/>
  <c r="BJ85" i="7"/>
  <c r="BP85" i="7"/>
  <c r="BV85" i="7"/>
  <c r="CB85" i="7"/>
  <c r="CH85" i="7"/>
  <c r="CN85" i="7"/>
  <c r="CT85" i="7"/>
  <c r="CZ85" i="7"/>
  <c r="DF85" i="7"/>
  <c r="DL85" i="7"/>
  <c r="DR85" i="7"/>
  <c r="DX85" i="7"/>
  <c r="ED85" i="7"/>
  <c r="EJ85" i="7"/>
  <c r="EP85" i="7"/>
  <c r="AE86" i="7"/>
  <c r="AK86" i="7"/>
  <c r="AQ86" i="7"/>
  <c r="AW86" i="7"/>
  <c r="BC86" i="7"/>
  <c r="BI86" i="7"/>
  <c r="BO86" i="7"/>
  <c r="BU86" i="7"/>
  <c r="CA86" i="7"/>
  <c r="CG86" i="7"/>
  <c r="CM86" i="7"/>
  <c r="CS86" i="7"/>
  <c r="CY86" i="7"/>
  <c r="DE86" i="7"/>
  <c r="DK86" i="7"/>
  <c r="DQ86" i="7"/>
  <c r="DW86" i="7"/>
  <c r="EC86" i="7"/>
  <c r="EI86" i="7"/>
  <c r="EO86" i="7"/>
  <c r="AD87" i="7"/>
  <c r="AJ87" i="7"/>
  <c r="AP87" i="7"/>
  <c r="AV87" i="7"/>
  <c r="BB87" i="7"/>
  <c r="BH87" i="7"/>
  <c r="BN87" i="7"/>
  <c r="BT87" i="7"/>
  <c r="BZ87" i="7"/>
  <c r="CF87" i="7"/>
  <c r="CL87" i="7"/>
  <c r="CR87" i="7"/>
  <c r="CX87" i="7"/>
  <c r="DD87" i="7"/>
  <c r="DJ87" i="7"/>
  <c r="DP87" i="7"/>
  <c r="DV87" i="7"/>
  <c r="EB87" i="7"/>
  <c r="EH87" i="7"/>
  <c r="EN87" i="7"/>
  <c r="AA91" i="7"/>
  <c r="AG91" i="7"/>
  <c r="AM91" i="7"/>
  <c r="AS91" i="7"/>
  <c r="AY91" i="7"/>
  <c r="BE91" i="7"/>
  <c r="BK91" i="7"/>
  <c r="BQ91" i="7"/>
  <c r="BW91" i="7"/>
  <c r="CC91" i="7"/>
  <c r="CI91" i="7"/>
  <c r="CO91" i="7"/>
  <c r="CU91" i="7"/>
  <c r="DA91" i="7"/>
  <c r="DG91" i="7"/>
  <c r="DM91" i="7"/>
  <c r="DS91" i="7"/>
  <c r="DY91" i="7"/>
  <c r="EE91" i="7"/>
  <c r="EK91" i="7"/>
  <c r="AF92" i="7"/>
  <c r="AL92" i="7"/>
  <c r="AR92" i="7"/>
  <c r="AX92" i="7"/>
  <c r="BD92" i="7"/>
  <c r="BJ92" i="7"/>
  <c r="BP92" i="7"/>
  <c r="BV92" i="7"/>
  <c r="CB92" i="7"/>
  <c r="CH92" i="7"/>
  <c r="CN92" i="7"/>
  <c r="CT92" i="7"/>
  <c r="CZ92" i="7"/>
  <c r="DF92" i="7"/>
  <c r="DL92" i="7"/>
  <c r="DR92" i="7"/>
  <c r="DX92" i="7"/>
  <c r="ED92" i="7"/>
  <c r="EJ92" i="7"/>
  <c r="EP92" i="7"/>
  <c r="AD94" i="7"/>
  <c r="AJ94" i="7"/>
  <c r="AP94" i="7"/>
  <c r="AV94" i="7"/>
  <c r="BB94" i="7"/>
  <c r="BH94" i="7"/>
  <c r="BN94" i="7"/>
  <c r="BT94" i="7"/>
  <c r="BZ94" i="7"/>
  <c r="CF94" i="7"/>
  <c r="CL94" i="7"/>
  <c r="CR94" i="7"/>
  <c r="CX94" i="7"/>
  <c r="DD94" i="7"/>
  <c r="DJ94" i="7"/>
  <c r="DP94" i="7"/>
  <c r="DV94" i="7"/>
  <c r="EB94" i="7"/>
  <c r="EH94" i="7"/>
  <c r="EN94" i="7"/>
  <c r="AC95" i="7"/>
  <c r="AI95" i="7"/>
  <c r="AO95" i="7"/>
  <c r="AU95" i="7"/>
  <c r="BA95" i="7"/>
  <c r="BG95" i="7"/>
  <c r="BM95" i="7"/>
  <c r="BS95" i="7"/>
  <c r="BY95" i="7"/>
  <c r="CE95" i="7"/>
  <c r="CK95" i="7"/>
  <c r="CQ95" i="7"/>
  <c r="CW95" i="7"/>
  <c r="DC95" i="7"/>
  <c r="DI95" i="7"/>
  <c r="DO95" i="7"/>
  <c r="DU95" i="7"/>
  <c r="EA95" i="7"/>
  <c r="EG95" i="7"/>
  <c r="EM95" i="7"/>
  <c r="AA98" i="7"/>
  <c r="AA97" i="7" s="1"/>
  <c r="AD102" i="7"/>
  <c r="AD101" i="7" s="1"/>
  <c r="AJ102" i="7"/>
  <c r="AJ101" i="7" s="1"/>
  <c r="AP102" i="7"/>
  <c r="AP101" i="7" s="1"/>
  <c r="AV102" i="7"/>
  <c r="AV101" i="7" s="1"/>
  <c r="BB102" i="7"/>
  <c r="BB101" i="7" s="1"/>
  <c r="BH102" i="7"/>
  <c r="BH101" i="7" s="1"/>
  <c r="BN102" i="7"/>
  <c r="BN101" i="7" s="1"/>
  <c r="BT102" i="7"/>
  <c r="BT101" i="7" s="1"/>
  <c r="BZ102" i="7"/>
  <c r="BZ101" i="7" s="1"/>
  <c r="CF102" i="7"/>
  <c r="CF101" i="7" s="1"/>
  <c r="CL102" i="7"/>
  <c r="CL101" i="7" s="1"/>
  <c r="CR102" i="7"/>
  <c r="CR101" i="7" s="1"/>
  <c r="CX102" i="7"/>
  <c r="CX101" i="7" s="1"/>
  <c r="DD102" i="7"/>
  <c r="DD101" i="7" s="1"/>
  <c r="DJ102" i="7"/>
  <c r="DJ101" i="7" s="1"/>
  <c r="DP102" i="7"/>
  <c r="DP101" i="7" s="1"/>
  <c r="DV102" i="7"/>
  <c r="DV101" i="7" s="1"/>
  <c r="EB102" i="7"/>
  <c r="EB101" i="7" s="1"/>
  <c r="EH102" i="7"/>
  <c r="EH101" i="7" s="1"/>
  <c r="EN102" i="7"/>
  <c r="EN101" i="7" s="1"/>
  <c r="X2" i="10"/>
  <c r="Y2" i="10" s="1"/>
  <c r="Z2" i="10" s="1"/>
  <c r="AA2" i="10" s="1"/>
  <c r="AB2" i="10" s="1"/>
  <c r="AC2" i="10" s="1"/>
  <c r="AD2" i="10" s="1"/>
  <c r="AE2" i="10" s="1"/>
  <c r="AF2" i="10" s="1"/>
  <c r="AG2" i="10" s="1"/>
  <c r="AH2" i="10" s="1"/>
  <c r="AI2" i="10" s="1"/>
  <c r="AJ2" i="10" s="1"/>
  <c r="AK2" i="10" s="1"/>
  <c r="AL2" i="10" s="1"/>
  <c r="AM2" i="10" s="1"/>
  <c r="AN2" i="10" s="1"/>
  <c r="AO2" i="10" s="1"/>
  <c r="AP2" i="10" s="1"/>
  <c r="AQ2" i="10" s="1"/>
  <c r="AR2" i="10" s="1"/>
  <c r="AS2" i="10" s="1"/>
  <c r="AT2" i="10" s="1"/>
  <c r="AU2" i="10" s="1"/>
  <c r="AV2" i="10" s="1"/>
  <c r="AW2" i="10" s="1"/>
  <c r="AX2" i="10" s="1"/>
  <c r="AY2" i="10" s="1"/>
  <c r="AZ2" i="10" s="1"/>
  <c r="BA2" i="10" s="1"/>
  <c r="BB2" i="10" s="1"/>
  <c r="BC2" i="10" s="1"/>
  <c r="BD2" i="10" s="1"/>
  <c r="BE2" i="10" s="1"/>
  <c r="BF2" i="10" s="1"/>
  <c r="BG2" i="10" s="1"/>
  <c r="BH2" i="10" s="1"/>
  <c r="BI2" i="10" s="1"/>
  <c r="BJ2" i="10" s="1"/>
  <c r="BK2" i="10" s="1"/>
  <c r="BL2" i="10" s="1"/>
  <c r="BM2" i="10" s="1"/>
  <c r="BN2" i="10" s="1"/>
  <c r="BO2" i="10" s="1"/>
  <c r="BP2" i="10" s="1"/>
  <c r="BQ2" i="10" s="1"/>
  <c r="BR2" i="10" s="1"/>
  <c r="BS2" i="10" s="1"/>
  <c r="BT2" i="10" s="1"/>
  <c r="BU2" i="10" s="1"/>
  <c r="BV2" i="10" s="1"/>
  <c r="BW2" i="10" s="1"/>
  <c r="BX2" i="10" s="1"/>
  <c r="BY2" i="10" s="1"/>
  <c r="BZ2" i="10" s="1"/>
  <c r="CA2" i="10" s="1"/>
  <c r="CB2" i="10" s="1"/>
  <c r="CC2" i="10" s="1"/>
  <c r="CD2" i="10" s="1"/>
  <c r="CE2" i="10" s="1"/>
  <c r="CF2" i="10" s="1"/>
  <c r="CG2" i="10" s="1"/>
  <c r="CH2" i="10" s="1"/>
  <c r="CI2" i="10" s="1"/>
  <c r="CJ2" i="10" s="1"/>
  <c r="CK2" i="10" s="1"/>
  <c r="CL2" i="10" s="1"/>
  <c r="CM2" i="10" s="1"/>
  <c r="CN2" i="10" s="1"/>
  <c r="CO2" i="10" s="1"/>
  <c r="CP2" i="10" s="1"/>
  <c r="CQ2" i="10" s="1"/>
  <c r="CR2" i="10" s="1"/>
  <c r="CS2" i="10" s="1"/>
  <c r="CT2" i="10" s="1"/>
  <c r="CU2" i="10" s="1"/>
  <c r="CV2" i="10" s="1"/>
  <c r="CW2" i="10" s="1"/>
  <c r="CX2" i="10" s="1"/>
  <c r="CY2" i="10" s="1"/>
  <c r="CZ2" i="10" s="1"/>
  <c r="DA2" i="10" s="1"/>
  <c r="DB2" i="10" s="1"/>
  <c r="DC2" i="10" s="1"/>
  <c r="DD2" i="10" s="1"/>
  <c r="DE2" i="10" s="1"/>
  <c r="DF2" i="10" s="1"/>
  <c r="DG2" i="10" s="1"/>
  <c r="DH2" i="10" s="1"/>
  <c r="DI2" i="10" s="1"/>
  <c r="DJ2" i="10" s="1"/>
  <c r="DK2" i="10" s="1"/>
  <c r="DL2" i="10" s="1"/>
  <c r="DM2" i="10" s="1"/>
  <c r="DN2" i="10" s="1"/>
  <c r="DO2" i="10" s="1"/>
  <c r="DP2" i="10" s="1"/>
  <c r="DQ2" i="10" s="1"/>
  <c r="DR2" i="10" s="1"/>
  <c r="DS2" i="10" s="1"/>
  <c r="DT2" i="10" s="1"/>
  <c r="DU2" i="10" s="1"/>
  <c r="DV2" i="10" s="1"/>
  <c r="DW2" i="10" s="1"/>
  <c r="DX2" i="10" s="1"/>
  <c r="DY2" i="10" s="1"/>
  <c r="DZ2" i="10" s="1"/>
  <c r="EA2" i="10" s="1"/>
  <c r="EB2" i="10" s="1"/>
  <c r="EC2" i="10" s="1"/>
  <c r="ED2" i="10" s="1"/>
  <c r="EE2" i="10" s="1"/>
  <c r="EF2" i="10" s="1"/>
  <c r="EG2" i="10" s="1"/>
  <c r="EH2" i="10" s="1"/>
  <c r="EI2" i="10" s="1"/>
  <c r="EJ2" i="10" s="1"/>
  <c r="EK2" i="10" s="1"/>
  <c r="EL2" i="10" s="1"/>
  <c r="AA70" i="11"/>
  <c r="AA64" i="11"/>
  <c r="AA58" i="11"/>
  <c r="AA72" i="11"/>
  <c r="AA66" i="11"/>
  <c r="AA60" i="11"/>
  <c r="AA55" i="11"/>
  <c r="AA73" i="11"/>
  <c r="AA69" i="11"/>
  <c r="AA74" i="11"/>
  <c r="AA68" i="11"/>
  <c r="AA57" i="11"/>
  <c r="AA56" i="11"/>
  <c r="AA49" i="11"/>
  <c r="AA43" i="11"/>
  <c r="AA37" i="11"/>
  <c r="AA31" i="11"/>
  <c r="AA48" i="11"/>
  <c r="AA42" i="11"/>
  <c r="AA36" i="11"/>
  <c r="AA53" i="11"/>
  <c r="AA47" i="11"/>
  <c r="AA41" i="11"/>
  <c r="AA35" i="11"/>
  <c r="AA65" i="11"/>
  <c r="AA54" i="11"/>
  <c r="AA52" i="11"/>
  <c r="AA46" i="11"/>
  <c r="AA71" i="11"/>
  <c r="AA63" i="11"/>
  <c r="AA62" i="11"/>
  <c r="AA61" i="11"/>
  <c r="AA51" i="11"/>
  <c r="AA45" i="11"/>
  <c r="AA59" i="11"/>
  <c r="AA50" i="11"/>
  <c r="AA44" i="11"/>
  <c r="AA38" i="11"/>
  <c r="AA39" i="11"/>
  <c r="AA40" i="11"/>
  <c r="AA32" i="11"/>
  <c r="AA34" i="11"/>
  <c r="AA33" i="11"/>
  <c r="X45" i="7"/>
  <c r="AE62" i="7"/>
  <c r="AE61" i="7" s="1"/>
  <c r="AK62" i="7"/>
  <c r="AQ62" i="7"/>
  <c r="AW62" i="7"/>
  <c r="AW61" i="7" s="1"/>
  <c r="BC62" i="7"/>
  <c r="BI62" i="7"/>
  <c r="BO62" i="7"/>
  <c r="BO61" i="7" s="1"/>
  <c r="BU62" i="7"/>
  <c r="CA62" i="7"/>
  <c r="CG62" i="7"/>
  <c r="CG61" i="7" s="1"/>
  <c r="CM62" i="7"/>
  <c r="CS62" i="7"/>
  <c r="CY62" i="7"/>
  <c r="CY61" i="7" s="1"/>
  <c r="DE62" i="7"/>
  <c r="DK62" i="7"/>
  <c r="DQ62" i="7"/>
  <c r="DQ61" i="7" s="1"/>
  <c r="DW62" i="7"/>
  <c r="EC62" i="7"/>
  <c r="EI62" i="7"/>
  <c r="EI61" i="7" s="1"/>
  <c r="EO62" i="7"/>
  <c r="AC64" i="7"/>
  <c r="AI64" i="7"/>
  <c r="AO64" i="7"/>
  <c r="AU64" i="7"/>
  <c r="BA64" i="7"/>
  <c r="BG64" i="7"/>
  <c r="BM64" i="7"/>
  <c r="BS64" i="7"/>
  <c r="BY64" i="7"/>
  <c r="CE64" i="7"/>
  <c r="CK64" i="7"/>
  <c r="CQ64" i="7"/>
  <c r="CW64" i="7"/>
  <c r="DC64" i="7"/>
  <c r="DI64" i="7"/>
  <c r="DO64" i="7"/>
  <c r="DU64" i="7"/>
  <c r="EA64" i="7"/>
  <c r="EG64" i="7"/>
  <c r="EM64" i="7"/>
  <c r="AF68" i="7"/>
  <c r="AL68" i="7"/>
  <c r="AR68" i="7"/>
  <c r="AX68" i="7"/>
  <c r="BD68" i="7"/>
  <c r="BJ68" i="7"/>
  <c r="BP68" i="7"/>
  <c r="BV68" i="7"/>
  <c r="CB68" i="7"/>
  <c r="CH68" i="7"/>
  <c r="CN68" i="7"/>
  <c r="CT68" i="7"/>
  <c r="CZ68" i="7"/>
  <c r="DF68" i="7"/>
  <c r="DL68" i="7"/>
  <c r="DR68" i="7"/>
  <c r="DX68" i="7"/>
  <c r="ED68" i="7"/>
  <c r="EJ68" i="7"/>
  <c r="EP68" i="7"/>
  <c r="AB73" i="7"/>
  <c r="AH73" i="7"/>
  <c r="AN73" i="7"/>
  <c r="AT73" i="7"/>
  <c r="AZ73" i="7"/>
  <c r="BF73" i="7"/>
  <c r="BL73" i="7"/>
  <c r="BR73" i="7"/>
  <c r="BX73" i="7"/>
  <c r="CD73" i="7"/>
  <c r="CJ73" i="7"/>
  <c r="CP73" i="7"/>
  <c r="CV73" i="7"/>
  <c r="DB73" i="7"/>
  <c r="DH73" i="7"/>
  <c r="DN73" i="7"/>
  <c r="DT73" i="7"/>
  <c r="DZ73" i="7"/>
  <c r="EF73" i="7"/>
  <c r="EL73" i="7"/>
  <c r="AF75" i="7"/>
  <c r="AL75" i="7"/>
  <c r="AR75" i="7"/>
  <c r="AX75" i="7"/>
  <c r="BD75" i="7"/>
  <c r="BJ75" i="7"/>
  <c r="BP75" i="7"/>
  <c r="BV75" i="7"/>
  <c r="CB75" i="7"/>
  <c r="CH75" i="7"/>
  <c r="CN75" i="7"/>
  <c r="CT75" i="7"/>
  <c r="CZ75" i="7"/>
  <c r="DF75" i="7"/>
  <c r="DL75" i="7"/>
  <c r="DR75" i="7"/>
  <c r="DX75" i="7"/>
  <c r="ED75" i="7"/>
  <c r="EJ75" i="7"/>
  <c r="EP75" i="7"/>
  <c r="AE76" i="7"/>
  <c r="AK76" i="7"/>
  <c r="AQ76" i="7"/>
  <c r="AW76" i="7"/>
  <c r="BC76" i="7"/>
  <c r="BI76" i="7"/>
  <c r="BO76" i="7"/>
  <c r="BU76" i="7"/>
  <c r="CA76" i="7"/>
  <c r="CG76" i="7"/>
  <c r="CM76" i="7"/>
  <c r="CS76" i="7"/>
  <c r="CY76" i="7"/>
  <c r="DE76" i="7"/>
  <c r="DK76" i="7"/>
  <c r="DQ76" i="7"/>
  <c r="DW76" i="7"/>
  <c r="EC76" i="7"/>
  <c r="EI76" i="7"/>
  <c r="EO76" i="7"/>
  <c r="AD77" i="7"/>
  <c r="AJ77" i="7"/>
  <c r="AP77" i="7"/>
  <c r="AV77" i="7"/>
  <c r="BB77" i="7"/>
  <c r="BH77" i="7"/>
  <c r="BN77" i="7"/>
  <c r="BT77" i="7"/>
  <c r="BZ77" i="7"/>
  <c r="CF77" i="7"/>
  <c r="CL77" i="7"/>
  <c r="CR77" i="7"/>
  <c r="CX77" i="7"/>
  <c r="DD77" i="7"/>
  <c r="DJ77" i="7"/>
  <c r="DP77" i="7"/>
  <c r="DV77" i="7"/>
  <c r="EB77" i="7"/>
  <c r="EH77" i="7"/>
  <c r="EN77" i="7"/>
  <c r="AB79" i="7"/>
  <c r="AH79" i="7"/>
  <c r="AN79" i="7"/>
  <c r="AT79" i="7"/>
  <c r="AZ79" i="7"/>
  <c r="BF79" i="7"/>
  <c r="BL79" i="7"/>
  <c r="BR79" i="7"/>
  <c r="BX79" i="7"/>
  <c r="CD79" i="7"/>
  <c r="CJ79" i="7"/>
  <c r="CP79" i="7"/>
  <c r="CV79" i="7"/>
  <c r="DB79" i="7"/>
  <c r="DH79" i="7"/>
  <c r="DN79" i="7"/>
  <c r="DT79" i="7"/>
  <c r="DZ79" i="7"/>
  <c r="EF79" i="7"/>
  <c r="EL79" i="7"/>
  <c r="AF81" i="7"/>
  <c r="AL81" i="7"/>
  <c r="AR81" i="7"/>
  <c r="AX81" i="7"/>
  <c r="BD81" i="7"/>
  <c r="BJ81" i="7"/>
  <c r="BP81" i="7"/>
  <c r="BV81" i="7"/>
  <c r="CB81" i="7"/>
  <c r="CH81" i="7"/>
  <c r="CN81" i="7"/>
  <c r="CT81" i="7"/>
  <c r="CZ81" i="7"/>
  <c r="DF81" i="7"/>
  <c r="DL81" i="7"/>
  <c r="DR81" i="7"/>
  <c r="DX81" i="7"/>
  <c r="ED81" i="7"/>
  <c r="EJ81" i="7"/>
  <c r="EP81" i="7"/>
  <c r="AE82" i="7"/>
  <c r="AK82" i="7"/>
  <c r="AQ82" i="7"/>
  <c r="AW82" i="7"/>
  <c r="BC82" i="7"/>
  <c r="BI82" i="7"/>
  <c r="BO82" i="7"/>
  <c r="BU82" i="7"/>
  <c r="CA82" i="7"/>
  <c r="CG82" i="7"/>
  <c r="CM82" i="7"/>
  <c r="CS82" i="7"/>
  <c r="CY82" i="7"/>
  <c r="DE82" i="7"/>
  <c r="DK82" i="7"/>
  <c r="DQ82" i="7"/>
  <c r="DW82" i="7"/>
  <c r="EC82" i="7"/>
  <c r="EI82" i="7"/>
  <c r="EO82" i="7"/>
  <c r="AD83" i="7"/>
  <c r="AJ83" i="7"/>
  <c r="AP83" i="7"/>
  <c r="AV83" i="7"/>
  <c r="BB83" i="7"/>
  <c r="BH83" i="7"/>
  <c r="BN83" i="7"/>
  <c r="BT83" i="7"/>
  <c r="BZ83" i="7"/>
  <c r="CF83" i="7"/>
  <c r="CL83" i="7"/>
  <c r="CR83" i="7"/>
  <c r="CX83" i="7"/>
  <c r="DD83" i="7"/>
  <c r="DJ83" i="7"/>
  <c r="DP83" i="7"/>
  <c r="DV83" i="7"/>
  <c r="EB83" i="7"/>
  <c r="EH83" i="7"/>
  <c r="EN83" i="7"/>
  <c r="AB85" i="7"/>
  <c r="AH85" i="7"/>
  <c r="AN85" i="7"/>
  <c r="AT85" i="7"/>
  <c r="AZ85" i="7"/>
  <c r="BF85" i="7"/>
  <c r="BL85" i="7"/>
  <c r="BR85" i="7"/>
  <c r="BX85" i="7"/>
  <c r="CD85" i="7"/>
  <c r="CJ85" i="7"/>
  <c r="CP85" i="7"/>
  <c r="CV85" i="7"/>
  <c r="DB85" i="7"/>
  <c r="DH85" i="7"/>
  <c r="DN85" i="7"/>
  <c r="DT85" i="7"/>
  <c r="DZ85" i="7"/>
  <c r="EF85" i="7"/>
  <c r="EL85" i="7"/>
  <c r="AF87" i="7"/>
  <c r="AL87" i="7"/>
  <c r="AR87" i="7"/>
  <c r="AX87" i="7"/>
  <c r="BD87" i="7"/>
  <c r="BJ87" i="7"/>
  <c r="BP87" i="7"/>
  <c r="BV87" i="7"/>
  <c r="CB87" i="7"/>
  <c r="CH87" i="7"/>
  <c r="CN87" i="7"/>
  <c r="CT87" i="7"/>
  <c r="CZ87" i="7"/>
  <c r="DF87" i="7"/>
  <c r="DL87" i="7"/>
  <c r="DR87" i="7"/>
  <c r="DX87" i="7"/>
  <c r="ED87" i="7"/>
  <c r="EJ87" i="7"/>
  <c r="EP87" i="7"/>
  <c r="AE88" i="7"/>
  <c r="AK88" i="7"/>
  <c r="AQ88" i="7"/>
  <c r="AW88" i="7"/>
  <c r="BC88" i="7"/>
  <c r="BI88" i="7"/>
  <c r="BO88" i="7"/>
  <c r="BU88" i="7"/>
  <c r="CA88" i="7"/>
  <c r="CG88" i="7"/>
  <c r="CM88" i="7"/>
  <c r="CS88" i="7"/>
  <c r="CY88" i="7"/>
  <c r="DE88" i="7"/>
  <c r="DK88" i="7"/>
  <c r="DQ88" i="7"/>
  <c r="DW88" i="7"/>
  <c r="EC88" i="7"/>
  <c r="EI88" i="7"/>
  <c r="EO88" i="7"/>
  <c r="AC91" i="7"/>
  <c r="AI91" i="7"/>
  <c r="AO91" i="7"/>
  <c r="AU91" i="7"/>
  <c r="BA91" i="7"/>
  <c r="BG91" i="7"/>
  <c r="BM91" i="7"/>
  <c r="BS91" i="7"/>
  <c r="BY91" i="7"/>
  <c r="CE91" i="7"/>
  <c r="CK91" i="7"/>
  <c r="CQ91" i="7"/>
  <c r="CW91" i="7"/>
  <c r="DC91" i="7"/>
  <c r="DI91" i="7"/>
  <c r="DO91" i="7"/>
  <c r="DU91" i="7"/>
  <c r="EA91" i="7"/>
  <c r="EG91" i="7"/>
  <c r="EM91" i="7"/>
  <c r="AB92" i="7"/>
  <c r="AB90" i="7" s="1"/>
  <c r="AH92" i="7"/>
  <c r="AN92" i="7"/>
  <c r="AT92" i="7"/>
  <c r="AT90" i="7" s="1"/>
  <c r="AZ92" i="7"/>
  <c r="BF92" i="7"/>
  <c r="BL92" i="7"/>
  <c r="BL90" i="7" s="1"/>
  <c r="BR92" i="7"/>
  <c r="BX92" i="7"/>
  <c r="CD92" i="7"/>
  <c r="CD90" i="7" s="1"/>
  <c r="CJ92" i="7"/>
  <c r="CP92" i="7"/>
  <c r="CV92" i="7"/>
  <c r="CV90" i="7" s="1"/>
  <c r="DB92" i="7"/>
  <c r="DH92" i="7"/>
  <c r="DN92" i="7"/>
  <c r="DN90" i="7" s="1"/>
  <c r="DT92" i="7"/>
  <c r="DZ92" i="7"/>
  <c r="EF92" i="7"/>
  <c r="EF90" i="7" s="1"/>
  <c r="EL92" i="7"/>
  <c r="EL90" i="7" s="1"/>
  <c r="AF94" i="7"/>
  <c r="AL94" i="7"/>
  <c r="AR94" i="7"/>
  <c r="AX94" i="7"/>
  <c r="BD94" i="7"/>
  <c r="BJ94" i="7"/>
  <c r="BP94" i="7"/>
  <c r="BV94" i="7"/>
  <c r="CB94" i="7"/>
  <c r="CH94" i="7"/>
  <c r="CN94" i="7"/>
  <c r="CT94" i="7"/>
  <c r="CZ94" i="7"/>
  <c r="DF94" i="7"/>
  <c r="DL94" i="7"/>
  <c r="DR94" i="7"/>
  <c r="DX94" i="7"/>
  <c r="ED94" i="7"/>
  <c r="EJ94" i="7"/>
  <c r="EP94" i="7"/>
  <c r="AE95" i="7"/>
  <c r="AK95" i="7"/>
  <c r="AQ95" i="7"/>
  <c r="AW95" i="7"/>
  <c r="BC95" i="7"/>
  <c r="BI95" i="7"/>
  <c r="BO95" i="7"/>
  <c r="BU95" i="7"/>
  <c r="CA95" i="7"/>
  <c r="CG95" i="7"/>
  <c r="CM95" i="7"/>
  <c r="CS95" i="7"/>
  <c r="CY95" i="7"/>
  <c r="DE95" i="7"/>
  <c r="DK95" i="7"/>
  <c r="DQ95" i="7"/>
  <c r="DW95" i="7"/>
  <c r="EC95" i="7"/>
  <c r="EI95" i="7"/>
  <c r="EO95" i="7"/>
  <c r="AF102" i="7"/>
  <c r="AF101" i="7" s="1"/>
  <c r="AL102" i="7"/>
  <c r="AL101" i="7" s="1"/>
  <c r="AR102" i="7"/>
  <c r="AR101" i="7" s="1"/>
  <c r="AX102" i="7"/>
  <c r="AX101" i="7" s="1"/>
  <c r="BD102" i="7"/>
  <c r="BD101" i="7" s="1"/>
  <c r="BJ102" i="7"/>
  <c r="BJ101" i="7" s="1"/>
  <c r="BP102" i="7"/>
  <c r="BP101" i="7" s="1"/>
  <c r="BV102" i="7"/>
  <c r="BV101" i="7" s="1"/>
  <c r="CB102" i="7"/>
  <c r="CB101" i="7" s="1"/>
  <c r="CH102" i="7"/>
  <c r="CH101" i="7" s="1"/>
  <c r="CN102" i="7"/>
  <c r="CN101" i="7" s="1"/>
  <c r="CT102" i="7"/>
  <c r="CT101" i="7" s="1"/>
  <c r="CZ102" i="7"/>
  <c r="CZ101" i="7" s="1"/>
  <c r="DF102" i="7"/>
  <c r="DF101" i="7" s="1"/>
  <c r="DL102" i="7"/>
  <c r="DL101" i="7" s="1"/>
  <c r="DR102" i="7"/>
  <c r="DR101" i="7" s="1"/>
  <c r="DX102" i="7"/>
  <c r="DX101" i="7" s="1"/>
  <c r="ED102" i="7"/>
  <c r="ED101" i="7" s="1"/>
  <c r="EJ102" i="7"/>
  <c r="EJ101" i="7" s="1"/>
  <c r="EP102" i="7"/>
  <c r="EP101" i="7" s="1"/>
  <c r="AE63" i="7"/>
  <c r="AK63" i="7"/>
  <c r="AQ63" i="7"/>
  <c r="AW63" i="7"/>
  <c r="BC63" i="7"/>
  <c r="BI63" i="7"/>
  <c r="BO63" i="7"/>
  <c r="BU63" i="7"/>
  <c r="CA63" i="7"/>
  <c r="CG63" i="7"/>
  <c r="CM63" i="7"/>
  <c r="CS63" i="7"/>
  <c r="CY63" i="7"/>
  <c r="DE63" i="7"/>
  <c r="DK63" i="7"/>
  <c r="DQ63" i="7"/>
  <c r="DW63" i="7"/>
  <c r="EC63" i="7"/>
  <c r="EI63" i="7"/>
  <c r="EO63" i="7"/>
  <c r="AF69" i="7"/>
  <c r="AL69" i="7"/>
  <c r="AR69" i="7"/>
  <c r="AX69" i="7"/>
  <c r="BD69" i="7"/>
  <c r="BJ69" i="7"/>
  <c r="BP69" i="7"/>
  <c r="BV69" i="7"/>
  <c r="CB69" i="7"/>
  <c r="CH69" i="7"/>
  <c r="CN69" i="7"/>
  <c r="CT69" i="7"/>
  <c r="CZ69" i="7"/>
  <c r="DF69" i="7"/>
  <c r="DL69" i="7"/>
  <c r="DR69" i="7"/>
  <c r="DX69" i="7"/>
  <c r="ED69" i="7"/>
  <c r="EJ69" i="7"/>
  <c r="EP69" i="7"/>
  <c r="AB74" i="7"/>
  <c r="AH74" i="7"/>
  <c r="AN74" i="7"/>
  <c r="AT74" i="7"/>
  <c r="AZ74" i="7"/>
  <c r="BF74" i="7"/>
  <c r="BL74" i="7"/>
  <c r="BR74" i="7"/>
  <c r="BX74" i="7"/>
  <c r="CD74" i="7"/>
  <c r="CJ74" i="7"/>
  <c r="CP74" i="7"/>
  <c r="CV74" i="7"/>
  <c r="DB74" i="7"/>
  <c r="DH74" i="7"/>
  <c r="DN74" i="7"/>
  <c r="DT74" i="7"/>
  <c r="DZ74" i="7"/>
  <c r="EF74" i="7"/>
  <c r="EL74" i="7"/>
  <c r="AF76" i="7"/>
  <c r="AL76" i="7"/>
  <c r="AR76" i="7"/>
  <c r="AX76" i="7"/>
  <c r="BD76" i="7"/>
  <c r="BJ76" i="7"/>
  <c r="BP76" i="7"/>
  <c r="BV76" i="7"/>
  <c r="CB76" i="7"/>
  <c r="CH76" i="7"/>
  <c r="CN76" i="7"/>
  <c r="CT76" i="7"/>
  <c r="CZ76" i="7"/>
  <c r="DF76" i="7"/>
  <c r="DL76" i="7"/>
  <c r="DR76" i="7"/>
  <c r="DX76" i="7"/>
  <c r="ED76" i="7"/>
  <c r="EJ76" i="7"/>
  <c r="EP76" i="7"/>
  <c r="AE77" i="7"/>
  <c r="AK77" i="7"/>
  <c r="AQ77" i="7"/>
  <c r="AW77" i="7"/>
  <c r="BC77" i="7"/>
  <c r="BI77" i="7"/>
  <c r="BO77" i="7"/>
  <c r="BU77" i="7"/>
  <c r="CA77" i="7"/>
  <c r="CG77" i="7"/>
  <c r="CM77" i="7"/>
  <c r="CS77" i="7"/>
  <c r="CY77" i="7"/>
  <c r="DE77" i="7"/>
  <c r="DK77" i="7"/>
  <c r="DQ77" i="7"/>
  <c r="DW77" i="7"/>
  <c r="EC77" i="7"/>
  <c r="EI77" i="7"/>
  <c r="EO77" i="7"/>
  <c r="AD78" i="7"/>
  <c r="AJ78" i="7"/>
  <c r="AP78" i="7"/>
  <c r="AV78" i="7"/>
  <c r="BB78" i="7"/>
  <c r="BH78" i="7"/>
  <c r="BN78" i="7"/>
  <c r="BT78" i="7"/>
  <c r="BZ78" i="7"/>
  <c r="CF78" i="7"/>
  <c r="CL78" i="7"/>
  <c r="CR78" i="7"/>
  <c r="CX78" i="7"/>
  <c r="DD78" i="7"/>
  <c r="DJ78" i="7"/>
  <c r="DP78" i="7"/>
  <c r="DV78" i="7"/>
  <c r="EB78" i="7"/>
  <c r="EH78" i="7"/>
  <c r="EN78" i="7"/>
  <c r="AB80" i="7"/>
  <c r="AH80" i="7"/>
  <c r="AN80" i="7"/>
  <c r="AT80" i="7"/>
  <c r="AZ80" i="7"/>
  <c r="BF80" i="7"/>
  <c r="BL80" i="7"/>
  <c r="BR80" i="7"/>
  <c r="BX80" i="7"/>
  <c r="CD80" i="7"/>
  <c r="CJ80" i="7"/>
  <c r="CP80" i="7"/>
  <c r="CV80" i="7"/>
  <c r="DB80" i="7"/>
  <c r="DH80" i="7"/>
  <c r="DN80" i="7"/>
  <c r="DT80" i="7"/>
  <c r="DZ80" i="7"/>
  <c r="EF80" i="7"/>
  <c r="EL80" i="7"/>
  <c r="AF82" i="7"/>
  <c r="AL82" i="7"/>
  <c r="AR82" i="7"/>
  <c r="AX82" i="7"/>
  <c r="BD82" i="7"/>
  <c r="BJ82" i="7"/>
  <c r="BP82" i="7"/>
  <c r="BV82" i="7"/>
  <c r="CB82" i="7"/>
  <c r="CH82" i="7"/>
  <c r="CN82" i="7"/>
  <c r="CT82" i="7"/>
  <c r="CZ82" i="7"/>
  <c r="DF82" i="7"/>
  <c r="DL82" i="7"/>
  <c r="DR82" i="7"/>
  <c r="DX82" i="7"/>
  <c r="ED82" i="7"/>
  <c r="EJ82" i="7"/>
  <c r="EP82" i="7"/>
  <c r="AE83" i="7"/>
  <c r="AK83" i="7"/>
  <c r="AQ83" i="7"/>
  <c r="AW83" i="7"/>
  <c r="BC83" i="7"/>
  <c r="BI83" i="7"/>
  <c r="BO83" i="7"/>
  <c r="BU83" i="7"/>
  <c r="CA83" i="7"/>
  <c r="CG83" i="7"/>
  <c r="CM83" i="7"/>
  <c r="CS83" i="7"/>
  <c r="CY83" i="7"/>
  <c r="DE83" i="7"/>
  <c r="DK83" i="7"/>
  <c r="DQ83" i="7"/>
  <c r="DW83" i="7"/>
  <c r="EC83" i="7"/>
  <c r="EI83" i="7"/>
  <c r="EO83" i="7"/>
  <c r="AD84" i="7"/>
  <c r="AJ84" i="7"/>
  <c r="AP84" i="7"/>
  <c r="AV84" i="7"/>
  <c r="BB84" i="7"/>
  <c r="BH84" i="7"/>
  <c r="BN84" i="7"/>
  <c r="BT84" i="7"/>
  <c r="BZ84" i="7"/>
  <c r="CF84" i="7"/>
  <c r="CL84" i="7"/>
  <c r="CR84" i="7"/>
  <c r="CX84" i="7"/>
  <c r="DD84" i="7"/>
  <c r="DJ84" i="7"/>
  <c r="DP84" i="7"/>
  <c r="DV84" i="7"/>
  <c r="EB84" i="7"/>
  <c r="EH84" i="7"/>
  <c r="EN84" i="7"/>
  <c r="AB86" i="7"/>
  <c r="AH86" i="7"/>
  <c r="AN86" i="7"/>
  <c r="AT86" i="7"/>
  <c r="AZ86" i="7"/>
  <c r="BF86" i="7"/>
  <c r="BL86" i="7"/>
  <c r="BR86" i="7"/>
  <c r="BX86" i="7"/>
  <c r="CD86" i="7"/>
  <c r="CJ86" i="7"/>
  <c r="CP86" i="7"/>
  <c r="CV86" i="7"/>
  <c r="DB86" i="7"/>
  <c r="DH86" i="7"/>
  <c r="DN86" i="7"/>
  <c r="DT86" i="7"/>
  <c r="DZ86" i="7"/>
  <c r="EF86" i="7"/>
  <c r="EL86" i="7"/>
  <c r="AF88" i="7"/>
  <c r="AL88" i="7"/>
  <c r="AR88" i="7"/>
  <c r="AX88" i="7"/>
  <c r="BD88" i="7"/>
  <c r="BJ88" i="7"/>
  <c r="BP88" i="7"/>
  <c r="BV88" i="7"/>
  <c r="CB88" i="7"/>
  <c r="CH88" i="7"/>
  <c r="CN88" i="7"/>
  <c r="CT88" i="7"/>
  <c r="CZ88" i="7"/>
  <c r="DF88" i="7"/>
  <c r="DL88" i="7"/>
  <c r="DR88" i="7"/>
  <c r="DX88" i="7"/>
  <c r="ED88" i="7"/>
  <c r="EJ88" i="7"/>
  <c r="EP88" i="7"/>
  <c r="AD91" i="7"/>
  <c r="AJ91" i="7"/>
  <c r="AJ90" i="7" s="1"/>
  <c r="AP91" i="7"/>
  <c r="AP90" i="7" s="1"/>
  <c r="AV91" i="7"/>
  <c r="BB91" i="7"/>
  <c r="BB90" i="7" s="1"/>
  <c r="BH91" i="7"/>
  <c r="BN91" i="7"/>
  <c r="BT91" i="7"/>
  <c r="BT90" i="7" s="1"/>
  <c r="BZ91" i="7"/>
  <c r="BZ90" i="7" s="1"/>
  <c r="CF91" i="7"/>
  <c r="CL91" i="7"/>
  <c r="CL90" i="7" s="1"/>
  <c r="CR91" i="7"/>
  <c r="CX91" i="7"/>
  <c r="DD91" i="7"/>
  <c r="DD90" i="7" s="1"/>
  <c r="DJ91" i="7"/>
  <c r="DJ90" i="7" s="1"/>
  <c r="DP91" i="7"/>
  <c r="DV91" i="7"/>
  <c r="DV90" i="7" s="1"/>
  <c r="EB91" i="7"/>
  <c r="EH91" i="7"/>
  <c r="EN91" i="7"/>
  <c r="EN90" i="7" s="1"/>
  <c r="AC92" i="7"/>
  <c r="AI92" i="7"/>
  <c r="AO92" i="7"/>
  <c r="AU92" i="7"/>
  <c r="BA92" i="7"/>
  <c r="BG92" i="7"/>
  <c r="BM92" i="7"/>
  <c r="BS92" i="7"/>
  <c r="BY92" i="7"/>
  <c r="CE92" i="7"/>
  <c r="CK92" i="7"/>
  <c r="CQ92" i="7"/>
  <c r="CW92" i="7"/>
  <c r="DC92" i="7"/>
  <c r="DI92" i="7"/>
  <c r="DO92" i="7"/>
  <c r="DU92" i="7"/>
  <c r="EA92" i="7"/>
  <c r="EG92" i="7"/>
  <c r="EM92" i="7"/>
  <c r="AA94" i="7"/>
  <c r="AG94" i="7"/>
  <c r="AM94" i="7"/>
  <c r="AS94" i="7"/>
  <c r="AY94" i="7"/>
  <c r="BE94" i="7"/>
  <c r="BK94" i="7"/>
  <c r="BQ94" i="7"/>
  <c r="BW94" i="7"/>
  <c r="CC94" i="7"/>
  <c r="CI94" i="7"/>
  <c r="CO94" i="7"/>
  <c r="CU94" i="7"/>
  <c r="DA94" i="7"/>
  <c r="DG94" i="7"/>
  <c r="DM94" i="7"/>
  <c r="DS94" i="7"/>
  <c r="DY94" i="7"/>
  <c r="EE94" i="7"/>
  <c r="EK94" i="7"/>
  <c r="AF95" i="7"/>
  <c r="AL95" i="7"/>
  <c r="AR95" i="7"/>
  <c r="AX95" i="7"/>
  <c r="BD95" i="7"/>
  <c r="BJ95" i="7"/>
  <c r="BP95" i="7"/>
  <c r="BV95" i="7"/>
  <c r="CB95" i="7"/>
  <c r="CH95" i="7"/>
  <c r="CN95" i="7"/>
  <c r="CT95" i="7"/>
  <c r="CZ95" i="7"/>
  <c r="DF95" i="7"/>
  <c r="DL95" i="7"/>
  <c r="DR95" i="7"/>
  <c r="DX95" i="7"/>
  <c r="ED95" i="7"/>
  <c r="EJ95" i="7"/>
  <c r="EP95" i="7"/>
  <c r="AD98" i="7"/>
  <c r="AD97" i="7" s="1"/>
  <c r="AJ98" i="7"/>
  <c r="AJ97" i="7" s="1"/>
  <c r="AP98" i="7"/>
  <c r="AP97" i="7" s="1"/>
  <c r="AV98" i="7"/>
  <c r="AV97" i="7" s="1"/>
  <c r="BB98" i="7"/>
  <c r="BB97" i="7" s="1"/>
  <c r="BH98" i="7"/>
  <c r="BH97" i="7" s="1"/>
  <c r="BN98" i="7"/>
  <c r="BN97" i="7" s="1"/>
  <c r="BT98" i="7"/>
  <c r="BT97" i="7" s="1"/>
  <c r="BZ98" i="7"/>
  <c r="BZ97" i="7" s="1"/>
  <c r="CF98" i="7"/>
  <c r="CF97" i="7" s="1"/>
  <c r="CL98" i="7"/>
  <c r="CL97" i="7" s="1"/>
  <c r="CR98" i="7"/>
  <c r="CR97" i="7" s="1"/>
  <c r="CX98" i="7"/>
  <c r="CX97" i="7" s="1"/>
  <c r="DD98" i="7"/>
  <c r="DD97" i="7" s="1"/>
  <c r="DJ98" i="7"/>
  <c r="DJ97" i="7" s="1"/>
  <c r="DP98" i="7"/>
  <c r="DP97" i="7" s="1"/>
  <c r="DV98" i="7"/>
  <c r="DV97" i="7" s="1"/>
  <c r="EB98" i="7"/>
  <c r="EB97" i="7" s="1"/>
  <c r="EH98" i="7"/>
  <c r="EH97" i="7" s="1"/>
  <c r="EN98" i="7"/>
  <c r="EN97" i="7" s="1"/>
  <c r="AA102" i="7"/>
  <c r="AA101" i="7" s="1"/>
  <c r="AG102" i="7"/>
  <c r="AG101" i="7" s="1"/>
  <c r="AM102" i="7"/>
  <c r="AM101" i="7" s="1"/>
  <c r="AS102" i="7"/>
  <c r="AS101" i="7" s="1"/>
  <c r="AY102" i="7"/>
  <c r="AY101" i="7" s="1"/>
  <c r="BE102" i="7"/>
  <c r="BE101" i="7" s="1"/>
  <c r="BK102" i="7"/>
  <c r="BK101" i="7" s="1"/>
  <c r="BQ102" i="7"/>
  <c r="BQ101" i="7" s="1"/>
  <c r="BW102" i="7"/>
  <c r="BW101" i="7" s="1"/>
  <c r="CC102" i="7"/>
  <c r="CC101" i="7" s="1"/>
  <c r="CI102" i="7"/>
  <c r="CI101" i="7" s="1"/>
  <c r="CO102" i="7"/>
  <c r="CO101" i="7" s="1"/>
  <c r="CU102" i="7"/>
  <c r="CU101" i="7" s="1"/>
  <c r="DA102" i="7"/>
  <c r="DA101" i="7" s="1"/>
  <c r="DG102" i="7"/>
  <c r="DG101" i="7" s="1"/>
  <c r="DM102" i="7"/>
  <c r="DM101" i="7" s="1"/>
  <c r="DS102" i="7"/>
  <c r="DS101" i="7" s="1"/>
  <c r="DY102" i="7"/>
  <c r="DY101" i="7" s="1"/>
  <c r="EE102" i="7"/>
  <c r="EE101" i="7" s="1"/>
  <c r="EK102" i="7"/>
  <c r="EK101" i="7" s="1"/>
  <c r="AA88" i="15"/>
  <c r="AA88" i="11"/>
  <c r="G13" i="8"/>
  <c r="X41" i="7"/>
  <c r="AD73" i="7"/>
  <c r="AD72" i="7" s="1"/>
  <c r="AJ73" i="7"/>
  <c r="AP73" i="7"/>
  <c r="AV73" i="7"/>
  <c r="BB73" i="7"/>
  <c r="BH73" i="7"/>
  <c r="BN73" i="7"/>
  <c r="BN72" i="7" s="1"/>
  <c r="BT73" i="7"/>
  <c r="BZ73" i="7"/>
  <c r="CF73" i="7"/>
  <c r="CL73" i="7"/>
  <c r="CR73" i="7"/>
  <c r="CX73" i="7"/>
  <c r="CX72" i="7" s="1"/>
  <c r="DD73" i="7"/>
  <c r="DJ73" i="7"/>
  <c r="DP73" i="7"/>
  <c r="DV73" i="7"/>
  <c r="EB73" i="7"/>
  <c r="EH73" i="7"/>
  <c r="EH72" i="7" s="1"/>
  <c r="EN73" i="7"/>
  <c r="AB75" i="7"/>
  <c r="AH75" i="7"/>
  <c r="AN75" i="7"/>
  <c r="AT75" i="7"/>
  <c r="AZ75" i="7"/>
  <c r="BF75" i="7"/>
  <c r="BL75" i="7"/>
  <c r="BR75" i="7"/>
  <c r="BX75" i="7"/>
  <c r="CD75" i="7"/>
  <c r="CJ75" i="7"/>
  <c r="CP75" i="7"/>
  <c r="CV75" i="7"/>
  <c r="DB75" i="7"/>
  <c r="DH75" i="7"/>
  <c r="DN75" i="7"/>
  <c r="DT75" i="7"/>
  <c r="DZ75" i="7"/>
  <c r="EF75" i="7"/>
  <c r="EL75" i="7"/>
  <c r="AF77" i="7"/>
  <c r="AL77" i="7"/>
  <c r="AR77" i="7"/>
  <c r="AX77" i="7"/>
  <c r="BD77" i="7"/>
  <c r="BJ77" i="7"/>
  <c r="BP77" i="7"/>
  <c r="BV77" i="7"/>
  <c r="CB77" i="7"/>
  <c r="CH77" i="7"/>
  <c r="CN77" i="7"/>
  <c r="CT77" i="7"/>
  <c r="CZ77" i="7"/>
  <c r="DF77" i="7"/>
  <c r="DL77" i="7"/>
  <c r="DR77" i="7"/>
  <c r="DX77" i="7"/>
  <c r="ED77" i="7"/>
  <c r="EJ77" i="7"/>
  <c r="EP77" i="7"/>
  <c r="AE78" i="7"/>
  <c r="AK78" i="7"/>
  <c r="AQ78" i="7"/>
  <c r="AW78" i="7"/>
  <c r="BC78" i="7"/>
  <c r="BI78" i="7"/>
  <c r="BO78" i="7"/>
  <c r="BU78" i="7"/>
  <c r="CA78" i="7"/>
  <c r="CG78" i="7"/>
  <c r="CM78" i="7"/>
  <c r="CS78" i="7"/>
  <c r="CY78" i="7"/>
  <c r="DE78" i="7"/>
  <c r="DK78" i="7"/>
  <c r="DQ78" i="7"/>
  <c r="DW78" i="7"/>
  <c r="EC78" i="7"/>
  <c r="EI78" i="7"/>
  <c r="EO78" i="7"/>
  <c r="AD79" i="7"/>
  <c r="AJ79" i="7"/>
  <c r="AP79" i="7"/>
  <c r="AV79" i="7"/>
  <c r="BB79" i="7"/>
  <c r="BH79" i="7"/>
  <c r="BN79" i="7"/>
  <c r="BT79" i="7"/>
  <c r="BZ79" i="7"/>
  <c r="CF79" i="7"/>
  <c r="CL79" i="7"/>
  <c r="CR79" i="7"/>
  <c r="CX79" i="7"/>
  <c r="DD79" i="7"/>
  <c r="DJ79" i="7"/>
  <c r="DP79" i="7"/>
  <c r="DV79" i="7"/>
  <c r="EB79" i="7"/>
  <c r="EH79" i="7"/>
  <c r="EN79" i="7"/>
  <c r="AB81" i="7"/>
  <c r="AH81" i="7"/>
  <c r="AN81" i="7"/>
  <c r="AT81" i="7"/>
  <c r="AZ81" i="7"/>
  <c r="BF81" i="7"/>
  <c r="BL81" i="7"/>
  <c r="BR81" i="7"/>
  <c r="BX81" i="7"/>
  <c r="CD81" i="7"/>
  <c r="CJ81" i="7"/>
  <c r="CP81" i="7"/>
  <c r="CV81" i="7"/>
  <c r="DB81" i="7"/>
  <c r="DH81" i="7"/>
  <c r="DN81" i="7"/>
  <c r="DT81" i="7"/>
  <c r="DZ81" i="7"/>
  <c r="EF81" i="7"/>
  <c r="EL81" i="7"/>
  <c r="AE91" i="7"/>
  <c r="AE90" i="7" s="1"/>
  <c r="AK91" i="7"/>
  <c r="AK90" i="7" s="1"/>
  <c r="AQ91" i="7"/>
  <c r="AW91" i="7"/>
  <c r="AW90" i="7" s="1"/>
  <c r="BC91" i="7"/>
  <c r="BC90" i="7" s="1"/>
  <c r="BI91" i="7"/>
  <c r="BO91" i="7"/>
  <c r="BO90" i="7" s="1"/>
  <c r="BU91" i="7"/>
  <c r="BU90" i="7" s="1"/>
  <c r="CA91" i="7"/>
  <c r="CG91" i="7"/>
  <c r="CG90" i="7" s="1"/>
  <c r="CM91" i="7"/>
  <c r="CM90" i="7" s="1"/>
  <c r="CS91" i="7"/>
  <c r="CY91" i="7"/>
  <c r="CY90" i="7" s="1"/>
  <c r="DE91" i="7"/>
  <c r="DE90" i="7" s="1"/>
  <c r="DK91" i="7"/>
  <c r="DQ91" i="7"/>
  <c r="DQ90" i="7" s="1"/>
  <c r="DW91" i="7"/>
  <c r="DW90" i="7" s="1"/>
  <c r="EC91" i="7"/>
  <c r="EI91" i="7"/>
  <c r="EI90" i="7" s="1"/>
  <c r="AD92" i="7"/>
  <c r="AJ92" i="7"/>
  <c r="AP92" i="7"/>
  <c r="AV92" i="7"/>
  <c r="BB92" i="7"/>
  <c r="BH92" i="7"/>
  <c r="BN92" i="7"/>
  <c r="BT92" i="7"/>
  <c r="BZ92" i="7"/>
  <c r="CF92" i="7"/>
  <c r="CL92" i="7"/>
  <c r="CR92" i="7"/>
  <c r="CX92" i="7"/>
  <c r="DD92" i="7"/>
  <c r="DJ92" i="7"/>
  <c r="DP92" i="7"/>
  <c r="DV92" i="7"/>
  <c r="EB92" i="7"/>
  <c r="EH92" i="7"/>
  <c r="AB94" i="7"/>
  <c r="AH94" i="7"/>
  <c r="AN94" i="7"/>
  <c r="AT94" i="7"/>
  <c r="AZ94" i="7"/>
  <c r="BF94" i="7"/>
  <c r="BL94" i="7"/>
  <c r="BR94" i="7"/>
  <c r="BX94" i="7"/>
  <c r="CD94" i="7"/>
  <c r="CJ94" i="7"/>
  <c r="CP94" i="7"/>
  <c r="CV94" i="7"/>
  <c r="DB94" i="7"/>
  <c r="DH94" i="7"/>
  <c r="DN94" i="7"/>
  <c r="DT94" i="7"/>
  <c r="DZ94" i="7"/>
  <c r="EF94" i="7"/>
  <c r="AA95" i="7"/>
  <c r="AG95" i="7"/>
  <c r="AM95" i="7"/>
  <c r="AS95" i="7"/>
  <c r="AY95" i="7"/>
  <c r="BE95" i="7"/>
  <c r="BK95" i="7"/>
  <c r="BQ95" i="7"/>
  <c r="BW95" i="7"/>
  <c r="CC95" i="7"/>
  <c r="CI95" i="7"/>
  <c r="CO95" i="7"/>
  <c r="CU95" i="7"/>
  <c r="DA95" i="7"/>
  <c r="DG95" i="7"/>
  <c r="DM95" i="7"/>
  <c r="DS95" i="7"/>
  <c r="DY95" i="7"/>
  <c r="EE95" i="7"/>
  <c r="AB102" i="7"/>
  <c r="AB101" i="7" s="1"/>
  <c r="AH102" i="7"/>
  <c r="AH101" i="7" s="1"/>
  <c r="AN102" i="7"/>
  <c r="AN101" i="7" s="1"/>
  <c r="AT102" i="7"/>
  <c r="AT101" i="7" s="1"/>
  <c r="AZ102" i="7"/>
  <c r="AZ101" i="7" s="1"/>
  <c r="BF102" i="7"/>
  <c r="BF101" i="7" s="1"/>
  <c r="BL102" i="7"/>
  <c r="BL101" i="7" s="1"/>
  <c r="BR102" i="7"/>
  <c r="BR101" i="7" s="1"/>
  <c r="BX102" i="7"/>
  <c r="BX101" i="7" s="1"/>
  <c r="CD102" i="7"/>
  <c r="CD101" i="7" s="1"/>
  <c r="CJ102" i="7"/>
  <c r="CJ101" i="7" s="1"/>
  <c r="CP102" i="7"/>
  <c r="CP101" i="7" s="1"/>
  <c r="CV102" i="7"/>
  <c r="CV101" i="7" s="1"/>
  <c r="DB102" i="7"/>
  <c r="DB101" i="7" s="1"/>
  <c r="DH102" i="7"/>
  <c r="DH101" i="7" s="1"/>
  <c r="DN102" i="7"/>
  <c r="DN101" i="7" s="1"/>
  <c r="DT102" i="7"/>
  <c r="DT101" i="7" s="1"/>
  <c r="DZ102" i="7"/>
  <c r="DZ101" i="7" s="1"/>
  <c r="EF102" i="7"/>
  <c r="EF101" i="7" s="1"/>
  <c r="AA30" i="11"/>
  <c r="AA29" i="11"/>
  <c r="AD1" i="11"/>
  <c r="AC3" i="11"/>
  <c r="AC68" i="11" s="1"/>
  <c r="AB3" i="11"/>
  <c r="AB53" i="11" s="1"/>
  <c r="AA74" i="15"/>
  <c r="AA71" i="15"/>
  <c r="AA65" i="15"/>
  <c r="AA70" i="15"/>
  <c r="AA64" i="15"/>
  <c r="AA73" i="15"/>
  <c r="AA69" i="15"/>
  <c r="AA72" i="15"/>
  <c r="AA63" i="15"/>
  <c r="AA57" i="15"/>
  <c r="AA51" i="15"/>
  <c r="AA62" i="15"/>
  <c r="AA68" i="15"/>
  <c r="AA61" i="15"/>
  <c r="AA60" i="15"/>
  <c r="AA66" i="15"/>
  <c r="AA56" i="15"/>
  <c r="AA50" i="15"/>
  <c r="AA44" i="15"/>
  <c r="AA38" i="15"/>
  <c r="AA59" i="15"/>
  <c r="AA49" i="15"/>
  <c r="AA43" i="15"/>
  <c r="AA58" i="15"/>
  <c r="AA52" i="15"/>
  <c r="AA53" i="15"/>
  <c r="AA54" i="15"/>
  <c r="AA55" i="15"/>
  <c r="AA41" i="15"/>
  <c r="AA33" i="15"/>
  <c r="AA48" i="15"/>
  <c r="AA46" i="15"/>
  <c r="AA42" i="15"/>
  <c r="AA32" i="15"/>
  <c r="AA47" i="15"/>
  <c r="AA45" i="15"/>
  <c r="AA39" i="15"/>
  <c r="AA37" i="15"/>
  <c r="AA35" i="15"/>
  <c r="AA31" i="15"/>
  <c r="AA40" i="15"/>
  <c r="AA36" i="15"/>
  <c r="AA34" i="15"/>
  <c r="A13" i="12"/>
  <c r="AA30" i="15"/>
  <c r="C7" i="12"/>
  <c r="G11" i="12"/>
  <c r="G12" i="12"/>
  <c r="G13" i="12"/>
  <c r="AA28" i="15"/>
  <c r="X2" i="14"/>
  <c r="Y2" i="14" s="1"/>
  <c r="Z2" i="14" s="1"/>
  <c r="AA2" i="14" s="1"/>
  <c r="AB2" i="14" s="1"/>
  <c r="AC2" i="14" s="1"/>
  <c r="AD2" i="14" s="1"/>
  <c r="AE2" i="14" s="1"/>
  <c r="AF2" i="14" s="1"/>
  <c r="AG2" i="14" s="1"/>
  <c r="AH2" i="14" s="1"/>
  <c r="AI2" i="14" s="1"/>
  <c r="AJ2" i="14" s="1"/>
  <c r="AK2" i="14" s="1"/>
  <c r="AL2" i="14" s="1"/>
  <c r="AM2" i="14" s="1"/>
  <c r="AN2" i="14" s="1"/>
  <c r="AO2" i="14" s="1"/>
  <c r="AP2" i="14" s="1"/>
  <c r="AQ2" i="14" s="1"/>
  <c r="AR2" i="14" s="1"/>
  <c r="AS2" i="14" s="1"/>
  <c r="AT2" i="14" s="1"/>
  <c r="AU2" i="14" s="1"/>
  <c r="AV2" i="14" s="1"/>
  <c r="AW2" i="14" s="1"/>
  <c r="AX2" i="14" s="1"/>
  <c r="AY2" i="14" s="1"/>
  <c r="AZ2" i="14" s="1"/>
  <c r="BA2" i="14" s="1"/>
  <c r="BB2" i="14" s="1"/>
  <c r="BC2" i="14" s="1"/>
  <c r="BD2" i="14" s="1"/>
  <c r="BE2" i="14" s="1"/>
  <c r="BF2" i="14" s="1"/>
  <c r="BG2" i="14" s="1"/>
  <c r="BH2" i="14" s="1"/>
  <c r="BI2" i="14" s="1"/>
  <c r="BJ2" i="14" s="1"/>
  <c r="BK2" i="14" s="1"/>
  <c r="BL2" i="14" s="1"/>
  <c r="BM2" i="14" s="1"/>
  <c r="BN2" i="14" s="1"/>
  <c r="BO2" i="14" s="1"/>
  <c r="BP2" i="14" s="1"/>
  <c r="BQ2" i="14" s="1"/>
  <c r="BR2" i="14" s="1"/>
  <c r="BS2" i="14" s="1"/>
  <c r="BT2" i="14" s="1"/>
  <c r="BU2" i="14" s="1"/>
  <c r="BV2" i="14" s="1"/>
  <c r="BW2" i="14" s="1"/>
  <c r="BX2" i="14" s="1"/>
  <c r="BY2" i="14" s="1"/>
  <c r="BZ2" i="14" s="1"/>
  <c r="CA2" i="14" s="1"/>
  <c r="CB2" i="14" s="1"/>
  <c r="CC2" i="14" s="1"/>
  <c r="CD2" i="14" s="1"/>
  <c r="CE2" i="14" s="1"/>
  <c r="CF2" i="14" s="1"/>
  <c r="CG2" i="14" s="1"/>
  <c r="CH2" i="14" s="1"/>
  <c r="CI2" i="14" s="1"/>
  <c r="CJ2" i="14" s="1"/>
  <c r="CK2" i="14" s="1"/>
  <c r="CL2" i="14" s="1"/>
  <c r="CM2" i="14" s="1"/>
  <c r="CN2" i="14" s="1"/>
  <c r="CO2" i="14" s="1"/>
  <c r="CP2" i="14" s="1"/>
  <c r="CQ2" i="14" s="1"/>
  <c r="CR2" i="14" s="1"/>
  <c r="CS2" i="14" s="1"/>
  <c r="CT2" i="14" s="1"/>
  <c r="CU2" i="14" s="1"/>
  <c r="CV2" i="14" s="1"/>
  <c r="CW2" i="14" s="1"/>
  <c r="CX2" i="14" s="1"/>
  <c r="CY2" i="14" s="1"/>
  <c r="CZ2" i="14" s="1"/>
  <c r="DA2" i="14" s="1"/>
  <c r="DB2" i="14" s="1"/>
  <c r="DC2" i="14" s="1"/>
  <c r="DD2" i="14" s="1"/>
  <c r="DE2" i="14" s="1"/>
  <c r="DF2" i="14" s="1"/>
  <c r="DG2" i="14" s="1"/>
  <c r="DH2" i="14" s="1"/>
  <c r="DI2" i="14" s="1"/>
  <c r="DJ2" i="14" s="1"/>
  <c r="DK2" i="14" s="1"/>
  <c r="DL2" i="14" s="1"/>
  <c r="DM2" i="14" s="1"/>
  <c r="DN2" i="14" s="1"/>
  <c r="DO2" i="14" s="1"/>
  <c r="DP2" i="14" s="1"/>
  <c r="DQ2" i="14" s="1"/>
  <c r="DR2" i="14" s="1"/>
  <c r="DS2" i="14" s="1"/>
  <c r="DT2" i="14" s="1"/>
  <c r="DU2" i="14" s="1"/>
  <c r="DV2" i="14" s="1"/>
  <c r="DW2" i="14" s="1"/>
  <c r="DX2" i="14" s="1"/>
  <c r="DY2" i="14" s="1"/>
  <c r="DZ2" i="14" s="1"/>
  <c r="EA2" i="14" s="1"/>
  <c r="EB2" i="14" s="1"/>
  <c r="EC2" i="14" s="1"/>
  <c r="ED2" i="14" s="1"/>
  <c r="EE2" i="14" s="1"/>
  <c r="EF2" i="14" s="1"/>
  <c r="EG2" i="14" s="1"/>
  <c r="EH2" i="14" s="1"/>
  <c r="EI2" i="14" s="1"/>
  <c r="EJ2" i="14" s="1"/>
  <c r="EK2" i="14" s="1"/>
  <c r="EL2" i="14" s="1"/>
  <c r="C11" i="12"/>
  <c r="AA29" i="15"/>
  <c r="AD1" i="15"/>
  <c r="AC3" i="15"/>
  <c r="AC29" i="15" s="1"/>
  <c r="AB3" i="15"/>
  <c r="G16" i="16"/>
  <c r="A17" i="16"/>
  <c r="G14" i="16"/>
  <c r="G12" i="16"/>
  <c r="G13" i="16"/>
  <c r="F18" i="4" l="1"/>
  <c r="Z60" i="14"/>
  <c r="Z61" i="14"/>
  <c r="Z14" i="14" s="1"/>
  <c r="Z64" i="14"/>
  <c r="Z17" i="14" s="1"/>
  <c r="Z58" i="14"/>
  <c r="Z59" i="14"/>
  <c r="Z62" i="14"/>
  <c r="Z66" i="14"/>
  <c r="X57" i="14"/>
  <c r="X10" i="14" s="1"/>
  <c r="X63" i="14"/>
  <c r="X16" i="14" s="1"/>
  <c r="X65" i="14"/>
  <c r="X18" i="14" s="1"/>
  <c r="Y3" i="14"/>
  <c r="Y58" i="14"/>
  <c r="Y11" i="14" s="1"/>
  <c r="Y59" i="14"/>
  <c r="Y12" i="14" s="1"/>
  <c r="Y60" i="14"/>
  <c r="Y13" i="14" s="1"/>
  <c r="Y64" i="14"/>
  <c r="Y17" i="14" s="1"/>
  <c r="Y61" i="14"/>
  <c r="Y14" i="14" s="1"/>
  <c r="Y62" i="14"/>
  <c r="Y15" i="14" s="1"/>
  <c r="Y66" i="14"/>
  <c r="Y8" i="10"/>
  <c r="AC7" i="11" s="1"/>
  <c r="Z15" i="14"/>
  <c r="W19" i="14"/>
  <c r="Z13" i="14"/>
  <c r="Z12" i="14"/>
  <c r="AB7" i="11"/>
  <c r="X6" i="10"/>
  <c r="AB5" i="11" s="1"/>
  <c r="X5" i="10"/>
  <c r="AB4" i="11" s="1"/>
  <c r="X7" i="10"/>
  <c r="AB6" i="11" s="1"/>
  <c r="Y66" i="10"/>
  <c r="DP7" i="5"/>
  <c r="DO7" i="5"/>
  <c r="CJ7" i="5"/>
  <c r="CY7" i="5"/>
  <c r="DL7" i="5"/>
  <c r="DY7" i="5"/>
  <c r="DH7" i="5"/>
  <c r="EK7" i="5"/>
  <c r="AL7" i="5"/>
  <c r="DE7" i="5"/>
  <c r="DR7" i="5"/>
  <c r="AP7" i="5"/>
  <c r="BA7" i="5"/>
  <c r="EE7" i="5"/>
  <c r="DB7" i="5"/>
  <c r="DA7" i="5"/>
  <c r="BV7" i="5"/>
  <c r="CI7" i="5"/>
  <c r="CV7" i="5"/>
  <c r="DK7" i="5"/>
  <c r="CT7" i="5"/>
  <c r="DW7" i="5"/>
  <c r="CQ7" i="5"/>
  <c r="DD7" i="5"/>
  <c r="AD7" i="5"/>
  <c r="AO7" i="5"/>
  <c r="X7" i="5"/>
  <c r="DQ7" i="5"/>
  <c r="CN7" i="5"/>
  <c r="CM7" i="5"/>
  <c r="BH7" i="5"/>
  <c r="BU7" i="5"/>
  <c r="CH7" i="5"/>
  <c r="CU7" i="5"/>
  <c r="CF7" i="5"/>
  <c r="DG7" i="5"/>
  <c r="CC7" i="5"/>
  <c r="CP7" i="5"/>
  <c r="AC7" i="5"/>
  <c r="DC7" i="5"/>
  <c r="BX7" i="5"/>
  <c r="BW7" i="5"/>
  <c r="AT7" i="5"/>
  <c r="BG7" i="5"/>
  <c r="BT7" i="5"/>
  <c r="CG7" i="5"/>
  <c r="BR7" i="5"/>
  <c r="CS7" i="5"/>
  <c r="BO7" i="5"/>
  <c r="CB7" i="5"/>
  <c r="CO7" i="5"/>
  <c r="BJ7" i="5"/>
  <c r="BI7" i="5"/>
  <c r="AF7" i="5"/>
  <c r="AS7" i="5"/>
  <c r="BF7" i="5"/>
  <c r="BS7" i="5"/>
  <c r="BD7" i="5"/>
  <c r="CE7" i="5"/>
  <c r="AY7" i="5"/>
  <c r="BL7" i="5"/>
  <c r="EH7" i="5"/>
  <c r="W19" i="10"/>
  <c r="CA7" i="5"/>
  <c r="AV7" i="5"/>
  <c r="AU7" i="5"/>
  <c r="AE7" i="5"/>
  <c r="AR7" i="5"/>
  <c r="BE7" i="5"/>
  <c r="AN7" i="5"/>
  <c r="BQ7" i="5"/>
  <c r="EJ7" i="5"/>
  <c r="AK7" i="5"/>
  <c r="AX7" i="5"/>
  <c r="DV7" i="5"/>
  <c r="EG7" i="5"/>
  <c r="BK7" i="5"/>
  <c r="AH7" i="5"/>
  <c r="AG7" i="5"/>
  <c r="AB7" i="5"/>
  <c r="AQ7" i="5"/>
  <c r="Z7" i="5"/>
  <c r="BC7" i="5"/>
  <c r="DT7" i="5"/>
  <c r="AJ7" i="5"/>
  <c r="DJ7" i="5"/>
  <c r="DU7" i="5"/>
  <c r="AW7" i="5"/>
  <c r="AA7" i="5"/>
  <c r="AM7" i="5"/>
  <c r="DF7" i="5"/>
  <c r="CX7" i="5"/>
  <c r="DI7" i="5"/>
  <c r="AI7" i="5"/>
  <c r="Y7" i="5"/>
  <c r="CR7" i="5"/>
  <c r="CL7" i="5"/>
  <c r="CW7" i="5"/>
  <c r="EB7" i="5"/>
  <c r="CD7" i="5"/>
  <c r="BZ7" i="5"/>
  <c r="CK7" i="5"/>
  <c r="DN7" i="5"/>
  <c r="EA7" i="5"/>
  <c r="EL7" i="5"/>
  <c r="BP7" i="5"/>
  <c r="EI7" i="5"/>
  <c r="BN7" i="5"/>
  <c r="BY7" i="5"/>
  <c r="ED7" i="5"/>
  <c r="EC7" i="5"/>
  <c r="CZ7" i="5"/>
  <c r="DM7" i="5"/>
  <c r="DZ7" i="5"/>
  <c r="DX7" i="5"/>
  <c r="AZ7" i="5"/>
  <c r="DS7" i="5"/>
  <c r="EF7" i="5"/>
  <c r="BB7" i="5"/>
  <c r="BM7" i="5"/>
  <c r="Y66" i="5"/>
  <c r="Y65" i="5"/>
  <c r="Y18" i="5" s="1"/>
  <c r="AC17" i="15" s="1"/>
  <c r="Y64" i="5"/>
  <c r="Y17" i="5" s="1"/>
  <c r="AC16" i="11" s="1"/>
  <c r="Y63" i="5"/>
  <c r="Y16" i="5" s="1"/>
  <c r="AC15" i="11" s="1"/>
  <c r="Y62" i="5"/>
  <c r="Y15" i="5" s="1"/>
  <c r="AC14" i="6" s="1"/>
  <c r="Y61" i="5"/>
  <c r="Y14" i="5" s="1"/>
  <c r="AC13" i="11" s="1"/>
  <c r="Y60" i="5"/>
  <c r="Y13" i="5" s="1"/>
  <c r="AC12" i="6" s="1"/>
  <c r="H18" i="4"/>
  <c r="H18" i="13"/>
  <c r="H18" i="9"/>
  <c r="S5" i="4"/>
  <c r="D20" i="4"/>
  <c r="H30" i="3"/>
  <c r="I19" i="13" s="1"/>
  <c r="X24" i="14"/>
  <c r="X25" i="14"/>
  <c r="X26" i="14"/>
  <c r="X20" i="14"/>
  <c r="X27" i="14"/>
  <c r="X28" i="14"/>
  <c r="X29" i="14"/>
  <c r="X30" i="14"/>
  <c r="X8" i="14" s="1"/>
  <c r="X21" i="14"/>
  <c r="X22" i="14"/>
  <c r="X23" i="14"/>
  <c r="Z11" i="14"/>
  <c r="Z3" i="14"/>
  <c r="AA1" i="14"/>
  <c r="C7" i="16"/>
  <c r="Y64" i="10"/>
  <c r="Y17" i="10" s="1"/>
  <c r="Y63" i="10"/>
  <c r="Y16" i="10" s="1"/>
  <c r="Y62" i="10"/>
  <c r="Y15" i="10" s="1"/>
  <c r="Y61" i="10"/>
  <c r="Y14" i="10" s="1"/>
  <c r="Y60" i="10"/>
  <c r="Y13" i="10" s="1"/>
  <c r="Y59" i="10"/>
  <c r="Y12" i="10" s="1"/>
  <c r="Y58" i="10"/>
  <c r="Y11" i="10" s="1"/>
  <c r="Y57" i="10"/>
  <c r="Y65" i="10"/>
  <c r="Y18" i="10" s="1"/>
  <c r="Z1" i="10"/>
  <c r="F11" i="8"/>
  <c r="B12" i="8" s="1"/>
  <c r="C12" i="8" s="1"/>
  <c r="E11" i="8"/>
  <c r="AB80" i="15" s="1"/>
  <c r="AB82" i="15" s="1"/>
  <c r="AB96" i="15" s="1"/>
  <c r="AC30" i="11"/>
  <c r="AC60" i="11"/>
  <c r="AC63" i="11"/>
  <c r="AB58" i="11"/>
  <c r="AB45" i="11"/>
  <c r="AB65" i="11"/>
  <c r="AB30" i="11"/>
  <c r="AB59" i="11"/>
  <c r="AB51" i="11"/>
  <c r="AB68" i="6"/>
  <c r="AB47" i="6"/>
  <c r="AB74" i="6"/>
  <c r="AB34" i="6"/>
  <c r="AB46" i="6"/>
  <c r="AB58" i="6"/>
  <c r="AB70" i="6"/>
  <c r="AB41" i="6"/>
  <c r="AB53" i="6"/>
  <c r="AB65" i="6"/>
  <c r="B29" i="3"/>
  <c r="A18" i="16"/>
  <c r="G17" i="16"/>
  <c r="AB69" i="15"/>
  <c r="AB63" i="15"/>
  <c r="AB59" i="15"/>
  <c r="AB58" i="15"/>
  <c r="AB46" i="15"/>
  <c r="AB31" i="15"/>
  <c r="AB30" i="15"/>
  <c r="AB28" i="15"/>
  <c r="AB68" i="15"/>
  <c r="AB72" i="15"/>
  <c r="AB61" i="15"/>
  <c r="AB40" i="15"/>
  <c r="AB33" i="15"/>
  <c r="AB41" i="15"/>
  <c r="AB74" i="15"/>
  <c r="AB64" i="15"/>
  <c r="AB66" i="15"/>
  <c r="AB55" i="15"/>
  <c r="AB42" i="15"/>
  <c r="AB32" i="15"/>
  <c r="AB45" i="15"/>
  <c r="AB34" i="15"/>
  <c r="AB35" i="15"/>
  <c r="AB49" i="15"/>
  <c r="AB43" i="15"/>
  <c r="AB37" i="15"/>
  <c r="AB51" i="15"/>
  <c r="AB70" i="15"/>
  <c r="AB62" i="15"/>
  <c r="AB56" i="15"/>
  <c r="AB50" i="15"/>
  <c r="AB60" i="15"/>
  <c r="AB65" i="15"/>
  <c r="AB52" i="15"/>
  <c r="AB48" i="15"/>
  <c r="AB54" i="15"/>
  <c r="AB38" i="15"/>
  <c r="AB73" i="15"/>
  <c r="AB71" i="15"/>
  <c r="AB57" i="15"/>
  <c r="AB53" i="15"/>
  <c r="AB44" i="15"/>
  <c r="AB47" i="15"/>
  <c r="AB39" i="15"/>
  <c r="AB36" i="15"/>
  <c r="AC69" i="15"/>
  <c r="AC61" i="15"/>
  <c r="AC55" i="15"/>
  <c r="AC59" i="15"/>
  <c r="AC65" i="15"/>
  <c r="AC58" i="15"/>
  <c r="AC47" i="15"/>
  <c r="AC54" i="15"/>
  <c r="AC40" i="15"/>
  <c r="AC43" i="15"/>
  <c r="AC50" i="15"/>
  <c r="AC70" i="15"/>
  <c r="AC28" i="15"/>
  <c r="AC74" i="15"/>
  <c r="AC68" i="15"/>
  <c r="AC72" i="15"/>
  <c r="AC63" i="15"/>
  <c r="AC62" i="15"/>
  <c r="AC36" i="15"/>
  <c r="AC41" i="15"/>
  <c r="AC34" i="15"/>
  <c r="AC71" i="15"/>
  <c r="AC60" i="15"/>
  <c r="AC51" i="15"/>
  <c r="AC56" i="15"/>
  <c r="AC44" i="15"/>
  <c r="AC37" i="15"/>
  <c r="AC45" i="15"/>
  <c r="AC38" i="15"/>
  <c r="AC49" i="15"/>
  <c r="AC46" i="15"/>
  <c r="AC35" i="15"/>
  <c r="AC33" i="15"/>
  <c r="AC30" i="15"/>
  <c r="AC73" i="15"/>
  <c r="AC64" i="15"/>
  <c r="AC66" i="15"/>
  <c r="AC52" i="15"/>
  <c r="AC31" i="15"/>
  <c r="AC39" i="15"/>
  <c r="AC57" i="15"/>
  <c r="AC48" i="15"/>
  <c r="AC42" i="15"/>
  <c r="AC53" i="15"/>
  <c r="AC32" i="15"/>
  <c r="AB29" i="15"/>
  <c r="AE1" i="15"/>
  <c r="AD3" i="15"/>
  <c r="AB63" i="11"/>
  <c r="AB57" i="11"/>
  <c r="AB61" i="11"/>
  <c r="AB68" i="11"/>
  <c r="AB48" i="11"/>
  <c r="AB42" i="11"/>
  <c r="AB36" i="11"/>
  <c r="AB52" i="11"/>
  <c r="AB54" i="11"/>
  <c r="AB69" i="11"/>
  <c r="AB74" i="11"/>
  <c r="AB73" i="11"/>
  <c r="AB72" i="11"/>
  <c r="DV72" i="7"/>
  <c r="CL72" i="7"/>
  <c r="BB72" i="7"/>
  <c r="DT90" i="7"/>
  <c r="CJ90" i="7"/>
  <c r="AZ90" i="7"/>
  <c r="EG90" i="7"/>
  <c r="CW90" i="7"/>
  <c r="BM90" i="7"/>
  <c r="AC90" i="7"/>
  <c r="DT72" i="7"/>
  <c r="CJ72" i="7"/>
  <c r="AZ72" i="7"/>
  <c r="EJ67" i="7"/>
  <c r="CZ67" i="7"/>
  <c r="BP67" i="7"/>
  <c r="AF67" i="7"/>
  <c r="DW61" i="7"/>
  <c r="CM61" i="7"/>
  <c r="BC61" i="7"/>
  <c r="AB31" i="11"/>
  <c r="AC42" i="11"/>
  <c r="AC48" i="11"/>
  <c r="AC72" i="11"/>
  <c r="AB60" i="11"/>
  <c r="AC61" i="11"/>
  <c r="AC64" i="11"/>
  <c r="AC33" i="11"/>
  <c r="AC39" i="11"/>
  <c r="AC45" i="11"/>
  <c r="AC71" i="11"/>
  <c r="AC65" i="11"/>
  <c r="AC52" i="11"/>
  <c r="AC46" i="11"/>
  <c r="AC40" i="11"/>
  <c r="AC34" i="11"/>
  <c r="AC62" i="11"/>
  <c r="AC56" i="11"/>
  <c r="AC47" i="11"/>
  <c r="AC41" i="11"/>
  <c r="AC35" i="11"/>
  <c r="AC53" i="11"/>
  <c r="AC70" i="11"/>
  <c r="AC54" i="11"/>
  <c r="AC29" i="11"/>
  <c r="DP72" i="7"/>
  <c r="CF72" i="7"/>
  <c r="AV72" i="7"/>
  <c r="EA90" i="7"/>
  <c r="CQ90" i="7"/>
  <c r="BG90" i="7"/>
  <c r="DN72" i="7"/>
  <c r="CD72" i="7"/>
  <c r="AT72" i="7"/>
  <c r="ED67" i="7"/>
  <c r="CT67" i="7"/>
  <c r="BJ67" i="7"/>
  <c r="AC32" i="11"/>
  <c r="AB38" i="11"/>
  <c r="AC31" i="11"/>
  <c r="AB33" i="11"/>
  <c r="AC58" i="11"/>
  <c r="AB55" i="11"/>
  <c r="AC73" i="11"/>
  <c r="AB35" i="11"/>
  <c r="DN67" i="7"/>
  <c r="CD67" i="7"/>
  <c r="AT67" i="7"/>
  <c r="CL105" i="7"/>
  <c r="D11" i="12"/>
  <c r="F11" i="12" s="1"/>
  <c r="B12" i="12" s="1"/>
  <c r="A14" i="12"/>
  <c r="AE1" i="11"/>
  <c r="AD3" i="11"/>
  <c r="AB29" i="11"/>
  <c r="DK90" i="7"/>
  <c r="CA90" i="7"/>
  <c r="AQ90" i="7"/>
  <c r="DJ72" i="7"/>
  <c r="BZ72" i="7"/>
  <c r="AP72" i="7"/>
  <c r="AP105" i="7" s="1"/>
  <c r="EH90" i="7"/>
  <c r="CX90" i="7"/>
  <c r="CX105" i="7" s="1"/>
  <c r="BN90" i="7"/>
  <c r="AD90" i="7"/>
  <c r="DH90" i="7"/>
  <c r="BX90" i="7"/>
  <c r="AN90" i="7"/>
  <c r="DU90" i="7"/>
  <c r="CK90" i="7"/>
  <c r="BA90" i="7"/>
  <c r="DH72" i="7"/>
  <c r="BX72" i="7"/>
  <c r="AN72" i="7"/>
  <c r="DX67" i="7"/>
  <c r="CN67" i="7"/>
  <c r="BD67" i="7"/>
  <c r="DK61" i="7"/>
  <c r="CA61" i="7"/>
  <c r="AQ61" i="7"/>
  <c r="AQ105" i="7" s="1"/>
  <c r="AB39" i="11"/>
  <c r="AC38" i="11"/>
  <c r="AB37" i="11"/>
  <c r="AB43" i="11"/>
  <c r="AB49" i="11"/>
  <c r="AB64" i="11"/>
  <c r="AC44" i="11"/>
  <c r="AC50" i="11"/>
  <c r="AC59" i="11"/>
  <c r="AB62" i="11"/>
  <c r="AC66" i="11"/>
  <c r="AB71" i="11"/>
  <c r="AB34" i="11"/>
  <c r="AB40" i="11"/>
  <c r="AB46" i="11"/>
  <c r="AB41" i="11"/>
  <c r="AB70" i="11"/>
  <c r="EN72" i="7"/>
  <c r="DD72" i="7"/>
  <c r="BT72" i="7"/>
  <c r="AJ72" i="7"/>
  <c r="EB90" i="7"/>
  <c r="CR90" i="7"/>
  <c r="BH90" i="7"/>
  <c r="DB90" i="7"/>
  <c r="BR90" i="7"/>
  <c r="AH90" i="7"/>
  <c r="DO90" i="7"/>
  <c r="CE90" i="7"/>
  <c r="AU90" i="7"/>
  <c r="EL72" i="7"/>
  <c r="DB72" i="7"/>
  <c r="BR72" i="7"/>
  <c r="AH72" i="7"/>
  <c r="DR67" i="7"/>
  <c r="CH67" i="7"/>
  <c r="AX67" i="7"/>
  <c r="EO61" i="7"/>
  <c r="DE61" i="7"/>
  <c r="BU61" i="7"/>
  <c r="AK61" i="7"/>
  <c r="AC37" i="11"/>
  <c r="AB56" i="11"/>
  <c r="AC43" i="11"/>
  <c r="AC49" i="11"/>
  <c r="AB66" i="11"/>
  <c r="AC69" i="11"/>
  <c r="AB47" i="11"/>
  <c r="AC74" i="11"/>
  <c r="BN105" i="7"/>
  <c r="DJ105" i="7"/>
  <c r="AD105" i="7"/>
  <c r="DI90" i="7"/>
  <c r="BY90" i="7"/>
  <c r="AO90" i="7"/>
  <c r="EF72" i="7"/>
  <c r="CV72" i="7"/>
  <c r="BL72" i="7"/>
  <c r="AB72" i="7"/>
  <c r="DL67" i="7"/>
  <c r="CB67" i="7"/>
  <c r="AR67" i="7"/>
  <c r="DM90" i="7"/>
  <c r="CC90" i="7"/>
  <c r="AS90" i="7"/>
  <c r="I25" i="9"/>
  <c r="EC90" i="7"/>
  <c r="CS90" i="7"/>
  <c r="BI90" i="7"/>
  <c r="EB72" i="7"/>
  <c r="CR72" i="7"/>
  <c r="BH72" i="7"/>
  <c r="BH105" i="7" s="1"/>
  <c r="DP90" i="7"/>
  <c r="CF90" i="7"/>
  <c r="AV90" i="7"/>
  <c r="DZ90" i="7"/>
  <c r="CP90" i="7"/>
  <c r="BF90" i="7"/>
  <c r="EM90" i="7"/>
  <c r="DC90" i="7"/>
  <c r="BS90" i="7"/>
  <c r="AI90" i="7"/>
  <c r="DZ72" i="7"/>
  <c r="CP72" i="7"/>
  <c r="BF72" i="7"/>
  <c r="EP67" i="7"/>
  <c r="DF67" i="7"/>
  <c r="BV67" i="7"/>
  <c r="AL67" i="7"/>
  <c r="EC61" i="7"/>
  <c r="EC105" i="7" s="1"/>
  <c r="CS61" i="7"/>
  <c r="BI61" i="7"/>
  <c r="AC36" i="11"/>
  <c r="AB32" i="11"/>
  <c r="AC57" i="11"/>
  <c r="AB44" i="11"/>
  <c r="AB50" i="11"/>
  <c r="AC55" i="11"/>
  <c r="AC51" i="11"/>
  <c r="DS90" i="7"/>
  <c r="CI90" i="7"/>
  <c r="AY90" i="7"/>
  <c r="DL72" i="7"/>
  <c r="CB72" i="7"/>
  <c r="AR72" i="7"/>
  <c r="EG61" i="7"/>
  <c r="CW61" i="7"/>
  <c r="BM61" i="7"/>
  <c r="BM105" i="7" s="1"/>
  <c r="AC61" i="7"/>
  <c r="DX90" i="7"/>
  <c r="CN90" i="7"/>
  <c r="BD90" i="7"/>
  <c r="DK72" i="7"/>
  <c r="CA72" i="7"/>
  <c r="AQ72" i="7"/>
  <c r="DT67" i="7"/>
  <c r="CJ67" i="7"/>
  <c r="AZ67" i="7"/>
  <c r="EF61" i="7"/>
  <c r="EF105" i="7" s="1"/>
  <c r="CV61" i="7"/>
  <c r="CV105" i="7" s="1"/>
  <c r="BL61" i="7"/>
  <c r="BL105" i="7" s="1"/>
  <c r="AB61" i="7"/>
  <c r="AB105" i="7" s="1"/>
  <c r="DY72" i="7"/>
  <c r="AS72" i="7"/>
  <c r="AS105" i="7" s="1"/>
  <c r="A16" i="8"/>
  <c r="G15" i="8"/>
  <c r="EO90" i="7"/>
  <c r="DR90" i="7"/>
  <c r="CH90" i="7"/>
  <c r="AX90" i="7"/>
  <c r="EO72" i="7"/>
  <c r="DE72" i="7"/>
  <c r="BU72" i="7"/>
  <c r="AK72" i="7"/>
  <c r="DZ61" i="7"/>
  <c r="DZ105" i="7" s="1"/>
  <c r="CP61" i="7"/>
  <c r="BF61" i="7"/>
  <c r="EM72" i="7"/>
  <c r="DU72" i="7"/>
  <c r="DC72" i="7"/>
  <c r="CK72" i="7"/>
  <c r="BS72" i="7"/>
  <c r="BA72" i="7"/>
  <c r="AI72" i="7"/>
  <c r="AX105" i="7"/>
  <c r="DG90" i="7"/>
  <c r="BW90" i="7"/>
  <c r="AM90" i="7"/>
  <c r="EJ72" i="7"/>
  <c r="EJ105" i="7" s="1"/>
  <c r="CZ72" i="7"/>
  <c r="CZ105" i="7" s="1"/>
  <c r="BP72" i="7"/>
  <c r="BP105" i="7" s="1"/>
  <c r="AF72" i="7"/>
  <c r="DU61" i="7"/>
  <c r="CK61" i="7"/>
  <c r="BA61" i="7"/>
  <c r="BE72" i="7"/>
  <c r="DS72" i="7"/>
  <c r="EN105" i="7"/>
  <c r="BW72" i="7"/>
  <c r="EK72" i="7"/>
  <c r="EK90" i="7"/>
  <c r="DA90" i="7"/>
  <c r="BQ90" i="7"/>
  <c r="AG90" i="7"/>
  <c r="ED72" i="7"/>
  <c r="CT72" i="7"/>
  <c r="BJ72" i="7"/>
  <c r="DO61" i="7"/>
  <c r="CE61" i="7"/>
  <c r="AU61" i="7"/>
  <c r="EP90" i="7"/>
  <c r="DF90" i="7"/>
  <c r="BV90" i="7"/>
  <c r="AL90" i="7"/>
  <c r="EC72" i="7"/>
  <c r="CS72" i="7"/>
  <c r="BI72" i="7"/>
  <c r="EK61" i="7"/>
  <c r="DA61" i="7"/>
  <c r="BQ61" i="7"/>
  <c r="BQ105" i="7" s="1"/>
  <c r="AG61" i="7"/>
  <c r="DN61" i="7"/>
  <c r="DN105" i="7" s="1"/>
  <c r="CD61" i="7"/>
  <c r="CD105" i="7" s="1"/>
  <c r="AT61" i="7"/>
  <c r="AT105" i="7" s="1"/>
  <c r="AF3" i="7"/>
  <c r="AE5" i="7"/>
  <c r="CI72" i="7"/>
  <c r="DD105" i="7"/>
  <c r="EG72" i="7"/>
  <c r="DO72" i="7"/>
  <c r="CW72" i="7"/>
  <c r="CE72" i="7"/>
  <c r="BM72" i="7"/>
  <c r="AU72" i="7"/>
  <c r="AC72" i="7"/>
  <c r="EP61" i="7"/>
  <c r="EP105" i="7" s="1"/>
  <c r="DX61" i="7"/>
  <c r="DX105" i="7" s="1"/>
  <c r="DF61" i="7"/>
  <c r="DF105" i="7" s="1"/>
  <c r="CN61" i="7"/>
  <c r="BV61" i="7"/>
  <c r="BD61" i="7"/>
  <c r="AL61" i="7"/>
  <c r="AM72" i="7"/>
  <c r="DV105" i="7"/>
  <c r="BB105" i="7"/>
  <c r="AA72" i="7"/>
  <c r="EE90" i="7"/>
  <c r="CU90" i="7"/>
  <c r="BK90" i="7"/>
  <c r="AA90" i="7"/>
  <c r="DX72" i="7"/>
  <c r="CN72" i="7"/>
  <c r="BD72" i="7"/>
  <c r="DI61" i="7"/>
  <c r="BY61" i="7"/>
  <c r="BY105" i="7" s="1"/>
  <c r="AO61" i="7"/>
  <c r="EJ90" i="7"/>
  <c r="CZ90" i="7"/>
  <c r="BP90" i="7"/>
  <c r="AF90" i="7"/>
  <c r="AF105" i="7" s="1"/>
  <c r="CS67" i="7"/>
  <c r="DM72" i="7"/>
  <c r="DM105" i="7" s="1"/>
  <c r="BQ72" i="7"/>
  <c r="DY90" i="7"/>
  <c r="CO90" i="7"/>
  <c r="BE90" i="7"/>
  <c r="DR72" i="7"/>
  <c r="DR105" i="7" s="1"/>
  <c r="CH72" i="7"/>
  <c r="CH105" i="7" s="1"/>
  <c r="AX72" i="7"/>
  <c r="EM61" i="7"/>
  <c r="DC61" i="7"/>
  <c r="BS61" i="7"/>
  <c r="AI61" i="7"/>
  <c r="ED90" i="7"/>
  <c r="CT90" i="7"/>
  <c r="BJ90" i="7"/>
  <c r="DQ72" i="7"/>
  <c r="DQ105" i="7" s="1"/>
  <c r="CG72" i="7"/>
  <c r="CG105" i="7" s="1"/>
  <c r="AW72" i="7"/>
  <c r="AW105" i="7" s="1"/>
  <c r="DZ67" i="7"/>
  <c r="CP67" i="7"/>
  <c r="BF67" i="7"/>
  <c r="DY61" i="7"/>
  <c r="DY105" i="7" s="1"/>
  <c r="CO61" i="7"/>
  <c r="BE61" i="7"/>
  <c r="BE105" i="7" s="1"/>
  <c r="EL61" i="7"/>
  <c r="EL105" i="7" s="1"/>
  <c r="DB61" i="7"/>
  <c r="DB105" i="7" s="1"/>
  <c r="BR61" i="7"/>
  <c r="BR105" i="7" s="1"/>
  <c r="AH61" i="7"/>
  <c r="AH105" i="7" s="1"/>
  <c r="BI67" i="7"/>
  <c r="DW67" i="7"/>
  <c r="AJ105" i="7"/>
  <c r="EA72" i="7"/>
  <c r="EA105" i="7" s="1"/>
  <c r="DI72" i="7"/>
  <c r="CQ72" i="7"/>
  <c r="CQ105" i="7" s="1"/>
  <c r="BY72" i="7"/>
  <c r="BG72" i="7"/>
  <c r="BG105" i="7" s="1"/>
  <c r="AO72" i="7"/>
  <c r="ED61" i="7"/>
  <c r="ED105" i="7" s="1"/>
  <c r="DL61" i="7"/>
  <c r="DL105" i="7" s="1"/>
  <c r="CT61" i="7"/>
  <c r="CT105" i="7" s="1"/>
  <c r="CB61" i="7"/>
  <c r="BJ61" i="7"/>
  <c r="AR61" i="7"/>
  <c r="DP61" i="7"/>
  <c r="DP105" i="7" s="1"/>
  <c r="CF61" i="7"/>
  <c r="CF105" i="7" s="1"/>
  <c r="AV61" i="7"/>
  <c r="AV105" i="7" s="1"/>
  <c r="AG72" i="7"/>
  <c r="X64" i="5"/>
  <c r="X17" i="5" s="1"/>
  <c r="X61" i="5"/>
  <c r="X14" i="5" s="1"/>
  <c r="X58" i="5"/>
  <c r="X11" i="5" s="1"/>
  <c r="DW72" i="7"/>
  <c r="CM72" i="7"/>
  <c r="BC72" i="7"/>
  <c r="DH61" i="7"/>
  <c r="DH105" i="7" s="1"/>
  <c r="BX61" i="7"/>
  <c r="BX105" i="7" s="1"/>
  <c r="AN61" i="7"/>
  <c r="AN105" i="7" s="1"/>
  <c r="EC67" i="7"/>
  <c r="CM67" i="7"/>
  <c r="EH61" i="7"/>
  <c r="EH105" i="7" s="1"/>
  <c r="DG72" i="7"/>
  <c r="DA72" i="7"/>
  <c r="EM97" i="7"/>
  <c r="DU97" i="7"/>
  <c r="DC97" i="7"/>
  <c r="CK97" i="7"/>
  <c r="BS97" i="7"/>
  <c r="BA97" i="7"/>
  <c r="AI97" i="7"/>
  <c r="AC11" i="15"/>
  <c r="AC11" i="11"/>
  <c r="AC11" i="6"/>
  <c r="AA15" i="15"/>
  <c r="AA15" i="11"/>
  <c r="AA15" i="6"/>
  <c r="AA12" i="15"/>
  <c r="AA12" i="11"/>
  <c r="AA12" i="6"/>
  <c r="AA9" i="15"/>
  <c r="AA9" i="11"/>
  <c r="AA9" i="6"/>
  <c r="C11" i="16"/>
  <c r="AB2" i="15"/>
  <c r="AB2" i="11"/>
  <c r="Y2" i="5"/>
  <c r="AB2" i="6"/>
  <c r="X66" i="5"/>
  <c r="X63" i="5"/>
  <c r="X16" i="5" s="1"/>
  <c r="X60" i="5"/>
  <c r="X13" i="5" s="1"/>
  <c r="X57" i="5"/>
  <c r="X10" i="5" s="1"/>
  <c r="S5" i="9"/>
  <c r="N5" i="9"/>
  <c r="D5" i="2" s="1"/>
  <c r="D20" i="9"/>
  <c r="EE72" i="7"/>
  <c r="EE67" i="7"/>
  <c r="EE105" i="7" s="1"/>
  <c r="DS67" i="7"/>
  <c r="DS105" i="7" s="1"/>
  <c r="DG67" i="7"/>
  <c r="DG105" i="7" s="1"/>
  <c r="CU67" i="7"/>
  <c r="CU105" i="7" s="1"/>
  <c r="CI67" i="7"/>
  <c r="CI105" i="7" s="1"/>
  <c r="BW67" i="7"/>
  <c r="BW105" i="7" s="1"/>
  <c r="BK67" i="7"/>
  <c r="BK105" i="7" s="1"/>
  <c r="AY67" i="7"/>
  <c r="AY105" i="7" s="1"/>
  <c r="AM67" i="7"/>
  <c r="AM105" i="7" s="1"/>
  <c r="AC10" i="15"/>
  <c r="AC10" i="11"/>
  <c r="AC10" i="6"/>
  <c r="F18" i="9"/>
  <c r="AA17" i="15"/>
  <c r="AA17" i="11"/>
  <c r="AA17" i="6"/>
  <c r="AA14" i="15"/>
  <c r="AA14" i="11"/>
  <c r="AA14" i="6"/>
  <c r="AA11" i="15"/>
  <c r="AA11" i="11"/>
  <c r="AA11" i="6"/>
  <c r="EB61" i="7"/>
  <c r="EB105" i="7" s="1"/>
  <c r="CU72" i="7"/>
  <c r="AA67" i="7"/>
  <c r="AA105" i="7" s="1"/>
  <c r="EP90" i="15"/>
  <c r="EJ90" i="15"/>
  <c r="ED90" i="15"/>
  <c r="DX90" i="15"/>
  <c r="DR90" i="15"/>
  <c r="DL90" i="15"/>
  <c r="DF90" i="15"/>
  <c r="CZ90" i="15"/>
  <c r="CT90" i="15"/>
  <c r="CN90" i="15"/>
  <c r="CH90" i="15"/>
  <c r="CB90" i="15"/>
  <c r="BV90" i="15"/>
  <c r="BP90" i="15"/>
  <c r="BJ90" i="15"/>
  <c r="BD90" i="15"/>
  <c r="AX90" i="15"/>
  <c r="AR90" i="15"/>
  <c r="AL90" i="15"/>
  <c r="AF90" i="15"/>
  <c r="EO90" i="15"/>
  <c r="EI90" i="15"/>
  <c r="EC90" i="15"/>
  <c r="DW90" i="15"/>
  <c r="DQ90" i="15"/>
  <c r="DK90" i="15"/>
  <c r="DE90" i="15"/>
  <c r="CY90" i="15"/>
  <c r="CS90" i="15"/>
  <c r="CM90" i="15"/>
  <c r="CG90" i="15"/>
  <c r="CA90" i="15"/>
  <c r="BU90" i="15"/>
  <c r="BO90" i="15"/>
  <c r="BI90" i="15"/>
  <c r="BC90" i="15"/>
  <c r="AW90" i="15"/>
  <c r="AQ90" i="15"/>
  <c r="AK90" i="15"/>
  <c r="AE90" i="15"/>
  <c r="EN90" i="15"/>
  <c r="EH90" i="15"/>
  <c r="EB90" i="15"/>
  <c r="DV90" i="15"/>
  <c r="DP90" i="15"/>
  <c r="DJ90" i="15"/>
  <c r="DD90" i="15"/>
  <c r="CX90" i="15"/>
  <c r="CR90" i="15"/>
  <c r="CL90" i="15"/>
  <c r="CF90" i="15"/>
  <c r="BZ90" i="15"/>
  <c r="BT90" i="15"/>
  <c r="BN90" i="15"/>
  <c r="BH90" i="15"/>
  <c r="BB90" i="15"/>
  <c r="AV90" i="15"/>
  <c r="AP90" i="15"/>
  <c r="AJ90" i="15"/>
  <c r="AD90" i="15"/>
  <c r="EM90" i="15"/>
  <c r="EA90" i="15"/>
  <c r="DO90" i="15"/>
  <c r="DC90" i="15"/>
  <c r="CQ90" i="15"/>
  <c r="CE90" i="15"/>
  <c r="BS90" i="15"/>
  <c r="BG90" i="15"/>
  <c r="AU90" i="15"/>
  <c r="AI90" i="15"/>
  <c r="EL90" i="15"/>
  <c r="DZ90" i="15"/>
  <c r="DN90" i="15"/>
  <c r="DB90" i="15"/>
  <c r="CP90" i="15"/>
  <c r="CD90" i="15"/>
  <c r="BR90" i="15"/>
  <c r="BF90" i="15"/>
  <c r="AT90" i="15"/>
  <c r="AH90" i="15"/>
  <c r="EK90" i="15"/>
  <c r="DY90" i="15"/>
  <c r="DM90" i="15"/>
  <c r="DA90" i="15"/>
  <c r="CO90" i="15"/>
  <c r="CC90" i="15"/>
  <c r="BQ90" i="15"/>
  <c r="BE90" i="15"/>
  <c r="AS90" i="15"/>
  <c r="AG90" i="15"/>
  <c r="EG90" i="15"/>
  <c r="DU90" i="15"/>
  <c r="DI90" i="15"/>
  <c r="CW90" i="15"/>
  <c r="CK90" i="15"/>
  <c r="BY90" i="15"/>
  <c r="BM90" i="15"/>
  <c r="BA90" i="15"/>
  <c r="AO90" i="15"/>
  <c r="AC90" i="15"/>
  <c r="EF90" i="15"/>
  <c r="DT90" i="15"/>
  <c r="DH90" i="15"/>
  <c r="CV90" i="15"/>
  <c r="CJ90" i="15"/>
  <c r="BX90" i="15"/>
  <c r="BL90" i="15"/>
  <c r="AZ90" i="15"/>
  <c r="AN90" i="15"/>
  <c r="AB90" i="15"/>
  <c r="BW90" i="15"/>
  <c r="EE90" i="15"/>
  <c r="BK90" i="15"/>
  <c r="DS90" i="15"/>
  <c r="AY90" i="15"/>
  <c r="DG90" i="15"/>
  <c r="AM90" i="15"/>
  <c r="CU90" i="15"/>
  <c r="AA90" i="15"/>
  <c r="AA91" i="15" s="1"/>
  <c r="AA92" i="15" s="1"/>
  <c r="AA97" i="15" s="1"/>
  <c r="CI90" i="15"/>
  <c r="EL90" i="11"/>
  <c r="EF90" i="11"/>
  <c r="DZ90" i="11"/>
  <c r="DT90" i="11"/>
  <c r="DN90" i="11"/>
  <c r="DH90" i="11"/>
  <c r="DB90" i="11"/>
  <c r="CV90" i="11"/>
  <c r="CP90" i="11"/>
  <c r="CJ90" i="11"/>
  <c r="CD90" i="11"/>
  <c r="BX90" i="11"/>
  <c r="BR90" i="11"/>
  <c r="BL90" i="11"/>
  <c r="BF90" i="11"/>
  <c r="AZ90" i="11"/>
  <c r="AT90" i="11"/>
  <c r="AN90" i="11"/>
  <c r="AH90" i="11"/>
  <c r="AB90" i="11"/>
  <c r="EK90" i="11"/>
  <c r="ED90" i="11"/>
  <c r="DW90" i="11"/>
  <c r="DP90" i="11"/>
  <c r="DI90" i="11"/>
  <c r="DA90" i="11"/>
  <c r="CT90" i="11"/>
  <c r="CM90" i="11"/>
  <c r="CF90" i="11"/>
  <c r="BY90" i="11"/>
  <c r="BQ90" i="11"/>
  <c r="BJ90" i="11"/>
  <c r="BC90" i="11"/>
  <c r="AV90" i="11"/>
  <c r="AO90" i="11"/>
  <c r="AG90" i="11"/>
  <c r="EJ90" i="11"/>
  <c r="EC90" i="11"/>
  <c r="DV90" i="11"/>
  <c r="DO90" i="11"/>
  <c r="DG90" i="11"/>
  <c r="CZ90" i="11"/>
  <c r="CS90" i="11"/>
  <c r="CL90" i="11"/>
  <c r="CE90" i="11"/>
  <c r="BW90" i="11"/>
  <c r="BP90" i="11"/>
  <c r="BI90" i="11"/>
  <c r="BB90" i="11"/>
  <c r="AU90" i="11"/>
  <c r="AM90" i="11"/>
  <c r="AF90" i="11"/>
  <c r="EO90" i="11"/>
  <c r="EH90" i="11"/>
  <c r="EA90" i="11"/>
  <c r="DS90" i="11"/>
  <c r="DL90" i="11"/>
  <c r="DE90" i="11"/>
  <c r="CX90" i="11"/>
  <c r="CQ90" i="11"/>
  <c r="CI90" i="11"/>
  <c r="CB90" i="11"/>
  <c r="BU90" i="11"/>
  <c r="BN90" i="11"/>
  <c r="BG90" i="11"/>
  <c r="AY90" i="11"/>
  <c r="AR90" i="11"/>
  <c r="AK90" i="11"/>
  <c r="AD90" i="11"/>
  <c r="EN90" i="11"/>
  <c r="EG90" i="11"/>
  <c r="DY90" i="11"/>
  <c r="DR90" i="11"/>
  <c r="DK90" i="11"/>
  <c r="DD90" i="11"/>
  <c r="CW90" i="11"/>
  <c r="CO90" i="11"/>
  <c r="CH90" i="11"/>
  <c r="CA90" i="11"/>
  <c r="BT90" i="11"/>
  <c r="BM90" i="11"/>
  <c r="BE90" i="11"/>
  <c r="AX90" i="11"/>
  <c r="AQ90" i="11"/>
  <c r="AJ90" i="11"/>
  <c r="AC90" i="11"/>
  <c r="DX90" i="11"/>
  <c r="DC90" i="11"/>
  <c r="CG90" i="11"/>
  <c r="BK90" i="11"/>
  <c r="AP90" i="11"/>
  <c r="EP90" i="11"/>
  <c r="DU90" i="11"/>
  <c r="CY90" i="11"/>
  <c r="CC90" i="11"/>
  <c r="BH90" i="11"/>
  <c r="AL90" i="11"/>
  <c r="EM90" i="11"/>
  <c r="DQ90" i="11"/>
  <c r="CU90" i="11"/>
  <c r="BZ90" i="11"/>
  <c r="BD90" i="11"/>
  <c r="AI90" i="11"/>
  <c r="EI90" i="11"/>
  <c r="DM90" i="11"/>
  <c r="CR90" i="11"/>
  <c r="BV90" i="11"/>
  <c r="BA90" i="11"/>
  <c r="AE90" i="11"/>
  <c r="EE90" i="11"/>
  <c r="DJ90" i="11"/>
  <c r="CN90" i="11"/>
  <c r="BS90" i="11"/>
  <c r="AW90" i="11"/>
  <c r="AA90" i="11"/>
  <c r="AA91" i="11" s="1"/>
  <c r="AA92" i="11" s="1"/>
  <c r="AA97" i="11" s="1"/>
  <c r="EB90" i="11"/>
  <c r="DF90" i="11"/>
  <c r="CK90" i="11"/>
  <c r="BO90" i="11"/>
  <c r="AS90" i="11"/>
  <c r="EM90" i="6"/>
  <c r="EG90" i="6"/>
  <c r="EA90" i="6"/>
  <c r="DU90" i="6"/>
  <c r="DO90" i="6"/>
  <c r="DI90" i="6"/>
  <c r="DC90" i="6"/>
  <c r="CW90" i="6"/>
  <c r="CQ90" i="6"/>
  <c r="CK90" i="6"/>
  <c r="CE90" i="6"/>
  <c r="BY90" i="6"/>
  <c r="BS90" i="6"/>
  <c r="BM90" i="6"/>
  <c r="BG90" i="6"/>
  <c r="BA90" i="6"/>
  <c r="AU90" i="6"/>
  <c r="AO90" i="6"/>
  <c r="AI90" i="6"/>
  <c r="AC90" i="6"/>
  <c r="EJ90" i="6"/>
  <c r="EC90" i="6"/>
  <c r="DV90" i="6"/>
  <c r="DN90" i="6"/>
  <c r="DG90" i="6"/>
  <c r="CZ90" i="6"/>
  <c r="CS90" i="6"/>
  <c r="CL90" i="6"/>
  <c r="CD90" i="6"/>
  <c r="BW90" i="6"/>
  <c r="BP90" i="6"/>
  <c r="BI90" i="6"/>
  <c r="BB90" i="6"/>
  <c r="AT90" i="6"/>
  <c r="AM90" i="6"/>
  <c r="AF90" i="6"/>
  <c r="EP90" i="6"/>
  <c r="EI90" i="6"/>
  <c r="EB90" i="6"/>
  <c r="DT90" i="6"/>
  <c r="DM90" i="6"/>
  <c r="DF90" i="6"/>
  <c r="CY90" i="6"/>
  <c r="CR90" i="6"/>
  <c r="CJ90" i="6"/>
  <c r="CC90" i="6"/>
  <c r="BV90" i="6"/>
  <c r="BO90" i="6"/>
  <c r="BH90" i="6"/>
  <c r="AZ90" i="6"/>
  <c r="AS90" i="6"/>
  <c r="AL90" i="6"/>
  <c r="AE90" i="6"/>
  <c r="EO90" i="6"/>
  <c r="EH90" i="6"/>
  <c r="DZ90" i="6"/>
  <c r="DS90" i="6"/>
  <c r="DL90" i="6"/>
  <c r="DE90" i="6"/>
  <c r="CX90" i="6"/>
  <c r="CP90" i="6"/>
  <c r="CI90" i="6"/>
  <c r="CB90" i="6"/>
  <c r="BU90" i="6"/>
  <c r="BN90" i="6"/>
  <c r="BF90" i="6"/>
  <c r="AY90" i="6"/>
  <c r="AR90" i="6"/>
  <c r="AK90" i="6"/>
  <c r="AD90" i="6"/>
  <c r="EN90" i="6"/>
  <c r="EF90" i="6"/>
  <c r="DY90" i="6"/>
  <c r="DR90" i="6"/>
  <c r="DK90" i="6"/>
  <c r="DD90" i="6"/>
  <c r="CV90" i="6"/>
  <c r="CO90" i="6"/>
  <c r="CH90" i="6"/>
  <c r="CA90" i="6"/>
  <c r="BT90" i="6"/>
  <c r="BL90" i="6"/>
  <c r="BE90" i="6"/>
  <c r="AX90" i="6"/>
  <c r="AQ90" i="6"/>
  <c r="AJ90" i="6"/>
  <c r="AB90" i="6"/>
  <c r="EL90" i="6"/>
  <c r="EE90" i="6"/>
  <c r="DX90" i="6"/>
  <c r="DQ90" i="6"/>
  <c r="DJ90" i="6"/>
  <c r="DB90" i="6"/>
  <c r="CU90" i="6"/>
  <c r="CN90" i="6"/>
  <c r="CG90" i="6"/>
  <c r="BZ90" i="6"/>
  <c r="BR90" i="6"/>
  <c r="BK90" i="6"/>
  <c r="BD90" i="6"/>
  <c r="AW90" i="6"/>
  <c r="AP90" i="6"/>
  <c r="AH90" i="6"/>
  <c r="AA90" i="6"/>
  <c r="AA91" i="6" s="1"/>
  <c r="AA92" i="6" s="1"/>
  <c r="AA97" i="6" s="1"/>
  <c r="EK90" i="6"/>
  <c r="ED90" i="6"/>
  <c r="DW90" i="6"/>
  <c r="DP90" i="6"/>
  <c r="DH90" i="6"/>
  <c r="DA90" i="6"/>
  <c r="CT90" i="6"/>
  <c r="CM90" i="6"/>
  <c r="CF90" i="6"/>
  <c r="BX90" i="6"/>
  <c r="BQ90" i="6"/>
  <c r="BJ90" i="6"/>
  <c r="BC90" i="6"/>
  <c r="AV90" i="6"/>
  <c r="AN90" i="6"/>
  <c r="AG90" i="6"/>
  <c r="X65" i="5"/>
  <c r="X18" i="5" s="1"/>
  <c r="X62" i="5"/>
  <c r="X15" i="5" s="1"/>
  <c r="X59" i="5"/>
  <c r="X12" i="5" s="1"/>
  <c r="F18" i="13"/>
  <c r="AA1" i="5"/>
  <c r="Z3" i="5"/>
  <c r="DL90" i="7"/>
  <c r="CB90" i="7"/>
  <c r="AR90" i="7"/>
  <c r="EI72" i="7"/>
  <c r="EI105" i="7" s="1"/>
  <c r="CY72" i="7"/>
  <c r="CY105" i="7" s="1"/>
  <c r="BO72" i="7"/>
  <c r="BO105" i="7" s="1"/>
  <c r="AE72" i="7"/>
  <c r="AE105" i="7" s="1"/>
  <c r="DT61" i="7"/>
  <c r="DT105" i="7" s="1"/>
  <c r="CJ61" i="7"/>
  <c r="CJ105" i="7" s="1"/>
  <c r="AZ61" i="7"/>
  <c r="AZ105" i="7" s="1"/>
  <c r="CO72" i="7"/>
  <c r="BZ61" i="7"/>
  <c r="BZ105" i="7" s="1"/>
  <c r="AY72" i="7"/>
  <c r="BT61" i="7"/>
  <c r="BT105" i="7" s="1"/>
  <c r="AI80" i="11"/>
  <c r="AI82" i="11" s="1"/>
  <c r="AI96" i="11" s="1"/>
  <c r="AF80" i="11"/>
  <c r="AF82" i="11" s="1"/>
  <c r="AF96" i="11" s="1"/>
  <c r="CC72" i="7"/>
  <c r="CC105" i="7" s="1"/>
  <c r="CR61" i="7"/>
  <c r="CR105" i="7" s="1"/>
  <c r="BK72" i="7"/>
  <c r="EA97" i="7"/>
  <c r="DI97" i="7"/>
  <c r="CQ97" i="7"/>
  <c r="BY97" i="7"/>
  <c r="BG97" i="7"/>
  <c r="AO97" i="7"/>
  <c r="AC9" i="15"/>
  <c r="AC9" i="11"/>
  <c r="AC9" i="6"/>
  <c r="AA16" i="15"/>
  <c r="AA16" i="11"/>
  <c r="AA16" i="6"/>
  <c r="AA13" i="15"/>
  <c r="AA13" i="11"/>
  <c r="AA13" i="6"/>
  <c r="AA10" i="15"/>
  <c r="AA10" i="11"/>
  <c r="AA10" i="6"/>
  <c r="D20" i="13"/>
  <c r="S5" i="13"/>
  <c r="N5" i="13"/>
  <c r="T5" i="2" s="1"/>
  <c r="V5" i="2" s="1"/>
  <c r="AE1" i="6"/>
  <c r="AD3" i="6"/>
  <c r="X6" i="14" l="1"/>
  <c r="X5" i="14"/>
  <c r="Y6" i="10"/>
  <c r="AC5" i="11" s="1"/>
  <c r="Y57" i="14"/>
  <c r="Y10" i="14" s="1"/>
  <c r="Y65" i="14"/>
  <c r="Y18" i="14" s="1"/>
  <c r="Y63" i="14"/>
  <c r="Y16" i="14" s="1"/>
  <c r="Y28" i="14"/>
  <c r="Y20" i="14"/>
  <c r="Y27" i="14"/>
  <c r="Y23" i="14"/>
  <c r="Y29" i="14"/>
  <c r="Y22" i="14"/>
  <c r="Y26" i="14"/>
  <c r="Y24" i="14"/>
  <c r="Y21" i="14"/>
  <c r="Y8" i="14"/>
  <c r="Y25" i="14"/>
  <c r="Z57" i="14"/>
  <c r="Z63" i="14"/>
  <c r="Z16" i="14" s="1"/>
  <c r="Z65" i="14"/>
  <c r="AA58" i="14"/>
  <c r="AA11" i="14" s="1"/>
  <c r="AA62" i="14"/>
  <c r="AA15" i="14" s="1"/>
  <c r="AA61" i="14"/>
  <c r="AA59" i="14"/>
  <c r="AA12" i="14" s="1"/>
  <c r="AA60" i="14"/>
  <c r="AA13" i="14" s="1"/>
  <c r="AA64" i="14"/>
  <c r="AA17" i="14" s="1"/>
  <c r="AA66" i="14"/>
  <c r="EJ6" i="6"/>
  <c r="EJ6" i="15"/>
  <c r="DD6" i="6"/>
  <c r="DD6" i="15"/>
  <c r="CC6" i="6"/>
  <c r="CC6" i="15"/>
  <c r="DR6" i="6"/>
  <c r="DR6" i="15"/>
  <c r="CD6" i="6"/>
  <c r="CD6" i="15"/>
  <c r="CV6" i="6"/>
  <c r="CV6" i="15"/>
  <c r="AE6" i="6"/>
  <c r="AE6" i="15"/>
  <c r="DX6" i="6"/>
  <c r="DX6" i="15"/>
  <c r="AL6" i="6"/>
  <c r="AL6" i="15"/>
  <c r="EN6" i="6"/>
  <c r="EN6" i="15"/>
  <c r="AY6" i="6"/>
  <c r="AY6" i="15"/>
  <c r="CI6" i="6"/>
  <c r="CI6" i="15"/>
  <c r="BM6" i="6"/>
  <c r="BM6" i="15"/>
  <c r="BX6" i="6"/>
  <c r="BX6" i="15"/>
  <c r="DK6" i="6"/>
  <c r="DK6" i="15"/>
  <c r="CQ6" i="6"/>
  <c r="CQ6" i="15"/>
  <c r="AB6" i="6"/>
  <c r="AB6" i="15"/>
  <c r="DH6" i="6"/>
  <c r="DH6" i="15"/>
  <c r="CM6" i="6"/>
  <c r="CM6" i="15"/>
  <c r="AT6" i="6"/>
  <c r="AT6" i="15"/>
  <c r="EC6" i="6"/>
  <c r="EC6" i="15"/>
  <c r="DW6" i="6"/>
  <c r="DW6" i="15"/>
  <c r="EG6" i="6"/>
  <c r="EG6" i="15"/>
  <c r="BR6" i="6"/>
  <c r="BR6" i="15"/>
  <c r="CH6" i="6"/>
  <c r="CH6" i="15"/>
  <c r="AC6" i="6"/>
  <c r="AC6" i="15"/>
  <c r="BA6" i="6"/>
  <c r="BA6" i="15"/>
  <c r="BG6" i="6"/>
  <c r="BG6" i="15"/>
  <c r="BO6" i="6"/>
  <c r="BO6" i="15"/>
  <c r="BU6" i="6"/>
  <c r="BU6" i="15"/>
  <c r="AZ6" i="6"/>
  <c r="AZ6" i="15"/>
  <c r="BH6" i="6"/>
  <c r="BH6" i="15"/>
  <c r="BN6" i="6"/>
  <c r="BN6" i="15"/>
  <c r="CF6" i="6"/>
  <c r="CF6" i="15"/>
  <c r="BK6" i="6"/>
  <c r="BK6" i="15"/>
  <c r="CJ6" i="6"/>
  <c r="CJ6" i="15"/>
  <c r="CR6" i="6"/>
  <c r="CR6" i="15"/>
  <c r="CU6" i="6"/>
  <c r="CU6" i="15"/>
  <c r="BZ6" i="6"/>
  <c r="BZ6" i="15"/>
  <c r="DV6" i="6"/>
  <c r="DV6" i="15"/>
  <c r="DP6" i="6"/>
  <c r="DP6" i="15"/>
  <c r="BD6" i="6"/>
  <c r="BD6" i="15"/>
  <c r="EH6" i="6"/>
  <c r="EH6" i="15"/>
  <c r="EM6" i="6"/>
  <c r="EM6" i="15"/>
  <c r="EF6" i="6"/>
  <c r="EF6" i="15"/>
  <c r="AM6" i="6"/>
  <c r="AM6" i="15"/>
  <c r="DM6" i="6"/>
  <c r="DM6" i="15"/>
  <c r="AD6" i="6"/>
  <c r="AD6" i="15"/>
  <c r="EK6" i="6"/>
  <c r="EK6" i="15"/>
  <c r="AR6" i="6"/>
  <c r="AR6" i="15"/>
  <c r="CE6" i="6"/>
  <c r="CE6" i="15"/>
  <c r="BW6" i="6"/>
  <c r="BW6" i="15"/>
  <c r="CS6" i="6"/>
  <c r="CS6" i="15"/>
  <c r="BS6" i="6"/>
  <c r="BS6" i="15"/>
  <c r="AX6" i="6"/>
  <c r="AX6" i="15"/>
  <c r="CY6" i="6"/>
  <c r="CY6" i="15"/>
  <c r="DU6" i="6"/>
  <c r="DU6" i="15"/>
  <c r="EA6" i="6"/>
  <c r="EA6" i="15"/>
  <c r="DE6" i="6"/>
  <c r="DE6" i="15"/>
  <c r="DI6" i="6"/>
  <c r="DI6" i="15"/>
  <c r="DC6" i="6"/>
  <c r="DC6" i="15"/>
  <c r="EB6" i="6"/>
  <c r="EB6" i="15"/>
  <c r="BT6" i="6"/>
  <c r="BT6" i="15"/>
  <c r="DB6" i="6"/>
  <c r="DB6" i="15"/>
  <c r="DY6" i="6"/>
  <c r="DY6" i="15"/>
  <c r="AU6" i="6"/>
  <c r="AU6" i="15"/>
  <c r="DZ6" i="6"/>
  <c r="DZ6" i="15"/>
  <c r="BI6" i="6"/>
  <c r="BI6" i="15"/>
  <c r="EL6" i="6"/>
  <c r="EL6" i="15"/>
  <c r="BJ6" i="6"/>
  <c r="BJ6" i="15"/>
  <c r="CW6" i="6"/>
  <c r="CW6" i="15"/>
  <c r="CA6" i="6"/>
  <c r="CA6" i="15"/>
  <c r="AG6" i="6"/>
  <c r="AG6" i="15"/>
  <c r="CL6" i="6"/>
  <c r="CL6" i="15"/>
  <c r="CX6" i="6"/>
  <c r="CX6" i="15"/>
  <c r="DF6" i="6"/>
  <c r="DF6" i="15"/>
  <c r="AP6" i="6"/>
  <c r="AP6" i="15"/>
  <c r="CN6" i="6"/>
  <c r="CN6" i="15"/>
  <c r="BQ6" i="6"/>
  <c r="BQ6" i="15"/>
  <c r="ED6" i="6"/>
  <c r="ED6" i="15"/>
  <c r="EP6" i="6"/>
  <c r="EP6" i="15"/>
  <c r="DA6" i="6"/>
  <c r="DA6" i="15"/>
  <c r="DJ6" i="6"/>
  <c r="DJ6" i="15"/>
  <c r="DN6" i="6"/>
  <c r="DN6" i="15"/>
  <c r="AF6" i="6"/>
  <c r="AF6" i="15"/>
  <c r="BB6" i="6"/>
  <c r="BB6" i="15"/>
  <c r="AV6" i="6"/>
  <c r="AV6" i="15"/>
  <c r="BP6" i="6"/>
  <c r="BP6" i="15"/>
  <c r="AW6" i="6"/>
  <c r="AW6" i="15"/>
  <c r="BV6" i="6"/>
  <c r="BV6" i="15"/>
  <c r="CB6" i="6"/>
  <c r="CB6" i="15"/>
  <c r="CT6" i="6"/>
  <c r="CT6" i="15"/>
  <c r="BY6" i="6"/>
  <c r="BY6" i="15"/>
  <c r="AS6" i="6"/>
  <c r="AS6" i="15"/>
  <c r="DO6" i="6"/>
  <c r="DO6" i="15"/>
  <c r="EI6" i="6"/>
  <c r="EI6" i="15"/>
  <c r="EO6" i="6"/>
  <c r="EO6" i="15"/>
  <c r="DS6" i="6"/>
  <c r="DS6" i="15"/>
  <c r="BF6" i="6"/>
  <c r="BF6" i="15"/>
  <c r="DQ6" i="6"/>
  <c r="DQ6" i="15"/>
  <c r="EE6" i="6"/>
  <c r="EE6" i="15"/>
  <c r="CO6" i="6"/>
  <c r="CO6" i="15"/>
  <c r="CP6" i="6"/>
  <c r="CP6" i="15"/>
  <c r="AQ6" i="6"/>
  <c r="AQ6" i="15"/>
  <c r="AN6" i="6"/>
  <c r="AN6" i="15"/>
  <c r="AK6" i="6"/>
  <c r="AK6" i="15"/>
  <c r="AO6" i="6"/>
  <c r="AO6" i="15"/>
  <c r="AI6" i="6"/>
  <c r="AI6" i="15"/>
  <c r="BC6" i="6"/>
  <c r="BC6" i="15"/>
  <c r="AJ6" i="6"/>
  <c r="AJ6" i="15"/>
  <c r="CK6" i="6"/>
  <c r="CK6" i="15"/>
  <c r="DG6" i="6"/>
  <c r="DG6" i="15"/>
  <c r="CG6" i="6"/>
  <c r="CG6" i="15"/>
  <c r="BL6" i="6"/>
  <c r="BL6" i="15"/>
  <c r="AH6" i="6"/>
  <c r="AH6" i="15"/>
  <c r="CZ6" i="6"/>
  <c r="CZ6" i="15"/>
  <c r="BE6" i="6"/>
  <c r="BE6" i="15"/>
  <c r="DL6" i="6"/>
  <c r="DL6" i="15"/>
  <c r="DT6" i="6"/>
  <c r="DT6" i="15"/>
  <c r="Z27" i="14"/>
  <c r="Z28" i="14"/>
  <c r="Z29" i="14"/>
  <c r="Z25" i="14"/>
  <c r="Z26" i="14"/>
  <c r="Z20" i="14"/>
  <c r="Z21" i="14"/>
  <c r="Z8" i="14"/>
  <c r="Z24" i="14"/>
  <c r="Z22" i="14"/>
  <c r="Z23" i="14"/>
  <c r="Z18" i="14"/>
  <c r="Y5" i="10"/>
  <c r="AC4" i="11" s="1"/>
  <c r="Y10" i="10"/>
  <c r="AD80" i="6"/>
  <c r="AD82" i="6" s="1"/>
  <c r="AD96" i="6" s="1"/>
  <c r="AE80" i="6"/>
  <c r="AE82" i="6" s="1"/>
  <c r="AE96" i="6" s="1"/>
  <c r="D37" i="9"/>
  <c r="D38" i="9" s="1"/>
  <c r="AA80" i="11"/>
  <c r="AA82" i="11" s="1"/>
  <c r="AA96" i="11" s="1"/>
  <c r="AC16" i="6"/>
  <c r="AC17" i="6"/>
  <c r="AC16" i="15"/>
  <c r="AC17" i="11"/>
  <c r="AC12" i="11"/>
  <c r="AC14" i="11"/>
  <c r="AC13" i="6"/>
  <c r="AC13" i="15"/>
  <c r="AC14" i="15"/>
  <c r="AC12" i="15"/>
  <c r="AC15" i="6"/>
  <c r="AC15" i="15"/>
  <c r="AH80" i="11"/>
  <c r="AH82" i="11" s="1"/>
  <c r="AH96" i="11" s="1"/>
  <c r="AD80" i="15"/>
  <c r="AD82" i="15" s="1"/>
  <c r="AD96" i="15" s="1"/>
  <c r="AE80" i="15"/>
  <c r="AE82" i="15" s="1"/>
  <c r="AE96" i="15" s="1"/>
  <c r="AA80" i="6"/>
  <c r="AA82" i="6" s="1"/>
  <c r="AA96" i="6" s="1"/>
  <c r="AH80" i="15"/>
  <c r="AH82" i="15" s="1"/>
  <c r="AH96" i="15" s="1"/>
  <c r="AG80" i="6"/>
  <c r="AG82" i="6" s="1"/>
  <c r="AG96" i="6" s="1"/>
  <c r="AC80" i="15"/>
  <c r="AC82" i="15" s="1"/>
  <c r="AC96" i="15" s="1"/>
  <c r="AB80" i="6"/>
  <c r="AB82" i="6" s="1"/>
  <c r="AB96" i="6" s="1"/>
  <c r="AI80" i="15"/>
  <c r="AI82" i="15" s="1"/>
  <c r="AI96" i="15" s="1"/>
  <c r="AF80" i="15"/>
  <c r="AF82" i="15" s="1"/>
  <c r="AF96" i="15" s="1"/>
  <c r="AD80" i="11"/>
  <c r="AD82" i="11" s="1"/>
  <c r="AD96" i="11" s="1"/>
  <c r="D37" i="4"/>
  <c r="D38" i="4" s="1"/>
  <c r="D39" i="13" s="1"/>
  <c r="AC80" i="6"/>
  <c r="AC82" i="6" s="1"/>
  <c r="AC96" i="6" s="1"/>
  <c r="AE80" i="11"/>
  <c r="AE82" i="11" s="1"/>
  <c r="AE96" i="11" s="1"/>
  <c r="D37" i="13"/>
  <c r="D38" i="13" s="1"/>
  <c r="AA80" i="15"/>
  <c r="AA82" i="15" s="1"/>
  <c r="AA96" i="15" s="1"/>
  <c r="AH80" i="6"/>
  <c r="AH82" i="6" s="1"/>
  <c r="AH96" i="6" s="1"/>
  <c r="AC80" i="11"/>
  <c r="AC82" i="11" s="1"/>
  <c r="AC96" i="11" s="1"/>
  <c r="AF80" i="6"/>
  <c r="AF82" i="6" s="1"/>
  <c r="AF96" i="6" s="1"/>
  <c r="AI80" i="6"/>
  <c r="AI82" i="6" s="1"/>
  <c r="AI96" i="6" s="1"/>
  <c r="AG80" i="11"/>
  <c r="AG82" i="11" s="1"/>
  <c r="AG96" i="11" s="1"/>
  <c r="AB80" i="11"/>
  <c r="AB82" i="11" s="1"/>
  <c r="AB96" i="11" s="1"/>
  <c r="AG80" i="15"/>
  <c r="AG82" i="15" s="1"/>
  <c r="AG96" i="15" s="1"/>
  <c r="Z10" i="14"/>
  <c r="AA3" i="14"/>
  <c r="AA14" i="14"/>
  <c r="AB1" i="14"/>
  <c r="AA1" i="10"/>
  <c r="Z3" i="10"/>
  <c r="Z66" i="10"/>
  <c r="Y105" i="7"/>
  <c r="AA109" i="7"/>
  <c r="AA110" i="7" s="1"/>
  <c r="AB108" i="7" s="1"/>
  <c r="A17" i="8"/>
  <c r="G16" i="8"/>
  <c r="EO105" i="7"/>
  <c r="AD73" i="11"/>
  <c r="AD55" i="11"/>
  <c r="AD62" i="11"/>
  <c r="AD69" i="11"/>
  <c r="AD72" i="11"/>
  <c r="AD66" i="11"/>
  <c r="AD68" i="11"/>
  <c r="AD65" i="11"/>
  <c r="AD53" i="11"/>
  <c r="AD51" i="11"/>
  <c r="AD45" i="11"/>
  <c r="AD39" i="11"/>
  <c r="AD33" i="11"/>
  <c r="AD56" i="11"/>
  <c r="AD54" i="11"/>
  <c r="AD64" i="11"/>
  <c r="AD71" i="11"/>
  <c r="AD61" i="11"/>
  <c r="AD52" i="11"/>
  <c r="AD46" i="11"/>
  <c r="AD40" i="11"/>
  <c r="AD34" i="11"/>
  <c r="AD63" i="11"/>
  <c r="AD44" i="11"/>
  <c r="AD38" i="11"/>
  <c r="AD47" i="11"/>
  <c r="AD41" i="11"/>
  <c r="AD36" i="11"/>
  <c r="AD37" i="11"/>
  <c r="AD30" i="11"/>
  <c r="AD70" i="11"/>
  <c r="AD59" i="11"/>
  <c r="AD50" i="11"/>
  <c r="AD58" i="11"/>
  <c r="AD35" i="11"/>
  <c r="AD32" i="11"/>
  <c r="AD48" i="11"/>
  <c r="AD42" i="11"/>
  <c r="AD31" i="11"/>
  <c r="AD29" i="11"/>
  <c r="AD74" i="11"/>
  <c r="AD60" i="11"/>
  <c r="AD49" i="11"/>
  <c r="AD43" i="11"/>
  <c r="AD57" i="11"/>
  <c r="BC105" i="7"/>
  <c r="AD72" i="15"/>
  <c r="AD65" i="15"/>
  <c r="AD36" i="15"/>
  <c r="AD50" i="15"/>
  <c r="AD47" i="15"/>
  <c r="AD41" i="15"/>
  <c r="AD37" i="15"/>
  <c r="AD31" i="15"/>
  <c r="AD68" i="15"/>
  <c r="AD60" i="15"/>
  <c r="AD54" i="15"/>
  <c r="AD69" i="15"/>
  <c r="AD63" i="15"/>
  <c r="AD64" i="15"/>
  <c r="AD46" i="15"/>
  <c r="AD51" i="15"/>
  <c r="AD49" i="15"/>
  <c r="AD28" i="15"/>
  <c r="AD74" i="15"/>
  <c r="AD66" i="15"/>
  <c r="AD56" i="15"/>
  <c r="AD52" i="15"/>
  <c r="AD48" i="15"/>
  <c r="AD45" i="15"/>
  <c r="AD73" i="15"/>
  <c r="AD71" i="15"/>
  <c r="AD62" i="15"/>
  <c r="AD61" i="15"/>
  <c r="AD57" i="15"/>
  <c r="AD38" i="15"/>
  <c r="AD35" i="15"/>
  <c r="AD42" i="15"/>
  <c r="AD70" i="15"/>
  <c r="AD59" i="15"/>
  <c r="AD53" i="15"/>
  <c r="AD55" i="15"/>
  <c r="AD58" i="15"/>
  <c r="AD39" i="15"/>
  <c r="AD40" i="15"/>
  <c r="AD43" i="15"/>
  <c r="AD34" i="15"/>
  <c r="AD44" i="15"/>
  <c r="AD32" i="15"/>
  <c r="AD33" i="15"/>
  <c r="AD30" i="15"/>
  <c r="AD29" i="15"/>
  <c r="AI105" i="7"/>
  <c r="AB11" i="15"/>
  <c r="AB11" i="11"/>
  <c r="AB11" i="6"/>
  <c r="AB10" i="15"/>
  <c r="AB10" i="11"/>
  <c r="AB10" i="6"/>
  <c r="BS105" i="7"/>
  <c r="DI105" i="7"/>
  <c r="AL105" i="7"/>
  <c r="EK105" i="7"/>
  <c r="AD28" i="11"/>
  <c r="AC28" i="11"/>
  <c r="AB28" i="11"/>
  <c r="AA28" i="11"/>
  <c r="AE3" i="11"/>
  <c r="AF1" i="11"/>
  <c r="CM105" i="7"/>
  <c r="AF1" i="15"/>
  <c r="AE3" i="15"/>
  <c r="E11" i="12"/>
  <c r="AD70" i="6"/>
  <c r="AD62" i="6"/>
  <c r="AD56" i="6"/>
  <c r="AD50" i="6"/>
  <c r="AD44" i="6"/>
  <c r="AD38" i="6"/>
  <c r="AD32" i="6"/>
  <c r="AD73" i="6"/>
  <c r="AD65" i="6"/>
  <c r="AD59" i="6"/>
  <c r="AD53" i="6"/>
  <c r="AD47" i="6"/>
  <c r="AD41" i="6"/>
  <c r="AD35" i="6"/>
  <c r="AD29" i="6"/>
  <c r="AD30" i="6"/>
  <c r="AD63" i="6"/>
  <c r="AD57" i="6"/>
  <c r="AD51" i="6"/>
  <c r="AD45" i="6"/>
  <c r="AD39" i="6"/>
  <c r="AD33" i="6"/>
  <c r="AD74" i="6"/>
  <c r="AD68" i="6"/>
  <c r="AD66" i="6"/>
  <c r="AD60" i="6"/>
  <c r="AD54" i="6"/>
  <c r="AD48" i="6"/>
  <c r="AD42" i="6"/>
  <c r="AD36" i="6"/>
  <c r="AD71" i="6"/>
  <c r="AD28" i="6"/>
  <c r="AD64" i="6"/>
  <c r="AD58" i="6"/>
  <c r="AD52" i="6"/>
  <c r="AD46" i="6"/>
  <c r="AD40" i="6"/>
  <c r="AD34" i="6"/>
  <c r="AD69" i="6"/>
  <c r="AD61" i="6"/>
  <c r="AD55" i="6"/>
  <c r="AD49" i="6"/>
  <c r="AD43" i="6"/>
  <c r="AD37" i="6"/>
  <c r="AD31" i="6"/>
  <c r="AD72" i="6"/>
  <c r="Z57" i="5"/>
  <c r="Z10" i="5" s="1"/>
  <c r="Z60" i="5"/>
  <c r="Z13" i="5" s="1"/>
  <c r="Z63" i="5"/>
  <c r="Z16" i="5" s="1"/>
  <c r="Z66" i="5"/>
  <c r="Z58" i="5"/>
  <c r="Z11" i="5" s="1"/>
  <c r="Z61" i="5"/>
  <c r="Z14" i="5" s="1"/>
  <c r="Z64" i="5"/>
  <c r="Z17" i="5" s="1"/>
  <c r="Z59" i="5"/>
  <c r="Z12" i="5" s="1"/>
  <c r="Z62" i="5"/>
  <c r="Z15" i="5" s="1"/>
  <c r="Z65" i="5"/>
  <c r="Z18" i="5" s="1"/>
  <c r="AC2" i="15"/>
  <c r="AC2" i="11"/>
  <c r="Z2" i="5"/>
  <c r="AC2" i="6"/>
  <c r="AB13" i="15"/>
  <c r="AB13" i="11"/>
  <c r="AB13" i="6"/>
  <c r="AR105" i="7"/>
  <c r="DC105" i="7"/>
  <c r="BD105" i="7"/>
  <c r="AU105" i="7"/>
  <c r="BA105" i="7"/>
  <c r="AC105" i="7"/>
  <c r="A15" i="12"/>
  <c r="G14" i="12"/>
  <c r="DW105" i="7"/>
  <c r="AF5" i="7"/>
  <c r="AG3" i="7"/>
  <c r="AB17" i="15"/>
  <c r="AB17" i="11"/>
  <c r="AB17" i="6"/>
  <c r="EM105" i="7"/>
  <c r="CE105" i="7"/>
  <c r="CK105" i="7"/>
  <c r="AK105" i="7"/>
  <c r="DA105" i="7"/>
  <c r="AB14" i="15"/>
  <c r="AB14" i="11"/>
  <c r="AB14" i="6"/>
  <c r="AF1" i="6"/>
  <c r="AE3" i="6"/>
  <c r="AA3" i="5"/>
  <c r="AB1" i="5"/>
  <c r="AB9" i="15"/>
  <c r="AB9" i="11"/>
  <c r="AB9" i="6"/>
  <c r="AB16" i="15"/>
  <c r="AB16" i="11"/>
  <c r="AB16" i="6"/>
  <c r="BJ105" i="7"/>
  <c r="BV105" i="7"/>
  <c r="AB12" i="15"/>
  <c r="AB12" i="11"/>
  <c r="AB12" i="6"/>
  <c r="CB105" i="7"/>
  <c r="CO105" i="7"/>
  <c r="CN105" i="7"/>
  <c r="AG105" i="7"/>
  <c r="DO105" i="7"/>
  <c r="DU105" i="7"/>
  <c r="BF105" i="7"/>
  <c r="CW105" i="7"/>
  <c r="BI105" i="7"/>
  <c r="BU105" i="7"/>
  <c r="CA105" i="7"/>
  <c r="C12" i="12"/>
  <c r="A19" i="16"/>
  <c r="G18" i="16"/>
  <c r="AB15" i="15"/>
  <c r="AB15" i="11"/>
  <c r="AB15" i="6"/>
  <c r="AO105" i="7"/>
  <c r="AB88" i="15"/>
  <c r="AB91" i="15" s="1"/>
  <c r="AB92" i="15" s="1"/>
  <c r="AB97" i="15" s="1"/>
  <c r="AB88" i="11"/>
  <c r="AB91" i="11" s="1"/>
  <c r="AB92" i="11" s="1"/>
  <c r="AB97" i="11" s="1"/>
  <c r="AB88" i="6"/>
  <c r="AB91" i="6" s="1"/>
  <c r="AB92" i="6" s="1"/>
  <c r="AB97" i="6" s="1"/>
  <c r="D12" i="8"/>
  <c r="F12" i="8" s="1"/>
  <c r="B13" i="8" s="1"/>
  <c r="CP105" i="7"/>
  <c r="EG105" i="7"/>
  <c r="CS105" i="7"/>
  <c r="DE105" i="7"/>
  <c r="DK105" i="7"/>
  <c r="D11" i="16"/>
  <c r="F11" i="16" s="1"/>
  <c r="B12" i="16" s="1"/>
  <c r="Y6" i="14" l="1"/>
  <c r="Z5" i="14"/>
  <c r="Z6" i="14"/>
  <c r="Y5" i="14"/>
  <c r="Y19" i="14" s="1"/>
  <c r="AB58" i="14"/>
  <c r="AB59" i="14"/>
  <c r="AB60" i="14"/>
  <c r="AB13" i="14" s="1"/>
  <c r="AB66" i="14"/>
  <c r="AB62" i="14"/>
  <c r="AB15" i="14" s="1"/>
  <c r="AB61" i="14"/>
  <c r="AB64" i="14"/>
  <c r="AA65" i="14"/>
  <c r="AA18" i="14" s="1"/>
  <c r="AA57" i="14"/>
  <c r="AA10" i="14" s="1"/>
  <c r="AA63" i="14"/>
  <c r="AA16" i="14" s="1"/>
  <c r="Z8" i="10"/>
  <c r="AD7" i="11" s="1"/>
  <c r="AB12" i="14"/>
  <c r="X19" i="14"/>
  <c r="AA27" i="14"/>
  <c r="AA28" i="14"/>
  <c r="AA21" i="14"/>
  <c r="AA26" i="14"/>
  <c r="AA8" i="14"/>
  <c r="AA25" i="14"/>
  <c r="AA29" i="14"/>
  <c r="AA20" i="14"/>
  <c r="AA24" i="14"/>
  <c r="AA22" i="14"/>
  <c r="AA23" i="14"/>
  <c r="Y19" i="10"/>
  <c r="D39" i="4"/>
  <c r="D39" i="9"/>
  <c r="AB14" i="14"/>
  <c r="AB11" i="14"/>
  <c r="AB17" i="14"/>
  <c r="AC1" i="14"/>
  <c r="AB3" i="14"/>
  <c r="Z59" i="10"/>
  <c r="Z12" i="10" s="1"/>
  <c r="Z65" i="10"/>
  <c r="Z18" i="10" s="1"/>
  <c r="Z62" i="10"/>
  <c r="Z15" i="10" s="1"/>
  <c r="Z63" i="10"/>
  <c r="Z16" i="10" s="1"/>
  <c r="Z57" i="10"/>
  <c r="Z10" i="10" s="1"/>
  <c r="Z58" i="10"/>
  <c r="Z11" i="10" s="1"/>
  <c r="Z61" i="10"/>
  <c r="Z14" i="10" s="1"/>
  <c r="Z60" i="10"/>
  <c r="Z13" i="10" s="1"/>
  <c r="Z64" i="10"/>
  <c r="Z17" i="10" s="1"/>
  <c r="AA66" i="10"/>
  <c r="AB1" i="10"/>
  <c r="AA3" i="10"/>
  <c r="E11" i="16"/>
  <c r="AD15" i="15"/>
  <c r="AD15" i="11"/>
  <c r="AD15" i="6"/>
  <c r="Y3" i="7"/>
  <c r="Y5" i="7" s="1"/>
  <c r="AE63" i="6"/>
  <c r="AE57" i="6"/>
  <c r="AE51" i="6"/>
  <c r="AE45" i="6"/>
  <c r="AE39" i="6"/>
  <c r="AE33" i="6"/>
  <c r="AE74" i="6"/>
  <c r="AE68" i="6"/>
  <c r="AE66" i="6"/>
  <c r="AE60" i="6"/>
  <c r="AE54" i="6"/>
  <c r="AE48" i="6"/>
  <c r="AE42" i="6"/>
  <c r="AE36" i="6"/>
  <c r="AE71" i="6"/>
  <c r="AE30" i="6"/>
  <c r="AE69" i="6"/>
  <c r="AE61" i="6"/>
  <c r="AE55" i="6"/>
  <c r="AE49" i="6"/>
  <c r="AE43" i="6"/>
  <c r="AE37" i="6"/>
  <c r="AE31" i="6"/>
  <c r="AE72" i="6"/>
  <c r="AE64" i="6"/>
  <c r="AE58" i="6"/>
  <c r="AE52" i="6"/>
  <c r="AE46" i="6"/>
  <c r="AE40" i="6"/>
  <c r="AE34" i="6"/>
  <c r="AE29" i="6"/>
  <c r="AE62" i="6"/>
  <c r="AE56" i="6"/>
  <c r="AE50" i="6"/>
  <c r="AE44" i="6"/>
  <c r="AE38" i="6"/>
  <c r="AE32" i="6"/>
  <c r="AE73" i="6"/>
  <c r="AE65" i="6"/>
  <c r="AE59" i="6"/>
  <c r="AE53" i="6"/>
  <c r="AE47" i="6"/>
  <c r="AE41" i="6"/>
  <c r="AE35" i="6"/>
  <c r="AE70" i="6"/>
  <c r="AE28" i="6"/>
  <c r="AD16" i="15"/>
  <c r="AD16" i="11"/>
  <c r="AD16" i="6"/>
  <c r="AD12" i="15"/>
  <c r="AD12" i="11"/>
  <c r="AD12" i="6"/>
  <c r="D12" i="12"/>
  <c r="F12" i="12" s="1"/>
  <c r="B13" i="12" s="1"/>
  <c r="AC1" i="5"/>
  <c r="AB3" i="5"/>
  <c r="AG1" i="6"/>
  <c r="AF3" i="6"/>
  <c r="AD17" i="15"/>
  <c r="AD17" i="11"/>
  <c r="AD17" i="6"/>
  <c r="AD13" i="15"/>
  <c r="AD13" i="11"/>
  <c r="AD13" i="6"/>
  <c r="AD9" i="15"/>
  <c r="AD9" i="11"/>
  <c r="AD9" i="6"/>
  <c r="A18" i="8"/>
  <c r="G17" i="8"/>
  <c r="AA59" i="5"/>
  <c r="AA12" i="5" s="1"/>
  <c r="AA62" i="5"/>
  <c r="AA15" i="5" s="1"/>
  <c r="AA65" i="5"/>
  <c r="AA18" i="5" s="1"/>
  <c r="AA57" i="5"/>
  <c r="AA10" i="5" s="1"/>
  <c r="AA60" i="5"/>
  <c r="AA13" i="5" s="1"/>
  <c r="AA63" i="5"/>
  <c r="AA16" i="5" s="1"/>
  <c r="AA66" i="5"/>
  <c r="AA58" i="5"/>
  <c r="AA11" i="5" s="1"/>
  <c r="AA61" i="5"/>
  <c r="AA14" i="5" s="1"/>
  <c r="AA64" i="5"/>
  <c r="AA17" i="5" s="1"/>
  <c r="AD14" i="15"/>
  <c r="AD14" i="11"/>
  <c r="AD14" i="6"/>
  <c r="AD10" i="15"/>
  <c r="AD10" i="11"/>
  <c r="AD10" i="6"/>
  <c r="AG1" i="11"/>
  <c r="AF3" i="11"/>
  <c r="AB109" i="7"/>
  <c r="AB114" i="7" s="1"/>
  <c r="C13" i="8"/>
  <c r="AH3" i="7"/>
  <c r="AG5" i="7"/>
  <c r="AD11" i="15"/>
  <c r="AD11" i="11"/>
  <c r="AD11" i="6"/>
  <c r="AE72" i="15"/>
  <c r="AE70" i="15"/>
  <c r="AE69" i="15"/>
  <c r="AE68" i="15"/>
  <c r="AE61" i="15"/>
  <c r="AE60" i="15"/>
  <c r="AE54" i="15"/>
  <c r="AE56" i="15"/>
  <c r="AE34" i="15"/>
  <c r="AE36" i="15"/>
  <c r="AE30" i="15"/>
  <c r="AE28" i="15"/>
  <c r="AE71" i="15"/>
  <c r="AE55" i="15"/>
  <c r="AE47" i="15"/>
  <c r="AE41" i="15"/>
  <c r="AE31" i="15"/>
  <c r="AE51" i="15"/>
  <c r="AE38" i="15"/>
  <c r="AE35" i="15"/>
  <c r="AE37" i="15"/>
  <c r="AE46" i="15"/>
  <c r="AE40" i="15"/>
  <c r="AE52" i="15"/>
  <c r="AE39" i="15"/>
  <c r="AE42" i="15"/>
  <c r="AE33" i="15"/>
  <c r="AE66" i="15"/>
  <c r="AE74" i="15"/>
  <c r="AE59" i="15"/>
  <c r="AE53" i="15"/>
  <c r="AE63" i="15"/>
  <c r="AE62" i="15"/>
  <c r="AE64" i="15"/>
  <c r="AE45" i="15"/>
  <c r="AE50" i="15"/>
  <c r="AE57" i="15"/>
  <c r="AE44" i="15"/>
  <c r="AE32" i="15"/>
  <c r="AE73" i="15"/>
  <c r="AE65" i="15"/>
  <c r="AE58" i="15"/>
  <c r="AE49" i="15"/>
  <c r="AE43" i="15"/>
  <c r="AE48" i="15"/>
  <c r="AE29" i="15"/>
  <c r="AE66" i="11"/>
  <c r="AE60" i="11"/>
  <c r="AE57" i="11"/>
  <c r="AE51" i="11"/>
  <c r="AE45" i="11"/>
  <c r="AE39" i="11"/>
  <c r="AE33" i="11"/>
  <c r="AE59" i="11"/>
  <c r="AE55" i="11"/>
  <c r="AE72" i="11"/>
  <c r="AE63" i="11"/>
  <c r="AE70" i="11"/>
  <c r="AE64" i="11"/>
  <c r="AE69" i="11"/>
  <c r="AE71" i="11"/>
  <c r="AE73" i="11"/>
  <c r="AE61" i="11"/>
  <c r="AE54" i="11"/>
  <c r="AE32" i="11"/>
  <c r="AE47" i="11"/>
  <c r="AE74" i="11"/>
  <c r="AE65" i="11"/>
  <c r="AE31" i="11"/>
  <c r="AE36" i="11"/>
  <c r="AE50" i="11"/>
  <c r="AE48" i="11"/>
  <c r="AE42" i="11"/>
  <c r="AE56" i="11"/>
  <c r="AE53" i="11"/>
  <c r="AE34" i="11"/>
  <c r="AE44" i="11"/>
  <c r="AE68" i="11"/>
  <c r="AE41" i="11"/>
  <c r="AE38" i="11"/>
  <c r="AE49" i="11"/>
  <c r="AE43" i="11"/>
  <c r="AE37" i="11"/>
  <c r="AE52" i="11"/>
  <c r="AE46" i="11"/>
  <c r="AE40" i="11"/>
  <c r="AE30" i="11"/>
  <c r="AE35" i="11"/>
  <c r="AE62" i="11"/>
  <c r="AE58" i="11"/>
  <c r="AE29" i="11"/>
  <c r="AE28" i="11"/>
  <c r="AA112" i="7"/>
  <c r="A20" i="16"/>
  <c r="G19" i="16"/>
  <c r="C12" i="16"/>
  <c r="E12" i="8"/>
  <c r="A16" i="12"/>
  <c r="G15" i="12"/>
  <c r="AD2" i="15"/>
  <c r="AD2" i="11"/>
  <c r="AA2" i="5"/>
  <c r="AD2" i="6"/>
  <c r="AF3" i="15"/>
  <c r="AG1" i="15"/>
  <c r="AA114" i="7"/>
  <c r="AA115" i="7" s="1"/>
  <c r="AB112" i="7" s="1"/>
  <c r="AB115" i="7" s="1"/>
  <c r="AC112" i="7" s="1"/>
  <c r="AC115" i="7" s="1"/>
  <c r="AD112" i="7" s="1"/>
  <c r="AD115" i="7" s="1"/>
  <c r="AE112" i="7" s="1"/>
  <c r="AE115" i="7" s="1"/>
  <c r="AF112" i="7" s="1"/>
  <c r="AF115" i="7" s="1"/>
  <c r="Y116" i="7" s="1"/>
  <c r="AA6" i="14" l="1"/>
  <c r="AA5" i="14"/>
  <c r="Z6" i="10"/>
  <c r="AD5" i="11" s="1"/>
  <c r="AC59" i="14"/>
  <c r="AC61" i="14"/>
  <c r="AC62" i="14"/>
  <c r="AC64" i="14"/>
  <c r="AC17" i="14" s="1"/>
  <c r="AC60" i="14"/>
  <c r="AC13" i="14" s="1"/>
  <c r="AC66" i="14"/>
  <c r="AC58" i="14"/>
  <c r="AB65" i="14"/>
  <c r="AB18" i="14" s="1"/>
  <c r="AB57" i="14"/>
  <c r="AB10" i="14" s="1"/>
  <c r="AB63" i="14"/>
  <c r="Z19" i="14"/>
  <c r="AA6" i="10"/>
  <c r="AE5" i="11" s="1"/>
  <c r="AA8" i="10"/>
  <c r="AE7" i="11" s="1"/>
  <c r="AA19" i="14"/>
  <c r="AB28" i="14"/>
  <c r="AB25" i="14"/>
  <c r="AB27" i="14"/>
  <c r="AB8" i="14"/>
  <c r="AB29" i="14"/>
  <c r="AB20" i="14"/>
  <c r="AB26" i="14"/>
  <c r="AB21" i="14"/>
  <c r="AB24" i="14"/>
  <c r="AB23" i="14"/>
  <c r="AB22" i="14"/>
  <c r="AB16" i="14"/>
  <c r="AC14" i="14"/>
  <c r="Z5" i="10"/>
  <c r="AC3" i="14"/>
  <c r="AC15" i="14"/>
  <c r="AC11" i="14"/>
  <c r="AD1" i="14"/>
  <c r="AC12" i="14"/>
  <c r="AA59" i="10"/>
  <c r="AA12" i="10" s="1"/>
  <c r="AA64" i="10"/>
  <c r="AA17" i="10" s="1"/>
  <c r="AA58" i="10"/>
  <c r="AA11" i="10" s="1"/>
  <c r="AA65" i="10"/>
  <c r="AA18" i="10" s="1"/>
  <c r="AA60" i="10"/>
  <c r="AA13" i="10" s="1"/>
  <c r="AA61" i="10"/>
  <c r="AA14" i="10" s="1"/>
  <c r="AA62" i="10"/>
  <c r="AA15" i="10" s="1"/>
  <c r="AA57" i="10"/>
  <c r="AA10" i="10" s="1"/>
  <c r="AA63" i="10"/>
  <c r="AA16" i="10" s="1"/>
  <c r="AB3" i="10"/>
  <c r="AB66" i="10"/>
  <c r="AC1" i="10"/>
  <c r="E12" i="12"/>
  <c r="AC88" i="15"/>
  <c r="AC91" i="15" s="1"/>
  <c r="AC92" i="15" s="1"/>
  <c r="AC97" i="15" s="1"/>
  <c r="AC88" i="11"/>
  <c r="AC91" i="11" s="1"/>
  <c r="AC92" i="11" s="1"/>
  <c r="AC97" i="11" s="1"/>
  <c r="AC88" i="6"/>
  <c r="AC91" i="6" s="1"/>
  <c r="AC92" i="6" s="1"/>
  <c r="AC97" i="6" s="1"/>
  <c r="D13" i="8"/>
  <c r="F13" i="8" s="1"/>
  <c r="B14" i="8" s="1"/>
  <c r="AE16" i="15"/>
  <c r="AE16" i="11"/>
  <c r="AE16" i="6"/>
  <c r="AE12" i="15"/>
  <c r="AE12" i="11"/>
  <c r="AE12" i="6"/>
  <c r="A19" i="8"/>
  <c r="G18" i="8"/>
  <c r="AC3" i="5"/>
  <c r="AD1" i="5"/>
  <c r="AH1" i="15"/>
  <c r="AG3" i="15"/>
  <c r="AB110" i="7"/>
  <c r="AC108" i="7" s="1"/>
  <c r="AE13" i="15"/>
  <c r="AE13" i="11"/>
  <c r="AE13" i="6"/>
  <c r="AE9" i="15"/>
  <c r="AE9" i="11"/>
  <c r="AE9" i="6"/>
  <c r="AE2" i="15"/>
  <c r="AE2" i="11"/>
  <c r="AE2" i="6"/>
  <c r="AB2" i="5"/>
  <c r="D12" i="16"/>
  <c r="F12" i="16" s="1"/>
  <c r="B13" i="16" s="1"/>
  <c r="AE10" i="15"/>
  <c r="AE10" i="11"/>
  <c r="AE10" i="6"/>
  <c r="AF65" i="15"/>
  <c r="AF73" i="15"/>
  <c r="AF58" i="15"/>
  <c r="AF52" i="15"/>
  <c r="AF62" i="15"/>
  <c r="AF61" i="15"/>
  <c r="AF54" i="15"/>
  <c r="AF44" i="15"/>
  <c r="AF50" i="15"/>
  <c r="AF47" i="15"/>
  <c r="AF43" i="15"/>
  <c r="AF40" i="15"/>
  <c r="AF41" i="15"/>
  <c r="AF35" i="15"/>
  <c r="AF31" i="15"/>
  <c r="AF64" i="15"/>
  <c r="AF55" i="15"/>
  <c r="AF57" i="15"/>
  <c r="AF46" i="15"/>
  <c r="AF71" i="15"/>
  <c r="AF56" i="15"/>
  <c r="AF33" i="15"/>
  <c r="AF42" i="15"/>
  <c r="AF36" i="15"/>
  <c r="AF32" i="15"/>
  <c r="AF70" i="15"/>
  <c r="AF63" i="15"/>
  <c r="AF49" i="15"/>
  <c r="AF37" i="15"/>
  <c r="AF30" i="15"/>
  <c r="AF28" i="15"/>
  <c r="AF66" i="15"/>
  <c r="AF68" i="15"/>
  <c r="AF69" i="15"/>
  <c r="AF53" i="15"/>
  <c r="AF34" i="15"/>
  <c r="AF48" i="15"/>
  <c r="AF74" i="15"/>
  <c r="AF72" i="15"/>
  <c r="AF45" i="15"/>
  <c r="AF39" i="15"/>
  <c r="AF51" i="15"/>
  <c r="AF60" i="15"/>
  <c r="AF59" i="15"/>
  <c r="AF38" i="15"/>
  <c r="AF29" i="15"/>
  <c r="A17" i="12"/>
  <c r="G16" i="12"/>
  <c r="A21" i="16"/>
  <c r="G20" i="16"/>
  <c r="AH5" i="7"/>
  <c r="AI3" i="7"/>
  <c r="AE17" i="15"/>
  <c r="AE17" i="11"/>
  <c r="AE17" i="6"/>
  <c r="AF61" i="6"/>
  <c r="AF55" i="6"/>
  <c r="AF49" i="6"/>
  <c r="AF43" i="6"/>
  <c r="AF37" i="6"/>
  <c r="AF31" i="6"/>
  <c r="AF72" i="6"/>
  <c r="AF64" i="6"/>
  <c r="AF58" i="6"/>
  <c r="AF52" i="6"/>
  <c r="AF46" i="6"/>
  <c r="AF40" i="6"/>
  <c r="AF34" i="6"/>
  <c r="AF69" i="6"/>
  <c r="AF28" i="6"/>
  <c r="AF62" i="6"/>
  <c r="AF56" i="6"/>
  <c r="AF50" i="6"/>
  <c r="AF44" i="6"/>
  <c r="AF38" i="6"/>
  <c r="AF32" i="6"/>
  <c r="AF73" i="6"/>
  <c r="AF65" i="6"/>
  <c r="AF59" i="6"/>
  <c r="AF53" i="6"/>
  <c r="AF47" i="6"/>
  <c r="AF41" i="6"/>
  <c r="AF35" i="6"/>
  <c r="AF70" i="6"/>
  <c r="AF74" i="6"/>
  <c r="AF68" i="6"/>
  <c r="AF66" i="6"/>
  <c r="AF60" i="6"/>
  <c r="AF54" i="6"/>
  <c r="AF48" i="6"/>
  <c r="AF42" i="6"/>
  <c r="AF36" i="6"/>
  <c r="AF71" i="6"/>
  <c r="AF63" i="6"/>
  <c r="AF57" i="6"/>
  <c r="AF51" i="6"/>
  <c r="AF45" i="6"/>
  <c r="AF39" i="6"/>
  <c r="AF33" i="6"/>
  <c r="AF30" i="6"/>
  <c r="AF29" i="6"/>
  <c r="C13" i="12"/>
  <c r="AF62" i="11"/>
  <c r="AF49" i="11"/>
  <c r="AF43" i="11"/>
  <c r="AF37" i="11"/>
  <c r="AF31" i="11"/>
  <c r="AF58" i="11"/>
  <c r="AF65" i="11"/>
  <c r="AF59" i="11"/>
  <c r="AF73" i="11"/>
  <c r="AF50" i="11"/>
  <c r="AF44" i="11"/>
  <c r="AF38" i="11"/>
  <c r="AF32" i="11"/>
  <c r="AF61" i="11"/>
  <c r="AF64" i="11"/>
  <c r="AF71" i="11"/>
  <c r="AF72" i="11"/>
  <c r="AF53" i="11"/>
  <c r="AF29" i="11"/>
  <c r="AF63" i="11"/>
  <c r="AF57" i="11"/>
  <c r="AF74" i="11"/>
  <c r="AF52" i="11"/>
  <c r="AF46" i="11"/>
  <c r="AF54" i="11"/>
  <c r="AF34" i="11"/>
  <c r="AF56" i="11"/>
  <c r="AF47" i="11"/>
  <c r="AF68" i="11"/>
  <c r="AF41" i="11"/>
  <c r="AF55" i="11"/>
  <c r="AF60" i="11"/>
  <c r="AF69" i="11"/>
  <c r="AF40" i="11"/>
  <c r="AF70" i="11"/>
  <c r="AF66" i="11"/>
  <c r="AF48" i="11"/>
  <c r="AF42" i="11"/>
  <c r="AF36" i="11"/>
  <c r="AF51" i="11"/>
  <c r="AF45" i="11"/>
  <c r="AF39" i="11"/>
  <c r="AF35" i="11"/>
  <c r="AF33" i="11"/>
  <c r="AF30" i="11"/>
  <c r="AF28" i="11"/>
  <c r="AE14" i="15"/>
  <c r="AE14" i="11"/>
  <c r="AE14" i="6"/>
  <c r="AG3" i="6"/>
  <c r="AH1" i="6"/>
  <c r="AH1" i="11"/>
  <c r="AG3" i="11"/>
  <c r="AE15" i="15"/>
  <c r="AE15" i="11"/>
  <c r="AE15" i="6"/>
  <c r="AE11" i="15"/>
  <c r="AE11" i="11"/>
  <c r="AE11" i="6"/>
  <c r="AB58" i="5"/>
  <c r="AB11" i="5" s="1"/>
  <c r="AB61" i="5"/>
  <c r="AB14" i="5" s="1"/>
  <c r="AB64" i="5"/>
  <c r="AB17" i="5" s="1"/>
  <c r="AB59" i="5"/>
  <c r="AB12" i="5" s="1"/>
  <c r="AB60" i="5"/>
  <c r="AB13" i="5" s="1"/>
  <c r="AB62" i="5"/>
  <c r="AB15" i="5" s="1"/>
  <c r="AB57" i="5"/>
  <c r="AB10" i="5" s="1"/>
  <c r="AB63" i="5"/>
  <c r="AB16" i="5" s="1"/>
  <c r="AB65" i="5"/>
  <c r="AB18" i="5" s="1"/>
  <c r="AB66" i="5"/>
  <c r="AB5" i="14" l="1"/>
  <c r="AB6" i="14"/>
  <c r="AB19" i="14" s="1"/>
  <c r="AD59" i="14"/>
  <c r="AD61" i="14"/>
  <c r="AD14" i="14" s="1"/>
  <c r="AD58" i="14"/>
  <c r="AD11" i="14" s="1"/>
  <c r="AD60" i="14"/>
  <c r="AD13" i="14" s="1"/>
  <c r="AD62" i="14"/>
  <c r="AD15" i="14" s="1"/>
  <c r="AD64" i="14"/>
  <c r="AD17" i="14" s="1"/>
  <c r="AD66" i="14"/>
  <c r="AC63" i="14"/>
  <c r="AC65" i="14"/>
  <c r="AC18" i="14" s="1"/>
  <c r="AC57" i="14"/>
  <c r="AC10" i="14" s="1"/>
  <c r="Z19" i="10"/>
  <c r="AD4" i="11"/>
  <c r="AB8" i="10"/>
  <c r="AF7" i="11" s="1"/>
  <c r="AB6" i="10"/>
  <c r="AF5" i="11" s="1"/>
  <c r="AC27" i="14"/>
  <c r="AC28" i="14"/>
  <c r="AC25" i="14"/>
  <c r="AC20" i="14"/>
  <c r="AC21" i="14"/>
  <c r="AC8" i="14"/>
  <c r="AC29" i="14"/>
  <c r="AC24" i="14"/>
  <c r="AC26" i="14"/>
  <c r="AC23" i="14"/>
  <c r="AC22" i="14"/>
  <c r="AC16" i="14"/>
  <c r="AA5" i="10"/>
  <c r="AE1" i="14"/>
  <c r="AD3" i="14"/>
  <c r="AD12" i="14"/>
  <c r="AC3" i="10"/>
  <c r="AC66" i="10"/>
  <c r="AD1" i="10"/>
  <c r="AB59" i="10"/>
  <c r="AB12" i="10" s="1"/>
  <c r="AB60" i="10"/>
  <c r="AB13" i="10" s="1"/>
  <c r="AB65" i="10"/>
  <c r="AB18" i="10" s="1"/>
  <c r="AB62" i="10"/>
  <c r="AB15" i="10" s="1"/>
  <c r="AB58" i="10"/>
  <c r="AB11" i="10" s="1"/>
  <c r="AB63" i="10"/>
  <c r="AB16" i="10" s="1"/>
  <c r="AB64" i="10"/>
  <c r="AB17" i="10" s="1"/>
  <c r="AB57" i="10"/>
  <c r="AB10" i="10" s="1"/>
  <c r="AB61" i="10"/>
  <c r="AB14" i="10" s="1"/>
  <c r="AF17" i="15"/>
  <c r="AF17" i="11"/>
  <c r="AF17" i="6"/>
  <c r="AG71" i="11"/>
  <c r="AG63" i="11"/>
  <c r="AG60" i="11"/>
  <c r="AG66" i="11"/>
  <c r="AG68" i="11"/>
  <c r="AG62" i="11"/>
  <c r="AG73" i="11"/>
  <c r="AG64" i="11"/>
  <c r="AG58" i="11"/>
  <c r="AG59" i="11"/>
  <c r="AG70" i="11"/>
  <c r="AG65" i="11"/>
  <c r="AG72" i="11"/>
  <c r="AG69" i="11"/>
  <c r="AG49" i="11"/>
  <c r="AG43" i="11"/>
  <c r="AG37" i="11"/>
  <c r="AG31" i="11"/>
  <c r="AG47" i="11"/>
  <c r="AG41" i="11"/>
  <c r="AG35" i="11"/>
  <c r="AG50" i="11"/>
  <c r="AG44" i="11"/>
  <c r="AG38" i="11"/>
  <c r="AG33" i="11"/>
  <c r="AG56" i="11"/>
  <c r="AG30" i="11"/>
  <c r="AG48" i="11"/>
  <c r="AG54" i="11"/>
  <c r="AG32" i="11"/>
  <c r="AG39" i="11"/>
  <c r="AG40" i="11"/>
  <c r="AG29" i="11"/>
  <c r="AG42" i="11"/>
  <c r="AG57" i="11"/>
  <c r="AG53" i="11"/>
  <c r="AG51" i="11"/>
  <c r="AG45" i="11"/>
  <c r="AG34" i="11"/>
  <c r="AG55" i="11"/>
  <c r="AG74" i="11"/>
  <c r="AG36" i="11"/>
  <c r="AG52" i="11"/>
  <c r="AG46" i="11"/>
  <c r="AG61" i="11"/>
  <c r="AG28" i="11"/>
  <c r="AJ3" i="7"/>
  <c r="AI5" i="7"/>
  <c r="C14" i="8"/>
  <c r="AF15" i="15"/>
  <c r="AF15" i="11"/>
  <c r="AF15" i="6"/>
  <c r="A18" i="12"/>
  <c r="G17" i="12"/>
  <c r="AE1" i="5"/>
  <c r="AD3" i="5"/>
  <c r="AI1" i="6"/>
  <c r="AH3" i="6"/>
  <c r="AF2" i="15"/>
  <c r="AF2" i="11"/>
  <c r="AF2" i="6"/>
  <c r="AC2" i="5"/>
  <c r="AC110" i="7"/>
  <c r="AD108" i="7" s="1"/>
  <c r="AC109" i="7"/>
  <c r="AC114" i="7" s="1"/>
  <c r="AC58" i="5"/>
  <c r="AC11" i="5" s="1"/>
  <c r="AC61" i="5"/>
  <c r="AC14" i="5" s="1"/>
  <c r="AC64" i="5"/>
  <c r="AC17" i="5" s="1"/>
  <c r="AC59" i="5"/>
  <c r="AC12" i="5" s="1"/>
  <c r="AC62" i="5"/>
  <c r="AC15" i="5" s="1"/>
  <c r="AC65" i="5"/>
  <c r="AC18" i="5" s="1"/>
  <c r="AC57" i="5"/>
  <c r="AC10" i="5" s="1"/>
  <c r="AC60" i="5"/>
  <c r="AC13" i="5" s="1"/>
  <c r="AC63" i="5"/>
  <c r="AC16" i="5" s="1"/>
  <c r="AC66" i="5"/>
  <c r="E13" i="8"/>
  <c r="AG66" i="6"/>
  <c r="AG60" i="6"/>
  <c r="AG54" i="6"/>
  <c r="AG48" i="6"/>
  <c r="AG42" i="6"/>
  <c r="AG36" i="6"/>
  <c r="AG71" i="6"/>
  <c r="AG63" i="6"/>
  <c r="AG57" i="6"/>
  <c r="AG51" i="6"/>
  <c r="AG45" i="6"/>
  <c r="AG39" i="6"/>
  <c r="AG33" i="6"/>
  <c r="AG74" i="6"/>
  <c r="AG68" i="6"/>
  <c r="AG28" i="6"/>
  <c r="AG30" i="6"/>
  <c r="AG29" i="6"/>
  <c r="AG61" i="6"/>
  <c r="AG55" i="6"/>
  <c r="AG49" i="6"/>
  <c r="AG43" i="6"/>
  <c r="AG37" i="6"/>
  <c r="AG31" i="6"/>
  <c r="AG72" i="6"/>
  <c r="AG64" i="6"/>
  <c r="AG58" i="6"/>
  <c r="AG52" i="6"/>
  <c r="AG46" i="6"/>
  <c r="AG40" i="6"/>
  <c r="AG34" i="6"/>
  <c r="AG69" i="6"/>
  <c r="AG73" i="6"/>
  <c r="AG65" i="6"/>
  <c r="AG59" i="6"/>
  <c r="AG53" i="6"/>
  <c r="AG47" i="6"/>
  <c r="AG41" i="6"/>
  <c r="AG35" i="6"/>
  <c r="AG70" i="6"/>
  <c r="AG62" i="6"/>
  <c r="AG56" i="6"/>
  <c r="AG50" i="6"/>
  <c r="AG44" i="6"/>
  <c r="AG38" i="6"/>
  <c r="AG32" i="6"/>
  <c r="D13" i="12"/>
  <c r="F13" i="12" s="1"/>
  <c r="B14" i="12" s="1"/>
  <c r="G21" i="16"/>
  <c r="A22" i="16"/>
  <c r="AG72" i="15"/>
  <c r="AG44" i="15"/>
  <c r="AG38" i="15"/>
  <c r="AG54" i="15"/>
  <c r="AG46" i="15"/>
  <c r="AG35" i="15"/>
  <c r="AG31" i="15"/>
  <c r="AG74" i="15"/>
  <c r="AG71" i="15"/>
  <c r="AG64" i="15"/>
  <c r="AG63" i="15"/>
  <c r="AG57" i="15"/>
  <c r="AG51" i="15"/>
  <c r="AG61" i="15"/>
  <c r="AG60" i="15"/>
  <c r="AG50" i="15"/>
  <c r="AG49" i="15"/>
  <c r="AG43" i="15"/>
  <c r="AG52" i="15"/>
  <c r="AG45" i="15"/>
  <c r="AG39" i="15"/>
  <c r="AG30" i="15"/>
  <c r="AG68" i="15"/>
  <c r="AG55" i="15"/>
  <c r="AG41" i="15"/>
  <c r="AG42" i="15"/>
  <c r="AG34" i="15"/>
  <c r="AG70" i="15"/>
  <c r="AG56" i="15"/>
  <c r="AG58" i="15"/>
  <c r="AG32" i="15"/>
  <c r="AG48" i="15"/>
  <c r="AG28" i="15"/>
  <c r="AG69" i="15"/>
  <c r="AG66" i="15"/>
  <c r="AG62" i="15"/>
  <c r="AG47" i="15"/>
  <c r="AG36" i="15"/>
  <c r="AG65" i="15"/>
  <c r="AG73" i="15"/>
  <c r="AG59" i="15"/>
  <c r="AG53" i="15"/>
  <c r="AG40" i="15"/>
  <c r="AG33" i="15"/>
  <c r="AG37" i="15"/>
  <c r="AG29" i="15"/>
  <c r="AI1" i="11"/>
  <c r="AH3" i="11"/>
  <c r="AF9" i="15"/>
  <c r="AF9" i="11"/>
  <c r="AF9" i="6"/>
  <c r="AF16" i="15"/>
  <c r="AF16" i="11"/>
  <c r="AF16" i="6"/>
  <c r="AF14" i="15"/>
  <c r="AF14" i="11"/>
  <c r="AF14" i="6"/>
  <c r="AF13" i="15"/>
  <c r="AF13" i="11"/>
  <c r="AF13" i="6"/>
  <c r="C13" i="16"/>
  <c r="AI1" i="15"/>
  <c r="AH3" i="15"/>
  <c r="AF12" i="15"/>
  <c r="AF12" i="11"/>
  <c r="AF12" i="6"/>
  <c r="AF10" i="15"/>
  <c r="AF10" i="11"/>
  <c r="AF10" i="6"/>
  <c r="AF11" i="15"/>
  <c r="AF11" i="11"/>
  <c r="AF11" i="6"/>
  <c r="E12" i="16"/>
  <c r="A20" i="8"/>
  <c r="G19" i="8"/>
  <c r="AC6" i="14" l="1"/>
  <c r="AC5" i="14"/>
  <c r="AD57" i="14"/>
  <c r="AD63" i="14"/>
  <c r="AD65" i="14"/>
  <c r="AE58" i="14"/>
  <c r="AE11" i="14" s="1"/>
  <c r="AE59" i="14"/>
  <c r="AE12" i="14" s="1"/>
  <c r="AE60" i="14"/>
  <c r="AE13" i="14" s="1"/>
  <c r="AE61" i="14"/>
  <c r="AE66" i="14"/>
  <c r="AE62" i="14"/>
  <c r="AE15" i="14" s="1"/>
  <c r="AE64" i="14"/>
  <c r="AC19" i="14"/>
  <c r="AA19" i="10"/>
  <c r="AE4" i="11"/>
  <c r="AC8" i="10"/>
  <c r="AG7" i="11" s="1"/>
  <c r="AD10" i="14"/>
  <c r="AD25" i="14"/>
  <c r="AD20" i="14"/>
  <c r="AD27" i="14"/>
  <c r="AD8" i="14"/>
  <c r="AD29" i="14"/>
  <c r="AD28" i="14"/>
  <c r="AD26" i="14"/>
  <c r="AD21" i="14"/>
  <c r="AD23" i="14"/>
  <c r="AD22" i="14"/>
  <c r="AD24" i="14"/>
  <c r="AD18" i="14"/>
  <c r="AD16" i="14"/>
  <c r="AE17" i="14"/>
  <c r="AB5" i="10"/>
  <c r="AE14" i="14"/>
  <c r="AE3" i="14"/>
  <c r="AF1" i="14"/>
  <c r="AD3" i="10"/>
  <c r="AE1" i="10"/>
  <c r="AD66" i="10"/>
  <c r="AC60" i="10"/>
  <c r="AC13" i="10" s="1"/>
  <c r="AC57" i="10"/>
  <c r="AC10" i="10" s="1"/>
  <c r="AC61" i="10"/>
  <c r="AC14" i="10" s="1"/>
  <c r="AC62" i="10"/>
  <c r="AC15" i="10" s="1"/>
  <c r="AC65" i="10"/>
  <c r="AC18" i="10" s="1"/>
  <c r="AC58" i="10"/>
  <c r="AC11" i="10" s="1"/>
  <c r="AC63" i="10"/>
  <c r="AC16" i="10" s="1"/>
  <c r="AC59" i="10"/>
  <c r="AC12" i="10" s="1"/>
  <c r="AC64" i="10"/>
  <c r="AC17" i="10" s="1"/>
  <c r="E13" i="12"/>
  <c r="AG9" i="15"/>
  <c r="AG9" i="11"/>
  <c r="AG9" i="6"/>
  <c r="AD109" i="7"/>
  <c r="AD114" i="7" s="1"/>
  <c r="AF1" i="5"/>
  <c r="AE3" i="5"/>
  <c r="A19" i="12"/>
  <c r="G18" i="12"/>
  <c r="AJ1" i="15"/>
  <c r="AI3" i="15"/>
  <c r="AJ1" i="11"/>
  <c r="AI3" i="11"/>
  <c r="D13" i="16"/>
  <c r="F13" i="16" s="1"/>
  <c r="B14" i="16" s="1"/>
  <c r="AG16" i="15"/>
  <c r="AG16" i="11"/>
  <c r="AG16" i="6"/>
  <c r="AG2" i="15"/>
  <c r="AG2" i="11"/>
  <c r="AG2" i="6"/>
  <c r="AD2" i="5"/>
  <c r="AJ5" i="7"/>
  <c r="AK3" i="7"/>
  <c r="A23" i="16"/>
  <c r="G22" i="16"/>
  <c r="AG13" i="15"/>
  <c r="AG13" i="11"/>
  <c r="AG13" i="6"/>
  <c r="G20" i="8"/>
  <c r="A21" i="8"/>
  <c r="AG14" i="15"/>
  <c r="AG14" i="11"/>
  <c r="AG14" i="6"/>
  <c r="AG10" i="15"/>
  <c r="AG10" i="11"/>
  <c r="AG10" i="6"/>
  <c r="AD88" i="15"/>
  <c r="AD91" i="15" s="1"/>
  <c r="AD92" i="15" s="1"/>
  <c r="AD97" i="15" s="1"/>
  <c r="AD88" i="11"/>
  <c r="AD91" i="11" s="1"/>
  <c r="AD92" i="11" s="1"/>
  <c r="AD97" i="11" s="1"/>
  <c r="AD88" i="6"/>
  <c r="AD91" i="6" s="1"/>
  <c r="AD92" i="6" s="1"/>
  <c r="AD97" i="6" s="1"/>
  <c r="D14" i="8"/>
  <c r="F14" i="8" s="1"/>
  <c r="B15" i="8" s="1"/>
  <c r="AG17" i="15"/>
  <c r="AG17" i="11"/>
  <c r="AG17" i="6"/>
  <c r="AG15" i="15"/>
  <c r="AG15" i="11"/>
  <c r="AG15" i="6"/>
  <c r="AG11" i="15"/>
  <c r="AG11" i="11"/>
  <c r="AG11" i="6"/>
  <c r="AH28" i="6"/>
  <c r="AH30" i="6"/>
  <c r="AH29" i="6"/>
  <c r="AH72" i="6"/>
  <c r="AH64" i="6"/>
  <c r="AH58" i="6"/>
  <c r="AH52" i="6"/>
  <c r="AH46" i="6"/>
  <c r="AH40" i="6"/>
  <c r="AH34" i="6"/>
  <c r="AH69" i="6"/>
  <c r="AH61" i="6"/>
  <c r="AH55" i="6"/>
  <c r="AH49" i="6"/>
  <c r="AH43" i="6"/>
  <c r="AH37" i="6"/>
  <c r="AH31" i="6"/>
  <c r="AH65" i="6"/>
  <c r="AH59" i="6"/>
  <c r="AH53" i="6"/>
  <c r="AH47" i="6"/>
  <c r="AH41" i="6"/>
  <c r="AH35" i="6"/>
  <c r="AH70" i="6"/>
  <c r="AH62" i="6"/>
  <c r="AH56" i="6"/>
  <c r="AH50" i="6"/>
  <c r="AH44" i="6"/>
  <c r="AH38" i="6"/>
  <c r="AH32" i="6"/>
  <c r="AH73" i="6"/>
  <c r="AH66" i="6"/>
  <c r="AH60" i="6"/>
  <c r="AH54" i="6"/>
  <c r="AH48" i="6"/>
  <c r="AH42" i="6"/>
  <c r="AH36" i="6"/>
  <c r="AH71" i="6"/>
  <c r="AH63" i="6"/>
  <c r="AH57" i="6"/>
  <c r="AH51" i="6"/>
  <c r="AH45" i="6"/>
  <c r="AH39" i="6"/>
  <c r="AH33" i="6"/>
  <c r="AH74" i="6"/>
  <c r="AH68" i="6"/>
  <c r="AH72" i="15"/>
  <c r="AH68" i="15"/>
  <c r="AH61" i="15"/>
  <c r="AH54" i="15"/>
  <c r="AH41" i="15"/>
  <c r="AH30" i="15"/>
  <c r="AH74" i="15"/>
  <c r="AH64" i="15"/>
  <c r="AH73" i="15"/>
  <c r="AH55" i="15"/>
  <c r="AH32" i="15"/>
  <c r="AH35" i="15"/>
  <c r="AH38" i="15"/>
  <c r="AH45" i="15"/>
  <c r="AH66" i="15"/>
  <c r="AH65" i="15"/>
  <c r="AH49" i="15"/>
  <c r="AH43" i="15"/>
  <c r="AH37" i="15"/>
  <c r="AH51" i="15"/>
  <c r="AH53" i="15"/>
  <c r="AH46" i="15"/>
  <c r="AH36" i="15"/>
  <c r="AH70" i="15"/>
  <c r="AH71" i="15"/>
  <c r="AH62" i="15"/>
  <c r="AH56" i="15"/>
  <c r="AH50" i="15"/>
  <c r="AH60" i="15"/>
  <c r="AH59" i="15"/>
  <c r="AH48" i="15"/>
  <c r="AH52" i="15"/>
  <c r="AH42" i="15"/>
  <c r="AH44" i="15"/>
  <c r="AH33" i="15"/>
  <c r="AH57" i="15"/>
  <c r="AH40" i="15"/>
  <c r="AH47" i="15"/>
  <c r="AH34" i="15"/>
  <c r="AH28" i="15"/>
  <c r="AH69" i="15"/>
  <c r="AH63" i="15"/>
  <c r="AH58" i="15"/>
  <c r="AH31" i="15"/>
  <c r="AH39" i="15"/>
  <c r="AH29" i="15"/>
  <c r="AH66" i="11"/>
  <c r="AH54" i="11"/>
  <c r="AH73" i="11"/>
  <c r="AH71" i="11"/>
  <c r="AH69" i="11"/>
  <c r="AH72" i="11"/>
  <c r="AH59" i="11"/>
  <c r="AH63" i="11"/>
  <c r="AH57" i="11"/>
  <c r="AH48" i="11"/>
  <c r="AH42" i="11"/>
  <c r="AH36" i="11"/>
  <c r="AH58" i="11"/>
  <c r="AH52" i="11"/>
  <c r="AH51" i="11"/>
  <c r="AH45" i="11"/>
  <c r="AH37" i="11"/>
  <c r="AH30" i="11"/>
  <c r="AH60" i="11"/>
  <c r="AH56" i="11"/>
  <c r="AH47" i="11"/>
  <c r="AH74" i="11"/>
  <c r="AH65" i="11"/>
  <c r="AH33" i="11"/>
  <c r="AH31" i="11"/>
  <c r="AH39" i="11"/>
  <c r="AH29" i="11"/>
  <c r="AH41" i="11"/>
  <c r="AH46" i="11"/>
  <c r="AH40" i="11"/>
  <c r="AH34" i="11"/>
  <c r="AH49" i="11"/>
  <c r="AH43" i="11"/>
  <c r="AH38" i="11"/>
  <c r="AH64" i="11"/>
  <c r="AH35" i="11"/>
  <c r="AH53" i="11"/>
  <c r="AH70" i="11"/>
  <c r="AH32" i="11"/>
  <c r="AH68" i="11"/>
  <c r="AH62" i="11"/>
  <c r="AH55" i="11"/>
  <c r="AH50" i="11"/>
  <c r="AH44" i="11"/>
  <c r="AH61" i="11"/>
  <c r="AH28" i="11"/>
  <c r="C14" i="12"/>
  <c r="AG12" i="15"/>
  <c r="AG12" i="11"/>
  <c r="AG12" i="6"/>
  <c r="AJ1" i="6"/>
  <c r="AI3" i="6"/>
  <c r="AD58" i="5"/>
  <c r="AD11" i="5" s="1"/>
  <c r="AD61" i="5"/>
  <c r="AD14" i="5" s="1"/>
  <c r="AD64" i="5"/>
  <c r="AD17" i="5" s="1"/>
  <c r="AD59" i="5"/>
  <c r="AD12" i="5" s="1"/>
  <c r="AD62" i="5"/>
  <c r="AD15" i="5" s="1"/>
  <c r="AD65" i="5"/>
  <c r="AD18" i="5" s="1"/>
  <c r="AD57" i="5"/>
  <c r="AD10" i="5" s="1"/>
  <c r="AD60" i="5"/>
  <c r="AD13" i="5" s="1"/>
  <c r="AD63" i="5"/>
  <c r="AD16" i="5" s="1"/>
  <c r="AD66" i="5"/>
  <c r="AD5" i="14" l="1"/>
  <c r="AD6" i="14"/>
  <c r="AC6" i="10"/>
  <c r="AG5" i="11" s="1"/>
  <c r="AF60" i="14"/>
  <c r="AF64" i="14"/>
  <c r="AF58" i="14"/>
  <c r="AF59" i="14"/>
  <c r="AF12" i="14" s="1"/>
  <c r="AF61" i="14"/>
  <c r="AF14" i="14" s="1"/>
  <c r="AF66" i="14"/>
  <c r="AF62" i="14"/>
  <c r="AE57" i="14"/>
  <c r="AE63" i="14"/>
  <c r="AE16" i="14" s="1"/>
  <c r="AE65" i="14"/>
  <c r="AE18" i="14" s="1"/>
  <c r="AD19" i="14"/>
  <c r="AB19" i="10"/>
  <c r="AF4" i="11"/>
  <c r="AD8" i="10"/>
  <c r="AH7" i="11" s="1"/>
  <c r="AE25" i="14"/>
  <c r="AE29" i="14"/>
  <c r="AE27" i="14"/>
  <c r="AE28" i="14"/>
  <c r="AE26" i="14"/>
  <c r="AE24" i="14"/>
  <c r="AE8" i="14"/>
  <c r="AE21" i="14"/>
  <c r="AE20" i="14"/>
  <c r="AE23" i="14"/>
  <c r="AE22" i="14"/>
  <c r="AC5" i="10"/>
  <c r="AE10" i="14"/>
  <c r="AF11" i="14"/>
  <c r="AG1" i="14"/>
  <c r="AF3" i="14"/>
  <c r="AF17" i="14"/>
  <c r="AF15" i="14"/>
  <c r="AF13" i="14"/>
  <c r="AE3" i="10"/>
  <c r="AF1" i="10"/>
  <c r="AE66" i="10"/>
  <c r="AD60" i="10"/>
  <c r="AD13" i="10" s="1"/>
  <c r="AD65" i="10"/>
  <c r="AD18" i="10" s="1"/>
  <c r="AD59" i="10"/>
  <c r="AD12" i="10" s="1"/>
  <c r="AD57" i="10"/>
  <c r="AD10" i="10" s="1"/>
  <c r="AD62" i="10"/>
  <c r="AD15" i="10" s="1"/>
  <c r="AD63" i="10"/>
  <c r="AD16" i="10" s="1"/>
  <c r="AD64" i="10"/>
  <c r="AD17" i="10" s="1"/>
  <c r="AD58" i="10"/>
  <c r="AD11" i="10" s="1"/>
  <c r="AD61" i="10"/>
  <c r="AD14" i="10" s="1"/>
  <c r="E13" i="16"/>
  <c r="AI62" i="11"/>
  <c r="AI56" i="11"/>
  <c r="AI71" i="11"/>
  <c r="AI73" i="11"/>
  <c r="AI53" i="11"/>
  <c r="AI66" i="11"/>
  <c r="AI58" i="11"/>
  <c r="AI74" i="11"/>
  <c r="AI68" i="11"/>
  <c r="AI61" i="11"/>
  <c r="AI52" i="11"/>
  <c r="AI46" i="11"/>
  <c r="AI40" i="11"/>
  <c r="AI34" i="11"/>
  <c r="AI57" i="11"/>
  <c r="AI72" i="11"/>
  <c r="AI60" i="11"/>
  <c r="AI69" i="11"/>
  <c r="AI49" i="11"/>
  <c r="AI43" i="11"/>
  <c r="AI59" i="11"/>
  <c r="AI37" i="11"/>
  <c r="AI47" i="11"/>
  <c r="AI41" i="11"/>
  <c r="AI35" i="11"/>
  <c r="AI65" i="11"/>
  <c r="AI50" i="11"/>
  <c r="AI44" i="11"/>
  <c r="AI64" i="11"/>
  <c r="AI30" i="11"/>
  <c r="AI55" i="11"/>
  <c r="AI63" i="11"/>
  <c r="AI38" i="11"/>
  <c r="AI29" i="11"/>
  <c r="AI45" i="11"/>
  <c r="AI39" i="11"/>
  <c r="AI33" i="11"/>
  <c r="AI54" i="11"/>
  <c r="AI48" i="11"/>
  <c r="AI42" i="11"/>
  <c r="AI32" i="11"/>
  <c r="AI51" i="11"/>
  <c r="AI70" i="11"/>
  <c r="AI36" i="11"/>
  <c r="AI31" i="11"/>
  <c r="AI28" i="11"/>
  <c r="A20" i="12"/>
  <c r="G19" i="12"/>
  <c r="AD110" i="7"/>
  <c r="AE108" i="7" s="1"/>
  <c r="AH16" i="15"/>
  <c r="AH16" i="11"/>
  <c r="AH16" i="6"/>
  <c r="AI65" i="6"/>
  <c r="AI59" i="6"/>
  <c r="AI53" i="6"/>
  <c r="AI47" i="6"/>
  <c r="AI41" i="6"/>
  <c r="AI35" i="6"/>
  <c r="AI70" i="6"/>
  <c r="AI62" i="6"/>
  <c r="AI56" i="6"/>
  <c r="AI50" i="6"/>
  <c r="AI44" i="6"/>
  <c r="AI38" i="6"/>
  <c r="AI32" i="6"/>
  <c r="AI73" i="6"/>
  <c r="AI30" i="6"/>
  <c r="AI71" i="6"/>
  <c r="AI63" i="6"/>
  <c r="AI57" i="6"/>
  <c r="AI51" i="6"/>
  <c r="AI45" i="6"/>
  <c r="AI39" i="6"/>
  <c r="AI33" i="6"/>
  <c r="AI74" i="6"/>
  <c r="AI68" i="6"/>
  <c r="AI66" i="6"/>
  <c r="AI60" i="6"/>
  <c r="AI54" i="6"/>
  <c r="AI48" i="6"/>
  <c r="AI42" i="6"/>
  <c r="AI36" i="6"/>
  <c r="AI28" i="6"/>
  <c r="AI29" i="6"/>
  <c r="AI64" i="6"/>
  <c r="AI58" i="6"/>
  <c r="AI52" i="6"/>
  <c r="AI46" i="6"/>
  <c r="AI40" i="6"/>
  <c r="AI34" i="6"/>
  <c r="AI69" i="6"/>
  <c r="AI61" i="6"/>
  <c r="AI55" i="6"/>
  <c r="AI49" i="6"/>
  <c r="AI43" i="6"/>
  <c r="AI37" i="6"/>
  <c r="AI31" i="6"/>
  <c r="AI72" i="6"/>
  <c r="C15" i="8"/>
  <c r="AL3" i="7"/>
  <c r="AK5" i="7"/>
  <c r="AH2" i="15"/>
  <c r="AH2" i="11"/>
  <c r="AE2" i="5"/>
  <c r="AH2" i="6"/>
  <c r="AK1" i="11"/>
  <c r="AJ3" i="11"/>
  <c r="AH17" i="15"/>
  <c r="AH17" i="11"/>
  <c r="AH17" i="6"/>
  <c r="AH13" i="15"/>
  <c r="AH13" i="11"/>
  <c r="AH13" i="6"/>
  <c r="AK1" i="6"/>
  <c r="AJ3" i="6"/>
  <c r="AI66" i="15"/>
  <c r="AI40" i="15"/>
  <c r="AI74" i="15"/>
  <c r="AI68" i="15"/>
  <c r="AI72" i="15"/>
  <c r="AI70" i="15"/>
  <c r="AI63" i="15"/>
  <c r="AI62" i="15"/>
  <c r="AI50" i="15"/>
  <c r="AI49" i="15"/>
  <c r="AI46" i="15"/>
  <c r="AI36" i="15"/>
  <c r="AI41" i="15"/>
  <c r="AI34" i="15"/>
  <c r="AI71" i="15"/>
  <c r="AI65" i="15"/>
  <c r="AI60" i="15"/>
  <c r="AI51" i="15"/>
  <c r="AI45" i="15"/>
  <c r="AI73" i="15"/>
  <c r="AI56" i="15"/>
  <c r="AI52" i="15"/>
  <c r="AI54" i="15"/>
  <c r="AI31" i="15"/>
  <c r="AI38" i="15"/>
  <c r="AI35" i="15"/>
  <c r="AI33" i="15"/>
  <c r="AI32" i="15"/>
  <c r="AI64" i="15"/>
  <c r="AI48" i="15"/>
  <c r="AI42" i="15"/>
  <c r="AI57" i="15"/>
  <c r="AI53" i="15"/>
  <c r="AI43" i="15"/>
  <c r="AI44" i="15"/>
  <c r="AI39" i="15"/>
  <c r="AI69" i="15"/>
  <c r="AI61" i="15"/>
  <c r="AI55" i="15"/>
  <c r="AI59" i="15"/>
  <c r="AI58" i="15"/>
  <c r="AI47" i="15"/>
  <c r="AI37" i="15"/>
  <c r="AI30" i="15"/>
  <c r="AI28" i="15"/>
  <c r="AI29" i="15"/>
  <c r="AE57" i="5"/>
  <c r="AE10" i="5" s="1"/>
  <c r="AE60" i="5"/>
  <c r="AE13" i="5" s="1"/>
  <c r="AE63" i="5"/>
  <c r="AE16" i="5" s="1"/>
  <c r="AE66" i="5"/>
  <c r="AE58" i="5"/>
  <c r="AE11" i="5" s="1"/>
  <c r="AE61" i="5"/>
  <c r="AE14" i="5" s="1"/>
  <c r="AE64" i="5"/>
  <c r="AE17" i="5" s="1"/>
  <c r="AE59" i="5"/>
  <c r="AE12" i="5" s="1"/>
  <c r="AE62" i="5"/>
  <c r="AE15" i="5" s="1"/>
  <c r="AE65" i="5"/>
  <c r="AE18" i="5" s="1"/>
  <c r="AH9" i="15"/>
  <c r="AH9" i="11"/>
  <c r="AH9" i="6"/>
  <c r="D14" i="12"/>
  <c r="F14" i="12" s="1"/>
  <c r="B15" i="12" s="1"/>
  <c r="E14" i="8"/>
  <c r="C14" i="16"/>
  <c r="AK1" i="15"/>
  <c r="AJ3" i="15"/>
  <c r="AG1" i="5"/>
  <c r="AF3" i="5"/>
  <c r="A22" i="8"/>
  <c r="G21" i="8"/>
  <c r="AH14" i="15"/>
  <c r="AH14" i="11"/>
  <c r="AH14" i="6"/>
  <c r="AH10" i="15"/>
  <c r="AH10" i="11"/>
  <c r="AH10" i="6"/>
  <c r="AH15" i="15"/>
  <c r="AH15" i="11"/>
  <c r="AH15" i="6"/>
  <c r="AH11" i="15"/>
  <c r="AH11" i="11"/>
  <c r="AH11" i="6"/>
  <c r="AH12" i="15"/>
  <c r="AH12" i="11"/>
  <c r="AH12" i="6"/>
  <c r="A24" i="16"/>
  <c r="G23" i="16"/>
  <c r="AE5" i="14" l="1"/>
  <c r="AE6" i="14"/>
  <c r="AD6" i="10"/>
  <c r="AH5" i="11" s="1"/>
  <c r="AG60" i="14"/>
  <c r="AG64" i="14"/>
  <c r="AG58" i="14"/>
  <c r="AG59" i="14"/>
  <c r="AG12" i="14" s="1"/>
  <c r="AG61" i="14"/>
  <c r="AG14" i="14" s="1"/>
  <c r="AG62" i="14"/>
  <c r="AG15" i="14" s="1"/>
  <c r="AG66" i="14"/>
  <c r="AF57" i="14"/>
  <c r="AF63" i="14"/>
  <c r="AF16" i="14" s="1"/>
  <c r="AF65" i="14"/>
  <c r="AF18" i="14" s="1"/>
  <c r="AE19" i="14"/>
  <c r="AC19" i="10"/>
  <c r="AG4" i="11"/>
  <c r="AE8" i="10"/>
  <c r="AI7" i="11" s="1"/>
  <c r="AF28" i="14"/>
  <c r="AF27" i="14"/>
  <c r="AF8" i="14"/>
  <c r="AF29" i="14"/>
  <c r="AF20" i="14"/>
  <c r="AF21" i="14"/>
  <c r="AF26" i="14"/>
  <c r="AF25" i="14"/>
  <c r="AF22" i="14"/>
  <c r="AF23" i="14"/>
  <c r="AF24" i="14"/>
  <c r="AD5" i="10"/>
  <c r="AF10" i="14"/>
  <c r="AH1" i="14"/>
  <c r="AG3" i="14"/>
  <c r="AG17" i="14"/>
  <c r="AG11" i="14"/>
  <c r="AG13" i="14"/>
  <c r="AF3" i="10"/>
  <c r="AG1" i="10"/>
  <c r="AF66" i="10"/>
  <c r="AE57" i="10"/>
  <c r="AE10" i="10" s="1"/>
  <c r="AE64" i="10"/>
  <c r="AE17" i="10" s="1"/>
  <c r="AE58" i="10"/>
  <c r="AE11" i="10" s="1"/>
  <c r="AE62" i="10"/>
  <c r="AE15" i="10" s="1"/>
  <c r="AE65" i="10"/>
  <c r="AE18" i="10" s="1"/>
  <c r="AE61" i="10"/>
  <c r="AE14" i="10" s="1"/>
  <c r="AE59" i="10"/>
  <c r="AE12" i="10" s="1"/>
  <c r="AE60" i="10"/>
  <c r="AE13" i="10" s="1"/>
  <c r="AE63" i="10"/>
  <c r="AE16" i="10" s="1"/>
  <c r="AI16" i="15"/>
  <c r="AI16" i="11"/>
  <c r="AI16" i="6"/>
  <c r="AI12" i="15"/>
  <c r="AI12" i="11"/>
  <c r="AI12" i="6"/>
  <c r="AE110" i="7"/>
  <c r="AF108" i="7" s="1"/>
  <c r="AE109" i="7"/>
  <c r="AE114" i="7" s="1"/>
  <c r="AG3" i="5"/>
  <c r="AH1" i="5"/>
  <c r="AI17" i="15"/>
  <c r="AI17" i="11"/>
  <c r="AI17" i="6"/>
  <c r="AI13" i="15"/>
  <c r="AI13" i="11"/>
  <c r="AI13" i="6"/>
  <c r="AI9" i="15"/>
  <c r="AI9" i="11"/>
  <c r="AI9" i="6"/>
  <c r="AI2" i="15"/>
  <c r="AI2" i="11"/>
  <c r="AF2" i="5"/>
  <c r="AI2" i="6"/>
  <c r="C15" i="12"/>
  <c r="AI10" i="15"/>
  <c r="AI10" i="11"/>
  <c r="AI10" i="6"/>
  <c r="A21" i="12"/>
  <c r="G20" i="12"/>
  <c r="AF57" i="5"/>
  <c r="AF10" i="5" s="1"/>
  <c r="AF60" i="5"/>
  <c r="AF13" i="5" s="1"/>
  <c r="AF63" i="5"/>
  <c r="AF16" i="5" s="1"/>
  <c r="AF66" i="5"/>
  <c r="AF58" i="5"/>
  <c r="AF11" i="5" s="1"/>
  <c r="AF61" i="5"/>
  <c r="AF14" i="5" s="1"/>
  <c r="AF64" i="5"/>
  <c r="AF17" i="5" s="1"/>
  <c r="AF59" i="5"/>
  <c r="AF12" i="5" s="1"/>
  <c r="AF62" i="5"/>
  <c r="AF15" i="5" s="1"/>
  <c r="AF65" i="5"/>
  <c r="AF18" i="5" s="1"/>
  <c r="AL1" i="15"/>
  <c r="AK3" i="15"/>
  <c r="E14" i="12"/>
  <c r="AI11" i="15"/>
  <c r="AI11" i="11"/>
  <c r="AI11" i="6"/>
  <c r="A25" i="16"/>
  <c r="G24" i="16"/>
  <c r="AJ65" i="15"/>
  <c r="AJ64" i="15"/>
  <c r="AJ69" i="15"/>
  <c r="AJ47" i="15"/>
  <c r="AJ41" i="15"/>
  <c r="AJ48" i="15"/>
  <c r="AJ33" i="15"/>
  <c r="AJ32" i="15"/>
  <c r="AJ28" i="15"/>
  <c r="AJ68" i="15"/>
  <c r="AJ60" i="15"/>
  <c r="AJ54" i="15"/>
  <c r="AJ63" i="15"/>
  <c r="AJ46" i="15"/>
  <c r="AJ55" i="15"/>
  <c r="AJ42" i="15"/>
  <c r="AJ45" i="15"/>
  <c r="AJ34" i="15"/>
  <c r="AJ74" i="15"/>
  <c r="AJ66" i="15"/>
  <c r="AJ51" i="15"/>
  <c r="AJ56" i="15"/>
  <c r="AJ37" i="15"/>
  <c r="AJ38" i="15"/>
  <c r="AJ49" i="15"/>
  <c r="AJ73" i="15"/>
  <c r="AJ71" i="15"/>
  <c r="AJ62" i="15"/>
  <c r="AJ61" i="15"/>
  <c r="AJ52" i="15"/>
  <c r="AJ35" i="15"/>
  <c r="AJ39" i="15"/>
  <c r="AJ70" i="15"/>
  <c r="AJ59" i="15"/>
  <c r="AJ57" i="15"/>
  <c r="AJ53" i="15"/>
  <c r="AJ44" i="15"/>
  <c r="AJ43" i="15"/>
  <c r="AJ30" i="15"/>
  <c r="AJ72" i="15"/>
  <c r="AJ58" i="15"/>
  <c r="AJ36" i="15"/>
  <c r="AJ50" i="15"/>
  <c r="AJ40" i="15"/>
  <c r="AJ31" i="15"/>
  <c r="AJ29" i="15"/>
  <c r="D14" i="16"/>
  <c r="F14" i="16" s="1"/>
  <c r="B15" i="16" s="1"/>
  <c r="AJ29" i="6"/>
  <c r="AJ63" i="6"/>
  <c r="AJ57" i="6"/>
  <c r="AJ51" i="6"/>
  <c r="AJ45" i="6"/>
  <c r="AJ39" i="6"/>
  <c r="AJ33" i="6"/>
  <c r="AJ74" i="6"/>
  <c r="AJ68" i="6"/>
  <c r="AJ66" i="6"/>
  <c r="AJ60" i="6"/>
  <c r="AJ54" i="6"/>
  <c r="AJ48" i="6"/>
  <c r="AJ42" i="6"/>
  <c r="AJ36" i="6"/>
  <c r="AJ71" i="6"/>
  <c r="AJ28" i="6"/>
  <c r="AJ64" i="6"/>
  <c r="AJ58" i="6"/>
  <c r="AJ52" i="6"/>
  <c r="AJ46" i="6"/>
  <c r="AJ40" i="6"/>
  <c r="AJ34" i="6"/>
  <c r="AJ69" i="6"/>
  <c r="AJ61" i="6"/>
  <c r="AJ55" i="6"/>
  <c r="AJ49" i="6"/>
  <c r="AJ43" i="6"/>
  <c r="AJ37" i="6"/>
  <c r="AJ31" i="6"/>
  <c r="AJ72" i="6"/>
  <c r="AJ30" i="6"/>
  <c r="AJ70" i="6"/>
  <c r="AJ62" i="6"/>
  <c r="AJ56" i="6"/>
  <c r="AJ50" i="6"/>
  <c r="AJ44" i="6"/>
  <c r="AJ38" i="6"/>
  <c r="AJ32" i="6"/>
  <c r="AJ73" i="6"/>
  <c r="AJ65" i="6"/>
  <c r="AJ59" i="6"/>
  <c r="AJ53" i="6"/>
  <c r="AJ47" i="6"/>
  <c r="AJ41" i="6"/>
  <c r="AJ35" i="6"/>
  <c r="AJ69" i="11"/>
  <c r="AJ74" i="11"/>
  <c r="AJ61" i="11"/>
  <c r="AJ73" i="11"/>
  <c r="AJ68" i="11"/>
  <c r="AJ71" i="11"/>
  <c r="AJ57" i="11"/>
  <c r="AJ58" i="11"/>
  <c r="AJ52" i="11"/>
  <c r="AJ46" i="11"/>
  <c r="AJ40" i="11"/>
  <c r="AJ34" i="11"/>
  <c r="AJ53" i="11"/>
  <c r="AJ65" i="11"/>
  <c r="AJ44" i="11"/>
  <c r="AJ38" i="11"/>
  <c r="AJ62" i="11"/>
  <c r="AJ59" i="11"/>
  <c r="AJ47" i="11"/>
  <c r="AJ41" i="11"/>
  <c r="AJ56" i="11"/>
  <c r="AJ66" i="11"/>
  <c r="AJ70" i="11"/>
  <c r="AJ51" i="11"/>
  <c r="AJ50" i="11"/>
  <c r="AJ64" i="11"/>
  <c r="AJ37" i="11"/>
  <c r="AJ29" i="11"/>
  <c r="AJ45" i="11"/>
  <c r="AJ48" i="11"/>
  <c r="AJ42" i="11"/>
  <c r="AJ39" i="11"/>
  <c r="AJ54" i="11"/>
  <c r="AJ49" i="11"/>
  <c r="AJ43" i="11"/>
  <c r="AJ63" i="11"/>
  <c r="AJ60" i="11"/>
  <c r="AJ36" i="11"/>
  <c r="AJ31" i="11"/>
  <c r="AJ35" i="11"/>
  <c r="AJ30" i="11"/>
  <c r="AJ33" i="11"/>
  <c r="AJ72" i="11"/>
  <c r="AJ55" i="11"/>
  <c r="AJ32" i="11"/>
  <c r="AJ28" i="11"/>
  <c r="AI14" i="15"/>
  <c r="AI14" i="11"/>
  <c r="AI14" i="6"/>
  <c r="A23" i="8"/>
  <c r="G22" i="8"/>
  <c r="AI15" i="15"/>
  <c r="AI15" i="11"/>
  <c r="AI15" i="6"/>
  <c r="AL1" i="6"/>
  <c r="AK3" i="6"/>
  <c r="AK3" i="11"/>
  <c r="AL1" i="11"/>
  <c r="AL5" i="7"/>
  <c r="AM3" i="7"/>
  <c r="AE88" i="15"/>
  <c r="AE91" i="15" s="1"/>
  <c r="AE92" i="15" s="1"/>
  <c r="AE97" i="15" s="1"/>
  <c r="AE88" i="11"/>
  <c r="AE91" i="11" s="1"/>
  <c r="AE92" i="11" s="1"/>
  <c r="AE97" i="11" s="1"/>
  <c r="AE88" i="6"/>
  <c r="AE91" i="6" s="1"/>
  <c r="AE92" i="6" s="1"/>
  <c r="AE97" i="6" s="1"/>
  <c r="D15" i="8"/>
  <c r="F15" i="8" s="1"/>
  <c r="B16" i="8" s="1"/>
  <c r="AF6" i="14" l="1"/>
  <c r="AF5" i="14"/>
  <c r="AE6" i="10"/>
  <c r="AI5" i="11" s="1"/>
  <c r="AG57" i="14"/>
  <c r="AG65" i="14"/>
  <c r="AG63" i="14"/>
  <c r="AH58" i="14"/>
  <c r="AH61" i="14"/>
  <c r="AH14" i="14" s="1"/>
  <c r="AH62" i="14"/>
  <c r="AH66" i="14"/>
  <c r="AH59" i="14"/>
  <c r="AH60" i="14"/>
  <c r="AH13" i="14" s="1"/>
  <c r="AH64" i="14"/>
  <c r="AH17" i="14" s="1"/>
  <c r="AD19" i="10"/>
  <c r="AH4" i="11"/>
  <c r="AF8" i="10"/>
  <c r="AJ7" i="11" s="1"/>
  <c r="AG28" i="14"/>
  <c r="AG25" i="14"/>
  <c r="AG27" i="14"/>
  <c r="AG20" i="14"/>
  <c r="AG26" i="14"/>
  <c r="AG21" i="14"/>
  <c r="AG29" i="14"/>
  <c r="AG8" i="14"/>
  <c r="AG22" i="14"/>
  <c r="AG24" i="14"/>
  <c r="AG23" i="14"/>
  <c r="AG18" i="14"/>
  <c r="AG16" i="14"/>
  <c r="AE5" i="10"/>
  <c r="AG10" i="14"/>
  <c r="AH12" i="14"/>
  <c r="AH11" i="14"/>
  <c r="AH3" i="14"/>
  <c r="AI1" i="14"/>
  <c r="AH15" i="14"/>
  <c r="AF62" i="10"/>
  <c r="AF15" i="10" s="1"/>
  <c r="AF63" i="10"/>
  <c r="AF16" i="10" s="1"/>
  <c r="AF60" i="10"/>
  <c r="AF13" i="10" s="1"/>
  <c r="AF57" i="10"/>
  <c r="AF10" i="10" s="1"/>
  <c r="AF64" i="10"/>
  <c r="AF17" i="10" s="1"/>
  <c r="AF65" i="10"/>
  <c r="AF18" i="10" s="1"/>
  <c r="AF61" i="10"/>
  <c r="AF14" i="10" s="1"/>
  <c r="AF58" i="10"/>
  <c r="AF11" i="10" s="1"/>
  <c r="AF59" i="10"/>
  <c r="AF12" i="10" s="1"/>
  <c r="AG66" i="10"/>
  <c r="AG3" i="10"/>
  <c r="AH1" i="10"/>
  <c r="E14" i="16"/>
  <c r="AK30" i="6"/>
  <c r="AK69" i="6"/>
  <c r="AK61" i="6"/>
  <c r="AK55" i="6"/>
  <c r="AK49" i="6"/>
  <c r="AK43" i="6"/>
  <c r="AK37" i="6"/>
  <c r="AK31" i="6"/>
  <c r="AK72" i="6"/>
  <c r="AK64" i="6"/>
  <c r="AK58" i="6"/>
  <c r="AK52" i="6"/>
  <c r="AK46" i="6"/>
  <c r="AK40" i="6"/>
  <c r="AK34" i="6"/>
  <c r="AK62" i="6"/>
  <c r="AK56" i="6"/>
  <c r="AK50" i="6"/>
  <c r="AK44" i="6"/>
  <c r="AK38" i="6"/>
  <c r="AK32" i="6"/>
  <c r="AK73" i="6"/>
  <c r="AK65" i="6"/>
  <c r="AK59" i="6"/>
  <c r="AK53" i="6"/>
  <c r="AK47" i="6"/>
  <c r="AK41" i="6"/>
  <c r="AK35" i="6"/>
  <c r="AK70" i="6"/>
  <c r="AK28" i="6"/>
  <c r="AK63" i="6"/>
  <c r="AK57" i="6"/>
  <c r="AK51" i="6"/>
  <c r="AK45" i="6"/>
  <c r="AK39" i="6"/>
  <c r="AK33" i="6"/>
  <c r="AK74" i="6"/>
  <c r="AK68" i="6"/>
  <c r="AK66" i="6"/>
  <c r="AK60" i="6"/>
  <c r="AK54" i="6"/>
  <c r="AK48" i="6"/>
  <c r="AK42" i="6"/>
  <c r="AK36" i="6"/>
  <c r="AK71" i="6"/>
  <c r="AK29" i="6"/>
  <c r="AJ11" i="15"/>
  <c r="AJ11" i="11"/>
  <c r="AJ11" i="6"/>
  <c r="AF109" i="7"/>
  <c r="AF114" i="7" s="1"/>
  <c r="AM1" i="6"/>
  <c r="AL3" i="6"/>
  <c r="A24" i="8"/>
  <c r="G23" i="8"/>
  <c r="A22" i="12"/>
  <c r="G21" i="12"/>
  <c r="AJ2" i="15"/>
  <c r="AJ2" i="11"/>
  <c r="AG2" i="5"/>
  <c r="AJ2" i="6"/>
  <c r="AN3" i="7"/>
  <c r="AM5" i="7"/>
  <c r="A26" i="16"/>
  <c r="G25" i="16"/>
  <c r="AK71" i="15"/>
  <c r="AK64" i="15"/>
  <c r="AK58" i="15"/>
  <c r="AK69" i="15"/>
  <c r="AK37" i="15"/>
  <c r="AK51" i="15"/>
  <c r="AK35" i="15"/>
  <c r="AK41" i="15"/>
  <c r="AK28" i="15"/>
  <c r="AK46" i="15"/>
  <c r="AK40" i="15"/>
  <c r="AK56" i="15"/>
  <c r="AK52" i="15"/>
  <c r="AK44" i="15"/>
  <c r="AK50" i="15"/>
  <c r="AK49" i="15"/>
  <c r="AK33" i="15"/>
  <c r="AK30" i="15"/>
  <c r="AK66" i="15"/>
  <c r="AK73" i="15"/>
  <c r="AK59" i="15"/>
  <c r="AK53" i="15"/>
  <c r="AK63" i="15"/>
  <c r="AK62" i="15"/>
  <c r="AK45" i="15"/>
  <c r="AK57" i="15"/>
  <c r="AK38" i="15"/>
  <c r="AK31" i="15"/>
  <c r="AK65" i="15"/>
  <c r="AK68" i="15"/>
  <c r="AK55" i="15"/>
  <c r="AK48" i="15"/>
  <c r="AK39" i="15"/>
  <c r="AK42" i="15"/>
  <c r="AK36" i="15"/>
  <c r="AK32" i="15"/>
  <c r="AK72" i="15"/>
  <c r="AK74" i="15"/>
  <c r="AK70" i="15"/>
  <c r="AK61" i="15"/>
  <c r="AK60" i="15"/>
  <c r="AK54" i="15"/>
  <c r="AK34" i="15"/>
  <c r="AK47" i="15"/>
  <c r="AK43" i="15"/>
  <c r="AK29" i="15"/>
  <c r="AJ15" i="15"/>
  <c r="AJ15" i="11"/>
  <c r="AJ15" i="6"/>
  <c r="C16" i="8"/>
  <c r="AL3" i="15"/>
  <c r="AM1" i="15"/>
  <c r="AJ16" i="15"/>
  <c r="AJ16" i="11"/>
  <c r="AJ16" i="6"/>
  <c r="AJ12" i="15"/>
  <c r="AJ12" i="11"/>
  <c r="AJ12" i="6"/>
  <c r="AI1" i="5"/>
  <c r="AH3" i="5"/>
  <c r="AM1" i="11"/>
  <c r="AL3" i="11"/>
  <c r="AJ17" i="15"/>
  <c r="AJ17" i="11"/>
  <c r="AJ17" i="6"/>
  <c r="AJ13" i="15"/>
  <c r="AJ13" i="11"/>
  <c r="AJ13" i="6"/>
  <c r="AJ9" i="15"/>
  <c r="AJ9" i="11"/>
  <c r="AJ9" i="6"/>
  <c r="AG58" i="5"/>
  <c r="AG11" i="5" s="1"/>
  <c r="AG61" i="5"/>
  <c r="AG14" i="5" s="1"/>
  <c r="AG64" i="5"/>
  <c r="AG17" i="5" s="1"/>
  <c r="AG59" i="5"/>
  <c r="AG12" i="5" s="1"/>
  <c r="AG62" i="5"/>
  <c r="AG15" i="5" s="1"/>
  <c r="AG65" i="5"/>
  <c r="AG18" i="5" s="1"/>
  <c r="AG57" i="5"/>
  <c r="AG10" i="5" s="1"/>
  <c r="AG60" i="5"/>
  <c r="AG13" i="5" s="1"/>
  <c r="AG63" i="5"/>
  <c r="AG16" i="5" s="1"/>
  <c r="AG66" i="5"/>
  <c r="E15" i="8"/>
  <c r="AK62" i="11"/>
  <c r="AK69" i="11"/>
  <c r="AK72" i="11"/>
  <c r="AK68" i="11"/>
  <c r="AK73" i="11"/>
  <c r="AK74" i="11"/>
  <c r="AK66" i="11"/>
  <c r="AK60" i="11"/>
  <c r="AK51" i="11"/>
  <c r="AK45" i="11"/>
  <c r="AK39" i="11"/>
  <c r="AK33" i="11"/>
  <c r="AK65" i="11"/>
  <c r="AK55" i="11"/>
  <c r="AK50" i="11"/>
  <c r="AK63" i="11"/>
  <c r="AK48" i="11"/>
  <c r="AK42" i="11"/>
  <c r="AK30" i="11"/>
  <c r="AK56" i="11"/>
  <c r="AK44" i="11"/>
  <c r="AK71" i="11"/>
  <c r="AK53" i="11"/>
  <c r="AK38" i="11"/>
  <c r="AK49" i="11"/>
  <c r="AK43" i="11"/>
  <c r="AK37" i="11"/>
  <c r="AK59" i="11"/>
  <c r="AK61" i="11"/>
  <c r="AK52" i="11"/>
  <c r="AK46" i="11"/>
  <c r="AK40" i="11"/>
  <c r="AK34" i="11"/>
  <c r="AK58" i="11"/>
  <c r="AK41" i="11"/>
  <c r="AK31" i="11"/>
  <c r="AK35" i="11"/>
  <c r="AK29" i="11"/>
  <c r="AK54" i="11"/>
  <c r="AK64" i="11"/>
  <c r="AK32" i="11"/>
  <c r="AK70" i="11"/>
  <c r="AK47" i="11"/>
  <c r="AK57" i="11"/>
  <c r="AK36" i="11"/>
  <c r="AK28" i="11"/>
  <c r="C15" i="16"/>
  <c r="AJ14" i="15"/>
  <c r="AJ14" i="11"/>
  <c r="AJ14" i="6"/>
  <c r="AJ10" i="15"/>
  <c r="AJ10" i="11"/>
  <c r="AJ10" i="6"/>
  <c r="D15" i="12"/>
  <c r="F15" i="12" s="1"/>
  <c r="B16" i="12" s="1"/>
  <c r="AG6" i="14" l="1"/>
  <c r="AG5" i="14"/>
  <c r="AF6" i="10"/>
  <c r="AJ5" i="11" s="1"/>
  <c r="AI61" i="14"/>
  <c r="AI62" i="14"/>
  <c r="AI64" i="14"/>
  <c r="AI17" i="14" s="1"/>
  <c r="AI58" i="14"/>
  <c r="AI66" i="14"/>
  <c r="AI59" i="14"/>
  <c r="AI12" i="14" s="1"/>
  <c r="AI60" i="14"/>
  <c r="AH65" i="14"/>
  <c r="AH57" i="14"/>
  <c r="AH10" i="14" s="1"/>
  <c r="AH63" i="14"/>
  <c r="AH16" i="14" s="1"/>
  <c r="AG19" i="14"/>
  <c r="AE19" i="10"/>
  <c r="AI4" i="11"/>
  <c r="AG8" i="10"/>
  <c r="AK7" i="11" s="1"/>
  <c r="AH29" i="14"/>
  <c r="AH27" i="14"/>
  <c r="AH28" i="14"/>
  <c r="AH25" i="14"/>
  <c r="AH20" i="14"/>
  <c r="AH21" i="14"/>
  <c r="AH8" i="14"/>
  <c r="AH26" i="14"/>
  <c r="AH23" i="14"/>
  <c r="AH24" i="14"/>
  <c r="AH22" i="14"/>
  <c r="AH18" i="14"/>
  <c r="AF19" i="14"/>
  <c r="AF5" i="10"/>
  <c r="AI13" i="14"/>
  <c r="AI14" i="14"/>
  <c r="AI11" i="14"/>
  <c r="AI3" i="14"/>
  <c r="AI15" i="14"/>
  <c r="AJ1" i="14"/>
  <c r="AH66" i="10"/>
  <c r="AH3" i="10"/>
  <c r="AI1" i="10"/>
  <c r="AG61" i="10"/>
  <c r="AG14" i="10" s="1"/>
  <c r="AG63" i="10"/>
  <c r="AG16" i="10" s="1"/>
  <c r="AG60" i="10"/>
  <c r="AG13" i="10" s="1"/>
  <c r="AG64" i="10"/>
  <c r="AG17" i="10" s="1"/>
  <c r="AG58" i="10"/>
  <c r="AG11" i="10" s="1"/>
  <c r="AG59" i="10"/>
  <c r="AG12" i="10" s="1"/>
  <c r="AG62" i="10"/>
  <c r="AG15" i="10" s="1"/>
  <c r="AG65" i="10"/>
  <c r="AG18" i="10" s="1"/>
  <c r="AG57" i="10"/>
  <c r="AG10" i="10" s="1"/>
  <c r="E15" i="12"/>
  <c r="AK9" i="15"/>
  <c r="AK9" i="11"/>
  <c r="AK9" i="6"/>
  <c r="AJ1" i="5"/>
  <c r="AI3" i="5"/>
  <c r="AF88" i="15"/>
  <c r="AF91" i="15" s="1"/>
  <c r="AF92" i="15" s="1"/>
  <c r="AF97" i="15" s="1"/>
  <c r="AF88" i="11"/>
  <c r="AF91" i="11" s="1"/>
  <c r="AF92" i="11" s="1"/>
  <c r="AF97" i="11" s="1"/>
  <c r="AF88" i="6"/>
  <c r="AF91" i="6" s="1"/>
  <c r="AF92" i="6" s="1"/>
  <c r="AF97" i="6" s="1"/>
  <c r="D16" i="8"/>
  <c r="F16" i="8" s="1"/>
  <c r="B17" i="8" s="1"/>
  <c r="AM3" i="6"/>
  <c r="AN1" i="6"/>
  <c r="AK16" i="15"/>
  <c r="AK16" i="11"/>
  <c r="AK16" i="6"/>
  <c r="AN1" i="15"/>
  <c r="AM3" i="15"/>
  <c r="C16" i="12"/>
  <c r="AK17" i="15"/>
  <c r="AK17" i="11"/>
  <c r="AK17" i="6"/>
  <c r="AK13" i="15"/>
  <c r="AK13" i="11"/>
  <c r="AK13" i="6"/>
  <c r="AL64" i="15"/>
  <c r="AL72" i="15"/>
  <c r="AL74" i="15"/>
  <c r="AL55" i="15"/>
  <c r="AL41" i="15"/>
  <c r="AL71" i="15"/>
  <c r="AL51" i="15"/>
  <c r="AL38" i="15"/>
  <c r="AL33" i="15"/>
  <c r="AL49" i="15"/>
  <c r="AL37" i="15"/>
  <c r="AL70" i="15"/>
  <c r="AL63" i="15"/>
  <c r="AL69" i="15"/>
  <c r="AL48" i="15"/>
  <c r="AL42" i="15"/>
  <c r="AL28" i="15"/>
  <c r="AL66" i="15"/>
  <c r="AL59" i="15"/>
  <c r="AL50" i="15"/>
  <c r="AL57" i="15"/>
  <c r="AL34" i="15"/>
  <c r="AL31" i="15"/>
  <c r="AL73" i="15"/>
  <c r="AL68" i="15"/>
  <c r="AL53" i="15"/>
  <c r="AL45" i="15"/>
  <c r="AL39" i="15"/>
  <c r="AL40" i="15"/>
  <c r="AL47" i="15"/>
  <c r="AL43" i="15"/>
  <c r="AL36" i="15"/>
  <c r="AL32" i="15"/>
  <c r="AL35" i="15"/>
  <c r="AL65" i="15"/>
  <c r="AL58" i="15"/>
  <c r="AL52" i="15"/>
  <c r="AL62" i="15"/>
  <c r="AL61" i="15"/>
  <c r="AL54" i="15"/>
  <c r="AL44" i="15"/>
  <c r="AL56" i="15"/>
  <c r="AL60" i="15"/>
  <c r="AL46" i="15"/>
  <c r="AL30" i="15"/>
  <c r="AL29" i="15"/>
  <c r="AN5" i="7"/>
  <c r="AO3" i="7"/>
  <c r="AF110" i="7"/>
  <c r="AG108" i="7" s="1"/>
  <c r="D15" i="16"/>
  <c r="F15" i="16" s="1"/>
  <c r="B16" i="16" s="1"/>
  <c r="AK14" i="15"/>
  <c r="AK14" i="11"/>
  <c r="AK14" i="6"/>
  <c r="AK10" i="15"/>
  <c r="AK10" i="11"/>
  <c r="AK10" i="6"/>
  <c r="AL72" i="11"/>
  <c r="AL66" i="11"/>
  <c r="AL65" i="11"/>
  <c r="AL59" i="11"/>
  <c r="AL63" i="11"/>
  <c r="AL70" i="11"/>
  <c r="AL69" i="11"/>
  <c r="AL54" i="11"/>
  <c r="AL71" i="11"/>
  <c r="AL57" i="11"/>
  <c r="AL55" i="11"/>
  <c r="AL49" i="11"/>
  <c r="AL43" i="11"/>
  <c r="AL37" i="11"/>
  <c r="AL31" i="11"/>
  <c r="AL74" i="11"/>
  <c r="AL60" i="11"/>
  <c r="AL53" i="11"/>
  <c r="AL33" i="11"/>
  <c r="AL52" i="11"/>
  <c r="AL46" i="11"/>
  <c r="AL56" i="11"/>
  <c r="AL40" i="11"/>
  <c r="AL34" i="11"/>
  <c r="AL41" i="11"/>
  <c r="AL50" i="11"/>
  <c r="AL44" i="11"/>
  <c r="AL38" i="11"/>
  <c r="AL32" i="11"/>
  <c r="AL62" i="11"/>
  <c r="AL47" i="11"/>
  <c r="AL58" i="11"/>
  <c r="AL73" i="11"/>
  <c r="AL35" i="11"/>
  <c r="AL30" i="11"/>
  <c r="AL68" i="11"/>
  <c r="AL64" i="11"/>
  <c r="AL48" i="11"/>
  <c r="AL42" i="11"/>
  <c r="AL36" i="11"/>
  <c r="AL61" i="11"/>
  <c r="AL51" i="11"/>
  <c r="AL45" i="11"/>
  <c r="AL39" i="11"/>
  <c r="AL29" i="11"/>
  <c r="AL28" i="11"/>
  <c r="A27" i="16"/>
  <c r="G26" i="16"/>
  <c r="A25" i="8"/>
  <c r="G24" i="8"/>
  <c r="AK15" i="15"/>
  <c r="AK15" i="11"/>
  <c r="AK15" i="6"/>
  <c r="AK11" i="15"/>
  <c r="AK11" i="11"/>
  <c r="AK11" i="6"/>
  <c r="AN1" i="11"/>
  <c r="AM3" i="11"/>
  <c r="A23" i="12"/>
  <c r="G22" i="12"/>
  <c r="AK12" i="15"/>
  <c r="AK12" i="11"/>
  <c r="AK12" i="6"/>
  <c r="AH57" i="5"/>
  <c r="AH10" i="5" s="1"/>
  <c r="AH60" i="5"/>
  <c r="AH13" i="5" s="1"/>
  <c r="AH63" i="5"/>
  <c r="AH16" i="5" s="1"/>
  <c r="AH66" i="5"/>
  <c r="AH58" i="5"/>
  <c r="AH11" i="5" s="1"/>
  <c r="AH61" i="5"/>
  <c r="AH14" i="5" s="1"/>
  <c r="AH64" i="5"/>
  <c r="AH17" i="5" s="1"/>
  <c r="AH59" i="5"/>
  <c r="AH12" i="5" s="1"/>
  <c r="AH62" i="5"/>
  <c r="AH15" i="5" s="1"/>
  <c r="AH65" i="5"/>
  <c r="AH18" i="5" s="1"/>
  <c r="AK2" i="15"/>
  <c r="AK2" i="11"/>
  <c r="AK2" i="6"/>
  <c r="AH2" i="5"/>
  <c r="AL62" i="6"/>
  <c r="AL56" i="6"/>
  <c r="AL50" i="6"/>
  <c r="AL44" i="6"/>
  <c r="AL38" i="6"/>
  <c r="AL32" i="6"/>
  <c r="AL73" i="6"/>
  <c r="AL65" i="6"/>
  <c r="AL59" i="6"/>
  <c r="AL53" i="6"/>
  <c r="AL47" i="6"/>
  <c r="AL41" i="6"/>
  <c r="AL35" i="6"/>
  <c r="AL70" i="6"/>
  <c r="AL74" i="6"/>
  <c r="AL68" i="6"/>
  <c r="AL66" i="6"/>
  <c r="AL60" i="6"/>
  <c r="AL54" i="6"/>
  <c r="AL48" i="6"/>
  <c r="AL42" i="6"/>
  <c r="AL36" i="6"/>
  <c r="AL71" i="6"/>
  <c r="AL63" i="6"/>
  <c r="AL57" i="6"/>
  <c r="AL51" i="6"/>
  <c r="AL45" i="6"/>
  <c r="AL39" i="6"/>
  <c r="AL33" i="6"/>
  <c r="AL30" i="6"/>
  <c r="AL28" i="6"/>
  <c r="AL29" i="6"/>
  <c r="AL61" i="6"/>
  <c r="AL55" i="6"/>
  <c r="AL49" i="6"/>
  <c r="AL43" i="6"/>
  <c r="AL37" i="6"/>
  <c r="AL31" i="6"/>
  <c r="AL72" i="6"/>
  <c r="AL64" i="6"/>
  <c r="AL58" i="6"/>
  <c r="AL52" i="6"/>
  <c r="AL46" i="6"/>
  <c r="AL40" i="6"/>
  <c r="AL34" i="6"/>
  <c r="AL69" i="6"/>
  <c r="AH6" i="14" l="1"/>
  <c r="AH5" i="14"/>
  <c r="AH19" i="14" s="1"/>
  <c r="AG6" i="10"/>
  <c r="AK5" i="11" s="1"/>
  <c r="AJ59" i="14"/>
  <c r="AJ61" i="14"/>
  <c r="AJ62" i="14"/>
  <c r="AJ58" i="14"/>
  <c r="AJ60" i="14"/>
  <c r="AJ13" i="14" s="1"/>
  <c r="AJ64" i="14"/>
  <c r="AJ17" i="14" s="1"/>
  <c r="AJ66" i="14"/>
  <c r="AI63" i="14"/>
  <c r="AI65" i="14"/>
  <c r="AI18" i="14" s="1"/>
  <c r="AI57" i="14"/>
  <c r="AI10" i="14" s="1"/>
  <c r="AF19" i="10"/>
  <c r="AJ4" i="11"/>
  <c r="AH8" i="10"/>
  <c r="AL7" i="11" s="1"/>
  <c r="AI28" i="14"/>
  <c r="AI25" i="14"/>
  <c r="AI27" i="14"/>
  <c r="AI20" i="14"/>
  <c r="AI24" i="14"/>
  <c r="AI8" i="14"/>
  <c r="AI26" i="14"/>
  <c r="AI23" i="14"/>
  <c r="AI29" i="14"/>
  <c r="AI22" i="14"/>
  <c r="AI21" i="14"/>
  <c r="AI16" i="14"/>
  <c r="AG5" i="10"/>
  <c r="AJ15" i="14"/>
  <c r="AJ14" i="14"/>
  <c r="AK1" i="14"/>
  <c r="AJ3" i="14"/>
  <c r="AJ12" i="14"/>
  <c r="AJ11" i="14"/>
  <c r="AI3" i="10"/>
  <c r="AJ1" i="10"/>
  <c r="AI66" i="10"/>
  <c r="AH57" i="10"/>
  <c r="AH10" i="10" s="1"/>
  <c r="AH60" i="10"/>
  <c r="AH13" i="10" s="1"/>
  <c r="AH59" i="10"/>
  <c r="AH12" i="10" s="1"/>
  <c r="AH64" i="10"/>
  <c r="AH17" i="10" s="1"/>
  <c r="AH58" i="10"/>
  <c r="AH11" i="10" s="1"/>
  <c r="AH65" i="10"/>
  <c r="AH18" i="10" s="1"/>
  <c r="AH61" i="10"/>
  <c r="AH14" i="10" s="1"/>
  <c r="AH62" i="10"/>
  <c r="AH15" i="10" s="1"/>
  <c r="AH63" i="10"/>
  <c r="AH16" i="10" s="1"/>
  <c r="AL9" i="15"/>
  <c r="AL9" i="11"/>
  <c r="AL9" i="6"/>
  <c r="A28" i="16"/>
  <c r="G27" i="16"/>
  <c r="AL15" i="15"/>
  <c r="AL15" i="11"/>
  <c r="AL15" i="6"/>
  <c r="AP3" i="7"/>
  <c r="AO5" i="7"/>
  <c r="AL16" i="15"/>
  <c r="AL16" i="11"/>
  <c r="AL16" i="6"/>
  <c r="AL12" i="15"/>
  <c r="AL12" i="11"/>
  <c r="AL12" i="6"/>
  <c r="AM74" i="11"/>
  <c r="AM48" i="11"/>
  <c r="AM42" i="11"/>
  <c r="AM36" i="11"/>
  <c r="AM63" i="11"/>
  <c r="AM60" i="11"/>
  <c r="AM73" i="11"/>
  <c r="AM65" i="11"/>
  <c r="AM64" i="11"/>
  <c r="AM58" i="11"/>
  <c r="AM71" i="11"/>
  <c r="AM49" i="11"/>
  <c r="AM43" i="11"/>
  <c r="AM37" i="11"/>
  <c r="AM31" i="11"/>
  <c r="AM55" i="11"/>
  <c r="AM56" i="11"/>
  <c r="AM40" i="11"/>
  <c r="AM72" i="11"/>
  <c r="AM66" i="11"/>
  <c r="AM54" i="11"/>
  <c r="AM61" i="11"/>
  <c r="AM59" i="11"/>
  <c r="AM51" i="11"/>
  <c r="AM45" i="11"/>
  <c r="AM39" i="11"/>
  <c r="AM70" i="11"/>
  <c r="AM52" i="11"/>
  <c r="AM46" i="11"/>
  <c r="AM32" i="11"/>
  <c r="AM62" i="11"/>
  <c r="AM57" i="11"/>
  <c r="AM33" i="11"/>
  <c r="AM30" i="11"/>
  <c r="AM68" i="11"/>
  <c r="AM47" i="11"/>
  <c r="AM41" i="11"/>
  <c r="AM35" i="11"/>
  <c r="AM53" i="11"/>
  <c r="AM69" i="11"/>
  <c r="AM50" i="11"/>
  <c r="AM44" i="11"/>
  <c r="AM38" i="11"/>
  <c r="AM34" i="11"/>
  <c r="AM29" i="11"/>
  <c r="AM28" i="11"/>
  <c r="AO1" i="6"/>
  <c r="AN3" i="6"/>
  <c r="AM74" i="15"/>
  <c r="AM71" i="15"/>
  <c r="AM64" i="15"/>
  <c r="AM63" i="15"/>
  <c r="AM57" i="15"/>
  <c r="AM51" i="15"/>
  <c r="AM61" i="15"/>
  <c r="AM60" i="15"/>
  <c r="AM55" i="15"/>
  <c r="AM49" i="15"/>
  <c r="AM43" i="15"/>
  <c r="AM59" i="15"/>
  <c r="AM47" i="15"/>
  <c r="AM31" i="15"/>
  <c r="AM72" i="15"/>
  <c r="AM66" i="15"/>
  <c r="AM56" i="15"/>
  <c r="AM42" i="15"/>
  <c r="AM34" i="15"/>
  <c r="AM46" i="15"/>
  <c r="AM28" i="15"/>
  <c r="AM70" i="15"/>
  <c r="AM52" i="15"/>
  <c r="AM39" i="15"/>
  <c r="AM32" i="15"/>
  <c r="AM45" i="15"/>
  <c r="AM37" i="15"/>
  <c r="AM35" i="15"/>
  <c r="AM30" i="15"/>
  <c r="AM69" i="15"/>
  <c r="AM62" i="15"/>
  <c r="AM53" i="15"/>
  <c r="AM73" i="15"/>
  <c r="AM65" i="15"/>
  <c r="AM58" i="15"/>
  <c r="AM33" i="15"/>
  <c r="AM48" i="15"/>
  <c r="AM68" i="15"/>
  <c r="AM54" i="15"/>
  <c r="AM44" i="15"/>
  <c r="AM38" i="15"/>
  <c r="AM50" i="15"/>
  <c r="AM40" i="15"/>
  <c r="AM41" i="15"/>
  <c r="AM36" i="15"/>
  <c r="AM29" i="15"/>
  <c r="AM66" i="6"/>
  <c r="AM60" i="6"/>
  <c r="AM54" i="6"/>
  <c r="AM48" i="6"/>
  <c r="AM42" i="6"/>
  <c r="AM36" i="6"/>
  <c r="AM71" i="6"/>
  <c r="AM63" i="6"/>
  <c r="AM57" i="6"/>
  <c r="AM51" i="6"/>
  <c r="AM45" i="6"/>
  <c r="AM39" i="6"/>
  <c r="AM33" i="6"/>
  <c r="AM74" i="6"/>
  <c r="AM68" i="6"/>
  <c r="AM28" i="6"/>
  <c r="AM30" i="6"/>
  <c r="AM29" i="6"/>
  <c r="AM61" i="6"/>
  <c r="AM55" i="6"/>
  <c r="AM49" i="6"/>
  <c r="AM43" i="6"/>
  <c r="AM37" i="6"/>
  <c r="AM31" i="6"/>
  <c r="AM72" i="6"/>
  <c r="AM64" i="6"/>
  <c r="AM58" i="6"/>
  <c r="AM52" i="6"/>
  <c r="AM46" i="6"/>
  <c r="AM40" i="6"/>
  <c r="AM34" i="6"/>
  <c r="AM69" i="6"/>
  <c r="AM73" i="6"/>
  <c r="AM65" i="6"/>
  <c r="AM59" i="6"/>
  <c r="AM53" i="6"/>
  <c r="AM47" i="6"/>
  <c r="AM41" i="6"/>
  <c r="AM35" i="6"/>
  <c r="AM70" i="6"/>
  <c r="AM62" i="6"/>
  <c r="AM56" i="6"/>
  <c r="AM50" i="6"/>
  <c r="AM44" i="6"/>
  <c r="AM38" i="6"/>
  <c r="AM32" i="6"/>
  <c r="AI57" i="5"/>
  <c r="AI10" i="5" s="1"/>
  <c r="AI60" i="5"/>
  <c r="AI13" i="5" s="1"/>
  <c r="AI63" i="5"/>
  <c r="AI16" i="5" s="1"/>
  <c r="AI66" i="5"/>
  <c r="AI58" i="5"/>
  <c r="AI11" i="5" s="1"/>
  <c r="AI61" i="5"/>
  <c r="AI14" i="5" s="1"/>
  <c r="AI64" i="5"/>
  <c r="AI17" i="5" s="1"/>
  <c r="AI59" i="5"/>
  <c r="AI12" i="5" s="1"/>
  <c r="AI62" i="5"/>
  <c r="AI15" i="5" s="1"/>
  <c r="AI65" i="5"/>
  <c r="AI18" i="5" s="1"/>
  <c r="AL17" i="15"/>
  <c r="AL17" i="11"/>
  <c r="AL17" i="6"/>
  <c r="AL14" i="15"/>
  <c r="AL14" i="11"/>
  <c r="AL14" i="6"/>
  <c r="D16" i="12"/>
  <c r="F16" i="12" s="1"/>
  <c r="B17" i="12" s="1"/>
  <c r="AO1" i="15"/>
  <c r="AN3" i="15"/>
  <c r="C17" i="8"/>
  <c r="AJ3" i="5"/>
  <c r="AK1" i="5"/>
  <c r="AL13" i="15"/>
  <c r="AL13" i="11"/>
  <c r="AL13" i="6"/>
  <c r="AL10" i="15"/>
  <c r="AL10" i="11"/>
  <c r="AL10" i="6"/>
  <c r="C16" i="16"/>
  <c r="AL2" i="15"/>
  <c r="AL2" i="11"/>
  <c r="AI2" i="5"/>
  <c r="AL2" i="6"/>
  <c r="AL11" i="15"/>
  <c r="AL11" i="11"/>
  <c r="AL11" i="6"/>
  <c r="A24" i="12"/>
  <c r="G23" i="12"/>
  <c r="E15" i="16"/>
  <c r="AO1" i="11"/>
  <c r="AN3" i="11"/>
  <c r="A26" i="8"/>
  <c r="G25" i="8"/>
  <c r="AG109" i="7"/>
  <c r="AG110" i="7" s="1"/>
  <c r="AH108" i="7" s="1"/>
  <c r="E16" i="8"/>
  <c r="AI6" i="14" l="1"/>
  <c r="AI5" i="14"/>
  <c r="AH6" i="10"/>
  <c r="AL5" i="11" s="1"/>
  <c r="AJ65" i="14"/>
  <c r="AJ57" i="14"/>
  <c r="AJ63" i="14"/>
  <c r="AK58" i="14"/>
  <c r="AK11" i="14" s="1"/>
  <c r="AK59" i="14"/>
  <c r="AK12" i="14" s="1"/>
  <c r="AK60" i="14"/>
  <c r="AK61" i="14"/>
  <c r="AK62" i="14"/>
  <c r="AK64" i="14"/>
  <c r="AK66" i="14"/>
  <c r="AG19" i="10"/>
  <c r="AK4" i="11"/>
  <c r="AI8" i="10"/>
  <c r="AM7" i="11" s="1"/>
  <c r="AI6" i="10"/>
  <c r="AM5" i="11" s="1"/>
  <c r="AJ20" i="14"/>
  <c r="AJ25" i="14"/>
  <c r="AJ27" i="14"/>
  <c r="AJ28" i="14"/>
  <c r="AJ29" i="14"/>
  <c r="AJ8" i="14"/>
  <c r="AJ21" i="14"/>
  <c r="AJ26" i="14"/>
  <c r="AJ23" i="14"/>
  <c r="AJ22" i="14"/>
  <c r="AJ24" i="14"/>
  <c r="AJ16" i="14"/>
  <c r="AJ18" i="14"/>
  <c r="AK15" i="14"/>
  <c r="AH5" i="10"/>
  <c r="AJ10" i="14"/>
  <c r="AK17" i="14"/>
  <c r="AK14" i="14"/>
  <c r="AK3" i="14"/>
  <c r="AL1" i="14"/>
  <c r="AK13" i="14"/>
  <c r="AJ3" i="10"/>
  <c r="AK1" i="10"/>
  <c r="AJ66" i="10"/>
  <c r="AI62" i="10"/>
  <c r="AI15" i="10" s="1"/>
  <c r="AI59" i="10"/>
  <c r="AI12" i="10" s="1"/>
  <c r="AI63" i="10"/>
  <c r="AI16" i="10" s="1"/>
  <c r="AI57" i="10"/>
  <c r="AI10" i="10" s="1"/>
  <c r="AI64" i="10"/>
  <c r="AI17" i="10" s="1"/>
  <c r="AI65" i="10"/>
  <c r="AI18" i="10" s="1"/>
  <c r="AI61" i="10"/>
  <c r="AI14" i="10" s="1"/>
  <c r="AI58" i="10"/>
  <c r="AI11" i="10" s="1"/>
  <c r="AI60" i="10"/>
  <c r="AI13" i="10" s="1"/>
  <c r="E16" i="12"/>
  <c r="AH110" i="7"/>
  <c r="AI108" i="7" s="1"/>
  <c r="AH109" i="7"/>
  <c r="AJ58" i="5"/>
  <c r="AJ11" i="5" s="1"/>
  <c r="AJ61" i="5"/>
  <c r="AJ14" i="5" s="1"/>
  <c r="AJ64" i="5"/>
  <c r="AJ17" i="5" s="1"/>
  <c r="AJ59" i="5"/>
  <c r="AJ12" i="5" s="1"/>
  <c r="AJ62" i="5"/>
  <c r="AJ15" i="5" s="1"/>
  <c r="AJ65" i="5"/>
  <c r="AJ18" i="5" s="1"/>
  <c r="AJ57" i="5"/>
  <c r="AJ10" i="5" s="1"/>
  <c r="AJ60" i="5"/>
  <c r="AJ13" i="5" s="1"/>
  <c r="AJ63" i="5"/>
  <c r="AJ16" i="5" s="1"/>
  <c r="AJ66" i="5"/>
  <c r="AM15" i="15"/>
  <c r="AM15" i="11"/>
  <c r="AM15" i="6"/>
  <c r="AP5" i="7"/>
  <c r="AQ3" i="7"/>
  <c r="AM16" i="15"/>
  <c r="AM16" i="11"/>
  <c r="AM16" i="6"/>
  <c r="AM12" i="15"/>
  <c r="AM12" i="11"/>
  <c r="AM12" i="6"/>
  <c r="A29" i="16"/>
  <c r="G28" i="16"/>
  <c r="AP1" i="11"/>
  <c r="AO3" i="11"/>
  <c r="D16" i="16"/>
  <c r="F16" i="16" s="1"/>
  <c r="B17" i="16" s="1"/>
  <c r="AG88" i="15"/>
  <c r="AG91" i="15" s="1"/>
  <c r="AG92" i="15" s="1"/>
  <c r="AG97" i="15" s="1"/>
  <c r="AG88" i="11"/>
  <c r="AG91" i="11" s="1"/>
  <c r="AG92" i="11" s="1"/>
  <c r="AG97" i="11" s="1"/>
  <c r="AG88" i="6"/>
  <c r="AG91" i="6" s="1"/>
  <c r="AG92" i="6" s="1"/>
  <c r="AG97" i="6" s="1"/>
  <c r="D17" i="8"/>
  <c r="F17" i="8" s="1"/>
  <c r="B18" i="8" s="1"/>
  <c r="AM17" i="15"/>
  <c r="AM17" i="11"/>
  <c r="AM17" i="6"/>
  <c r="AM13" i="15"/>
  <c r="AM13" i="11"/>
  <c r="AM13" i="6"/>
  <c r="AM9" i="15"/>
  <c r="AM9" i="11"/>
  <c r="AM9" i="6"/>
  <c r="AN69" i="11"/>
  <c r="AN58" i="11"/>
  <c r="AN68" i="11"/>
  <c r="AN64" i="11"/>
  <c r="AN59" i="11"/>
  <c r="AN47" i="11"/>
  <c r="AN41" i="11"/>
  <c r="AN35" i="11"/>
  <c r="AN70" i="11"/>
  <c r="AN71" i="11"/>
  <c r="AN54" i="11"/>
  <c r="AN62" i="11"/>
  <c r="AN63" i="11"/>
  <c r="AN46" i="11"/>
  <c r="AN40" i="11"/>
  <c r="AN34" i="11"/>
  <c r="AN49" i="11"/>
  <c r="AN43" i="11"/>
  <c r="AN29" i="11"/>
  <c r="AN57" i="11"/>
  <c r="AN61" i="11"/>
  <c r="AN66" i="11"/>
  <c r="AN56" i="11"/>
  <c r="AN53" i="11"/>
  <c r="AN37" i="11"/>
  <c r="AN32" i="11"/>
  <c r="AN72" i="11"/>
  <c r="AN74" i="11"/>
  <c r="AN55" i="11"/>
  <c r="AN60" i="11"/>
  <c r="AN31" i="11"/>
  <c r="AN33" i="11"/>
  <c r="AN48" i="11"/>
  <c r="AN42" i="11"/>
  <c r="AN36" i="11"/>
  <c r="AN52" i="11"/>
  <c r="AN73" i="11"/>
  <c r="AN50" i="11"/>
  <c r="AN44" i="11"/>
  <c r="AN39" i="11"/>
  <c r="AN38" i="11"/>
  <c r="AN65" i="11"/>
  <c r="AN51" i="11"/>
  <c r="AN45" i="11"/>
  <c r="AN30" i="11"/>
  <c r="AN28" i="11"/>
  <c r="A25" i="12"/>
  <c r="G24" i="12"/>
  <c r="AM2" i="15"/>
  <c r="AM2" i="11"/>
  <c r="AM2" i="6"/>
  <c r="AJ2" i="5"/>
  <c r="AN74" i="15"/>
  <c r="AN64" i="15"/>
  <c r="AN57" i="15"/>
  <c r="AN52" i="15"/>
  <c r="AN32" i="15"/>
  <c r="AN46" i="15"/>
  <c r="AN30" i="15"/>
  <c r="AN66" i="15"/>
  <c r="AN55" i="15"/>
  <c r="AN49" i="15"/>
  <c r="AN43" i="15"/>
  <c r="AN37" i="15"/>
  <c r="AN41" i="15"/>
  <c r="AN42" i="15"/>
  <c r="AN36" i="15"/>
  <c r="AN38" i="15"/>
  <c r="AN39" i="15"/>
  <c r="AN70" i="15"/>
  <c r="AN71" i="15"/>
  <c r="AN62" i="15"/>
  <c r="AN56" i="15"/>
  <c r="AN50" i="15"/>
  <c r="AN60" i="15"/>
  <c r="AN59" i="15"/>
  <c r="AN48" i="15"/>
  <c r="AN45" i="15"/>
  <c r="AN28" i="15"/>
  <c r="AN65" i="15"/>
  <c r="AN69" i="15"/>
  <c r="AN72" i="15"/>
  <c r="AN63" i="15"/>
  <c r="AN51" i="15"/>
  <c r="AN58" i="15"/>
  <c r="AN53" i="15"/>
  <c r="AN40" i="15"/>
  <c r="AN31" i="15"/>
  <c r="AN34" i="15"/>
  <c r="AN33" i="15"/>
  <c r="AN68" i="15"/>
  <c r="AN73" i="15"/>
  <c r="AN61" i="15"/>
  <c r="AN54" i="15"/>
  <c r="AN47" i="15"/>
  <c r="AN44" i="15"/>
  <c r="AN35" i="15"/>
  <c r="AN29" i="15"/>
  <c r="AM14" i="15"/>
  <c r="AM14" i="11"/>
  <c r="AM14" i="6"/>
  <c r="AM10" i="15"/>
  <c r="AM10" i="11"/>
  <c r="AM10" i="6"/>
  <c r="AN72" i="6"/>
  <c r="AN64" i="6"/>
  <c r="AN58" i="6"/>
  <c r="AN52" i="6"/>
  <c r="AN46" i="6"/>
  <c r="AN40" i="6"/>
  <c r="AN34" i="6"/>
  <c r="AN69" i="6"/>
  <c r="AN61" i="6"/>
  <c r="AN55" i="6"/>
  <c r="AN49" i="6"/>
  <c r="AN43" i="6"/>
  <c r="AN37" i="6"/>
  <c r="AN31" i="6"/>
  <c r="AN65" i="6"/>
  <c r="AN59" i="6"/>
  <c r="AN53" i="6"/>
  <c r="AN47" i="6"/>
  <c r="AN41" i="6"/>
  <c r="AN35" i="6"/>
  <c r="AN70" i="6"/>
  <c r="AN62" i="6"/>
  <c r="AN56" i="6"/>
  <c r="AN50" i="6"/>
  <c r="AN44" i="6"/>
  <c r="AN38" i="6"/>
  <c r="AN32" i="6"/>
  <c r="AN73" i="6"/>
  <c r="AN66" i="6"/>
  <c r="AN60" i="6"/>
  <c r="AN54" i="6"/>
  <c r="AN48" i="6"/>
  <c r="AN42" i="6"/>
  <c r="AN36" i="6"/>
  <c r="AN71" i="6"/>
  <c r="AN63" i="6"/>
  <c r="AN57" i="6"/>
  <c r="AN51" i="6"/>
  <c r="AN45" i="6"/>
  <c r="AN39" i="6"/>
  <c r="AN33" i="6"/>
  <c r="AN74" i="6"/>
  <c r="AN68" i="6"/>
  <c r="AN28" i="6"/>
  <c r="AN30" i="6"/>
  <c r="AN29" i="6"/>
  <c r="AG114" i="7"/>
  <c r="AG112" i="7"/>
  <c r="AG115" i="7" s="1"/>
  <c r="AP1" i="15"/>
  <c r="AO3" i="15"/>
  <c r="AM11" i="15"/>
  <c r="AM11" i="11"/>
  <c r="AM11" i="6"/>
  <c r="AP1" i="6"/>
  <c r="AO3" i="6"/>
  <c r="G26" i="8"/>
  <c r="A27" i="8"/>
  <c r="AL1" i="5"/>
  <c r="AK3" i="5"/>
  <c r="C17" i="12"/>
  <c r="AJ6" i="14" l="1"/>
  <c r="AJ5" i="14"/>
  <c r="AI19" i="14"/>
  <c r="AK57" i="14"/>
  <c r="AK63" i="14"/>
  <c r="AK65" i="14"/>
  <c r="AL59" i="14"/>
  <c r="AL60" i="14"/>
  <c r="AL61" i="14"/>
  <c r="AL58" i="14"/>
  <c r="AL64" i="14"/>
  <c r="AL62" i="14"/>
  <c r="AL66" i="14"/>
  <c r="AH19" i="10"/>
  <c r="AL4" i="11"/>
  <c r="AJ8" i="10"/>
  <c r="AN7" i="11" s="1"/>
  <c r="AK25" i="14"/>
  <c r="AK27" i="14"/>
  <c r="AK29" i="14"/>
  <c r="AK26" i="14"/>
  <c r="AK21" i="14"/>
  <c r="AK20" i="14"/>
  <c r="AK23" i="14"/>
  <c r="AK22" i="14"/>
  <c r="AK28" i="14"/>
  <c r="AK24" i="14"/>
  <c r="AK8" i="14"/>
  <c r="AK16" i="14"/>
  <c r="AK18" i="14"/>
  <c r="AL14" i="14"/>
  <c r="AL17" i="14"/>
  <c r="AL13" i="14"/>
  <c r="AI5" i="10"/>
  <c r="AK10" i="14"/>
  <c r="AM1" i="14"/>
  <c r="AL11" i="14"/>
  <c r="AL3" i="14"/>
  <c r="AL15" i="14"/>
  <c r="AL12" i="14"/>
  <c r="AK66" i="10"/>
  <c r="AL1" i="10"/>
  <c r="AK3" i="10"/>
  <c r="AJ63" i="10"/>
  <c r="AJ16" i="10" s="1"/>
  <c r="AJ58" i="10"/>
  <c r="AJ11" i="10" s="1"/>
  <c r="AJ64" i="10"/>
  <c r="AJ17" i="10" s="1"/>
  <c r="AJ57" i="10"/>
  <c r="AJ10" i="10" s="1"/>
  <c r="AJ59" i="10"/>
  <c r="AJ12" i="10" s="1"/>
  <c r="AJ60" i="10"/>
  <c r="AJ13" i="10" s="1"/>
  <c r="AJ62" i="10"/>
  <c r="AJ15" i="10" s="1"/>
  <c r="AJ65" i="10"/>
  <c r="AJ18" i="10" s="1"/>
  <c r="AJ61" i="10"/>
  <c r="AJ14" i="10" s="1"/>
  <c r="AM1" i="5"/>
  <c r="AL3" i="5"/>
  <c r="AO65" i="6"/>
  <c r="AO59" i="6"/>
  <c r="AO53" i="6"/>
  <c r="AO47" i="6"/>
  <c r="AO41" i="6"/>
  <c r="AO35" i="6"/>
  <c r="AO70" i="6"/>
  <c r="AO62" i="6"/>
  <c r="AO56" i="6"/>
  <c r="AO50" i="6"/>
  <c r="AO44" i="6"/>
  <c r="AO38" i="6"/>
  <c r="AO32" i="6"/>
  <c r="AO73" i="6"/>
  <c r="AO30" i="6"/>
  <c r="AO71" i="6"/>
  <c r="AO63" i="6"/>
  <c r="AO57" i="6"/>
  <c r="AO51" i="6"/>
  <c r="AO45" i="6"/>
  <c r="AO39" i="6"/>
  <c r="AO33" i="6"/>
  <c r="AO74" i="6"/>
  <c r="AO68" i="6"/>
  <c r="AO66" i="6"/>
  <c r="AO60" i="6"/>
  <c r="AO54" i="6"/>
  <c r="AO48" i="6"/>
  <c r="AO42" i="6"/>
  <c r="AO36" i="6"/>
  <c r="AO28" i="6"/>
  <c r="AO29" i="6"/>
  <c r="AO64" i="6"/>
  <c r="AO58" i="6"/>
  <c r="AO52" i="6"/>
  <c r="AO46" i="6"/>
  <c r="AO40" i="6"/>
  <c r="AO34" i="6"/>
  <c r="AO69" i="6"/>
  <c r="AO61" i="6"/>
  <c r="AO55" i="6"/>
  <c r="AO49" i="6"/>
  <c r="AO43" i="6"/>
  <c r="AO37" i="6"/>
  <c r="AO31" i="6"/>
  <c r="AO72" i="6"/>
  <c r="AQ1" i="15"/>
  <c r="AP3" i="15"/>
  <c r="A26" i="12"/>
  <c r="G25" i="12"/>
  <c r="A30" i="16"/>
  <c r="G29" i="16"/>
  <c r="AN14" i="15"/>
  <c r="AN14" i="11"/>
  <c r="AN14" i="6"/>
  <c r="AN10" i="15"/>
  <c r="AN10" i="11"/>
  <c r="AN10" i="6"/>
  <c r="D17" i="12"/>
  <c r="F17" i="12" s="1"/>
  <c r="B18" i="12" s="1"/>
  <c r="A28" i="8"/>
  <c r="G27" i="8"/>
  <c r="AQ1" i="6"/>
  <c r="AP3" i="6"/>
  <c r="AN2" i="15"/>
  <c r="AN2" i="11"/>
  <c r="AK2" i="5"/>
  <c r="AN2" i="6"/>
  <c r="C17" i="16"/>
  <c r="AN15" i="15"/>
  <c r="AN15" i="11"/>
  <c r="AN15" i="6"/>
  <c r="AN11" i="15"/>
  <c r="AN11" i="11"/>
  <c r="AN11" i="6"/>
  <c r="C18" i="8"/>
  <c r="E16" i="16"/>
  <c r="AN12" i="15"/>
  <c r="AN12" i="11"/>
  <c r="AN12" i="6"/>
  <c r="AK59" i="5"/>
  <c r="AK12" i="5" s="1"/>
  <c r="AK62" i="5"/>
  <c r="AK15" i="5" s="1"/>
  <c r="AK65" i="5"/>
  <c r="AK18" i="5" s="1"/>
  <c r="AK57" i="5"/>
  <c r="AK10" i="5" s="1"/>
  <c r="AK60" i="5"/>
  <c r="AK13" i="5" s="1"/>
  <c r="AK63" i="5"/>
  <c r="AK16" i="5" s="1"/>
  <c r="AK66" i="5"/>
  <c r="AK58" i="5"/>
  <c r="AK11" i="5" s="1"/>
  <c r="AK61" i="5"/>
  <c r="AK14" i="5" s="1"/>
  <c r="AK64" i="5"/>
  <c r="AK17" i="5" s="1"/>
  <c r="AO62" i="11"/>
  <c r="AO56" i="11"/>
  <c r="AO72" i="11"/>
  <c r="AO47" i="11"/>
  <c r="AO41" i="11"/>
  <c r="AO35" i="11"/>
  <c r="AO70" i="11"/>
  <c r="AO51" i="11"/>
  <c r="AO53" i="11"/>
  <c r="AO74" i="11"/>
  <c r="AO68" i="11"/>
  <c r="AO60" i="11"/>
  <c r="AO66" i="11"/>
  <c r="AO73" i="11"/>
  <c r="AO59" i="11"/>
  <c r="AO63" i="11"/>
  <c r="AO40" i="11"/>
  <c r="AO57" i="11"/>
  <c r="AO49" i="11"/>
  <c r="AO43" i="11"/>
  <c r="AO30" i="11"/>
  <c r="AO34" i="11"/>
  <c r="AO50" i="11"/>
  <c r="AO44" i="11"/>
  <c r="AO69" i="11"/>
  <c r="AO54" i="11"/>
  <c r="AO32" i="11"/>
  <c r="AO37" i="11"/>
  <c r="AO71" i="11"/>
  <c r="AO29" i="11"/>
  <c r="AO45" i="11"/>
  <c r="AO39" i="11"/>
  <c r="AO33" i="11"/>
  <c r="AO55" i="11"/>
  <c r="AO48" i="11"/>
  <c r="AO42" i="11"/>
  <c r="AO61" i="11"/>
  <c r="AO52" i="11"/>
  <c r="AO58" i="11"/>
  <c r="AO64" i="11"/>
  <c r="AO46" i="11"/>
  <c r="AO65" i="11"/>
  <c r="AO38" i="11"/>
  <c r="AO36" i="11"/>
  <c r="AO31" i="11"/>
  <c r="AO28" i="11"/>
  <c r="AR3" i="7"/>
  <c r="AQ5" i="7"/>
  <c r="AN9" i="15"/>
  <c r="AN9" i="11"/>
  <c r="AN9" i="6"/>
  <c r="E17" i="8"/>
  <c r="AQ1" i="11"/>
  <c r="AP3" i="11"/>
  <c r="AN16" i="15"/>
  <c r="AN16" i="11"/>
  <c r="AN16" i="6"/>
  <c r="AH114" i="7"/>
  <c r="AH112" i="7"/>
  <c r="AH115" i="7" s="1"/>
  <c r="AO74" i="15"/>
  <c r="AO68" i="15"/>
  <c r="AO63" i="15"/>
  <c r="AO62" i="15"/>
  <c r="AO50" i="15"/>
  <c r="AO45" i="15"/>
  <c r="AO71" i="15"/>
  <c r="AO60" i="15"/>
  <c r="AO51" i="15"/>
  <c r="AO53" i="15"/>
  <c r="AO37" i="15"/>
  <c r="AO73" i="15"/>
  <c r="AO56" i="15"/>
  <c r="AO52" i="15"/>
  <c r="AO58" i="15"/>
  <c r="AO31" i="15"/>
  <c r="AO33" i="15"/>
  <c r="AO64" i="15"/>
  <c r="AO70" i="15"/>
  <c r="AO66" i="15"/>
  <c r="AO48" i="15"/>
  <c r="AO42" i="15"/>
  <c r="AO36" i="15"/>
  <c r="AO57" i="15"/>
  <c r="AO44" i="15"/>
  <c r="AO38" i="15"/>
  <c r="AO32" i="15"/>
  <c r="AO30" i="15"/>
  <c r="AO28" i="15"/>
  <c r="AO69" i="15"/>
  <c r="AO61" i="15"/>
  <c r="AO55" i="15"/>
  <c r="AO59" i="15"/>
  <c r="AO47" i="15"/>
  <c r="AO49" i="15"/>
  <c r="AO43" i="15"/>
  <c r="AO39" i="15"/>
  <c r="AO34" i="15"/>
  <c r="AO40" i="15"/>
  <c r="AO72" i="15"/>
  <c r="AO65" i="15"/>
  <c r="AO54" i="15"/>
  <c r="AO41" i="15"/>
  <c r="AO46" i="15"/>
  <c r="AO35" i="15"/>
  <c r="AO29" i="15"/>
  <c r="AN17" i="15"/>
  <c r="AN17" i="11"/>
  <c r="AN17" i="6"/>
  <c r="AN13" i="15"/>
  <c r="AN13" i="11"/>
  <c r="AN13" i="6"/>
  <c r="AI109" i="7"/>
  <c r="AI110" i="7" s="1"/>
  <c r="AJ108" i="7" s="1"/>
  <c r="AK6" i="14" l="1"/>
  <c r="AK5" i="14"/>
  <c r="AJ6" i="10"/>
  <c r="AN5" i="11" s="1"/>
  <c r="AJ5" i="10"/>
  <c r="AN4" i="11" s="1"/>
  <c r="AJ19" i="14"/>
  <c r="AM60" i="14"/>
  <c r="AM64" i="14"/>
  <c r="AM17" i="14" s="1"/>
  <c r="AM61" i="14"/>
  <c r="AM58" i="14"/>
  <c r="AM11" i="14" s="1"/>
  <c r="AM59" i="14"/>
  <c r="AM12" i="14" s="1"/>
  <c r="AM62" i="14"/>
  <c r="AM66" i="14"/>
  <c r="AL63" i="14"/>
  <c r="AL57" i="14"/>
  <c r="AL65" i="14"/>
  <c r="AL18" i="14" s="1"/>
  <c r="AK19" i="14"/>
  <c r="AK8" i="10"/>
  <c r="AO7" i="11" s="1"/>
  <c r="AK6" i="10"/>
  <c r="AO5" i="11" s="1"/>
  <c r="AI19" i="10"/>
  <c r="AM4" i="11"/>
  <c r="AL10" i="14"/>
  <c r="AL27" i="14"/>
  <c r="AL25" i="14"/>
  <c r="AL28" i="14"/>
  <c r="AL26" i="14"/>
  <c r="AL24" i="14"/>
  <c r="AL20" i="14"/>
  <c r="AL21" i="14"/>
  <c r="AL29" i="14"/>
  <c r="AL8" i="14"/>
  <c r="AL23" i="14"/>
  <c r="AL22" i="14"/>
  <c r="AL16" i="14"/>
  <c r="AM15" i="14"/>
  <c r="AM14" i="14"/>
  <c r="AM3" i="14"/>
  <c r="AN1" i="14"/>
  <c r="AM13" i="14"/>
  <c r="AJ19" i="10"/>
  <c r="AK65" i="10"/>
  <c r="AK18" i="10" s="1"/>
  <c r="AK62" i="10"/>
  <c r="AK15" i="10" s="1"/>
  <c r="AK59" i="10"/>
  <c r="AK12" i="10" s="1"/>
  <c r="AK64" i="10"/>
  <c r="AK17" i="10" s="1"/>
  <c r="AK58" i="10"/>
  <c r="AK11" i="10" s="1"/>
  <c r="AK60" i="10"/>
  <c r="AK13" i="10" s="1"/>
  <c r="AK61" i="10"/>
  <c r="AK14" i="10" s="1"/>
  <c r="AK63" i="10"/>
  <c r="AK16" i="10" s="1"/>
  <c r="AK57" i="10"/>
  <c r="AK10" i="10" s="1"/>
  <c r="AL66" i="10"/>
  <c r="AM1" i="10"/>
  <c r="AL3" i="10"/>
  <c r="AJ109" i="7"/>
  <c r="AO17" i="15"/>
  <c r="AO17" i="11"/>
  <c r="AO17" i="6"/>
  <c r="AH88" i="15"/>
  <c r="AH91" i="15" s="1"/>
  <c r="AH92" i="15" s="1"/>
  <c r="AH97" i="15" s="1"/>
  <c r="AH88" i="11"/>
  <c r="AH91" i="11" s="1"/>
  <c r="AH92" i="11" s="1"/>
  <c r="AH97" i="11" s="1"/>
  <c r="AH88" i="6"/>
  <c r="AH91" i="6" s="1"/>
  <c r="AH92" i="6" s="1"/>
  <c r="AH97" i="6" s="1"/>
  <c r="D18" i="8"/>
  <c r="F18" i="8" s="1"/>
  <c r="B19" i="8" s="1"/>
  <c r="A31" i="16"/>
  <c r="G30" i="16"/>
  <c r="AO14" i="15"/>
  <c r="AO14" i="11"/>
  <c r="AO14" i="6"/>
  <c r="D17" i="16"/>
  <c r="F17" i="16" s="1"/>
  <c r="B18" i="16" s="1"/>
  <c r="C18" i="12"/>
  <c r="AO11" i="15"/>
  <c r="AO11" i="11"/>
  <c r="AO11" i="6"/>
  <c r="AP63" i="6"/>
  <c r="AP57" i="6"/>
  <c r="AP51" i="6"/>
  <c r="AP45" i="6"/>
  <c r="AP39" i="6"/>
  <c r="AP33" i="6"/>
  <c r="AP74" i="6"/>
  <c r="AP68" i="6"/>
  <c r="AP66" i="6"/>
  <c r="AP60" i="6"/>
  <c r="AP54" i="6"/>
  <c r="AP48" i="6"/>
  <c r="AP42" i="6"/>
  <c r="AP36" i="6"/>
  <c r="AP71" i="6"/>
  <c r="AP28" i="6"/>
  <c r="AP64" i="6"/>
  <c r="AP58" i="6"/>
  <c r="AP52" i="6"/>
  <c r="AP46" i="6"/>
  <c r="AP40" i="6"/>
  <c r="AP34" i="6"/>
  <c r="AP69" i="6"/>
  <c r="AP61" i="6"/>
  <c r="AP55" i="6"/>
  <c r="AP49" i="6"/>
  <c r="AP43" i="6"/>
  <c r="AP37" i="6"/>
  <c r="AP31" i="6"/>
  <c r="AP72" i="6"/>
  <c r="AP70" i="6"/>
  <c r="AP62" i="6"/>
  <c r="AP56" i="6"/>
  <c r="AP50" i="6"/>
  <c r="AP44" i="6"/>
  <c r="AP38" i="6"/>
  <c r="AP32" i="6"/>
  <c r="AP73" i="6"/>
  <c r="AP65" i="6"/>
  <c r="AP59" i="6"/>
  <c r="AP53" i="6"/>
  <c r="AP47" i="6"/>
  <c r="AP41" i="6"/>
  <c r="AP35" i="6"/>
  <c r="AP30" i="6"/>
  <c r="AP29" i="6"/>
  <c r="E17" i="12"/>
  <c r="A27" i="12"/>
  <c r="G26" i="12"/>
  <c r="AP51" i="11"/>
  <c r="AP45" i="11"/>
  <c r="AP39" i="11"/>
  <c r="AP33" i="11"/>
  <c r="AP57" i="11"/>
  <c r="AP62" i="11"/>
  <c r="AP59" i="11"/>
  <c r="AP61" i="11"/>
  <c r="AP69" i="11"/>
  <c r="AP68" i="11"/>
  <c r="AP52" i="11"/>
  <c r="AP46" i="11"/>
  <c r="AP40" i="11"/>
  <c r="AP34" i="11"/>
  <c r="AP70" i="11"/>
  <c r="AP74" i="11"/>
  <c r="AP63" i="11"/>
  <c r="AP60" i="11"/>
  <c r="AP58" i="11"/>
  <c r="AP56" i="11"/>
  <c r="AP65" i="11"/>
  <c r="AP36" i="11"/>
  <c r="AP31" i="11"/>
  <c r="AP37" i="11"/>
  <c r="AP29" i="11"/>
  <c r="AP50" i="11"/>
  <c r="AP30" i="11"/>
  <c r="AP64" i="11"/>
  <c r="AP53" i="11"/>
  <c r="AP71" i="11"/>
  <c r="AP55" i="11"/>
  <c r="AP48" i="11"/>
  <c r="AP42" i="11"/>
  <c r="AP35" i="11"/>
  <c r="AP72" i="11"/>
  <c r="AP54" i="11"/>
  <c r="AP49" i="11"/>
  <c r="AP43" i="11"/>
  <c r="AP66" i="11"/>
  <c r="AP73" i="11"/>
  <c r="AP44" i="11"/>
  <c r="AP38" i="11"/>
  <c r="AP32" i="11"/>
  <c r="AP47" i="11"/>
  <c r="AP41" i="11"/>
  <c r="AP28" i="11"/>
  <c r="AO16" i="15"/>
  <c r="AO16" i="11"/>
  <c r="AO16" i="6"/>
  <c r="AO12" i="15"/>
  <c r="AO12" i="11"/>
  <c r="AO12" i="6"/>
  <c r="AR1" i="6"/>
  <c r="AQ3" i="6"/>
  <c r="AI114" i="7"/>
  <c r="AI112" i="7"/>
  <c r="AI115" i="7" s="1"/>
  <c r="AQ3" i="11"/>
  <c r="AR1" i="11"/>
  <c r="AO15" i="15"/>
  <c r="AO15" i="11"/>
  <c r="AO15" i="6"/>
  <c r="AR5" i="7"/>
  <c r="AS3" i="7"/>
  <c r="AO13" i="15"/>
  <c r="AO13" i="11"/>
  <c r="AO13" i="6"/>
  <c r="AO9" i="15"/>
  <c r="AO9" i="11"/>
  <c r="AO9" i="6"/>
  <c r="AO2" i="15"/>
  <c r="AO2" i="11"/>
  <c r="AL2" i="5"/>
  <c r="AO2" i="6"/>
  <c r="AP68" i="15"/>
  <c r="AP60" i="15"/>
  <c r="AP54" i="15"/>
  <c r="AP63" i="15"/>
  <c r="AP50" i="15"/>
  <c r="AP46" i="15"/>
  <c r="AP55" i="15"/>
  <c r="AP36" i="15"/>
  <c r="AP74" i="15"/>
  <c r="AP66" i="15"/>
  <c r="AP69" i="15"/>
  <c r="AP64" i="15"/>
  <c r="AP51" i="15"/>
  <c r="AP32" i="15"/>
  <c r="AP73" i="15"/>
  <c r="AP71" i="15"/>
  <c r="AP62" i="15"/>
  <c r="AP61" i="15"/>
  <c r="AP56" i="15"/>
  <c r="AP52" i="15"/>
  <c r="AP49" i="15"/>
  <c r="AP42" i="15"/>
  <c r="AP35" i="15"/>
  <c r="AP44" i="15"/>
  <c r="AP38" i="15"/>
  <c r="AP33" i="15"/>
  <c r="AP37" i="15"/>
  <c r="AP70" i="15"/>
  <c r="AP59" i="15"/>
  <c r="AP57" i="15"/>
  <c r="AP53" i="15"/>
  <c r="AP39" i="15"/>
  <c r="AP48" i="15"/>
  <c r="AP34" i="15"/>
  <c r="AP30" i="15"/>
  <c r="AP72" i="15"/>
  <c r="AP58" i="15"/>
  <c r="AP45" i="15"/>
  <c r="AP28" i="15"/>
  <c r="AP65" i="15"/>
  <c r="AP47" i="15"/>
  <c r="AP41" i="15"/>
  <c r="AP43" i="15"/>
  <c r="AP40" i="15"/>
  <c r="AP31" i="15"/>
  <c r="AP29" i="15"/>
  <c r="AL59" i="5"/>
  <c r="AL12" i="5" s="1"/>
  <c r="AL62" i="5"/>
  <c r="AL15" i="5" s="1"/>
  <c r="AL65" i="5"/>
  <c r="AL18" i="5" s="1"/>
  <c r="AL57" i="5"/>
  <c r="AL10" i="5" s="1"/>
  <c r="AL60" i="5"/>
  <c r="AL13" i="5" s="1"/>
  <c r="AL63" i="5"/>
  <c r="AL16" i="5" s="1"/>
  <c r="AL66" i="5"/>
  <c r="AL58" i="5"/>
  <c r="AL11" i="5" s="1"/>
  <c r="AL61" i="5"/>
  <c r="AL14" i="5" s="1"/>
  <c r="AL64" i="5"/>
  <c r="AL17" i="5" s="1"/>
  <c r="AO10" i="15"/>
  <c r="AO10" i="11"/>
  <c r="AO10" i="6"/>
  <c r="A29" i="8"/>
  <c r="G28" i="8"/>
  <c r="AR1" i="15"/>
  <c r="AQ3" i="15"/>
  <c r="AM3" i="5"/>
  <c r="AN1" i="5"/>
  <c r="AL6" i="14" l="1"/>
  <c r="AL5" i="14"/>
  <c r="AL19" i="14" s="1"/>
  <c r="AM57" i="14"/>
  <c r="AM63" i="14"/>
  <c r="AM65" i="14"/>
  <c r="AN60" i="14"/>
  <c r="AN13" i="14" s="1"/>
  <c r="AN58" i="14"/>
  <c r="AN59" i="14"/>
  <c r="AN12" i="14" s="1"/>
  <c r="AN66" i="14"/>
  <c r="AN64" i="14"/>
  <c r="AN61" i="14"/>
  <c r="AN62" i="14"/>
  <c r="AL8" i="10"/>
  <c r="AP7" i="11" s="1"/>
  <c r="AM25" i="14"/>
  <c r="AM27" i="14"/>
  <c r="AM28" i="14"/>
  <c r="AM26" i="14"/>
  <c r="AM21" i="14"/>
  <c r="AM29" i="14"/>
  <c r="AM8" i="14"/>
  <c r="AM22" i="14"/>
  <c r="AM24" i="14"/>
  <c r="AM20" i="14"/>
  <c r="AM23" i="14"/>
  <c r="AM18" i="14"/>
  <c r="AM16" i="14"/>
  <c r="AN17" i="14"/>
  <c r="AK5" i="10"/>
  <c r="AM10" i="14"/>
  <c r="AO1" i="14"/>
  <c r="AN3" i="14"/>
  <c r="AN15" i="14"/>
  <c r="AN14" i="14"/>
  <c r="AN11" i="14"/>
  <c r="AN1" i="10"/>
  <c r="AM66" i="10"/>
  <c r="AM3" i="10"/>
  <c r="AL65" i="10"/>
  <c r="AL18" i="10" s="1"/>
  <c r="AL60" i="10"/>
  <c r="AL13" i="10" s="1"/>
  <c r="AL57" i="10"/>
  <c r="AL10" i="10" s="1"/>
  <c r="AL58" i="10"/>
  <c r="AL11" i="10" s="1"/>
  <c r="AL63" i="10"/>
  <c r="AL16" i="10" s="1"/>
  <c r="AL59" i="10"/>
  <c r="AL12" i="10" s="1"/>
  <c r="AL62" i="10"/>
  <c r="AL15" i="10" s="1"/>
  <c r="AL64" i="10"/>
  <c r="AL17" i="10" s="1"/>
  <c r="AL61" i="10"/>
  <c r="AL14" i="10" s="1"/>
  <c r="AP10" i="15"/>
  <c r="AP10" i="11"/>
  <c r="AP10" i="6"/>
  <c r="AP2" i="15"/>
  <c r="AP2" i="11"/>
  <c r="AM2" i="5"/>
  <c r="AP2" i="6"/>
  <c r="A32" i="16"/>
  <c r="G31" i="16"/>
  <c r="AM58" i="5"/>
  <c r="AM11" i="5" s="1"/>
  <c r="AM61" i="5"/>
  <c r="AM14" i="5" s="1"/>
  <c r="AM64" i="5"/>
  <c r="AM17" i="5" s="1"/>
  <c r="AM59" i="5"/>
  <c r="AM12" i="5" s="1"/>
  <c r="AM62" i="5"/>
  <c r="AM15" i="5" s="1"/>
  <c r="AM65" i="5"/>
  <c r="AM18" i="5" s="1"/>
  <c r="AM57" i="5"/>
  <c r="AM10" i="5" s="1"/>
  <c r="AM60" i="5"/>
  <c r="AM13" i="5" s="1"/>
  <c r="AM66" i="5"/>
  <c r="AM63" i="5"/>
  <c r="AM16" i="5" s="1"/>
  <c r="AQ55" i="15"/>
  <c r="AQ42" i="15"/>
  <c r="AQ35" i="15"/>
  <c r="AQ50" i="15"/>
  <c r="AQ51" i="15"/>
  <c r="AQ46" i="15"/>
  <c r="AQ40" i="15"/>
  <c r="AQ56" i="15"/>
  <c r="AQ37" i="15"/>
  <c r="AQ38" i="15"/>
  <c r="AQ66" i="15"/>
  <c r="AQ59" i="15"/>
  <c r="AQ53" i="15"/>
  <c r="AQ63" i="15"/>
  <c r="AQ62" i="15"/>
  <c r="AQ52" i="15"/>
  <c r="AQ45" i="15"/>
  <c r="AQ54" i="15"/>
  <c r="AQ39" i="15"/>
  <c r="AQ48" i="15"/>
  <c r="AQ33" i="15"/>
  <c r="AQ32" i="15"/>
  <c r="AQ65" i="15"/>
  <c r="AQ64" i="15"/>
  <c r="AQ57" i="15"/>
  <c r="AQ49" i="15"/>
  <c r="AQ47" i="15"/>
  <c r="AQ43" i="15"/>
  <c r="AQ44" i="15"/>
  <c r="AQ41" i="15"/>
  <c r="AQ72" i="15"/>
  <c r="AQ70" i="15"/>
  <c r="AQ73" i="15"/>
  <c r="AQ61" i="15"/>
  <c r="AQ60" i="15"/>
  <c r="AQ36" i="15"/>
  <c r="AQ34" i="15"/>
  <c r="AQ30" i="15"/>
  <c r="AQ71" i="15"/>
  <c r="AQ74" i="15"/>
  <c r="AQ69" i="15"/>
  <c r="AQ68" i="15"/>
  <c r="AQ58" i="15"/>
  <c r="AQ31" i="15"/>
  <c r="AQ28" i="15"/>
  <c r="AQ29" i="15"/>
  <c r="AP17" i="15"/>
  <c r="AP17" i="11"/>
  <c r="AP17" i="6"/>
  <c r="AT3" i="7"/>
  <c r="AS5" i="7"/>
  <c r="AS1" i="11"/>
  <c r="AR3" i="11"/>
  <c r="A28" i="12"/>
  <c r="G27" i="12"/>
  <c r="D18" i="12"/>
  <c r="F18" i="12" s="1"/>
  <c r="B19" i="12" s="1"/>
  <c r="C19" i="8"/>
  <c r="AR3" i="15"/>
  <c r="AS1" i="15"/>
  <c r="AP14" i="15"/>
  <c r="AP14" i="11"/>
  <c r="AP14" i="6"/>
  <c r="AQ72" i="11"/>
  <c r="AQ74" i="11"/>
  <c r="AQ73" i="11"/>
  <c r="AQ57" i="11"/>
  <c r="AQ53" i="11"/>
  <c r="AQ50" i="11"/>
  <c r="AQ44" i="11"/>
  <c r="AQ38" i="11"/>
  <c r="AQ56" i="11"/>
  <c r="AQ59" i="11"/>
  <c r="AQ34" i="11"/>
  <c r="AQ41" i="11"/>
  <c r="AQ70" i="11"/>
  <c r="AQ49" i="11"/>
  <c r="AQ43" i="11"/>
  <c r="AQ37" i="11"/>
  <c r="AQ69" i="11"/>
  <c r="AQ65" i="11"/>
  <c r="AQ64" i="11"/>
  <c r="AQ52" i="11"/>
  <c r="AQ46" i="11"/>
  <c r="AQ40" i="11"/>
  <c r="AQ29" i="11"/>
  <c r="AQ66" i="11"/>
  <c r="AQ71" i="11"/>
  <c r="AQ63" i="11"/>
  <c r="AQ54" i="11"/>
  <c r="AQ62" i="11"/>
  <c r="AQ35" i="11"/>
  <c r="AQ30" i="11"/>
  <c r="AQ60" i="11"/>
  <c r="AQ61" i="11"/>
  <c r="AQ68" i="11"/>
  <c r="AQ51" i="11"/>
  <c r="AQ45" i="11"/>
  <c r="AQ39" i="11"/>
  <c r="AQ33" i="11"/>
  <c r="AQ32" i="11"/>
  <c r="AQ55" i="11"/>
  <c r="AQ47" i="11"/>
  <c r="AQ31" i="11"/>
  <c r="AQ58" i="11"/>
  <c r="AQ48" i="11"/>
  <c r="AQ42" i="11"/>
  <c r="AQ36" i="11"/>
  <c r="AQ28" i="11"/>
  <c r="AQ69" i="6"/>
  <c r="AQ61" i="6"/>
  <c r="AQ55" i="6"/>
  <c r="AQ49" i="6"/>
  <c r="AQ43" i="6"/>
  <c r="AQ37" i="6"/>
  <c r="AQ31" i="6"/>
  <c r="AQ72" i="6"/>
  <c r="AQ64" i="6"/>
  <c r="AQ58" i="6"/>
  <c r="AQ52" i="6"/>
  <c r="AQ46" i="6"/>
  <c r="AQ40" i="6"/>
  <c r="AQ34" i="6"/>
  <c r="AQ62" i="6"/>
  <c r="AQ56" i="6"/>
  <c r="AQ50" i="6"/>
  <c r="AQ44" i="6"/>
  <c r="AQ38" i="6"/>
  <c r="AQ32" i="6"/>
  <c r="AQ73" i="6"/>
  <c r="AQ65" i="6"/>
  <c r="AQ59" i="6"/>
  <c r="AQ53" i="6"/>
  <c r="AQ47" i="6"/>
  <c r="AQ41" i="6"/>
  <c r="AQ35" i="6"/>
  <c r="AQ70" i="6"/>
  <c r="AQ28" i="6"/>
  <c r="AQ29" i="6"/>
  <c r="AQ63" i="6"/>
  <c r="AQ57" i="6"/>
  <c r="AQ51" i="6"/>
  <c r="AQ45" i="6"/>
  <c r="AQ39" i="6"/>
  <c r="AQ33" i="6"/>
  <c r="AQ74" i="6"/>
  <c r="AQ68" i="6"/>
  <c r="AQ66" i="6"/>
  <c r="AQ60" i="6"/>
  <c r="AQ54" i="6"/>
  <c r="AQ48" i="6"/>
  <c r="AQ42" i="6"/>
  <c r="AQ36" i="6"/>
  <c r="AQ71" i="6"/>
  <c r="AQ30" i="6"/>
  <c r="AP15" i="15"/>
  <c r="AP15" i="11"/>
  <c r="AP15" i="6"/>
  <c r="AP11" i="15"/>
  <c r="AP11" i="11"/>
  <c r="AP11" i="6"/>
  <c r="AS1" i="6"/>
  <c r="AR3" i="6"/>
  <c r="C18" i="16"/>
  <c r="E18" i="8"/>
  <c r="A30" i="8"/>
  <c r="G29" i="8"/>
  <c r="AO1" i="5"/>
  <c r="AN3" i="5"/>
  <c r="AP16" i="15"/>
  <c r="AP16" i="11"/>
  <c r="AP16" i="6"/>
  <c r="AP12" i="15"/>
  <c r="AP12" i="11"/>
  <c r="AP12" i="6"/>
  <c r="E17" i="16"/>
  <c r="AJ114" i="7"/>
  <c r="AJ112" i="7"/>
  <c r="AJ115" i="7" s="1"/>
  <c r="AP13" i="15"/>
  <c r="AP13" i="11"/>
  <c r="AP13" i="6"/>
  <c r="AP9" i="15"/>
  <c r="AP9" i="11"/>
  <c r="AP9" i="6"/>
  <c r="AJ110" i="7"/>
  <c r="AK108" i="7" s="1"/>
  <c r="AM5" i="14" l="1"/>
  <c r="AM6" i="14"/>
  <c r="AM19" i="14" s="1"/>
  <c r="AL6" i="10"/>
  <c r="AP5" i="11" s="1"/>
  <c r="AN57" i="14"/>
  <c r="AN63" i="14"/>
  <c r="AN65" i="14"/>
  <c r="AO58" i="14"/>
  <c r="AO61" i="14"/>
  <c r="AO62" i="14"/>
  <c r="AO64" i="14"/>
  <c r="AO59" i="14"/>
  <c r="AO60" i="14"/>
  <c r="AO66" i="14"/>
  <c r="AM8" i="10"/>
  <c r="AQ7" i="11" s="1"/>
  <c r="AK19" i="10"/>
  <c r="AO4" i="11"/>
  <c r="AN10" i="14"/>
  <c r="AN25" i="14"/>
  <c r="AN29" i="14"/>
  <c r="AN28" i="14"/>
  <c r="AN27" i="14"/>
  <c r="AN8" i="14"/>
  <c r="AN20" i="14"/>
  <c r="AN23" i="14"/>
  <c r="AN24" i="14"/>
  <c r="AN26" i="14"/>
  <c r="AN22" i="14"/>
  <c r="AN21" i="14"/>
  <c r="AN18" i="14"/>
  <c r="AN16" i="14"/>
  <c r="AL5" i="10"/>
  <c r="AO12" i="14"/>
  <c r="AO13" i="14"/>
  <c r="AO11" i="14"/>
  <c r="AP1" i="14"/>
  <c r="AO3" i="14"/>
  <c r="AO17" i="14"/>
  <c r="AO15" i="14"/>
  <c r="AO14" i="14"/>
  <c r="AM63" i="10"/>
  <c r="AM16" i="10" s="1"/>
  <c r="AM57" i="10"/>
  <c r="AM10" i="10" s="1"/>
  <c r="AM65" i="10"/>
  <c r="AM18" i="10" s="1"/>
  <c r="AM58" i="10"/>
  <c r="AM11" i="10" s="1"/>
  <c r="AM61" i="10"/>
  <c r="AM14" i="10" s="1"/>
  <c r="AM59" i="10"/>
  <c r="AM12" i="10" s="1"/>
  <c r="AM62" i="10"/>
  <c r="AM15" i="10" s="1"/>
  <c r="AM64" i="10"/>
  <c r="AM17" i="10" s="1"/>
  <c r="AM60" i="10"/>
  <c r="AM13" i="10" s="1"/>
  <c r="AN3" i="10"/>
  <c r="AO1" i="10"/>
  <c r="AN66" i="10"/>
  <c r="A31" i="8"/>
  <c r="G30" i="8"/>
  <c r="AK109" i="7"/>
  <c r="AP1" i="5"/>
  <c r="AO3" i="5"/>
  <c r="D18" i="16"/>
  <c r="F18" i="16" s="1"/>
  <c r="B19" i="16" s="1"/>
  <c r="AR62" i="6"/>
  <c r="AR56" i="6"/>
  <c r="AR50" i="6"/>
  <c r="AR44" i="6"/>
  <c r="AR38" i="6"/>
  <c r="AR32" i="6"/>
  <c r="AR73" i="6"/>
  <c r="AR65" i="6"/>
  <c r="AR59" i="6"/>
  <c r="AR53" i="6"/>
  <c r="AR47" i="6"/>
  <c r="AR41" i="6"/>
  <c r="AR35" i="6"/>
  <c r="AR70" i="6"/>
  <c r="AR74" i="6"/>
  <c r="AR68" i="6"/>
  <c r="AR66" i="6"/>
  <c r="AR60" i="6"/>
  <c r="AR54" i="6"/>
  <c r="AR48" i="6"/>
  <c r="AR42" i="6"/>
  <c r="AR36" i="6"/>
  <c r="AR71" i="6"/>
  <c r="AR63" i="6"/>
  <c r="AR57" i="6"/>
  <c r="AR51" i="6"/>
  <c r="AR45" i="6"/>
  <c r="AR39" i="6"/>
  <c r="AR33" i="6"/>
  <c r="AR30" i="6"/>
  <c r="AR29" i="6"/>
  <c r="AR61" i="6"/>
  <c r="AR55" i="6"/>
  <c r="AR49" i="6"/>
  <c r="AR43" i="6"/>
  <c r="AR37" i="6"/>
  <c r="AR31" i="6"/>
  <c r="AR72" i="6"/>
  <c r="AR64" i="6"/>
  <c r="AR58" i="6"/>
  <c r="AR52" i="6"/>
  <c r="AR46" i="6"/>
  <c r="AR40" i="6"/>
  <c r="AR34" i="6"/>
  <c r="AR69" i="6"/>
  <c r="AR28" i="6"/>
  <c r="AR71" i="15"/>
  <c r="AR73" i="15"/>
  <c r="AR51" i="15"/>
  <c r="AR49" i="15"/>
  <c r="AR33" i="15"/>
  <c r="AR41" i="15"/>
  <c r="AR35" i="15"/>
  <c r="AR70" i="15"/>
  <c r="AR63" i="15"/>
  <c r="AR56" i="15"/>
  <c r="AR46" i="15"/>
  <c r="AR43" i="15"/>
  <c r="AR30" i="15"/>
  <c r="AR28" i="15"/>
  <c r="AR66" i="15"/>
  <c r="AR74" i="15"/>
  <c r="AR57" i="15"/>
  <c r="AR34" i="15"/>
  <c r="AR38" i="15"/>
  <c r="AR68" i="15"/>
  <c r="AR69" i="15"/>
  <c r="AR45" i="15"/>
  <c r="AR39" i="15"/>
  <c r="AR53" i="15"/>
  <c r="AR60" i="15"/>
  <c r="AR55" i="15"/>
  <c r="AR36" i="15"/>
  <c r="AR65" i="15"/>
  <c r="AR58" i="15"/>
  <c r="AR52" i="15"/>
  <c r="AR62" i="15"/>
  <c r="AR61" i="15"/>
  <c r="AR44" i="15"/>
  <c r="AR54" i="15"/>
  <c r="AR40" i="15"/>
  <c r="AR31" i="15"/>
  <c r="AR72" i="15"/>
  <c r="AR64" i="15"/>
  <c r="AR59" i="15"/>
  <c r="AR50" i="15"/>
  <c r="AR37" i="15"/>
  <c r="AR48" i="15"/>
  <c r="AR47" i="15"/>
  <c r="AR32" i="15"/>
  <c r="AR42" i="15"/>
  <c r="AR29" i="15"/>
  <c r="AQ16" i="15"/>
  <c r="AQ16" i="11"/>
  <c r="AQ16" i="6"/>
  <c r="A33" i="16"/>
  <c r="G32" i="16"/>
  <c r="AQ2" i="15"/>
  <c r="AQ2" i="11"/>
  <c r="AQ2" i="6"/>
  <c r="AN2" i="5"/>
  <c r="AS3" i="6"/>
  <c r="AT1" i="6"/>
  <c r="AI88" i="15"/>
  <c r="AI91" i="15" s="1"/>
  <c r="AI92" i="15" s="1"/>
  <c r="AI97" i="15" s="1"/>
  <c r="AI88" i="11"/>
  <c r="AI91" i="11" s="1"/>
  <c r="AI92" i="11" s="1"/>
  <c r="AI97" i="11" s="1"/>
  <c r="AI88" i="6"/>
  <c r="AI91" i="6" s="1"/>
  <c r="AI92" i="6" s="1"/>
  <c r="AI97" i="6" s="1"/>
  <c r="D19" i="8"/>
  <c r="F19" i="8" s="1"/>
  <c r="B20" i="8" s="1"/>
  <c r="AT5" i="7"/>
  <c r="AU3" i="7"/>
  <c r="AQ17" i="15"/>
  <c r="AQ17" i="11"/>
  <c r="AQ17" i="6"/>
  <c r="AQ13" i="15"/>
  <c r="AQ13" i="11"/>
  <c r="AQ13" i="6"/>
  <c r="AQ15" i="15"/>
  <c r="AQ15" i="11"/>
  <c r="AQ15" i="6"/>
  <c r="AQ14" i="15"/>
  <c r="AQ14" i="11"/>
  <c r="AQ14" i="6"/>
  <c r="AQ10" i="15"/>
  <c r="AQ10" i="11"/>
  <c r="AQ10" i="6"/>
  <c r="C19" i="12"/>
  <c r="A29" i="12"/>
  <c r="G28" i="12"/>
  <c r="AQ11" i="15"/>
  <c r="AQ11" i="11"/>
  <c r="AQ11" i="6"/>
  <c r="E18" i="12"/>
  <c r="AR65" i="11"/>
  <c r="AR59" i="11"/>
  <c r="AR68" i="11"/>
  <c r="AR53" i="11"/>
  <c r="AR50" i="11"/>
  <c r="AR44" i="11"/>
  <c r="AR38" i="11"/>
  <c r="AR32" i="11"/>
  <c r="AR71" i="11"/>
  <c r="AR74" i="11"/>
  <c r="AR58" i="11"/>
  <c r="AR56" i="11"/>
  <c r="AR62" i="11"/>
  <c r="AR69" i="11"/>
  <c r="AR66" i="11"/>
  <c r="AR37" i="11"/>
  <c r="AR31" i="11"/>
  <c r="AR52" i="11"/>
  <c r="AR46" i="11"/>
  <c r="AR41" i="11"/>
  <c r="AR47" i="11"/>
  <c r="AR64" i="11"/>
  <c r="AR34" i="11"/>
  <c r="AR70" i="11"/>
  <c r="AR40" i="11"/>
  <c r="AR29" i="11"/>
  <c r="AR54" i="11"/>
  <c r="AR48" i="11"/>
  <c r="AR42" i="11"/>
  <c r="AR36" i="11"/>
  <c r="AR73" i="11"/>
  <c r="AR63" i="11"/>
  <c r="AR51" i="11"/>
  <c r="AR45" i="11"/>
  <c r="AR39" i="11"/>
  <c r="AR49" i="11"/>
  <c r="AR55" i="11"/>
  <c r="AR72" i="11"/>
  <c r="AR61" i="11"/>
  <c r="AR35" i="11"/>
  <c r="AR33" i="11"/>
  <c r="AR57" i="11"/>
  <c r="AR43" i="11"/>
  <c r="AR60" i="11"/>
  <c r="AR30" i="11"/>
  <c r="AR28" i="11"/>
  <c r="AQ12" i="15"/>
  <c r="AQ12" i="11"/>
  <c r="AQ12" i="6"/>
  <c r="AN57" i="5"/>
  <c r="AN10" i="5" s="1"/>
  <c r="AN60" i="5"/>
  <c r="AN13" i="5" s="1"/>
  <c r="AN63" i="5"/>
  <c r="AN16" i="5" s="1"/>
  <c r="AN66" i="5"/>
  <c r="AN58" i="5"/>
  <c r="AN11" i="5" s="1"/>
  <c r="AN61" i="5"/>
  <c r="AN14" i="5" s="1"/>
  <c r="AN62" i="5"/>
  <c r="AN15" i="5" s="1"/>
  <c r="AN59" i="5"/>
  <c r="AN12" i="5" s="1"/>
  <c r="AN64" i="5"/>
  <c r="AN17" i="5" s="1"/>
  <c r="AN65" i="5"/>
  <c r="AN18" i="5" s="1"/>
  <c r="AT1" i="15"/>
  <c r="AS3" i="15"/>
  <c r="AT1" i="11"/>
  <c r="AS3" i="11"/>
  <c r="AQ9" i="15"/>
  <c r="AQ9" i="11"/>
  <c r="AQ9" i="6"/>
  <c r="AN5" i="14" l="1"/>
  <c r="AN6" i="14"/>
  <c r="AN19" i="14" s="1"/>
  <c r="AM6" i="10"/>
  <c r="AQ5" i="11" s="1"/>
  <c r="AO63" i="14"/>
  <c r="AO65" i="14"/>
  <c r="AO57" i="14"/>
  <c r="AP58" i="14"/>
  <c r="AP61" i="14"/>
  <c r="AP62" i="14"/>
  <c r="AP59" i="14"/>
  <c r="AP60" i="14"/>
  <c r="AP66" i="14"/>
  <c r="AP64" i="14"/>
  <c r="AL19" i="10"/>
  <c r="AP4" i="11"/>
  <c r="AN8" i="10"/>
  <c r="AR7" i="11" s="1"/>
  <c r="AO28" i="14"/>
  <c r="AO27" i="14"/>
  <c r="AO25" i="14"/>
  <c r="AO26" i="14"/>
  <c r="AO20" i="14"/>
  <c r="AO23" i="14"/>
  <c r="AO8" i="14"/>
  <c r="AO29" i="14"/>
  <c r="AO21" i="14"/>
  <c r="AO24" i="14"/>
  <c r="AO22" i="14"/>
  <c r="AO18" i="14"/>
  <c r="AO16" i="14"/>
  <c r="AP17" i="14"/>
  <c r="AP12" i="14"/>
  <c r="AM5" i="10"/>
  <c r="AO10" i="14"/>
  <c r="AQ1" i="14"/>
  <c r="AP15" i="14"/>
  <c r="AP3" i="14"/>
  <c r="AP11" i="14"/>
  <c r="AP14" i="14"/>
  <c r="AP13" i="14"/>
  <c r="AO3" i="10"/>
  <c r="AP1" i="10"/>
  <c r="AO66" i="10"/>
  <c r="AN63" i="10"/>
  <c r="AN16" i="10" s="1"/>
  <c r="AN62" i="10"/>
  <c r="AN15" i="10" s="1"/>
  <c r="AN58" i="10"/>
  <c r="AN11" i="10" s="1"/>
  <c r="AN59" i="10"/>
  <c r="AN12" i="10" s="1"/>
  <c r="AN57" i="10"/>
  <c r="AN10" i="10" s="1"/>
  <c r="AN64" i="10"/>
  <c r="AN17" i="10" s="1"/>
  <c r="AN65" i="10"/>
  <c r="AN18" i="10" s="1"/>
  <c r="AN60" i="10"/>
  <c r="AN13" i="10" s="1"/>
  <c r="AN61" i="10"/>
  <c r="AN14" i="10" s="1"/>
  <c r="E19" i="8"/>
  <c r="D19" i="12"/>
  <c r="F19" i="12" s="1"/>
  <c r="B20" i="12" s="1"/>
  <c r="AS28" i="6"/>
  <c r="AS30" i="6"/>
  <c r="AS29" i="6"/>
  <c r="AS61" i="6"/>
  <c r="AS55" i="6"/>
  <c r="AS49" i="6"/>
  <c r="AS43" i="6"/>
  <c r="AS37" i="6"/>
  <c r="AS31" i="6"/>
  <c r="AS72" i="6"/>
  <c r="AS64" i="6"/>
  <c r="AS58" i="6"/>
  <c r="AS52" i="6"/>
  <c r="AS46" i="6"/>
  <c r="AS40" i="6"/>
  <c r="AS34" i="6"/>
  <c r="AS69" i="6"/>
  <c r="AS73" i="6"/>
  <c r="AS65" i="6"/>
  <c r="AS59" i="6"/>
  <c r="AS53" i="6"/>
  <c r="AS47" i="6"/>
  <c r="AS41" i="6"/>
  <c r="AS35" i="6"/>
  <c r="AS70" i="6"/>
  <c r="AS62" i="6"/>
  <c r="AS56" i="6"/>
  <c r="AS50" i="6"/>
  <c r="AS44" i="6"/>
  <c r="AS38" i="6"/>
  <c r="AS32" i="6"/>
  <c r="AS66" i="6"/>
  <c r="AS60" i="6"/>
  <c r="AS54" i="6"/>
  <c r="AS48" i="6"/>
  <c r="AS42" i="6"/>
  <c r="AS36" i="6"/>
  <c r="AS71" i="6"/>
  <c r="AS63" i="6"/>
  <c r="AS57" i="6"/>
  <c r="AS51" i="6"/>
  <c r="AS45" i="6"/>
  <c r="AS39" i="6"/>
  <c r="AS33" i="6"/>
  <c r="AS74" i="6"/>
  <c r="AS68" i="6"/>
  <c r="AP3" i="5"/>
  <c r="AQ1" i="5"/>
  <c r="AV3" i="7"/>
  <c r="AU5" i="7"/>
  <c r="AR2" i="15"/>
  <c r="AR2" i="11"/>
  <c r="AR2" i="6"/>
  <c r="AO2" i="5"/>
  <c r="AK114" i="7"/>
  <c r="AK112" i="7"/>
  <c r="AK115" i="7" s="1"/>
  <c r="A34" i="16"/>
  <c r="G33" i="16"/>
  <c r="AK110" i="7"/>
  <c r="AL108" i="7" s="1"/>
  <c r="AR16" i="15"/>
  <c r="AR16" i="11"/>
  <c r="AR16" i="6"/>
  <c r="AR10" i="15"/>
  <c r="AR10" i="11"/>
  <c r="AR10" i="6"/>
  <c r="AS72" i="15"/>
  <c r="AS46" i="15"/>
  <c r="AS34" i="15"/>
  <c r="AS28" i="15"/>
  <c r="AS70" i="15"/>
  <c r="AS68" i="15"/>
  <c r="AS52" i="15"/>
  <c r="AS32" i="15"/>
  <c r="AS45" i="15"/>
  <c r="AS42" i="15"/>
  <c r="AS36" i="15"/>
  <c r="AS73" i="15"/>
  <c r="AS69" i="15"/>
  <c r="AS62" i="15"/>
  <c r="AS50" i="15"/>
  <c r="AS35" i="15"/>
  <c r="AS31" i="15"/>
  <c r="AS65" i="15"/>
  <c r="AS66" i="15"/>
  <c r="AS53" i="15"/>
  <c r="AS33" i="15"/>
  <c r="AS48" i="15"/>
  <c r="AS39" i="15"/>
  <c r="AS40" i="15"/>
  <c r="AS44" i="15"/>
  <c r="AS38" i="15"/>
  <c r="AS58" i="15"/>
  <c r="AS54" i="15"/>
  <c r="AS56" i="15"/>
  <c r="AS47" i="15"/>
  <c r="AS37" i="15"/>
  <c r="AS30" i="15"/>
  <c r="AS74" i="15"/>
  <c r="AS71" i="15"/>
  <c r="AS64" i="15"/>
  <c r="AS63" i="15"/>
  <c r="AS57" i="15"/>
  <c r="AS51" i="15"/>
  <c r="AS61" i="15"/>
  <c r="AS60" i="15"/>
  <c r="AS59" i="15"/>
  <c r="AS49" i="15"/>
  <c r="AS43" i="15"/>
  <c r="AS55" i="15"/>
  <c r="AS41" i="15"/>
  <c r="AS29" i="15"/>
  <c r="AR11" i="15"/>
  <c r="AR11" i="11"/>
  <c r="AR11" i="6"/>
  <c r="AU1" i="15"/>
  <c r="AT3" i="15"/>
  <c r="AR14" i="15"/>
  <c r="AR14" i="11"/>
  <c r="AR14" i="6"/>
  <c r="AS63" i="11"/>
  <c r="AS56" i="11"/>
  <c r="AS64" i="11"/>
  <c r="AS58" i="11"/>
  <c r="AS69" i="11"/>
  <c r="AS55" i="11"/>
  <c r="AS70" i="11"/>
  <c r="AS72" i="11"/>
  <c r="AS66" i="11"/>
  <c r="AS48" i="11"/>
  <c r="AS42" i="11"/>
  <c r="AS36" i="11"/>
  <c r="AS73" i="11"/>
  <c r="AS61" i="11"/>
  <c r="AS51" i="11"/>
  <c r="AS45" i="11"/>
  <c r="AS68" i="11"/>
  <c r="AS30" i="11"/>
  <c r="AS52" i="11"/>
  <c r="AS46" i="11"/>
  <c r="AS34" i="11"/>
  <c r="AS32" i="11"/>
  <c r="AS60" i="11"/>
  <c r="AS40" i="11"/>
  <c r="AS29" i="11"/>
  <c r="AS57" i="11"/>
  <c r="AS47" i="11"/>
  <c r="AS41" i="11"/>
  <c r="AS35" i="11"/>
  <c r="AS50" i="11"/>
  <c r="AS44" i="11"/>
  <c r="AS38" i="11"/>
  <c r="AS39" i="11"/>
  <c r="AS54" i="11"/>
  <c r="AS49" i="11"/>
  <c r="AS43" i="11"/>
  <c r="AS37" i="11"/>
  <c r="AS31" i="11"/>
  <c r="AS71" i="11"/>
  <c r="AS65" i="11"/>
  <c r="AS62" i="11"/>
  <c r="AS59" i="11"/>
  <c r="AS74" i="11"/>
  <c r="AS53" i="11"/>
  <c r="AS33" i="11"/>
  <c r="AS28" i="11"/>
  <c r="AR13" i="15"/>
  <c r="AR13" i="11"/>
  <c r="AR13" i="6"/>
  <c r="AR15" i="15"/>
  <c r="AR15" i="11"/>
  <c r="AR15" i="6"/>
  <c r="C19" i="16"/>
  <c r="AU1" i="11"/>
  <c r="AT3" i="11"/>
  <c r="AR12" i="15"/>
  <c r="AR12" i="11"/>
  <c r="AR12" i="6"/>
  <c r="A30" i="12"/>
  <c r="G29" i="12"/>
  <c r="C20" i="8"/>
  <c r="E18" i="16"/>
  <c r="AR17" i="15"/>
  <c r="AR17" i="11"/>
  <c r="AR17" i="6"/>
  <c r="AR9" i="15"/>
  <c r="AR9" i="11"/>
  <c r="AR9" i="6"/>
  <c r="AU1" i="6"/>
  <c r="AT3" i="6"/>
  <c r="AO57" i="5"/>
  <c r="AO10" i="5" s="1"/>
  <c r="AO60" i="5"/>
  <c r="AO13" i="5" s="1"/>
  <c r="AO63" i="5"/>
  <c r="AO16" i="5" s="1"/>
  <c r="AO66" i="5"/>
  <c r="AO58" i="5"/>
  <c r="AO11" i="5" s="1"/>
  <c r="AO61" i="5"/>
  <c r="AO14" i="5" s="1"/>
  <c r="AO64" i="5"/>
  <c r="AO17" i="5" s="1"/>
  <c r="AO59" i="5"/>
  <c r="AO12" i="5" s="1"/>
  <c r="AO62" i="5"/>
  <c r="AO15" i="5" s="1"/>
  <c r="AO65" i="5"/>
  <c r="AO18" i="5" s="1"/>
  <c r="A32" i="8"/>
  <c r="G31" i="8"/>
  <c r="AO6" i="14" l="1"/>
  <c r="AO5" i="14"/>
  <c r="AN6" i="10"/>
  <c r="AR5" i="11" s="1"/>
  <c r="AP57" i="14"/>
  <c r="AP65" i="14"/>
  <c r="AP63" i="14"/>
  <c r="AQ58" i="14"/>
  <c r="AQ11" i="14" s="1"/>
  <c r="AQ59" i="14"/>
  <c r="AQ60" i="14"/>
  <c r="AQ62" i="14"/>
  <c r="AQ61" i="14"/>
  <c r="AQ66" i="14"/>
  <c r="AQ64" i="14"/>
  <c r="AQ17" i="14" s="1"/>
  <c r="AM19" i="10"/>
  <c r="AQ4" i="11"/>
  <c r="AO8" i="10"/>
  <c r="AS7" i="11" s="1"/>
  <c r="AP20" i="14"/>
  <c r="AP27" i="14"/>
  <c r="AP28" i="14"/>
  <c r="AP25" i="14"/>
  <c r="AP26" i="14"/>
  <c r="AP21" i="14"/>
  <c r="AP8" i="14"/>
  <c r="AP29" i="14"/>
  <c r="AP24" i="14"/>
  <c r="AP23" i="14"/>
  <c r="AP22" i="14"/>
  <c r="AP16" i="14"/>
  <c r="AP18" i="14"/>
  <c r="AN5" i="10"/>
  <c r="AP10" i="14"/>
  <c r="AQ3" i="14"/>
  <c r="AR1" i="14"/>
  <c r="AQ13" i="14"/>
  <c r="AQ15" i="14"/>
  <c r="AQ14" i="14"/>
  <c r="AQ12" i="14"/>
  <c r="AP3" i="10"/>
  <c r="AQ1" i="10"/>
  <c r="AP66" i="10"/>
  <c r="AO62" i="10"/>
  <c r="AO15" i="10" s="1"/>
  <c r="AO58" i="10"/>
  <c r="AO11" i="10" s="1"/>
  <c r="AO64" i="10"/>
  <c r="AO17" i="10" s="1"/>
  <c r="AO59" i="10"/>
  <c r="AO12" i="10" s="1"/>
  <c r="AO60" i="10"/>
  <c r="AO13" i="10" s="1"/>
  <c r="AO65" i="10"/>
  <c r="AO18" i="10" s="1"/>
  <c r="AO57" i="10"/>
  <c r="AO10" i="10" s="1"/>
  <c r="AO63" i="10"/>
  <c r="AO16" i="10" s="1"/>
  <c r="AO61" i="10"/>
  <c r="AO14" i="10" s="1"/>
  <c r="E19" i="12"/>
  <c r="AT65" i="6"/>
  <c r="AT59" i="6"/>
  <c r="AT53" i="6"/>
  <c r="AT47" i="6"/>
  <c r="AT41" i="6"/>
  <c r="AT35" i="6"/>
  <c r="AT70" i="6"/>
  <c r="AT62" i="6"/>
  <c r="AT56" i="6"/>
  <c r="AT50" i="6"/>
  <c r="AT44" i="6"/>
  <c r="AT38" i="6"/>
  <c r="AT32" i="6"/>
  <c r="AT73" i="6"/>
  <c r="AT66" i="6"/>
  <c r="AT60" i="6"/>
  <c r="AT54" i="6"/>
  <c r="AT48" i="6"/>
  <c r="AT42" i="6"/>
  <c r="AT36" i="6"/>
  <c r="AT71" i="6"/>
  <c r="AT63" i="6"/>
  <c r="AT57" i="6"/>
  <c r="AT51" i="6"/>
  <c r="AT45" i="6"/>
  <c r="AT39" i="6"/>
  <c r="AT33" i="6"/>
  <c r="AT74" i="6"/>
  <c r="AT68" i="6"/>
  <c r="AT28" i="6"/>
  <c r="AT30" i="6"/>
  <c r="AT29" i="6"/>
  <c r="AT72" i="6"/>
  <c r="AT64" i="6"/>
  <c r="AT58" i="6"/>
  <c r="AT52" i="6"/>
  <c r="AT46" i="6"/>
  <c r="AT40" i="6"/>
  <c r="AT34" i="6"/>
  <c r="AT69" i="6"/>
  <c r="AT61" i="6"/>
  <c r="AT55" i="6"/>
  <c r="AT49" i="6"/>
  <c r="AT43" i="6"/>
  <c r="AT37" i="6"/>
  <c r="AT31" i="6"/>
  <c r="AS15" i="15"/>
  <c r="AS15" i="11"/>
  <c r="AS15" i="6"/>
  <c r="AJ88" i="15"/>
  <c r="AJ91" i="15" s="1"/>
  <c r="AJ92" i="15" s="1"/>
  <c r="AJ97" i="15" s="1"/>
  <c r="AJ88" i="11"/>
  <c r="AJ91" i="11" s="1"/>
  <c r="AJ92" i="11" s="1"/>
  <c r="AJ97" i="11" s="1"/>
  <c r="AJ88" i="6"/>
  <c r="AJ91" i="6" s="1"/>
  <c r="AJ92" i="6" s="1"/>
  <c r="AJ97" i="6" s="1"/>
  <c r="D20" i="8"/>
  <c r="F20" i="8" s="1"/>
  <c r="B21" i="8" s="1"/>
  <c r="AV1" i="11"/>
  <c r="AU3" i="11"/>
  <c r="AS2" i="15"/>
  <c r="AS2" i="11"/>
  <c r="AS2" i="6"/>
  <c r="AP2" i="5"/>
  <c r="AP57" i="5"/>
  <c r="AP10" i="5" s="1"/>
  <c r="AP60" i="5"/>
  <c r="AP13" i="5" s="1"/>
  <c r="AP63" i="5"/>
  <c r="AP16" i="5" s="1"/>
  <c r="AP66" i="5"/>
  <c r="AP58" i="5"/>
  <c r="AP11" i="5" s="1"/>
  <c r="AP61" i="5"/>
  <c r="AP14" i="5" s="1"/>
  <c r="AP64" i="5"/>
  <c r="AP17" i="5" s="1"/>
  <c r="AP59" i="5"/>
  <c r="AP12" i="5" s="1"/>
  <c r="AP62" i="5"/>
  <c r="AP15" i="5" s="1"/>
  <c r="AP65" i="5"/>
  <c r="AP18" i="5" s="1"/>
  <c r="AS12" i="15"/>
  <c r="AS12" i="11"/>
  <c r="AS12" i="6"/>
  <c r="AS17" i="15"/>
  <c r="AS17" i="11"/>
  <c r="AS17" i="6"/>
  <c r="AS9" i="15"/>
  <c r="AS9" i="11"/>
  <c r="AS9" i="6"/>
  <c r="AS14" i="15"/>
  <c r="AS14" i="11"/>
  <c r="AS14" i="6"/>
  <c r="A31" i="12"/>
  <c r="G30" i="12"/>
  <c r="AL110" i="7"/>
  <c r="AM108" i="7" s="1"/>
  <c r="AL109" i="7"/>
  <c r="AV1" i="6"/>
  <c r="AU3" i="6"/>
  <c r="G32" i="8"/>
  <c r="A33" i="8"/>
  <c r="AS13" i="15"/>
  <c r="AS13" i="11"/>
  <c r="AS13" i="6"/>
  <c r="AS10" i="15"/>
  <c r="AS10" i="11"/>
  <c r="AS10" i="6"/>
  <c r="AS11" i="15"/>
  <c r="AS11" i="11"/>
  <c r="AS11" i="6"/>
  <c r="C20" i="12"/>
  <c r="AT49" i="15"/>
  <c r="AT43" i="15"/>
  <c r="AT37" i="15"/>
  <c r="AT51" i="15"/>
  <c r="AT38" i="15"/>
  <c r="AT45" i="15"/>
  <c r="AT42" i="15"/>
  <c r="AT34" i="15"/>
  <c r="AT70" i="15"/>
  <c r="AT71" i="15"/>
  <c r="AT66" i="15"/>
  <c r="AT62" i="15"/>
  <c r="AT56" i="15"/>
  <c r="AT50" i="15"/>
  <c r="AT65" i="15"/>
  <c r="AT60" i="15"/>
  <c r="AT59" i="15"/>
  <c r="AT48" i="15"/>
  <c r="AT52" i="15"/>
  <c r="AT39" i="15"/>
  <c r="AT30" i="15"/>
  <c r="AT57" i="15"/>
  <c r="AT53" i="15"/>
  <c r="AT73" i="15"/>
  <c r="AT69" i="15"/>
  <c r="AT63" i="15"/>
  <c r="AT44" i="15"/>
  <c r="AT31" i="15"/>
  <c r="AT47" i="15"/>
  <c r="AT36" i="15"/>
  <c r="AT35" i="15"/>
  <c r="AT68" i="15"/>
  <c r="AT61" i="15"/>
  <c r="AT58" i="15"/>
  <c r="AT54" i="15"/>
  <c r="AT46" i="15"/>
  <c r="AT40" i="15"/>
  <c r="AT41" i="15"/>
  <c r="AT28" i="15"/>
  <c r="AT74" i="15"/>
  <c r="AT64" i="15"/>
  <c r="AT72" i="15"/>
  <c r="AT55" i="15"/>
  <c r="AT32" i="15"/>
  <c r="AT33" i="15"/>
  <c r="AT29" i="15"/>
  <c r="A35" i="16"/>
  <c r="G34" i="16"/>
  <c r="AV1" i="15"/>
  <c r="AU3" i="15"/>
  <c r="AS16" i="15"/>
  <c r="AS16" i="11"/>
  <c r="AS16" i="6"/>
  <c r="AT70" i="11"/>
  <c r="AT73" i="11"/>
  <c r="AT71" i="11"/>
  <c r="AT66" i="11"/>
  <c r="AT63" i="11"/>
  <c r="AT57" i="11"/>
  <c r="AT69" i="11"/>
  <c r="AT47" i="11"/>
  <c r="AT46" i="11"/>
  <c r="AT40" i="11"/>
  <c r="AT34" i="11"/>
  <c r="AT56" i="11"/>
  <c r="AT49" i="11"/>
  <c r="AT43" i="11"/>
  <c r="AT33" i="11"/>
  <c r="AT55" i="11"/>
  <c r="AT41" i="11"/>
  <c r="AT62" i="11"/>
  <c r="AT59" i="11"/>
  <c r="AT74" i="11"/>
  <c r="AT54" i="11"/>
  <c r="AT35" i="11"/>
  <c r="AT68" i="11"/>
  <c r="AT58" i="11"/>
  <c r="AT39" i="11"/>
  <c r="AT48" i="11"/>
  <c r="AT42" i="11"/>
  <c r="AT36" i="11"/>
  <c r="AT52" i="11"/>
  <c r="AT64" i="11"/>
  <c r="AT61" i="11"/>
  <c r="AT50" i="11"/>
  <c r="AT44" i="11"/>
  <c r="AT32" i="11"/>
  <c r="AT31" i="11"/>
  <c r="AT38" i="11"/>
  <c r="AT65" i="11"/>
  <c r="AT51" i="11"/>
  <c r="AT45" i="11"/>
  <c r="AT53" i="11"/>
  <c r="AT30" i="11"/>
  <c r="AT29" i="11"/>
  <c r="AT60" i="11"/>
  <c r="AT72" i="11"/>
  <c r="AT37" i="11"/>
  <c r="AT28" i="11"/>
  <c r="D19" i="16"/>
  <c r="F19" i="16" s="1"/>
  <c r="B20" i="16" s="1"/>
  <c r="AV5" i="7"/>
  <c r="AW3" i="7"/>
  <c r="AR1" i="5"/>
  <c r="AQ3" i="5"/>
  <c r="AP6" i="14" l="1"/>
  <c r="AP5" i="14"/>
  <c r="AP19" i="14" s="1"/>
  <c r="AO6" i="10"/>
  <c r="AS5" i="11" s="1"/>
  <c r="AO19" i="14"/>
  <c r="AR59" i="14"/>
  <c r="AR61" i="14"/>
  <c r="AR58" i="14"/>
  <c r="AR60" i="14"/>
  <c r="AR62" i="14"/>
  <c r="AR66" i="14"/>
  <c r="AR64" i="14"/>
  <c r="AQ57" i="14"/>
  <c r="AQ65" i="14"/>
  <c r="AQ63" i="14"/>
  <c r="AN19" i="10"/>
  <c r="AR4" i="11"/>
  <c r="AP8" i="10"/>
  <c r="AT7" i="11" s="1"/>
  <c r="AQ25" i="14"/>
  <c r="AQ28" i="14"/>
  <c r="AQ8" i="14"/>
  <c r="AQ29" i="14"/>
  <c r="AQ27" i="14"/>
  <c r="AQ21" i="14"/>
  <c r="AQ20" i="14"/>
  <c r="AQ6" i="14" s="1"/>
  <c r="AQ26" i="14"/>
  <c r="AQ23" i="14"/>
  <c r="AQ24" i="14"/>
  <c r="AQ22" i="14"/>
  <c r="AQ18" i="14"/>
  <c r="AQ16" i="14"/>
  <c r="AO5" i="10"/>
  <c r="AQ10" i="14"/>
  <c r="AR17" i="14"/>
  <c r="AR15" i="14"/>
  <c r="AR12" i="14"/>
  <c r="AR11" i="14"/>
  <c r="AR14" i="14"/>
  <c r="AR13" i="14"/>
  <c r="AR3" i="14"/>
  <c r="AS1" i="14"/>
  <c r="AR1" i="10"/>
  <c r="AQ3" i="10"/>
  <c r="AQ66" i="10"/>
  <c r="AP63" i="10"/>
  <c r="AP16" i="10" s="1"/>
  <c r="AP57" i="10"/>
  <c r="AP10" i="10" s="1"/>
  <c r="AP58" i="10"/>
  <c r="AP11" i="10" s="1"/>
  <c r="AP59" i="10"/>
  <c r="AP12" i="10" s="1"/>
  <c r="AP64" i="10"/>
  <c r="AP17" i="10" s="1"/>
  <c r="AP65" i="10"/>
  <c r="AP18" i="10" s="1"/>
  <c r="AP62" i="10"/>
  <c r="AP15" i="10" s="1"/>
  <c r="AP60" i="10"/>
  <c r="AP13" i="10" s="1"/>
  <c r="AP61" i="10"/>
  <c r="AP14" i="10" s="1"/>
  <c r="E20" i="8"/>
  <c r="CE80" i="15" s="1"/>
  <c r="CE82" i="15" s="1"/>
  <c r="CE96" i="15" s="1"/>
  <c r="E19" i="16"/>
  <c r="D20" i="12"/>
  <c r="F20" i="12" s="1"/>
  <c r="B21" i="12" s="1"/>
  <c r="AM110" i="7"/>
  <c r="AN108" i="7" s="1"/>
  <c r="AM109" i="7"/>
  <c r="AT11" i="15"/>
  <c r="AT11" i="11"/>
  <c r="AT11" i="6"/>
  <c r="AT2" i="15"/>
  <c r="AT2" i="11"/>
  <c r="AQ2" i="5"/>
  <c r="AT2" i="6"/>
  <c r="EG80" i="15"/>
  <c r="EG82" i="15" s="1"/>
  <c r="EG96" i="15" s="1"/>
  <c r="CW80" i="15"/>
  <c r="CW82" i="15" s="1"/>
  <c r="CW96" i="15" s="1"/>
  <c r="ED80" i="11"/>
  <c r="ED82" i="11" s="1"/>
  <c r="ED96" i="11" s="1"/>
  <c r="BU80" i="6"/>
  <c r="BU82" i="6" s="1"/>
  <c r="BU96" i="6" s="1"/>
  <c r="DJ80" i="6"/>
  <c r="DJ82" i="6" s="1"/>
  <c r="DJ96" i="6" s="1"/>
  <c r="AJ80" i="6"/>
  <c r="AJ82" i="6" s="1"/>
  <c r="BY80" i="6"/>
  <c r="BY82" i="6" s="1"/>
  <c r="BY96" i="6" s="1"/>
  <c r="DB80" i="6"/>
  <c r="DB82" i="6" s="1"/>
  <c r="DB96" i="6" s="1"/>
  <c r="EK80" i="6"/>
  <c r="EK82" i="6" s="1"/>
  <c r="EK96" i="6" s="1"/>
  <c r="BK80" i="6"/>
  <c r="BK82" i="6" s="1"/>
  <c r="BK96" i="6" s="1"/>
  <c r="CZ80" i="6"/>
  <c r="CZ82" i="6" s="1"/>
  <c r="CZ96" i="6" s="1"/>
  <c r="A34" i="8"/>
  <c r="G33" i="8"/>
  <c r="AX3" i="7"/>
  <c r="AW5" i="7"/>
  <c r="AT15" i="15"/>
  <c r="AT15" i="11"/>
  <c r="AT15" i="6"/>
  <c r="A32" i="12"/>
  <c r="G31" i="12"/>
  <c r="AT16" i="15"/>
  <c r="AT16" i="11"/>
  <c r="AT16" i="6"/>
  <c r="AT12" i="15"/>
  <c r="AT12" i="11"/>
  <c r="AT12" i="6"/>
  <c r="AQ59" i="5"/>
  <c r="AQ12" i="5" s="1"/>
  <c r="AQ62" i="5"/>
  <c r="AQ15" i="5" s="1"/>
  <c r="AQ65" i="5"/>
  <c r="AQ18" i="5" s="1"/>
  <c r="AQ57" i="5"/>
  <c r="AQ10" i="5" s="1"/>
  <c r="AQ60" i="5"/>
  <c r="AQ13" i="5" s="1"/>
  <c r="AQ63" i="5"/>
  <c r="AQ16" i="5" s="1"/>
  <c r="AQ66" i="5"/>
  <c r="AQ58" i="5"/>
  <c r="AQ11" i="5" s="1"/>
  <c r="AQ61" i="5"/>
  <c r="AQ14" i="5" s="1"/>
  <c r="AQ64" i="5"/>
  <c r="AQ17" i="5" s="1"/>
  <c r="AS1" i="5"/>
  <c r="AR3" i="5"/>
  <c r="C20" i="16"/>
  <c r="AU72" i="15"/>
  <c r="AU71" i="15"/>
  <c r="AU60" i="15"/>
  <c r="AU56" i="15"/>
  <c r="AU41" i="15"/>
  <c r="AU46" i="15"/>
  <c r="AU34" i="15"/>
  <c r="AU73" i="15"/>
  <c r="AU65" i="15"/>
  <c r="AU44" i="15"/>
  <c r="AU31" i="15"/>
  <c r="AU45" i="15"/>
  <c r="AU49" i="15"/>
  <c r="AU39" i="15"/>
  <c r="AU35" i="15"/>
  <c r="AU28" i="15"/>
  <c r="AU70" i="15"/>
  <c r="AU48" i="15"/>
  <c r="AU42" i="15"/>
  <c r="AU36" i="15"/>
  <c r="AU69" i="15"/>
  <c r="AU61" i="15"/>
  <c r="AU55" i="15"/>
  <c r="AU59" i="15"/>
  <c r="AU64" i="15"/>
  <c r="AU47" i="15"/>
  <c r="AU51" i="15"/>
  <c r="AU53" i="15"/>
  <c r="AU58" i="15"/>
  <c r="AU40" i="15"/>
  <c r="AU32" i="15"/>
  <c r="AU50" i="15"/>
  <c r="AU54" i="15"/>
  <c r="AU43" i="15"/>
  <c r="AU38" i="15"/>
  <c r="AU37" i="15"/>
  <c r="AU33" i="15"/>
  <c r="AU74" i="15"/>
  <c r="AU68" i="15"/>
  <c r="AU63" i="15"/>
  <c r="AU66" i="15"/>
  <c r="AU62" i="15"/>
  <c r="AU57" i="15"/>
  <c r="AU52" i="15"/>
  <c r="AU30" i="15"/>
  <c r="AU29" i="15"/>
  <c r="A36" i="16"/>
  <c r="G35" i="16"/>
  <c r="AU30" i="6"/>
  <c r="AU71" i="6"/>
  <c r="AU63" i="6"/>
  <c r="AU57" i="6"/>
  <c r="AU51" i="6"/>
  <c r="AU45" i="6"/>
  <c r="AU39" i="6"/>
  <c r="AU33" i="6"/>
  <c r="AU74" i="6"/>
  <c r="AU68" i="6"/>
  <c r="AU66" i="6"/>
  <c r="AU60" i="6"/>
  <c r="AU54" i="6"/>
  <c r="AU48" i="6"/>
  <c r="AU42" i="6"/>
  <c r="AU36" i="6"/>
  <c r="AU28" i="6"/>
  <c r="AU29" i="6"/>
  <c r="AU64" i="6"/>
  <c r="AU58" i="6"/>
  <c r="AU52" i="6"/>
  <c r="AU46" i="6"/>
  <c r="AU40" i="6"/>
  <c r="AU34" i="6"/>
  <c r="AU69" i="6"/>
  <c r="AU61" i="6"/>
  <c r="AU55" i="6"/>
  <c r="AU49" i="6"/>
  <c r="AU43" i="6"/>
  <c r="AU37" i="6"/>
  <c r="AU31" i="6"/>
  <c r="AU72" i="6"/>
  <c r="AU65" i="6"/>
  <c r="AU59" i="6"/>
  <c r="AU53" i="6"/>
  <c r="AU47" i="6"/>
  <c r="AU41" i="6"/>
  <c r="AU35" i="6"/>
  <c r="AU70" i="6"/>
  <c r="AU62" i="6"/>
  <c r="AU56" i="6"/>
  <c r="AU50" i="6"/>
  <c r="AU44" i="6"/>
  <c r="AU38" i="6"/>
  <c r="AU32" i="6"/>
  <c r="AU73" i="6"/>
  <c r="AT17" i="15"/>
  <c r="AT17" i="11"/>
  <c r="AT17" i="6"/>
  <c r="AT13" i="15"/>
  <c r="AT13" i="11"/>
  <c r="AT13" i="6"/>
  <c r="AT9" i="15"/>
  <c r="AT9" i="11"/>
  <c r="AT9" i="6"/>
  <c r="AU53" i="11"/>
  <c r="AU74" i="11"/>
  <c r="AU68" i="11"/>
  <c r="AU64" i="11"/>
  <c r="AU59" i="11"/>
  <c r="AU70" i="11"/>
  <c r="AU55" i="11"/>
  <c r="AU65" i="11"/>
  <c r="AU72" i="11"/>
  <c r="AU62" i="11"/>
  <c r="AU56" i="11"/>
  <c r="AU58" i="11"/>
  <c r="AU47" i="11"/>
  <c r="AU41" i="11"/>
  <c r="AU35" i="11"/>
  <c r="AU60" i="11"/>
  <c r="AU51" i="11"/>
  <c r="AU34" i="11"/>
  <c r="AU50" i="11"/>
  <c r="AU44" i="11"/>
  <c r="AU66" i="11"/>
  <c r="AU54" i="11"/>
  <c r="AU37" i="11"/>
  <c r="AU61" i="11"/>
  <c r="AU29" i="11"/>
  <c r="AU71" i="11"/>
  <c r="AU73" i="11"/>
  <c r="AU45" i="11"/>
  <c r="AU39" i="11"/>
  <c r="AU33" i="11"/>
  <c r="AU48" i="11"/>
  <c r="AU42" i="11"/>
  <c r="AU31" i="11"/>
  <c r="AU38" i="11"/>
  <c r="AU52" i="11"/>
  <c r="AU69" i="11"/>
  <c r="AU30" i="11"/>
  <c r="AU46" i="11"/>
  <c r="AU57" i="11"/>
  <c r="AU32" i="11"/>
  <c r="AU36" i="11"/>
  <c r="AU40" i="11"/>
  <c r="AU63" i="11"/>
  <c r="AU49" i="11"/>
  <c r="AU43" i="11"/>
  <c r="AU28" i="11"/>
  <c r="C21" i="8"/>
  <c r="AW1" i="15"/>
  <c r="AV3" i="15"/>
  <c r="AW1" i="6"/>
  <c r="AV3" i="6"/>
  <c r="AL112" i="7"/>
  <c r="AL115" i="7" s="1"/>
  <c r="AL114" i="7"/>
  <c r="AT14" i="15"/>
  <c r="AT14" i="11"/>
  <c r="AT14" i="6"/>
  <c r="AT10" i="15"/>
  <c r="AT10" i="11"/>
  <c r="AT10" i="6"/>
  <c r="AW1" i="11"/>
  <c r="AV3" i="11"/>
  <c r="DF80" i="6" l="1"/>
  <c r="DF82" i="6" s="1"/>
  <c r="DF96" i="6" s="1"/>
  <c r="BQ80" i="6"/>
  <c r="BQ82" i="6" s="1"/>
  <c r="BQ96" i="6" s="1"/>
  <c r="AN80" i="6"/>
  <c r="AN82" i="6" s="1"/>
  <c r="DH80" i="6"/>
  <c r="DH82" i="6" s="1"/>
  <c r="DH96" i="6" s="1"/>
  <c r="CE80" i="6"/>
  <c r="CE82" i="6" s="1"/>
  <c r="CE96" i="6" s="1"/>
  <c r="AP80" i="6"/>
  <c r="AP82" i="6" s="1"/>
  <c r="DP80" i="6"/>
  <c r="DP82" i="6" s="1"/>
  <c r="DP96" i="6" s="1"/>
  <c r="CY80" i="6"/>
  <c r="CY82" i="6" s="1"/>
  <c r="CY96" i="6" s="1"/>
  <c r="DI80" i="11"/>
  <c r="DI82" i="11" s="1"/>
  <c r="DI96" i="11" s="1"/>
  <c r="DL80" i="6"/>
  <c r="DL82" i="6" s="1"/>
  <c r="DL96" i="6" s="1"/>
  <c r="EN80" i="6"/>
  <c r="EN82" i="6" s="1"/>
  <c r="EN96" i="6" s="1"/>
  <c r="CC80" i="6"/>
  <c r="CC82" i="6" s="1"/>
  <c r="CC96" i="6" s="1"/>
  <c r="AO80" i="6"/>
  <c r="AO82" i="6" s="1"/>
  <c r="DI80" i="6"/>
  <c r="DI82" i="6" s="1"/>
  <c r="DI96" i="6" s="1"/>
  <c r="BC80" i="6"/>
  <c r="BC82" i="6" s="1"/>
  <c r="BC96" i="6" s="1"/>
  <c r="CZ80" i="11"/>
  <c r="CZ82" i="11" s="1"/>
  <c r="CZ96" i="11" s="1"/>
  <c r="DN80" i="6"/>
  <c r="DN82" i="6" s="1"/>
  <c r="DN96" i="6" s="1"/>
  <c r="DW80" i="11"/>
  <c r="DW82" i="11" s="1"/>
  <c r="DW96" i="11" s="1"/>
  <c r="DR80" i="6"/>
  <c r="DR82" i="6" s="1"/>
  <c r="DR96" i="6" s="1"/>
  <c r="AZ80" i="6"/>
  <c r="AZ82" i="6" s="1"/>
  <c r="AZ96" i="6" s="1"/>
  <c r="CR80" i="6"/>
  <c r="CR82" i="6" s="1"/>
  <c r="CR96" i="6" s="1"/>
  <c r="AX80" i="6"/>
  <c r="AX82" i="6" s="1"/>
  <c r="AX96" i="6" s="1"/>
  <c r="DX80" i="6"/>
  <c r="DX82" i="6" s="1"/>
  <c r="DX96" i="6" s="1"/>
  <c r="DG80" i="6"/>
  <c r="DG82" i="6" s="1"/>
  <c r="DG96" i="6" s="1"/>
  <c r="BX80" i="6"/>
  <c r="BX82" i="6" s="1"/>
  <c r="BX96" i="6" s="1"/>
  <c r="BM80" i="6"/>
  <c r="BM82" i="6" s="1"/>
  <c r="BM96" i="6" s="1"/>
  <c r="EG80" i="6"/>
  <c r="EG82" i="6" s="1"/>
  <c r="EG96" i="6" s="1"/>
  <c r="CX80" i="6"/>
  <c r="CX82" i="6" s="1"/>
  <c r="CX96" i="6" s="1"/>
  <c r="BI80" i="6"/>
  <c r="BI82" i="6" s="1"/>
  <c r="BI96" i="6" s="1"/>
  <c r="AS80" i="11"/>
  <c r="AS82" i="11" s="1"/>
  <c r="AS96" i="11" s="1"/>
  <c r="BE80" i="11"/>
  <c r="BE82" i="11" s="1"/>
  <c r="BE96" i="11" s="1"/>
  <c r="AL80" i="6"/>
  <c r="AL82" i="6" s="1"/>
  <c r="BW80" i="6"/>
  <c r="BW82" i="6" s="1"/>
  <c r="BW96" i="6" s="1"/>
  <c r="AT80" i="6"/>
  <c r="AT82" i="6" s="1"/>
  <c r="AT96" i="6" s="1"/>
  <c r="CK80" i="6"/>
  <c r="CK82" i="6" s="1"/>
  <c r="CK96" i="6" s="1"/>
  <c r="BT80" i="6"/>
  <c r="BT82" i="6" s="1"/>
  <c r="BT96" i="6" s="1"/>
  <c r="EI80" i="6"/>
  <c r="EI82" i="6" s="1"/>
  <c r="EI96" i="6" s="1"/>
  <c r="AR80" i="6"/>
  <c r="AR82" i="6" s="1"/>
  <c r="AR96" i="6" s="1"/>
  <c r="EO80" i="6"/>
  <c r="EO82" i="6" s="1"/>
  <c r="EO96" i="6" s="1"/>
  <c r="CB80" i="6"/>
  <c r="CB82" i="6" s="1"/>
  <c r="CB96" i="6" s="1"/>
  <c r="AM80" i="6"/>
  <c r="AM82" i="6" s="1"/>
  <c r="EE80" i="6"/>
  <c r="EE82" i="6" s="1"/>
  <c r="EE96" i="6" s="1"/>
  <c r="CV80" i="6"/>
  <c r="CV82" i="6" s="1"/>
  <c r="CV96" i="6" s="1"/>
  <c r="BS80" i="6"/>
  <c r="BS82" i="6" s="1"/>
  <c r="BS96" i="6" s="1"/>
  <c r="EM80" i="6"/>
  <c r="EM82" i="6" s="1"/>
  <c r="EM96" i="6" s="1"/>
  <c r="DD80" i="6"/>
  <c r="DD82" i="6" s="1"/>
  <c r="DD96" i="6" s="1"/>
  <c r="BO80" i="6"/>
  <c r="BO82" i="6" s="1"/>
  <c r="BO96" i="6" s="1"/>
  <c r="BH80" i="11"/>
  <c r="BH82" i="11" s="1"/>
  <c r="BH96" i="11" s="1"/>
  <c r="BT80" i="11"/>
  <c r="BT82" i="11" s="1"/>
  <c r="BT96" i="11" s="1"/>
  <c r="CX80" i="15"/>
  <c r="CX82" i="15" s="1"/>
  <c r="CX96" i="15" s="1"/>
  <c r="AY80" i="11"/>
  <c r="AY82" i="11" s="1"/>
  <c r="AY96" i="11" s="1"/>
  <c r="DG80" i="11"/>
  <c r="DG82" i="11" s="1"/>
  <c r="DG96" i="11" s="1"/>
  <c r="DJ80" i="15"/>
  <c r="DJ82" i="15" s="1"/>
  <c r="DJ96" i="15" s="1"/>
  <c r="DE80" i="11"/>
  <c r="DE82" i="11" s="1"/>
  <c r="DE96" i="11" s="1"/>
  <c r="CN80" i="11"/>
  <c r="CN82" i="11" s="1"/>
  <c r="CN96" i="11" s="1"/>
  <c r="DD80" i="15"/>
  <c r="DD82" i="15" s="1"/>
  <c r="DD96" i="15" s="1"/>
  <c r="BA80" i="11"/>
  <c r="BA82" i="11" s="1"/>
  <c r="BA96" i="11" s="1"/>
  <c r="CU80" i="11"/>
  <c r="CU82" i="11" s="1"/>
  <c r="CU96" i="11" s="1"/>
  <c r="CV80" i="15"/>
  <c r="CV82" i="15" s="1"/>
  <c r="CV96" i="15" s="1"/>
  <c r="AQ5" i="14"/>
  <c r="AP6" i="10"/>
  <c r="AT5" i="11" s="1"/>
  <c r="AS59" i="14"/>
  <c r="AS61" i="14"/>
  <c r="AS58" i="14"/>
  <c r="AS60" i="14"/>
  <c r="AS64" i="14"/>
  <c r="AS62" i="14"/>
  <c r="AS66" i="14"/>
  <c r="AR63" i="14"/>
  <c r="AR57" i="14"/>
  <c r="AR65" i="14"/>
  <c r="AQ8" i="10"/>
  <c r="AU7" i="11" s="1"/>
  <c r="AO19" i="10"/>
  <c r="AS4" i="11"/>
  <c r="CB80" i="15"/>
  <c r="CB82" i="15" s="1"/>
  <c r="CB96" i="15" s="1"/>
  <c r="DC80" i="15"/>
  <c r="DC82" i="15" s="1"/>
  <c r="DC96" i="15" s="1"/>
  <c r="DW80" i="6"/>
  <c r="DW82" i="6" s="1"/>
  <c r="DW96" i="6" s="1"/>
  <c r="BV80" i="11"/>
  <c r="BV82" i="11" s="1"/>
  <c r="BV96" i="11" s="1"/>
  <c r="CR80" i="11"/>
  <c r="CR82" i="11" s="1"/>
  <c r="CR96" i="11" s="1"/>
  <c r="DO80" i="11"/>
  <c r="DO82" i="11" s="1"/>
  <c r="DO96" i="11" s="1"/>
  <c r="BF80" i="11"/>
  <c r="BF82" i="11" s="1"/>
  <c r="BF96" i="11" s="1"/>
  <c r="BK80" i="15"/>
  <c r="BK82" i="15" s="1"/>
  <c r="BK96" i="15" s="1"/>
  <c r="EC80" i="6"/>
  <c r="EC82" i="6" s="1"/>
  <c r="EC96" i="6" s="1"/>
  <c r="CK80" i="11"/>
  <c r="CK82" i="11" s="1"/>
  <c r="CK96" i="11" s="1"/>
  <c r="BC80" i="11"/>
  <c r="BC82" i="11" s="1"/>
  <c r="BC96" i="11" s="1"/>
  <c r="DV80" i="11"/>
  <c r="DV82" i="11" s="1"/>
  <c r="DV96" i="11" s="1"/>
  <c r="DT80" i="11"/>
  <c r="DT82" i="11" s="1"/>
  <c r="DT96" i="11" s="1"/>
  <c r="CI80" i="15"/>
  <c r="CI82" i="15" s="1"/>
  <c r="CI96" i="15" s="1"/>
  <c r="AR80" i="11"/>
  <c r="AR82" i="11" s="1"/>
  <c r="AR96" i="11" s="1"/>
  <c r="AV80" i="11"/>
  <c r="AV82" i="11" s="1"/>
  <c r="AV96" i="11" s="1"/>
  <c r="BO80" i="11"/>
  <c r="BO82" i="11" s="1"/>
  <c r="BO96" i="11" s="1"/>
  <c r="AM80" i="11"/>
  <c r="AM82" i="11" s="1"/>
  <c r="BD80" i="11"/>
  <c r="BD82" i="11" s="1"/>
  <c r="BD96" i="11" s="1"/>
  <c r="CA80" i="11"/>
  <c r="CA82" i="11" s="1"/>
  <c r="CA96" i="11" s="1"/>
  <c r="EI80" i="15"/>
  <c r="EI82" i="15" s="1"/>
  <c r="EI96" i="15" s="1"/>
  <c r="AZ80" i="15"/>
  <c r="AZ82" i="15" s="1"/>
  <c r="AZ96" i="15" s="1"/>
  <c r="CX80" i="11"/>
  <c r="CX82" i="11" s="1"/>
  <c r="CX96" i="11" s="1"/>
  <c r="DA80" i="11"/>
  <c r="DA82" i="11" s="1"/>
  <c r="DA96" i="11" s="1"/>
  <c r="CC80" i="11"/>
  <c r="CC82" i="11" s="1"/>
  <c r="CC96" i="11" s="1"/>
  <c r="BW80" i="11"/>
  <c r="BW82" i="11" s="1"/>
  <c r="BW96" i="11" s="1"/>
  <c r="CG80" i="11"/>
  <c r="CG82" i="11" s="1"/>
  <c r="CG96" i="11" s="1"/>
  <c r="EN80" i="11"/>
  <c r="EN82" i="11" s="1"/>
  <c r="EN96" i="11" s="1"/>
  <c r="AR80" i="15"/>
  <c r="AR82" i="15" s="1"/>
  <c r="AR96" i="15" s="1"/>
  <c r="BR80" i="15"/>
  <c r="BR82" i="15" s="1"/>
  <c r="BR96" i="15" s="1"/>
  <c r="BL80" i="15"/>
  <c r="BL82" i="15" s="1"/>
  <c r="BL96" i="15" s="1"/>
  <c r="AR27" i="14"/>
  <c r="AR25" i="14"/>
  <c r="AR28" i="14"/>
  <c r="AR8" i="14"/>
  <c r="AR29" i="14"/>
  <c r="AR26" i="14"/>
  <c r="AR20" i="14"/>
  <c r="AR6" i="14" s="1"/>
  <c r="AR21" i="14"/>
  <c r="AR24" i="14"/>
  <c r="AR23" i="14"/>
  <c r="AR22" i="14"/>
  <c r="AR16" i="14"/>
  <c r="AR18" i="14"/>
  <c r="AP5" i="10"/>
  <c r="DP80" i="11"/>
  <c r="DP82" i="11" s="1"/>
  <c r="DP96" i="11" s="1"/>
  <c r="EK80" i="11"/>
  <c r="EK82" i="11" s="1"/>
  <c r="EK96" i="11" s="1"/>
  <c r="DC80" i="11"/>
  <c r="DC82" i="11" s="1"/>
  <c r="DC96" i="11" s="1"/>
  <c r="BP80" i="15"/>
  <c r="BP82" i="15" s="1"/>
  <c r="BP96" i="15" s="1"/>
  <c r="DI80" i="15"/>
  <c r="DI82" i="15" s="1"/>
  <c r="DI96" i="15" s="1"/>
  <c r="AK80" i="11"/>
  <c r="AK82" i="11" s="1"/>
  <c r="AU80" i="11"/>
  <c r="AU82" i="11" s="1"/>
  <c r="AU96" i="11" s="1"/>
  <c r="BM80" i="11"/>
  <c r="BM82" i="11" s="1"/>
  <c r="BM96" i="11" s="1"/>
  <c r="CR80" i="15"/>
  <c r="CR82" i="15" s="1"/>
  <c r="CR96" i="15" s="1"/>
  <c r="AT80" i="11"/>
  <c r="AT82" i="11" s="1"/>
  <c r="AT96" i="11" s="1"/>
  <c r="AK80" i="15"/>
  <c r="AK82" i="15" s="1"/>
  <c r="BD80" i="6"/>
  <c r="BD82" i="6" s="1"/>
  <c r="BD96" i="6" s="1"/>
  <c r="CI80" i="6"/>
  <c r="CI82" i="6" s="1"/>
  <c r="CI96" i="6" s="1"/>
  <c r="DT80" i="6"/>
  <c r="DT82" i="6" s="1"/>
  <c r="DT96" i="6" s="1"/>
  <c r="AV80" i="6"/>
  <c r="AV82" i="6" s="1"/>
  <c r="AV96" i="6" s="1"/>
  <c r="CA80" i="6"/>
  <c r="CA82" i="6" s="1"/>
  <c r="CA96" i="6" s="1"/>
  <c r="CY80" i="11"/>
  <c r="CY82" i="11" s="1"/>
  <c r="CY96" i="11" s="1"/>
  <c r="DF80" i="11"/>
  <c r="DF82" i="11" s="1"/>
  <c r="DF96" i="11" s="1"/>
  <c r="EC80" i="11"/>
  <c r="EC82" i="11" s="1"/>
  <c r="EC96" i="11" s="1"/>
  <c r="AZ80" i="11"/>
  <c r="AZ82" i="11" s="1"/>
  <c r="AZ96" i="11" s="1"/>
  <c r="EC80" i="15"/>
  <c r="EC82" i="15" s="1"/>
  <c r="EC96" i="15" s="1"/>
  <c r="DR80" i="15"/>
  <c r="DR82" i="15" s="1"/>
  <c r="DR96" i="15" s="1"/>
  <c r="DZ80" i="11"/>
  <c r="DZ82" i="11" s="1"/>
  <c r="DZ96" i="11" s="1"/>
  <c r="EP80" i="15"/>
  <c r="EP82" i="15" s="1"/>
  <c r="EP96" i="15" s="1"/>
  <c r="DJ80" i="11"/>
  <c r="DJ82" i="11" s="1"/>
  <c r="DJ96" i="11" s="1"/>
  <c r="CH80" i="11"/>
  <c r="CH82" i="11" s="1"/>
  <c r="CH96" i="11" s="1"/>
  <c r="CD80" i="11"/>
  <c r="CD82" i="11" s="1"/>
  <c r="CD96" i="11" s="1"/>
  <c r="DV80" i="15"/>
  <c r="DV82" i="15" s="1"/>
  <c r="DV96" i="15" s="1"/>
  <c r="BT80" i="15"/>
  <c r="BT82" i="15" s="1"/>
  <c r="BT96" i="15" s="1"/>
  <c r="BJ80" i="15"/>
  <c r="BJ82" i="15" s="1"/>
  <c r="BJ96" i="15" s="1"/>
  <c r="DA80" i="15"/>
  <c r="DA82" i="15" s="1"/>
  <c r="DA96" i="15" s="1"/>
  <c r="DT80" i="15"/>
  <c r="DT82" i="15" s="1"/>
  <c r="DT96" i="15" s="1"/>
  <c r="EM80" i="11"/>
  <c r="EM82" i="11" s="1"/>
  <c r="EM96" i="11" s="1"/>
  <c r="DK80" i="11"/>
  <c r="DK82" i="11" s="1"/>
  <c r="DK96" i="11" s="1"/>
  <c r="DB80" i="11"/>
  <c r="DB82" i="11" s="1"/>
  <c r="DB96" i="11" s="1"/>
  <c r="AQ80" i="15"/>
  <c r="AQ82" i="15" s="1"/>
  <c r="AQ96" i="15" s="1"/>
  <c r="CF80" i="15"/>
  <c r="CF82" i="15" s="1"/>
  <c r="CF96" i="15" s="1"/>
  <c r="DF80" i="15"/>
  <c r="DF82" i="15" s="1"/>
  <c r="DF96" i="15" s="1"/>
  <c r="EE80" i="15"/>
  <c r="EE82" i="15" s="1"/>
  <c r="EE96" i="15" s="1"/>
  <c r="EL80" i="15"/>
  <c r="EL82" i="15" s="1"/>
  <c r="EL96" i="15" s="1"/>
  <c r="AN80" i="11"/>
  <c r="AN82" i="11" s="1"/>
  <c r="AN96" i="11" s="1"/>
  <c r="DH80" i="11"/>
  <c r="DH82" i="11" s="1"/>
  <c r="DH96" i="11" s="1"/>
  <c r="EH80" i="15"/>
  <c r="EH82" i="15" s="1"/>
  <c r="EH96" i="15" s="1"/>
  <c r="DX80" i="15"/>
  <c r="DX82" i="15" s="1"/>
  <c r="DX96" i="15" s="1"/>
  <c r="DQ80" i="15"/>
  <c r="DQ82" i="15" s="1"/>
  <c r="DQ96" i="15" s="1"/>
  <c r="AM80" i="15"/>
  <c r="AM82" i="15" s="1"/>
  <c r="AM96" i="15" s="1"/>
  <c r="BF80" i="15"/>
  <c r="BF82" i="15" s="1"/>
  <c r="BF96" i="15" s="1"/>
  <c r="AO80" i="15"/>
  <c r="AO82" i="15" s="1"/>
  <c r="CK80" i="15"/>
  <c r="CK82" i="15" s="1"/>
  <c r="CK96" i="15" s="1"/>
  <c r="BB80" i="15"/>
  <c r="BB82" i="15" s="1"/>
  <c r="BB96" i="15" s="1"/>
  <c r="CM80" i="15"/>
  <c r="CM82" i="15" s="1"/>
  <c r="CM96" i="15" s="1"/>
  <c r="BH80" i="15"/>
  <c r="BH82" i="15" s="1"/>
  <c r="BH96" i="15" s="1"/>
  <c r="CG80" i="15"/>
  <c r="CG82" i="15" s="1"/>
  <c r="CG96" i="15" s="1"/>
  <c r="ED80" i="15"/>
  <c r="ED82" i="15" s="1"/>
  <c r="ED96" i="15" s="1"/>
  <c r="DG80" i="15"/>
  <c r="DG82" i="15" s="1"/>
  <c r="DG96" i="15" s="1"/>
  <c r="BX80" i="15"/>
  <c r="BX82" i="15" s="1"/>
  <c r="BX96" i="15" s="1"/>
  <c r="CQ80" i="15"/>
  <c r="CQ82" i="15" s="1"/>
  <c r="CQ96" i="15" s="1"/>
  <c r="AQ19" i="14"/>
  <c r="AR10" i="14"/>
  <c r="AS15" i="14"/>
  <c r="AS12" i="14"/>
  <c r="AS17" i="14"/>
  <c r="AS14" i="14"/>
  <c r="AS3" i="14"/>
  <c r="AS11" i="14"/>
  <c r="AT1" i="14"/>
  <c r="AS13" i="14"/>
  <c r="CS80" i="15"/>
  <c r="CS82" i="15" s="1"/>
  <c r="CS96" i="15" s="1"/>
  <c r="CO80" i="15"/>
  <c r="CO82" i="15" s="1"/>
  <c r="CO96" i="15" s="1"/>
  <c r="DZ80" i="15"/>
  <c r="DZ82" i="15" s="1"/>
  <c r="DZ96" i="15" s="1"/>
  <c r="DN80" i="11"/>
  <c r="DN82" i="11" s="1"/>
  <c r="DN96" i="11" s="1"/>
  <c r="BD80" i="15"/>
  <c r="BD82" i="15" s="1"/>
  <c r="BD96" i="15" s="1"/>
  <c r="DE80" i="15"/>
  <c r="DE82" i="15" s="1"/>
  <c r="DE96" i="15" s="1"/>
  <c r="CU80" i="15"/>
  <c r="CU82" i="15" s="1"/>
  <c r="CU96" i="15" s="1"/>
  <c r="EF80" i="15"/>
  <c r="EF82" i="15" s="1"/>
  <c r="EF96" i="15" s="1"/>
  <c r="AQ61" i="10"/>
  <c r="AQ14" i="10" s="1"/>
  <c r="AQ63" i="10"/>
  <c r="AQ16" i="10" s="1"/>
  <c r="AQ59" i="10"/>
  <c r="AQ12" i="10" s="1"/>
  <c r="AQ62" i="10"/>
  <c r="AQ15" i="10" s="1"/>
  <c r="AQ57" i="10"/>
  <c r="AQ10" i="10" s="1"/>
  <c r="AQ64" i="10"/>
  <c r="AQ17" i="10" s="1"/>
  <c r="AQ58" i="10"/>
  <c r="AQ11" i="10" s="1"/>
  <c r="AQ65" i="10"/>
  <c r="AQ18" i="10" s="1"/>
  <c r="AQ60" i="10"/>
  <c r="AQ13" i="10" s="1"/>
  <c r="AS1" i="10"/>
  <c r="AR3" i="10"/>
  <c r="AR66" i="10"/>
  <c r="BJ80" i="6"/>
  <c r="BJ82" i="6" s="1"/>
  <c r="BJ96" i="6" s="1"/>
  <c r="ED80" i="6"/>
  <c r="ED82" i="6" s="1"/>
  <c r="ED96" i="6" s="1"/>
  <c r="CO80" i="6"/>
  <c r="CO82" i="6" s="1"/>
  <c r="CO96" i="6" s="1"/>
  <c r="BF80" i="6"/>
  <c r="BF82" i="6" s="1"/>
  <c r="BF96" i="6" s="1"/>
  <c r="DZ80" i="6"/>
  <c r="DZ82" i="6" s="1"/>
  <c r="DZ96" i="6" s="1"/>
  <c r="CQ80" i="6"/>
  <c r="CQ82" i="6" s="1"/>
  <c r="CQ96" i="6" s="1"/>
  <c r="BB80" i="6"/>
  <c r="BB82" i="6" s="1"/>
  <c r="BB96" i="6" s="1"/>
  <c r="DV80" i="6"/>
  <c r="DV82" i="6" s="1"/>
  <c r="DV96" i="6" s="1"/>
  <c r="CG80" i="6"/>
  <c r="CG82" i="6" s="1"/>
  <c r="CG96" i="6" s="1"/>
  <c r="BG80" i="11"/>
  <c r="BG82" i="11" s="1"/>
  <c r="BG96" i="11" s="1"/>
  <c r="DM80" i="11"/>
  <c r="DM82" i="11" s="1"/>
  <c r="DM96" i="11" s="1"/>
  <c r="BN80" i="11"/>
  <c r="BN82" i="11" s="1"/>
  <c r="BN96" i="11" s="1"/>
  <c r="DU80" i="11"/>
  <c r="DU82" i="11" s="1"/>
  <c r="DU96" i="11" s="1"/>
  <c r="BB80" i="11"/>
  <c r="BB82" i="11" s="1"/>
  <c r="BB96" i="11" s="1"/>
  <c r="EJ80" i="11"/>
  <c r="EJ82" i="11" s="1"/>
  <c r="EJ96" i="11" s="1"/>
  <c r="DQ80" i="11"/>
  <c r="DQ82" i="11" s="1"/>
  <c r="DQ96" i="11" s="1"/>
  <c r="CO80" i="11"/>
  <c r="CO82" i="11" s="1"/>
  <c r="CO96" i="11" s="1"/>
  <c r="BL80" i="11"/>
  <c r="BL82" i="11" s="1"/>
  <c r="BL96" i="11" s="1"/>
  <c r="EF80" i="11"/>
  <c r="EF82" i="11" s="1"/>
  <c r="EF96" i="11" s="1"/>
  <c r="BC80" i="15"/>
  <c r="BC82" i="15" s="1"/>
  <c r="BC96" i="15" s="1"/>
  <c r="CN80" i="15"/>
  <c r="CN82" i="15" s="1"/>
  <c r="CN96" i="15" s="1"/>
  <c r="DP80" i="15"/>
  <c r="DP82" i="15" s="1"/>
  <c r="DP96" i="15" s="1"/>
  <c r="EO80" i="15"/>
  <c r="EO82" i="15" s="1"/>
  <c r="EO96" i="15" s="1"/>
  <c r="AS80" i="15"/>
  <c r="AS82" i="15" s="1"/>
  <c r="AS96" i="15" s="1"/>
  <c r="DM80" i="15"/>
  <c r="DM82" i="15" s="1"/>
  <c r="DM96" i="15" s="1"/>
  <c r="CD80" i="15"/>
  <c r="CD82" i="15" s="1"/>
  <c r="CD96" i="15" s="1"/>
  <c r="AU80" i="15"/>
  <c r="AU82" i="15" s="1"/>
  <c r="AU96" i="15" s="1"/>
  <c r="DO80" i="15"/>
  <c r="DO82" i="15" s="1"/>
  <c r="DO96" i="15" s="1"/>
  <c r="BP80" i="6"/>
  <c r="BP82" i="6" s="1"/>
  <c r="BP96" i="6" s="1"/>
  <c r="EJ80" i="6"/>
  <c r="EJ82" i="6" s="1"/>
  <c r="EJ96" i="6" s="1"/>
  <c r="CU80" i="6"/>
  <c r="CU82" i="6" s="1"/>
  <c r="CU96" i="6" s="1"/>
  <c r="BL80" i="6"/>
  <c r="BL82" i="6" s="1"/>
  <c r="BL96" i="6" s="1"/>
  <c r="EF80" i="6"/>
  <c r="EF82" i="6" s="1"/>
  <c r="EF96" i="6" s="1"/>
  <c r="CW80" i="6"/>
  <c r="CW82" i="6" s="1"/>
  <c r="CW96" i="6" s="1"/>
  <c r="BH80" i="6"/>
  <c r="BH82" i="6" s="1"/>
  <c r="BH96" i="6" s="1"/>
  <c r="EB80" i="6"/>
  <c r="EB82" i="6" s="1"/>
  <c r="EB96" i="6" s="1"/>
  <c r="CM80" i="6"/>
  <c r="CM82" i="6" s="1"/>
  <c r="CM96" i="6" s="1"/>
  <c r="BU80" i="11"/>
  <c r="BU82" i="11" s="1"/>
  <c r="BU96" i="11" s="1"/>
  <c r="EB80" i="11"/>
  <c r="EB82" i="11" s="1"/>
  <c r="EB96" i="11" s="1"/>
  <c r="CB80" i="11"/>
  <c r="CB82" i="11" s="1"/>
  <c r="CB96" i="11" s="1"/>
  <c r="EI80" i="11"/>
  <c r="EI82" i="11" s="1"/>
  <c r="EI96" i="11" s="1"/>
  <c r="BI80" i="11"/>
  <c r="BI82" i="11" s="1"/>
  <c r="BI96" i="11" s="1"/>
  <c r="AP80" i="11"/>
  <c r="AP82" i="11" s="1"/>
  <c r="AP96" i="11" s="1"/>
  <c r="DX80" i="11"/>
  <c r="DX82" i="11" s="1"/>
  <c r="DX96" i="11" s="1"/>
  <c r="CW80" i="11"/>
  <c r="CW82" i="11" s="1"/>
  <c r="CW96" i="11" s="1"/>
  <c r="BR80" i="11"/>
  <c r="BR82" i="11" s="1"/>
  <c r="BR96" i="11" s="1"/>
  <c r="EL80" i="11"/>
  <c r="EL82" i="11" s="1"/>
  <c r="EL96" i="11" s="1"/>
  <c r="BO80" i="15"/>
  <c r="BO82" i="15" s="1"/>
  <c r="BO96" i="15" s="1"/>
  <c r="CZ80" i="15"/>
  <c r="CZ82" i="15" s="1"/>
  <c r="CZ96" i="15" s="1"/>
  <c r="EB80" i="15"/>
  <c r="EB82" i="15" s="1"/>
  <c r="EB96" i="15" s="1"/>
  <c r="AL80" i="15"/>
  <c r="AL82" i="15" s="1"/>
  <c r="AL96" i="15" s="1"/>
  <c r="AY80" i="15"/>
  <c r="AY82" i="15" s="1"/>
  <c r="AY96" i="15" s="1"/>
  <c r="DS80" i="15"/>
  <c r="DS82" i="15" s="1"/>
  <c r="DS96" i="15" s="1"/>
  <c r="CJ80" i="15"/>
  <c r="CJ82" i="15" s="1"/>
  <c r="CJ96" i="15" s="1"/>
  <c r="BA80" i="15"/>
  <c r="BA82" i="15" s="1"/>
  <c r="BA96" i="15" s="1"/>
  <c r="DU80" i="15"/>
  <c r="DU82" i="15" s="1"/>
  <c r="DU96" i="15" s="1"/>
  <c r="BV80" i="6"/>
  <c r="BV82" i="6" s="1"/>
  <c r="BV96" i="6" s="1"/>
  <c r="EP80" i="6"/>
  <c r="EP82" i="6" s="1"/>
  <c r="EP96" i="6" s="1"/>
  <c r="DA80" i="6"/>
  <c r="DA82" i="6" s="1"/>
  <c r="DA96" i="6" s="1"/>
  <c r="BR80" i="6"/>
  <c r="BR82" i="6" s="1"/>
  <c r="BR96" i="6" s="1"/>
  <c r="EL80" i="6"/>
  <c r="EL82" i="6" s="1"/>
  <c r="EL96" i="6" s="1"/>
  <c r="DC80" i="6"/>
  <c r="DC82" i="6" s="1"/>
  <c r="DC96" i="6" s="1"/>
  <c r="BN80" i="6"/>
  <c r="BN82" i="6" s="1"/>
  <c r="BN96" i="6" s="1"/>
  <c r="EH80" i="6"/>
  <c r="EH82" i="6" s="1"/>
  <c r="EH96" i="6" s="1"/>
  <c r="CS80" i="6"/>
  <c r="CS82" i="6" s="1"/>
  <c r="CS96" i="6" s="1"/>
  <c r="CI80" i="11"/>
  <c r="CI82" i="11" s="1"/>
  <c r="CI96" i="11" s="1"/>
  <c r="EP80" i="11"/>
  <c r="EP82" i="11" s="1"/>
  <c r="EP96" i="11" s="1"/>
  <c r="CQ80" i="11"/>
  <c r="CQ82" i="11" s="1"/>
  <c r="CQ96" i="11" s="1"/>
  <c r="AO80" i="11"/>
  <c r="AO82" i="11" s="1"/>
  <c r="BP80" i="11"/>
  <c r="BP82" i="11" s="1"/>
  <c r="BP96" i="11" s="1"/>
  <c r="AW80" i="11"/>
  <c r="AW82" i="11" s="1"/>
  <c r="AW96" i="11" s="1"/>
  <c r="EE80" i="11"/>
  <c r="EE82" i="11" s="1"/>
  <c r="EE96" i="11" s="1"/>
  <c r="DD80" i="11"/>
  <c r="DD82" i="11" s="1"/>
  <c r="DD96" i="11" s="1"/>
  <c r="BX80" i="11"/>
  <c r="BX82" i="11" s="1"/>
  <c r="BX96" i="11" s="1"/>
  <c r="AP80" i="15"/>
  <c r="AP82" i="15" s="1"/>
  <c r="CA80" i="15"/>
  <c r="CA82" i="15" s="1"/>
  <c r="CA96" i="15" s="1"/>
  <c r="DL80" i="15"/>
  <c r="DL82" i="15" s="1"/>
  <c r="DL96" i="15" s="1"/>
  <c r="EN80" i="15"/>
  <c r="EN82" i="15" s="1"/>
  <c r="EN96" i="15" s="1"/>
  <c r="AX80" i="15"/>
  <c r="AX82" i="15" s="1"/>
  <c r="AX96" i="15" s="1"/>
  <c r="BE80" i="15"/>
  <c r="BE82" i="15" s="1"/>
  <c r="BE96" i="15" s="1"/>
  <c r="DY80" i="15"/>
  <c r="DY82" i="15" s="1"/>
  <c r="DY96" i="15" s="1"/>
  <c r="CP80" i="15"/>
  <c r="CP82" i="15" s="1"/>
  <c r="CP96" i="15" s="1"/>
  <c r="BG80" i="15"/>
  <c r="BG82" i="15" s="1"/>
  <c r="BG96" i="15" s="1"/>
  <c r="EA80" i="15"/>
  <c r="EA82" i="15" s="1"/>
  <c r="EA96" i="15" s="1"/>
  <c r="BM80" i="15"/>
  <c r="BM82" i="15" s="1"/>
  <c r="BM96" i="15" s="1"/>
  <c r="CH80" i="6"/>
  <c r="CH82" i="6" s="1"/>
  <c r="CH96" i="6" s="1"/>
  <c r="AS80" i="6"/>
  <c r="AS82" i="6" s="1"/>
  <c r="AS96" i="6" s="1"/>
  <c r="DM80" i="6"/>
  <c r="DM82" i="6" s="1"/>
  <c r="DM96" i="6" s="1"/>
  <c r="CD80" i="6"/>
  <c r="CD82" i="6" s="1"/>
  <c r="CD96" i="6" s="1"/>
  <c r="AU80" i="6"/>
  <c r="AU82" i="6" s="1"/>
  <c r="AU96" i="6" s="1"/>
  <c r="DO80" i="6"/>
  <c r="DO82" i="6" s="1"/>
  <c r="DO96" i="6" s="1"/>
  <c r="BZ80" i="6"/>
  <c r="BZ82" i="6" s="1"/>
  <c r="BZ96" i="6" s="1"/>
  <c r="AK80" i="6"/>
  <c r="AK82" i="6" s="1"/>
  <c r="AK96" i="6" s="1"/>
  <c r="DE80" i="6"/>
  <c r="DE82" i="6" s="1"/>
  <c r="DE96" i="6" s="1"/>
  <c r="DL80" i="11"/>
  <c r="DL82" i="11" s="1"/>
  <c r="DL96" i="11" s="1"/>
  <c r="BJ80" i="11"/>
  <c r="BJ82" i="11" s="1"/>
  <c r="BJ96" i="11" s="1"/>
  <c r="DS80" i="11"/>
  <c r="DS82" i="11" s="1"/>
  <c r="DS96" i="11" s="1"/>
  <c r="BQ80" i="11"/>
  <c r="BQ82" i="11" s="1"/>
  <c r="BQ96" i="11" s="1"/>
  <c r="CE80" i="11"/>
  <c r="CE82" i="11" s="1"/>
  <c r="CE96" i="11" s="1"/>
  <c r="BK80" i="11"/>
  <c r="BK82" i="11" s="1"/>
  <c r="BK96" i="11" s="1"/>
  <c r="AJ80" i="11"/>
  <c r="AJ82" i="11" s="1"/>
  <c r="DR80" i="11"/>
  <c r="DR82" i="11" s="1"/>
  <c r="DR96" i="11" s="1"/>
  <c r="CJ80" i="11"/>
  <c r="CJ82" i="11" s="1"/>
  <c r="CJ96" i="11" s="1"/>
  <c r="BN80" i="15"/>
  <c r="BN82" i="15" s="1"/>
  <c r="BN96" i="15" s="1"/>
  <c r="CY80" i="15"/>
  <c r="CY82" i="15" s="1"/>
  <c r="CY96" i="15" s="1"/>
  <c r="EJ80" i="15"/>
  <c r="EJ82" i="15" s="1"/>
  <c r="EJ96" i="15" s="1"/>
  <c r="AW80" i="15"/>
  <c r="AW82" i="15" s="1"/>
  <c r="AW96" i="15" s="1"/>
  <c r="BV80" i="15"/>
  <c r="BV82" i="15" s="1"/>
  <c r="BV96" i="15" s="1"/>
  <c r="BQ80" i="15"/>
  <c r="BQ82" i="15" s="1"/>
  <c r="BQ96" i="15" s="1"/>
  <c r="EK80" i="15"/>
  <c r="EK82" i="15" s="1"/>
  <c r="EK96" i="15" s="1"/>
  <c r="DB80" i="15"/>
  <c r="DB82" i="15" s="1"/>
  <c r="DB96" i="15" s="1"/>
  <c r="BS80" i="15"/>
  <c r="BS82" i="15" s="1"/>
  <c r="BS96" i="15" s="1"/>
  <c r="EM80" i="15"/>
  <c r="EM82" i="15" s="1"/>
  <c r="EM96" i="15" s="1"/>
  <c r="BA80" i="6"/>
  <c r="BA82" i="6" s="1"/>
  <c r="BA96" i="6" s="1"/>
  <c r="CF80" i="11"/>
  <c r="CF82" i="11" s="1"/>
  <c r="CF96" i="11" s="1"/>
  <c r="AN80" i="15"/>
  <c r="AN82" i="15" s="1"/>
  <c r="AN96" i="15" s="1"/>
  <c r="DH80" i="15"/>
  <c r="DH82" i="15" s="1"/>
  <c r="DH96" i="15" s="1"/>
  <c r="BY80" i="15"/>
  <c r="BY82" i="15" s="1"/>
  <c r="BY96" i="15" s="1"/>
  <c r="CN80" i="6"/>
  <c r="CN82" i="6" s="1"/>
  <c r="CN96" i="6" s="1"/>
  <c r="AY80" i="6"/>
  <c r="AY82" i="6" s="1"/>
  <c r="AY96" i="6" s="1"/>
  <c r="DS80" i="6"/>
  <c r="DS82" i="6" s="1"/>
  <c r="DS96" i="6" s="1"/>
  <c r="CJ80" i="6"/>
  <c r="CJ82" i="6" s="1"/>
  <c r="CJ96" i="6" s="1"/>
  <c r="DU80" i="6"/>
  <c r="DU82" i="6" s="1"/>
  <c r="DU96" i="6" s="1"/>
  <c r="CF80" i="6"/>
  <c r="CF82" i="6" s="1"/>
  <c r="CF96" i="6" s="1"/>
  <c r="AQ80" i="6"/>
  <c r="AQ82" i="6" s="1"/>
  <c r="AQ96" i="6" s="1"/>
  <c r="DK80" i="6"/>
  <c r="DK82" i="6" s="1"/>
  <c r="DK96" i="6" s="1"/>
  <c r="EA80" i="11"/>
  <c r="EA82" i="11" s="1"/>
  <c r="EA96" i="11" s="1"/>
  <c r="BY80" i="11"/>
  <c r="BY82" i="11" s="1"/>
  <c r="BY96" i="11" s="1"/>
  <c r="EH80" i="11"/>
  <c r="EH82" i="11" s="1"/>
  <c r="EH96" i="11" s="1"/>
  <c r="CL80" i="11"/>
  <c r="CL82" i="11" s="1"/>
  <c r="CL96" i="11" s="1"/>
  <c r="BS80" i="11"/>
  <c r="BS82" i="11" s="1"/>
  <c r="BS96" i="11" s="1"/>
  <c r="AQ80" i="11"/>
  <c r="AQ82" i="11" s="1"/>
  <c r="AQ96" i="11" s="1"/>
  <c r="DY80" i="11"/>
  <c r="DY82" i="11" s="1"/>
  <c r="DY96" i="11" s="1"/>
  <c r="CP80" i="11"/>
  <c r="CP82" i="11" s="1"/>
  <c r="CP96" i="11" s="1"/>
  <c r="BZ80" i="15"/>
  <c r="BZ82" i="15" s="1"/>
  <c r="BZ96" i="15" s="1"/>
  <c r="DK80" i="15"/>
  <c r="DK82" i="15" s="1"/>
  <c r="DK96" i="15" s="1"/>
  <c r="AJ80" i="15"/>
  <c r="AJ82" i="15" s="1"/>
  <c r="AJ96" i="15" s="1"/>
  <c r="BI80" i="15"/>
  <c r="BI82" i="15" s="1"/>
  <c r="BI96" i="15" s="1"/>
  <c r="CH80" i="15"/>
  <c r="CH82" i="15" s="1"/>
  <c r="CH96" i="15" s="1"/>
  <c r="BW80" i="15"/>
  <c r="BW82" i="15" s="1"/>
  <c r="BW96" i="15" s="1"/>
  <c r="CT80" i="6"/>
  <c r="CT82" i="6" s="1"/>
  <c r="CT96" i="6" s="1"/>
  <c r="BE80" i="6"/>
  <c r="BE82" i="6" s="1"/>
  <c r="BE96" i="6" s="1"/>
  <c r="DY80" i="6"/>
  <c r="DY82" i="6" s="1"/>
  <c r="DY96" i="6" s="1"/>
  <c r="CP80" i="6"/>
  <c r="CP82" i="6" s="1"/>
  <c r="CP96" i="6" s="1"/>
  <c r="BG80" i="6"/>
  <c r="BG82" i="6" s="1"/>
  <c r="BG96" i="6" s="1"/>
  <c r="EA80" i="6"/>
  <c r="EA82" i="6" s="1"/>
  <c r="EA96" i="6" s="1"/>
  <c r="CL80" i="6"/>
  <c r="CL82" i="6" s="1"/>
  <c r="CL96" i="6" s="1"/>
  <c r="AW80" i="6"/>
  <c r="AW82" i="6" s="1"/>
  <c r="AW96" i="6" s="1"/>
  <c r="DQ80" i="6"/>
  <c r="DQ82" i="6" s="1"/>
  <c r="DQ96" i="6" s="1"/>
  <c r="EO80" i="11"/>
  <c r="EO82" i="11" s="1"/>
  <c r="EO96" i="11" s="1"/>
  <c r="CM80" i="11"/>
  <c r="CM82" i="11" s="1"/>
  <c r="CM96" i="11" s="1"/>
  <c r="AL80" i="11"/>
  <c r="AL82" i="11" s="1"/>
  <c r="AL96" i="11" s="1"/>
  <c r="CT80" i="11"/>
  <c r="CT82" i="11" s="1"/>
  <c r="CT96" i="11" s="1"/>
  <c r="CS80" i="11"/>
  <c r="CS82" i="11" s="1"/>
  <c r="CS96" i="11" s="1"/>
  <c r="BZ80" i="11"/>
  <c r="BZ82" i="11" s="1"/>
  <c r="BZ96" i="11" s="1"/>
  <c r="AX80" i="11"/>
  <c r="AX82" i="11" s="1"/>
  <c r="AX96" i="11" s="1"/>
  <c r="EG80" i="11"/>
  <c r="EG82" i="11" s="1"/>
  <c r="EG96" i="11" s="1"/>
  <c r="CV80" i="11"/>
  <c r="CV82" i="11" s="1"/>
  <c r="CV96" i="11" s="1"/>
  <c r="CL80" i="15"/>
  <c r="CL82" i="15" s="1"/>
  <c r="CL96" i="15" s="1"/>
  <c r="DW80" i="15"/>
  <c r="DW82" i="15" s="1"/>
  <c r="DW96" i="15" s="1"/>
  <c r="AV80" i="15"/>
  <c r="AV82" i="15" s="1"/>
  <c r="AV96" i="15" s="1"/>
  <c r="BU80" i="15"/>
  <c r="BU82" i="15" s="1"/>
  <c r="BU96" i="15" s="1"/>
  <c r="CT80" i="15"/>
  <c r="CT82" i="15" s="1"/>
  <c r="CT96" i="15" s="1"/>
  <c r="CC80" i="15"/>
  <c r="CC82" i="15" s="1"/>
  <c r="CC96" i="15" s="1"/>
  <c r="AT80" i="15"/>
  <c r="AT82" i="15" s="1"/>
  <c r="AT96" i="15" s="1"/>
  <c r="DN80" i="15"/>
  <c r="DN82" i="15" s="1"/>
  <c r="DN96" i="15" s="1"/>
  <c r="AV28" i="6"/>
  <c r="AV64" i="6"/>
  <c r="AV58" i="6"/>
  <c r="AV52" i="6"/>
  <c r="AV46" i="6"/>
  <c r="AV40" i="6"/>
  <c r="AV34" i="6"/>
  <c r="AV69" i="6"/>
  <c r="AV61" i="6"/>
  <c r="AV55" i="6"/>
  <c r="AV49" i="6"/>
  <c r="AV43" i="6"/>
  <c r="AV37" i="6"/>
  <c r="AV31" i="6"/>
  <c r="AV72" i="6"/>
  <c r="AV70" i="6"/>
  <c r="AV62" i="6"/>
  <c r="AV56" i="6"/>
  <c r="AV50" i="6"/>
  <c r="AV44" i="6"/>
  <c r="AV38" i="6"/>
  <c r="AV32" i="6"/>
  <c r="AV73" i="6"/>
  <c r="AV65" i="6"/>
  <c r="AV59" i="6"/>
  <c r="AV53" i="6"/>
  <c r="AV47" i="6"/>
  <c r="AV41" i="6"/>
  <c r="AV35" i="6"/>
  <c r="AV29" i="6"/>
  <c r="AV63" i="6"/>
  <c r="AV57" i="6"/>
  <c r="AV51" i="6"/>
  <c r="AV45" i="6"/>
  <c r="AV39" i="6"/>
  <c r="AV33" i="6"/>
  <c r="AV74" i="6"/>
  <c r="AV68" i="6"/>
  <c r="AV66" i="6"/>
  <c r="AV60" i="6"/>
  <c r="AV54" i="6"/>
  <c r="AV48" i="6"/>
  <c r="AV42" i="6"/>
  <c r="AV36" i="6"/>
  <c r="AV71" i="6"/>
  <c r="AV30" i="6"/>
  <c r="AU13" i="15"/>
  <c r="AU13" i="11"/>
  <c r="AU13" i="6"/>
  <c r="A37" i="16"/>
  <c r="G36" i="16"/>
  <c r="AS3" i="5"/>
  <c r="AT1" i="5"/>
  <c r="AU15" i="15"/>
  <c r="AU15" i="11"/>
  <c r="AU15" i="6"/>
  <c r="AU11" i="15"/>
  <c r="AU11" i="11"/>
  <c r="AU11" i="6"/>
  <c r="AL96" i="6"/>
  <c r="AO96" i="11"/>
  <c r="AN110" i="7"/>
  <c r="AO108" i="7" s="1"/>
  <c r="AN109" i="7"/>
  <c r="AU16" i="15"/>
  <c r="AU16" i="11"/>
  <c r="AU16" i="6"/>
  <c r="AU12" i="15"/>
  <c r="AU12" i="11"/>
  <c r="AU12" i="6"/>
  <c r="AM96" i="6"/>
  <c r="AN96" i="6"/>
  <c r="AO96" i="6"/>
  <c r="AJ96" i="6"/>
  <c r="AK96" i="15"/>
  <c r="C21" i="12"/>
  <c r="AP96" i="6"/>
  <c r="AK96" i="11"/>
  <c r="AM96" i="11"/>
  <c r="AJ96" i="11"/>
  <c r="E20" i="12"/>
  <c r="AX1" i="6"/>
  <c r="AW3" i="6"/>
  <c r="AK88" i="15"/>
  <c r="AK91" i="15" s="1"/>
  <c r="AK92" i="15" s="1"/>
  <c r="AK97" i="15" s="1"/>
  <c r="AK88" i="11"/>
  <c r="AK91" i="11" s="1"/>
  <c r="AK92" i="11" s="1"/>
  <c r="AK97" i="11" s="1"/>
  <c r="AK88" i="6"/>
  <c r="AK91" i="6" s="1"/>
  <c r="AK92" i="6" s="1"/>
  <c r="AK97" i="6" s="1"/>
  <c r="D21" i="8"/>
  <c r="F21" i="8" s="1"/>
  <c r="B22" i="8" s="1"/>
  <c r="D20" i="16"/>
  <c r="F20" i="16" s="1"/>
  <c r="B21" i="16" s="1"/>
  <c r="AU10" i="15"/>
  <c r="AU10" i="11"/>
  <c r="AU10" i="6"/>
  <c r="A35" i="8"/>
  <c r="G34" i="8"/>
  <c r="AO96" i="15"/>
  <c r="AV68" i="11"/>
  <c r="AV65" i="11"/>
  <c r="AV61" i="11"/>
  <c r="AV60" i="11"/>
  <c r="AV74" i="11"/>
  <c r="AV73" i="11"/>
  <c r="AV72" i="11"/>
  <c r="AV71" i="11"/>
  <c r="AV51" i="11"/>
  <c r="AV45" i="11"/>
  <c r="AV39" i="11"/>
  <c r="AV33" i="11"/>
  <c r="AV63" i="11"/>
  <c r="AV50" i="11"/>
  <c r="AV54" i="11"/>
  <c r="AV29" i="11"/>
  <c r="AV66" i="11"/>
  <c r="AV69" i="11"/>
  <c r="AV59" i="11"/>
  <c r="AV53" i="11"/>
  <c r="AV58" i="11"/>
  <c r="AV48" i="11"/>
  <c r="AV42" i="11"/>
  <c r="AV37" i="11"/>
  <c r="AV49" i="11"/>
  <c r="AV43" i="11"/>
  <c r="AV70" i="11"/>
  <c r="AV55" i="11"/>
  <c r="AV31" i="11"/>
  <c r="AV64" i="11"/>
  <c r="AV62" i="11"/>
  <c r="AV57" i="11"/>
  <c r="AV36" i="11"/>
  <c r="AV35" i="11"/>
  <c r="AV44" i="11"/>
  <c r="AV38" i="11"/>
  <c r="AV32" i="11"/>
  <c r="AV47" i="11"/>
  <c r="AV41" i="11"/>
  <c r="AV52" i="11"/>
  <c r="AV46" i="11"/>
  <c r="AV40" i="11"/>
  <c r="AV34" i="11"/>
  <c r="AV56" i="11"/>
  <c r="AV30" i="11"/>
  <c r="AV28" i="11"/>
  <c r="AV74" i="15"/>
  <c r="AV66" i="15"/>
  <c r="AV55" i="15"/>
  <c r="AV51" i="15"/>
  <c r="AV53" i="15"/>
  <c r="AV42" i="15"/>
  <c r="AV37" i="15"/>
  <c r="AV73" i="15"/>
  <c r="AV71" i="15"/>
  <c r="AV62" i="15"/>
  <c r="AV61" i="15"/>
  <c r="AV56" i="15"/>
  <c r="AV52" i="15"/>
  <c r="AV48" i="15"/>
  <c r="AV45" i="15"/>
  <c r="AV35" i="15"/>
  <c r="AV49" i="15"/>
  <c r="AV44" i="15"/>
  <c r="AV70" i="15"/>
  <c r="AV59" i="15"/>
  <c r="AV57" i="15"/>
  <c r="AV31" i="15"/>
  <c r="AV30" i="15"/>
  <c r="AV28" i="15"/>
  <c r="AV72" i="15"/>
  <c r="AV58" i="15"/>
  <c r="AV43" i="15"/>
  <c r="AV39" i="15"/>
  <c r="AV34" i="15"/>
  <c r="AV36" i="15"/>
  <c r="AV32" i="15"/>
  <c r="AV33" i="15"/>
  <c r="AV47" i="15"/>
  <c r="AV41" i="15"/>
  <c r="AV40" i="15"/>
  <c r="AV68" i="15"/>
  <c r="AV65" i="15"/>
  <c r="AV60" i="15"/>
  <c r="AV54" i="15"/>
  <c r="AV64" i="15"/>
  <c r="AV63" i="15"/>
  <c r="AV69" i="15"/>
  <c r="AV50" i="15"/>
  <c r="AV46" i="15"/>
  <c r="AV38" i="15"/>
  <c r="AV29" i="15"/>
  <c r="AU17" i="15"/>
  <c r="AU17" i="11"/>
  <c r="AU17" i="6"/>
  <c r="A33" i="12"/>
  <c r="G32" i="12"/>
  <c r="AX5" i="7"/>
  <c r="AY3" i="7"/>
  <c r="AU2" i="15"/>
  <c r="AU2" i="11"/>
  <c r="AR2" i="5"/>
  <c r="AU2" i="6"/>
  <c r="AU9" i="15"/>
  <c r="AU9" i="11"/>
  <c r="AU9" i="6"/>
  <c r="AW3" i="11"/>
  <c r="AX1" i="11"/>
  <c r="AX1" i="15"/>
  <c r="AW3" i="15"/>
  <c r="AR59" i="5"/>
  <c r="AR12" i="5" s="1"/>
  <c r="AR62" i="5"/>
  <c r="AR15" i="5" s="1"/>
  <c r="AR65" i="5"/>
  <c r="AR18" i="5" s="1"/>
  <c r="AR57" i="5"/>
  <c r="AR10" i="5" s="1"/>
  <c r="AR60" i="5"/>
  <c r="AR13" i="5" s="1"/>
  <c r="AR63" i="5"/>
  <c r="AR16" i="5" s="1"/>
  <c r="AR66" i="5"/>
  <c r="AR58" i="5"/>
  <c r="AR11" i="5" s="1"/>
  <c r="AR61" i="5"/>
  <c r="AR14" i="5" s="1"/>
  <c r="AR64" i="5"/>
  <c r="AR17" i="5" s="1"/>
  <c r="AU14" i="15"/>
  <c r="AU14" i="11"/>
  <c r="AU14" i="6"/>
  <c r="AM114" i="7"/>
  <c r="AM112" i="7"/>
  <c r="AM115" i="7" s="1"/>
  <c r="AR5" i="14" l="1"/>
  <c r="AR19" i="14" s="1"/>
  <c r="AQ6" i="10"/>
  <c r="AU5" i="11" s="1"/>
  <c r="AS63" i="14"/>
  <c r="AS57" i="14"/>
  <c r="AS65" i="14"/>
  <c r="AT60" i="14"/>
  <c r="AT64" i="14"/>
  <c r="AT66" i="14"/>
  <c r="AT61" i="14"/>
  <c r="AT58" i="14"/>
  <c r="AT59" i="14"/>
  <c r="AT62" i="14"/>
  <c r="AP19" i="10"/>
  <c r="AT4" i="11"/>
  <c r="AR8" i="10"/>
  <c r="AV7" i="11" s="1"/>
  <c r="AS27" i="14"/>
  <c r="AS29" i="14"/>
  <c r="AS25" i="14"/>
  <c r="AS28" i="14"/>
  <c r="AS20" i="14"/>
  <c r="AS8" i="14"/>
  <c r="AS21" i="14"/>
  <c r="AS22" i="14"/>
  <c r="AS26" i="14"/>
  <c r="AS24" i="14"/>
  <c r="AS23" i="14"/>
  <c r="AS18" i="14"/>
  <c r="AS16" i="14"/>
  <c r="AT13" i="14"/>
  <c r="AQ5" i="10"/>
  <c r="AS10" i="14"/>
  <c r="AT17" i="14"/>
  <c r="AT14" i="14"/>
  <c r="AT15" i="14"/>
  <c r="AT12" i="14"/>
  <c r="AU1" i="14"/>
  <c r="AT3" i="14"/>
  <c r="AT11" i="14"/>
  <c r="E21" i="8"/>
  <c r="AR61" i="10"/>
  <c r="AR14" i="10" s="1"/>
  <c r="AR57" i="10"/>
  <c r="AR10" i="10" s="1"/>
  <c r="AR58" i="10"/>
  <c r="AR11" i="10" s="1"/>
  <c r="AR64" i="10"/>
  <c r="AR17" i="10" s="1"/>
  <c r="AR60" i="10"/>
  <c r="AR13" i="10" s="1"/>
  <c r="AR65" i="10"/>
  <c r="AR18" i="10" s="1"/>
  <c r="AR59" i="10"/>
  <c r="AR12" i="10" s="1"/>
  <c r="AR63" i="10"/>
  <c r="AR16" i="10" s="1"/>
  <c r="AR62" i="10"/>
  <c r="AR15" i="10" s="1"/>
  <c r="AS66" i="10"/>
  <c r="AS3" i="10"/>
  <c r="AT1" i="10"/>
  <c r="AP96" i="15"/>
  <c r="A36" i="8"/>
  <c r="G35" i="8"/>
  <c r="C21" i="16"/>
  <c r="AO109" i="7"/>
  <c r="AO110" i="7"/>
  <c r="AP108" i="7" s="1"/>
  <c r="A38" i="16"/>
  <c r="G37" i="16"/>
  <c r="AV12" i="15"/>
  <c r="AV12" i="11"/>
  <c r="AV12" i="6"/>
  <c r="AV9" i="15"/>
  <c r="AV9" i="11"/>
  <c r="AV9" i="6"/>
  <c r="E20" i="16"/>
  <c r="AU1" i="5"/>
  <c r="AT3" i="5"/>
  <c r="AW71" i="11"/>
  <c r="AW64" i="11"/>
  <c r="AW61" i="11"/>
  <c r="AW69" i="11"/>
  <c r="AW63" i="11"/>
  <c r="AW66" i="11"/>
  <c r="AW60" i="11"/>
  <c r="AW72" i="11"/>
  <c r="AW44" i="11"/>
  <c r="AW49" i="11"/>
  <c r="AW43" i="11"/>
  <c r="AW37" i="11"/>
  <c r="AW74" i="11"/>
  <c r="AW52" i="11"/>
  <c r="AW46" i="11"/>
  <c r="AW40" i="11"/>
  <c r="AW30" i="11"/>
  <c r="AW62" i="11"/>
  <c r="AW38" i="11"/>
  <c r="AW53" i="11"/>
  <c r="AW56" i="11"/>
  <c r="AW55" i="11"/>
  <c r="AW34" i="11"/>
  <c r="AW54" i="11"/>
  <c r="AW35" i="11"/>
  <c r="AW51" i="11"/>
  <c r="AW45" i="11"/>
  <c r="AW39" i="11"/>
  <c r="AW33" i="11"/>
  <c r="AW32" i="11"/>
  <c r="AW68" i="11"/>
  <c r="AW58" i="11"/>
  <c r="AW47" i="11"/>
  <c r="AW41" i="11"/>
  <c r="AW59" i="11"/>
  <c r="AW48" i="11"/>
  <c r="AW42" i="11"/>
  <c r="AW70" i="11"/>
  <c r="AW65" i="11"/>
  <c r="AW31" i="11"/>
  <c r="AW36" i="11"/>
  <c r="AW73" i="11"/>
  <c r="AW50" i="11"/>
  <c r="AW57" i="11"/>
  <c r="AW29" i="11"/>
  <c r="AW28" i="11"/>
  <c r="AV16" i="15"/>
  <c r="AV16" i="11"/>
  <c r="AV16" i="6"/>
  <c r="AV13" i="15"/>
  <c r="AV13" i="11"/>
  <c r="AV13" i="6"/>
  <c r="AV10" i="15"/>
  <c r="AV10" i="11"/>
  <c r="AV10" i="6"/>
  <c r="AW46" i="15"/>
  <c r="AW40" i="15"/>
  <c r="AW51" i="15"/>
  <c r="AW66" i="15"/>
  <c r="AW59" i="15"/>
  <c r="AW53" i="15"/>
  <c r="AW63" i="15"/>
  <c r="AW62" i="15"/>
  <c r="AW56" i="15"/>
  <c r="AW52" i="15"/>
  <c r="AW45" i="15"/>
  <c r="AW42" i="15"/>
  <c r="AW38" i="15"/>
  <c r="AW37" i="15"/>
  <c r="AW33" i="15"/>
  <c r="AW65" i="15"/>
  <c r="AW57" i="15"/>
  <c r="AW49" i="15"/>
  <c r="AW39" i="15"/>
  <c r="AW44" i="15"/>
  <c r="AW32" i="15"/>
  <c r="AW72" i="15"/>
  <c r="AW73" i="15"/>
  <c r="AW74" i="15"/>
  <c r="AW70" i="15"/>
  <c r="AW68" i="15"/>
  <c r="AW61" i="15"/>
  <c r="AW60" i="15"/>
  <c r="AW34" i="15"/>
  <c r="AW43" i="15"/>
  <c r="AW30" i="15"/>
  <c r="AW28" i="15"/>
  <c r="AW71" i="15"/>
  <c r="AW58" i="15"/>
  <c r="AW54" i="15"/>
  <c r="AW41" i="15"/>
  <c r="AW48" i="15"/>
  <c r="AW64" i="15"/>
  <c r="AW69" i="15"/>
  <c r="AW50" i="15"/>
  <c r="AW55" i="15"/>
  <c r="AW35" i="15"/>
  <c r="AW36" i="15"/>
  <c r="AW47" i="15"/>
  <c r="AW31" i="15"/>
  <c r="AW29" i="15"/>
  <c r="AZ3" i="7"/>
  <c r="AY5" i="7"/>
  <c r="AV2" i="15"/>
  <c r="AV2" i="11"/>
  <c r="AS2" i="5"/>
  <c r="AV2" i="6"/>
  <c r="AS57" i="5"/>
  <c r="AS10" i="5" s="1"/>
  <c r="AS60" i="5"/>
  <c r="AS13" i="5" s="1"/>
  <c r="AS63" i="5"/>
  <c r="AS16" i="5" s="1"/>
  <c r="AS66" i="5"/>
  <c r="AS58" i="5"/>
  <c r="AS11" i="5" s="1"/>
  <c r="AS61" i="5"/>
  <c r="AS14" i="5" s="1"/>
  <c r="AS64" i="5"/>
  <c r="AS17" i="5" s="1"/>
  <c r="AS59" i="5"/>
  <c r="AS12" i="5" s="1"/>
  <c r="AS62" i="5"/>
  <c r="AS15" i="5" s="1"/>
  <c r="AS65" i="5"/>
  <c r="AS18" i="5" s="1"/>
  <c r="AV11" i="15"/>
  <c r="AV11" i="11"/>
  <c r="AV11" i="6"/>
  <c r="AV17" i="15"/>
  <c r="AV17" i="11"/>
  <c r="AV17" i="6"/>
  <c r="AX3" i="15"/>
  <c r="AY1" i="15"/>
  <c r="AV14" i="15"/>
  <c r="AV14" i="11"/>
  <c r="AV14" i="6"/>
  <c r="AY1" i="11"/>
  <c r="AX3" i="11"/>
  <c r="A34" i="12"/>
  <c r="G33" i="12"/>
  <c r="C22" i="8"/>
  <c r="AW62" i="6"/>
  <c r="AW56" i="6"/>
  <c r="AW50" i="6"/>
  <c r="AW44" i="6"/>
  <c r="AW38" i="6"/>
  <c r="AW32" i="6"/>
  <c r="AW73" i="6"/>
  <c r="AW65" i="6"/>
  <c r="AW59" i="6"/>
  <c r="AW53" i="6"/>
  <c r="AW47" i="6"/>
  <c r="AW41" i="6"/>
  <c r="AW35" i="6"/>
  <c r="AW70" i="6"/>
  <c r="AW28" i="6"/>
  <c r="AW63" i="6"/>
  <c r="AW57" i="6"/>
  <c r="AW51" i="6"/>
  <c r="AW45" i="6"/>
  <c r="AW39" i="6"/>
  <c r="AW33" i="6"/>
  <c r="AW74" i="6"/>
  <c r="AW68" i="6"/>
  <c r="AW66" i="6"/>
  <c r="AW60" i="6"/>
  <c r="AW54" i="6"/>
  <c r="AW48" i="6"/>
  <c r="AW42" i="6"/>
  <c r="AW36" i="6"/>
  <c r="AW71" i="6"/>
  <c r="AW30" i="6"/>
  <c r="AW29" i="6"/>
  <c r="AW69" i="6"/>
  <c r="AW61" i="6"/>
  <c r="AW55" i="6"/>
  <c r="AW49" i="6"/>
  <c r="AW43" i="6"/>
  <c r="AW37" i="6"/>
  <c r="AW31" i="6"/>
  <c r="AW72" i="6"/>
  <c r="AW64" i="6"/>
  <c r="AW58" i="6"/>
  <c r="AW52" i="6"/>
  <c r="AW46" i="6"/>
  <c r="AW40" i="6"/>
  <c r="AW34" i="6"/>
  <c r="AV15" i="15"/>
  <c r="AV15" i="11"/>
  <c r="AV15" i="6"/>
  <c r="AY1" i="6"/>
  <c r="AX3" i="6"/>
  <c r="D21" i="12"/>
  <c r="F21" i="12" s="1"/>
  <c r="B22" i="12" s="1"/>
  <c r="AN114" i="7"/>
  <c r="AN112" i="7"/>
  <c r="AN115" i="7" s="1"/>
  <c r="AS6" i="14" l="1"/>
  <c r="AS19" i="14" s="1"/>
  <c r="AS5" i="14"/>
  <c r="AR6" i="10"/>
  <c r="AV5" i="11" s="1"/>
  <c r="AT57" i="14"/>
  <c r="AT65" i="14"/>
  <c r="AT63" i="14"/>
  <c r="AU61" i="14"/>
  <c r="AU62" i="14"/>
  <c r="AU64" i="14"/>
  <c r="AU60" i="14"/>
  <c r="AU66" i="14"/>
  <c r="AU58" i="14"/>
  <c r="AU59" i="14"/>
  <c r="AQ19" i="10"/>
  <c r="AU4" i="11"/>
  <c r="AS8" i="10"/>
  <c r="AW7" i="11" s="1"/>
  <c r="AT23" i="14"/>
  <c r="AT29" i="14"/>
  <c r="AT27" i="14"/>
  <c r="AT25" i="14"/>
  <c r="AT21" i="14"/>
  <c r="AT20" i="14"/>
  <c r="AT26" i="14"/>
  <c r="AT8" i="14"/>
  <c r="AT28" i="14"/>
  <c r="AT24" i="14"/>
  <c r="AT22" i="14"/>
  <c r="AT16" i="14"/>
  <c r="AT18" i="14"/>
  <c r="AU14" i="14"/>
  <c r="AU15" i="14"/>
  <c r="AR5" i="10"/>
  <c r="AT10" i="14"/>
  <c r="AU12" i="14"/>
  <c r="AU11" i="14"/>
  <c r="AU17" i="14"/>
  <c r="AU13" i="14"/>
  <c r="AV1" i="14"/>
  <c r="AU3" i="14"/>
  <c r="AT3" i="10"/>
  <c r="AU1" i="10"/>
  <c r="AT66" i="10"/>
  <c r="AS64" i="10"/>
  <c r="AS17" i="10" s="1"/>
  <c r="AS65" i="10"/>
  <c r="AS18" i="10" s="1"/>
  <c r="AS59" i="10"/>
  <c r="AS12" i="10" s="1"/>
  <c r="AS61" i="10"/>
  <c r="AS14" i="10" s="1"/>
  <c r="AS62" i="10"/>
  <c r="AS15" i="10" s="1"/>
  <c r="AS57" i="10"/>
  <c r="AS10" i="10" s="1"/>
  <c r="AS58" i="10"/>
  <c r="AS11" i="10" s="1"/>
  <c r="AS63" i="10"/>
  <c r="AS16" i="10" s="1"/>
  <c r="AS60" i="10"/>
  <c r="AS13" i="10" s="1"/>
  <c r="AY3" i="6"/>
  <c r="AZ1" i="6"/>
  <c r="AX73" i="11"/>
  <c r="AX62" i="11"/>
  <c r="AX71" i="11"/>
  <c r="AX70" i="11"/>
  <c r="AX64" i="11"/>
  <c r="AX60" i="11"/>
  <c r="AX61" i="11"/>
  <c r="AX65" i="11"/>
  <c r="AX59" i="11"/>
  <c r="AX74" i="11"/>
  <c r="AX69" i="11"/>
  <c r="AX50" i="11"/>
  <c r="AX44" i="11"/>
  <c r="AX38" i="11"/>
  <c r="AX32" i="11"/>
  <c r="AX57" i="11"/>
  <c r="AX47" i="11"/>
  <c r="AX66" i="11"/>
  <c r="AX34" i="11"/>
  <c r="AX29" i="11"/>
  <c r="AX63" i="11"/>
  <c r="AX41" i="11"/>
  <c r="AX35" i="11"/>
  <c r="AX54" i="11"/>
  <c r="AX48" i="11"/>
  <c r="AX42" i="11"/>
  <c r="AX36" i="11"/>
  <c r="AX51" i="11"/>
  <c r="AX45" i="11"/>
  <c r="AX39" i="11"/>
  <c r="AX30" i="11"/>
  <c r="AX68" i="11"/>
  <c r="AX49" i="11"/>
  <c r="AX55" i="11"/>
  <c r="AX40" i="11"/>
  <c r="AX43" i="11"/>
  <c r="AX53" i="11"/>
  <c r="AX37" i="11"/>
  <c r="AX31" i="11"/>
  <c r="AX58" i="11"/>
  <c r="AX56" i="11"/>
  <c r="AX72" i="11"/>
  <c r="AX52" i="11"/>
  <c r="AX46" i="11"/>
  <c r="AX33" i="11"/>
  <c r="AX28" i="11"/>
  <c r="AW11" i="15"/>
  <c r="AW11" i="11"/>
  <c r="AW11" i="6"/>
  <c r="AT59" i="5"/>
  <c r="AT12" i="5" s="1"/>
  <c r="AT62" i="5"/>
  <c r="AT15" i="5" s="1"/>
  <c r="AT65" i="5"/>
  <c r="AT18" i="5" s="1"/>
  <c r="AT57" i="5"/>
  <c r="AT10" i="5" s="1"/>
  <c r="AT60" i="5"/>
  <c r="AT13" i="5" s="1"/>
  <c r="AT63" i="5"/>
  <c r="AT16" i="5" s="1"/>
  <c r="AT66" i="5"/>
  <c r="AT58" i="5"/>
  <c r="AT11" i="5" s="1"/>
  <c r="AT61" i="5"/>
  <c r="AT14" i="5" s="1"/>
  <c r="AT64" i="5"/>
  <c r="AT17" i="5" s="1"/>
  <c r="AL88" i="15"/>
  <c r="AL91" i="15" s="1"/>
  <c r="AL92" i="15" s="1"/>
  <c r="AL97" i="15" s="1"/>
  <c r="AL88" i="11"/>
  <c r="AL91" i="11" s="1"/>
  <c r="AL92" i="11" s="1"/>
  <c r="AL97" i="11" s="1"/>
  <c r="AL88" i="6"/>
  <c r="AL91" i="6" s="1"/>
  <c r="AL92" i="6" s="1"/>
  <c r="AL97" i="6" s="1"/>
  <c r="D22" i="8"/>
  <c r="F22" i="8" s="1"/>
  <c r="B23" i="8" s="1"/>
  <c r="AZ1" i="11"/>
  <c r="AY3" i="11"/>
  <c r="AZ1" i="15"/>
  <c r="AY3" i="15"/>
  <c r="AV1" i="5"/>
  <c r="AU3" i="5"/>
  <c r="G38" i="16"/>
  <c r="A39" i="16"/>
  <c r="D21" i="16"/>
  <c r="F21" i="16" s="1"/>
  <c r="B22" i="16" s="1"/>
  <c r="AX70" i="15"/>
  <c r="AX63" i="15"/>
  <c r="AX51" i="15"/>
  <c r="AX60" i="15"/>
  <c r="AX56" i="15"/>
  <c r="AX37" i="15"/>
  <c r="AX38" i="15"/>
  <c r="AX49" i="15"/>
  <c r="AX32" i="15"/>
  <c r="AX28" i="15"/>
  <c r="AX66" i="15"/>
  <c r="AX69" i="15"/>
  <c r="AX54" i="15"/>
  <c r="AX34" i="15"/>
  <c r="AX41" i="15"/>
  <c r="AX57" i="15"/>
  <c r="AX45" i="15"/>
  <c r="AX39" i="15"/>
  <c r="AX53" i="15"/>
  <c r="AX48" i="15"/>
  <c r="AX65" i="15"/>
  <c r="AX72" i="15"/>
  <c r="AX58" i="15"/>
  <c r="AX52" i="15"/>
  <c r="AX62" i="15"/>
  <c r="AX68" i="15"/>
  <c r="AX61" i="15"/>
  <c r="AX44" i="15"/>
  <c r="AX36" i="15"/>
  <c r="AX30" i="15"/>
  <c r="AX74" i="15"/>
  <c r="AX64" i="15"/>
  <c r="AX73" i="15"/>
  <c r="AX59" i="15"/>
  <c r="AX47" i="15"/>
  <c r="AX43" i="15"/>
  <c r="AX40" i="15"/>
  <c r="AX35" i="15"/>
  <c r="AX31" i="15"/>
  <c r="AX50" i="15"/>
  <c r="AX71" i="15"/>
  <c r="AX55" i="15"/>
  <c r="AX42" i="15"/>
  <c r="AX33" i="15"/>
  <c r="AX46" i="15"/>
  <c r="AX29" i="15"/>
  <c r="AW15" i="15"/>
  <c r="AW15" i="11"/>
  <c r="AW15" i="6"/>
  <c r="AW16" i="15"/>
  <c r="AW16" i="11"/>
  <c r="AW16" i="6"/>
  <c r="AW12" i="15"/>
  <c r="AW12" i="11"/>
  <c r="AW12" i="6"/>
  <c r="AZ5" i="7"/>
  <c r="BA3" i="7"/>
  <c r="C22" i="12"/>
  <c r="E21" i="12"/>
  <c r="AW17" i="15"/>
  <c r="AW17" i="11"/>
  <c r="AW17" i="6"/>
  <c r="AW13" i="15"/>
  <c r="AW13" i="11"/>
  <c r="AW13" i="6"/>
  <c r="AW9" i="15"/>
  <c r="AW9" i="11"/>
  <c r="AW9" i="6"/>
  <c r="AW2" i="15"/>
  <c r="AW2" i="11"/>
  <c r="AW2" i="6"/>
  <c r="AT2" i="5"/>
  <c r="AP109" i="7"/>
  <c r="AP110" i="7" s="1"/>
  <c r="AQ108" i="7" s="1"/>
  <c r="A37" i="8"/>
  <c r="G36" i="8"/>
  <c r="AX74" i="6"/>
  <c r="AX68" i="6"/>
  <c r="AX66" i="6"/>
  <c r="AX60" i="6"/>
  <c r="AX54" i="6"/>
  <c r="AX48" i="6"/>
  <c r="AX42" i="6"/>
  <c r="AX36" i="6"/>
  <c r="AX71" i="6"/>
  <c r="AX63" i="6"/>
  <c r="AX57" i="6"/>
  <c r="AX51" i="6"/>
  <c r="AX45" i="6"/>
  <c r="AX39" i="6"/>
  <c r="AX33" i="6"/>
  <c r="AX30" i="6"/>
  <c r="AX29" i="6"/>
  <c r="AX61" i="6"/>
  <c r="AX55" i="6"/>
  <c r="AX49" i="6"/>
  <c r="AX43" i="6"/>
  <c r="AX37" i="6"/>
  <c r="AX31" i="6"/>
  <c r="AX72" i="6"/>
  <c r="AX64" i="6"/>
  <c r="AX58" i="6"/>
  <c r="AX52" i="6"/>
  <c r="AX46" i="6"/>
  <c r="AX40" i="6"/>
  <c r="AX34" i="6"/>
  <c r="AX69" i="6"/>
  <c r="AX62" i="6"/>
  <c r="AX56" i="6"/>
  <c r="AX50" i="6"/>
  <c r="AX44" i="6"/>
  <c r="AX38" i="6"/>
  <c r="AX32" i="6"/>
  <c r="AX73" i="6"/>
  <c r="AX65" i="6"/>
  <c r="AX59" i="6"/>
  <c r="AX53" i="6"/>
  <c r="AX47" i="6"/>
  <c r="AX41" i="6"/>
  <c r="AX35" i="6"/>
  <c r="AX70" i="6"/>
  <c r="AX28" i="6"/>
  <c r="A35" i="12"/>
  <c r="G34" i="12"/>
  <c r="AW14" i="15"/>
  <c r="AW14" i="11"/>
  <c r="AW14" i="6"/>
  <c r="AW10" i="15"/>
  <c r="AW10" i="11"/>
  <c r="AW10" i="6"/>
  <c r="AO114" i="7"/>
  <c r="AO112" i="7"/>
  <c r="AO115" i="7" s="1"/>
  <c r="AT6" i="14" l="1"/>
  <c r="AT5" i="14"/>
  <c r="AS6" i="10"/>
  <c r="AW5" i="11" s="1"/>
  <c r="AU63" i="14"/>
  <c r="AU65" i="14"/>
  <c r="AU57" i="14"/>
  <c r="AV58" i="14"/>
  <c r="AV61" i="14"/>
  <c r="AV64" i="14"/>
  <c r="AV59" i="14"/>
  <c r="AV60" i="14"/>
  <c r="AV62" i="14"/>
  <c r="AV66" i="14"/>
  <c r="AR19" i="10"/>
  <c r="AV4" i="11"/>
  <c r="AT8" i="10"/>
  <c r="AX7" i="11" s="1"/>
  <c r="AU8" i="14"/>
  <c r="AU25" i="14"/>
  <c r="AU27" i="14"/>
  <c r="AU21" i="14"/>
  <c r="AU26" i="14"/>
  <c r="AU20" i="14"/>
  <c r="AU29" i="14"/>
  <c r="AU24" i="14"/>
  <c r="AU23" i="14"/>
  <c r="AU28" i="14"/>
  <c r="AU22" i="14"/>
  <c r="AU16" i="14"/>
  <c r="AU18" i="14"/>
  <c r="AS5" i="10"/>
  <c r="AU10" i="14"/>
  <c r="AW1" i="14"/>
  <c r="AV3" i="14"/>
  <c r="AV15" i="14"/>
  <c r="AV14" i="14"/>
  <c r="AV12" i="14"/>
  <c r="AV13" i="14"/>
  <c r="AV17" i="14"/>
  <c r="AV11" i="14"/>
  <c r="AV1" i="10"/>
  <c r="AU3" i="10"/>
  <c r="AU66" i="10"/>
  <c r="AT65" i="10"/>
  <c r="AT18" i="10" s="1"/>
  <c r="AT62" i="10"/>
  <c r="AT15" i="10" s="1"/>
  <c r="AT58" i="10"/>
  <c r="AT11" i="10" s="1"/>
  <c r="AT63" i="10"/>
  <c r="AT16" i="10" s="1"/>
  <c r="AT64" i="10"/>
  <c r="AT17" i="10" s="1"/>
  <c r="AT60" i="10"/>
  <c r="AT13" i="10" s="1"/>
  <c r="AT61" i="10"/>
  <c r="AT14" i="10" s="1"/>
  <c r="AT57" i="10"/>
  <c r="AT10" i="10" s="1"/>
  <c r="AT59" i="10"/>
  <c r="AT12" i="10" s="1"/>
  <c r="AQ109" i="7"/>
  <c r="A36" i="12"/>
  <c r="G35" i="12"/>
  <c r="A38" i="8"/>
  <c r="G37" i="8"/>
  <c r="AX2" i="15"/>
  <c r="AX2" i="11"/>
  <c r="AX2" i="6"/>
  <c r="AU2" i="5"/>
  <c r="AY64" i="11"/>
  <c r="AY58" i="11"/>
  <c r="AY59" i="11"/>
  <c r="AY49" i="11"/>
  <c r="AY43" i="11"/>
  <c r="AY37" i="11"/>
  <c r="AY31" i="11"/>
  <c r="AY72" i="11"/>
  <c r="AY74" i="11"/>
  <c r="AY55" i="11"/>
  <c r="AY73" i="11"/>
  <c r="AY70" i="11"/>
  <c r="AY56" i="11"/>
  <c r="AY61" i="11"/>
  <c r="AY54" i="11"/>
  <c r="AY68" i="11"/>
  <c r="AY53" i="11"/>
  <c r="AY51" i="11"/>
  <c r="AY45" i="11"/>
  <c r="AY62" i="11"/>
  <c r="AY71" i="11"/>
  <c r="AY48" i="11"/>
  <c r="AY66" i="11"/>
  <c r="AY52" i="11"/>
  <c r="AY46" i="11"/>
  <c r="AY63" i="11"/>
  <c r="AY39" i="11"/>
  <c r="AY40" i="11"/>
  <c r="AY29" i="11"/>
  <c r="AY42" i="11"/>
  <c r="AY32" i="11"/>
  <c r="AY60" i="11"/>
  <c r="AY36" i="11"/>
  <c r="AY47" i="11"/>
  <c r="AY41" i="11"/>
  <c r="AY35" i="11"/>
  <c r="AY50" i="11"/>
  <c r="AY44" i="11"/>
  <c r="AY38" i="11"/>
  <c r="AY33" i="11"/>
  <c r="AY34" i="11"/>
  <c r="AY30" i="11"/>
  <c r="AY69" i="11"/>
  <c r="AY65" i="11"/>
  <c r="AY57" i="11"/>
  <c r="AY28" i="11"/>
  <c r="AX16" i="15"/>
  <c r="AX16" i="11"/>
  <c r="AX16" i="6"/>
  <c r="AX12" i="15"/>
  <c r="AX12" i="11"/>
  <c r="AX12" i="6"/>
  <c r="AU59" i="5"/>
  <c r="AU12" i="5" s="1"/>
  <c r="AU62" i="5"/>
  <c r="AU15" i="5" s="1"/>
  <c r="AU65" i="5"/>
  <c r="AU18" i="5" s="1"/>
  <c r="AU57" i="5"/>
  <c r="AU10" i="5" s="1"/>
  <c r="AU60" i="5"/>
  <c r="AU13" i="5" s="1"/>
  <c r="AU63" i="5"/>
  <c r="AU16" i="5" s="1"/>
  <c r="AU66" i="5"/>
  <c r="AU58" i="5"/>
  <c r="AU11" i="5" s="1"/>
  <c r="AU61" i="5"/>
  <c r="AU14" i="5" s="1"/>
  <c r="AU64" i="5"/>
  <c r="AU17" i="5" s="1"/>
  <c r="BA1" i="11"/>
  <c r="AZ3" i="11"/>
  <c r="AX13" i="15"/>
  <c r="AX13" i="11"/>
  <c r="AX13" i="6"/>
  <c r="AX9" i="15"/>
  <c r="AX9" i="11"/>
  <c r="AX9" i="6"/>
  <c r="D22" i="12"/>
  <c r="F22" i="12" s="1"/>
  <c r="B23" i="12" s="1"/>
  <c r="C22" i="16"/>
  <c r="AW1" i="5"/>
  <c r="AV3" i="5"/>
  <c r="C23" i="8"/>
  <c r="AX10" i="15"/>
  <c r="AX10" i="11"/>
  <c r="AX10" i="6"/>
  <c r="BB3" i="7"/>
  <c r="BA5" i="7"/>
  <c r="E21" i="16"/>
  <c r="AX17" i="15"/>
  <c r="AX17" i="11"/>
  <c r="AX17" i="6"/>
  <c r="BA1" i="6"/>
  <c r="AZ3" i="6"/>
  <c r="G39" i="16"/>
  <c r="A40" i="16"/>
  <c r="AY70" i="15"/>
  <c r="AY66" i="15"/>
  <c r="AY56" i="15"/>
  <c r="AY32" i="15"/>
  <c r="AY30" i="15"/>
  <c r="AY69" i="15"/>
  <c r="AY62" i="15"/>
  <c r="AY52" i="15"/>
  <c r="AY58" i="15"/>
  <c r="AY39" i="15"/>
  <c r="AY48" i="15"/>
  <c r="AY65" i="15"/>
  <c r="AY53" i="15"/>
  <c r="AY55" i="15"/>
  <c r="AY47" i="15"/>
  <c r="AY33" i="15"/>
  <c r="AY73" i="15"/>
  <c r="AY44" i="15"/>
  <c r="AY38" i="15"/>
  <c r="AY54" i="15"/>
  <c r="AY40" i="15"/>
  <c r="AY74" i="15"/>
  <c r="AY71" i="15"/>
  <c r="AY72" i="15"/>
  <c r="AY64" i="15"/>
  <c r="AY63" i="15"/>
  <c r="AY57" i="15"/>
  <c r="AY51" i="15"/>
  <c r="AY68" i="15"/>
  <c r="AY61" i="15"/>
  <c r="AY60" i="15"/>
  <c r="AY49" i="15"/>
  <c r="AY43" i="15"/>
  <c r="AY59" i="15"/>
  <c r="AY37" i="15"/>
  <c r="AY46" i="15"/>
  <c r="AY36" i="15"/>
  <c r="AY35" i="15"/>
  <c r="AY31" i="15"/>
  <c r="AY42" i="15"/>
  <c r="AY34" i="15"/>
  <c r="AY28" i="15"/>
  <c r="AY45" i="15"/>
  <c r="AY50" i="15"/>
  <c r="AY41" i="15"/>
  <c r="AY29" i="15"/>
  <c r="E22" i="8"/>
  <c r="AX14" i="15"/>
  <c r="AX14" i="11"/>
  <c r="AX14" i="6"/>
  <c r="AY61" i="6"/>
  <c r="AY55" i="6"/>
  <c r="AY49" i="6"/>
  <c r="AY43" i="6"/>
  <c r="AY37" i="6"/>
  <c r="AY31" i="6"/>
  <c r="AY72" i="6"/>
  <c r="AY64" i="6"/>
  <c r="AY58" i="6"/>
  <c r="AY52" i="6"/>
  <c r="AY46" i="6"/>
  <c r="AY40" i="6"/>
  <c r="AY34" i="6"/>
  <c r="AY69" i="6"/>
  <c r="AY73" i="6"/>
  <c r="AY65" i="6"/>
  <c r="AY59" i="6"/>
  <c r="AY53" i="6"/>
  <c r="AY47" i="6"/>
  <c r="AY41" i="6"/>
  <c r="AY35" i="6"/>
  <c r="AY70" i="6"/>
  <c r="AY62" i="6"/>
  <c r="AY56" i="6"/>
  <c r="AY50" i="6"/>
  <c r="AY44" i="6"/>
  <c r="AY38" i="6"/>
  <c r="AY32" i="6"/>
  <c r="AY66" i="6"/>
  <c r="AY60" i="6"/>
  <c r="AY54" i="6"/>
  <c r="AY48" i="6"/>
  <c r="AY42" i="6"/>
  <c r="AY36" i="6"/>
  <c r="AY71" i="6"/>
  <c r="AY63" i="6"/>
  <c r="AY57" i="6"/>
  <c r="AY51" i="6"/>
  <c r="AY45" i="6"/>
  <c r="AY39" i="6"/>
  <c r="AY33" i="6"/>
  <c r="AY74" i="6"/>
  <c r="AY68" i="6"/>
  <c r="AY28" i="6"/>
  <c r="AY30" i="6"/>
  <c r="AY29" i="6"/>
  <c r="AP114" i="7"/>
  <c r="AP112" i="7"/>
  <c r="AP115" i="7" s="1"/>
  <c r="BA1" i="15"/>
  <c r="AZ3" i="15"/>
  <c r="AX15" i="15"/>
  <c r="AX15" i="11"/>
  <c r="AX15" i="6"/>
  <c r="AX11" i="15"/>
  <c r="AX11" i="11"/>
  <c r="AX11" i="6"/>
  <c r="AU6" i="14" l="1"/>
  <c r="AU5" i="14"/>
  <c r="AT6" i="10"/>
  <c r="AX5" i="11" s="1"/>
  <c r="AV57" i="14"/>
  <c r="AV63" i="14"/>
  <c r="AV65" i="14"/>
  <c r="AW58" i="14"/>
  <c r="AW59" i="14"/>
  <c r="AW60" i="14"/>
  <c r="AW62" i="14"/>
  <c r="AW61" i="14"/>
  <c r="AW66" i="14"/>
  <c r="AW64" i="14"/>
  <c r="AU19" i="14"/>
  <c r="AS19" i="10"/>
  <c r="AW4" i="11"/>
  <c r="AU8" i="10"/>
  <c r="AY7" i="11" s="1"/>
  <c r="AV29" i="14"/>
  <c r="AV25" i="14"/>
  <c r="AV27" i="14"/>
  <c r="AV24" i="14"/>
  <c r="AV8" i="14"/>
  <c r="AV28" i="14"/>
  <c r="AV26" i="14"/>
  <c r="AV21" i="14"/>
  <c r="AV20" i="14"/>
  <c r="AV23" i="14"/>
  <c r="AV22" i="14"/>
  <c r="AV16" i="14"/>
  <c r="AV18" i="14"/>
  <c r="AW11" i="14"/>
  <c r="AW13" i="14"/>
  <c r="AT5" i="10"/>
  <c r="AT19" i="14"/>
  <c r="AV10" i="14"/>
  <c r="AW3" i="14"/>
  <c r="AX1" i="14"/>
  <c r="AW17" i="14"/>
  <c r="AW15" i="14"/>
  <c r="AW14" i="14"/>
  <c r="AW12" i="14"/>
  <c r="AU60" i="10"/>
  <c r="AU13" i="10" s="1"/>
  <c r="AU57" i="10"/>
  <c r="AU10" i="10" s="1"/>
  <c r="AU65" i="10"/>
  <c r="AU18" i="10" s="1"/>
  <c r="AU61" i="10"/>
  <c r="AU14" i="10" s="1"/>
  <c r="AU58" i="10"/>
  <c r="AU11" i="10" s="1"/>
  <c r="AU62" i="10"/>
  <c r="AU15" i="10" s="1"/>
  <c r="AU63" i="10"/>
  <c r="AU16" i="10" s="1"/>
  <c r="AU59" i="10"/>
  <c r="AU12" i="10" s="1"/>
  <c r="AU64" i="10"/>
  <c r="AU17" i="10" s="1"/>
  <c r="AV3" i="10"/>
  <c r="AW1" i="10"/>
  <c r="AV66" i="10"/>
  <c r="E22" i="12"/>
  <c r="AY10" i="15"/>
  <c r="AY10" i="11"/>
  <c r="AY10" i="6"/>
  <c r="G38" i="8"/>
  <c r="A39" i="8"/>
  <c r="D22" i="16"/>
  <c r="F22" i="16" s="1"/>
  <c r="B23" i="16" s="1"/>
  <c r="AY17" i="15"/>
  <c r="AY17" i="11"/>
  <c r="AY17" i="6"/>
  <c r="AY2" i="15"/>
  <c r="AY2" i="11"/>
  <c r="AY2" i="6"/>
  <c r="AV2" i="5"/>
  <c r="AZ58" i="11"/>
  <c r="AZ47" i="11"/>
  <c r="AZ41" i="11"/>
  <c r="AZ35" i="11"/>
  <c r="AZ63" i="11"/>
  <c r="AZ57" i="11"/>
  <c r="AZ48" i="11"/>
  <c r="AZ42" i="11"/>
  <c r="AZ36" i="11"/>
  <c r="AZ56" i="11"/>
  <c r="AZ54" i="11"/>
  <c r="AZ66" i="11"/>
  <c r="AZ71" i="11"/>
  <c r="AZ64" i="11"/>
  <c r="AZ39" i="11"/>
  <c r="AZ69" i="11"/>
  <c r="AZ73" i="11"/>
  <c r="AZ37" i="11"/>
  <c r="AZ38" i="11"/>
  <c r="AZ32" i="11"/>
  <c r="AZ72" i="11"/>
  <c r="AZ52" i="11"/>
  <c r="AZ50" i="11"/>
  <c r="AZ44" i="11"/>
  <c r="AZ62" i="11"/>
  <c r="AZ33" i="11"/>
  <c r="AZ29" i="11"/>
  <c r="AZ68" i="11"/>
  <c r="AZ55" i="11"/>
  <c r="AZ51" i="11"/>
  <c r="AZ45" i="11"/>
  <c r="AZ61" i="11"/>
  <c r="AZ30" i="11"/>
  <c r="AZ70" i="11"/>
  <c r="AZ60" i="11"/>
  <c r="AZ53" i="11"/>
  <c r="AZ74" i="11"/>
  <c r="AZ46" i="11"/>
  <c r="AZ40" i="11"/>
  <c r="AZ34" i="11"/>
  <c r="AZ65" i="11"/>
  <c r="AZ59" i="11"/>
  <c r="AZ49" i="11"/>
  <c r="AZ43" i="11"/>
  <c r="AZ31" i="11"/>
  <c r="AZ28" i="11"/>
  <c r="AY14" i="15"/>
  <c r="AY14" i="11"/>
  <c r="AY14" i="6"/>
  <c r="BB5" i="7"/>
  <c r="BC3" i="7"/>
  <c r="AM88" i="15"/>
  <c r="AM91" i="15" s="1"/>
  <c r="AM92" i="15" s="1"/>
  <c r="AM97" i="15" s="1"/>
  <c r="AM88" i="11"/>
  <c r="AM91" i="11" s="1"/>
  <c r="AM92" i="11" s="1"/>
  <c r="AM97" i="11" s="1"/>
  <c r="AM88" i="6"/>
  <c r="AM91" i="6" s="1"/>
  <c r="AM92" i="6" s="1"/>
  <c r="AM97" i="6" s="1"/>
  <c r="D23" i="8"/>
  <c r="F23" i="8" s="1"/>
  <c r="B24" i="8" s="1"/>
  <c r="BB1" i="11"/>
  <c r="BA3" i="11"/>
  <c r="AY15" i="15"/>
  <c r="AY15" i="11"/>
  <c r="AY15" i="6"/>
  <c r="AY11" i="15"/>
  <c r="AY11" i="11"/>
  <c r="AY11" i="6"/>
  <c r="A37" i="12"/>
  <c r="G36" i="12"/>
  <c r="AZ65" i="6"/>
  <c r="AZ59" i="6"/>
  <c r="AZ53" i="6"/>
  <c r="AZ47" i="6"/>
  <c r="AZ41" i="6"/>
  <c r="AZ35" i="6"/>
  <c r="AZ70" i="6"/>
  <c r="AZ62" i="6"/>
  <c r="AZ56" i="6"/>
  <c r="AZ50" i="6"/>
  <c r="AZ44" i="6"/>
  <c r="AZ38" i="6"/>
  <c r="AZ32" i="6"/>
  <c r="AZ73" i="6"/>
  <c r="AZ66" i="6"/>
  <c r="AZ60" i="6"/>
  <c r="AZ54" i="6"/>
  <c r="AZ48" i="6"/>
  <c r="AZ42" i="6"/>
  <c r="AZ36" i="6"/>
  <c r="AZ71" i="6"/>
  <c r="AZ63" i="6"/>
  <c r="AZ57" i="6"/>
  <c r="AZ51" i="6"/>
  <c r="AZ45" i="6"/>
  <c r="AZ39" i="6"/>
  <c r="AZ33" i="6"/>
  <c r="AZ74" i="6"/>
  <c r="AZ68" i="6"/>
  <c r="AZ28" i="6"/>
  <c r="AZ30" i="6"/>
  <c r="AZ29" i="6"/>
  <c r="AZ72" i="6"/>
  <c r="AZ64" i="6"/>
  <c r="AZ58" i="6"/>
  <c r="AZ52" i="6"/>
  <c r="AZ46" i="6"/>
  <c r="AZ40" i="6"/>
  <c r="AZ34" i="6"/>
  <c r="AZ69" i="6"/>
  <c r="AZ61" i="6"/>
  <c r="AZ55" i="6"/>
  <c r="AZ49" i="6"/>
  <c r="AZ43" i="6"/>
  <c r="AZ37" i="6"/>
  <c r="AZ31" i="6"/>
  <c r="AV57" i="5"/>
  <c r="AV10" i="5" s="1"/>
  <c r="AV60" i="5"/>
  <c r="AV13" i="5" s="1"/>
  <c r="AV63" i="5"/>
  <c r="AV16" i="5" s="1"/>
  <c r="AV66" i="5"/>
  <c r="AV58" i="5"/>
  <c r="AV11" i="5" s="1"/>
  <c r="AV61" i="5"/>
  <c r="AV14" i="5" s="1"/>
  <c r="AV64" i="5"/>
  <c r="AV17" i="5" s="1"/>
  <c r="AV59" i="5"/>
  <c r="AV12" i="5" s="1"/>
  <c r="AV62" i="5"/>
  <c r="AV15" i="5" s="1"/>
  <c r="AV65" i="5"/>
  <c r="AV18" i="5" s="1"/>
  <c r="C23" i="12"/>
  <c r="AY16" i="15"/>
  <c r="AY16" i="11"/>
  <c r="AY16" i="6"/>
  <c r="AY12" i="15"/>
  <c r="AY12" i="11"/>
  <c r="AY12" i="6"/>
  <c r="AQ114" i="7"/>
  <c r="AQ112" i="7"/>
  <c r="AQ115" i="7" s="1"/>
  <c r="AZ70" i="15"/>
  <c r="AZ71" i="15"/>
  <c r="AZ62" i="15"/>
  <c r="AZ56" i="15"/>
  <c r="AZ50" i="15"/>
  <c r="AZ60" i="15"/>
  <c r="AZ66" i="15"/>
  <c r="AZ59" i="15"/>
  <c r="AZ48" i="15"/>
  <c r="AZ52" i="15"/>
  <c r="AZ46" i="15"/>
  <c r="AZ42" i="15"/>
  <c r="AZ36" i="15"/>
  <c r="AZ57" i="15"/>
  <c r="AZ38" i="15"/>
  <c r="AZ44" i="15"/>
  <c r="AZ33" i="15"/>
  <c r="AZ69" i="15"/>
  <c r="AZ65" i="15"/>
  <c r="AZ63" i="15"/>
  <c r="AZ53" i="15"/>
  <c r="AZ39" i="15"/>
  <c r="AZ31" i="15"/>
  <c r="AZ40" i="15"/>
  <c r="AZ34" i="15"/>
  <c r="AZ68" i="15"/>
  <c r="AZ61" i="15"/>
  <c r="AZ54" i="15"/>
  <c r="AZ58" i="15"/>
  <c r="AZ30" i="15"/>
  <c r="AZ74" i="15"/>
  <c r="AZ72" i="15"/>
  <c r="AZ64" i="15"/>
  <c r="AZ55" i="15"/>
  <c r="AZ32" i="15"/>
  <c r="AZ41" i="15"/>
  <c r="AZ73" i="15"/>
  <c r="AZ49" i="15"/>
  <c r="AZ43" i="15"/>
  <c r="AZ37" i="15"/>
  <c r="AZ51" i="15"/>
  <c r="AZ35" i="15"/>
  <c r="AZ45" i="15"/>
  <c r="AZ47" i="15"/>
  <c r="AZ28" i="15"/>
  <c r="AZ29" i="15"/>
  <c r="BB1" i="15"/>
  <c r="BA3" i="15"/>
  <c r="A41" i="16"/>
  <c r="G40" i="16"/>
  <c r="BB1" i="6"/>
  <c r="BA3" i="6"/>
  <c r="AX1" i="5"/>
  <c r="AW3" i="5"/>
  <c r="AY13" i="15"/>
  <c r="AY13" i="11"/>
  <c r="AY13" i="6"/>
  <c r="AY9" i="15"/>
  <c r="AY9" i="11"/>
  <c r="AY9" i="6"/>
  <c r="AQ110" i="7"/>
  <c r="AR108" i="7" s="1"/>
  <c r="AV6" i="14" l="1"/>
  <c r="AV5" i="14"/>
  <c r="AU6" i="10"/>
  <c r="AY5" i="11" s="1"/>
  <c r="AX58" i="14"/>
  <c r="AX59" i="14"/>
  <c r="AX60" i="14"/>
  <c r="AX62" i="14"/>
  <c r="AX61" i="14"/>
  <c r="AX66" i="14"/>
  <c r="AX64" i="14"/>
  <c r="AW57" i="14"/>
  <c r="AW65" i="14"/>
  <c r="AW63" i="14"/>
  <c r="AV8" i="10"/>
  <c r="AZ7" i="11" s="1"/>
  <c r="AT19" i="10"/>
  <c r="AX4" i="11"/>
  <c r="AW20" i="14"/>
  <c r="AW8" i="14"/>
  <c r="AW28" i="14"/>
  <c r="AW27" i="14"/>
  <c r="AW25" i="14"/>
  <c r="AW29" i="14"/>
  <c r="AW26" i="14"/>
  <c r="AW21" i="14"/>
  <c r="AW23" i="14"/>
  <c r="AW22" i="14"/>
  <c r="AW24" i="14"/>
  <c r="AW16" i="14"/>
  <c r="AW18" i="14"/>
  <c r="AU5" i="10"/>
  <c r="AW10" i="14"/>
  <c r="AX12" i="14"/>
  <c r="AX11" i="14"/>
  <c r="AY1" i="14"/>
  <c r="AX3" i="14"/>
  <c r="AX14" i="14"/>
  <c r="AX17" i="14"/>
  <c r="AX15" i="14"/>
  <c r="AX13" i="14"/>
  <c r="AW3" i="10"/>
  <c r="AX1" i="10"/>
  <c r="AW66" i="10"/>
  <c r="AV61" i="10"/>
  <c r="AV14" i="10" s="1"/>
  <c r="AV57" i="10"/>
  <c r="AV10" i="10" s="1"/>
  <c r="AV58" i="10"/>
  <c r="AV11" i="10" s="1"/>
  <c r="AV63" i="10"/>
  <c r="AV16" i="10" s="1"/>
  <c r="AV59" i="10"/>
  <c r="AV12" i="10" s="1"/>
  <c r="AV64" i="10"/>
  <c r="AV17" i="10" s="1"/>
  <c r="AV65" i="10"/>
  <c r="AV18" i="10" s="1"/>
  <c r="AV60" i="10"/>
  <c r="AV13" i="10" s="1"/>
  <c r="AV62" i="10"/>
  <c r="AV15" i="10" s="1"/>
  <c r="AY1" i="5"/>
  <c r="AX3" i="5"/>
  <c r="AZ15" i="15"/>
  <c r="AZ15" i="11"/>
  <c r="AZ15" i="6"/>
  <c r="BD3" i="7"/>
  <c r="BC5" i="7"/>
  <c r="C24" i="8"/>
  <c r="AZ16" i="15"/>
  <c r="AZ16" i="11"/>
  <c r="AZ16" i="6"/>
  <c r="AZ17" i="15"/>
  <c r="AZ17" i="11"/>
  <c r="AZ17" i="6"/>
  <c r="AZ9" i="15"/>
  <c r="AZ9" i="11"/>
  <c r="AZ9" i="6"/>
  <c r="A38" i="12"/>
  <c r="G37" i="12"/>
  <c r="AZ2" i="15"/>
  <c r="AZ2" i="11"/>
  <c r="AW2" i="5"/>
  <c r="AZ2" i="6"/>
  <c r="BA73" i="15"/>
  <c r="BA70" i="15"/>
  <c r="BA52" i="15"/>
  <c r="BA39" i="15"/>
  <c r="BA31" i="15"/>
  <c r="BA45" i="15"/>
  <c r="BA32" i="15"/>
  <c r="BA30" i="15"/>
  <c r="BA48" i="15"/>
  <c r="BA42" i="15"/>
  <c r="BA36" i="15"/>
  <c r="BA50" i="15"/>
  <c r="BA57" i="15"/>
  <c r="BA53" i="15"/>
  <c r="BA35" i="15"/>
  <c r="BA33" i="15"/>
  <c r="BA28" i="15"/>
  <c r="BA69" i="15"/>
  <c r="BA64" i="15"/>
  <c r="BA61" i="15"/>
  <c r="BA55" i="15"/>
  <c r="BA66" i="15"/>
  <c r="BA59" i="15"/>
  <c r="BA47" i="15"/>
  <c r="BA43" i="15"/>
  <c r="BA44" i="15"/>
  <c r="BA54" i="15"/>
  <c r="BA58" i="15"/>
  <c r="BA56" i="15"/>
  <c r="BA40" i="15"/>
  <c r="BA49" i="15"/>
  <c r="BA41" i="15"/>
  <c r="BA74" i="15"/>
  <c r="BA68" i="15"/>
  <c r="BA65" i="15"/>
  <c r="BA63" i="15"/>
  <c r="BA62" i="15"/>
  <c r="BA37" i="15"/>
  <c r="BA71" i="15"/>
  <c r="BA72" i="15"/>
  <c r="BA60" i="15"/>
  <c r="BA51" i="15"/>
  <c r="BA38" i="15"/>
  <c r="BA46" i="15"/>
  <c r="BA34" i="15"/>
  <c r="BA29" i="15"/>
  <c r="D23" i="12"/>
  <c r="F23" i="12" s="1"/>
  <c r="B24" i="12" s="1"/>
  <c r="AZ13" i="15"/>
  <c r="AZ13" i="11"/>
  <c r="AZ13" i="6"/>
  <c r="A42" i="16"/>
  <c r="G41" i="16"/>
  <c r="AZ14" i="15"/>
  <c r="AZ14" i="11"/>
  <c r="AZ14" i="6"/>
  <c r="E23" i="8"/>
  <c r="C23" i="16"/>
  <c r="A40" i="8"/>
  <c r="G39" i="8"/>
  <c r="AZ10" i="15"/>
  <c r="AZ10" i="11"/>
  <c r="AZ10" i="6"/>
  <c r="BA71" i="6"/>
  <c r="BA63" i="6"/>
  <c r="BA57" i="6"/>
  <c r="BA51" i="6"/>
  <c r="BA45" i="6"/>
  <c r="BA39" i="6"/>
  <c r="BA33" i="6"/>
  <c r="BA74" i="6"/>
  <c r="BA68" i="6"/>
  <c r="BA66" i="6"/>
  <c r="BA60" i="6"/>
  <c r="BA54" i="6"/>
  <c r="BA48" i="6"/>
  <c r="BA42" i="6"/>
  <c r="BA36" i="6"/>
  <c r="BA28" i="6"/>
  <c r="BA29" i="6"/>
  <c r="BA64" i="6"/>
  <c r="BA58" i="6"/>
  <c r="BA52" i="6"/>
  <c r="BA46" i="6"/>
  <c r="BA40" i="6"/>
  <c r="BA34" i="6"/>
  <c r="BA69" i="6"/>
  <c r="BA61" i="6"/>
  <c r="BA55" i="6"/>
  <c r="BA49" i="6"/>
  <c r="BA43" i="6"/>
  <c r="BA37" i="6"/>
  <c r="BA31" i="6"/>
  <c r="BA72" i="6"/>
  <c r="BA65" i="6"/>
  <c r="BA59" i="6"/>
  <c r="BA53" i="6"/>
  <c r="BA47" i="6"/>
  <c r="BA41" i="6"/>
  <c r="BA35" i="6"/>
  <c r="BA70" i="6"/>
  <c r="BA62" i="6"/>
  <c r="BA56" i="6"/>
  <c r="BA50" i="6"/>
  <c r="BA44" i="6"/>
  <c r="BA38" i="6"/>
  <c r="BA32" i="6"/>
  <c r="BA73" i="6"/>
  <c r="BA30" i="6"/>
  <c r="BA74" i="11"/>
  <c r="BA68" i="11"/>
  <c r="BA69" i="11"/>
  <c r="BA71" i="11"/>
  <c r="BA54" i="11"/>
  <c r="BA58" i="11"/>
  <c r="BA52" i="11"/>
  <c r="BA46" i="11"/>
  <c r="BA40" i="11"/>
  <c r="BA34" i="11"/>
  <c r="BA57" i="11"/>
  <c r="BA63" i="11"/>
  <c r="BA53" i="11"/>
  <c r="BA70" i="11"/>
  <c r="BA73" i="11"/>
  <c r="BA72" i="11"/>
  <c r="BA55" i="11"/>
  <c r="BA65" i="11"/>
  <c r="BA64" i="11"/>
  <c r="BA61" i="11"/>
  <c r="BA32" i="11"/>
  <c r="BA37" i="11"/>
  <c r="BA30" i="11"/>
  <c r="BA29" i="11"/>
  <c r="BA47" i="11"/>
  <c r="BA41" i="11"/>
  <c r="BA35" i="11"/>
  <c r="BA45" i="11"/>
  <c r="BA39" i="11"/>
  <c r="BA33" i="11"/>
  <c r="BA48" i="11"/>
  <c r="BA42" i="11"/>
  <c r="BA60" i="11"/>
  <c r="BA38" i="11"/>
  <c r="BA62" i="11"/>
  <c r="BA66" i="11"/>
  <c r="BA31" i="11"/>
  <c r="BA51" i="11"/>
  <c r="BA59" i="11"/>
  <c r="BA49" i="11"/>
  <c r="BA43" i="11"/>
  <c r="BA36" i="11"/>
  <c r="BA56" i="11"/>
  <c r="BA50" i="11"/>
  <c r="BA44" i="11"/>
  <c r="BA28" i="11"/>
  <c r="E22" i="16"/>
  <c r="AR110" i="7"/>
  <c r="AS108" i="7" s="1"/>
  <c r="AR109" i="7"/>
  <c r="BC1" i="15"/>
  <c r="BB3" i="15"/>
  <c r="AZ12" i="15"/>
  <c r="AZ12" i="11"/>
  <c r="AZ12" i="6"/>
  <c r="AZ11" i="15"/>
  <c r="AZ11" i="11"/>
  <c r="AZ11" i="6"/>
  <c r="AW58" i="5"/>
  <c r="AW11" i="5" s="1"/>
  <c r="AW61" i="5"/>
  <c r="AW14" i="5" s="1"/>
  <c r="AW64" i="5"/>
  <c r="AW17" i="5" s="1"/>
  <c r="AW59" i="5"/>
  <c r="AW12" i="5" s="1"/>
  <c r="AW62" i="5"/>
  <c r="AW15" i="5" s="1"/>
  <c r="AW65" i="5"/>
  <c r="AW18" i="5" s="1"/>
  <c r="AW57" i="5"/>
  <c r="AW10" i="5" s="1"/>
  <c r="AW60" i="5"/>
  <c r="AW13" i="5" s="1"/>
  <c r="AW63" i="5"/>
  <c r="AW16" i="5" s="1"/>
  <c r="AW66" i="5"/>
  <c r="BC1" i="6"/>
  <c r="BB3" i="6"/>
  <c r="BC1" i="11"/>
  <c r="BB3" i="11"/>
  <c r="AW6" i="14" l="1"/>
  <c r="AW5" i="14"/>
  <c r="AV6" i="10"/>
  <c r="AZ5" i="11" s="1"/>
  <c r="AX65" i="14"/>
  <c r="AX57" i="14"/>
  <c r="AX63" i="14"/>
  <c r="AY59" i="14"/>
  <c r="AY60" i="14"/>
  <c r="AY58" i="14"/>
  <c r="AY11" i="14" s="1"/>
  <c r="AY61" i="14"/>
  <c r="AY66" i="14"/>
  <c r="AY64" i="14"/>
  <c r="AY62" i="14"/>
  <c r="AV19" i="14"/>
  <c r="AW8" i="10"/>
  <c r="BA7" i="11" s="1"/>
  <c r="AU19" i="10"/>
  <c r="AY4" i="11"/>
  <c r="AX25" i="14"/>
  <c r="AX28" i="14"/>
  <c r="AX27" i="14"/>
  <c r="AX24" i="14"/>
  <c r="AX26" i="14"/>
  <c r="AX20" i="14"/>
  <c r="AX21" i="14"/>
  <c r="AX29" i="14"/>
  <c r="AX23" i="14"/>
  <c r="AX8" i="14"/>
  <c r="AX22" i="14"/>
  <c r="AX18" i="14"/>
  <c r="AX16" i="14"/>
  <c r="AV5" i="10"/>
  <c r="AX10" i="14"/>
  <c r="AY3" i="14"/>
  <c r="AZ1" i="14"/>
  <c r="AY15" i="14"/>
  <c r="AY12" i="14"/>
  <c r="AY17" i="14"/>
  <c r="AY14" i="14"/>
  <c r="AY13" i="14"/>
  <c r="AX66" i="10"/>
  <c r="AY1" i="10"/>
  <c r="AX3" i="10"/>
  <c r="AW63" i="10"/>
  <c r="AW16" i="10" s="1"/>
  <c r="AW57" i="10"/>
  <c r="AW10" i="10" s="1"/>
  <c r="AW64" i="10"/>
  <c r="AW17" i="10" s="1"/>
  <c r="AW61" i="10"/>
  <c r="AW14" i="10" s="1"/>
  <c r="AW58" i="10"/>
  <c r="AW11" i="10" s="1"/>
  <c r="AW65" i="10"/>
  <c r="AW18" i="10" s="1"/>
  <c r="AW60" i="10"/>
  <c r="AW13" i="10" s="1"/>
  <c r="AW59" i="10"/>
  <c r="AW12" i="10" s="1"/>
  <c r="AW62" i="10"/>
  <c r="AW15" i="10" s="1"/>
  <c r="BA16" i="15"/>
  <c r="BA16" i="11"/>
  <c r="BA16" i="6"/>
  <c r="BC3" i="11"/>
  <c r="BD1" i="11"/>
  <c r="BA11" i="15"/>
  <c r="BA11" i="11"/>
  <c r="BA11" i="6"/>
  <c r="BB73" i="15"/>
  <c r="BB71" i="15"/>
  <c r="BB69" i="15"/>
  <c r="BB62" i="15"/>
  <c r="BB64" i="15"/>
  <c r="BB61" i="15"/>
  <c r="BB35" i="15"/>
  <c r="BB36" i="15"/>
  <c r="BB28" i="15"/>
  <c r="BB70" i="15"/>
  <c r="BB59" i="15"/>
  <c r="BB49" i="15"/>
  <c r="BB43" i="15"/>
  <c r="BB37" i="15"/>
  <c r="BB30" i="15"/>
  <c r="BB72" i="15"/>
  <c r="BB51" i="15"/>
  <c r="BB53" i="15"/>
  <c r="BB40" i="15"/>
  <c r="BB44" i="15"/>
  <c r="BB58" i="15"/>
  <c r="BB47" i="15"/>
  <c r="BB41" i="15"/>
  <c r="BB50" i="15"/>
  <c r="BB31" i="15"/>
  <c r="BB39" i="15"/>
  <c r="BB68" i="15"/>
  <c r="BB60" i="15"/>
  <c r="BB54" i="15"/>
  <c r="BB65" i="15"/>
  <c r="BB63" i="15"/>
  <c r="BB55" i="15"/>
  <c r="BB46" i="15"/>
  <c r="BB57" i="15"/>
  <c r="BB52" i="15"/>
  <c r="BB48" i="15"/>
  <c r="BB33" i="15"/>
  <c r="BB38" i="15"/>
  <c r="BB32" i="15"/>
  <c r="BB74" i="15"/>
  <c r="BB66" i="15"/>
  <c r="BB56" i="15"/>
  <c r="BB45" i="15"/>
  <c r="BB42" i="15"/>
  <c r="BB34" i="15"/>
  <c r="BB29" i="15"/>
  <c r="A41" i="8"/>
  <c r="G40" i="8"/>
  <c r="A43" i="16"/>
  <c r="G42" i="16"/>
  <c r="BD5" i="7"/>
  <c r="BE3" i="7"/>
  <c r="BA12" i="15"/>
  <c r="BA12" i="11"/>
  <c r="BA12" i="6"/>
  <c r="BD1" i="15"/>
  <c r="BC3" i="15"/>
  <c r="C24" i="12"/>
  <c r="AN88" i="15"/>
  <c r="AN91" i="15" s="1"/>
  <c r="AN92" i="15" s="1"/>
  <c r="AN97" i="15" s="1"/>
  <c r="AN88" i="11"/>
  <c r="AN91" i="11" s="1"/>
  <c r="AN92" i="11" s="1"/>
  <c r="AN97" i="11" s="1"/>
  <c r="AN88" i="6"/>
  <c r="AN91" i="6" s="1"/>
  <c r="AN92" i="6" s="1"/>
  <c r="AN97" i="6" s="1"/>
  <c r="D24" i="8"/>
  <c r="F24" i="8" s="1"/>
  <c r="B25" i="8" s="1"/>
  <c r="BB64" i="6"/>
  <c r="BB58" i="6"/>
  <c r="BB52" i="6"/>
  <c r="BB46" i="6"/>
  <c r="BB40" i="6"/>
  <c r="BB34" i="6"/>
  <c r="BB69" i="6"/>
  <c r="BB61" i="6"/>
  <c r="BB55" i="6"/>
  <c r="BB49" i="6"/>
  <c r="BB43" i="6"/>
  <c r="BB37" i="6"/>
  <c r="BB31" i="6"/>
  <c r="BB72" i="6"/>
  <c r="BB70" i="6"/>
  <c r="BB62" i="6"/>
  <c r="BB56" i="6"/>
  <c r="BB50" i="6"/>
  <c r="BB44" i="6"/>
  <c r="BB38" i="6"/>
  <c r="BB32" i="6"/>
  <c r="BB73" i="6"/>
  <c r="BB65" i="6"/>
  <c r="BB59" i="6"/>
  <c r="BB53" i="6"/>
  <c r="BB47" i="6"/>
  <c r="BB41" i="6"/>
  <c r="BB35" i="6"/>
  <c r="BB29" i="6"/>
  <c r="BB63" i="6"/>
  <c r="BB57" i="6"/>
  <c r="BB51" i="6"/>
  <c r="BB45" i="6"/>
  <c r="BB39" i="6"/>
  <c r="BB33" i="6"/>
  <c r="BB74" i="6"/>
  <c r="BB68" i="6"/>
  <c r="BB66" i="6"/>
  <c r="BB60" i="6"/>
  <c r="BB54" i="6"/>
  <c r="BB48" i="6"/>
  <c r="BB42" i="6"/>
  <c r="BB36" i="6"/>
  <c r="BB71" i="6"/>
  <c r="BB28" i="6"/>
  <c r="BB30" i="6"/>
  <c r="BA15" i="15"/>
  <c r="BA15" i="11"/>
  <c r="BA15" i="6"/>
  <c r="BA9" i="15"/>
  <c r="BA9" i="11"/>
  <c r="BA9" i="6"/>
  <c r="AR112" i="7"/>
  <c r="AR115" i="7" s="1"/>
  <c r="AR114" i="7"/>
  <c r="E23" i="12"/>
  <c r="D23" i="16"/>
  <c r="F23" i="16" s="1"/>
  <c r="B24" i="16" s="1"/>
  <c r="BA2" i="15"/>
  <c r="BA2" i="11"/>
  <c r="AX2" i="5"/>
  <c r="BA2" i="6"/>
  <c r="BA17" i="15"/>
  <c r="BA17" i="11"/>
  <c r="BA17" i="6"/>
  <c r="AX58" i="5"/>
  <c r="AX11" i="5" s="1"/>
  <c r="AX61" i="5"/>
  <c r="AX14" i="5" s="1"/>
  <c r="AX64" i="5"/>
  <c r="AX17" i="5" s="1"/>
  <c r="AX59" i="5"/>
  <c r="AX12" i="5" s="1"/>
  <c r="AX62" i="5"/>
  <c r="AX15" i="5" s="1"/>
  <c r="AX65" i="5"/>
  <c r="AX18" i="5" s="1"/>
  <c r="AX57" i="5"/>
  <c r="AX10" i="5" s="1"/>
  <c r="AX60" i="5"/>
  <c r="AX13" i="5" s="1"/>
  <c r="AX63" i="5"/>
  <c r="AX16" i="5" s="1"/>
  <c r="AX66" i="5"/>
  <c r="AS110" i="7"/>
  <c r="AT108" i="7" s="1"/>
  <c r="AS109" i="7"/>
  <c r="BD1" i="6"/>
  <c r="BC3" i="6"/>
  <c r="BA13" i="15"/>
  <c r="BA13" i="11"/>
  <c r="BA13" i="6"/>
  <c r="BB61" i="11"/>
  <c r="BB64" i="11"/>
  <c r="BB59" i="11"/>
  <c r="BB52" i="11"/>
  <c r="BB46" i="11"/>
  <c r="BB40" i="11"/>
  <c r="BB34" i="11"/>
  <c r="BB68" i="11"/>
  <c r="BB70" i="11"/>
  <c r="BB73" i="11"/>
  <c r="BB65" i="11"/>
  <c r="BB72" i="11"/>
  <c r="BB71" i="11"/>
  <c r="BB56" i="11"/>
  <c r="BB74" i="11"/>
  <c r="BB48" i="11"/>
  <c r="BB42" i="11"/>
  <c r="BB58" i="11"/>
  <c r="BB51" i="11"/>
  <c r="BB49" i="11"/>
  <c r="BB43" i="11"/>
  <c r="BB35" i="11"/>
  <c r="BB55" i="11"/>
  <c r="BB45" i="11"/>
  <c r="BB63" i="11"/>
  <c r="BB31" i="11"/>
  <c r="BB30" i="11"/>
  <c r="BB39" i="11"/>
  <c r="BB44" i="11"/>
  <c r="BB38" i="11"/>
  <c r="BB32" i="11"/>
  <c r="BB53" i="11"/>
  <c r="BB47" i="11"/>
  <c r="BB41" i="11"/>
  <c r="BB29" i="11"/>
  <c r="BB57" i="11"/>
  <c r="BB66" i="11"/>
  <c r="BB33" i="11"/>
  <c r="BB60" i="11"/>
  <c r="BB62" i="11"/>
  <c r="BB69" i="11"/>
  <c r="BB50" i="11"/>
  <c r="BB54" i="11"/>
  <c r="BB36" i="11"/>
  <c r="BB37" i="11"/>
  <c r="BB28" i="11"/>
  <c r="BA14" i="15"/>
  <c r="BA14" i="11"/>
  <c r="BA14" i="6"/>
  <c r="BA10" i="15"/>
  <c r="BA10" i="11"/>
  <c r="BA10" i="6"/>
  <c r="A39" i="12"/>
  <c r="G38" i="12"/>
  <c r="AY3" i="5"/>
  <c r="AZ1" i="5"/>
  <c r="AX6" i="14" l="1"/>
  <c r="AX5" i="14"/>
  <c r="AW6" i="10"/>
  <c r="BA5" i="11" s="1"/>
  <c r="AZ59" i="14"/>
  <c r="AZ58" i="14"/>
  <c r="AZ61" i="14"/>
  <c r="AZ66" i="14"/>
  <c r="AZ60" i="14"/>
  <c r="AZ64" i="14"/>
  <c r="AZ62" i="14"/>
  <c r="AY63" i="14"/>
  <c r="AY57" i="14"/>
  <c r="AY65" i="14"/>
  <c r="AW19" i="14"/>
  <c r="AV19" i="10"/>
  <c r="AZ4" i="11"/>
  <c r="AX8" i="10"/>
  <c r="BB7" i="11" s="1"/>
  <c r="AY25" i="14"/>
  <c r="AY27" i="14"/>
  <c r="AY28" i="14"/>
  <c r="AY20" i="14"/>
  <c r="AY21" i="14"/>
  <c r="AY29" i="14"/>
  <c r="AY8" i="14"/>
  <c r="AY26" i="14"/>
  <c r="AY24" i="14"/>
  <c r="AY22" i="14"/>
  <c r="AY23" i="14"/>
  <c r="AY18" i="14"/>
  <c r="AY16" i="14"/>
  <c r="AW5" i="10"/>
  <c r="AX19" i="14"/>
  <c r="AY10" i="14"/>
  <c r="AZ14" i="14"/>
  <c r="BA1" i="14"/>
  <c r="AZ3" i="14"/>
  <c r="AZ12" i="14"/>
  <c r="AZ13" i="14"/>
  <c r="AZ17" i="14"/>
  <c r="AZ11" i="14"/>
  <c r="AZ15" i="14"/>
  <c r="AX58" i="10"/>
  <c r="AX11" i="10" s="1"/>
  <c r="AX63" i="10"/>
  <c r="AX16" i="10" s="1"/>
  <c r="AX64" i="10"/>
  <c r="AX17" i="10" s="1"/>
  <c r="AX59" i="10"/>
  <c r="AX12" i="10" s="1"/>
  <c r="AX61" i="10"/>
  <c r="AX14" i="10" s="1"/>
  <c r="AX57" i="10"/>
  <c r="AX10" i="10" s="1"/>
  <c r="AX65" i="10"/>
  <c r="AX18" i="10" s="1"/>
  <c r="AX62" i="10"/>
  <c r="AX15" i="10" s="1"/>
  <c r="AX60" i="10"/>
  <c r="AX13" i="10" s="1"/>
  <c r="AY3" i="10"/>
  <c r="AZ1" i="10"/>
  <c r="AY66" i="10"/>
  <c r="E24" i="8"/>
  <c r="BB14" i="15"/>
  <c r="BB14" i="11"/>
  <c r="BB14" i="6"/>
  <c r="BB10" i="15"/>
  <c r="BB10" i="11"/>
  <c r="BB10" i="6"/>
  <c r="BB2" i="15"/>
  <c r="BB2" i="11"/>
  <c r="AY2" i="5"/>
  <c r="BB2" i="6"/>
  <c r="BA1" i="5"/>
  <c r="AZ3" i="5"/>
  <c r="AY57" i="5"/>
  <c r="AY10" i="5" s="1"/>
  <c r="AY60" i="5"/>
  <c r="AY13" i="5" s="1"/>
  <c r="AY63" i="5"/>
  <c r="AY16" i="5" s="1"/>
  <c r="AY66" i="5"/>
  <c r="AY58" i="5"/>
  <c r="AY11" i="5" s="1"/>
  <c r="AY61" i="5"/>
  <c r="AY14" i="5" s="1"/>
  <c r="AY64" i="5"/>
  <c r="AY17" i="5" s="1"/>
  <c r="AY59" i="5"/>
  <c r="AY12" i="5" s="1"/>
  <c r="AY62" i="5"/>
  <c r="AY15" i="5" s="1"/>
  <c r="AY65" i="5"/>
  <c r="AY18" i="5" s="1"/>
  <c r="BC62" i="6"/>
  <c r="BC56" i="6"/>
  <c r="BC50" i="6"/>
  <c r="BC44" i="6"/>
  <c r="BC38" i="6"/>
  <c r="BC32" i="6"/>
  <c r="BC73" i="6"/>
  <c r="BC65" i="6"/>
  <c r="BC59" i="6"/>
  <c r="BC53" i="6"/>
  <c r="BC47" i="6"/>
  <c r="BC41" i="6"/>
  <c r="BC35" i="6"/>
  <c r="BC70" i="6"/>
  <c r="BC28" i="6"/>
  <c r="BC29" i="6"/>
  <c r="BC63" i="6"/>
  <c r="BC57" i="6"/>
  <c r="BC51" i="6"/>
  <c r="BC45" i="6"/>
  <c r="BC39" i="6"/>
  <c r="BC33" i="6"/>
  <c r="BC74" i="6"/>
  <c r="BC68" i="6"/>
  <c r="BC66" i="6"/>
  <c r="BC60" i="6"/>
  <c r="BC54" i="6"/>
  <c r="BC48" i="6"/>
  <c r="BC42" i="6"/>
  <c r="BC36" i="6"/>
  <c r="BC71" i="6"/>
  <c r="BC30" i="6"/>
  <c r="BC69" i="6"/>
  <c r="BC61" i="6"/>
  <c r="BC55" i="6"/>
  <c r="BC49" i="6"/>
  <c r="BC43" i="6"/>
  <c r="BC37" i="6"/>
  <c r="BC31" i="6"/>
  <c r="BC72" i="6"/>
  <c r="BC64" i="6"/>
  <c r="BC58" i="6"/>
  <c r="BC52" i="6"/>
  <c r="BC46" i="6"/>
  <c r="BC40" i="6"/>
  <c r="BC34" i="6"/>
  <c r="BB15" i="15"/>
  <c r="BB15" i="11"/>
  <c r="BB15" i="6"/>
  <c r="BB11" i="15"/>
  <c r="BB11" i="11"/>
  <c r="BB11" i="6"/>
  <c r="BE1" i="11"/>
  <c r="BD3" i="11"/>
  <c r="BB12" i="15"/>
  <c r="BB12" i="11"/>
  <c r="BB12" i="6"/>
  <c r="BC50" i="11"/>
  <c r="BC44" i="11"/>
  <c r="BC38" i="11"/>
  <c r="BC32" i="11"/>
  <c r="BC65" i="11"/>
  <c r="BC74" i="11"/>
  <c r="BC66" i="11"/>
  <c r="BC60" i="11"/>
  <c r="BC51" i="11"/>
  <c r="BC45" i="11"/>
  <c r="BC39" i="11"/>
  <c r="BC33" i="11"/>
  <c r="BC68" i="11"/>
  <c r="BC70" i="11"/>
  <c r="BC62" i="11"/>
  <c r="BC59" i="11"/>
  <c r="BC53" i="11"/>
  <c r="BC69" i="11"/>
  <c r="BC71" i="11"/>
  <c r="BC58" i="11"/>
  <c r="BC55" i="11"/>
  <c r="BC31" i="11"/>
  <c r="BC72" i="11"/>
  <c r="BC64" i="11"/>
  <c r="BC61" i="11"/>
  <c r="BC47" i="11"/>
  <c r="BC41" i="11"/>
  <c r="BC35" i="11"/>
  <c r="BC48" i="11"/>
  <c r="BC42" i="11"/>
  <c r="BC73" i="11"/>
  <c r="BC57" i="11"/>
  <c r="BC63" i="11"/>
  <c r="BC36" i="11"/>
  <c r="BC30" i="11"/>
  <c r="BC49" i="11"/>
  <c r="BC43" i="11"/>
  <c r="BC37" i="11"/>
  <c r="BC54" i="11"/>
  <c r="BC56" i="11"/>
  <c r="BC52" i="11"/>
  <c r="BC46" i="11"/>
  <c r="BC40" i="11"/>
  <c r="BC34" i="11"/>
  <c r="BC29" i="11"/>
  <c r="BC28" i="11"/>
  <c r="A40" i="12"/>
  <c r="G39" i="12"/>
  <c r="BB9" i="15"/>
  <c r="BB9" i="11"/>
  <c r="BB9" i="6"/>
  <c r="C24" i="16"/>
  <c r="BC66" i="15"/>
  <c r="BC59" i="15"/>
  <c r="BC53" i="15"/>
  <c r="BC63" i="15"/>
  <c r="BC62" i="15"/>
  <c r="BC56" i="15"/>
  <c r="BC45" i="15"/>
  <c r="BC52" i="15"/>
  <c r="BC44" i="15"/>
  <c r="BC38" i="15"/>
  <c r="BC36" i="15"/>
  <c r="BC74" i="15"/>
  <c r="BC73" i="15"/>
  <c r="BC65" i="15"/>
  <c r="BC57" i="15"/>
  <c r="BC49" i="15"/>
  <c r="BC31" i="15"/>
  <c r="BC28" i="15"/>
  <c r="BC72" i="15"/>
  <c r="BC70" i="15"/>
  <c r="BC64" i="15"/>
  <c r="BC61" i="15"/>
  <c r="BC60" i="15"/>
  <c r="BC48" i="15"/>
  <c r="BC34" i="15"/>
  <c r="BC39" i="15"/>
  <c r="BC32" i="15"/>
  <c r="BC71" i="15"/>
  <c r="BC58" i="15"/>
  <c r="BC54" i="15"/>
  <c r="BC47" i="15"/>
  <c r="BC43" i="15"/>
  <c r="BC37" i="15"/>
  <c r="BC69" i="15"/>
  <c r="BC68" i="15"/>
  <c r="BC50" i="15"/>
  <c r="BC35" i="15"/>
  <c r="BC33" i="15"/>
  <c r="BC30" i="15"/>
  <c r="BC55" i="15"/>
  <c r="BC46" i="15"/>
  <c r="BC40" i="15"/>
  <c r="BC51" i="15"/>
  <c r="BC41" i="15"/>
  <c r="BC42" i="15"/>
  <c r="BC29" i="15"/>
  <c r="A44" i="16"/>
  <c r="G43" i="16"/>
  <c r="BE1" i="6"/>
  <c r="BD3" i="6"/>
  <c r="AS114" i="7"/>
  <c r="AS112" i="7"/>
  <c r="AS115" i="7" s="1"/>
  <c r="BB16" i="15"/>
  <c r="BB16" i="11"/>
  <c r="BB16" i="6"/>
  <c r="E23" i="16"/>
  <c r="D24" i="12"/>
  <c r="F24" i="12" s="1"/>
  <c r="B25" i="12" s="1"/>
  <c r="BD3" i="15"/>
  <c r="BE1" i="15"/>
  <c r="AT110" i="7"/>
  <c r="AU108" i="7" s="1"/>
  <c r="AT109" i="7"/>
  <c r="BB17" i="15"/>
  <c r="BB17" i="11"/>
  <c r="BB17" i="6"/>
  <c r="BB13" i="15"/>
  <c r="BB13" i="11"/>
  <c r="BB13" i="6"/>
  <c r="C25" i="8"/>
  <c r="BF3" i="7"/>
  <c r="BE5" i="7"/>
  <c r="A42" i="8"/>
  <c r="G41" i="8"/>
  <c r="AY6" i="14" l="1"/>
  <c r="AY5" i="14"/>
  <c r="AX6" i="10"/>
  <c r="BB5" i="11" s="1"/>
  <c r="AZ57" i="14"/>
  <c r="AZ63" i="14"/>
  <c r="AZ65" i="14"/>
  <c r="BA60" i="14"/>
  <c r="BA61" i="14"/>
  <c r="BA62" i="14"/>
  <c r="BA64" i="14"/>
  <c r="BA58" i="14"/>
  <c r="BA59" i="14"/>
  <c r="BA66" i="14"/>
  <c r="AY19" i="14"/>
  <c r="AW19" i="10"/>
  <c r="BA4" i="11"/>
  <c r="AY8" i="10"/>
  <c r="BC7" i="11" s="1"/>
  <c r="AY5" i="10"/>
  <c r="BC4" i="11" s="1"/>
  <c r="AZ27" i="14"/>
  <c r="AZ28" i="14"/>
  <c r="AZ21" i="14"/>
  <c r="AZ26" i="14"/>
  <c r="AZ8" i="14"/>
  <c r="AZ20" i="14"/>
  <c r="AZ6" i="14" s="1"/>
  <c r="AZ23" i="14"/>
  <c r="AZ25" i="14"/>
  <c r="AZ24" i="14"/>
  <c r="AZ29" i="14"/>
  <c r="AZ22" i="14"/>
  <c r="AZ18" i="14"/>
  <c r="AZ16" i="14"/>
  <c r="BA14" i="14"/>
  <c r="AX5" i="10"/>
  <c r="AZ10" i="14"/>
  <c r="BA3" i="14"/>
  <c r="BB1" i="14"/>
  <c r="BA11" i="14"/>
  <c r="BA12" i="14"/>
  <c r="BA17" i="14"/>
  <c r="BA15" i="14"/>
  <c r="BA13" i="14"/>
  <c r="AZ66" i="10"/>
  <c r="AZ3" i="10"/>
  <c r="BA1" i="10"/>
  <c r="AY57" i="10"/>
  <c r="AY10" i="10" s="1"/>
  <c r="AY64" i="10"/>
  <c r="AY17" i="10" s="1"/>
  <c r="AY65" i="10"/>
  <c r="AY18" i="10" s="1"/>
  <c r="AY60" i="10"/>
  <c r="AY13" i="10" s="1"/>
  <c r="AY58" i="10"/>
  <c r="AY11" i="10" s="1"/>
  <c r="AY62" i="10"/>
  <c r="AY15" i="10" s="1"/>
  <c r="AY59" i="10"/>
  <c r="AY12" i="10" s="1"/>
  <c r="AY63" i="10"/>
  <c r="AY16" i="10" s="1"/>
  <c r="AY61" i="10"/>
  <c r="AY14" i="10" s="1"/>
  <c r="E24" i="12"/>
  <c r="BD74" i="6"/>
  <c r="BD68" i="6"/>
  <c r="BD66" i="6"/>
  <c r="BD60" i="6"/>
  <c r="BD54" i="6"/>
  <c r="BD48" i="6"/>
  <c r="BD42" i="6"/>
  <c r="BD36" i="6"/>
  <c r="BD71" i="6"/>
  <c r="BD63" i="6"/>
  <c r="BD57" i="6"/>
  <c r="BD51" i="6"/>
  <c r="BD45" i="6"/>
  <c r="BD39" i="6"/>
  <c r="BD33" i="6"/>
  <c r="BD30" i="6"/>
  <c r="BD29" i="6"/>
  <c r="BD61" i="6"/>
  <c r="BD55" i="6"/>
  <c r="BD49" i="6"/>
  <c r="BD43" i="6"/>
  <c r="BD37" i="6"/>
  <c r="BD31" i="6"/>
  <c r="BD72" i="6"/>
  <c r="BD64" i="6"/>
  <c r="BD58" i="6"/>
  <c r="BD52" i="6"/>
  <c r="BD46" i="6"/>
  <c r="BD40" i="6"/>
  <c r="BD34" i="6"/>
  <c r="BD69" i="6"/>
  <c r="BD28" i="6"/>
  <c r="BD62" i="6"/>
  <c r="BD56" i="6"/>
  <c r="BD50" i="6"/>
  <c r="BD44" i="6"/>
  <c r="BD38" i="6"/>
  <c r="BD32" i="6"/>
  <c r="BD73" i="6"/>
  <c r="BD65" i="6"/>
  <c r="BD59" i="6"/>
  <c r="BD53" i="6"/>
  <c r="BD47" i="6"/>
  <c r="BD41" i="6"/>
  <c r="BD35" i="6"/>
  <c r="BD70" i="6"/>
  <c r="BD71" i="11"/>
  <c r="BD69" i="11"/>
  <c r="BD62" i="11"/>
  <c r="BD53" i="11"/>
  <c r="BD60" i="11"/>
  <c r="BD68" i="11"/>
  <c r="BD49" i="11"/>
  <c r="BD43" i="11"/>
  <c r="BD37" i="11"/>
  <c r="BD66" i="11"/>
  <c r="BD73" i="11"/>
  <c r="BD63" i="11"/>
  <c r="BD61" i="11"/>
  <c r="BD58" i="11"/>
  <c r="BD55" i="11"/>
  <c r="BD34" i="11"/>
  <c r="BD40" i="11"/>
  <c r="BD59" i="11"/>
  <c r="BD50" i="11"/>
  <c r="BD44" i="11"/>
  <c r="BD38" i="11"/>
  <c r="BD32" i="11"/>
  <c r="BD48" i="11"/>
  <c r="BD42" i="11"/>
  <c r="BD36" i="11"/>
  <c r="BD54" i="11"/>
  <c r="BD51" i="11"/>
  <c r="BD45" i="11"/>
  <c r="BD39" i="11"/>
  <c r="BD74" i="11"/>
  <c r="BD70" i="11"/>
  <c r="BD64" i="11"/>
  <c r="BD57" i="11"/>
  <c r="BD41" i="11"/>
  <c r="BD35" i="11"/>
  <c r="BD33" i="11"/>
  <c r="BD72" i="11"/>
  <c r="BD31" i="11"/>
  <c r="BD56" i="11"/>
  <c r="BD52" i="11"/>
  <c r="BD46" i="11"/>
  <c r="BD29" i="11"/>
  <c r="BD65" i="11"/>
  <c r="BD47" i="11"/>
  <c r="BD30" i="11"/>
  <c r="BD28" i="11"/>
  <c r="BC15" i="15"/>
  <c r="BC15" i="11"/>
  <c r="BC15" i="6"/>
  <c r="BF1" i="15"/>
  <c r="BE3" i="15"/>
  <c r="BE3" i="6"/>
  <c r="BF1" i="6"/>
  <c r="BF1" i="11"/>
  <c r="BE3" i="11"/>
  <c r="BC16" i="15"/>
  <c r="BC16" i="11"/>
  <c r="BC16" i="6"/>
  <c r="BC12" i="15"/>
  <c r="BC12" i="11"/>
  <c r="BC12" i="6"/>
  <c r="AO88" i="11"/>
  <c r="AO91" i="11" s="1"/>
  <c r="AO92" i="11" s="1"/>
  <c r="AO97" i="11" s="1"/>
  <c r="D25" i="8"/>
  <c r="F25" i="8" s="1"/>
  <c r="B26" i="8" s="1"/>
  <c r="AT112" i="7"/>
  <c r="AT115" i="7" s="1"/>
  <c r="AT114" i="7"/>
  <c r="BD66" i="15"/>
  <c r="BD56" i="15"/>
  <c r="BD48" i="15"/>
  <c r="BD34" i="15"/>
  <c r="BD42" i="15"/>
  <c r="BD38" i="15"/>
  <c r="BD40" i="15"/>
  <c r="BD35" i="15"/>
  <c r="BD45" i="15"/>
  <c r="BD39" i="15"/>
  <c r="BD57" i="15"/>
  <c r="BD30" i="15"/>
  <c r="BD73" i="15"/>
  <c r="BD65" i="15"/>
  <c r="BD68" i="15"/>
  <c r="BD58" i="15"/>
  <c r="BD52" i="15"/>
  <c r="BD62" i="15"/>
  <c r="BD61" i="15"/>
  <c r="BD69" i="15"/>
  <c r="BD44" i="15"/>
  <c r="BD59" i="15"/>
  <c r="BD47" i="15"/>
  <c r="BD43" i="15"/>
  <c r="BD32" i="15"/>
  <c r="BD64" i="15"/>
  <c r="BD54" i="15"/>
  <c r="BD46" i="15"/>
  <c r="BD41" i="15"/>
  <c r="BD37" i="15"/>
  <c r="BD74" i="15"/>
  <c r="BD71" i="15"/>
  <c r="BD72" i="15"/>
  <c r="BD50" i="15"/>
  <c r="BD55" i="15"/>
  <c r="BD36" i="15"/>
  <c r="BD33" i="15"/>
  <c r="BD70" i="15"/>
  <c r="BD63" i="15"/>
  <c r="BD60" i="15"/>
  <c r="BD51" i="15"/>
  <c r="BD53" i="15"/>
  <c r="BD49" i="15"/>
  <c r="BD31" i="15"/>
  <c r="BD28" i="15"/>
  <c r="BD29" i="15"/>
  <c r="BC17" i="15"/>
  <c r="BC17" i="11"/>
  <c r="BC17" i="6"/>
  <c r="BC13" i="15"/>
  <c r="BC13" i="11"/>
  <c r="BC13" i="6"/>
  <c r="BC9" i="15"/>
  <c r="BC9" i="11"/>
  <c r="BC9" i="6"/>
  <c r="BF5" i="7"/>
  <c r="BG3" i="7"/>
  <c r="C25" i="12"/>
  <c r="A45" i="16"/>
  <c r="G44" i="16"/>
  <c r="A41" i="12"/>
  <c r="G40" i="12"/>
  <c r="BC14" i="15"/>
  <c r="BC14" i="11"/>
  <c r="BC14" i="6"/>
  <c r="BC10" i="15"/>
  <c r="BC10" i="11"/>
  <c r="BC10" i="6"/>
  <c r="BC2" i="15"/>
  <c r="BC2" i="11"/>
  <c r="BC2" i="6"/>
  <c r="AZ2" i="5"/>
  <c r="AU109" i="7"/>
  <c r="AU110" i="7" s="1"/>
  <c r="AV108" i="7" s="1"/>
  <c r="A43" i="8"/>
  <c r="G42" i="8"/>
  <c r="D24" i="16"/>
  <c r="F24" i="16" s="1"/>
  <c r="B25" i="16" s="1"/>
  <c r="BC11" i="15"/>
  <c r="BC11" i="11"/>
  <c r="BC11" i="6"/>
  <c r="AZ59" i="5"/>
  <c r="AZ12" i="5" s="1"/>
  <c r="AZ62" i="5"/>
  <c r="AZ15" i="5" s="1"/>
  <c r="AZ65" i="5"/>
  <c r="AZ18" i="5" s="1"/>
  <c r="AZ57" i="5"/>
  <c r="AZ10" i="5" s="1"/>
  <c r="AZ66" i="5"/>
  <c r="AZ58" i="5"/>
  <c r="AZ11" i="5" s="1"/>
  <c r="AZ60" i="5"/>
  <c r="AZ13" i="5" s="1"/>
  <c r="AZ61" i="5"/>
  <c r="AZ14" i="5" s="1"/>
  <c r="AZ63" i="5"/>
  <c r="AZ16" i="5" s="1"/>
  <c r="AZ64" i="5"/>
  <c r="AZ17" i="5" s="1"/>
  <c r="BA3" i="5"/>
  <c r="BB1" i="5"/>
  <c r="AZ5" i="14" l="1"/>
  <c r="AZ19" i="14" s="1"/>
  <c r="AY6" i="10"/>
  <c r="BC5" i="11" s="1"/>
  <c r="BB60" i="14"/>
  <c r="BB61" i="14"/>
  <c r="BB64" i="14"/>
  <c r="BB58" i="14"/>
  <c r="BB59" i="14"/>
  <c r="BB62" i="14"/>
  <c r="BB66" i="14"/>
  <c r="BA57" i="14"/>
  <c r="BA63" i="14"/>
  <c r="BA65" i="14"/>
  <c r="AX19" i="10"/>
  <c r="BB4" i="11"/>
  <c r="AZ8" i="10"/>
  <c r="BD7" i="11" s="1"/>
  <c r="BA25" i="14"/>
  <c r="BA28" i="14"/>
  <c r="BA26" i="14"/>
  <c r="BA29" i="14"/>
  <c r="BA20" i="14"/>
  <c r="BA24" i="14"/>
  <c r="BA27" i="14"/>
  <c r="BA8" i="14"/>
  <c r="BA21" i="14"/>
  <c r="BA22" i="14"/>
  <c r="BA23" i="14"/>
  <c r="BA18" i="14"/>
  <c r="BA16" i="14"/>
  <c r="BA10" i="14"/>
  <c r="BC1" i="14"/>
  <c r="BB3" i="14"/>
  <c r="BB12" i="14"/>
  <c r="BB11" i="14"/>
  <c r="BB17" i="14"/>
  <c r="BB15" i="14"/>
  <c r="BB14" i="14"/>
  <c r="BB13" i="14"/>
  <c r="AZ61" i="10"/>
  <c r="AZ14" i="10" s="1"/>
  <c r="AZ64" i="10"/>
  <c r="AZ17" i="10" s="1"/>
  <c r="AZ57" i="10"/>
  <c r="AZ10" i="10" s="1"/>
  <c r="AZ63" i="10"/>
  <c r="AZ16" i="10" s="1"/>
  <c r="AZ60" i="10"/>
  <c r="AZ13" i="10" s="1"/>
  <c r="AZ59" i="10"/>
  <c r="AZ12" i="10" s="1"/>
  <c r="AZ62" i="10"/>
  <c r="AZ15" i="10" s="1"/>
  <c r="AZ65" i="10"/>
  <c r="AZ18" i="10" s="1"/>
  <c r="AZ58" i="10"/>
  <c r="AZ11" i="10" s="1"/>
  <c r="BB1" i="10"/>
  <c r="BA3" i="10"/>
  <c r="BA66" i="10"/>
  <c r="E24" i="16"/>
  <c r="AV109" i="7"/>
  <c r="BA59" i="5"/>
  <c r="BA12" i="5" s="1"/>
  <c r="BA62" i="5"/>
  <c r="BA15" i="5" s="1"/>
  <c r="BA65" i="5"/>
  <c r="BA18" i="5" s="1"/>
  <c r="BA57" i="5"/>
  <c r="BA10" i="5" s="1"/>
  <c r="BA60" i="5"/>
  <c r="BA13" i="5" s="1"/>
  <c r="BA63" i="5"/>
  <c r="BA16" i="5" s="1"/>
  <c r="BA66" i="5"/>
  <c r="BA58" i="5"/>
  <c r="BA11" i="5" s="1"/>
  <c r="BA61" i="5"/>
  <c r="BA14" i="5" s="1"/>
  <c r="BA64" i="5"/>
  <c r="BA17" i="5" s="1"/>
  <c r="BD14" i="15"/>
  <c r="BD14" i="11"/>
  <c r="BD14" i="6"/>
  <c r="BD10" i="15"/>
  <c r="BD10" i="11"/>
  <c r="BD10" i="6"/>
  <c r="BD2" i="15"/>
  <c r="BD2" i="11"/>
  <c r="BD2" i="6"/>
  <c r="BA2" i="5"/>
  <c r="C26" i="8"/>
  <c r="BE55" i="11"/>
  <c r="BE66" i="11"/>
  <c r="BE53" i="11"/>
  <c r="BE59" i="11"/>
  <c r="BE70" i="11"/>
  <c r="BE61" i="11"/>
  <c r="BE68" i="11"/>
  <c r="BE64" i="11"/>
  <c r="BE58" i="11"/>
  <c r="BE73" i="11"/>
  <c r="BE49" i="11"/>
  <c r="BE43" i="11"/>
  <c r="BE37" i="11"/>
  <c r="BE31" i="11"/>
  <c r="BE62" i="11"/>
  <c r="BE48" i="11"/>
  <c r="BE69" i="11"/>
  <c r="BE56" i="11"/>
  <c r="BE52" i="11"/>
  <c r="BE46" i="11"/>
  <c r="BE42" i="11"/>
  <c r="BE54" i="11"/>
  <c r="BE71" i="11"/>
  <c r="BE34" i="11"/>
  <c r="BE39" i="11"/>
  <c r="BE32" i="11"/>
  <c r="BE30" i="11"/>
  <c r="BE74" i="11"/>
  <c r="BE72" i="11"/>
  <c r="BE36" i="11"/>
  <c r="BE47" i="11"/>
  <c r="BE41" i="11"/>
  <c r="BE35" i="11"/>
  <c r="BE50" i="11"/>
  <c r="BE44" i="11"/>
  <c r="BE38" i="11"/>
  <c r="BE65" i="11"/>
  <c r="BE60" i="11"/>
  <c r="BE57" i="11"/>
  <c r="BE33" i="11"/>
  <c r="BE63" i="11"/>
  <c r="BE51" i="11"/>
  <c r="BE45" i="11"/>
  <c r="BE40" i="11"/>
  <c r="BE29" i="11"/>
  <c r="BE28" i="11"/>
  <c r="BG1" i="6"/>
  <c r="BF3" i="6"/>
  <c r="BD11" i="15"/>
  <c r="BD11" i="11"/>
  <c r="BD11" i="6"/>
  <c r="BD16" i="15"/>
  <c r="BD16" i="11"/>
  <c r="BD16" i="6"/>
  <c r="A42" i="12"/>
  <c r="G41" i="12"/>
  <c r="BH3" i="7"/>
  <c r="BG5" i="7"/>
  <c r="E25" i="8"/>
  <c r="BG1" i="11"/>
  <c r="BF3" i="11"/>
  <c r="BE73" i="6"/>
  <c r="BE65" i="6"/>
  <c r="BE59" i="6"/>
  <c r="BE53" i="6"/>
  <c r="BE47" i="6"/>
  <c r="BE41" i="6"/>
  <c r="BE35" i="6"/>
  <c r="BE70" i="6"/>
  <c r="BE62" i="6"/>
  <c r="BE56" i="6"/>
  <c r="BE50" i="6"/>
  <c r="BE44" i="6"/>
  <c r="BE38" i="6"/>
  <c r="BE32" i="6"/>
  <c r="BE66" i="6"/>
  <c r="BE60" i="6"/>
  <c r="BE54" i="6"/>
  <c r="BE48" i="6"/>
  <c r="BE42" i="6"/>
  <c r="BE36" i="6"/>
  <c r="BE71" i="6"/>
  <c r="BE63" i="6"/>
  <c r="BE57" i="6"/>
  <c r="BE51" i="6"/>
  <c r="BE45" i="6"/>
  <c r="BE39" i="6"/>
  <c r="BE33" i="6"/>
  <c r="BE74" i="6"/>
  <c r="BE68" i="6"/>
  <c r="BE28" i="6"/>
  <c r="BE30" i="6"/>
  <c r="BE29" i="6"/>
  <c r="BE61" i="6"/>
  <c r="BE55" i="6"/>
  <c r="BE49" i="6"/>
  <c r="BE43" i="6"/>
  <c r="BE37" i="6"/>
  <c r="BE31" i="6"/>
  <c r="BE72" i="6"/>
  <c r="BE64" i="6"/>
  <c r="BE58" i="6"/>
  <c r="BE52" i="6"/>
  <c r="BE46" i="6"/>
  <c r="BE40" i="6"/>
  <c r="BE34" i="6"/>
  <c r="BE69" i="6"/>
  <c r="BD15" i="15"/>
  <c r="BD15" i="11"/>
  <c r="BD15" i="6"/>
  <c r="BD13" i="15"/>
  <c r="BD13" i="11"/>
  <c r="BD13" i="6"/>
  <c r="A44" i="8"/>
  <c r="G43" i="8"/>
  <c r="BE69" i="15"/>
  <c r="BE62" i="15"/>
  <c r="BE68" i="15"/>
  <c r="BE52" i="15"/>
  <c r="BE54" i="15"/>
  <c r="BE45" i="15"/>
  <c r="BE35" i="15"/>
  <c r="BE65" i="15"/>
  <c r="BE53" i="15"/>
  <c r="BE33" i="15"/>
  <c r="BE39" i="15"/>
  <c r="BE46" i="15"/>
  <c r="BE73" i="15"/>
  <c r="BE66" i="15"/>
  <c r="BE44" i="15"/>
  <c r="BE38" i="15"/>
  <c r="BE58" i="15"/>
  <c r="BE36" i="15"/>
  <c r="BE30" i="15"/>
  <c r="BE28" i="15"/>
  <c r="BE74" i="15"/>
  <c r="BE71" i="15"/>
  <c r="BE64" i="15"/>
  <c r="BE63" i="15"/>
  <c r="BE57" i="15"/>
  <c r="BE51" i="15"/>
  <c r="BE61" i="15"/>
  <c r="BE60" i="15"/>
  <c r="BE49" i="15"/>
  <c r="BE43" i="15"/>
  <c r="BE50" i="15"/>
  <c r="BE40" i="15"/>
  <c r="BE48" i="15"/>
  <c r="BE41" i="15"/>
  <c r="BE55" i="15"/>
  <c r="BE42" i="15"/>
  <c r="BE47" i="15"/>
  <c r="BE31" i="15"/>
  <c r="BE70" i="15"/>
  <c r="BE72" i="15"/>
  <c r="BE59" i="15"/>
  <c r="BE56" i="15"/>
  <c r="BE37" i="15"/>
  <c r="BE32" i="15"/>
  <c r="BE34" i="15"/>
  <c r="BE29" i="15"/>
  <c r="BD12" i="15"/>
  <c r="BD12" i="11"/>
  <c r="BD12" i="6"/>
  <c r="BD9" i="15"/>
  <c r="BD9" i="11"/>
  <c r="BD9" i="6"/>
  <c r="BB3" i="5"/>
  <c r="BC1" i="5"/>
  <c r="BD17" i="15"/>
  <c r="BD17" i="11"/>
  <c r="BD17" i="6"/>
  <c r="C25" i="16"/>
  <c r="BG1" i="15"/>
  <c r="BF3" i="15"/>
  <c r="AU114" i="7"/>
  <c r="AU112" i="7"/>
  <c r="AU115" i="7" s="1"/>
  <c r="A46" i="16"/>
  <c r="G45" i="16"/>
  <c r="D25" i="12"/>
  <c r="F25" i="12" s="1"/>
  <c r="B26" i="12" s="1"/>
  <c r="BA6" i="14" l="1"/>
  <c r="BA5" i="14"/>
  <c r="AY19" i="10"/>
  <c r="AZ6" i="10"/>
  <c r="BD5" i="11" s="1"/>
  <c r="BC58" i="14"/>
  <c r="BC59" i="14"/>
  <c r="BC60" i="14"/>
  <c r="BC61" i="14"/>
  <c r="BC64" i="14"/>
  <c r="BC62" i="14"/>
  <c r="BC66" i="14"/>
  <c r="BB57" i="14"/>
  <c r="BB63" i="14"/>
  <c r="BB16" i="14" s="1"/>
  <c r="BB65" i="14"/>
  <c r="BA8" i="10"/>
  <c r="BE7" i="11" s="1"/>
  <c r="BB8" i="14"/>
  <c r="BB27" i="14"/>
  <c r="BB28" i="14"/>
  <c r="BB25" i="14"/>
  <c r="BB20" i="14"/>
  <c r="BB21" i="14"/>
  <c r="BB24" i="14"/>
  <c r="BB26" i="14"/>
  <c r="BB29" i="14"/>
  <c r="BB23" i="14"/>
  <c r="BB22" i="14"/>
  <c r="BB18" i="14"/>
  <c r="AZ5" i="10"/>
  <c r="BB10" i="14"/>
  <c r="BC14" i="14"/>
  <c r="BC12" i="14"/>
  <c r="BC13" i="14"/>
  <c r="BC11" i="14"/>
  <c r="BC17" i="14"/>
  <c r="BC15" i="14"/>
  <c r="BC3" i="14"/>
  <c r="BD1" i="14"/>
  <c r="BA64" i="10"/>
  <c r="BA17" i="10" s="1"/>
  <c r="BA59" i="10"/>
  <c r="BA12" i="10" s="1"/>
  <c r="BA65" i="10"/>
  <c r="BA18" i="10" s="1"/>
  <c r="BA61" i="10"/>
  <c r="BA14" i="10" s="1"/>
  <c r="BA57" i="10"/>
  <c r="BA10" i="10" s="1"/>
  <c r="BA62" i="10"/>
  <c r="BA15" i="10" s="1"/>
  <c r="BA63" i="10"/>
  <c r="BA16" i="10" s="1"/>
  <c r="BA58" i="10"/>
  <c r="BA11" i="10" s="1"/>
  <c r="BA60" i="10"/>
  <c r="BA13" i="10" s="1"/>
  <c r="BC1" i="10"/>
  <c r="BB3" i="10"/>
  <c r="BB66" i="10"/>
  <c r="A43" i="12"/>
  <c r="G42" i="12"/>
  <c r="BE15" i="15"/>
  <c r="BE15" i="11"/>
  <c r="BE15" i="6"/>
  <c r="BE11" i="15"/>
  <c r="BE11" i="11"/>
  <c r="BE11" i="6"/>
  <c r="BD1" i="5"/>
  <c r="BC3" i="5"/>
  <c r="BE2" i="15"/>
  <c r="BE2" i="11"/>
  <c r="BE2" i="6"/>
  <c r="BB2" i="5"/>
  <c r="BE16" i="15"/>
  <c r="BE16" i="11"/>
  <c r="BE16" i="6"/>
  <c r="BE12" i="15"/>
  <c r="BE12" i="11"/>
  <c r="BE12" i="6"/>
  <c r="BB59" i="5"/>
  <c r="BB12" i="5" s="1"/>
  <c r="BB62" i="5"/>
  <c r="BB15" i="5" s="1"/>
  <c r="BB65" i="5"/>
  <c r="BB18" i="5" s="1"/>
  <c r="BB57" i="5"/>
  <c r="BB10" i="5" s="1"/>
  <c r="BB60" i="5"/>
  <c r="BB13" i="5" s="1"/>
  <c r="BB63" i="5"/>
  <c r="BB16" i="5" s="1"/>
  <c r="BB66" i="5"/>
  <c r="BB58" i="5"/>
  <c r="BB11" i="5" s="1"/>
  <c r="BB61" i="5"/>
  <c r="BB14" i="5" s="1"/>
  <c r="BB64" i="5"/>
  <c r="BB17" i="5" s="1"/>
  <c r="BE13" i="15"/>
  <c r="BE13" i="11"/>
  <c r="BE13" i="6"/>
  <c r="BE9" i="15"/>
  <c r="BE9" i="11"/>
  <c r="BE9" i="6"/>
  <c r="A47" i="16"/>
  <c r="G46" i="16"/>
  <c r="BF66" i="15"/>
  <c r="BF65" i="15"/>
  <c r="BF52" i="15"/>
  <c r="BF45" i="15"/>
  <c r="BF39" i="15"/>
  <c r="BF42" i="15"/>
  <c r="BF44" i="15"/>
  <c r="BF69" i="15"/>
  <c r="BF63" i="15"/>
  <c r="BF57" i="15"/>
  <c r="BF53" i="15"/>
  <c r="BF55" i="15"/>
  <c r="BF31" i="15"/>
  <c r="BF72" i="15"/>
  <c r="BF68" i="15"/>
  <c r="BF61" i="15"/>
  <c r="BF54" i="15"/>
  <c r="BF58" i="15"/>
  <c r="BF40" i="15"/>
  <c r="BF34" i="15"/>
  <c r="BF36" i="15"/>
  <c r="BF33" i="15"/>
  <c r="BF74" i="15"/>
  <c r="BF64" i="15"/>
  <c r="BF73" i="15"/>
  <c r="BF32" i="15"/>
  <c r="BF47" i="15"/>
  <c r="BF35" i="15"/>
  <c r="BF28" i="15"/>
  <c r="BF49" i="15"/>
  <c r="BF43" i="15"/>
  <c r="BF37" i="15"/>
  <c r="BF46" i="15"/>
  <c r="BF41" i="15"/>
  <c r="BF70" i="15"/>
  <c r="BF71" i="15"/>
  <c r="BF62" i="15"/>
  <c r="BF56" i="15"/>
  <c r="BF50" i="15"/>
  <c r="BF60" i="15"/>
  <c r="BF59" i="15"/>
  <c r="BF51" i="15"/>
  <c r="BF48" i="15"/>
  <c r="BF38" i="15"/>
  <c r="BF30" i="15"/>
  <c r="BF29" i="15"/>
  <c r="D25" i="16"/>
  <c r="F25" i="16" s="1"/>
  <c r="B26" i="16" s="1"/>
  <c r="BH5" i="7"/>
  <c r="BI3" i="7"/>
  <c r="BE10" i="15"/>
  <c r="BE10" i="11"/>
  <c r="BE10" i="6"/>
  <c r="BH1" i="15"/>
  <c r="BG3" i="15"/>
  <c r="C26" i="12"/>
  <c r="G44" i="8"/>
  <c r="A45" i="8"/>
  <c r="BF74" i="11"/>
  <c r="BF63" i="11"/>
  <c r="BF57" i="11"/>
  <c r="BF56" i="11"/>
  <c r="BF70" i="11"/>
  <c r="BF54" i="11"/>
  <c r="BF71" i="11"/>
  <c r="BF65" i="11"/>
  <c r="BF69" i="11"/>
  <c r="BF62" i="11"/>
  <c r="BF64" i="11"/>
  <c r="BF61" i="11"/>
  <c r="BF47" i="11"/>
  <c r="BF41" i="11"/>
  <c r="BF35" i="11"/>
  <c r="BF29" i="11"/>
  <c r="BF53" i="11"/>
  <c r="BF52" i="11"/>
  <c r="BF50" i="11"/>
  <c r="BF44" i="11"/>
  <c r="BF31" i="11"/>
  <c r="BF48" i="11"/>
  <c r="BF42" i="11"/>
  <c r="BF36" i="11"/>
  <c r="BF60" i="11"/>
  <c r="BF73" i="11"/>
  <c r="BF58" i="11"/>
  <c r="BF55" i="11"/>
  <c r="BF51" i="11"/>
  <c r="BF45" i="11"/>
  <c r="BF32" i="11"/>
  <c r="BF30" i="11"/>
  <c r="BF59" i="11"/>
  <c r="BF72" i="11"/>
  <c r="BF39" i="11"/>
  <c r="BF38" i="11"/>
  <c r="BF68" i="11"/>
  <c r="BF46" i="11"/>
  <c r="BF40" i="11"/>
  <c r="BF34" i="11"/>
  <c r="BF49" i="11"/>
  <c r="BF43" i="11"/>
  <c r="BF37" i="11"/>
  <c r="BF66" i="11"/>
  <c r="BF33" i="11"/>
  <c r="BF28" i="11"/>
  <c r="BF66" i="6"/>
  <c r="BF60" i="6"/>
  <c r="BF54" i="6"/>
  <c r="BF48" i="6"/>
  <c r="BF42" i="6"/>
  <c r="BF36" i="6"/>
  <c r="BF71" i="6"/>
  <c r="BF63" i="6"/>
  <c r="BF57" i="6"/>
  <c r="BF51" i="6"/>
  <c r="BF45" i="6"/>
  <c r="BF39" i="6"/>
  <c r="BF33" i="6"/>
  <c r="BF74" i="6"/>
  <c r="BF68" i="6"/>
  <c r="BF28" i="6"/>
  <c r="BF30" i="6"/>
  <c r="BF29" i="6"/>
  <c r="BF72" i="6"/>
  <c r="BF64" i="6"/>
  <c r="BF58" i="6"/>
  <c r="BF52" i="6"/>
  <c r="BF46" i="6"/>
  <c r="BF40" i="6"/>
  <c r="BF34" i="6"/>
  <c r="BF69" i="6"/>
  <c r="BF61" i="6"/>
  <c r="BF55" i="6"/>
  <c r="BF49" i="6"/>
  <c r="BF43" i="6"/>
  <c r="BF37" i="6"/>
  <c r="BF31" i="6"/>
  <c r="BF65" i="6"/>
  <c r="BF59" i="6"/>
  <c r="BF53" i="6"/>
  <c r="BF47" i="6"/>
  <c r="BF41" i="6"/>
  <c r="BF35" i="6"/>
  <c r="BF70" i="6"/>
  <c r="BF62" i="6"/>
  <c r="BF56" i="6"/>
  <c r="BF50" i="6"/>
  <c r="BF44" i="6"/>
  <c r="BF38" i="6"/>
  <c r="BF32" i="6"/>
  <c r="BF73" i="6"/>
  <c r="BE17" i="15"/>
  <c r="BE17" i="11"/>
  <c r="BE17" i="6"/>
  <c r="AV114" i="7"/>
  <c r="AV112" i="7"/>
  <c r="AV115" i="7" s="1"/>
  <c r="E25" i="12"/>
  <c r="BH1" i="11"/>
  <c r="BG3" i="11"/>
  <c r="BH1" i="6"/>
  <c r="BG3" i="6"/>
  <c r="AP88" i="15"/>
  <c r="AP91" i="15" s="1"/>
  <c r="AP92" i="15" s="1"/>
  <c r="AP97" i="15" s="1"/>
  <c r="AP88" i="11"/>
  <c r="AP91" i="11" s="1"/>
  <c r="AP92" i="11" s="1"/>
  <c r="AP97" i="11" s="1"/>
  <c r="AP88" i="6"/>
  <c r="AP91" i="6" s="1"/>
  <c r="AP92" i="6" s="1"/>
  <c r="AP97" i="6" s="1"/>
  <c r="D26" i="8"/>
  <c r="F26" i="8" s="1"/>
  <c r="B27" i="8" s="1"/>
  <c r="BE14" i="15"/>
  <c r="BE14" i="11"/>
  <c r="BE14" i="6"/>
  <c r="AV110" i="7"/>
  <c r="AW108" i="7" s="1"/>
  <c r="BB6" i="14" l="1"/>
  <c r="BB5" i="14"/>
  <c r="BB19" i="14" s="1"/>
  <c r="BA6" i="10"/>
  <c r="BE5" i="11" s="1"/>
  <c r="BC57" i="14"/>
  <c r="BC65" i="14"/>
  <c r="BC63" i="14"/>
  <c r="BD58" i="14"/>
  <c r="BD62" i="14"/>
  <c r="BD61" i="14"/>
  <c r="BD59" i="14"/>
  <c r="BD60" i="14"/>
  <c r="BD64" i="14"/>
  <c r="BD66" i="14"/>
  <c r="AZ19" i="10"/>
  <c r="BD4" i="11"/>
  <c r="BB5" i="10"/>
  <c r="BF4" i="11" s="1"/>
  <c r="BB8" i="10"/>
  <c r="BF7" i="11" s="1"/>
  <c r="BC20" i="14"/>
  <c r="BC25" i="14"/>
  <c r="BC27" i="14"/>
  <c r="BC28" i="14"/>
  <c r="BC21" i="14"/>
  <c r="BC29" i="14"/>
  <c r="BC8" i="14"/>
  <c r="BC26" i="14"/>
  <c r="BC24" i="14"/>
  <c r="BC23" i="14"/>
  <c r="BC22" i="14"/>
  <c r="BC18" i="14"/>
  <c r="BC16" i="14"/>
  <c r="BA5" i="10"/>
  <c r="BA19" i="14"/>
  <c r="BC10" i="14"/>
  <c r="BD15" i="14"/>
  <c r="BD11" i="14"/>
  <c r="BD13" i="14"/>
  <c r="BD14" i="14"/>
  <c r="BD12" i="14"/>
  <c r="BD3" i="14"/>
  <c r="BD17" i="14"/>
  <c r="BE1" i="14"/>
  <c r="BB65" i="10"/>
  <c r="BB18" i="10" s="1"/>
  <c r="BB60" i="10"/>
  <c r="BB13" i="10" s="1"/>
  <c r="BB62" i="10"/>
  <c r="BB15" i="10" s="1"/>
  <c r="BB58" i="10"/>
  <c r="BB11" i="10" s="1"/>
  <c r="BB61" i="10"/>
  <c r="BB14" i="10" s="1"/>
  <c r="BB59" i="10"/>
  <c r="BB12" i="10" s="1"/>
  <c r="BB63" i="10"/>
  <c r="BB16" i="10" s="1"/>
  <c r="BB64" i="10"/>
  <c r="BB17" i="10" s="1"/>
  <c r="BB57" i="10"/>
  <c r="BB10" i="10" s="1"/>
  <c r="BC3" i="10"/>
  <c r="BC66" i="10"/>
  <c r="BD1" i="10"/>
  <c r="E26" i="8"/>
  <c r="BG64" i="11"/>
  <c r="BG61" i="11"/>
  <c r="BG70" i="11"/>
  <c r="BG62" i="11"/>
  <c r="BG56" i="11"/>
  <c r="BG69" i="11"/>
  <c r="BG74" i="11"/>
  <c r="BG68" i="11"/>
  <c r="BG65" i="11"/>
  <c r="BG59" i="11"/>
  <c r="BG63" i="11"/>
  <c r="BG47" i="11"/>
  <c r="BG41" i="11"/>
  <c r="BG35" i="11"/>
  <c r="BG45" i="11"/>
  <c r="BG39" i="11"/>
  <c r="BG33" i="11"/>
  <c r="BG48" i="11"/>
  <c r="BG42" i="11"/>
  <c r="BG72" i="11"/>
  <c r="BG60" i="11"/>
  <c r="BG54" i="11"/>
  <c r="BG52" i="11"/>
  <c r="BG57" i="11"/>
  <c r="BG55" i="11"/>
  <c r="BG46" i="11"/>
  <c r="BG51" i="11"/>
  <c r="BG49" i="11"/>
  <c r="BG43" i="11"/>
  <c r="BG32" i="11"/>
  <c r="BG31" i="11"/>
  <c r="BG36" i="11"/>
  <c r="BG30" i="11"/>
  <c r="BG40" i="11"/>
  <c r="BG71" i="11"/>
  <c r="BG58" i="11"/>
  <c r="BG50" i="11"/>
  <c r="BG44" i="11"/>
  <c r="BG38" i="11"/>
  <c r="BG53" i="11"/>
  <c r="BG66" i="11"/>
  <c r="BG34" i="11"/>
  <c r="BG73" i="11"/>
  <c r="BG37" i="11"/>
  <c r="BG29" i="11"/>
  <c r="BG28" i="11"/>
  <c r="BF13" i="15"/>
  <c r="BF13" i="11"/>
  <c r="BF13" i="6"/>
  <c r="BF9" i="15"/>
  <c r="BF9" i="11"/>
  <c r="BF9" i="6"/>
  <c r="BG65" i="15"/>
  <c r="BG48" i="15"/>
  <c r="BG42" i="15"/>
  <c r="BG36" i="15"/>
  <c r="BG58" i="15"/>
  <c r="BG57" i="15"/>
  <c r="BG38" i="15"/>
  <c r="BG33" i="15"/>
  <c r="BG69" i="15"/>
  <c r="BG61" i="15"/>
  <c r="BG55" i="15"/>
  <c r="BG59" i="15"/>
  <c r="BG53" i="15"/>
  <c r="BG47" i="15"/>
  <c r="BG39" i="15"/>
  <c r="BG40" i="15"/>
  <c r="BG44" i="15"/>
  <c r="BG32" i="15"/>
  <c r="BG64" i="15"/>
  <c r="BG54" i="15"/>
  <c r="BG43" i="15"/>
  <c r="BG34" i="15"/>
  <c r="BG30" i="15"/>
  <c r="BG74" i="15"/>
  <c r="BG72" i="15"/>
  <c r="BG68" i="15"/>
  <c r="BG63" i="15"/>
  <c r="BG62" i="15"/>
  <c r="BG37" i="15"/>
  <c r="BG46" i="15"/>
  <c r="BG41" i="15"/>
  <c r="BG35" i="15"/>
  <c r="BG71" i="15"/>
  <c r="BG60" i="15"/>
  <c r="BG66" i="15"/>
  <c r="BG51" i="15"/>
  <c r="BG45" i="15"/>
  <c r="BG50" i="15"/>
  <c r="BG28" i="15"/>
  <c r="BG73" i="15"/>
  <c r="BG70" i="15"/>
  <c r="BG56" i="15"/>
  <c r="BG52" i="15"/>
  <c r="BG31" i="15"/>
  <c r="BG49" i="15"/>
  <c r="BG29" i="15"/>
  <c r="BI1" i="11"/>
  <c r="BH3" i="11"/>
  <c r="BI1" i="15"/>
  <c r="BH3" i="15"/>
  <c r="BF10" i="15"/>
  <c r="BF10" i="11"/>
  <c r="BF10" i="6"/>
  <c r="BF2" i="15"/>
  <c r="BF2" i="11"/>
  <c r="BC2" i="5"/>
  <c r="BF2" i="6"/>
  <c r="BC58" i="5"/>
  <c r="BC11" i="5" s="1"/>
  <c r="BC61" i="5"/>
  <c r="BC14" i="5" s="1"/>
  <c r="BC64" i="5"/>
  <c r="BC17" i="5" s="1"/>
  <c r="BC59" i="5"/>
  <c r="BC12" i="5" s="1"/>
  <c r="BC62" i="5"/>
  <c r="BC15" i="5" s="1"/>
  <c r="BC65" i="5"/>
  <c r="BC18" i="5" s="1"/>
  <c r="BC57" i="5"/>
  <c r="BC10" i="5" s="1"/>
  <c r="BC60" i="5"/>
  <c r="BC13" i="5" s="1"/>
  <c r="BC63" i="5"/>
  <c r="BC16" i="5" s="1"/>
  <c r="BC66" i="5"/>
  <c r="A44" i="12"/>
  <c r="G43" i="12"/>
  <c r="AW110" i="7"/>
  <c r="AX108" i="7" s="1"/>
  <c r="AW109" i="7"/>
  <c r="BJ3" i="7"/>
  <c r="BI5" i="7"/>
  <c r="BE1" i="5"/>
  <c r="BD3" i="5"/>
  <c r="BF17" i="15"/>
  <c r="BF17" i="11"/>
  <c r="BF17" i="6"/>
  <c r="A48" i="16"/>
  <c r="G47" i="16"/>
  <c r="BF14" i="15"/>
  <c r="BF14" i="11"/>
  <c r="BF14" i="6"/>
  <c r="BF15" i="15"/>
  <c r="BF15" i="11"/>
  <c r="BF15" i="6"/>
  <c r="BF11" i="15"/>
  <c r="BF11" i="11"/>
  <c r="BF11" i="6"/>
  <c r="BG28" i="6"/>
  <c r="BG29" i="6"/>
  <c r="BG64" i="6"/>
  <c r="BG58" i="6"/>
  <c r="BG52" i="6"/>
  <c r="BG46" i="6"/>
  <c r="BG40" i="6"/>
  <c r="BG34" i="6"/>
  <c r="BG69" i="6"/>
  <c r="BG61" i="6"/>
  <c r="BG55" i="6"/>
  <c r="BG49" i="6"/>
  <c r="BG43" i="6"/>
  <c r="BG37" i="6"/>
  <c r="BG31" i="6"/>
  <c r="BG72" i="6"/>
  <c r="BG65" i="6"/>
  <c r="BG59" i="6"/>
  <c r="BG53" i="6"/>
  <c r="BG47" i="6"/>
  <c r="BG41" i="6"/>
  <c r="BG35" i="6"/>
  <c r="BG70" i="6"/>
  <c r="BG62" i="6"/>
  <c r="BG56" i="6"/>
  <c r="BG50" i="6"/>
  <c r="BG44" i="6"/>
  <c r="BG38" i="6"/>
  <c r="BG32" i="6"/>
  <c r="BG73" i="6"/>
  <c r="BG30" i="6"/>
  <c r="BG71" i="6"/>
  <c r="BG63" i="6"/>
  <c r="BG57" i="6"/>
  <c r="BG51" i="6"/>
  <c r="BG45" i="6"/>
  <c r="BG39" i="6"/>
  <c r="BG33" i="6"/>
  <c r="BG74" i="6"/>
  <c r="BG68" i="6"/>
  <c r="BG66" i="6"/>
  <c r="BG60" i="6"/>
  <c r="BG54" i="6"/>
  <c r="BG48" i="6"/>
  <c r="BG42" i="6"/>
  <c r="BG36" i="6"/>
  <c r="A46" i="8"/>
  <c r="G45" i="8"/>
  <c r="C26" i="16"/>
  <c r="C27" i="8"/>
  <c r="BI1" i="6"/>
  <c r="BH3" i="6"/>
  <c r="D26" i="12"/>
  <c r="F26" i="12" s="1"/>
  <c r="B27" i="12" s="1"/>
  <c r="E25" i="16"/>
  <c r="BF16" i="15"/>
  <c r="BF16" i="11"/>
  <c r="BF16" i="6"/>
  <c r="BF12" i="15"/>
  <c r="BF12" i="11"/>
  <c r="BF12" i="6"/>
  <c r="BC6" i="14" l="1"/>
  <c r="BC5" i="14"/>
  <c r="BB6" i="10"/>
  <c r="BF5" i="11" s="1"/>
  <c r="BD65" i="14"/>
  <c r="BD57" i="14"/>
  <c r="BD63" i="14"/>
  <c r="BE58" i="14"/>
  <c r="BE62" i="14"/>
  <c r="BE61" i="14"/>
  <c r="BE59" i="14"/>
  <c r="BE60" i="14"/>
  <c r="BE64" i="14"/>
  <c r="BE66" i="14"/>
  <c r="BC19" i="14"/>
  <c r="BA19" i="10"/>
  <c r="BE4" i="11"/>
  <c r="BC8" i="10"/>
  <c r="BG7" i="11" s="1"/>
  <c r="BD28" i="14"/>
  <c r="BD25" i="14"/>
  <c r="BD27" i="14"/>
  <c r="BD29" i="14"/>
  <c r="BD24" i="14"/>
  <c r="BD8" i="14"/>
  <c r="BD20" i="14"/>
  <c r="BD21" i="14"/>
  <c r="BD26" i="14"/>
  <c r="BD23" i="14"/>
  <c r="BD22" i="14"/>
  <c r="BD16" i="14"/>
  <c r="BD18" i="14"/>
  <c r="BD10" i="14"/>
  <c r="BE15" i="14"/>
  <c r="BE12" i="14"/>
  <c r="BE17" i="14"/>
  <c r="BE14" i="14"/>
  <c r="BE11" i="14"/>
  <c r="BE13" i="14"/>
  <c r="BF1" i="14"/>
  <c r="BE3" i="14"/>
  <c r="BD3" i="10"/>
  <c r="BD66" i="10"/>
  <c r="BE1" i="10"/>
  <c r="BC61" i="10"/>
  <c r="BC14" i="10" s="1"/>
  <c r="BC63" i="10"/>
  <c r="BC16" i="10" s="1"/>
  <c r="BC60" i="10"/>
  <c r="BC13" i="10" s="1"/>
  <c r="BC59" i="10"/>
  <c r="BC12" i="10" s="1"/>
  <c r="BC62" i="10"/>
  <c r="BC15" i="10" s="1"/>
  <c r="BC57" i="10"/>
  <c r="BC10" i="10" s="1"/>
  <c r="BC64" i="10"/>
  <c r="BC17" i="10" s="1"/>
  <c r="BC58" i="10"/>
  <c r="BC11" i="10" s="1"/>
  <c r="BC65" i="10"/>
  <c r="BC18" i="10" s="1"/>
  <c r="BE3" i="5"/>
  <c r="BF1" i="5"/>
  <c r="AX109" i="7"/>
  <c r="BG16" i="15"/>
  <c r="BG16" i="11"/>
  <c r="BG16" i="6"/>
  <c r="BJ1" i="15"/>
  <c r="BI3" i="15"/>
  <c r="BG17" i="15"/>
  <c r="BG17" i="11"/>
  <c r="BG17" i="6"/>
  <c r="BG13" i="15"/>
  <c r="BG13" i="11"/>
  <c r="BG13" i="6"/>
  <c r="BH56" i="11"/>
  <c r="BH73" i="11"/>
  <c r="BH57" i="11"/>
  <c r="BH61" i="11"/>
  <c r="BH55" i="11"/>
  <c r="BH69" i="11"/>
  <c r="BH71" i="11"/>
  <c r="BH62" i="11"/>
  <c r="BH54" i="11"/>
  <c r="BH52" i="11"/>
  <c r="BH46" i="11"/>
  <c r="BH40" i="11"/>
  <c r="BH34" i="11"/>
  <c r="BH58" i="11"/>
  <c r="BH50" i="11"/>
  <c r="BH51" i="11"/>
  <c r="BH49" i="11"/>
  <c r="BH43" i="11"/>
  <c r="BH68" i="11"/>
  <c r="BH37" i="11"/>
  <c r="BH45" i="11"/>
  <c r="BH29" i="11"/>
  <c r="BH70" i="11"/>
  <c r="BH39" i="11"/>
  <c r="BH44" i="11"/>
  <c r="BH38" i="11"/>
  <c r="BH32" i="11"/>
  <c r="BH47" i="11"/>
  <c r="BH41" i="11"/>
  <c r="BH36" i="11"/>
  <c r="BH35" i="11"/>
  <c r="BH33" i="11"/>
  <c r="BH65" i="11"/>
  <c r="BH60" i="11"/>
  <c r="BH53" i="11"/>
  <c r="BH63" i="11"/>
  <c r="BH72" i="11"/>
  <c r="BH74" i="11"/>
  <c r="BH59" i="11"/>
  <c r="BH31" i="11"/>
  <c r="BH66" i="11"/>
  <c r="BH48" i="11"/>
  <c r="BH42" i="11"/>
  <c r="BH64" i="11"/>
  <c r="BH30" i="11"/>
  <c r="BH28" i="11"/>
  <c r="A47" i="8"/>
  <c r="G46" i="8"/>
  <c r="BG14" i="15"/>
  <c r="BG14" i="11"/>
  <c r="BG14" i="6"/>
  <c r="BG10" i="15"/>
  <c r="BG10" i="11"/>
  <c r="BG10" i="6"/>
  <c r="BI3" i="11"/>
  <c r="BJ1" i="11"/>
  <c r="E26" i="12"/>
  <c r="D26" i="16"/>
  <c r="F26" i="16" s="1"/>
  <c r="B27" i="16" s="1"/>
  <c r="A49" i="16"/>
  <c r="G48" i="16"/>
  <c r="BG15" i="15"/>
  <c r="BG15" i="11"/>
  <c r="BG15" i="6"/>
  <c r="BG11" i="15"/>
  <c r="BG11" i="11"/>
  <c r="BG11" i="6"/>
  <c r="BJ5" i="7"/>
  <c r="BK3" i="7"/>
  <c r="BG12" i="15"/>
  <c r="BG12" i="11"/>
  <c r="BG12" i="6"/>
  <c r="BJ1" i="6"/>
  <c r="BI3" i="6"/>
  <c r="AQ88" i="15"/>
  <c r="AQ91" i="15" s="1"/>
  <c r="AQ92" i="15" s="1"/>
  <c r="AQ97" i="15" s="1"/>
  <c r="AQ88" i="11"/>
  <c r="AQ91" i="11" s="1"/>
  <c r="AQ92" i="11" s="1"/>
  <c r="AQ97" i="11" s="1"/>
  <c r="AQ88" i="6"/>
  <c r="AQ91" i="6" s="1"/>
  <c r="AQ92" i="6" s="1"/>
  <c r="AQ97" i="6" s="1"/>
  <c r="D27" i="8"/>
  <c r="F27" i="8" s="1"/>
  <c r="B28" i="8" s="1"/>
  <c r="C27" i="12"/>
  <c r="BH30" i="6"/>
  <c r="BH70" i="6"/>
  <c r="BH62" i="6"/>
  <c r="BH56" i="6"/>
  <c r="BH50" i="6"/>
  <c r="BH44" i="6"/>
  <c r="BH38" i="6"/>
  <c r="BH32" i="6"/>
  <c r="BH73" i="6"/>
  <c r="BH65" i="6"/>
  <c r="BH59" i="6"/>
  <c r="BH53" i="6"/>
  <c r="BH47" i="6"/>
  <c r="BH41" i="6"/>
  <c r="BH35" i="6"/>
  <c r="BH29" i="6"/>
  <c r="BH63" i="6"/>
  <c r="BH57" i="6"/>
  <c r="BH51" i="6"/>
  <c r="BH45" i="6"/>
  <c r="BH39" i="6"/>
  <c r="BH33" i="6"/>
  <c r="BH74" i="6"/>
  <c r="BH68" i="6"/>
  <c r="BH66" i="6"/>
  <c r="BH60" i="6"/>
  <c r="BH54" i="6"/>
  <c r="BH48" i="6"/>
  <c r="BH42" i="6"/>
  <c r="BH36" i="6"/>
  <c r="BH71" i="6"/>
  <c r="BH28" i="6"/>
  <c r="BH64" i="6"/>
  <c r="BH58" i="6"/>
  <c r="BH52" i="6"/>
  <c r="BH46" i="6"/>
  <c r="BH40" i="6"/>
  <c r="BH34" i="6"/>
  <c r="BH69" i="6"/>
  <c r="BH61" i="6"/>
  <c r="BH55" i="6"/>
  <c r="BH49" i="6"/>
  <c r="BH43" i="6"/>
  <c r="BH37" i="6"/>
  <c r="BH31" i="6"/>
  <c r="BH72" i="6"/>
  <c r="BD58" i="5"/>
  <c r="BD11" i="5" s="1"/>
  <c r="BD61" i="5"/>
  <c r="BD14" i="5" s="1"/>
  <c r="BD64" i="5"/>
  <c r="BD17" i="5" s="1"/>
  <c r="BD59" i="5"/>
  <c r="BD12" i="5" s="1"/>
  <c r="BD62" i="5"/>
  <c r="BD15" i="5" s="1"/>
  <c r="BD65" i="5"/>
  <c r="BD18" i="5" s="1"/>
  <c r="BD57" i="5"/>
  <c r="BD10" i="5" s="1"/>
  <c r="BD60" i="5"/>
  <c r="BD13" i="5" s="1"/>
  <c r="BD63" i="5"/>
  <c r="BD16" i="5" s="1"/>
  <c r="BD66" i="5"/>
  <c r="AW114" i="7"/>
  <c r="AW112" i="7"/>
  <c r="AW115" i="7" s="1"/>
  <c r="A45" i="12"/>
  <c r="G44" i="12"/>
  <c r="BG9" i="15"/>
  <c r="BG9" i="11"/>
  <c r="BG9" i="6"/>
  <c r="BG2" i="15"/>
  <c r="BG2" i="11"/>
  <c r="BD2" i="5"/>
  <c r="BG2" i="6"/>
  <c r="BH70" i="15"/>
  <c r="BH59" i="15"/>
  <c r="BH50" i="15"/>
  <c r="BH57" i="15"/>
  <c r="BH53" i="15"/>
  <c r="BH44" i="15"/>
  <c r="BH49" i="15"/>
  <c r="BH33" i="15"/>
  <c r="BH30" i="15"/>
  <c r="BH72" i="15"/>
  <c r="BH48" i="15"/>
  <c r="BH34" i="15"/>
  <c r="BH47" i="15"/>
  <c r="BH41" i="15"/>
  <c r="BH58" i="15"/>
  <c r="BH56" i="15"/>
  <c r="BH40" i="15"/>
  <c r="BH36" i="15"/>
  <c r="BH68" i="15"/>
  <c r="BH60" i="15"/>
  <c r="BH54" i="15"/>
  <c r="BH63" i="15"/>
  <c r="BH46" i="15"/>
  <c r="BH55" i="15"/>
  <c r="BH43" i="15"/>
  <c r="BH45" i="15"/>
  <c r="BH31" i="15"/>
  <c r="BH74" i="15"/>
  <c r="BH66" i="15"/>
  <c r="BH65" i="15"/>
  <c r="BH64" i="15"/>
  <c r="BH69" i="15"/>
  <c r="BH51" i="15"/>
  <c r="BH38" i="15"/>
  <c r="BH28" i="15"/>
  <c r="BH73" i="15"/>
  <c r="BH71" i="15"/>
  <c r="BH62" i="15"/>
  <c r="BH61" i="15"/>
  <c r="BH52" i="15"/>
  <c r="BH39" i="15"/>
  <c r="BH35" i="15"/>
  <c r="BH42" i="15"/>
  <c r="BH32" i="15"/>
  <c r="BH37" i="15"/>
  <c r="BH29" i="15"/>
  <c r="BD6" i="14" l="1"/>
  <c r="BD5" i="14"/>
  <c r="BD19" i="14" s="1"/>
  <c r="BB19" i="10"/>
  <c r="BC6" i="10"/>
  <c r="BG5" i="11" s="1"/>
  <c r="BF59" i="14"/>
  <c r="BF66" i="14"/>
  <c r="BF58" i="14"/>
  <c r="BF61" i="14"/>
  <c r="BF60" i="14"/>
  <c r="BF62" i="14"/>
  <c r="BF64" i="14"/>
  <c r="BE65" i="14"/>
  <c r="BE57" i="14"/>
  <c r="BE63" i="14"/>
  <c r="BD8" i="10"/>
  <c r="BH7" i="11" s="1"/>
  <c r="BE8" i="14"/>
  <c r="BE25" i="14"/>
  <c r="BE27" i="14"/>
  <c r="BE29" i="14"/>
  <c r="BE28" i="14"/>
  <c r="BE20" i="14"/>
  <c r="BE21" i="14"/>
  <c r="BE22" i="14"/>
  <c r="BE24" i="14"/>
  <c r="BE26" i="14"/>
  <c r="BE23" i="14"/>
  <c r="BE18" i="14"/>
  <c r="BE16" i="14"/>
  <c r="BC5" i="10"/>
  <c r="BE10" i="14"/>
  <c r="BF3" i="14"/>
  <c r="BG1" i="14"/>
  <c r="BF17" i="14"/>
  <c r="BF15" i="14"/>
  <c r="BF13" i="14"/>
  <c r="BF14" i="14"/>
  <c r="BF12" i="14"/>
  <c r="BF11" i="14"/>
  <c r="BF1" i="10"/>
  <c r="BE66" i="10"/>
  <c r="BE3" i="10"/>
  <c r="BD60" i="10"/>
  <c r="BD13" i="10" s="1"/>
  <c r="BD57" i="10"/>
  <c r="BD10" i="10" s="1"/>
  <c r="BD65" i="10"/>
  <c r="BD18" i="10" s="1"/>
  <c r="BD64" i="10"/>
  <c r="BD17" i="10" s="1"/>
  <c r="BD58" i="10"/>
  <c r="BD11" i="10" s="1"/>
  <c r="BD62" i="10"/>
  <c r="BD15" i="10" s="1"/>
  <c r="BD63" i="10"/>
  <c r="BD16" i="10" s="1"/>
  <c r="BD59" i="10"/>
  <c r="BD12" i="10" s="1"/>
  <c r="BD61" i="10"/>
  <c r="BD14" i="10" s="1"/>
  <c r="E27" i="8"/>
  <c r="BH10" i="15"/>
  <c r="BH10" i="11"/>
  <c r="BH10" i="6"/>
  <c r="A48" i="8"/>
  <c r="G47" i="8"/>
  <c r="BJ3" i="15"/>
  <c r="BK1" i="15"/>
  <c r="AX112" i="7"/>
  <c r="AX115" i="7" s="1"/>
  <c r="AX114" i="7"/>
  <c r="BH2" i="15"/>
  <c r="BH2" i="11"/>
  <c r="BE2" i="5"/>
  <c r="BH2" i="6"/>
  <c r="BH14" i="15"/>
  <c r="BH14" i="11"/>
  <c r="BH14" i="6"/>
  <c r="C28" i="8"/>
  <c r="BK1" i="6"/>
  <c r="BJ3" i="6"/>
  <c r="BH15" i="15"/>
  <c r="BH15" i="11"/>
  <c r="BH15" i="6"/>
  <c r="BH11" i="15"/>
  <c r="BH11" i="11"/>
  <c r="BH11" i="6"/>
  <c r="A50" i="16"/>
  <c r="G49" i="16"/>
  <c r="AX110" i="7"/>
  <c r="AY108" i="7" s="1"/>
  <c r="C27" i="16"/>
  <c r="BG1" i="5"/>
  <c r="BF3" i="5"/>
  <c r="E26" i="16"/>
  <c r="BE59" i="5"/>
  <c r="BE12" i="5" s="1"/>
  <c r="BE62" i="5"/>
  <c r="BE15" i="5" s="1"/>
  <c r="BE65" i="5"/>
  <c r="BE18" i="5" s="1"/>
  <c r="BE57" i="5"/>
  <c r="BE10" i="5" s="1"/>
  <c r="BE60" i="5"/>
  <c r="BE13" i="5" s="1"/>
  <c r="BE63" i="5"/>
  <c r="BE16" i="5" s="1"/>
  <c r="BE66" i="5"/>
  <c r="BE58" i="5"/>
  <c r="BE11" i="5" s="1"/>
  <c r="BE61" i="5"/>
  <c r="BE14" i="5" s="1"/>
  <c r="BE64" i="5"/>
  <c r="BE17" i="5" s="1"/>
  <c r="BH9" i="15"/>
  <c r="BH9" i="11"/>
  <c r="BH9" i="6"/>
  <c r="BH16" i="15"/>
  <c r="BH16" i="11"/>
  <c r="BH16" i="6"/>
  <c r="D27" i="12"/>
  <c r="F27" i="12" s="1"/>
  <c r="B28" i="12" s="1"/>
  <c r="BK1" i="11"/>
  <c r="BJ3" i="11"/>
  <c r="BH12" i="15"/>
  <c r="BH12" i="11"/>
  <c r="BH12" i="6"/>
  <c r="A46" i="12"/>
  <c r="G45" i="12"/>
  <c r="BH17" i="15"/>
  <c r="BH17" i="11"/>
  <c r="BH17" i="6"/>
  <c r="BH13" i="15"/>
  <c r="BH13" i="11"/>
  <c r="BH13" i="6"/>
  <c r="BI28" i="6"/>
  <c r="BI63" i="6"/>
  <c r="BI57" i="6"/>
  <c r="BI51" i="6"/>
  <c r="BI45" i="6"/>
  <c r="BI39" i="6"/>
  <c r="BI33" i="6"/>
  <c r="BI74" i="6"/>
  <c r="BI68" i="6"/>
  <c r="BI66" i="6"/>
  <c r="BI60" i="6"/>
  <c r="BI54" i="6"/>
  <c r="BI48" i="6"/>
  <c r="BI42" i="6"/>
  <c r="BI36" i="6"/>
  <c r="BI71" i="6"/>
  <c r="BI29" i="6"/>
  <c r="BI30" i="6"/>
  <c r="BI69" i="6"/>
  <c r="BI61" i="6"/>
  <c r="BI55" i="6"/>
  <c r="BI49" i="6"/>
  <c r="BI43" i="6"/>
  <c r="BI37" i="6"/>
  <c r="BI31" i="6"/>
  <c r="BI72" i="6"/>
  <c r="BI64" i="6"/>
  <c r="BI58" i="6"/>
  <c r="BI52" i="6"/>
  <c r="BI46" i="6"/>
  <c r="BI40" i="6"/>
  <c r="BI34" i="6"/>
  <c r="BI62" i="6"/>
  <c r="BI56" i="6"/>
  <c r="BI50" i="6"/>
  <c r="BI44" i="6"/>
  <c r="BI38" i="6"/>
  <c r="BI32" i="6"/>
  <c r="BI73" i="6"/>
  <c r="BI65" i="6"/>
  <c r="BI59" i="6"/>
  <c r="BI53" i="6"/>
  <c r="BI47" i="6"/>
  <c r="BI41" i="6"/>
  <c r="BI35" i="6"/>
  <c r="BI70" i="6"/>
  <c r="BL3" i="7"/>
  <c r="BK5" i="7"/>
  <c r="BI70" i="11"/>
  <c r="BI57" i="11"/>
  <c r="BI69" i="11"/>
  <c r="BI66" i="11"/>
  <c r="BI60" i="11"/>
  <c r="BI65" i="11"/>
  <c r="BI71" i="11"/>
  <c r="BI55" i="11"/>
  <c r="BI72" i="11"/>
  <c r="BI58" i="11"/>
  <c r="BI64" i="11"/>
  <c r="BI59" i="11"/>
  <c r="BI50" i="11"/>
  <c r="BI44" i="11"/>
  <c r="BI38" i="11"/>
  <c r="BI32" i="11"/>
  <c r="BI74" i="11"/>
  <c r="BI63" i="11"/>
  <c r="BI34" i="11"/>
  <c r="BI68" i="11"/>
  <c r="BI47" i="11"/>
  <c r="BI41" i="11"/>
  <c r="BI62" i="11"/>
  <c r="BI35" i="11"/>
  <c r="BI30" i="11"/>
  <c r="BI73" i="11"/>
  <c r="BI51" i="11"/>
  <c r="BI45" i="11"/>
  <c r="BI39" i="11"/>
  <c r="BI33" i="11"/>
  <c r="BI48" i="11"/>
  <c r="BI42" i="11"/>
  <c r="BI53" i="11"/>
  <c r="BI61" i="11"/>
  <c r="BI31" i="11"/>
  <c r="BI29" i="11"/>
  <c r="BI36" i="11"/>
  <c r="BI49" i="11"/>
  <c r="BI43" i="11"/>
  <c r="BI37" i="11"/>
  <c r="BI54" i="11"/>
  <c r="BI52" i="11"/>
  <c r="BI46" i="11"/>
  <c r="BI40" i="11"/>
  <c r="BI56" i="11"/>
  <c r="BI28" i="11"/>
  <c r="BI74" i="15"/>
  <c r="BI65" i="15"/>
  <c r="BI49" i="15"/>
  <c r="BI48" i="15"/>
  <c r="BI37" i="15"/>
  <c r="BI33" i="15"/>
  <c r="BI38" i="15"/>
  <c r="BI72" i="15"/>
  <c r="BI70" i="15"/>
  <c r="BI61" i="15"/>
  <c r="BI60" i="15"/>
  <c r="BI51" i="15"/>
  <c r="BI47" i="15"/>
  <c r="BI43" i="15"/>
  <c r="BI34" i="15"/>
  <c r="BI44" i="15"/>
  <c r="BI71" i="15"/>
  <c r="BI73" i="15"/>
  <c r="BI69" i="15"/>
  <c r="BI58" i="15"/>
  <c r="BI68" i="15"/>
  <c r="BI54" i="15"/>
  <c r="BI50" i="15"/>
  <c r="BI41" i="15"/>
  <c r="BI55" i="15"/>
  <c r="BI57" i="15"/>
  <c r="BI52" i="15"/>
  <c r="BI35" i="15"/>
  <c r="BI36" i="15"/>
  <c r="BI39" i="15"/>
  <c r="BI31" i="15"/>
  <c r="BI64" i="15"/>
  <c r="BI46" i="15"/>
  <c r="BI40" i="15"/>
  <c r="BI56" i="15"/>
  <c r="BI42" i="15"/>
  <c r="BI32" i="15"/>
  <c r="BI66" i="15"/>
  <c r="BI59" i="15"/>
  <c r="BI53" i="15"/>
  <c r="BI63" i="15"/>
  <c r="BI62" i="15"/>
  <c r="BI45" i="15"/>
  <c r="BI30" i="15"/>
  <c r="BI28" i="15"/>
  <c r="BI29" i="15"/>
  <c r="BE6" i="14" l="1"/>
  <c r="BE5" i="14"/>
  <c r="BE19" i="14" s="1"/>
  <c r="BD6" i="10"/>
  <c r="BH5" i="11" s="1"/>
  <c r="BF63" i="14"/>
  <c r="BF57" i="14"/>
  <c r="BF65" i="14"/>
  <c r="BG61" i="14"/>
  <c r="BG62" i="14"/>
  <c r="BG15" i="14" s="1"/>
  <c r="BG64" i="14"/>
  <c r="BG59" i="14"/>
  <c r="BG60" i="14"/>
  <c r="BG66" i="14"/>
  <c r="BG58" i="14"/>
  <c r="BE8" i="10"/>
  <c r="BI7" i="11" s="1"/>
  <c r="BC19" i="10"/>
  <c r="BG4" i="11"/>
  <c r="BF10" i="14"/>
  <c r="BF28" i="14"/>
  <c r="BF27" i="14"/>
  <c r="BF25" i="14"/>
  <c r="BF8" i="14"/>
  <c r="BF26" i="14"/>
  <c r="BF21" i="14"/>
  <c r="BF20" i="14"/>
  <c r="BF29" i="14"/>
  <c r="BF22" i="14"/>
  <c r="BF23" i="14"/>
  <c r="BF24" i="14"/>
  <c r="BF16" i="14"/>
  <c r="BF18" i="14"/>
  <c r="BD5" i="10"/>
  <c r="BG14" i="14"/>
  <c r="BG13" i="14"/>
  <c r="BG12" i="14"/>
  <c r="BG3" i="14"/>
  <c r="BG11" i="14"/>
  <c r="BH1" i="14"/>
  <c r="BG17" i="14"/>
  <c r="BE64" i="10"/>
  <c r="BE17" i="10" s="1"/>
  <c r="BE58" i="10"/>
  <c r="BE11" i="10" s="1"/>
  <c r="BE63" i="10"/>
  <c r="BE16" i="10" s="1"/>
  <c r="BE60" i="10"/>
  <c r="BE13" i="10" s="1"/>
  <c r="BE59" i="10"/>
  <c r="BE12" i="10" s="1"/>
  <c r="BE62" i="10"/>
  <c r="BE15" i="10" s="1"/>
  <c r="BE65" i="10"/>
  <c r="BE18" i="10" s="1"/>
  <c r="BE61" i="10"/>
  <c r="BE14" i="10" s="1"/>
  <c r="BE57" i="10"/>
  <c r="BE10" i="10" s="1"/>
  <c r="BG1" i="10"/>
  <c r="BF66" i="10"/>
  <c r="BF3" i="10"/>
  <c r="BI15" i="15"/>
  <c r="BI15" i="11"/>
  <c r="BI15" i="6"/>
  <c r="BI11" i="15"/>
  <c r="BI11" i="11"/>
  <c r="BI11" i="6"/>
  <c r="BH1" i="5"/>
  <c r="BG3" i="5"/>
  <c r="BI2" i="15"/>
  <c r="BI2" i="11"/>
  <c r="BI2" i="6"/>
  <c r="BF2" i="5"/>
  <c r="BJ60" i="15"/>
  <c r="BJ45" i="15"/>
  <c r="BJ39" i="15"/>
  <c r="BJ57" i="15"/>
  <c r="BJ47" i="15"/>
  <c r="BJ65" i="15"/>
  <c r="BJ58" i="15"/>
  <c r="BJ52" i="15"/>
  <c r="BJ62" i="15"/>
  <c r="BJ61" i="15"/>
  <c r="BJ44" i="15"/>
  <c r="BJ53" i="15"/>
  <c r="BJ40" i="15"/>
  <c r="BJ43" i="15"/>
  <c r="BJ64" i="15"/>
  <c r="BJ68" i="15"/>
  <c r="BJ54" i="15"/>
  <c r="BJ38" i="15"/>
  <c r="BJ31" i="15"/>
  <c r="BJ72" i="15"/>
  <c r="BJ71" i="15"/>
  <c r="BJ50" i="15"/>
  <c r="BJ33" i="15"/>
  <c r="BJ48" i="15"/>
  <c r="BJ32" i="15"/>
  <c r="BJ37" i="15"/>
  <c r="BJ30" i="15"/>
  <c r="BJ70" i="15"/>
  <c r="BJ73" i="15"/>
  <c r="BJ63" i="15"/>
  <c r="BJ69" i="15"/>
  <c r="BJ55" i="15"/>
  <c r="BJ59" i="15"/>
  <c r="BJ51" i="15"/>
  <c r="BJ41" i="15"/>
  <c r="BJ42" i="15"/>
  <c r="BJ35" i="15"/>
  <c r="BJ28" i="15"/>
  <c r="BJ66" i="15"/>
  <c r="BJ74" i="15"/>
  <c r="BJ56" i="15"/>
  <c r="BJ34" i="15"/>
  <c r="BJ46" i="15"/>
  <c r="BJ49" i="15"/>
  <c r="BJ36" i="15"/>
  <c r="BJ29" i="15"/>
  <c r="C28" i="12"/>
  <c r="BI16" i="15"/>
  <c r="BI16" i="11"/>
  <c r="BI16" i="6"/>
  <c r="BI12" i="15"/>
  <c r="BI12" i="11"/>
  <c r="BI12" i="6"/>
  <c r="AR88" i="15"/>
  <c r="AR91" i="15" s="1"/>
  <c r="AR92" i="15" s="1"/>
  <c r="AR97" i="15" s="1"/>
  <c r="AR88" i="11"/>
  <c r="AR91" i="11" s="1"/>
  <c r="AR92" i="11" s="1"/>
  <c r="AR97" i="11" s="1"/>
  <c r="AR88" i="6"/>
  <c r="AR91" i="6" s="1"/>
  <c r="AR92" i="6" s="1"/>
  <c r="AR97" i="6" s="1"/>
  <c r="D28" i="8"/>
  <c r="F28" i="8" s="1"/>
  <c r="B29" i="8" s="1"/>
  <c r="A47" i="12"/>
  <c r="G46" i="12"/>
  <c r="E27" i="12"/>
  <c r="BI13" i="15"/>
  <c r="BI13" i="11"/>
  <c r="BI13" i="6"/>
  <c r="BI9" i="15"/>
  <c r="BI9" i="11"/>
  <c r="BI9" i="6"/>
  <c r="A51" i="16"/>
  <c r="G50" i="16"/>
  <c r="A49" i="8"/>
  <c r="G48" i="8"/>
  <c r="BI10" i="15"/>
  <c r="BI10" i="11"/>
  <c r="BI10" i="6"/>
  <c r="D27" i="16"/>
  <c r="F27" i="16" s="1"/>
  <c r="B28" i="16" s="1"/>
  <c r="BI17" i="15"/>
  <c r="BI17" i="11"/>
  <c r="BI17" i="6"/>
  <c r="BJ30" i="6"/>
  <c r="BJ29" i="6"/>
  <c r="BJ28" i="6"/>
  <c r="BJ61" i="6"/>
  <c r="BJ55" i="6"/>
  <c r="BJ49" i="6"/>
  <c r="BJ43" i="6"/>
  <c r="BJ37" i="6"/>
  <c r="BJ31" i="6"/>
  <c r="BJ72" i="6"/>
  <c r="BJ64" i="6"/>
  <c r="BJ58" i="6"/>
  <c r="BJ52" i="6"/>
  <c r="BJ46" i="6"/>
  <c r="BJ40" i="6"/>
  <c r="BJ34" i="6"/>
  <c r="BJ69" i="6"/>
  <c r="BJ62" i="6"/>
  <c r="BJ56" i="6"/>
  <c r="BJ50" i="6"/>
  <c r="BJ44" i="6"/>
  <c r="BJ38" i="6"/>
  <c r="BJ32" i="6"/>
  <c r="BJ73" i="6"/>
  <c r="BJ65" i="6"/>
  <c r="BJ59" i="6"/>
  <c r="BJ53" i="6"/>
  <c r="BJ47" i="6"/>
  <c r="BJ41" i="6"/>
  <c r="BJ35" i="6"/>
  <c r="BJ70" i="6"/>
  <c r="BJ74" i="6"/>
  <c r="BJ68" i="6"/>
  <c r="BJ66" i="6"/>
  <c r="BJ60" i="6"/>
  <c r="BJ54" i="6"/>
  <c r="BJ48" i="6"/>
  <c r="BJ42" i="6"/>
  <c r="BJ36" i="6"/>
  <c r="BJ71" i="6"/>
  <c r="BJ63" i="6"/>
  <c r="BJ57" i="6"/>
  <c r="BJ51" i="6"/>
  <c r="BJ45" i="6"/>
  <c r="BJ39" i="6"/>
  <c r="BJ33" i="6"/>
  <c r="BL1" i="11"/>
  <c r="BK3" i="11"/>
  <c r="BL5" i="7"/>
  <c r="BM3" i="7"/>
  <c r="BJ74" i="11"/>
  <c r="BJ58" i="11"/>
  <c r="BJ55" i="11"/>
  <c r="BJ73" i="11"/>
  <c r="BJ72" i="11"/>
  <c r="BJ57" i="11"/>
  <c r="BJ65" i="11"/>
  <c r="BJ59" i="11"/>
  <c r="BJ71" i="11"/>
  <c r="BJ68" i="11"/>
  <c r="BJ56" i="11"/>
  <c r="BJ50" i="11"/>
  <c r="BJ44" i="11"/>
  <c r="BJ38" i="11"/>
  <c r="BJ32" i="11"/>
  <c r="BJ69" i="11"/>
  <c r="BJ48" i="11"/>
  <c r="BJ42" i="11"/>
  <c r="BJ36" i="11"/>
  <c r="BJ66" i="11"/>
  <c r="BJ51" i="11"/>
  <c r="BJ45" i="11"/>
  <c r="BJ39" i="11"/>
  <c r="BJ35" i="11"/>
  <c r="BJ63" i="11"/>
  <c r="BJ60" i="11"/>
  <c r="BJ70" i="11"/>
  <c r="BJ40" i="11"/>
  <c r="BJ49" i="11"/>
  <c r="BJ41" i="11"/>
  <c r="BJ43" i="11"/>
  <c r="BJ31" i="11"/>
  <c r="BJ62" i="11"/>
  <c r="BJ52" i="11"/>
  <c r="BJ46" i="11"/>
  <c r="BJ30" i="11"/>
  <c r="BJ37" i="11"/>
  <c r="BJ47" i="11"/>
  <c r="BJ54" i="11"/>
  <c r="BJ33" i="11"/>
  <c r="BJ29" i="11"/>
  <c r="BJ53" i="11"/>
  <c r="BJ64" i="11"/>
  <c r="BJ61" i="11"/>
  <c r="BJ34" i="11"/>
  <c r="BJ28" i="11"/>
  <c r="BI14" i="15"/>
  <c r="BI14" i="11"/>
  <c r="BI14" i="6"/>
  <c r="BF58" i="5"/>
  <c r="BF11" i="5" s="1"/>
  <c r="BF61" i="5"/>
  <c r="BF14" i="5" s="1"/>
  <c r="BF64" i="5"/>
  <c r="BF17" i="5" s="1"/>
  <c r="BF59" i="5"/>
  <c r="BF12" i="5" s="1"/>
  <c r="BF62" i="5"/>
  <c r="BF15" i="5" s="1"/>
  <c r="BF65" i="5"/>
  <c r="BF18" i="5" s="1"/>
  <c r="BF57" i="5"/>
  <c r="BF10" i="5" s="1"/>
  <c r="BF60" i="5"/>
  <c r="BF13" i="5" s="1"/>
  <c r="BF63" i="5"/>
  <c r="BF16" i="5" s="1"/>
  <c r="BF66" i="5"/>
  <c r="AY110" i="7"/>
  <c r="AZ108" i="7" s="1"/>
  <c r="AY109" i="7"/>
  <c r="BK3" i="6"/>
  <c r="BL1" i="6"/>
  <c r="BL1" i="15"/>
  <c r="BK3" i="15"/>
  <c r="BF6" i="14" l="1"/>
  <c r="BF5" i="14"/>
  <c r="BE6" i="10"/>
  <c r="BI5" i="11" s="1"/>
  <c r="BG63" i="14"/>
  <c r="BG65" i="14"/>
  <c r="BG57" i="14"/>
  <c r="BH60" i="14"/>
  <c r="BH61" i="14"/>
  <c r="BH58" i="14"/>
  <c r="BH11" i="14" s="1"/>
  <c r="BH59" i="14"/>
  <c r="BH66" i="14"/>
  <c r="BH62" i="14"/>
  <c r="BH64" i="14"/>
  <c r="BD19" i="10"/>
  <c r="BH4" i="11"/>
  <c r="BF8" i="10"/>
  <c r="BJ7" i="11" s="1"/>
  <c r="BG27" i="14"/>
  <c r="BG25" i="14"/>
  <c r="BG21" i="14"/>
  <c r="BG29" i="14"/>
  <c r="BG28" i="14"/>
  <c r="BG8" i="14"/>
  <c r="BG20" i="14"/>
  <c r="BG26" i="14"/>
  <c r="BG24" i="14"/>
  <c r="BG23" i="14"/>
  <c r="BG22" i="14"/>
  <c r="BG16" i="14"/>
  <c r="BG18" i="14"/>
  <c r="BH17" i="14"/>
  <c r="BH15" i="14"/>
  <c r="BE5" i="10"/>
  <c r="BF19" i="14"/>
  <c r="BG10" i="14"/>
  <c r="BH13" i="14"/>
  <c r="BH12" i="14"/>
  <c r="BI1" i="14"/>
  <c r="BH3" i="14"/>
  <c r="BH14" i="14"/>
  <c r="BG3" i="10"/>
  <c r="BH1" i="10"/>
  <c r="BG66" i="10"/>
  <c r="BF65" i="10"/>
  <c r="BF18" i="10" s="1"/>
  <c r="BF58" i="10"/>
  <c r="BF11" i="10" s="1"/>
  <c r="BF62" i="10"/>
  <c r="BF15" i="10" s="1"/>
  <c r="BF63" i="10"/>
  <c r="BF16" i="10" s="1"/>
  <c r="BF57" i="10"/>
  <c r="BF10" i="10" s="1"/>
  <c r="BF59" i="10"/>
  <c r="BF12" i="10" s="1"/>
  <c r="BF60" i="10"/>
  <c r="BF13" i="10" s="1"/>
  <c r="BF64" i="10"/>
  <c r="BF17" i="10" s="1"/>
  <c r="BF61" i="10"/>
  <c r="BF14" i="10" s="1"/>
  <c r="BN3" i="7"/>
  <c r="BM5" i="7"/>
  <c r="C29" i="8"/>
  <c r="BJ2" i="15"/>
  <c r="BJ2" i="11"/>
  <c r="BJ2" i="6"/>
  <c r="BG2" i="5"/>
  <c r="BJ15" i="15"/>
  <c r="BJ15" i="11"/>
  <c r="BJ15" i="6"/>
  <c r="A52" i="16"/>
  <c r="G51" i="16"/>
  <c r="AZ110" i="7"/>
  <c r="BA108" i="7" s="1"/>
  <c r="AZ109" i="7"/>
  <c r="BM1" i="6"/>
  <c r="BL3" i="6"/>
  <c r="BJ11" i="15"/>
  <c r="BJ11" i="11"/>
  <c r="BJ11" i="6"/>
  <c r="BK73" i="6"/>
  <c r="BK65" i="6"/>
  <c r="BK59" i="6"/>
  <c r="BK53" i="6"/>
  <c r="BK47" i="6"/>
  <c r="BK41" i="6"/>
  <c r="BK35" i="6"/>
  <c r="BK70" i="6"/>
  <c r="BK62" i="6"/>
  <c r="BK56" i="6"/>
  <c r="BK50" i="6"/>
  <c r="BK44" i="6"/>
  <c r="BK38" i="6"/>
  <c r="BK32" i="6"/>
  <c r="BK66" i="6"/>
  <c r="BK60" i="6"/>
  <c r="BK54" i="6"/>
  <c r="BK48" i="6"/>
  <c r="BK42" i="6"/>
  <c r="BK36" i="6"/>
  <c r="BK71" i="6"/>
  <c r="BK63" i="6"/>
  <c r="BK57" i="6"/>
  <c r="BK51" i="6"/>
  <c r="BK45" i="6"/>
  <c r="BK39" i="6"/>
  <c r="BK33" i="6"/>
  <c r="BK74" i="6"/>
  <c r="BK68" i="6"/>
  <c r="BK28" i="6"/>
  <c r="BK30" i="6"/>
  <c r="BK29" i="6"/>
  <c r="BK61" i="6"/>
  <c r="BK55" i="6"/>
  <c r="BK49" i="6"/>
  <c r="BK43" i="6"/>
  <c r="BK37" i="6"/>
  <c r="BK31" i="6"/>
  <c r="BK72" i="6"/>
  <c r="BK64" i="6"/>
  <c r="BK58" i="6"/>
  <c r="BK52" i="6"/>
  <c r="BK46" i="6"/>
  <c r="BK40" i="6"/>
  <c r="BK34" i="6"/>
  <c r="BK69" i="6"/>
  <c r="BJ12" i="15"/>
  <c r="BJ12" i="11"/>
  <c r="BJ12" i="6"/>
  <c r="AY114" i="7"/>
  <c r="AY112" i="7"/>
  <c r="AY115" i="7" s="1"/>
  <c r="BJ9" i="15"/>
  <c r="BJ9" i="11"/>
  <c r="BJ9" i="6"/>
  <c r="BK70" i="11"/>
  <c r="BK60" i="11"/>
  <c r="BK66" i="11"/>
  <c r="BK73" i="11"/>
  <c r="BK48" i="11"/>
  <c r="BK42" i="11"/>
  <c r="BK36" i="11"/>
  <c r="BK72" i="11"/>
  <c r="BK69" i="11"/>
  <c r="BK53" i="11"/>
  <c r="BK54" i="11"/>
  <c r="BK55" i="11"/>
  <c r="BK47" i="11"/>
  <c r="BK41" i="11"/>
  <c r="BK35" i="11"/>
  <c r="BK61" i="11"/>
  <c r="BK50" i="11"/>
  <c r="BK44" i="11"/>
  <c r="BK38" i="11"/>
  <c r="BK32" i="11"/>
  <c r="BK64" i="11"/>
  <c r="BK68" i="11"/>
  <c r="BK57" i="11"/>
  <c r="BK40" i="11"/>
  <c r="BK33" i="11"/>
  <c r="BK63" i="11"/>
  <c r="BK59" i="11"/>
  <c r="BK39" i="11"/>
  <c r="BK34" i="11"/>
  <c r="BK29" i="11"/>
  <c r="BK58" i="11"/>
  <c r="BK49" i="11"/>
  <c r="BK43" i="11"/>
  <c r="BK37" i="11"/>
  <c r="BK31" i="11"/>
  <c r="BK71" i="11"/>
  <c r="BK65" i="11"/>
  <c r="BK51" i="11"/>
  <c r="BK45" i="11"/>
  <c r="BK56" i="11"/>
  <c r="BK30" i="11"/>
  <c r="BK74" i="11"/>
  <c r="BK62" i="11"/>
  <c r="BK52" i="11"/>
  <c r="BK46" i="11"/>
  <c r="BK28" i="11"/>
  <c r="A48" i="12"/>
  <c r="G47" i="12"/>
  <c r="E28" i="8"/>
  <c r="BM1" i="11"/>
  <c r="BL3" i="11"/>
  <c r="BJ16" i="15"/>
  <c r="BJ16" i="11"/>
  <c r="BJ16" i="6"/>
  <c r="BK65" i="15"/>
  <c r="BK73" i="15"/>
  <c r="BK33" i="15"/>
  <c r="BK35" i="15"/>
  <c r="BK31" i="15"/>
  <c r="BK37" i="15"/>
  <c r="BK28" i="15"/>
  <c r="BK44" i="15"/>
  <c r="BK38" i="15"/>
  <c r="BK48" i="15"/>
  <c r="BK39" i="15"/>
  <c r="BK40" i="15"/>
  <c r="BK74" i="15"/>
  <c r="BK71" i="15"/>
  <c r="BK64" i="15"/>
  <c r="BK63" i="15"/>
  <c r="BK57" i="15"/>
  <c r="BK51" i="15"/>
  <c r="BK61" i="15"/>
  <c r="BK60" i="15"/>
  <c r="BK58" i="15"/>
  <c r="BK49" i="15"/>
  <c r="BK43" i="15"/>
  <c r="BK54" i="15"/>
  <c r="BK41" i="15"/>
  <c r="BK47" i="15"/>
  <c r="BK68" i="15"/>
  <c r="BK50" i="15"/>
  <c r="BK55" i="15"/>
  <c r="BK36" i="15"/>
  <c r="BK70" i="15"/>
  <c r="BK72" i="15"/>
  <c r="BK59" i="15"/>
  <c r="BK53" i="15"/>
  <c r="BK46" i="15"/>
  <c r="BK32" i="15"/>
  <c r="BK34" i="15"/>
  <c r="BK69" i="15"/>
  <c r="BK62" i="15"/>
  <c r="BK66" i="15"/>
  <c r="BK56" i="15"/>
  <c r="BK52" i="15"/>
  <c r="BK42" i="15"/>
  <c r="BK45" i="15"/>
  <c r="BK30" i="15"/>
  <c r="BK29" i="15"/>
  <c r="C28" i="16"/>
  <c r="A50" i="8"/>
  <c r="G49" i="8"/>
  <c r="BG58" i="5"/>
  <c r="BG11" i="5" s="1"/>
  <c r="BG61" i="5"/>
  <c r="BG14" i="5" s="1"/>
  <c r="BG64" i="5"/>
  <c r="BG17" i="5" s="1"/>
  <c r="BG59" i="5"/>
  <c r="BG12" i="5" s="1"/>
  <c r="BG62" i="5"/>
  <c r="BG15" i="5" s="1"/>
  <c r="BG65" i="5"/>
  <c r="BG18" i="5" s="1"/>
  <c r="BG57" i="5"/>
  <c r="BG10" i="5" s="1"/>
  <c r="BG60" i="5"/>
  <c r="BG13" i="5" s="1"/>
  <c r="BG63" i="5"/>
  <c r="BG16" i="5" s="1"/>
  <c r="BG66" i="5"/>
  <c r="BJ17" i="15"/>
  <c r="BJ17" i="11"/>
  <c r="BJ17" i="6"/>
  <c r="BJ13" i="15"/>
  <c r="BJ13" i="11"/>
  <c r="BJ13" i="6"/>
  <c r="BM1" i="15"/>
  <c r="BL3" i="15"/>
  <c r="BJ14" i="15"/>
  <c r="BJ14" i="11"/>
  <c r="BJ14" i="6"/>
  <c r="BJ10" i="15"/>
  <c r="BJ10" i="11"/>
  <c r="BJ10" i="6"/>
  <c r="E27" i="16"/>
  <c r="D28" i="12"/>
  <c r="F28" i="12" s="1"/>
  <c r="B29" i="12" s="1"/>
  <c r="BI1" i="5"/>
  <c r="BH3" i="5"/>
  <c r="BG6" i="14" l="1"/>
  <c r="BG5" i="14"/>
  <c r="BF6" i="10"/>
  <c r="BJ5" i="11" s="1"/>
  <c r="BI58" i="14"/>
  <c r="BI59" i="14"/>
  <c r="BI60" i="14"/>
  <c r="BI64" i="14"/>
  <c r="BI61" i="14"/>
  <c r="BI66" i="14"/>
  <c r="BI62" i="14"/>
  <c r="BH57" i="14"/>
  <c r="BH63" i="14"/>
  <c r="BH65" i="14"/>
  <c r="BE19" i="10"/>
  <c r="BI4" i="11"/>
  <c r="BG8" i="10"/>
  <c r="BK7" i="11" s="1"/>
  <c r="BH29" i="14"/>
  <c r="BH25" i="14"/>
  <c r="BH28" i="14"/>
  <c r="BH24" i="14"/>
  <c r="BH21" i="14"/>
  <c r="BH8" i="14"/>
  <c r="BH27" i="14"/>
  <c r="BH26" i="14"/>
  <c r="BH23" i="14"/>
  <c r="BH22" i="14"/>
  <c r="BH20" i="14"/>
  <c r="BH18" i="14"/>
  <c r="BH16" i="14"/>
  <c r="BI12" i="14"/>
  <c r="BF5" i="10"/>
  <c r="BH10" i="14"/>
  <c r="BI17" i="14"/>
  <c r="BI15" i="14"/>
  <c r="BI14" i="14"/>
  <c r="BI3" i="14"/>
  <c r="BI13" i="14"/>
  <c r="BJ1" i="14"/>
  <c r="BI11" i="14"/>
  <c r="BI1" i="10"/>
  <c r="BH3" i="10"/>
  <c r="BH66" i="10"/>
  <c r="BG58" i="10"/>
  <c r="BG11" i="10" s="1"/>
  <c r="BG63" i="10"/>
  <c r="BG16" i="10" s="1"/>
  <c r="BG64" i="10"/>
  <c r="BG17" i="10" s="1"/>
  <c r="BG65" i="10"/>
  <c r="BG18" i="10" s="1"/>
  <c r="BG60" i="10"/>
  <c r="BG13" i="10" s="1"/>
  <c r="BG57" i="10"/>
  <c r="BG10" i="10" s="1"/>
  <c r="BG61" i="10"/>
  <c r="BG14" i="10" s="1"/>
  <c r="BG62" i="10"/>
  <c r="BG15" i="10" s="1"/>
  <c r="BG59" i="10"/>
  <c r="BG12" i="10" s="1"/>
  <c r="C29" i="12"/>
  <c r="BK12" i="15"/>
  <c r="BK12" i="11"/>
  <c r="BK12" i="6"/>
  <c r="BK9" i="15"/>
  <c r="BK9" i="11"/>
  <c r="BK9" i="6"/>
  <c r="BL69" i="15"/>
  <c r="BL63" i="15"/>
  <c r="BL57" i="15"/>
  <c r="BL53" i="15"/>
  <c r="BL31" i="15"/>
  <c r="BL39" i="15"/>
  <c r="BL73" i="15"/>
  <c r="BL68" i="15"/>
  <c r="BL61" i="15"/>
  <c r="BL65" i="15"/>
  <c r="BL36" i="15"/>
  <c r="BL44" i="15"/>
  <c r="BL47" i="15"/>
  <c r="BL30" i="15"/>
  <c r="BL28" i="15"/>
  <c r="BL74" i="15"/>
  <c r="BL64" i="15"/>
  <c r="BL58" i="15"/>
  <c r="BL46" i="15"/>
  <c r="BL32" i="15"/>
  <c r="BL40" i="15"/>
  <c r="BL72" i="15"/>
  <c r="BL49" i="15"/>
  <c r="BL43" i="15"/>
  <c r="BL37" i="15"/>
  <c r="BL55" i="15"/>
  <c r="BL42" i="15"/>
  <c r="BL33" i="15"/>
  <c r="BL70" i="15"/>
  <c r="BL71" i="15"/>
  <c r="BL62" i="15"/>
  <c r="BL56" i="15"/>
  <c r="BL50" i="15"/>
  <c r="BL60" i="15"/>
  <c r="BL59" i="15"/>
  <c r="BL51" i="15"/>
  <c r="BL48" i="15"/>
  <c r="BL45" i="15"/>
  <c r="BL34" i="15"/>
  <c r="BL66" i="15"/>
  <c r="BL52" i="15"/>
  <c r="BL54" i="15"/>
  <c r="BL38" i="15"/>
  <c r="BL41" i="15"/>
  <c r="BL35" i="15"/>
  <c r="BL29" i="15"/>
  <c r="BK16" i="15"/>
  <c r="BK16" i="11"/>
  <c r="BK16" i="6"/>
  <c r="BN1" i="15"/>
  <c r="BM3" i="15"/>
  <c r="BK17" i="15"/>
  <c r="BK17" i="11"/>
  <c r="BK17" i="6"/>
  <c r="BK13" i="15"/>
  <c r="BK13" i="11"/>
  <c r="BK13" i="6"/>
  <c r="BL63" i="11"/>
  <c r="BL57" i="11"/>
  <c r="BL48" i="11"/>
  <c r="BL42" i="11"/>
  <c r="BL36" i="11"/>
  <c r="BL66" i="11"/>
  <c r="BL52" i="11"/>
  <c r="BL61" i="11"/>
  <c r="BL54" i="11"/>
  <c r="BL68" i="11"/>
  <c r="BL69" i="11"/>
  <c r="BL74" i="11"/>
  <c r="BL55" i="11"/>
  <c r="BL71" i="11"/>
  <c r="BL53" i="11"/>
  <c r="BL62" i="11"/>
  <c r="BL41" i="11"/>
  <c r="BL50" i="11"/>
  <c r="BL44" i="11"/>
  <c r="BL58" i="11"/>
  <c r="BL37" i="11"/>
  <c r="BL32" i="11"/>
  <c r="BL73" i="11"/>
  <c r="BL35" i="11"/>
  <c r="BL64" i="11"/>
  <c r="BL51" i="11"/>
  <c r="BL45" i="11"/>
  <c r="BL33" i="11"/>
  <c r="BL31" i="11"/>
  <c r="BL39" i="11"/>
  <c r="BL30" i="11"/>
  <c r="BL38" i="11"/>
  <c r="BL46" i="11"/>
  <c r="BL40" i="11"/>
  <c r="BL34" i="11"/>
  <c r="BL60" i="11"/>
  <c r="BL70" i="11"/>
  <c r="BL56" i="11"/>
  <c r="BL49" i="11"/>
  <c r="BL43" i="11"/>
  <c r="BL72" i="11"/>
  <c r="BL29" i="11"/>
  <c r="BL47" i="11"/>
  <c r="BL65" i="11"/>
  <c r="BL59" i="11"/>
  <c r="BL28" i="11"/>
  <c r="BL66" i="6"/>
  <c r="BL60" i="6"/>
  <c r="BL54" i="6"/>
  <c r="BL48" i="6"/>
  <c r="BL42" i="6"/>
  <c r="BL36" i="6"/>
  <c r="BL71" i="6"/>
  <c r="BL63" i="6"/>
  <c r="BL57" i="6"/>
  <c r="BL51" i="6"/>
  <c r="BL45" i="6"/>
  <c r="BL39" i="6"/>
  <c r="BL33" i="6"/>
  <c r="BL74" i="6"/>
  <c r="BL68" i="6"/>
  <c r="BL28" i="6"/>
  <c r="BL30" i="6"/>
  <c r="BL29" i="6"/>
  <c r="BL72" i="6"/>
  <c r="BL64" i="6"/>
  <c r="BL58" i="6"/>
  <c r="BL52" i="6"/>
  <c r="BL46" i="6"/>
  <c r="BL40" i="6"/>
  <c r="BL34" i="6"/>
  <c r="BL69" i="6"/>
  <c r="BL61" i="6"/>
  <c r="BL55" i="6"/>
  <c r="BL49" i="6"/>
  <c r="BL43" i="6"/>
  <c r="BL37" i="6"/>
  <c r="BL31" i="6"/>
  <c r="BL65" i="6"/>
  <c r="BL59" i="6"/>
  <c r="BL53" i="6"/>
  <c r="BL47" i="6"/>
  <c r="BL41" i="6"/>
  <c r="BL35" i="6"/>
  <c r="BL70" i="6"/>
  <c r="BL62" i="6"/>
  <c r="BL56" i="6"/>
  <c r="BL50" i="6"/>
  <c r="BL44" i="6"/>
  <c r="BL38" i="6"/>
  <c r="BL32" i="6"/>
  <c r="BL73" i="6"/>
  <c r="BN5" i="7"/>
  <c r="BO3" i="7"/>
  <c r="G50" i="8"/>
  <c r="A51" i="8"/>
  <c r="A53" i="16"/>
  <c r="G52" i="16"/>
  <c r="BH59" i="5"/>
  <c r="BH12" i="5" s="1"/>
  <c r="BH62" i="5"/>
  <c r="BH15" i="5" s="1"/>
  <c r="BH65" i="5"/>
  <c r="BH18" i="5" s="1"/>
  <c r="BH57" i="5"/>
  <c r="BH10" i="5" s="1"/>
  <c r="BH60" i="5"/>
  <c r="BH13" i="5" s="1"/>
  <c r="BH63" i="5"/>
  <c r="BH16" i="5" s="1"/>
  <c r="BH66" i="5"/>
  <c r="BH58" i="5"/>
  <c r="BH11" i="5" s="1"/>
  <c r="BH61" i="5"/>
  <c r="BH14" i="5" s="1"/>
  <c r="BH64" i="5"/>
  <c r="BH17" i="5" s="1"/>
  <c r="BK10" i="15"/>
  <c r="BK10" i="11"/>
  <c r="BK10" i="6"/>
  <c r="D28" i="16"/>
  <c r="F28" i="16" s="1"/>
  <c r="B29" i="16" s="1"/>
  <c r="BN1" i="11"/>
  <c r="BM3" i="11"/>
  <c r="BN1" i="6"/>
  <c r="BM3" i="6"/>
  <c r="E28" i="12"/>
  <c r="BK14" i="15"/>
  <c r="BK14" i="11"/>
  <c r="BK14" i="6"/>
  <c r="BI3" i="5"/>
  <c r="BJ1" i="5"/>
  <c r="BK15" i="15"/>
  <c r="BK15" i="11"/>
  <c r="BK15" i="6"/>
  <c r="BK11" i="15"/>
  <c r="BK11" i="11"/>
  <c r="BK11" i="6"/>
  <c r="A49" i="12"/>
  <c r="G48" i="12"/>
  <c r="AZ112" i="7"/>
  <c r="AZ115" i="7" s="1"/>
  <c r="AZ114" i="7"/>
  <c r="AS88" i="15"/>
  <c r="AS91" i="15" s="1"/>
  <c r="AS92" i="15" s="1"/>
  <c r="AS97" i="15" s="1"/>
  <c r="AS88" i="11"/>
  <c r="AS91" i="11" s="1"/>
  <c r="AS92" i="11" s="1"/>
  <c r="AS97" i="11" s="1"/>
  <c r="AS88" i="6"/>
  <c r="AS91" i="6" s="1"/>
  <c r="AS92" i="6" s="1"/>
  <c r="AS97" i="6" s="1"/>
  <c r="D29" i="8"/>
  <c r="F29" i="8" s="1"/>
  <c r="B30" i="8" s="1"/>
  <c r="BA109" i="7"/>
  <c r="BK2" i="15"/>
  <c r="BK2" i="11"/>
  <c r="BK2" i="6"/>
  <c r="BH2" i="5"/>
  <c r="BH6" i="14" l="1"/>
  <c r="BH5" i="14"/>
  <c r="BG6" i="10"/>
  <c r="BK5" i="11" s="1"/>
  <c r="BG19" i="14"/>
  <c r="BI57" i="14"/>
  <c r="BI63" i="14"/>
  <c r="BI65" i="14"/>
  <c r="BJ60" i="14"/>
  <c r="BJ58" i="14"/>
  <c r="BJ59" i="14"/>
  <c r="BJ12" i="14" s="1"/>
  <c r="BJ61" i="14"/>
  <c r="BJ64" i="14"/>
  <c r="BJ62" i="14"/>
  <c r="BJ66" i="14"/>
  <c r="BH6" i="10"/>
  <c r="BL5" i="11" s="1"/>
  <c r="BH8" i="10"/>
  <c r="BL7" i="11" s="1"/>
  <c r="BF19" i="10"/>
  <c r="BJ4" i="11"/>
  <c r="BI20" i="14"/>
  <c r="BI28" i="14"/>
  <c r="BI25" i="14"/>
  <c r="BI27" i="14"/>
  <c r="BI24" i="14"/>
  <c r="BI8" i="14"/>
  <c r="BI21" i="14"/>
  <c r="BI29" i="14"/>
  <c r="BI26" i="14"/>
  <c r="BI23" i="14"/>
  <c r="BI22" i="14"/>
  <c r="BI16" i="14"/>
  <c r="BI18" i="14"/>
  <c r="BG5" i="10"/>
  <c r="BI10" i="14"/>
  <c r="BJ13" i="14"/>
  <c r="BJ17" i="14"/>
  <c r="BJ15" i="14"/>
  <c r="BJ3" i="14"/>
  <c r="BK1" i="14"/>
  <c r="BJ11" i="14"/>
  <c r="BJ14" i="14"/>
  <c r="BH63" i="10"/>
  <c r="BH16" i="10" s="1"/>
  <c r="BH64" i="10"/>
  <c r="BH17" i="10" s="1"/>
  <c r="BH59" i="10"/>
  <c r="BH12" i="10" s="1"/>
  <c r="BH60" i="10"/>
  <c r="BH13" i="10" s="1"/>
  <c r="BH65" i="10"/>
  <c r="BH18" i="10" s="1"/>
  <c r="BH57" i="10"/>
  <c r="BH10" i="10" s="1"/>
  <c r="BH58" i="10"/>
  <c r="BH11" i="10" s="1"/>
  <c r="BH61" i="10"/>
  <c r="BH14" i="10" s="1"/>
  <c r="BH62" i="10"/>
  <c r="BH15" i="10" s="1"/>
  <c r="BI66" i="10"/>
  <c r="BI3" i="10"/>
  <c r="BJ1" i="10"/>
  <c r="E29" i="8"/>
  <c r="BO1" i="6"/>
  <c r="BN3" i="6"/>
  <c r="BO5" i="7"/>
  <c r="BP3" i="7"/>
  <c r="BA114" i="7"/>
  <c r="BA112" i="7"/>
  <c r="BA115" i="7" s="1"/>
  <c r="BM70" i="11"/>
  <c r="BM73" i="11"/>
  <c r="BM52" i="11"/>
  <c r="BM46" i="11"/>
  <c r="BM40" i="11"/>
  <c r="BM34" i="11"/>
  <c r="BM54" i="11"/>
  <c r="BM71" i="11"/>
  <c r="BM65" i="11"/>
  <c r="BM62" i="11"/>
  <c r="BM56" i="11"/>
  <c r="BM47" i="11"/>
  <c r="BM41" i="11"/>
  <c r="BM35" i="11"/>
  <c r="BM53" i="11"/>
  <c r="BM72" i="11"/>
  <c r="BM59" i="11"/>
  <c r="BM31" i="11"/>
  <c r="BM30" i="11"/>
  <c r="BM74" i="11"/>
  <c r="BM64" i="11"/>
  <c r="BM57" i="11"/>
  <c r="BM38" i="11"/>
  <c r="BM51" i="11"/>
  <c r="BM49" i="11"/>
  <c r="BM43" i="11"/>
  <c r="BM66" i="11"/>
  <c r="BM60" i="11"/>
  <c r="BM50" i="11"/>
  <c r="BM44" i="11"/>
  <c r="BM36" i="11"/>
  <c r="BM68" i="11"/>
  <c r="BM29" i="11"/>
  <c r="BM69" i="11"/>
  <c r="BM63" i="11"/>
  <c r="BM61" i="11"/>
  <c r="BM45" i="11"/>
  <c r="BM39" i="11"/>
  <c r="BM33" i="11"/>
  <c r="BM58" i="11"/>
  <c r="BM55" i="11"/>
  <c r="BM48" i="11"/>
  <c r="BM42" i="11"/>
  <c r="BM32" i="11"/>
  <c r="BM37" i="11"/>
  <c r="BM28" i="11"/>
  <c r="BL17" i="15"/>
  <c r="BL17" i="11"/>
  <c r="BL17" i="6"/>
  <c r="A54" i="16"/>
  <c r="G53" i="16"/>
  <c r="BM69" i="15"/>
  <c r="BM61" i="15"/>
  <c r="BM55" i="15"/>
  <c r="BM59" i="15"/>
  <c r="BM70" i="15"/>
  <c r="BM57" i="15"/>
  <c r="BM53" i="15"/>
  <c r="BM47" i="15"/>
  <c r="BM33" i="15"/>
  <c r="BM46" i="15"/>
  <c r="BM64" i="15"/>
  <c r="BM66" i="15"/>
  <c r="BM54" i="15"/>
  <c r="BM58" i="15"/>
  <c r="BM40" i="15"/>
  <c r="BM32" i="15"/>
  <c r="BM74" i="15"/>
  <c r="BM68" i="15"/>
  <c r="BM63" i="15"/>
  <c r="BM62" i="15"/>
  <c r="BM50" i="15"/>
  <c r="BM49" i="15"/>
  <c r="BM43" i="15"/>
  <c r="BM28" i="15"/>
  <c r="BM71" i="15"/>
  <c r="BM60" i="15"/>
  <c r="BM65" i="15"/>
  <c r="BM41" i="15"/>
  <c r="BM73" i="15"/>
  <c r="BM72" i="15"/>
  <c r="BM51" i="15"/>
  <c r="BM56" i="15"/>
  <c r="BM31" i="15"/>
  <c r="BM37" i="15"/>
  <c r="BM38" i="15"/>
  <c r="BM34" i="15"/>
  <c r="BM30" i="15"/>
  <c r="BM52" i="15"/>
  <c r="BM48" i="15"/>
  <c r="BM42" i="15"/>
  <c r="BM36" i="15"/>
  <c r="BM44" i="15"/>
  <c r="BM45" i="15"/>
  <c r="BM39" i="15"/>
  <c r="BM35" i="15"/>
  <c r="BM29" i="15"/>
  <c r="BA110" i="7"/>
  <c r="BB108" i="7" s="1"/>
  <c r="BO1" i="11"/>
  <c r="BN3" i="11"/>
  <c r="BL14" i="15"/>
  <c r="BL14" i="11"/>
  <c r="BL14" i="6"/>
  <c r="BO1" i="15"/>
  <c r="BN3" i="15"/>
  <c r="C29" i="16"/>
  <c r="BL15" i="15"/>
  <c r="BL15" i="11"/>
  <c r="BL15" i="6"/>
  <c r="BL11" i="15"/>
  <c r="BL11" i="11"/>
  <c r="BL11" i="6"/>
  <c r="A52" i="8"/>
  <c r="G51" i="8"/>
  <c r="BK1" i="5"/>
  <c r="BJ3" i="5"/>
  <c r="E28" i="16"/>
  <c r="BL16" i="15"/>
  <c r="BL16" i="11"/>
  <c r="BL16" i="6"/>
  <c r="BL12" i="15"/>
  <c r="BL12" i="11"/>
  <c r="BL12" i="6"/>
  <c r="BL2" i="15"/>
  <c r="BL2" i="11"/>
  <c r="BI2" i="5"/>
  <c r="BL2" i="6"/>
  <c r="C30" i="8"/>
  <c r="A50" i="12"/>
  <c r="G49" i="12"/>
  <c r="BI57" i="5"/>
  <c r="BI10" i="5" s="1"/>
  <c r="BI60" i="5"/>
  <c r="BI13" i="5" s="1"/>
  <c r="BI63" i="5"/>
  <c r="BI16" i="5" s="1"/>
  <c r="BI66" i="5"/>
  <c r="BI58" i="5"/>
  <c r="BI11" i="5" s="1"/>
  <c r="BI61" i="5"/>
  <c r="BI14" i="5" s="1"/>
  <c r="BI64" i="5"/>
  <c r="BI17" i="5" s="1"/>
  <c r="BI59" i="5"/>
  <c r="BI12" i="5" s="1"/>
  <c r="BI62" i="5"/>
  <c r="BI15" i="5" s="1"/>
  <c r="BI65" i="5"/>
  <c r="BI18" i="5" s="1"/>
  <c r="BL13" i="15"/>
  <c r="BL13" i="11"/>
  <c r="BL13" i="6"/>
  <c r="BL9" i="15"/>
  <c r="BL9" i="11"/>
  <c r="BL9" i="6"/>
  <c r="D29" i="12"/>
  <c r="F29" i="12" s="1"/>
  <c r="B30" i="12" s="1"/>
  <c r="BM64" i="6"/>
  <c r="BM58" i="6"/>
  <c r="BM52" i="6"/>
  <c r="BM46" i="6"/>
  <c r="BM40" i="6"/>
  <c r="BM34" i="6"/>
  <c r="BM69" i="6"/>
  <c r="BM61" i="6"/>
  <c r="BM55" i="6"/>
  <c r="BM49" i="6"/>
  <c r="BM43" i="6"/>
  <c r="BM37" i="6"/>
  <c r="BM31" i="6"/>
  <c r="BM72" i="6"/>
  <c r="BM65" i="6"/>
  <c r="BM59" i="6"/>
  <c r="BM53" i="6"/>
  <c r="BM47" i="6"/>
  <c r="BM41" i="6"/>
  <c r="BM35" i="6"/>
  <c r="BM70" i="6"/>
  <c r="BM62" i="6"/>
  <c r="BM56" i="6"/>
  <c r="BM50" i="6"/>
  <c r="BM44" i="6"/>
  <c r="BM38" i="6"/>
  <c r="BM32" i="6"/>
  <c r="BM73" i="6"/>
  <c r="BM30" i="6"/>
  <c r="BM71" i="6"/>
  <c r="BM63" i="6"/>
  <c r="BM57" i="6"/>
  <c r="BM51" i="6"/>
  <c r="BM45" i="6"/>
  <c r="BM39" i="6"/>
  <c r="BM33" i="6"/>
  <c r="BM74" i="6"/>
  <c r="BM68" i="6"/>
  <c r="BM66" i="6"/>
  <c r="BM60" i="6"/>
  <c r="BM54" i="6"/>
  <c r="BM48" i="6"/>
  <c r="BM42" i="6"/>
  <c r="BM36" i="6"/>
  <c r="BM28" i="6"/>
  <c r="BM29" i="6"/>
  <c r="BL10" i="15"/>
  <c r="BL10" i="11"/>
  <c r="BL10" i="6"/>
  <c r="BH19" i="14" l="1"/>
  <c r="BI6" i="14"/>
  <c r="BI5" i="14"/>
  <c r="BI19" i="14" s="1"/>
  <c r="BK58" i="14"/>
  <c r="BK62" i="14"/>
  <c r="BK59" i="14"/>
  <c r="BK60" i="14"/>
  <c r="BK61" i="14"/>
  <c r="BK64" i="14"/>
  <c r="BK66" i="14"/>
  <c r="BJ57" i="14"/>
  <c r="BJ63" i="14"/>
  <c r="BJ65" i="14"/>
  <c r="BG19" i="10"/>
  <c r="BK4" i="11"/>
  <c r="BI8" i="10"/>
  <c r="BM7" i="11" s="1"/>
  <c r="BJ25" i="14"/>
  <c r="BJ27" i="14"/>
  <c r="BJ28" i="14"/>
  <c r="BJ8" i="14"/>
  <c r="BJ26" i="14"/>
  <c r="BJ20" i="14"/>
  <c r="BJ21" i="14"/>
  <c r="BJ29" i="14"/>
  <c r="BJ22" i="14"/>
  <c r="BJ23" i="14"/>
  <c r="BJ24" i="14"/>
  <c r="BJ18" i="14"/>
  <c r="BJ16" i="14"/>
  <c r="BH5" i="10"/>
  <c r="BJ10" i="14"/>
  <c r="BK3" i="14"/>
  <c r="BK17" i="14"/>
  <c r="BK11" i="14"/>
  <c r="BK15" i="14"/>
  <c r="BK12" i="14"/>
  <c r="BL1" i="14"/>
  <c r="BK14" i="14"/>
  <c r="BK13" i="14"/>
  <c r="BJ66" i="10"/>
  <c r="BK1" i="10"/>
  <c r="BJ3" i="10"/>
  <c r="BI63" i="10"/>
  <c r="BI16" i="10" s="1"/>
  <c r="BI60" i="10"/>
  <c r="BI13" i="10" s="1"/>
  <c r="BI57" i="10"/>
  <c r="BI10" i="10" s="1"/>
  <c r="BI61" i="10"/>
  <c r="BI14" i="10" s="1"/>
  <c r="BI62" i="10"/>
  <c r="BI15" i="10" s="1"/>
  <c r="BI58" i="10"/>
  <c r="BI11" i="10" s="1"/>
  <c r="BI65" i="10"/>
  <c r="BI18" i="10" s="1"/>
  <c r="BI59" i="10"/>
  <c r="BI12" i="10" s="1"/>
  <c r="BI64" i="10"/>
  <c r="BI17" i="10" s="1"/>
  <c r="BP1" i="15"/>
  <c r="BO3" i="15"/>
  <c r="BO3" i="11"/>
  <c r="BP1" i="11"/>
  <c r="BB109" i="7"/>
  <c r="BP5" i="7"/>
  <c r="BQ3" i="7"/>
  <c r="A53" i="8"/>
  <c r="G52" i="8"/>
  <c r="BM11" i="15"/>
  <c r="BM11" i="11"/>
  <c r="BM11" i="6"/>
  <c r="BM12" i="15"/>
  <c r="BM12" i="11"/>
  <c r="BM12" i="6"/>
  <c r="BM2" i="15"/>
  <c r="BM2" i="11"/>
  <c r="BJ2" i="5"/>
  <c r="BM2" i="6"/>
  <c r="BJ57" i="5"/>
  <c r="BJ10" i="5" s="1"/>
  <c r="BJ60" i="5"/>
  <c r="BJ13" i="5" s="1"/>
  <c r="BJ63" i="5"/>
  <c r="BJ16" i="5" s="1"/>
  <c r="BJ66" i="5"/>
  <c r="BJ58" i="5"/>
  <c r="BJ11" i="5" s="1"/>
  <c r="BJ61" i="5"/>
  <c r="BJ14" i="5" s="1"/>
  <c r="BJ64" i="5"/>
  <c r="BJ17" i="5" s="1"/>
  <c r="BJ59" i="5"/>
  <c r="BJ12" i="5" s="1"/>
  <c r="BJ62" i="5"/>
  <c r="BJ15" i="5" s="1"/>
  <c r="BJ65" i="5"/>
  <c r="BJ18" i="5" s="1"/>
  <c r="A55" i="16"/>
  <c r="G54" i="16"/>
  <c r="BN70" i="6"/>
  <c r="BN62" i="6"/>
  <c r="BN56" i="6"/>
  <c r="BN50" i="6"/>
  <c r="BN44" i="6"/>
  <c r="BN38" i="6"/>
  <c r="BN32" i="6"/>
  <c r="BN73" i="6"/>
  <c r="BN65" i="6"/>
  <c r="BN59" i="6"/>
  <c r="BN53" i="6"/>
  <c r="BN47" i="6"/>
  <c r="BN41" i="6"/>
  <c r="BN35" i="6"/>
  <c r="BN29" i="6"/>
  <c r="BN63" i="6"/>
  <c r="BN57" i="6"/>
  <c r="BN51" i="6"/>
  <c r="BN45" i="6"/>
  <c r="BN39" i="6"/>
  <c r="BN33" i="6"/>
  <c r="BN74" i="6"/>
  <c r="BN68" i="6"/>
  <c r="BN66" i="6"/>
  <c r="BN60" i="6"/>
  <c r="BN54" i="6"/>
  <c r="BN48" i="6"/>
  <c r="BN42" i="6"/>
  <c r="BN36" i="6"/>
  <c r="BN71" i="6"/>
  <c r="BN28" i="6"/>
  <c r="BN30" i="6"/>
  <c r="BN64" i="6"/>
  <c r="BN58" i="6"/>
  <c r="BN52" i="6"/>
  <c r="BN46" i="6"/>
  <c r="BN40" i="6"/>
  <c r="BN34" i="6"/>
  <c r="BN69" i="6"/>
  <c r="BN61" i="6"/>
  <c r="BN55" i="6"/>
  <c r="BN49" i="6"/>
  <c r="BN43" i="6"/>
  <c r="BN37" i="6"/>
  <c r="BN31" i="6"/>
  <c r="BN72" i="6"/>
  <c r="A51" i="12"/>
  <c r="G50" i="12"/>
  <c r="C30" i="12"/>
  <c r="BM15" i="15"/>
  <c r="BM15" i="11"/>
  <c r="BM15" i="6"/>
  <c r="BM16" i="15"/>
  <c r="BM16" i="11"/>
  <c r="BM16" i="6"/>
  <c r="BM17" i="15"/>
  <c r="BM17" i="11"/>
  <c r="BM17" i="6"/>
  <c r="BM13" i="15"/>
  <c r="BM13" i="11"/>
  <c r="BM13" i="6"/>
  <c r="BM9" i="15"/>
  <c r="BM9" i="11"/>
  <c r="BM9" i="6"/>
  <c r="AT88" i="15"/>
  <c r="AT91" i="15" s="1"/>
  <c r="AT92" i="15" s="1"/>
  <c r="AT97" i="15" s="1"/>
  <c r="AT88" i="11"/>
  <c r="AT91" i="11" s="1"/>
  <c r="AT92" i="11" s="1"/>
  <c r="AT97" i="11" s="1"/>
  <c r="AT88" i="6"/>
  <c r="AT91" i="6" s="1"/>
  <c r="AT92" i="6" s="1"/>
  <c r="AT97" i="6" s="1"/>
  <c r="D30" i="8"/>
  <c r="F30" i="8" s="1"/>
  <c r="B31" i="8" s="1"/>
  <c r="BK3" i="5"/>
  <c r="BL1" i="5"/>
  <c r="BP1" i="6"/>
  <c r="BO3" i="6"/>
  <c r="E29" i="12"/>
  <c r="BM14" i="15"/>
  <c r="BM14" i="11"/>
  <c r="BM14" i="6"/>
  <c r="BM10" i="15"/>
  <c r="BM10" i="11"/>
  <c r="BM10" i="6"/>
  <c r="D29" i="16"/>
  <c r="F29" i="16" s="1"/>
  <c r="B30" i="16" s="1"/>
  <c r="BN72" i="15"/>
  <c r="BN69" i="15"/>
  <c r="BN53" i="15"/>
  <c r="BN55" i="15"/>
  <c r="BN49" i="15"/>
  <c r="BN39" i="15"/>
  <c r="BN40" i="15"/>
  <c r="BN47" i="15"/>
  <c r="BN41" i="15"/>
  <c r="BN58" i="15"/>
  <c r="BN50" i="15"/>
  <c r="BN43" i="15"/>
  <c r="BN34" i="15"/>
  <c r="BN32" i="15"/>
  <c r="BN44" i="15"/>
  <c r="BN33" i="15"/>
  <c r="BN68" i="15"/>
  <c r="BN60" i="15"/>
  <c r="BN54" i="15"/>
  <c r="BN63" i="15"/>
  <c r="BN46" i="15"/>
  <c r="BN37" i="15"/>
  <c r="BN74" i="15"/>
  <c r="BN66" i="15"/>
  <c r="BN65" i="15"/>
  <c r="BN51" i="15"/>
  <c r="BN42" i="15"/>
  <c r="BN28" i="15"/>
  <c r="BN73" i="15"/>
  <c r="BN71" i="15"/>
  <c r="BN62" i="15"/>
  <c r="BN61" i="15"/>
  <c r="BN56" i="15"/>
  <c r="BN52" i="15"/>
  <c r="BN35" i="15"/>
  <c r="BN31" i="15"/>
  <c r="BN70" i="15"/>
  <c r="BN59" i="15"/>
  <c r="BN64" i="15"/>
  <c r="BN57" i="15"/>
  <c r="BN48" i="15"/>
  <c r="BN45" i="15"/>
  <c r="BN38" i="15"/>
  <c r="BN36" i="15"/>
  <c r="BN30" i="15"/>
  <c r="BN29" i="15"/>
  <c r="BN73" i="11"/>
  <c r="BN56" i="11"/>
  <c r="BN63" i="11"/>
  <c r="BN60" i="11"/>
  <c r="BN54" i="11"/>
  <c r="BN62" i="11"/>
  <c r="BN69" i="11"/>
  <c r="BN72" i="11"/>
  <c r="BN66" i="11"/>
  <c r="BN59" i="11"/>
  <c r="BN51" i="11"/>
  <c r="BN45" i="11"/>
  <c r="BN39" i="11"/>
  <c r="BN33" i="11"/>
  <c r="BN68" i="11"/>
  <c r="BN74" i="11"/>
  <c r="BN65" i="11"/>
  <c r="BN61" i="11"/>
  <c r="BN53" i="11"/>
  <c r="BN35" i="11"/>
  <c r="BN31" i="11"/>
  <c r="BN44" i="11"/>
  <c r="BN38" i="11"/>
  <c r="BN32" i="11"/>
  <c r="BN58" i="11"/>
  <c r="BN47" i="11"/>
  <c r="BN41" i="11"/>
  <c r="BN55" i="11"/>
  <c r="BN30" i="11"/>
  <c r="BN70" i="11"/>
  <c r="BN57" i="11"/>
  <c r="BN52" i="11"/>
  <c r="BN46" i="11"/>
  <c r="BN40" i="11"/>
  <c r="BN34" i="11"/>
  <c r="BN64" i="11"/>
  <c r="BN50" i="11"/>
  <c r="BN48" i="11"/>
  <c r="BN42" i="11"/>
  <c r="BN36" i="11"/>
  <c r="BN37" i="11"/>
  <c r="BN49" i="11"/>
  <c r="BN43" i="11"/>
  <c r="BN71" i="11"/>
  <c r="BN29" i="11"/>
  <c r="BN28" i="11"/>
  <c r="BJ6" i="14" l="1"/>
  <c r="BJ5" i="14"/>
  <c r="BI6" i="10"/>
  <c r="BM5" i="11" s="1"/>
  <c r="BK65" i="14"/>
  <c r="BK57" i="14"/>
  <c r="BK63" i="14"/>
  <c r="BL58" i="14"/>
  <c r="BL66" i="14"/>
  <c r="BL62" i="14"/>
  <c r="BL15" i="14" s="1"/>
  <c r="BL59" i="14"/>
  <c r="BL60" i="14"/>
  <c r="BL61" i="14"/>
  <c r="BL64" i="14"/>
  <c r="BJ8" i="10"/>
  <c r="BN7" i="11" s="1"/>
  <c r="BJ6" i="10"/>
  <c r="BN5" i="11" s="1"/>
  <c r="BH19" i="10"/>
  <c r="BL4" i="11"/>
  <c r="BK28" i="14"/>
  <c r="BK25" i="14"/>
  <c r="BK27" i="14"/>
  <c r="BK20" i="14"/>
  <c r="BK21" i="14"/>
  <c r="BK26" i="14"/>
  <c r="BK8" i="14"/>
  <c r="BK29" i="14"/>
  <c r="BK23" i="14"/>
  <c r="BK24" i="14"/>
  <c r="BK22" i="14"/>
  <c r="BK18" i="14"/>
  <c r="BK16" i="14"/>
  <c r="BL12" i="14"/>
  <c r="BI5" i="10"/>
  <c r="BK10" i="14"/>
  <c r="BL11" i="14"/>
  <c r="BL3" i="14"/>
  <c r="BM1" i="14"/>
  <c r="BL13" i="14"/>
  <c r="BL17" i="14"/>
  <c r="BL14" i="14"/>
  <c r="BJ63" i="10"/>
  <c r="BJ16" i="10" s="1"/>
  <c r="BJ57" i="10"/>
  <c r="BJ10" i="10" s="1"/>
  <c r="BJ62" i="10"/>
  <c r="BJ15" i="10" s="1"/>
  <c r="BJ58" i="10"/>
  <c r="BJ11" i="10" s="1"/>
  <c r="BJ60" i="10"/>
  <c r="BJ13" i="10" s="1"/>
  <c r="BJ65" i="10"/>
  <c r="BJ18" i="10" s="1"/>
  <c r="BJ61" i="10"/>
  <c r="BJ14" i="10" s="1"/>
  <c r="BJ59" i="10"/>
  <c r="BJ12" i="10" s="1"/>
  <c r="BJ64" i="10"/>
  <c r="BJ17" i="10" s="1"/>
  <c r="BK3" i="10"/>
  <c r="BK66" i="10"/>
  <c r="BL1" i="10"/>
  <c r="E30" i="8"/>
  <c r="E29" i="16"/>
  <c r="BO63" i="6"/>
  <c r="BO57" i="6"/>
  <c r="BO51" i="6"/>
  <c r="BO45" i="6"/>
  <c r="BO39" i="6"/>
  <c r="BO33" i="6"/>
  <c r="BO74" i="6"/>
  <c r="BO68" i="6"/>
  <c r="BO66" i="6"/>
  <c r="BO60" i="6"/>
  <c r="BO54" i="6"/>
  <c r="BO48" i="6"/>
  <c r="BO42" i="6"/>
  <c r="BO36" i="6"/>
  <c r="BO71" i="6"/>
  <c r="BO30" i="6"/>
  <c r="BO69" i="6"/>
  <c r="BO61" i="6"/>
  <c r="BO55" i="6"/>
  <c r="BO49" i="6"/>
  <c r="BO43" i="6"/>
  <c r="BO37" i="6"/>
  <c r="BO31" i="6"/>
  <c r="BO72" i="6"/>
  <c r="BO64" i="6"/>
  <c r="BO58" i="6"/>
  <c r="BO52" i="6"/>
  <c r="BO46" i="6"/>
  <c r="BO40" i="6"/>
  <c r="BO34" i="6"/>
  <c r="BO29" i="6"/>
  <c r="BO62" i="6"/>
  <c r="BO56" i="6"/>
  <c r="BO50" i="6"/>
  <c r="BO44" i="6"/>
  <c r="BO38" i="6"/>
  <c r="BO32" i="6"/>
  <c r="BO73" i="6"/>
  <c r="BO65" i="6"/>
  <c r="BO59" i="6"/>
  <c r="BO53" i="6"/>
  <c r="BO47" i="6"/>
  <c r="BO41" i="6"/>
  <c r="BO35" i="6"/>
  <c r="BO70" i="6"/>
  <c r="BO28" i="6"/>
  <c r="C31" i="8"/>
  <c r="BN15" i="15"/>
  <c r="BN15" i="11"/>
  <c r="BN15" i="6"/>
  <c r="BR3" i="7"/>
  <c r="BQ5" i="7"/>
  <c r="BQ1" i="11"/>
  <c r="BP3" i="11"/>
  <c r="BQ1" i="6"/>
  <c r="BP3" i="6"/>
  <c r="D30" i="12"/>
  <c r="F30" i="12" s="1"/>
  <c r="B31" i="12" s="1"/>
  <c r="A56" i="16"/>
  <c r="G55" i="16"/>
  <c r="BN16" i="15"/>
  <c r="BN16" i="11"/>
  <c r="BN16" i="6"/>
  <c r="BN12" i="15"/>
  <c r="BN12" i="11"/>
  <c r="BN12" i="6"/>
  <c r="BO66" i="11"/>
  <c r="BO60" i="11"/>
  <c r="BO64" i="11"/>
  <c r="BO51" i="11"/>
  <c r="BO45" i="11"/>
  <c r="BO39" i="11"/>
  <c r="BO33" i="11"/>
  <c r="BO74" i="11"/>
  <c r="BO57" i="11"/>
  <c r="BO72" i="11"/>
  <c r="BO65" i="11"/>
  <c r="BO62" i="11"/>
  <c r="BO63" i="11"/>
  <c r="BO70" i="11"/>
  <c r="BO38" i="11"/>
  <c r="BO47" i="11"/>
  <c r="BO41" i="11"/>
  <c r="BO73" i="11"/>
  <c r="BO29" i="11"/>
  <c r="BO69" i="11"/>
  <c r="BO59" i="11"/>
  <c r="BO61" i="11"/>
  <c r="BO55" i="11"/>
  <c r="BO48" i="11"/>
  <c r="BO42" i="11"/>
  <c r="BO35" i="11"/>
  <c r="BO32" i="11"/>
  <c r="BO68" i="11"/>
  <c r="BO53" i="11"/>
  <c r="BO31" i="11"/>
  <c r="BO58" i="11"/>
  <c r="BO49" i="11"/>
  <c r="BO43" i="11"/>
  <c r="BO37" i="11"/>
  <c r="BO52" i="11"/>
  <c r="BO46" i="11"/>
  <c r="BO40" i="11"/>
  <c r="BO36" i="11"/>
  <c r="BO54" i="11"/>
  <c r="BO50" i="11"/>
  <c r="BO34" i="11"/>
  <c r="BO30" i="11"/>
  <c r="BO71" i="11"/>
  <c r="BO44" i="11"/>
  <c r="BO56" i="11"/>
  <c r="BO28" i="11"/>
  <c r="BN17" i="15"/>
  <c r="BN17" i="11"/>
  <c r="BN17" i="6"/>
  <c r="BN13" i="15"/>
  <c r="BN13" i="11"/>
  <c r="BN13" i="6"/>
  <c r="BN9" i="15"/>
  <c r="BN9" i="11"/>
  <c r="BN9" i="6"/>
  <c r="BO72" i="15"/>
  <c r="BO70" i="15"/>
  <c r="BO61" i="15"/>
  <c r="BO60" i="15"/>
  <c r="BO34" i="15"/>
  <c r="BO44" i="15"/>
  <c r="BO32" i="15"/>
  <c r="BO73" i="15"/>
  <c r="BO71" i="15"/>
  <c r="BO69" i="15"/>
  <c r="BO58" i="15"/>
  <c r="BO64" i="15"/>
  <c r="BO54" i="15"/>
  <c r="BO56" i="15"/>
  <c r="BO43" i="15"/>
  <c r="BO48" i="15"/>
  <c r="BO30" i="15"/>
  <c r="BO55" i="15"/>
  <c r="BO35" i="15"/>
  <c r="BO41" i="15"/>
  <c r="BO37" i="15"/>
  <c r="BO28" i="15"/>
  <c r="BO68" i="15"/>
  <c r="BO46" i="15"/>
  <c r="BO40" i="15"/>
  <c r="BO51" i="15"/>
  <c r="BO38" i="15"/>
  <c r="BO47" i="15"/>
  <c r="BO31" i="15"/>
  <c r="BO66" i="15"/>
  <c r="BO59" i="15"/>
  <c r="BO53" i="15"/>
  <c r="BO63" i="15"/>
  <c r="BO62" i="15"/>
  <c r="BO45" i="15"/>
  <c r="BO52" i="15"/>
  <c r="BO39" i="15"/>
  <c r="BO42" i="15"/>
  <c r="BO74" i="15"/>
  <c r="BO65" i="15"/>
  <c r="BO50" i="15"/>
  <c r="BO49" i="15"/>
  <c r="BO57" i="15"/>
  <c r="BO33" i="15"/>
  <c r="BO36" i="15"/>
  <c r="BO29" i="15"/>
  <c r="BN14" i="15"/>
  <c r="BN14" i="11"/>
  <c r="BN14" i="6"/>
  <c r="BN10" i="15"/>
  <c r="BN10" i="11"/>
  <c r="BN10" i="6"/>
  <c r="BP3" i="15"/>
  <c r="BQ1" i="15"/>
  <c r="BM1" i="5"/>
  <c r="BL3" i="5"/>
  <c r="BN11" i="15"/>
  <c r="BN11" i="11"/>
  <c r="BN11" i="6"/>
  <c r="A54" i="8"/>
  <c r="G53" i="8"/>
  <c r="BB114" i="7"/>
  <c r="BB112" i="7"/>
  <c r="BB115" i="7" s="1"/>
  <c r="C30" i="16"/>
  <c r="BK59" i="5"/>
  <c r="BK12" i="5" s="1"/>
  <c r="BK62" i="5"/>
  <c r="BK15" i="5" s="1"/>
  <c r="BK65" i="5"/>
  <c r="BK18" i="5" s="1"/>
  <c r="BK57" i="5"/>
  <c r="BK10" i="5" s="1"/>
  <c r="BK60" i="5"/>
  <c r="BK13" i="5" s="1"/>
  <c r="BK63" i="5"/>
  <c r="BK16" i="5" s="1"/>
  <c r="BK66" i="5"/>
  <c r="BK58" i="5"/>
  <c r="BK11" i="5" s="1"/>
  <c r="BK61" i="5"/>
  <c r="BK14" i="5" s="1"/>
  <c r="BK64" i="5"/>
  <c r="BK17" i="5" s="1"/>
  <c r="A52" i="12"/>
  <c r="G51" i="12"/>
  <c r="BN2" i="15"/>
  <c r="BN2" i="11"/>
  <c r="BK2" i="5"/>
  <c r="BN2" i="6"/>
  <c r="BB110" i="7"/>
  <c r="BC108" i="7" s="1"/>
  <c r="BJ19" i="14" l="1"/>
  <c r="BK6" i="14"/>
  <c r="BK5" i="14"/>
  <c r="BM59" i="14"/>
  <c r="BM61" i="14"/>
  <c r="BM62" i="14"/>
  <c r="BM64" i="14"/>
  <c r="BM58" i="14"/>
  <c r="BM66" i="14"/>
  <c r="BM60" i="14"/>
  <c r="BL57" i="14"/>
  <c r="BL65" i="14"/>
  <c r="BL63" i="14"/>
  <c r="BI19" i="10"/>
  <c r="BM4" i="11"/>
  <c r="BK8" i="10"/>
  <c r="BO7" i="11" s="1"/>
  <c r="BL27" i="14"/>
  <c r="BL25" i="14"/>
  <c r="BL28" i="14"/>
  <c r="BL26" i="14"/>
  <c r="BL29" i="14"/>
  <c r="BL21" i="14"/>
  <c r="BL8" i="14"/>
  <c r="BL20" i="14"/>
  <c r="BL6" i="14" s="1"/>
  <c r="BL23" i="14"/>
  <c r="BL24" i="14"/>
  <c r="BL22" i="14"/>
  <c r="BL18" i="14"/>
  <c r="BL16" i="14"/>
  <c r="BJ5" i="10"/>
  <c r="BL10" i="14"/>
  <c r="BN1" i="14"/>
  <c r="BM15" i="14"/>
  <c r="BM13" i="14"/>
  <c r="BM14" i="14"/>
  <c r="BM12" i="14"/>
  <c r="BM17" i="14"/>
  <c r="BM3" i="14"/>
  <c r="BM11" i="14"/>
  <c r="BL3" i="10"/>
  <c r="BM1" i="10"/>
  <c r="BL66" i="10"/>
  <c r="BK62" i="10"/>
  <c r="BK15" i="10" s="1"/>
  <c r="BK64" i="10"/>
  <c r="BK17" i="10" s="1"/>
  <c r="BK57" i="10"/>
  <c r="BK10" i="10" s="1"/>
  <c r="BK60" i="10"/>
  <c r="BK13" i="10" s="1"/>
  <c r="BK65" i="10"/>
  <c r="BK18" i="10" s="1"/>
  <c r="BK61" i="10"/>
  <c r="BK14" i="10" s="1"/>
  <c r="BK58" i="10"/>
  <c r="BK11" i="10" s="1"/>
  <c r="BK63" i="10"/>
  <c r="BK16" i="10" s="1"/>
  <c r="BK59" i="10"/>
  <c r="BK12" i="10" s="1"/>
  <c r="A57" i="16"/>
  <c r="G56" i="16"/>
  <c r="BR5" i="7"/>
  <c r="BS3" i="7"/>
  <c r="BC109" i="7"/>
  <c r="BO10" i="15"/>
  <c r="BO10" i="11"/>
  <c r="BO10" i="6"/>
  <c r="D30" i="16"/>
  <c r="F30" i="16" s="1"/>
  <c r="B31" i="16" s="1"/>
  <c r="BO17" i="15"/>
  <c r="BO17" i="11"/>
  <c r="BO17" i="6"/>
  <c r="BR1" i="15"/>
  <c r="BQ3" i="15"/>
  <c r="C31" i="12"/>
  <c r="BP61" i="11"/>
  <c r="BP49" i="11"/>
  <c r="BP43" i="11"/>
  <c r="BP37" i="11"/>
  <c r="BP31" i="11"/>
  <c r="BP65" i="11"/>
  <c r="BP59" i="11"/>
  <c r="BP58" i="11"/>
  <c r="BP63" i="11"/>
  <c r="BP60" i="11"/>
  <c r="BP50" i="11"/>
  <c r="BP44" i="11"/>
  <c r="BP38" i="11"/>
  <c r="BP32" i="11"/>
  <c r="BP72" i="11"/>
  <c r="BP70" i="11"/>
  <c r="BP66" i="11"/>
  <c r="BP68" i="11"/>
  <c r="BP56" i="11"/>
  <c r="BP41" i="11"/>
  <c r="BP30" i="11"/>
  <c r="BP64" i="11"/>
  <c r="BP73" i="11"/>
  <c r="BP57" i="11"/>
  <c r="BP55" i="11"/>
  <c r="BP53" i="11"/>
  <c r="BP29" i="11"/>
  <c r="BP52" i="11"/>
  <c r="BP46" i="11"/>
  <c r="BP40" i="11"/>
  <c r="BP35" i="11"/>
  <c r="BP33" i="11"/>
  <c r="BP47" i="11"/>
  <c r="BP69" i="11"/>
  <c r="BP54" i="11"/>
  <c r="BP74" i="11"/>
  <c r="BP71" i="11"/>
  <c r="BP62" i="11"/>
  <c r="BP48" i="11"/>
  <c r="BP42" i="11"/>
  <c r="BP36" i="11"/>
  <c r="BP51" i="11"/>
  <c r="BP45" i="11"/>
  <c r="BP39" i="11"/>
  <c r="BP34" i="11"/>
  <c r="BP28" i="11"/>
  <c r="BL58" i="5"/>
  <c r="BL11" i="5" s="1"/>
  <c r="BL61" i="5"/>
  <c r="BL14" i="5" s="1"/>
  <c r="BL64" i="5"/>
  <c r="BL17" i="5" s="1"/>
  <c r="BL59" i="5"/>
  <c r="BL12" i="5" s="1"/>
  <c r="BL65" i="5"/>
  <c r="BL18" i="5" s="1"/>
  <c r="BL66" i="5"/>
  <c r="BL60" i="5"/>
  <c r="BL13" i="5" s="1"/>
  <c r="BL57" i="5"/>
  <c r="BL10" i="5" s="1"/>
  <c r="BL62" i="5"/>
  <c r="BL15" i="5" s="1"/>
  <c r="BL63" i="5"/>
  <c r="BL16" i="5" s="1"/>
  <c r="BP65" i="15"/>
  <c r="BP58" i="15"/>
  <c r="BP52" i="15"/>
  <c r="BP62" i="15"/>
  <c r="BP61" i="15"/>
  <c r="BP44" i="15"/>
  <c r="BP51" i="15"/>
  <c r="BP48" i="15"/>
  <c r="BP72" i="15"/>
  <c r="BP64" i="15"/>
  <c r="BP68" i="15"/>
  <c r="BP54" i="15"/>
  <c r="BP50" i="15"/>
  <c r="BP40" i="15"/>
  <c r="BP41" i="15"/>
  <c r="BP36" i="15"/>
  <c r="BP71" i="15"/>
  <c r="BP73" i="15"/>
  <c r="BP55" i="15"/>
  <c r="BP57" i="15"/>
  <c r="BP47" i="15"/>
  <c r="BP43" i="15"/>
  <c r="BP33" i="15"/>
  <c r="BP37" i="15"/>
  <c r="BP35" i="15"/>
  <c r="BP31" i="15"/>
  <c r="BP70" i="15"/>
  <c r="BP63" i="15"/>
  <c r="BP56" i="15"/>
  <c r="BP59" i="15"/>
  <c r="BP42" i="15"/>
  <c r="BP46" i="15"/>
  <c r="BP38" i="15"/>
  <c r="BP28" i="15"/>
  <c r="BP66" i="15"/>
  <c r="BP74" i="15"/>
  <c r="BP60" i="15"/>
  <c r="BP49" i="15"/>
  <c r="BP34" i="15"/>
  <c r="BP32" i="15"/>
  <c r="BP30" i="15"/>
  <c r="BP69" i="15"/>
  <c r="BP45" i="15"/>
  <c r="BP39" i="15"/>
  <c r="BP53" i="15"/>
  <c r="BP29" i="15"/>
  <c r="E30" i="12"/>
  <c r="BR1" i="11"/>
  <c r="BQ3" i="11"/>
  <c r="A53" i="12"/>
  <c r="G52" i="12"/>
  <c r="BO15" i="15"/>
  <c r="BO15" i="11"/>
  <c r="BO15" i="6"/>
  <c r="BO11" i="15"/>
  <c r="BO11" i="11"/>
  <c r="BO11" i="6"/>
  <c r="BN1" i="5"/>
  <c r="BM3" i="5"/>
  <c r="BP61" i="6"/>
  <c r="BP55" i="6"/>
  <c r="BP49" i="6"/>
  <c r="BP43" i="6"/>
  <c r="BP37" i="6"/>
  <c r="BP31" i="6"/>
  <c r="BP72" i="6"/>
  <c r="BP64" i="6"/>
  <c r="BP58" i="6"/>
  <c r="BP52" i="6"/>
  <c r="BP46" i="6"/>
  <c r="BP40" i="6"/>
  <c r="BP34" i="6"/>
  <c r="BP69" i="6"/>
  <c r="BP28" i="6"/>
  <c r="BP62" i="6"/>
  <c r="BP56" i="6"/>
  <c r="BP50" i="6"/>
  <c r="BP44" i="6"/>
  <c r="BP38" i="6"/>
  <c r="BP32" i="6"/>
  <c r="BP73" i="6"/>
  <c r="BP65" i="6"/>
  <c r="BP59" i="6"/>
  <c r="BP53" i="6"/>
  <c r="BP47" i="6"/>
  <c r="BP41" i="6"/>
  <c r="BP35" i="6"/>
  <c r="BP70" i="6"/>
  <c r="BP74" i="6"/>
  <c r="BP68" i="6"/>
  <c r="BP66" i="6"/>
  <c r="BP60" i="6"/>
  <c r="BP54" i="6"/>
  <c r="BP48" i="6"/>
  <c r="BP42" i="6"/>
  <c r="BP36" i="6"/>
  <c r="BP71" i="6"/>
  <c r="BP63" i="6"/>
  <c r="BP57" i="6"/>
  <c r="BP51" i="6"/>
  <c r="BP45" i="6"/>
  <c r="BP39" i="6"/>
  <c r="BP33" i="6"/>
  <c r="BP30" i="6"/>
  <c r="BP29" i="6"/>
  <c r="AU88" i="15"/>
  <c r="AU91" i="15" s="1"/>
  <c r="AU92" i="15" s="1"/>
  <c r="AU97" i="15" s="1"/>
  <c r="AU88" i="11"/>
  <c r="AU91" i="11" s="1"/>
  <c r="AU92" i="11" s="1"/>
  <c r="AU97" i="11" s="1"/>
  <c r="AU88" i="6"/>
  <c r="AU91" i="6" s="1"/>
  <c r="AU92" i="6" s="1"/>
  <c r="AU97" i="6" s="1"/>
  <c r="D31" i="8"/>
  <c r="F31" i="8" s="1"/>
  <c r="B32" i="8" s="1"/>
  <c r="BO2" i="15"/>
  <c r="BO2" i="11"/>
  <c r="BO2" i="6"/>
  <c r="BL2" i="5"/>
  <c r="BO16" i="15"/>
  <c r="BO16" i="11"/>
  <c r="BO16" i="6"/>
  <c r="BO12" i="15"/>
  <c r="BO12" i="11"/>
  <c r="BO12" i="6"/>
  <c r="BQ3" i="6"/>
  <c r="BR1" i="6"/>
  <c r="BO14" i="15"/>
  <c r="BO14" i="11"/>
  <c r="BO14" i="6"/>
  <c r="BO13" i="15"/>
  <c r="BO13" i="11"/>
  <c r="BO13" i="6"/>
  <c r="BO9" i="15"/>
  <c r="BO9" i="11"/>
  <c r="BO9" i="6"/>
  <c r="A55" i="8"/>
  <c r="G54" i="8"/>
  <c r="BK19" i="14" l="1"/>
  <c r="BL5" i="14"/>
  <c r="BL19" i="14" s="1"/>
  <c r="BK6" i="10"/>
  <c r="BO5" i="11" s="1"/>
  <c r="BM63" i="14"/>
  <c r="BM65" i="14"/>
  <c r="BM57" i="14"/>
  <c r="BN59" i="14"/>
  <c r="BN61" i="14"/>
  <c r="BN58" i="14"/>
  <c r="BN11" i="14" s="1"/>
  <c r="BN60" i="14"/>
  <c r="BN62" i="14"/>
  <c r="BN64" i="14"/>
  <c r="BN66" i="14"/>
  <c r="BL8" i="10"/>
  <c r="BP7" i="11" s="1"/>
  <c r="BJ19" i="10"/>
  <c r="BN4" i="11"/>
  <c r="BM27" i="14"/>
  <c r="BM29" i="14"/>
  <c r="BM25" i="14"/>
  <c r="BM28" i="14"/>
  <c r="BM26" i="14"/>
  <c r="BM8" i="14"/>
  <c r="BM20" i="14"/>
  <c r="BM21" i="14"/>
  <c r="BM24" i="14"/>
  <c r="BM23" i="14"/>
  <c r="BM22" i="14"/>
  <c r="BM18" i="14"/>
  <c r="BM16" i="14"/>
  <c r="BK5" i="10"/>
  <c r="BM10" i="14"/>
  <c r="BN15" i="14"/>
  <c r="BN13" i="14"/>
  <c r="BN17" i="14"/>
  <c r="BN12" i="14"/>
  <c r="BO1" i="14"/>
  <c r="BN3" i="14"/>
  <c r="BN14" i="14"/>
  <c r="BN1" i="10"/>
  <c r="BM3" i="10"/>
  <c r="BM66" i="10"/>
  <c r="BL63" i="10"/>
  <c r="BL16" i="10" s="1"/>
  <c r="BL58" i="10"/>
  <c r="BL11" i="10" s="1"/>
  <c r="BL60" i="10"/>
  <c r="BL13" i="10" s="1"/>
  <c r="BL64" i="10"/>
  <c r="BL17" i="10" s="1"/>
  <c r="BL59" i="10"/>
  <c r="BL12" i="10" s="1"/>
  <c r="BL61" i="10"/>
  <c r="BL14" i="10" s="1"/>
  <c r="BL62" i="10"/>
  <c r="BL15" i="10" s="1"/>
  <c r="BL65" i="10"/>
  <c r="BL18" i="10" s="1"/>
  <c r="BL57" i="10"/>
  <c r="BL10" i="10" s="1"/>
  <c r="BP9" i="15"/>
  <c r="BP9" i="11"/>
  <c r="BP9" i="6"/>
  <c r="BS1" i="15"/>
  <c r="BR3" i="15"/>
  <c r="A56" i="8"/>
  <c r="G55" i="8"/>
  <c r="BS1" i="6"/>
  <c r="BR3" i="6"/>
  <c r="C32" i="8"/>
  <c r="A54" i="12"/>
  <c r="G53" i="12"/>
  <c r="BQ65" i="11"/>
  <c r="BQ72" i="11"/>
  <c r="BQ56" i="11"/>
  <c r="BQ71" i="11"/>
  <c r="BQ64" i="11"/>
  <c r="BQ58" i="11"/>
  <c r="BQ70" i="11"/>
  <c r="BQ74" i="11"/>
  <c r="BQ57" i="11"/>
  <c r="BQ42" i="11"/>
  <c r="BQ47" i="11"/>
  <c r="BQ41" i="11"/>
  <c r="BQ35" i="11"/>
  <c r="BQ62" i="11"/>
  <c r="BQ50" i="11"/>
  <c r="BQ44" i="11"/>
  <c r="BQ38" i="11"/>
  <c r="BQ34" i="11"/>
  <c r="BQ32" i="11"/>
  <c r="BQ39" i="11"/>
  <c r="BQ40" i="11"/>
  <c r="BQ36" i="11"/>
  <c r="BQ61" i="11"/>
  <c r="BQ73" i="11"/>
  <c r="BQ60" i="11"/>
  <c r="BQ30" i="11"/>
  <c r="BQ49" i="11"/>
  <c r="BQ43" i="11"/>
  <c r="BQ37" i="11"/>
  <c r="BQ31" i="11"/>
  <c r="BQ54" i="11"/>
  <c r="BQ51" i="11"/>
  <c r="BQ45" i="11"/>
  <c r="BQ33" i="11"/>
  <c r="BQ29" i="11"/>
  <c r="BQ59" i="11"/>
  <c r="BQ53" i="11"/>
  <c r="BQ52" i="11"/>
  <c r="BQ46" i="11"/>
  <c r="BQ66" i="11"/>
  <c r="BQ68" i="11"/>
  <c r="BQ55" i="11"/>
  <c r="BQ48" i="11"/>
  <c r="BQ69" i="11"/>
  <c r="BQ63" i="11"/>
  <c r="BQ28" i="11"/>
  <c r="BP12" i="15"/>
  <c r="BP12" i="11"/>
  <c r="BP12" i="6"/>
  <c r="BT3" i="7"/>
  <c r="BS5" i="7"/>
  <c r="BQ66" i="6"/>
  <c r="BQ60" i="6"/>
  <c r="BQ54" i="6"/>
  <c r="BQ48" i="6"/>
  <c r="BQ42" i="6"/>
  <c r="BQ36" i="6"/>
  <c r="BQ71" i="6"/>
  <c r="BQ63" i="6"/>
  <c r="BQ57" i="6"/>
  <c r="BQ51" i="6"/>
  <c r="BQ45" i="6"/>
  <c r="BQ39" i="6"/>
  <c r="BQ33" i="6"/>
  <c r="BQ74" i="6"/>
  <c r="BQ68" i="6"/>
  <c r="BQ28" i="6"/>
  <c r="BQ30" i="6"/>
  <c r="BQ29" i="6"/>
  <c r="BQ61" i="6"/>
  <c r="BQ55" i="6"/>
  <c r="BQ49" i="6"/>
  <c r="BQ43" i="6"/>
  <c r="BQ37" i="6"/>
  <c r="BQ31" i="6"/>
  <c r="BQ72" i="6"/>
  <c r="BQ64" i="6"/>
  <c r="BQ58" i="6"/>
  <c r="BQ52" i="6"/>
  <c r="BQ46" i="6"/>
  <c r="BQ40" i="6"/>
  <c r="BQ34" i="6"/>
  <c r="BQ69" i="6"/>
  <c r="BQ73" i="6"/>
  <c r="BQ65" i="6"/>
  <c r="BQ59" i="6"/>
  <c r="BQ53" i="6"/>
  <c r="BQ47" i="6"/>
  <c r="BQ41" i="6"/>
  <c r="BQ35" i="6"/>
  <c r="BQ70" i="6"/>
  <c r="BQ62" i="6"/>
  <c r="BQ56" i="6"/>
  <c r="BQ50" i="6"/>
  <c r="BQ44" i="6"/>
  <c r="BQ38" i="6"/>
  <c r="BQ32" i="6"/>
  <c r="BM58" i="5"/>
  <c r="BM11" i="5" s="1"/>
  <c r="BM61" i="5"/>
  <c r="BM14" i="5" s="1"/>
  <c r="BM64" i="5"/>
  <c r="BM17" i="5" s="1"/>
  <c r="BM59" i="5"/>
  <c r="BM12" i="5" s="1"/>
  <c r="BM62" i="5"/>
  <c r="BM15" i="5" s="1"/>
  <c r="BM65" i="5"/>
  <c r="BM18" i="5" s="1"/>
  <c r="BM57" i="5"/>
  <c r="BM10" i="5" s="1"/>
  <c r="BM60" i="5"/>
  <c r="BM13" i="5" s="1"/>
  <c r="BM63" i="5"/>
  <c r="BM16" i="5" s="1"/>
  <c r="BM66" i="5"/>
  <c r="BS1" i="11"/>
  <c r="BR3" i="11"/>
  <c r="BP16" i="15"/>
  <c r="BP16" i="11"/>
  <c r="BP16" i="6"/>
  <c r="C31" i="16"/>
  <c r="BP2" i="15"/>
  <c r="BP2" i="11"/>
  <c r="BM2" i="5"/>
  <c r="BP2" i="6"/>
  <c r="E31" i="8"/>
  <c r="BO1" i="5"/>
  <c r="BN3" i="5"/>
  <c r="BP17" i="15"/>
  <c r="BP17" i="11"/>
  <c r="BP17" i="6"/>
  <c r="BP13" i="15"/>
  <c r="BP13" i="11"/>
  <c r="BP13" i="6"/>
  <c r="D31" i="12"/>
  <c r="F31" i="12" s="1"/>
  <c r="B32" i="12" s="1"/>
  <c r="E30" i="16"/>
  <c r="BC114" i="7"/>
  <c r="BC112" i="7"/>
  <c r="BC115" i="7" s="1"/>
  <c r="BP15" i="15"/>
  <c r="BP15" i="11"/>
  <c r="BP15" i="6"/>
  <c r="BP10" i="15"/>
  <c r="BP10" i="11"/>
  <c r="BP10" i="6"/>
  <c r="BC110" i="7"/>
  <c r="BD108" i="7" s="1"/>
  <c r="G57" i="16"/>
  <c r="A58" i="16"/>
  <c r="BP14" i="15"/>
  <c r="BP14" i="11"/>
  <c r="BP14" i="6"/>
  <c r="BP11" i="15"/>
  <c r="BP11" i="11"/>
  <c r="BP11" i="6"/>
  <c r="BQ44" i="15"/>
  <c r="BQ38" i="15"/>
  <c r="BQ53" i="15"/>
  <c r="BQ47" i="15"/>
  <c r="BQ40" i="15"/>
  <c r="BQ39" i="15"/>
  <c r="BQ74" i="15"/>
  <c r="BQ71" i="15"/>
  <c r="BQ64" i="15"/>
  <c r="BQ73" i="15"/>
  <c r="BQ63" i="15"/>
  <c r="BQ57" i="15"/>
  <c r="BQ51" i="15"/>
  <c r="BQ66" i="15"/>
  <c r="BQ61" i="15"/>
  <c r="BQ60" i="15"/>
  <c r="BQ49" i="15"/>
  <c r="BQ43" i="15"/>
  <c r="BQ54" i="15"/>
  <c r="BQ36" i="15"/>
  <c r="BQ72" i="15"/>
  <c r="BQ50" i="15"/>
  <c r="BQ52" i="15"/>
  <c r="BQ46" i="15"/>
  <c r="BQ35" i="15"/>
  <c r="BQ31" i="15"/>
  <c r="BQ30" i="15"/>
  <c r="BQ70" i="15"/>
  <c r="BQ55" i="15"/>
  <c r="BQ59" i="15"/>
  <c r="BQ45" i="15"/>
  <c r="BQ41" i="15"/>
  <c r="BQ32" i="15"/>
  <c r="BQ42" i="15"/>
  <c r="BQ69" i="15"/>
  <c r="BQ62" i="15"/>
  <c r="BQ56" i="15"/>
  <c r="BQ37" i="15"/>
  <c r="BQ28" i="15"/>
  <c r="BQ65" i="15"/>
  <c r="BQ68" i="15"/>
  <c r="BQ58" i="15"/>
  <c r="BQ33" i="15"/>
  <c r="BQ48" i="15"/>
  <c r="BQ34" i="15"/>
  <c r="BQ29" i="15"/>
  <c r="BM6" i="14" l="1"/>
  <c r="BM5" i="14"/>
  <c r="BL6" i="10"/>
  <c r="BP5" i="11" s="1"/>
  <c r="BO58" i="14"/>
  <c r="BO59" i="14"/>
  <c r="BO60" i="14"/>
  <c r="BO61" i="14"/>
  <c r="BO14" i="14" s="1"/>
  <c r="BO64" i="14"/>
  <c r="BO66" i="14"/>
  <c r="BO62" i="14"/>
  <c r="BN63" i="14"/>
  <c r="BN57" i="14"/>
  <c r="BN65" i="14"/>
  <c r="BM8" i="10"/>
  <c r="BQ7" i="11" s="1"/>
  <c r="BK19" i="10"/>
  <c r="BO4" i="11"/>
  <c r="BN27" i="14"/>
  <c r="BN28" i="14"/>
  <c r="BN20" i="14"/>
  <c r="BN24" i="14"/>
  <c r="BN25" i="14"/>
  <c r="BN29" i="14"/>
  <c r="BN8" i="14"/>
  <c r="BN21" i="14"/>
  <c r="BN26" i="14"/>
  <c r="BN23" i="14"/>
  <c r="BN22" i="14"/>
  <c r="BN16" i="14"/>
  <c r="BN18" i="14"/>
  <c r="BL5" i="10"/>
  <c r="BM19" i="14"/>
  <c r="BN10" i="14"/>
  <c r="BO15" i="14"/>
  <c r="BO13" i="14"/>
  <c r="BP1" i="14"/>
  <c r="BO17" i="14"/>
  <c r="BO11" i="14"/>
  <c r="BO12" i="14"/>
  <c r="BO3" i="14"/>
  <c r="BM65" i="10"/>
  <c r="BM18" i="10" s="1"/>
  <c r="BM61" i="10"/>
  <c r="BM14" i="10" s="1"/>
  <c r="BM57" i="10"/>
  <c r="BM10" i="10" s="1"/>
  <c r="BM63" i="10"/>
  <c r="BM16" i="10" s="1"/>
  <c r="BM58" i="10"/>
  <c r="BM11" i="10" s="1"/>
  <c r="BM64" i="10"/>
  <c r="BM17" i="10" s="1"/>
  <c r="BM60" i="10"/>
  <c r="BM13" i="10" s="1"/>
  <c r="BM59" i="10"/>
  <c r="BM12" i="10" s="1"/>
  <c r="BM62" i="10"/>
  <c r="BM15" i="10" s="1"/>
  <c r="BO1" i="10"/>
  <c r="BN66" i="10"/>
  <c r="BN3" i="10"/>
  <c r="E31" i="12"/>
  <c r="BQ16" i="15"/>
  <c r="BQ16" i="11"/>
  <c r="BQ16" i="6"/>
  <c r="BQ17" i="15"/>
  <c r="BQ17" i="11"/>
  <c r="BQ17" i="6"/>
  <c r="BQ13" i="15"/>
  <c r="BQ13" i="11"/>
  <c r="BQ13" i="6"/>
  <c r="AV88" i="15"/>
  <c r="AV91" i="15" s="1"/>
  <c r="AV92" i="15" s="1"/>
  <c r="AV97" i="15" s="1"/>
  <c r="AV88" i="11"/>
  <c r="AV91" i="11" s="1"/>
  <c r="AV92" i="11" s="1"/>
  <c r="AV97" i="11" s="1"/>
  <c r="AV88" i="6"/>
  <c r="AV91" i="6" s="1"/>
  <c r="AV92" i="6" s="1"/>
  <c r="AV97" i="6" s="1"/>
  <c r="D32" i="8"/>
  <c r="F32" i="8" s="1"/>
  <c r="B33" i="8" s="1"/>
  <c r="BP1" i="5"/>
  <c r="BO3" i="5"/>
  <c r="A59" i="16"/>
  <c r="G58" i="16"/>
  <c r="BQ14" i="15"/>
  <c r="BQ14" i="11"/>
  <c r="BQ14" i="6"/>
  <c r="BQ10" i="15"/>
  <c r="BQ10" i="11"/>
  <c r="BQ10" i="6"/>
  <c r="G56" i="8"/>
  <c r="A57" i="8"/>
  <c r="BR68" i="15"/>
  <c r="BR61" i="15"/>
  <c r="BR39" i="15"/>
  <c r="BR47" i="15"/>
  <c r="BR34" i="15"/>
  <c r="BR74" i="15"/>
  <c r="BR64" i="15"/>
  <c r="BR58" i="15"/>
  <c r="BR54" i="15"/>
  <c r="BR41" i="15"/>
  <c r="BR32" i="15"/>
  <c r="BR72" i="15"/>
  <c r="BR49" i="15"/>
  <c r="BR43" i="15"/>
  <c r="BR37" i="15"/>
  <c r="BR55" i="15"/>
  <c r="BR36" i="15"/>
  <c r="BR45" i="15"/>
  <c r="BR30" i="15"/>
  <c r="BR70" i="15"/>
  <c r="BR73" i="15"/>
  <c r="BR71" i="15"/>
  <c r="BR62" i="15"/>
  <c r="BR56" i="15"/>
  <c r="BR50" i="15"/>
  <c r="BR60" i="15"/>
  <c r="BR59" i="15"/>
  <c r="BR48" i="15"/>
  <c r="BR51" i="15"/>
  <c r="BR53" i="15"/>
  <c r="BR40" i="15"/>
  <c r="BR35" i="15"/>
  <c r="BR52" i="15"/>
  <c r="BR42" i="15"/>
  <c r="BR46" i="15"/>
  <c r="BR69" i="15"/>
  <c r="BR66" i="15"/>
  <c r="BR65" i="15"/>
  <c r="BR63" i="15"/>
  <c r="BR57" i="15"/>
  <c r="BR31" i="15"/>
  <c r="BR44" i="15"/>
  <c r="BR38" i="15"/>
  <c r="BR33" i="15"/>
  <c r="BR28" i="15"/>
  <c r="BR29" i="15"/>
  <c r="C32" i="12"/>
  <c r="BQ2" i="15"/>
  <c r="BQ2" i="11"/>
  <c r="BQ2" i="6"/>
  <c r="BN2" i="5"/>
  <c r="BQ15" i="15"/>
  <c r="BQ15" i="11"/>
  <c r="BQ15" i="6"/>
  <c r="BQ11" i="15"/>
  <c r="BQ11" i="11"/>
  <c r="BQ11" i="6"/>
  <c r="BT5" i="7"/>
  <c r="BU3" i="7"/>
  <c r="A55" i="12"/>
  <c r="G54" i="12"/>
  <c r="BR28" i="6"/>
  <c r="BR30" i="6"/>
  <c r="BR29" i="6"/>
  <c r="BR72" i="6"/>
  <c r="BR64" i="6"/>
  <c r="BR58" i="6"/>
  <c r="BR52" i="6"/>
  <c r="BR46" i="6"/>
  <c r="BR40" i="6"/>
  <c r="BR34" i="6"/>
  <c r="BR69" i="6"/>
  <c r="BR61" i="6"/>
  <c r="BR55" i="6"/>
  <c r="BR49" i="6"/>
  <c r="BR43" i="6"/>
  <c r="BR37" i="6"/>
  <c r="BR31" i="6"/>
  <c r="BR65" i="6"/>
  <c r="BR59" i="6"/>
  <c r="BR53" i="6"/>
  <c r="BR47" i="6"/>
  <c r="BR41" i="6"/>
  <c r="BR35" i="6"/>
  <c r="BR70" i="6"/>
  <c r="BR62" i="6"/>
  <c r="BR56" i="6"/>
  <c r="BR50" i="6"/>
  <c r="BR44" i="6"/>
  <c r="BR38" i="6"/>
  <c r="BR32" i="6"/>
  <c r="BR73" i="6"/>
  <c r="BR66" i="6"/>
  <c r="BR60" i="6"/>
  <c r="BR54" i="6"/>
  <c r="BR48" i="6"/>
  <c r="BR42" i="6"/>
  <c r="BR36" i="6"/>
  <c r="BR71" i="6"/>
  <c r="BR63" i="6"/>
  <c r="BR57" i="6"/>
  <c r="BR51" i="6"/>
  <c r="BR45" i="6"/>
  <c r="BR39" i="6"/>
  <c r="BR33" i="6"/>
  <c r="BR74" i="6"/>
  <c r="BR68" i="6"/>
  <c r="BT1" i="15"/>
  <c r="BS3" i="15"/>
  <c r="D31" i="16"/>
  <c r="F31" i="16" s="1"/>
  <c r="B32" i="16" s="1"/>
  <c r="BR54" i="11"/>
  <c r="BR68" i="11"/>
  <c r="BR69" i="11"/>
  <c r="BR66" i="11"/>
  <c r="BR73" i="11"/>
  <c r="BR72" i="11"/>
  <c r="BR63" i="11"/>
  <c r="BR57" i="11"/>
  <c r="BR60" i="11"/>
  <c r="BR55" i="11"/>
  <c r="BR48" i="11"/>
  <c r="BR42" i="11"/>
  <c r="BR36" i="11"/>
  <c r="BR52" i="11"/>
  <c r="BR35" i="11"/>
  <c r="BR53" i="11"/>
  <c r="BR51" i="11"/>
  <c r="BR45" i="11"/>
  <c r="BR71" i="11"/>
  <c r="BR38" i="11"/>
  <c r="BR30" i="11"/>
  <c r="BR74" i="11"/>
  <c r="BR32" i="11"/>
  <c r="BR46" i="11"/>
  <c r="BR40" i="11"/>
  <c r="BR34" i="11"/>
  <c r="BR62" i="11"/>
  <c r="BR49" i="11"/>
  <c r="BR43" i="11"/>
  <c r="BR29" i="11"/>
  <c r="BR65" i="11"/>
  <c r="BR59" i="11"/>
  <c r="BR31" i="11"/>
  <c r="BR37" i="11"/>
  <c r="BR58" i="11"/>
  <c r="BR47" i="11"/>
  <c r="BR70" i="11"/>
  <c r="BR61" i="11"/>
  <c r="BR64" i="11"/>
  <c r="BR33" i="11"/>
  <c r="BR56" i="11"/>
  <c r="BR41" i="11"/>
  <c r="BR50" i="11"/>
  <c r="BR44" i="11"/>
  <c r="BR39" i="11"/>
  <c r="BR28" i="11"/>
  <c r="BQ12" i="15"/>
  <c r="BQ12" i="11"/>
  <c r="BQ12" i="6"/>
  <c r="BT1" i="6"/>
  <c r="BS3" i="6"/>
  <c r="BD109" i="7"/>
  <c r="BN58" i="5"/>
  <c r="BN11" i="5" s="1"/>
  <c r="BN61" i="5"/>
  <c r="BN14" i="5" s="1"/>
  <c r="BN64" i="5"/>
  <c r="BN17" i="5" s="1"/>
  <c r="BN59" i="5"/>
  <c r="BN12" i="5" s="1"/>
  <c r="BN62" i="5"/>
  <c r="BN15" i="5" s="1"/>
  <c r="BN65" i="5"/>
  <c r="BN18" i="5" s="1"/>
  <c r="BN57" i="5"/>
  <c r="BN10" i="5" s="1"/>
  <c r="BN60" i="5"/>
  <c r="BN13" i="5" s="1"/>
  <c r="BN63" i="5"/>
  <c r="BN16" i="5" s="1"/>
  <c r="BN66" i="5"/>
  <c r="BT1" i="11"/>
  <c r="BS3" i="11"/>
  <c r="BQ9" i="15"/>
  <c r="BQ9" i="11"/>
  <c r="BQ9" i="6"/>
  <c r="BN6" i="14" l="1"/>
  <c r="BN5" i="14"/>
  <c r="BM5" i="10"/>
  <c r="BQ4" i="11" s="1"/>
  <c r="BM6" i="10"/>
  <c r="BQ5" i="11" s="1"/>
  <c r="BP60" i="14"/>
  <c r="BP64" i="14"/>
  <c r="BP58" i="14"/>
  <c r="BP11" i="14" s="1"/>
  <c r="BP59" i="14"/>
  <c r="BP61" i="14"/>
  <c r="BP62" i="14"/>
  <c r="BP15" i="14" s="1"/>
  <c r="BP66" i="14"/>
  <c r="BO57" i="14"/>
  <c r="BO63" i="14"/>
  <c r="BO65" i="14"/>
  <c r="BL19" i="10"/>
  <c r="BP4" i="11"/>
  <c r="BN6" i="10"/>
  <c r="BR5" i="11" s="1"/>
  <c r="BN8" i="10"/>
  <c r="BR7" i="11" s="1"/>
  <c r="BO29" i="14"/>
  <c r="BO27" i="14"/>
  <c r="BO28" i="14"/>
  <c r="BO26" i="14"/>
  <c r="BO25" i="14"/>
  <c r="BO20" i="14"/>
  <c r="BO8" i="14"/>
  <c r="BO21" i="14"/>
  <c r="BO23" i="14"/>
  <c r="BO24" i="14"/>
  <c r="BO22" i="14"/>
  <c r="BO18" i="14"/>
  <c r="BO16" i="14"/>
  <c r="BP14" i="14"/>
  <c r="BO10" i="14"/>
  <c r="BQ1" i="14"/>
  <c r="BP3" i="14"/>
  <c r="BP17" i="14"/>
  <c r="BP13" i="14"/>
  <c r="BP12" i="14"/>
  <c r="BO66" i="10"/>
  <c r="BP1" i="10"/>
  <c r="BO3" i="10"/>
  <c r="BN65" i="10"/>
  <c r="BN18" i="10" s="1"/>
  <c r="BN62" i="10"/>
  <c r="BN15" i="10" s="1"/>
  <c r="BN64" i="10"/>
  <c r="BN17" i="10" s="1"/>
  <c r="BN61" i="10"/>
  <c r="BN14" i="10" s="1"/>
  <c r="BN58" i="10"/>
  <c r="BN11" i="10" s="1"/>
  <c r="BN57" i="10"/>
  <c r="BN10" i="10" s="1"/>
  <c r="BN63" i="10"/>
  <c r="BN16" i="10" s="1"/>
  <c r="BN59" i="10"/>
  <c r="BN12" i="10" s="1"/>
  <c r="BN60" i="10"/>
  <c r="BN13" i="10" s="1"/>
  <c r="E32" i="8"/>
  <c r="E31" i="16"/>
  <c r="A56" i="12"/>
  <c r="G55" i="12"/>
  <c r="A60" i="16"/>
  <c r="G59" i="16"/>
  <c r="BR16" i="15"/>
  <c r="BR16" i="11"/>
  <c r="BR16" i="6"/>
  <c r="BS61" i="11"/>
  <c r="BS70" i="11"/>
  <c r="BS62" i="11"/>
  <c r="BS56" i="11"/>
  <c r="BS57" i="11"/>
  <c r="BS53" i="11"/>
  <c r="BS72" i="11"/>
  <c r="BS74" i="11"/>
  <c r="BS68" i="11"/>
  <c r="BS73" i="11"/>
  <c r="BS58" i="11"/>
  <c r="BS52" i="11"/>
  <c r="BS46" i="11"/>
  <c r="BS40" i="11"/>
  <c r="BS34" i="11"/>
  <c r="BS69" i="11"/>
  <c r="BS71" i="11"/>
  <c r="BS63" i="11"/>
  <c r="BS60" i="11"/>
  <c r="BS51" i="11"/>
  <c r="BS49" i="11"/>
  <c r="BS43" i="11"/>
  <c r="BS38" i="11"/>
  <c r="BS31" i="11"/>
  <c r="BS50" i="11"/>
  <c r="BS44" i="11"/>
  <c r="BS59" i="11"/>
  <c r="BS65" i="11"/>
  <c r="BS32" i="11"/>
  <c r="BS36" i="11"/>
  <c r="BS55" i="11"/>
  <c r="BS30" i="11"/>
  <c r="BS29" i="11"/>
  <c r="BS45" i="11"/>
  <c r="BS39" i="11"/>
  <c r="BS33" i="11"/>
  <c r="BS66" i="11"/>
  <c r="BS64" i="11"/>
  <c r="BS48" i="11"/>
  <c r="BS42" i="11"/>
  <c r="BS37" i="11"/>
  <c r="BS47" i="11"/>
  <c r="BS41" i="11"/>
  <c r="BS35" i="11"/>
  <c r="BS54" i="11"/>
  <c r="BS28" i="11"/>
  <c r="BR12" i="15"/>
  <c r="BR12" i="11"/>
  <c r="BR12" i="6"/>
  <c r="BD112" i="7"/>
  <c r="BD115" i="7" s="1"/>
  <c r="BD114" i="7"/>
  <c r="BU1" i="11"/>
  <c r="BT3" i="11"/>
  <c r="BR9" i="15"/>
  <c r="BR9" i="11"/>
  <c r="BR9" i="6"/>
  <c r="BD110" i="7"/>
  <c r="BE108" i="7" s="1"/>
  <c r="BS65" i="6"/>
  <c r="BS59" i="6"/>
  <c r="BS53" i="6"/>
  <c r="BS47" i="6"/>
  <c r="BS41" i="6"/>
  <c r="BS35" i="6"/>
  <c r="BS70" i="6"/>
  <c r="BS62" i="6"/>
  <c r="BS56" i="6"/>
  <c r="BS50" i="6"/>
  <c r="BS44" i="6"/>
  <c r="BS38" i="6"/>
  <c r="BS32" i="6"/>
  <c r="BS73" i="6"/>
  <c r="BS30" i="6"/>
  <c r="BS71" i="6"/>
  <c r="BS63" i="6"/>
  <c r="BS57" i="6"/>
  <c r="BS51" i="6"/>
  <c r="BS45" i="6"/>
  <c r="BS39" i="6"/>
  <c r="BS33" i="6"/>
  <c r="BS74" i="6"/>
  <c r="BS68" i="6"/>
  <c r="BS66" i="6"/>
  <c r="BS60" i="6"/>
  <c r="BS54" i="6"/>
  <c r="BS48" i="6"/>
  <c r="BS42" i="6"/>
  <c r="BS36" i="6"/>
  <c r="BS28" i="6"/>
  <c r="BS29" i="6"/>
  <c r="BS64" i="6"/>
  <c r="BS58" i="6"/>
  <c r="BS52" i="6"/>
  <c r="BS46" i="6"/>
  <c r="BS40" i="6"/>
  <c r="BS34" i="6"/>
  <c r="BS69" i="6"/>
  <c r="BS61" i="6"/>
  <c r="BS55" i="6"/>
  <c r="BS49" i="6"/>
  <c r="BS43" i="6"/>
  <c r="BS37" i="6"/>
  <c r="BS31" i="6"/>
  <c r="BS72" i="6"/>
  <c r="A58" i="8"/>
  <c r="G57" i="8"/>
  <c r="BU1" i="6"/>
  <c r="BT3" i="6"/>
  <c r="BU5" i="7"/>
  <c r="BV3" i="7"/>
  <c r="BO57" i="5"/>
  <c r="BO10" i="5" s="1"/>
  <c r="BO60" i="5"/>
  <c r="BO13" i="5" s="1"/>
  <c r="BO63" i="5"/>
  <c r="BO16" i="5" s="1"/>
  <c r="BO66" i="5"/>
  <c r="BO58" i="5"/>
  <c r="BO11" i="5" s="1"/>
  <c r="BO61" i="5"/>
  <c r="BO14" i="5" s="1"/>
  <c r="BO64" i="5"/>
  <c r="BO17" i="5" s="1"/>
  <c r="BO59" i="5"/>
  <c r="BO12" i="5" s="1"/>
  <c r="BO62" i="5"/>
  <c r="BO15" i="5" s="1"/>
  <c r="BO65" i="5"/>
  <c r="BO18" i="5" s="1"/>
  <c r="BR17" i="15"/>
  <c r="BR17" i="11"/>
  <c r="BR17" i="6"/>
  <c r="BR13" i="15"/>
  <c r="BR13" i="11"/>
  <c r="BR13" i="6"/>
  <c r="BQ1" i="5"/>
  <c r="BP3" i="5"/>
  <c r="BR14" i="15"/>
  <c r="BR14" i="11"/>
  <c r="BR14" i="6"/>
  <c r="BR10" i="15"/>
  <c r="BR10" i="11"/>
  <c r="BR10" i="6"/>
  <c r="C32" i="16"/>
  <c r="BS70" i="15"/>
  <c r="BS43" i="15"/>
  <c r="BS44" i="15"/>
  <c r="BS41" i="15"/>
  <c r="BS32" i="15"/>
  <c r="BS30" i="15"/>
  <c r="BS28" i="15"/>
  <c r="BS74" i="15"/>
  <c r="BS68" i="15"/>
  <c r="BS64" i="15"/>
  <c r="BS63" i="15"/>
  <c r="BS62" i="15"/>
  <c r="BS58" i="15"/>
  <c r="BS40" i="15"/>
  <c r="BS49" i="15"/>
  <c r="BS71" i="15"/>
  <c r="BS60" i="15"/>
  <c r="BS50" i="15"/>
  <c r="BS73" i="15"/>
  <c r="BS72" i="15"/>
  <c r="BS66" i="15"/>
  <c r="BS51" i="15"/>
  <c r="BS31" i="15"/>
  <c r="BS46" i="15"/>
  <c r="BS34" i="15"/>
  <c r="BS56" i="15"/>
  <c r="BS48" i="15"/>
  <c r="BS42" i="15"/>
  <c r="BS36" i="15"/>
  <c r="BS52" i="15"/>
  <c r="BS54" i="15"/>
  <c r="BS38" i="15"/>
  <c r="BS45" i="15"/>
  <c r="BS69" i="15"/>
  <c r="BS61" i="15"/>
  <c r="BS55" i="15"/>
  <c r="BS65" i="15"/>
  <c r="BS59" i="15"/>
  <c r="BS57" i="15"/>
  <c r="BS47" i="15"/>
  <c r="BS53" i="15"/>
  <c r="BS39" i="15"/>
  <c r="BS37" i="15"/>
  <c r="BS35" i="15"/>
  <c r="BS33" i="15"/>
  <c r="BS29" i="15"/>
  <c r="D32" i="12"/>
  <c r="F32" i="12" s="1"/>
  <c r="B33" i="12" s="1"/>
  <c r="C33" i="8"/>
  <c r="BR15" i="15"/>
  <c r="BR15" i="11"/>
  <c r="BR15" i="6"/>
  <c r="BR11" i="15"/>
  <c r="BR11" i="11"/>
  <c r="BR11" i="6"/>
  <c r="BU1" i="15"/>
  <c r="BT3" i="15"/>
  <c r="BR2" i="15"/>
  <c r="BR2" i="11"/>
  <c r="BO2" i="5"/>
  <c r="BR2" i="6"/>
  <c r="BO6" i="14" l="1"/>
  <c r="BO5" i="14"/>
  <c r="BM19" i="10"/>
  <c r="BN19" i="14"/>
  <c r="BP57" i="14"/>
  <c r="BP65" i="14"/>
  <c r="BP63" i="14"/>
  <c r="BQ60" i="14"/>
  <c r="BQ13" i="14" s="1"/>
  <c r="BQ64" i="14"/>
  <c r="BQ17" i="14" s="1"/>
  <c r="BQ58" i="14"/>
  <c r="BQ59" i="14"/>
  <c r="BQ61" i="14"/>
  <c r="BQ62" i="14"/>
  <c r="BQ66" i="14"/>
  <c r="BO8" i="10"/>
  <c r="BS7" i="11" s="1"/>
  <c r="BP27" i="14"/>
  <c r="BP25" i="14"/>
  <c r="BP28" i="14"/>
  <c r="BP24" i="14"/>
  <c r="BP29" i="14"/>
  <c r="BP8" i="14"/>
  <c r="BP20" i="14"/>
  <c r="BP21" i="14"/>
  <c r="BP26" i="14"/>
  <c r="BP23" i="14"/>
  <c r="BP22" i="14"/>
  <c r="BP16" i="14"/>
  <c r="BP18" i="14"/>
  <c r="BQ11" i="14"/>
  <c r="BN5" i="10"/>
  <c r="BP10" i="14"/>
  <c r="BQ14" i="14"/>
  <c r="BQ12" i="14"/>
  <c r="BQ15" i="14"/>
  <c r="BQ3" i="14"/>
  <c r="BR1" i="14"/>
  <c r="BO62" i="10"/>
  <c r="BO15" i="10" s="1"/>
  <c r="BO63" i="10"/>
  <c r="BO16" i="10" s="1"/>
  <c r="BO59" i="10"/>
  <c r="BO12" i="10" s="1"/>
  <c r="BO60" i="10"/>
  <c r="BO13" i="10" s="1"/>
  <c r="BO61" i="10"/>
  <c r="BO14" i="10" s="1"/>
  <c r="BO57" i="10"/>
  <c r="BO10" i="10" s="1"/>
  <c r="BO65" i="10"/>
  <c r="BO18" i="10" s="1"/>
  <c r="BO64" i="10"/>
  <c r="BO17" i="10" s="1"/>
  <c r="BO58" i="10"/>
  <c r="BO11" i="10" s="1"/>
  <c r="BP3" i="10"/>
  <c r="BP66" i="10"/>
  <c r="BQ1" i="10"/>
  <c r="C33" i="12"/>
  <c r="BQ3" i="5"/>
  <c r="BR1" i="5"/>
  <c r="BS14" i="15"/>
  <c r="BS14" i="11"/>
  <c r="BS14" i="6"/>
  <c r="BS10" i="15"/>
  <c r="BS10" i="11"/>
  <c r="BS10" i="6"/>
  <c r="E32" i="12"/>
  <c r="BS11" i="15"/>
  <c r="BS11" i="11"/>
  <c r="BS11" i="6"/>
  <c r="BV5" i="7"/>
  <c r="BW3" i="7"/>
  <c r="A61" i="16"/>
  <c r="G60" i="16"/>
  <c r="D32" i="16"/>
  <c r="F32" i="16" s="1"/>
  <c r="B33" i="16" s="1"/>
  <c r="A59" i="8"/>
  <c r="G58" i="8"/>
  <c r="AW88" i="15"/>
  <c r="AW91" i="15" s="1"/>
  <c r="AW92" i="15" s="1"/>
  <c r="AW97" i="15" s="1"/>
  <c r="AW88" i="11"/>
  <c r="AW91" i="11" s="1"/>
  <c r="AW92" i="11" s="1"/>
  <c r="AW97" i="11" s="1"/>
  <c r="AW88" i="6"/>
  <c r="AW91" i="6" s="1"/>
  <c r="AW92" i="6" s="1"/>
  <c r="AW97" i="6" s="1"/>
  <c r="D33" i="8"/>
  <c r="F33" i="8" s="1"/>
  <c r="B34" i="8" s="1"/>
  <c r="BS15" i="15"/>
  <c r="BS15" i="11"/>
  <c r="BS15" i="6"/>
  <c r="BT68" i="11"/>
  <c r="BT71" i="11"/>
  <c r="BT65" i="11"/>
  <c r="BT74" i="11"/>
  <c r="BT61" i="11"/>
  <c r="BT55" i="11"/>
  <c r="BT73" i="11"/>
  <c r="BT70" i="11"/>
  <c r="BT54" i="11"/>
  <c r="BT45" i="11"/>
  <c r="BT44" i="11"/>
  <c r="BT38" i="11"/>
  <c r="BT32" i="11"/>
  <c r="BT64" i="11"/>
  <c r="BT47" i="11"/>
  <c r="BT41" i="11"/>
  <c r="BT31" i="11"/>
  <c r="BT39" i="11"/>
  <c r="BT57" i="11"/>
  <c r="BT36" i="11"/>
  <c r="BT35" i="11"/>
  <c r="BT33" i="11"/>
  <c r="BT63" i="11"/>
  <c r="BT60" i="11"/>
  <c r="BT72" i="11"/>
  <c r="BT52" i="11"/>
  <c r="BT46" i="11"/>
  <c r="BT40" i="11"/>
  <c r="BT34" i="11"/>
  <c r="BT50" i="11"/>
  <c r="BT48" i="11"/>
  <c r="BT42" i="11"/>
  <c r="BT56" i="11"/>
  <c r="BT29" i="11"/>
  <c r="BT53" i="11"/>
  <c r="BT62" i="11"/>
  <c r="BT59" i="11"/>
  <c r="BT49" i="11"/>
  <c r="BT43" i="11"/>
  <c r="BT51" i="11"/>
  <c r="BT69" i="11"/>
  <c r="BT66" i="11"/>
  <c r="BT58" i="11"/>
  <c r="BT37" i="11"/>
  <c r="BT30" i="11"/>
  <c r="BT28" i="11"/>
  <c r="A57" i="12"/>
  <c r="G56" i="12"/>
  <c r="BS2" i="15"/>
  <c r="BS2" i="11"/>
  <c r="BP2" i="5"/>
  <c r="BS2" i="6"/>
  <c r="BT47" i="15"/>
  <c r="BT41" i="15"/>
  <c r="BT36" i="15"/>
  <c r="BT44" i="15"/>
  <c r="BT40" i="15"/>
  <c r="BT68" i="15"/>
  <c r="BT60" i="15"/>
  <c r="BT54" i="15"/>
  <c r="BT63" i="15"/>
  <c r="BT58" i="15"/>
  <c r="BT46" i="15"/>
  <c r="BT50" i="15"/>
  <c r="BT31" i="15"/>
  <c r="BT28" i="15"/>
  <c r="BT74" i="15"/>
  <c r="BT66" i="15"/>
  <c r="BT55" i="15"/>
  <c r="BT42" i="15"/>
  <c r="BT48" i="15"/>
  <c r="BT33" i="15"/>
  <c r="BT32" i="15"/>
  <c r="BT43" i="15"/>
  <c r="BT73" i="15"/>
  <c r="BT71" i="15"/>
  <c r="BT69" i="15"/>
  <c r="BT65" i="15"/>
  <c r="BT64" i="15"/>
  <c r="BT62" i="15"/>
  <c r="BT61" i="15"/>
  <c r="BT51" i="15"/>
  <c r="BT56" i="15"/>
  <c r="BT37" i="15"/>
  <c r="BT35" i="15"/>
  <c r="BT38" i="15"/>
  <c r="BT45" i="15"/>
  <c r="BT34" i="15"/>
  <c r="BT70" i="15"/>
  <c r="BT59" i="15"/>
  <c r="BT52" i="15"/>
  <c r="BT39" i="15"/>
  <c r="BT30" i="15"/>
  <c r="BT72" i="15"/>
  <c r="BT57" i="15"/>
  <c r="BT53" i="15"/>
  <c r="BT49" i="15"/>
  <c r="BT29" i="15"/>
  <c r="BS16" i="15"/>
  <c r="BS16" i="11"/>
  <c r="BS16" i="6"/>
  <c r="BS12" i="15"/>
  <c r="BS12" i="11"/>
  <c r="BS12" i="6"/>
  <c r="BT30" i="6"/>
  <c r="BT29" i="6"/>
  <c r="BT63" i="6"/>
  <c r="BT57" i="6"/>
  <c r="BT51" i="6"/>
  <c r="BT45" i="6"/>
  <c r="BT39" i="6"/>
  <c r="BT33" i="6"/>
  <c r="BT74" i="6"/>
  <c r="BT68" i="6"/>
  <c r="BT66" i="6"/>
  <c r="BT60" i="6"/>
  <c r="BT54" i="6"/>
  <c r="BT48" i="6"/>
  <c r="BT42" i="6"/>
  <c r="BT36" i="6"/>
  <c r="BT71" i="6"/>
  <c r="BT28" i="6"/>
  <c r="BT64" i="6"/>
  <c r="BT58" i="6"/>
  <c r="BT52" i="6"/>
  <c r="BT46" i="6"/>
  <c r="BT40" i="6"/>
  <c r="BT34" i="6"/>
  <c r="BT69" i="6"/>
  <c r="BT61" i="6"/>
  <c r="BT55" i="6"/>
  <c r="BT49" i="6"/>
  <c r="BT43" i="6"/>
  <c r="BT37" i="6"/>
  <c r="BT31" i="6"/>
  <c r="BT72" i="6"/>
  <c r="BT70" i="6"/>
  <c r="BT62" i="6"/>
  <c r="BT56" i="6"/>
  <c r="BT50" i="6"/>
  <c r="BT44" i="6"/>
  <c r="BT38" i="6"/>
  <c r="BT32" i="6"/>
  <c r="BT73" i="6"/>
  <c r="BT65" i="6"/>
  <c r="BT59" i="6"/>
  <c r="BT53" i="6"/>
  <c r="BT47" i="6"/>
  <c r="BT41" i="6"/>
  <c r="BT35" i="6"/>
  <c r="BE109" i="7"/>
  <c r="BU3" i="11"/>
  <c r="BV1" i="11"/>
  <c r="BV1" i="15"/>
  <c r="BU3" i="15"/>
  <c r="BP57" i="5"/>
  <c r="BP10" i="5" s="1"/>
  <c r="BP60" i="5"/>
  <c r="BP13" i="5" s="1"/>
  <c r="BP63" i="5"/>
  <c r="BP16" i="5" s="1"/>
  <c r="BP66" i="5"/>
  <c r="BP58" i="5"/>
  <c r="BP11" i="5" s="1"/>
  <c r="BP61" i="5"/>
  <c r="BP14" i="5" s="1"/>
  <c r="BP64" i="5"/>
  <c r="BP17" i="5" s="1"/>
  <c r="BP59" i="5"/>
  <c r="BP12" i="5" s="1"/>
  <c r="BP62" i="5"/>
  <c r="BP15" i="5" s="1"/>
  <c r="BP65" i="5"/>
  <c r="BP18" i="5" s="1"/>
  <c r="BS17" i="15"/>
  <c r="BS17" i="11"/>
  <c r="BS17" i="6"/>
  <c r="BS13" i="15"/>
  <c r="BS13" i="11"/>
  <c r="BS13" i="6"/>
  <c r="BS9" i="15"/>
  <c r="BS9" i="11"/>
  <c r="BS9" i="6"/>
  <c r="BV1" i="6"/>
  <c r="BU3" i="6"/>
  <c r="BP6" i="14" l="1"/>
  <c r="BP5" i="14"/>
  <c r="BP19" i="14" s="1"/>
  <c r="BO6" i="10"/>
  <c r="BS5" i="11" s="1"/>
  <c r="BR58" i="14"/>
  <c r="BR61" i="14"/>
  <c r="BR62" i="14"/>
  <c r="BR66" i="14"/>
  <c r="BR59" i="14"/>
  <c r="BR12" i="14" s="1"/>
  <c r="BR60" i="14"/>
  <c r="BR13" i="14" s="1"/>
  <c r="BR64" i="14"/>
  <c r="BQ57" i="14"/>
  <c r="BQ63" i="14"/>
  <c r="BQ65" i="14"/>
  <c r="BQ18" i="14" s="1"/>
  <c r="BO19" i="14"/>
  <c r="BP8" i="10"/>
  <c r="BT7" i="11" s="1"/>
  <c r="BN19" i="10"/>
  <c r="BR4" i="11"/>
  <c r="BQ25" i="14"/>
  <c r="BQ28" i="14"/>
  <c r="BQ29" i="14"/>
  <c r="BQ27" i="14"/>
  <c r="BQ8" i="14"/>
  <c r="BQ26" i="14"/>
  <c r="BQ20" i="14"/>
  <c r="BQ21" i="14"/>
  <c r="BQ23" i="14"/>
  <c r="BQ22" i="14"/>
  <c r="BQ24" i="14"/>
  <c r="BQ16" i="14"/>
  <c r="BO5" i="10"/>
  <c r="BQ10" i="14"/>
  <c r="BR14" i="14"/>
  <c r="BS1" i="14"/>
  <c r="BR15" i="14"/>
  <c r="BR3" i="14"/>
  <c r="BR11" i="14"/>
  <c r="BR17" i="14"/>
  <c r="BQ66" i="10"/>
  <c r="BQ3" i="10"/>
  <c r="BR1" i="10"/>
  <c r="BP62" i="10"/>
  <c r="BP15" i="10" s="1"/>
  <c r="BP58" i="10"/>
  <c r="BP11" i="10" s="1"/>
  <c r="BP60" i="10"/>
  <c r="BP13" i="10" s="1"/>
  <c r="BP57" i="10"/>
  <c r="BP10" i="10" s="1"/>
  <c r="BP59" i="10"/>
  <c r="BP12" i="10" s="1"/>
  <c r="BP63" i="10"/>
  <c r="BP16" i="10" s="1"/>
  <c r="BP64" i="10"/>
  <c r="BP17" i="10" s="1"/>
  <c r="BP65" i="10"/>
  <c r="BP18" i="10" s="1"/>
  <c r="BP61" i="10"/>
  <c r="BP14" i="10" s="1"/>
  <c r="C34" i="8"/>
  <c r="A62" i="16"/>
  <c r="G61" i="16"/>
  <c r="BV3" i="15"/>
  <c r="BW1" i="15"/>
  <c r="BT15" i="15"/>
  <c r="BT15" i="11"/>
  <c r="BT15" i="6"/>
  <c r="BW1" i="11"/>
  <c r="BV3" i="11"/>
  <c r="BT16" i="15"/>
  <c r="BT16" i="11"/>
  <c r="BT16" i="6"/>
  <c r="BT17" i="15"/>
  <c r="BT17" i="11"/>
  <c r="BT17" i="6"/>
  <c r="BT13" i="15"/>
  <c r="BT13" i="11"/>
  <c r="BT13" i="6"/>
  <c r="BT9" i="15"/>
  <c r="BT9" i="11"/>
  <c r="BT9" i="6"/>
  <c r="BU64" i="11"/>
  <c r="BU72" i="11"/>
  <c r="BU62" i="11"/>
  <c r="BU69" i="11"/>
  <c r="BU70" i="11"/>
  <c r="BU68" i="11"/>
  <c r="BU53" i="11"/>
  <c r="BU66" i="11"/>
  <c r="BU60" i="11"/>
  <c r="BU56" i="11"/>
  <c r="BU51" i="11"/>
  <c r="BU45" i="11"/>
  <c r="BU39" i="11"/>
  <c r="BU33" i="11"/>
  <c r="BU54" i="11"/>
  <c r="BU59" i="11"/>
  <c r="BU61" i="11"/>
  <c r="BU48" i="11"/>
  <c r="BU42" i="11"/>
  <c r="BU57" i="11"/>
  <c r="BU35" i="11"/>
  <c r="BU32" i="11"/>
  <c r="BU73" i="11"/>
  <c r="BU30" i="11"/>
  <c r="BU49" i="11"/>
  <c r="BU43" i="11"/>
  <c r="BU37" i="11"/>
  <c r="BU52" i="11"/>
  <c r="BU46" i="11"/>
  <c r="BU40" i="11"/>
  <c r="BU36" i="11"/>
  <c r="BU50" i="11"/>
  <c r="BU71" i="11"/>
  <c r="BU65" i="11"/>
  <c r="BU74" i="11"/>
  <c r="BU44" i="11"/>
  <c r="BU63" i="11"/>
  <c r="BU58" i="11"/>
  <c r="BU29" i="11"/>
  <c r="BU38" i="11"/>
  <c r="BU47" i="11"/>
  <c r="BU41" i="11"/>
  <c r="BU55" i="11"/>
  <c r="BU31" i="11"/>
  <c r="BU34" i="11"/>
  <c r="BU28" i="11"/>
  <c r="E33" i="8"/>
  <c r="BS1" i="5"/>
  <c r="BR3" i="5"/>
  <c r="BT12" i="15"/>
  <c r="BT12" i="11"/>
  <c r="BT12" i="6"/>
  <c r="BT2" i="15"/>
  <c r="BT2" i="11"/>
  <c r="BQ2" i="5"/>
  <c r="BT2" i="6"/>
  <c r="A58" i="12"/>
  <c r="G57" i="12"/>
  <c r="BU30" i="6"/>
  <c r="BU29" i="6"/>
  <c r="BU69" i="6"/>
  <c r="BU61" i="6"/>
  <c r="BU55" i="6"/>
  <c r="BU49" i="6"/>
  <c r="BU43" i="6"/>
  <c r="BU37" i="6"/>
  <c r="BU31" i="6"/>
  <c r="BU72" i="6"/>
  <c r="BU64" i="6"/>
  <c r="BU58" i="6"/>
  <c r="BU52" i="6"/>
  <c r="BU46" i="6"/>
  <c r="BU40" i="6"/>
  <c r="BU34" i="6"/>
  <c r="BU62" i="6"/>
  <c r="BU56" i="6"/>
  <c r="BU50" i="6"/>
  <c r="BU44" i="6"/>
  <c r="BU38" i="6"/>
  <c r="BU32" i="6"/>
  <c r="BU73" i="6"/>
  <c r="BU65" i="6"/>
  <c r="BU59" i="6"/>
  <c r="BU53" i="6"/>
  <c r="BU47" i="6"/>
  <c r="BU41" i="6"/>
  <c r="BU35" i="6"/>
  <c r="BU70" i="6"/>
  <c r="BU28" i="6"/>
  <c r="BU63" i="6"/>
  <c r="BU57" i="6"/>
  <c r="BU51" i="6"/>
  <c r="BU45" i="6"/>
  <c r="BU39" i="6"/>
  <c r="BU33" i="6"/>
  <c r="BU74" i="6"/>
  <c r="BU68" i="6"/>
  <c r="BU66" i="6"/>
  <c r="BU60" i="6"/>
  <c r="BU54" i="6"/>
  <c r="BU48" i="6"/>
  <c r="BU42" i="6"/>
  <c r="BU36" i="6"/>
  <c r="BU71" i="6"/>
  <c r="BT14" i="15"/>
  <c r="BT14" i="11"/>
  <c r="BT14" i="6"/>
  <c r="BT10" i="15"/>
  <c r="BT10" i="11"/>
  <c r="BT10" i="6"/>
  <c r="BE112" i="7"/>
  <c r="BE115" i="7" s="1"/>
  <c r="BE114" i="7"/>
  <c r="BQ58" i="5"/>
  <c r="BQ11" i="5" s="1"/>
  <c r="BQ61" i="5"/>
  <c r="BQ14" i="5" s="1"/>
  <c r="BQ64" i="5"/>
  <c r="BQ17" i="5" s="1"/>
  <c r="BQ59" i="5"/>
  <c r="BQ12" i="5" s="1"/>
  <c r="BQ62" i="5"/>
  <c r="BQ15" i="5" s="1"/>
  <c r="BQ65" i="5"/>
  <c r="BQ18" i="5" s="1"/>
  <c r="BQ57" i="5"/>
  <c r="BQ10" i="5" s="1"/>
  <c r="BQ60" i="5"/>
  <c r="BQ13" i="5" s="1"/>
  <c r="BQ63" i="5"/>
  <c r="BQ16" i="5" s="1"/>
  <c r="BQ66" i="5"/>
  <c r="C33" i="16"/>
  <c r="BW1" i="6"/>
  <c r="BV3" i="6"/>
  <c r="BT11" i="15"/>
  <c r="BT11" i="11"/>
  <c r="BT11" i="6"/>
  <c r="BU71" i="15"/>
  <c r="BU69" i="15"/>
  <c r="BU58" i="15"/>
  <c r="BU54" i="15"/>
  <c r="BU48" i="15"/>
  <c r="BU32" i="15"/>
  <c r="BU33" i="15"/>
  <c r="BU68" i="15"/>
  <c r="BU37" i="15"/>
  <c r="BU35" i="15"/>
  <c r="BU47" i="15"/>
  <c r="BU43" i="15"/>
  <c r="BU46" i="15"/>
  <c r="BU40" i="15"/>
  <c r="BU51" i="15"/>
  <c r="BU41" i="15"/>
  <c r="BU36" i="15"/>
  <c r="BU28" i="15"/>
  <c r="BU66" i="15"/>
  <c r="BU59" i="15"/>
  <c r="BU53" i="15"/>
  <c r="BU64" i="15"/>
  <c r="BU63" i="15"/>
  <c r="BU62" i="15"/>
  <c r="BU45" i="15"/>
  <c r="BU56" i="15"/>
  <c r="BU52" i="15"/>
  <c r="BU42" i="15"/>
  <c r="BU30" i="15"/>
  <c r="BU74" i="15"/>
  <c r="BU65" i="15"/>
  <c r="BU49" i="15"/>
  <c r="BU57" i="15"/>
  <c r="BU44" i="15"/>
  <c r="BU38" i="15"/>
  <c r="BU72" i="15"/>
  <c r="BU73" i="15"/>
  <c r="BU70" i="15"/>
  <c r="BU61" i="15"/>
  <c r="BU60" i="15"/>
  <c r="BU55" i="15"/>
  <c r="BU50" i="15"/>
  <c r="BU39" i="15"/>
  <c r="BU34" i="15"/>
  <c r="BU31" i="15"/>
  <c r="BU29" i="15"/>
  <c r="BE110" i="7"/>
  <c r="BF108" i="7" s="1"/>
  <c r="E32" i="16"/>
  <c r="BX3" i="7"/>
  <c r="BW5" i="7"/>
  <c r="D33" i="12"/>
  <c r="F33" i="12" s="1"/>
  <c r="B34" i="12" s="1"/>
  <c r="A60" i="8"/>
  <c r="G59" i="8"/>
  <c r="BQ5" i="14" l="1"/>
  <c r="BQ6" i="14"/>
  <c r="BP6" i="10"/>
  <c r="BT5" i="11" s="1"/>
  <c r="BS61" i="14"/>
  <c r="BS62" i="14"/>
  <c r="BS64" i="14"/>
  <c r="BS58" i="14"/>
  <c r="BS59" i="14"/>
  <c r="BS60" i="14"/>
  <c r="BS66" i="14"/>
  <c r="BR65" i="14"/>
  <c r="BR57" i="14"/>
  <c r="BR10" i="14" s="1"/>
  <c r="BR63" i="14"/>
  <c r="BQ5" i="10"/>
  <c r="BU4" i="11" s="1"/>
  <c r="BQ8" i="10"/>
  <c r="BU7" i="11" s="1"/>
  <c r="BO19" i="10"/>
  <c r="BS4" i="11"/>
  <c r="BQ19" i="14"/>
  <c r="BR27" i="14"/>
  <c r="BR29" i="14"/>
  <c r="BR25" i="14"/>
  <c r="BR26" i="14"/>
  <c r="BR28" i="14"/>
  <c r="BR21" i="14"/>
  <c r="BR8" i="14"/>
  <c r="BR24" i="14"/>
  <c r="BR22" i="14"/>
  <c r="BR20" i="14"/>
  <c r="BR23" i="14"/>
  <c r="BR16" i="14"/>
  <c r="BR18" i="14"/>
  <c r="BP5" i="10"/>
  <c r="BS3" i="14"/>
  <c r="BS13" i="14"/>
  <c r="BS12" i="14"/>
  <c r="BS17" i="14"/>
  <c r="BS14" i="14"/>
  <c r="BS11" i="14"/>
  <c r="BT1" i="14"/>
  <c r="BS15" i="14"/>
  <c r="BS1" i="10"/>
  <c r="BR3" i="10"/>
  <c r="BR66" i="10"/>
  <c r="BQ63" i="10"/>
  <c r="BQ16" i="10" s="1"/>
  <c r="BQ65" i="10"/>
  <c r="BQ18" i="10" s="1"/>
  <c r="BQ57" i="10"/>
  <c r="BQ10" i="10" s="1"/>
  <c r="BQ60" i="10"/>
  <c r="BQ13" i="10" s="1"/>
  <c r="BQ59" i="10"/>
  <c r="BQ12" i="10" s="1"/>
  <c r="BQ64" i="10"/>
  <c r="BQ17" i="10" s="1"/>
  <c r="BQ61" i="10"/>
  <c r="BQ14" i="10" s="1"/>
  <c r="BQ62" i="10"/>
  <c r="BQ15" i="10" s="1"/>
  <c r="BQ58" i="10"/>
  <c r="BQ11" i="10" s="1"/>
  <c r="A61" i="8"/>
  <c r="G60" i="8"/>
  <c r="E33" i="12"/>
  <c r="BU14" i="15"/>
  <c r="BU14" i="11"/>
  <c r="BU14" i="6"/>
  <c r="BU10" i="15"/>
  <c r="BU10" i="11"/>
  <c r="BU10" i="6"/>
  <c r="BX1" i="11"/>
  <c r="BW3" i="11"/>
  <c r="BF110" i="7"/>
  <c r="BG108" i="7" s="1"/>
  <c r="BF109" i="7"/>
  <c r="D33" i="16"/>
  <c r="F33" i="16" s="1"/>
  <c r="B34" i="16" s="1"/>
  <c r="BU15" i="15"/>
  <c r="BU15" i="11"/>
  <c r="BU15" i="6"/>
  <c r="BU11" i="15"/>
  <c r="BU11" i="11"/>
  <c r="BU11" i="6"/>
  <c r="A59" i="12"/>
  <c r="G58" i="12"/>
  <c r="A63" i="16"/>
  <c r="G62" i="16"/>
  <c r="BX5" i="7"/>
  <c r="BY3" i="7"/>
  <c r="BU12" i="15"/>
  <c r="BU12" i="11"/>
  <c r="BU12" i="6"/>
  <c r="BR57" i="5"/>
  <c r="BR10" i="5" s="1"/>
  <c r="BR60" i="5"/>
  <c r="BR13" i="5" s="1"/>
  <c r="BR63" i="5"/>
  <c r="BR16" i="5" s="1"/>
  <c r="BR66" i="5"/>
  <c r="BR58" i="5"/>
  <c r="BR11" i="5" s="1"/>
  <c r="BR61" i="5"/>
  <c r="BR14" i="5" s="1"/>
  <c r="BR64" i="5"/>
  <c r="BR17" i="5" s="1"/>
  <c r="BR59" i="5"/>
  <c r="BR12" i="5" s="1"/>
  <c r="BR62" i="5"/>
  <c r="BR15" i="5" s="1"/>
  <c r="BR65" i="5"/>
  <c r="BR18" i="5" s="1"/>
  <c r="BU9" i="15"/>
  <c r="BU9" i="11"/>
  <c r="BU9" i="6"/>
  <c r="BU2" i="15"/>
  <c r="BU2" i="11"/>
  <c r="BU2" i="6"/>
  <c r="BR2" i="5"/>
  <c r="BS3" i="5"/>
  <c r="BT1" i="5"/>
  <c r="BV62" i="6"/>
  <c r="BV56" i="6"/>
  <c r="BV50" i="6"/>
  <c r="BV44" i="6"/>
  <c r="BV38" i="6"/>
  <c r="BV32" i="6"/>
  <c r="BV73" i="6"/>
  <c r="BV65" i="6"/>
  <c r="BV59" i="6"/>
  <c r="BV53" i="6"/>
  <c r="BV47" i="6"/>
  <c r="BV41" i="6"/>
  <c r="BV35" i="6"/>
  <c r="BV70" i="6"/>
  <c r="BV74" i="6"/>
  <c r="BV68" i="6"/>
  <c r="BV66" i="6"/>
  <c r="BV60" i="6"/>
  <c r="BV54" i="6"/>
  <c r="BV48" i="6"/>
  <c r="BV42" i="6"/>
  <c r="BV36" i="6"/>
  <c r="BV71" i="6"/>
  <c r="BV63" i="6"/>
  <c r="BV57" i="6"/>
  <c r="BV51" i="6"/>
  <c r="BV45" i="6"/>
  <c r="BV39" i="6"/>
  <c r="BV33" i="6"/>
  <c r="BV30" i="6"/>
  <c r="BV29" i="6"/>
  <c r="BV28" i="6"/>
  <c r="BV61" i="6"/>
  <c r="BV55" i="6"/>
  <c r="BV49" i="6"/>
  <c r="BV43" i="6"/>
  <c r="BV37" i="6"/>
  <c r="BV31" i="6"/>
  <c r="BV72" i="6"/>
  <c r="BV64" i="6"/>
  <c r="BV58" i="6"/>
  <c r="BV52" i="6"/>
  <c r="BV46" i="6"/>
  <c r="BV40" i="6"/>
  <c r="BV34" i="6"/>
  <c r="BV69" i="6"/>
  <c r="BU16" i="15"/>
  <c r="BU16" i="11"/>
  <c r="BU16" i="6"/>
  <c r="BX1" i="15"/>
  <c r="BW3" i="15"/>
  <c r="AX88" i="15"/>
  <c r="AX91" i="15" s="1"/>
  <c r="AX92" i="15" s="1"/>
  <c r="AX97" i="15" s="1"/>
  <c r="AX88" i="11"/>
  <c r="AX91" i="11" s="1"/>
  <c r="AX92" i="11" s="1"/>
  <c r="AX97" i="11" s="1"/>
  <c r="AX88" i="6"/>
  <c r="AX91" i="6" s="1"/>
  <c r="AX92" i="6" s="1"/>
  <c r="AX97" i="6" s="1"/>
  <c r="D34" i="8"/>
  <c r="F34" i="8" s="1"/>
  <c r="C34" i="12"/>
  <c r="BW3" i="6"/>
  <c r="BX1" i="6"/>
  <c r="BU17" i="15"/>
  <c r="BU17" i="11"/>
  <c r="BU17" i="6"/>
  <c r="BU13" i="15"/>
  <c r="BU13" i="11"/>
  <c r="BU13" i="6"/>
  <c r="BV57" i="11"/>
  <c r="BV61" i="11"/>
  <c r="BV65" i="11"/>
  <c r="BV59" i="11"/>
  <c r="BV72" i="11"/>
  <c r="BV66" i="11"/>
  <c r="BV63" i="11"/>
  <c r="BV70" i="11"/>
  <c r="BV71" i="11"/>
  <c r="BV69" i="11"/>
  <c r="BV49" i="11"/>
  <c r="BV43" i="11"/>
  <c r="BV37" i="11"/>
  <c r="BV31" i="11"/>
  <c r="BV58" i="11"/>
  <c r="BV52" i="11"/>
  <c r="BV46" i="11"/>
  <c r="BV53" i="11"/>
  <c r="BV62" i="11"/>
  <c r="BV60" i="11"/>
  <c r="BV47" i="11"/>
  <c r="BV56" i="11"/>
  <c r="BV54" i="11"/>
  <c r="BV64" i="11"/>
  <c r="BV74" i="11"/>
  <c r="BV33" i="11"/>
  <c r="BV30" i="11"/>
  <c r="BV73" i="11"/>
  <c r="BV48" i="11"/>
  <c r="BV42" i="11"/>
  <c r="BV36" i="11"/>
  <c r="BV55" i="11"/>
  <c r="BV51" i="11"/>
  <c r="BV45" i="11"/>
  <c r="BV39" i="11"/>
  <c r="BV34" i="11"/>
  <c r="BV50" i="11"/>
  <c r="BV44" i="11"/>
  <c r="BV38" i="11"/>
  <c r="BV32" i="11"/>
  <c r="BV68" i="11"/>
  <c r="BV35" i="11"/>
  <c r="BV41" i="11"/>
  <c r="BV40" i="11"/>
  <c r="BV29" i="11"/>
  <c r="BV28" i="11"/>
  <c r="BV73" i="15"/>
  <c r="BV64" i="15"/>
  <c r="BV54" i="15"/>
  <c r="BV56" i="15"/>
  <c r="BV47" i="15"/>
  <c r="BV43" i="15"/>
  <c r="BV32" i="15"/>
  <c r="BV30" i="15"/>
  <c r="BV71" i="15"/>
  <c r="BV74" i="15"/>
  <c r="BV69" i="15"/>
  <c r="BV68" i="15"/>
  <c r="BV55" i="15"/>
  <c r="BV59" i="15"/>
  <c r="BV46" i="15"/>
  <c r="BV33" i="15"/>
  <c r="BV41" i="15"/>
  <c r="BV37" i="15"/>
  <c r="BV70" i="15"/>
  <c r="BV72" i="15"/>
  <c r="BV63" i="15"/>
  <c r="BV51" i="15"/>
  <c r="BV38" i="15"/>
  <c r="BV35" i="15"/>
  <c r="BV28" i="15"/>
  <c r="BV66" i="15"/>
  <c r="BV34" i="15"/>
  <c r="BV42" i="15"/>
  <c r="BV45" i="15"/>
  <c r="BV39" i="15"/>
  <c r="BV50" i="15"/>
  <c r="BV60" i="15"/>
  <c r="BV57" i="15"/>
  <c r="BV48" i="15"/>
  <c r="BV49" i="15"/>
  <c r="BV36" i="15"/>
  <c r="BV31" i="15"/>
  <c r="BV65" i="15"/>
  <c r="BV58" i="15"/>
  <c r="BV52" i="15"/>
  <c r="BV62" i="15"/>
  <c r="BV61" i="15"/>
  <c r="BV53" i="15"/>
  <c r="BV44" i="15"/>
  <c r="BV40" i="15"/>
  <c r="BV29" i="15"/>
  <c r="BR6" i="14" l="1"/>
  <c r="BR19" i="14" s="1"/>
  <c r="BR5" i="14"/>
  <c r="BQ6" i="10"/>
  <c r="BU5" i="11" s="1"/>
  <c r="BT59" i="14"/>
  <c r="BT61" i="14"/>
  <c r="BT60" i="14"/>
  <c r="BT62" i="14"/>
  <c r="BT58" i="14"/>
  <c r="BT64" i="14"/>
  <c r="BT66" i="14"/>
  <c r="BS63" i="14"/>
  <c r="BS65" i="14"/>
  <c r="BS57" i="14"/>
  <c r="BS10" i="14" s="1"/>
  <c r="BP19" i="10"/>
  <c r="BT4" i="11"/>
  <c r="BR8" i="10"/>
  <c r="BV7" i="11" s="1"/>
  <c r="BS25" i="14"/>
  <c r="BS28" i="14"/>
  <c r="BS27" i="14"/>
  <c r="BS29" i="14"/>
  <c r="BS20" i="14"/>
  <c r="BS21" i="14"/>
  <c r="BS26" i="14"/>
  <c r="BS8" i="14"/>
  <c r="BS24" i="14"/>
  <c r="BS23" i="14"/>
  <c r="BS22" i="14"/>
  <c r="BS16" i="14"/>
  <c r="BS18" i="14"/>
  <c r="BT17" i="14"/>
  <c r="BT15" i="14"/>
  <c r="BT13" i="14"/>
  <c r="BT14" i="14"/>
  <c r="BT12" i="14"/>
  <c r="BU1" i="14"/>
  <c r="BT3" i="14"/>
  <c r="BT11" i="14"/>
  <c r="BR65" i="10"/>
  <c r="BR18" i="10" s="1"/>
  <c r="BR61" i="10"/>
  <c r="BR14" i="10" s="1"/>
  <c r="BR59" i="10"/>
  <c r="BR12" i="10" s="1"/>
  <c r="BR62" i="10"/>
  <c r="BR15" i="10" s="1"/>
  <c r="BR58" i="10"/>
  <c r="BR11" i="10" s="1"/>
  <c r="BR64" i="10"/>
  <c r="BR17" i="10" s="1"/>
  <c r="BR63" i="10"/>
  <c r="BR16" i="10" s="1"/>
  <c r="BR60" i="10"/>
  <c r="BR13" i="10" s="1"/>
  <c r="BR57" i="10"/>
  <c r="BR10" i="10" s="1"/>
  <c r="BT1" i="10"/>
  <c r="BS3" i="10"/>
  <c r="BS66" i="10"/>
  <c r="E34" i="8"/>
  <c r="E33" i="16"/>
  <c r="BY1" i="6"/>
  <c r="BX3" i="6"/>
  <c r="BT3" i="5"/>
  <c r="BU1" i="5"/>
  <c r="BV11" i="15"/>
  <c r="BV11" i="11"/>
  <c r="BV11" i="6"/>
  <c r="BW66" i="6"/>
  <c r="BW60" i="6"/>
  <c r="BW54" i="6"/>
  <c r="BW48" i="6"/>
  <c r="BW42" i="6"/>
  <c r="BW36" i="6"/>
  <c r="BW71" i="6"/>
  <c r="BW63" i="6"/>
  <c r="BW57" i="6"/>
  <c r="BW51" i="6"/>
  <c r="BW45" i="6"/>
  <c r="BW39" i="6"/>
  <c r="BW33" i="6"/>
  <c r="BW74" i="6"/>
  <c r="BW68" i="6"/>
  <c r="BW28" i="6"/>
  <c r="BW30" i="6"/>
  <c r="BW29" i="6"/>
  <c r="BW61" i="6"/>
  <c r="BW55" i="6"/>
  <c r="BW49" i="6"/>
  <c r="BW43" i="6"/>
  <c r="BW37" i="6"/>
  <c r="BW31" i="6"/>
  <c r="BW72" i="6"/>
  <c r="BW64" i="6"/>
  <c r="BW58" i="6"/>
  <c r="BW52" i="6"/>
  <c r="BW46" i="6"/>
  <c r="BW40" i="6"/>
  <c r="BW34" i="6"/>
  <c r="BW69" i="6"/>
  <c r="BW73" i="6"/>
  <c r="BW65" i="6"/>
  <c r="BW59" i="6"/>
  <c r="BW53" i="6"/>
  <c r="BW47" i="6"/>
  <c r="BW41" i="6"/>
  <c r="BW35" i="6"/>
  <c r="BW70" i="6"/>
  <c r="BW62" i="6"/>
  <c r="BW56" i="6"/>
  <c r="BW50" i="6"/>
  <c r="BW44" i="6"/>
  <c r="BW38" i="6"/>
  <c r="BW32" i="6"/>
  <c r="BS57" i="5"/>
  <c r="BS10" i="5" s="1"/>
  <c r="BS60" i="5"/>
  <c r="BS13" i="5" s="1"/>
  <c r="BS63" i="5"/>
  <c r="BS16" i="5" s="1"/>
  <c r="BS66" i="5"/>
  <c r="BS58" i="5"/>
  <c r="BS11" i="5" s="1"/>
  <c r="BS61" i="5"/>
  <c r="BS14" i="5" s="1"/>
  <c r="BS64" i="5"/>
  <c r="BS17" i="5" s="1"/>
  <c r="BS59" i="5"/>
  <c r="BS12" i="5" s="1"/>
  <c r="BS62" i="5"/>
  <c r="BS15" i="5" s="1"/>
  <c r="BS65" i="5"/>
  <c r="BS18" i="5" s="1"/>
  <c r="D34" i="12"/>
  <c r="F34" i="12" s="1"/>
  <c r="B35" i="12" s="1"/>
  <c r="BV15" i="15"/>
  <c r="BV15" i="11"/>
  <c r="BV15" i="6"/>
  <c r="A64" i="16"/>
  <c r="G63" i="16"/>
  <c r="BF112" i="7"/>
  <c r="BF115" i="7" s="1"/>
  <c r="BF114" i="7"/>
  <c r="BV2" i="15"/>
  <c r="BV2" i="11"/>
  <c r="BV2" i="6"/>
  <c r="BS2" i="5"/>
  <c r="BV16" i="15"/>
  <c r="BV16" i="11"/>
  <c r="BV16" i="6"/>
  <c r="BV12" i="15"/>
  <c r="BV12" i="11"/>
  <c r="BV12" i="6"/>
  <c r="BG110" i="7"/>
  <c r="BH108" i="7" s="1"/>
  <c r="BG109" i="7"/>
  <c r="BW74" i="15"/>
  <c r="BW73" i="15"/>
  <c r="BW71" i="15"/>
  <c r="BW64" i="15"/>
  <c r="BW63" i="15"/>
  <c r="BW57" i="15"/>
  <c r="BW51" i="15"/>
  <c r="BW61" i="15"/>
  <c r="BW60" i="15"/>
  <c r="BW54" i="15"/>
  <c r="BW49" i="15"/>
  <c r="BW43" i="15"/>
  <c r="BW50" i="15"/>
  <c r="BW58" i="15"/>
  <c r="BW40" i="15"/>
  <c r="BW41" i="15"/>
  <c r="BW55" i="15"/>
  <c r="BW70" i="15"/>
  <c r="BW68" i="15"/>
  <c r="BW56" i="15"/>
  <c r="BW32" i="15"/>
  <c r="BW47" i="15"/>
  <c r="BW42" i="15"/>
  <c r="BW46" i="15"/>
  <c r="BW31" i="15"/>
  <c r="BW69" i="15"/>
  <c r="BW72" i="15"/>
  <c r="BW62" i="15"/>
  <c r="BW52" i="15"/>
  <c r="BW39" i="15"/>
  <c r="BW48" i="15"/>
  <c r="BW34" i="15"/>
  <c r="BW30" i="15"/>
  <c r="BW65" i="15"/>
  <c r="BW66" i="15"/>
  <c r="BW59" i="15"/>
  <c r="BW53" i="15"/>
  <c r="BW33" i="15"/>
  <c r="BW45" i="15"/>
  <c r="BW35" i="15"/>
  <c r="BW44" i="15"/>
  <c r="BW38" i="15"/>
  <c r="BW37" i="15"/>
  <c r="BW36" i="15"/>
  <c r="BW28" i="15"/>
  <c r="BW29" i="15"/>
  <c r="BV17" i="15"/>
  <c r="BV17" i="11"/>
  <c r="BV17" i="6"/>
  <c r="BV13" i="15"/>
  <c r="BV13" i="11"/>
  <c r="BV13" i="6"/>
  <c r="BV9" i="15"/>
  <c r="BV9" i="11"/>
  <c r="BV9" i="6"/>
  <c r="BZ3" i="7"/>
  <c r="BY5" i="7"/>
  <c r="A60" i="12"/>
  <c r="G59" i="12"/>
  <c r="BW48" i="11"/>
  <c r="BW42" i="11"/>
  <c r="BW36" i="11"/>
  <c r="BW64" i="11"/>
  <c r="BW58" i="11"/>
  <c r="BW73" i="11"/>
  <c r="BW49" i="11"/>
  <c r="BW43" i="11"/>
  <c r="BW37" i="11"/>
  <c r="BW31" i="11"/>
  <c r="BW71" i="11"/>
  <c r="BW63" i="11"/>
  <c r="BW60" i="11"/>
  <c r="BW69" i="11"/>
  <c r="BW66" i="11"/>
  <c r="BW61" i="11"/>
  <c r="BW55" i="11"/>
  <c r="BW68" i="11"/>
  <c r="BW53" i="11"/>
  <c r="BW39" i="11"/>
  <c r="BW32" i="11"/>
  <c r="BW29" i="11"/>
  <c r="BW33" i="11"/>
  <c r="BW70" i="11"/>
  <c r="BW59" i="11"/>
  <c r="BW57" i="11"/>
  <c r="BW51" i="11"/>
  <c r="BW45" i="11"/>
  <c r="BW54" i="11"/>
  <c r="BW34" i="11"/>
  <c r="BW52" i="11"/>
  <c r="BW46" i="11"/>
  <c r="BW72" i="11"/>
  <c r="BW65" i="11"/>
  <c r="BW56" i="11"/>
  <c r="BW40" i="11"/>
  <c r="BW62" i="11"/>
  <c r="BW47" i="11"/>
  <c r="BW41" i="11"/>
  <c r="BW35" i="11"/>
  <c r="BW74" i="11"/>
  <c r="BW50" i="11"/>
  <c r="BW44" i="11"/>
  <c r="BW38" i="11"/>
  <c r="BW30" i="11"/>
  <c r="BW28" i="11"/>
  <c r="A62" i="8"/>
  <c r="G61" i="8"/>
  <c r="B35" i="8"/>
  <c r="BY1" i="15"/>
  <c r="BX3" i="15"/>
  <c r="BV14" i="15"/>
  <c r="BV14" i="11"/>
  <c r="BV14" i="6"/>
  <c r="BV10" i="15"/>
  <c r="BV10" i="11"/>
  <c r="BV10" i="6"/>
  <c r="C34" i="16"/>
  <c r="BY1" i="11"/>
  <c r="BX3" i="11"/>
  <c r="BS6" i="14" l="1"/>
  <c r="BS5" i="14"/>
  <c r="BQ19" i="10"/>
  <c r="BR6" i="10"/>
  <c r="BV5" i="11" s="1"/>
  <c r="BT65" i="14"/>
  <c r="BT57" i="14"/>
  <c r="BT63" i="14"/>
  <c r="BT16" i="14" s="1"/>
  <c r="BU58" i="14"/>
  <c r="BU59" i="14"/>
  <c r="BU12" i="14" s="1"/>
  <c r="BU60" i="14"/>
  <c r="BU61" i="14"/>
  <c r="BU62" i="14"/>
  <c r="BU64" i="14"/>
  <c r="BU17" i="14" s="1"/>
  <c r="BU66" i="14"/>
  <c r="BS19" i="14"/>
  <c r="BS8" i="10"/>
  <c r="BW7" i="11" s="1"/>
  <c r="BT28" i="14"/>
  <c r="BT27" i="14"/>
  <c r="BT25" i="14"/>
  <c r="BT20" i="14"/>
  <c r="BT29" i="14"/>
  <c r="BT8" i="14"/>
  <c r="BT21" i="14"/>
  <c r="BT26" i="14"/>
  <c r="BT23" i="14"/>
  <c r="BT24" i="14"/>
  <c r="BT22" i="14"/>
  <c r="BT18" i="14"/>
  <c r="BU14" i="14"/>
  <c r="BR5" i="10"/>
  <c r="BT10" i="14"/>
  <c r="BV1" i="14"/>
  <c r="BU11" i="14"/>
  <c r="BU15" i="14"/>
  <c r="BU3" i="14"/>
  <c r="BU13" i="14"/>
  <c r="BS60" i="10"/>
  <c r="BS13" i="10" s="1"/>
  <c r="BS65" i="10"/>
  <c r="BS18" i="10" s="1"/>
  <c r="BS61" i="10"/>
  <c r="BS14" i="10" s="1"/>
  <c r="BS57" i="10"/>
  <c r="BS10" i="10" s="1"/>
  <c r="BS62" i="10"/>
  <c r="BS15" i="10" s="1"/>
  <c r="BS63" i="10"/>
  <c r="BS16" i="10" s="1"/>
  <c r="BS59" i="10"/>
  <c r="BS12" i="10" s="1"/>
  <c r="BS58" i="10"/>
  <c r="BS11" i="10" s="1"/>
  <c r="BS64" i="10"/>
  <c r="BS17" i="10" s="1"/>
  <c r="BU1" i="10"/>
  <c r="BT3" i="10"/>
  <c r="BT66" i="10"/>
  <c r="G62" i="8"/>
  <c r="A63" i="8"/>
  <c r="BZ5" i="7"/>
  <c r="CA3" i="7"/>
  <c r="BW2" i="15"/>
  <c r="BW2" i="11"/>
  <c r="BW2" i="6"/>
  <c r="BT2" i="5"/>
  <c r="BW14" i="15"/>
  <c r="BW14" i="11"/>
  <c r="BW14" i="6"/>
  <c r="BW10" i="15"/>
  <c r="BW10" i="11"/>
  <c r="BW10" i="6"/>
  <c r="BT58" i="5"/>
  <c r="BT11" i="5" s="1"/>
  <c r="BT61" i="5"/>
  <c r="BT14" i="5" s="1"/>
  <c r="BT64" i="5"/>
  <c r="BT17" i="5" s="1"/>
  <c r="BT59" i="5"/>
  <c r="BT12" i="5" s="1"/>
  <c r="BT62" i="5"/>
  <c r="BT15" i="5" s="1"/>
  <c r="BT65" i="5"/>
  <c r="BT18" i="5" s="1"/>
  <c r="BT57" i="5"/>
  <c r="BT10" i="5" s="1"/>
  <c r="BT60" i="5"/>
  <c r="BT13" i="5" s="1"/>
  <c r="BT63" i="5"/>
  <c r="BT16" i="5" s="1"/>
  <c r="BT66" i="5"/>
  <c r="C35" i="12"/>
  <c r="BW11" i="15"/>
  <c r="BW11" i="11"/>
  <c r="BW11" i="6"/>
  <c r="D34" i="16"/>
  <c r="F34" i="16" s="1"/>
  <c r="B35" i="16" s="1"/>
  <c r="C35" i="8"/>
  <c r="BG114" i="7"/>
  <c r="BG112" i="7"/>
  <c r="BG115" i="7" s="1"/>
  <c r="E34" i="12"/>
  <c r="BX74" i="15"/>
  <c r="BX64" i="15"/>
  <c r="BX72" i="15"/>
  <c r="BX65" i="15"/>
  <c r="BX58" i="15"/>
  <c r="BX54" i="15"/>
  <c r="BX32" i="15"/>
  <c r="BX39" i="15"/>
  <c r="BX34" i="15"/>
  <c r="BX33" i="15"/>
  <c r="BX38" i="15"/>
  <c r="BX73" i="15"/>
  <c r="BX49" i="15"/>
  <c r="BX43" i="15"/>
  <c r="BX37" i="15"/>
  <c r="BX57" i="15"/>
  <c r="BX52" i="15"/>
  <c r="BX47" i="15"/>
  <c r="BX35" i="15"/>
  <c r="BX30" i="15"/>
  <c r="BX70" i="15"/>
  <c r="BX71" i="15"/>
  <c r="BX62" i="15"/>
  <c r="BX56" i="15"/>
  <c r="BX50" i="15"/>
  <c r="BX60" i="15"/>
  <c r="BX59" i="15"/>
  <c r="BX55" i="15"/>
  <c r="BX48" i="15"/>
  <c r="BX41" i="15"/>
  <c r="BX42" i="15"/>
  <c r="BX46" i="15"/>
  <c r="BX28" i="15"/>
  <c r="BX69" i="15"/>
  <c r="BX66" i="15"/>
  <c r="BX63" i="15"/>
  <c r="BX45" i="15"/>
  <c r="BX31" i="15"/>
  <c r="BX36" i="15"/>
  <c r="BX68" i="15"/>
  <c r="BX61" i="15"/>
  <c r="BX51" i="15"/>
  <c r="BX53" i="15"/>
  <c r="BX40" i="15"/>
  <c r="BX44" i="15"/>
  <c r="BX29" i="15"/>
  <c r="A61" i="12"/>
  <c r="G60" i="12"/>
  <c r="BH109" i="7"/>
  <c r="BW15" i="15"/>
  <c r="BW15" i="11"/>
  <c r="BW15" i="6"/>
  <c r="BZ1" i="11"/>
  <c r="BY3" i="11"/>
  <c r="BZ1" i="15"/>
  <c r="BY3" i="15"/>
  <c r="BW16" i="15"/>
  <c r="BW16" i="11"/>
  <c r="BW16" i="6"/>
  <c r="BW12" i="15"/>
  <c r="BW12" i="11"/>
  <c r="BW12" i="6"/>
  <c r="BX72" i="6"/>
  <c r="BX64" i="6"/>
  <c r="BX58" i="6"/>
  <c r="BX52" i="6"/>
  <c r="BX46" i="6"/>
  <c r="BX40" i="6"/>
  <c r="BX34" i="6"/>
  <c r="BX69" i="6"/>
  <c r="BX61" i="6"/>
  <c r="BX55" i="6"/>
  <c r="BX49" i="6"/>
  <c r="BX43" i="6"/>
  <c r="BX37" i="6"/>
  <c r="BX31" i="6"/>
  <c r="BX65" i="6"/>
  <c r="BX59" i="6"/>
  <c r="BX53" i="6"/>
  <c r="BX47" i="6"/>
  <c r="BX41" i="6"/>
  <c r="BX35" i="6"/>
  <c r="BX70" i="6"/>
  <c r="BX62" i="6"/>
  <c r="BX56" i="6"/>
  <c r="BX50" i="6"/>
  <c r="BX44" i="6"/>
  <c r="BX38" i="6"/>
  <c r="BX32" i="6"/>
  <c r="BX73" i="6"/>
  <c r="BX66" i="6"/>
  <c r="BX60" i="6"/>
  <c r="BX54" i="6"/>
  <c r="BX48" i="6"/>
  <c r="BX42" i="6"/>
  <c r="BX36" i="6"/>
  <c r="BX71" i="6"/>
  <c r="BX63" i="6"/>
  <c r="BX57" i="6"/>
  <c r="BX51" i="6"/>
  <c r="BX45" i="6"/>
  <c r="BX39" i="6"/>
  <c r="BX33" i="6"/>
  <c r="BX74" i="6"/>
  <c r="BX68" i="6"/>
  <c r="BX28" i="6"/>
  <c r="BX30" i="6"/>
  <c r="BX29" i="6"/>
  <c r="BX69" i="11"/>
  <c r="BX71" i="11"/>
  <c r="BX55" i="11"/>
  <c r="BX58" i="11"/>
  <c r="BX60" i="11"/>
  <c r="BX68" i="11"/>
  <c r="BX66" i="11"/>
  <c r="BX47" i="11"/>
  <c r="BX41" i="11"/>
  <c r="BX35" i="11"/>
  <c r="BX64" i="11"/>
  <c r="BX59" i="11"/>
  <c r="BX65" i="11"/>
  <c r="BX54" i="11"/>
  <c r="BX72" i="11"/>
  <c r="BX61" i="11"/>
  <c r="BX73" i="11"/>
  <c r="BX52" i="11"/>
  <c r="BX33" i="11"/>
  <c r="BX57" i="11"/>
  <c r="BX48" i="11"/>
  <c r="BX42" i="11"/>
  <c r="BX36" i="11"/>
  <c r="BX46" i="11"/>
  <c r="BX40" i="11"/>
  <c r="BX34" i="11"/>
  <c r="BX49" i="11"/>
  <c r="BX43" i="11"/>
  <c r="BX74" i="11"/>
  <c r="BX39" i="11"/>
  <c r="BX38" i="11"/>
  <c r="BX29" i="11"/>
  <c r="BX53" i="11"/>
  <c r="BX70" i="11"/>
  <c r="BX62" i="11"/>
  <c r="BX56" i="11"/>
  <c r="BX50" i="11"/>
  <c r="BX44" i="11"/>
  <c r="BX63" i="11"/>
  <c r="BX51" i="11"/>
  <c r="BX45" i="11"/>
  <c r="BX37" i="11"/>
  <c r="BX31" i="11"/>
  <c r="BX32" i="11"/>
  <c r="BX30" i="11"/>
  <c r="BX28" i="11"/>
  <c r="A65" i="16"/>
  <c r="G64" i="16"/>
  <c r="BW17" i="15"/>
  <c r="BW17" i="11"/>
  <c r="BW17" i="6"/>
  <c r="BW13" i="15"/>
  <c r="BW13" i="11"/>
  <c r="BW13" i="6"/>
  <c r="BW9" i="15"/>
  <c r="BW9" i="11"/>
  <c r="BW9" i="6"/>
  <c r="BU3" i="5"/>
  <c r="BV1" i="5"/>
  <c r="BZ1" i="6"/>
  <c r="BY3" i="6"/>
  <c r="BT6" i="14" l="1"/>
  <c r="BT5" i="14"/>
  <c r="BS6" i="10"/>
  <c r="BW5" i="11" s="1"/>
  <c r="BU57" i="14"/>
  <c r="BU63" i="14"/>
  <c r="BU65" i="14"/>
  <c r="BV59" i="14"/>
  <c r="BV12" i="14" s="1"/>
  <c r="BV58" i="14"/>
  <c r="BV60" i="14"/>
  <c r="BV61" i="14"/>
  <c r="BV62" i="14"/>
  <c r="BV64" i="14"/>
  <c r="BV66" i="14"/>
  <c r="BT8" i="10"/>
  <c r="BX7" i="11" s="1"/>
  <c r="BR19" i="10"/>
  <c r="BV4" i="11"/>
  <c r="BU29" i="14"/>
  <c r="BU28" i="14"/>
  <c r="BU27" i="14"/>
  <c r="BU25" i="14"/>
  <c r="BU8" i="14"/>
  <c r="BU24" i="14"/>
  <c r="BU26" i="14"/>
  <c r="BU20" i="14"/>
  <c r="BU21" i="14"/>
  <c r="BU23" i="14"/>
  <c r="BU22" i="14"/>
  <c r="BU16" i="14"/>
  <c r="BU18" i="14"/>
  <c r="BS5" i="10"/>
  <c r="BT19" i="14"/>
  <c r="BU10" i="14"/>
  <c r="BV14" i="14"/>
  <c r="BV11" i="14"/>
  <c r="BV17" i="14"/>
  <c r="BW1" i="14"/>
  <c r="BV3" i="14"/>
  <c r="BV15" i="14"/>
  <c r="BV13" i="14"/>
  <c r="BT60" i="10"/>
  <c r="BT13" i="10" s="1"/>
  <c r="BT65" i="10"/>
  <c r="BT18" i="10" s="1"/>
  <c r="BT61" i="10"/>
  <c r="BT14" i="10" s="1"/>
  <c r="BT57" i="10"/>
  <c r="BT10" i="10" s="1"/>
  <c r="BT58" i="10"/>
  <c r="BT11" i="10" s="1"/>
  <c r="BT59" i="10"/>
  <c r="BT12" i="10" s="1"/>
  <c r="BT62" i="10"/>
  <c r="BT15" i="10" s="1"/>
  <c r="BT63" i="10"/>
  <c r="BT16" i="10" s="1"/>
  <c r="BT64" i="10"/>
  <c r="BT17" i="10" s="1"/>
  <c r="BV1" i="10"/>
  <c r="BU3" i="10"/>
  <c r="BU66" i="10"/>
  <c r="CA1" i="15"/>
  <c r="BZ3" i="15"/>
  <c r="BX15" i="15"/>
  <c r="BX15" i="11"/>
  <c r="BX15" i="6"/>
  <c r="BX11" i="15"/>
  <c r="BX11" i="11"/>
  <c r="BX11" i="6"/>
  <c r="CA5" i="7"/>
  <c r="CB3" i="7"/>
  <c r="BY62" i="11"/>
  <c r="BY56" i="11"/>
  <c r="BY66" i="11"/>
  <c r="BY73" i="11"/>
  <c r="BY47" i="11"/>
  <c r="BY41" i="11"/>
  <c r="BY35" i="11"/>
  <c r="BY55" i="11"/>
  <c r="BY58" i="11"/>
  <c r="BY51" i="11"/>
  <c r="BY72" i="11"/>
  <c r="BY53" i="11"/>
  <c r="BY63" i="11"/>
  <c r="BY74" i="11"/>
  <c r="BY68" i="11"/>
  <c r="BY69" i="11"/>
  <c r="BY64" i="11"/>
  <c r="BY60" i="11"/>
  <c r="BY59" i="11"/>
  <c r="BY57" i="11"/>
  <c r="BY49" i="11"/>
  <c r="BY43" i="11"/>
  <c r="BY70" i="11"/>
  <c r="BY61" i="11"/>
  <c r="BY52" i="11"/>
  <c r="BY50" i="11"/>
  <c r="BY44" i="11"/>
  <c r="BY31" i="11"/>
  <c r="BY30" i="11"/>
  <c r="BY46" i="11"/>
  <c r="BY54" i="11"/>
  <c r="BY36" i="11"/>
  <c r="BY29" i="11"/>
  <c r="BY71" i="11"/>
  <c r="BY40" i="11"/>
  <c r="BY45" i="11"/>
  <c r="BY39" i="11"/>
  <c r="BY33" i="11"/>
  <c r="BY48" i="11"/>
  <c r="BY42" i="11"/>
  <c r="BY38" i="11"/>
  <c r="BY34" i="11"/>
  <c r="BY65" i="11"/>
  <c r="BY32" i="11"/>
  <c r="BY37" i="11"/>
  <c r="BY28" i="11"/>
  <c r="BH112" i="7"/>
  <c r="BH115" i="7" s="1"/>
  <c r="BH114" i="7"/>
  <c r="AY88" i="15"/>
  <c r="AY91" i="15" s="1"/>
  <c r="AY92" i="15" s="1"/>
  <c r="AY97" i="15" s="1"/>
  <c r="AY88" i="11"/>
  <c r="AY91" i="11" s="1"/>
  <c r="AY92" i="11" s="1"/>
  <c r="AY97" i="11" s="1"/>
  <c r="AY88" i="6"/>
  <c r="AY91" i="6" s="1"/>
  <c r="AY92" i="6" s="1"/>
  <c r="AY97" i="6" s="1"/>
  <c r="D35" i="8"/>
  <c r="F35" i="8" s="1"/>
  <c r="B36" i="8" s="1"/>
  <c r="BX12" i="15"/>
  <c r="BX12" i="11"/>
  <c r="BX12" i="6"/>
  <c r="BY65" i="6"/>
  <c r="BY59" i="6"/>
  <c r="BY53" i="6"/>
  <c r="BY47" i="6"/>
  <c r="BY41" i="6"/>
  <c r="BY35" i="6"/>
  <c r="BY70" i="6"/>
  <c r="BY62" i="6"/>
  <c r="BY56" i="6"/>
  <c r="BY50" i="6"/>
  <c r="BY44" i="6"/>
  <c r="BY38" i="6"/>
  <c r="BY32" i="6"/>
  <c r="BY73" i="6"/>
  <c r="BY30" i="6"/>
  <c r="BY71" i="6"/>
  <c r="BY63" i="6"/>
  <c r="BY57" i="6"/>
  <c r="BY51" i="6"/>
  <c r="BY45" i="6"/>
  <c r="BY39" i="6"/>
  <c r="BY33" i="6"/>
  <c r="BY74" i="6"/>
  <c r="BY68" i="6"/>
  <c r="BY66" i="6"/>
  <c r="BY60" i="6"/>
  <c r="BY54" i="6"/>
  <c r="BY48" i="6"/>
  <c r="BY42" i="6"/>
  <c r="BY36" i="6"/>
  <c r="BY28" i="6"/>
  <c r="BY29" i="6"/>
  <c r="BY64" i="6"/>
  <c r="BY58" i="6"/>
  <c r="BY52" i="6"/>
  <c r="BY46" i="6"/>
  <c r="BY40" i="6"/>
  <c r="BY34" i="6"/>
  <c r="BY69" i="6"/>
  <c r="BY61" i="6"/>
  <c r="BY55" i="6"/>
  <c r="BY49" i="6"/>
  <c r="BY43" i="6"/>
  <c r="BY37" i="6"/>
  <c r="BY31" i="6"/>
  <c r="BY72" i="6"/>
  <c r="CA1" i="6"/>
  <c r="BZ3" i="6"/>
  <c r="BW1" i="5"/>
  <c r="BV3" i="5"/>
  <c r="CA1" i="11"/>
  <c r="BZ3" i="11"/>
  <c r="BH110" i="7"/>
  <c r="BI108" i="7" s="1"/>
  <c r="C35" i="16"/>
  <c r="D35" i="12"/>
  <c r="F35" i="12" s="1"/>
  <c r="B36" i="12" s="1"/>
  <c r="BX9" i="15"/>
  <c r="BX9" i="11"/>
  <c r="BX9" i="6"/>
  <c r="BX2" i="15"/>
  <c r="BX2" i="11"/>
  <c r="BU2" i="5"/>
  <c r="BX2" i="6"/>
  <c r="A64" i="8"/>
  <c r="G63" i="8"/>
  <c r="BU59" i="5"/>
  <c r="BU12" i="5" s="1"/>
  <c r="BU62" i="5"/>
  <c r="BU15" i="5" s="1"/>
  <c r="BU65" i="5"/>
  <c r="BU18" i="5" s="1"/>
  <c r="BU57" i="5"/>
  <c r="BU10" i="5" s="1"/>
  <c r="BU60" i="5"/>
  <c r="BU13" i="5" s="1"/>
  <c r="BU63" i="5"/>
  <c r="BU16" i="5" s="1"/>
  <c r="BU66" i="5"/>
  <c r="BU58" i="5"/>
  <c r="BU11" i="5" s="1"/>
  <c r="BU61" i="5"/>
  <c r="BU14" i="5" s="1"/>
  <c r="BU64" i="5"/>
  <c r="BU17" i="5" s="1"/>
  <c r="A66" i="16"/>
  <c r="G65" i="16"/>
  <c r="E34" i="16"/>
  <c r="BX16" i="15"/>
  <c r="BX16" i="11"/>
  <c r="BX16" i="6"/>
  <c r="BX17" i="15"/>
  <c r="BX17" i="11"/>
  <c r="BX17" i="6"/>
  <c r="BX13" i="15"/>
  <c r="BX13" i="11"/>
  <c r="BX13" i="6"/>
  <c r="BY74" i="15"/>
  <c r="BY68" i="15"/>
  <c r="BY64" i="15"/>
  <c r="BY66" i="15"/>
  <c r="BY63" i="15"/>
  <c r="BY62" i="15"/>
  <c r="BY54" i="15"/>
  <c r="BY41" i="15"/>
  <c r="BY43" i="15"/>
  <c r="BY72" i="15"/>
  <c r="BY71" i="15"/>
  <c r="BY60" i="15"/>
  <c r="BY50" i="15"/>
  <c r="BY49" i="15"/>
  <c r="BY46" i="15"/>
  <c r="BY35" i="15"/>
  <c r="BY37" i="15"/>
  <c r="BY73" i="15"/>
  <c r="BY70" i="15"/>
  <c r="BY65" i="15"/>
  <c r="BY51" i="15"/>
  <c r="BY53" i="15"/>
  <c r="BY45" i="15"/>
  <c r="BY31" i="15"/>
  <c r="BY34" i="15"/>
  <c r="BY48" i="15"/>
  <c r="BY42" i="15"/>
  <c r="BY36" i="15"/>
  <c r="BY56" i="15"/>
  <c r="BY52" i="15"/>
  <c r="BY40" i="15"/>
  <c r="BY69" i="15"/>
  <c r="BY61" i="15"/>
  <c r="BY55" i="15"/>
  <c r="BY59" i="15"/>
  <c r="BY47" i="15"/>
  <c r="BY57" i="15"/>
  <c r="BY58" i="15"/>
  <c r="BY38" i="15"/>
  <c r="BY33" i="15"/>
  <c r="BY28" i="15"/>
  <c r="BY44" i="15"/>
  <c r="BY39" i="15"/>
  <c r="BY32" i="15"/>
  <c r="BY30" i="15"/>
  <c r="BY29" i="15"/>
  <c r="A62" i="12"/>
  <c r="G61" i="12"/>
  <c r="BX14" i="15"/>
  <c r="BX14" i="11"/>
  <c r="BX14" i="6"/>
  <c r="BX10" i="15"/>
  <c r="BX10" i="11"/>
  <c r="BX10" i="6"/>
  <c r="BU6" i="14" l="1"/>
  <c r="BU19" i="14" s="1"/>
  <c r="BU5" i="14"/>
  <c r="BT6" i="10"/>
  <c r="BX5" i="11" s="1"/>
  <c r="BV57" i="14"/>
  <c r="BV63" i="14"/>
  <c r="BV65" i="14"/>
  <c r="BW60" i="14"/>
  <c r="BW13" i="14" s="1"/>
  <c r="BW64" i="14"/>
  <c r="BW58" i="14"/>
  <c r="BW59" i="14"/>
  <c r="BW61" i="14"/>
  <c r="BW66" i="14"/>
  <c r="BW62" i="14"/>
  <c r="BW15" i="14" s="1"/>
  <c r="BS19" i="10"/>
  <c r="BW4" i="11"/>
  <c r="BU6" i="10"/>
  <c r="BY5" i="11" s="1"/>
  <c r="BU8" i="10"/>
  <c r="BY7" i="11" s="1"/>
  <c r="BV20" i="14"/>
  <c r="BV25" i="14"/>
  <c r="BV27" i="14"/>
  <c r="BV28" i="14"/>
  <c r="BV8" i="14"/>
  <c r="BV26" i="14"/>
  <c r="BV21" i="14"/>
  <c r="BV29" i="14"/>
  <c r="BV22" i="14"/>
  <c r="BV23" i="14"/>
  <c r="BV24" i="14"/>
  <c r="BV18" i="14"/>
  <c r="BV16" i="14"/>
  <c r="BT5" i="10"/>
  <c r="BV10" i="14"/>
  <c r="BW14" i="14"/>
  <c r="BW11" i="14"/>
  <c r="BX1" i="14"/>
  <c r="BW3" i="14"/>
  <c r="BW12" i="14"/>
  <c r="BW17" i="14"/>
  <c r="BU59" i="10"/>
  <c r="BU12" i="10" s="1"/>
  <c r="BU63" i="10"/>
  <c r="BU16" i="10" s="1"/>
  <c r="BU57" i="10"/>
  <c r="BU10" i="10" s="1"/>
  <c r="BU64" i="10"/>
  <c r="BU17" i="10" s="1"/>
  <c r="BU58" i="10"/>
  <c r="BU11" i="10" s="1"/>
  <c r="BU60" i="10"/>
  <c r="BU13" i="10" s="1"/>
  <c r="BU61" i="10"/>
  <c r="BU14" i="10" s="1"/>
  <c r="BU65" i="10"/>
  <c r="BU18" i="10" s="1"/>
  <c r="BU62" i="10"/>
  <c r="BU15" i="10" s="1"/>
  <c r="BW1" i="10"/>
  <c r="BV3" i="10"/>
  <c r="BV66" i="10"/>
  <c r="BY12" i="15"/>
  <c r="BY12" i="11"/>
  <c r="BY12" i="6"/>
  <c r="BW3" i="5"/>
  <c r="BX1" i="5"/>
  <c r="A63" i="12"/>
  <c r="G62" i="12"/>
  <c r="BY13" i="15"/>
  <c r="BY13" i="11"/>
  <c r="BY13" i="6"/>
  <c r="BY9" i="15"/>
  <c r="BY9" i="11"/>
  <c r="BY9" i="6"/>
  <c r="BY2" i="15"/>
  <c r="BY2" i="11"/>
  <c r="BV2" i="5"/>
  <c r="BY2" i="6"/>
  <c r="BZ51" i="11"/>
  <c r="BZ45" i="11"/>
  <c r="BZ39" i="11"/>
  <c r="BZ33" i="11"/>
  <c r="BZ61" i="11"/>
  <c r="BZ55" i="11"/>
  <c r="BZ52" i="11"/>
  <c r="BZ46" i="11"/>
  <c r="BZ40" i="11"/>
  <c r="BZ34" i="11"/>
  <c r="BZ56" i="11"/>
  <c r="BZ68" i="11"/>
  <c r="BZ60" i="11"/>
  <c r="BZ29" i="11"/>
  <c r="BZ65" i="11"/>
  <c r="BZ50" i="11"/>
  <c r="BZ70" i="11"/>
  <c r="BZ48" i="11"/>
  <c r="BZ42" i="11"/>
  <c r="BZ59" i="11"/>
  <c r="BZ31" i="11"/>
  <c r="BZ30" i="11"/>
  <c r="BZ58" i="11"/>
  <c r="BZ72" i="11"/>
  <c r="BZ49" i="11"/>
  <c r="BZ43" i="11"/>
  <c r="BZ64" i="11"/>
  <c r="BZ36" i="11"/>
  <c r="BZ37" i="11"/>
  <c r="BZ73" i="11"/>
  <c r="BZ57" i="11"/>
  <c r="BZ74" i="11"/>
  <c r="BZ54" i="11"/>
  <c r="BZ63" i="11"/>
  <c r="BZ69" i="11"/>
  <c r="BZ71" i="11"/>
  <c r="BZ66" i="11"/>
  <c r="BZ53" i="11"/>
  <c r="BZ44" i="11"/>
  <c r="BZ38" i="11"/>
  <c r="BZ32" i="11"/>
  <c r="BZ62" i="11"/>
  <c r="BZ47" i="11"/>
  <c r="BZ41" i="11"/>
  <c r="BZ35" i="11"/>
  <c r="BZ28" i="11"/>
  <c r="BZ63" i="6"/>
  <c r="BZ57" i="6"/>
  <c r="BZ51" i="6"/>
  <c r="BZ45" i="6"/>
  <c r="BZ39" i="6"/>
  <c r="BZ33" i="6"/>
  <c r="BZ74" i="6"/>
  <c r="BZ68" i="6"/>
  <c r="BZ66" i="6"/>
  <c r="BZ60" i="6"/>
  <c r="BZ54" i="6"/>
  <c r="BZ48" i="6"/>
  <c r="BZ42" i="6"/>
  <c r="BZ36" i="6"/>
  <c r="BZ71" i="6"/>
  <c r="BZ28" i="6"/>
  <c r="BZ64" i="6"/>
  <c r="BZ58" i="6"/>
  <c r="BZ52" i="6"/>
  <c r="BZ46" i="6"/>
  <c r="BZ40" i="6"/>
  <c r="BZ34" i="6"/>
  <c r="BZ69" i="6"/>
  <c r="BZ61" i="6"/>
  <c r="BZ55" i="6"/>
  <c r="BZ49" i="6"/>
  <c r="BZ43" i="6"/>
  <c r="BZ37" i="6"/>
  <c r="BZ31" i="6"/>
  <c r="BZ72" i="6"/>
  <c r="BZ70" i="6"/>
  <c r="BZ62" i="6"/>
  <c r="BZ56" i="6"/>
  <c r="BZ50" i="6"/>
  <c r="BZ44" i="6"/>
  <c r="BZ38" i="6"/>
  <c r="BZ32" i="6"/>
  <c r="BZ73" i="6"/>
  <c r="BZ65" i="6"/>
  <c r="BZ59" i="6"/>
  <c r="BZ53" i="6"/>
  <c r="BZ47" i="6"/>
  <c r="BZ41" i="6"/>
  <c r="BZ35" i="6"/>
  <c r="BZ30" i="6"/>
  <c r="BZ29" i="6"/>
  <c r="BY16" i="15"/>
  <c r="BY16" i="11"/>
  <c r="BY16" i="6"/>
  <c r="BY10" i="15"/>
  <c r="BY10" i="11"/>
  <c r="BY10" i="6"/>
  <c r="C36" i="12"/>
  <c r="BI109" i="7"/>
  <c r="CA3" i="11"/>
  <c r="CB1" i="11"/>
  <c r="CB1" i="6"/>
  <c r="CA3" i="6"/>
  <c r="C36" i="8"/>
  <c r="BZ68" i="15"/>
  <c r="BZ60" i="15"/>
  <c r="BZ54" i="15"/>
  <c r="BZ63" i="15"/>
  <c r="BZ46" i="15"/>
  <c r="BZ58" i="15"/>
  <c r="BZ40" i="15"/>
  <c r="BZ74" i="15"/>
  <c r="BZ66" i="15"/>
  <c r="BZ69" i="15"/>
  <c r="BZ50" i="15"/>
  <c r="BZ55" i="15"/>
  <c r="BZ43" i="15"/>
  <c r="BZ36" i="15"/>
  <c r="BZ37" i="15"/>
  <c r="BZ31" i="15"/>
  <c r="BZ73" i="15"/>
  <c r="BZ71" i="15"/>
  <c r="BZ65" i="15"/>
  <c r="BZ62" i="15"/>
  <c r="BZ61" i="15"/>
  <c r="BZ51" i="15"/>
  <c r="BZ35" i="15"/>
  <c r="BZ70" i="15"/>
  <c r="BZ59" i="15"/>
  <c r="BZ56" i="15"/>
  <c r="BZ52" i="15"/>
  <c r="BZ42" i="15"/>
  <c r="BZ38" i="15"/>
  <c r="BZ45" i="15"/>
  <c r="BZ32" i="15"/>
  <c r="BZ30" i="15"/>
  <c r="BZ72" i="15"/>
  <c r="BZ64" i="15"/>
  <c r="BZ57" i="15"/>
  <c r="BZ53" i="15"/>
  <c r="BZ44" i="15"/>
  <c r="BZ39" i="15"/>
  <c r="BZ33" i="15"/>
  <c r="BZ47" i="15"/>
  <c r="BZ41" i="15"/>
  <c r="BZ49" i="15"/>
  <c r="BZ48" i="15"/>
  <c r="BZ34" i="15"/>
  <c r="BZ28" i="15"/>
  <c r="BZ29" i="15"/>
  <c r="BY17" i="15"/>
  <c r="BY17" i="11"/>
  <c r="BY17" i="6"/>
  <c r="E35" i="12"/>
  <c r="CB1" i="15"/>
  <c r="CA3" i="15"/>
  <c r="A67" i="16"/>
  <c r="G66" i="16"/>
  <c r="BY14" i="15"/>
  <c r="BY14" i="11"/>
  <c r="BY14" i="6"/>
  <c r="A65" i="8"/>
  <c r="G64" i="8"/>
  <c r="E35" i="8"/>
  <c r="CB5" i="7"/>
  <c r="CC3" i="7"/>
  <c r="BY15" i="15"/>
  <c r="BY15" i="11"/>
  <c r="BY15" i="6"/>
  <c r="BY11" i="15"/>
  <c r="BY11" i="11"/>
  <c r="BY11" i="6"/>
  <c r="D35" i="16"/>
  <c r="F35" i="16" s="1"/>
  <c r="B36" i="16" s="1"/>
  <c r="BV59" i="5"/>
  <c r="BV12" i="5" s="1"/>
  <c r="BV62" i="5"/>
  <c r="BV15" i="5" s="1"/>
  <c r="BV65" i="5"/>
  <c r="BV18" i="5" s="1"/>
  <c r="BV57" i="5"/>
  <c r="BV10" i="5" s="1"/>
  <c r="BV60" i="5"/>
  <c r="BV13" i="5" s="1"/>
  <c r="BV63" i="5"/>
  <c r="BV16" i="5" s="1"/>
  <c r="BV66" i="5"/>
  <c r="BV58" i="5"/>
  <c r="BV11" i="5" s="1"/>
  <c r="BV61" i="5"/>
  <c r="BV14" i="5" s="1"/>
  <c r="BV64" i="5"/>
  <c r="BV17" i="5" s="1"/>
  <c r="BV6" i="14" l="1"/>
  <c r="BV5" i="14"/>
  <c r="BV19" i="14" s="1"/>
  <c r="BX60" i="14"/>
  <c r="BX66" i="14"/>
  <c r="BX64" i="14"/>
  <c r="BX58" i="14"/>
  <c r="BX59" i="14"/>
  <c r="BX61" i="14"/>
  <c r="BX62" i="14"/>
  <c r="BW57" i="14"/>
  <c r="BW63" i="14"/>
  <c r="BW65" i="14"/>
  <c r="BT19" i="10"/>
  <c r="BX4" i="11"/>
  <c r="BV8" i="10"/>
  <c r="BZ7" i="11" s="1"/>
  <c r="BW28" i="14"/>
  <c r="BW25" i="14"/>
  <c r="BW27" i="14"/>
  <c r="BW29" i="14"/>
  <c r="BW24" i="14"/>
  <c r="BW20" i="14"/>
  <c r="BW21" i="14"/>
  <c r="BW26" i="14"/>
  <c r="BW8" i="14"/>
  <c r="BW23" i="14"/>
  <c r="BW22" i="14"/>
  <c r="BW16" i="14"/>
  <c r="BW18" i="14"/>
  <c r="BU5" i="10"/>
  <c r="BW10" i="14"/>
  <c r="BX13" i="14"/>
  <c r="BY1" i="14"/>
  <c r="BX3" i="14"/>
  <c r="BX17" i="14"/>
  <c r="BX15" i="14"/>
  <c r="BX14" i="14"/>
  <c r="BX12" i="14"/>
  <c r="BX11" i="14"/>
  <c r="BV61" i="10"/>
  <c r="BV14" i="10" s="1"/>
  <c r="BV57" i="10"/>
  <c r="BV10" i="10" s="1"/>
  <c r="BV58" i="10"/>
  <c r="BV11" i="10" s="1"/>
  <c r="BV63" i="10"/>
  <c r="BV16" i="10" s="1"/>
  <c r="BV65" i="10"/>
  <c r="BV18" i="10" s="1"/>
  <c r="BV64" i="10"/>
  <c r="BV17" i="10" s="1"/>
  <c r="BV60" i="10"/>
  <c r="BV13" i="10" s="1"/>
  <c r="BV62" i="10"/>
  <c r="BV15" i="10" s="1"/>
  <c r="BV59" i="10"/>
  <c r="BV12" i="10" s="1"/>
  <c r="BW66" i="10"/>
  <c r="BW3" i="10"/>
  <c r="BX1" i="10"/>
  <c r="CA72" i="11"/>
  <c r="CA57" i="11"/>
  <c r="CA74" i="11"/>
  <c r="CA73" i="11"/>
  <c r="CA56" i="11"/>
  <c r="CA50" i="11"/>
  <c r="CA44" i="11"/>
  <c r="CA38" i="11"/>
  <c r="CA55" i="11"/>
  <c r="CA61" i="11"/>
  <c r="CA68" i="11"/>
  <c r="CA71" i="11"/>
  <c r="CA65" i="11"/>
  <c r="CA70" i="11"/>
  <c r="CA32" i="11"/>
  <c r="CA54" i="11"/>
  <c r="CA35" i="11"/>
  <c r="CA31" i="11"/>
  <c r="CA66" i="11"/>
  <c r="CA51" i="11"/>
  <c r="CA45" i="11"/>
  <c r="CA39" i="11"/>
  <c r="CA33" i="11"/>
  <c r="CA49" i="11"/>
  <c r="CA43" i="11"/>
  <c r="CA37" i="11"/>
  <c r="CA62" i="11"/>
  <c r="CA59" i="11"/>
  <c r="CA52" i="11"/>
  <c r="CA46" i="11"/>
  <c r="CA40" i="11"/>
  <c r="CA36" i="11"/>
  <c r="CA29" i="11"/>
  <c r="CA60" i="11"/>
  <c r="CA53" i="11"/>
  <c r="CA64" i="11"/>
  <c r="CA34" i="11"/>
  <c r="CA69" i="11"/>
  <c r="CA47" i="11"/>
  <c r="CA41" i="11"/>
  <c r="CA30" i="11"/>
  <c r="CA58" i="11"/>
  <c r="CA48" i="11"/>
  <c r="CA42" i="11"/>
  <c r="CA63" i="11"/>
  <c r="CA28" i="11"/>
  <c r="BZ14" i="15"/>
  <c r="BZ14" i="11"/>
  <c r="BZ14" i="6"/>
  <c r="C36" i="16"/>
  <c r="BZ15" i="15"/>
  <c r="BZ15" i="11"/>
  <c r="BZ15" i="6"/>
  <c r="BZ11" i="15"/>
  <c r="BZ11" i="11"/>
  <c r="BZ11" i="6"/>
  <c r="E35" i="16"/>
  <c r="AZ88" i="15"/>
  <c r="AZ91" i="15" s="1"/>
  <c r="AZ92" i="15" s="1"/>
  <c r="AZ97" i="15" s="1"/>
  <c r="AZ88" i="11"/>
  <c r="AZ91" i="11" s="1"/>
  <c r="AZ92" i="11" s="1"/>
  <c r="AZ97" i="11" s="1"/>
  <c r="AZ88" i="6"/>
  <c r="AZ91" i="6" s="1"/>
  <c r="AZ92" i="6" s="1"/>
  <c r="AZ97" i="6" s="1"/>
  <c r="D36" i="8"/>
  <c r="F36" i="8" s="1"/>
  <c r="B37" i="8" s="1"/>
  <c r="BI114" i="7"/>
  <c r="BI112" i="7"/>
  <c r="BI115" i="7" s="1"/>
  <c r="BZ2" i="15"/>
  <c r="BZ2" i="11"/>
  <c r="BW2" i="5"/>
  <c r="BZ2" i="6"/>
  <c r="A64" i="12"/>
  <c r="G63" i="12"/>
  <c r="BZ16" i="15"/>
  <c r="BZ16" i="11"/>
  <c r="BZ16" i="6"/>
  <c r="BZ12" i="15"/>
  <c r="BZ12" i="11"/>
  <c r="BZ12" i="6"/>
  <c r="A66" i="8"/>
  <c r="G65" i="8"/>
  <c r="BI110" i="7"/>
  <c r="BJ108" i="7" s="1"/>
  <c r="BZ13" i="15"/>
  <c r="BZ13" i="11"/>
  <c r="BZ13" i="6"/>
  <c r="BZ9" i="15"/>
  <c r="BZ9" i="11"/>
  <c r="BZ9" i="6"/>
  <c r="A68" i="16"/>
  <c r="G67" i="16"/>
  <c r="CA73" i="15"/>
  <c r="CA64" i="15"/>
  <c r="CA50" i="15"/>
  <c r="CA35" i="15"/>
  <c r="CA41" i="15"/>
  <c r="CA32" i="15"/>
  <c r="CA28" i="15"/>
  <c r="CA46" i="15"/>
  <c r="CA40" i="15"/>
  <c r="CA55" i="15"/>
  <c r="CA42" i="15"/>
  <c r="CA31" i="15"/>
  <c r="CA66" i="15"/>
  <c r="CA59" i="15"/>
  <c r="CA53" i="15"/>
  <c r="CA68" i="15"/>
  <c r="CA63" i="15"/>
  <c r="CA62" i="15"/>
  <c r="CA51" i="15"/>
  <c r="CA45" i="15"/>
  <c r="CA56" i="15"/>
  <c r="CA37" i="15"/>
  <c r="CA38" i="15"/>
  <c r="CA74" i="15"/>
  <c r="CA65" i="15"/>
  <c r="CA52" i="15"/>
  <c r="CA54" i="15"/>
  <c r="CA49" i="15"/>
  <c r="CA39" i="15"/>
  <c r="CA72" i="15"/>
  <c r="CA70" i="15"/>
  <c r="CA61" i="15"/>
  <c r="CA60" i="15"/>
  <c r="CA57" i="15"/>
  <c r="CA34" i="15"/>
  <c r="CA48" i="15"/>
  <c r="CA33" i="15"/>
  <c r="CA71" i="15"/>
  <c r="CA69" i="15"/>
  <c r="CA58" i="15"/>
  <c r="CA47" i="15"/>
  <c r="CA43" i="15"/>
  <c r="CA36" i="15"/>
  <c r="CA44" i="15"/>
  <c r="CA30" i="15"/>
  <c r="CA29" i="15"/>
  <c r="CA69" i="6"/>
  <c r="CA61" i="6"/>
  <c r="CA55" i="6"/>
  <c r="CA49" i="6"/>
  <c r="CA43" i="6"/>
  <c r="CA37" i="6"/>
  <c r="CA31" i="6"/>
  <c r="CA72" i="6"/>
  <c r="CA64" i="6"/>
  <c r="CA58" i="6"/>
  <c r="CA52" i="6"/>
  <c r="CA46" i="6"/>
  <c r="CA40" i="6"/>
  <c r="CA34" i="6"/>
  <c r="CA62" i="6"/>
  <c r="CA56" i="6"/>
  <c r="CA50" i="6"/>
  <c r="CA44" i="6"/>
  <c r="CA38" i="6"/>
  <c r="CA32" i="6"/>
  <c r="CA73" i="6"/>
  <c r="CA65" i="6"/>
  <c r="CA59" i="6"/>
  <c r="CA53" i="6"/>
  <c r="CA47" i="6"/>
  <c r="CA41" i="6"/>
  <c r="CA35" i="6"/>
  <c r="CA70" i="6"/>
  <c r="CA28" i="6"/>
  <c r="CA63" i="6"/>
  <c r="CA57" i="6"/>
  <c r="CA51" i="6"/>
  <c r="CA45" i="6"/>
  <c r="CA39" i="6"/>
  <c r="CA33" i="6"/>
  <c r="CA74" i="6"/>
  <c r="CA68" i="6"/>
  <c r="CA66" i="6"/>
  <c r="CA60" i="6"/>
  <c r="CA54" i="6"/>
  <c r="CA48" i="6"/>
  <c r="CA42" i="6"/>
  <c r="CA36" i="6"/>
  <c r="CA71" i="6"/>
  <c r="CA30" i="6"/>
  <c r="CA29" i="6"/>
  <c r="CD3" i="7"/>
  <c r="CC5" i="7"/>
  <c r="BZ10" i="15"/>
  <c r="BZ10" i="11"/>
  <c r="BZ10" i="6"/>
  <c r="CB3" i="15"/>
  <c r="CC1" i="15"/>
  <c r="CC1" i="6"/>
  <c r="CB3" i="6"/>
  <c r="D36" i="12"/>
  <c r="F36" i="12" s="1"/>
  <c r="B37" i="12" s="1"/>
  <c r="BY1" i="5"/>
  <c r="BX3" i="5"/>
  <c r="BZ17" i="15"/>
  <c r="BZ17" i="11"/>
  <c r="BZ17" i="6"/>
  <c r="CC1" i="11"/>
  <c r="CB3" i="11"/>
  <c r="BW58" i="5"/>
  <c r="BW11" i="5" s="1"/>
  <c r="BW61" i="5"/>
  <c r="BW14" i="5" s="1"/>
  <c r="BW64" i="5"/>
  <c r="BW17" i="5" s="1"/>
  <c r="BW59" i="5"/>
  <c r="BW12" i="5" s="1"/>
  <c r="BW62" i="5"/>
  <c r="BW15" i="5" s="1"/>
  <c r="BW65" i="5"/>
  <c r="BW18" i="5" s="1"/>
  <c r="BW57" i="5"/>
  <c r="BW10" i="5" s="1"/>
  <c r="BW60" i="5"/>
  <c r="BW13" i="5" s="1"/>
  <c r="BW66" i="5"/>
  <c r="BW63" i="5"/>
  <c r="BW16" i="5" s="1"/>
  <c r="BW6" i="14" l="1"/>
  <c r="BW5" i="14"/>
  <c r="BV6" i="10"/>
  <c r="BZ5" i="11" s="1"/>
  <c r="BX57" i="14"/>
  <c r="BX65" i="14"/>
  <c r="BX63" i="14"/>
  <c r="BY58" i="14"/>
  <c r="BY61" i="14"/>
  <c r="BY14" i="14" s="1"/>
  <c r="BY62" i="14"/>
  <c r="BY64" i="14"/>
  <c r="BY66" i="14"/>
  <c r="BY59" i="14"/>
  <c r="BY60" i="14"/>
  <c r="BW19" i="14"/>
  <c r="BU19" i="10"/>
  <c r="BY4" i="11"/>
  <c r="BW8" i="10"/>
  <c r="CA7" i="11" s="1"/>
  <c r="BX27" i="14"/>
  <c r="BX25" i="14"/>
  <c r="BX28" i="14"/>
  <c r="BX26" i="14"/>
  <c r="BX21" i="14"/>
  <c r="BX8" i="14"/>
  <c r="BX29" i="14"/>
  <c r="BX20" i="14"/>
  <c r="BX22" i="14"/>
  <c r="BX23" i="14"/>
  <c r="BX24" i="14"/>
  <c r="BX18" i="14"/>
  <c r="BX16" i="14"/>
  <c r="BV5" i="10"/>
  <c r="BX10" i="14"/>
  <c r="BY3" i="14"/>
  <c r="BZ1" i="14"/>
  <c r="BY17" i="14"/>
  <c r="BY15" i="14"/>
  <c r="BY12" i="14"/>
  <c r="BY13" i="14"/>
  <c r="BY11" i="14"/>
  <c r="BW63" i="10"/>
  <c r="BW16" i="10" s="1"/>
  <c r="BW64" i="10"/>
  <c r="BW17" i="10" s="1"/>
  <c r="BW60" i="10"/>
  <c r="BW13" i="10" s="1"/>
  <c r="BW57" i="10"/>
  <c r="BW10" i="10" s="1"/>
  <c r="BW65" i="10"/>
  <c r="BW18" i="10" s="1"/>
  <c r="BW62" i="10"/>
  <c r="BW15" i="10" s="1"/>
  <c r="BW61" i="10"/>
  <c r="BW14" i="10" s="1"/>
  <c r="BW58" i="10"/>
  <c r="BW11" i="10" s="1"/>
  <c r="BW59" i="10"/>
  <c r="BW12" i="10" s="1"/>
  <c r="BX66" i="10"/>
  <c r="BX3" i="10"/>
  <c r="BY1" i="10"/>
  <c r="E36" i="8"/>
  <c r="A69" i="16"/>
  <c r="G68" i="16"/>
  <c r="A65" i="12"/>
  <c r="G64" i="12"/>
  <c r="CB71" i="15"/>
  <c r="CB69" i="15"/>
  <c r="CB68" i="15"/>
  <c r="CB37" i="15"/>
  <c r="CB33" i="15"/>
  <c r="CB31" i="15"/>
  <c r="CB36" i="15"/>
  <c r="CB72" i="15"/>
  <c r="CB70" i="15"/>
  <c r="CB63" i="15"/>
  <c r="CB51" i="15"/>
  <c r="CB48" i="15"/>
  <c r="CB41" i="15"/>
  <c r="CB32" i="15"/>
  <c r="CB28" i="15"/>
  <c r="CB66" i="15"/>
  <c r="CB74" i="15"/>
  <c r="CB73" i="15"/>
  <c r="CB60" i="15"/>
  <c r="CB56" i="15"/>
  <c r="CB34" i="15"/>
  <c r="CB35" i="15"/>
  <c r="CB43" i="15"/>
  <c r="CB45" i="15"/>
  <c r="CB39" i="15"/>
  <c r="CB59" i="15"/>
  <c r="CB57" i="15"/>
  <c r="CB49" i="15"/>
  <c r="CB38" i="15"/>
  <c r="CB46" i="15"/>
  <c r="CB42" i="15"/>
  <c r="CB65" i="15"/>
  <c r="CB58" i="15"/>
  <c r="CB52" i="15"/>
  <c r="CB62" i="15"/>
  <c r="CB61" i="15"/>
  <c r="CB53" i="15"/>
  <c r="CB44" i="15"/>
  <c r="CB55" i="15"/>
  <c r="CB50" i="15"/>
  <c r="CB64" i="15"/>
  <c r="CB54" i="15"/>
  <c r="CB40" i="15"/>
  <c r="CB47" i="15"/>
  <c r="CB30" i="15"/>
  <c r="CB29" i="15"/>
  <c r="BX57" i="5"/>
  <c r="BX10" i="5" s="1"/>
  <c r="BX60" i="5"/>
  <c r="BX13" i="5" s="1"/>
  <c r="BX63" i="5"/>
  <c r="BX16" i="5" s="1"/>
  <c r="BX66" i="5"/>
  <c r="BX58" i="5"/>
  <c r="BX11" i="5" s="1"/>
  <c r="BX64" i="5"/>
  <c r="BX17" i="5" s="1"/>
  <c r="BX65" i="5"/>
  <c r="BX18" i="5" s="1"/>
  <c r="BX61" i="5"/>
  <c r="BX14" i="5" s="1"/>
  <c r="BX59" i="5"/>
  <c r="BX12" i="5" s="1"/>
  <c r="BX62" i="5"/>
  <c r="BX15" i="5" s="1"/>
  <c r="CA17" i="15"/>
  <c r="CA17" i="11"/>
  <c r="CA17" i="6"/>
  <c r="BY3" i="5"/>
  <c r="BZ1" i="5"/>
  <c r="E36" i="12"/>
  <c r="CA14" i="15"/>
  <c r="CA14" i="11"/>
  <c r="CA14" i="6"/>
  <c r="CB62" i="6"/>
  <c r="CB56" i="6"/>
  <c r="CB50" i="6"/>
  <c r="CB44" i="6"/>
  <c r="CB38" i="6"/>
  <c r="CB32" i="6"/>
  <c r="CB73" i="6"/>
  <c r="CB65" i="6"/>
  <c r="CB59" i="6"/>
  <c r="CB53" i="6"/>
  <c r="CB47" i="6"/>
  <c r="CB41" i="6"/>
  <c r="CB35" i="6"/>
  <c r="CB70" i="6"/>
  <c r="CB74" i="6"/>
  <c r="CB68" i="6"/>
  <c r="CB66" i="6"/>
  <c r="CB60" i="6"/>
  <c r="CB54" i="6"/>
  <c r="CB48" i="6"/>
  <c r="CB42" i="6"/>
  <c r="CB36" i="6"/>
  <c r="CB71" i="6"/>
  <c r="CB63" i="6"/>
  <c r="CB57" i="6"/>
  <c r="CB51" i="6"/>
  <c r="CB45" i="6"/>
  <c r="CB39" i="6"/>
  <c r="CB33" i="6"/>
  <c r="CB30" i="6"/>
  <c r="CB29" i="6"/>
  <c r="CB61" i="6"/>
  <c r="CB55" i="6"/>
  <c r="CB49" i="6"/>
  <c r="CB43" i="6"/>
  <c r="CB37" i="6"/>
  <c r="CB31" i="6"/>
  <c r="CB72" i="6"/>
  <c r="CB64" i="6"/>
  <c r="CB58" i="6"/>
  <c r="CB52" i="6"/>
  <c r="CB46" i="6"/>
  <c r="CB40" i="6"/>
  <c r="CB34" i="6"/>
  <c r="CB69" i="6"/>
  <c r="CB28" i="6"/>
  <c r="CD5" i="7"/>
  <c r="CE3" i="7"/>
  <c r="CA2" i="15"/>
  <c r="CA2" i="11"/>
  <c r="CA2" i="6"/>
  <c r="BX2" i="5"/>
  <c r="CA11" i="15"/>
  <c r="CA11" i="11"/>
  <c r="CA11" i="6"/>
  <c r="CC3" i="6"/>
  <c r="CD1" i="6"/>
  <c r="C37" i="8"/>
  <c r="D36" i="16"/>
  <c r="F36" i="16" s="1"/>
  <c r="B37" i="16" s="1"/>
  <c r="CD1" i="11"/>
  <c r="CC3" i="11"/>
  <c r="CA16" i="15"/>
  <c r="CA16" i="11"/>
  <c r="CA16" i="6"/>
  <c r="C37" i="12"/>
  <c r="CA13" i="15"/>
  <c r="CA13" i="11"/>
  <c r="CA13" i="6"/>
  <c r="CA15" i="15"/>
  <c r="CA15" i="11"/>
  <c r="CA15" i="6"/>
  <c r="CA10" i="15"/>
  <c r="CA10" i="11"/>
  <c r="CA10" i="6"/>
  <c r="CA12" i="15"/>
  <c r="CA12" i="11"/>
  <c r="CA12" i="6"/>
  <c r="CB65" i="11"/>
  <c r="CB59" i="11"/>
  <c r="CB62" i="11"/>
  <c r="CB69" i="11"/>
  <c r="CB50" i="11"/>
  <c r="CB44" i="11"/>
  <c r="CB38" i="11"/>
  <c r="CB32" i="11"/>
  <c r="CB68" i="11"/>
  <c r="CB71" i="11"/>
  <c r="CB74" i="11"/>
  <c r="CB73" i="11"/>
  <c r="CB56" i="11"/>
  <c r="CB52" i="11"/>
  <c r="CB46" i="11"/>
  <c r="CB57" i="11"/>
  <c r="CB40" i="11"/>
  <c r="CB30" i="11"/>
  <c r="CB55" i="11"/>
  <c r="CB54" i="11"/>
  <c r="CB49" i="11"/>
  <c r="CB63" i="11"/>
  <c r="CB47" i="11"/>
  <c r="CB35" i="11"/>
  <c r="CB33" i="11"/>
  <c r="CB43" i="11"/>
  <c r="CB31" i="11"/>
  <c r="CB70" i="11"/>
  <c r="CB37" i="11"/>
  <c r="CB48" i="11"/>
  <c r="CB42" i="11"/>
  <c r="CB36" i="11"/>
  <c r="CB61" i="11"/>
  <c r="CB66" i="11"/>
  <c r="CB51" i="11"/>
  <c r="CB45" i="11"/>
  <c r="CB39" i="11"/>
  <c r="CB29" i="11"/>
  <c r="CB72" i="11"/>
  <c r="CB58" i="11"/>
  <c r="CB34" i="11"/>
  <c r="CB53" i="11"/>
  <c r="CB64" i="11"/>
  <c r="CB60" i="11"/>
  <c r="CB41" i="11"/>
  <c r="CB28" i="11"/>
  <c r="CD1" i="15"/>
  <c r="CC3" i="15"/>
  <c r="BJ109" i="7"/>
  <c r="BJ110" i="7" s="1"/>
  <c r="BK108" i="7" s="1"/>
  <c r="CA9" i="15"/>
  <c r="CA9" i="11"/>
  <c r="CA9" i="6"/>
  <c r="A67" i="8"/>
  <c r="G66" i="8"/>
  <c r="BX6" i="14" l="1"/>
  <c r="BX5" i="14"/>
  <c r="BW6" i="10"/>
  <c r="CA5" i="11" s="1"/>
  <c r="BZ58" i="14"/>
  <c r="BZ61" i="14"/>
  <c r="BZ62" i="14"/>
  <c r="BZ59" i="14"/>
  <c r="BZ60" i="14"/>
  <c r="BZ66" i="14"/>
  <c r="BZ64" i="14"/>
  <c r="BY63" i="14"/>
  <c r="BY65" i="14"/>
  <c r="BY57" i="14"/>
  <c r="BX19" i="14"/>
  <c r="BV19" i="10"/>
  <c r="BZ4" i="11"/>
  <c r="BX8" i="10"/>
  <c r="CB7" i="11" s="1"/>
  <c r="BY27" i="14"/>
  <c r="BY25" i="14"/>
  <c r="BY28" i="14"/>
  <c r="BY21" i="14"/>
  <c r="BY26" i="14"/>
  <c r="BY20" i="14"/>
  <c r="BY29" i="14"/>
  <c r="BY8" i="14"/>
  <c r="BY24" i="14"/>
  <c r="BY23" i="14"/>
  <c r="BY22" i="14"/>
  <c r="BY18" i="14"/>
  <c r="BY16" i="14"/>
  <c r="BW5" i="10"/>
  <c r="BY10" i="14"/>
  <c r="BZ13" i="14"/>
  <c r="BZ12" i="14"/>
  <c r="BZ11" i="14"/>
  <c r="BZ15" i="14"/>
  <c r="BZ17" i="14"/>
  <c r="BZ14" i="14"/>
  <c r="CA1" i="14"/>
  <c r="BZ3" i="14"/>
  <c r="BZ1" i="10"/>
  <c r="BY66" i="10"/>
  <c r="BY3" i="10"/>
  <c r="BX64" i="10"/>
  <c r="BX17" i="10" s="1"/>
  <c r="BX59" i="10"/>
  <c r="BX12" i="10" s="1"/>
  <c r="BX57" i="10"/>
  <c r="BX10" i="10" s="1"/>
  <c r="BX58" i="10"/>
  <c r="BX11" i="10" s="1"/>
  <c r="BX61" i="10"/>
  <c r="BX14" i="10" s="1"/>
  <c r="BX62" i="10"/>
  <c r="BX15" i="10" s="1"/>
  <c r="BX65" i="10"/>
  <c r="BX18" i="10" s="1"/>
  <c r="BX60" i="10"/>
  <c r="BX13" i="10" s="1"/>
  <c r="BX63" i="10"/>
  <c r="BX16" i="10" s="1"/>
  <c r="BK110" i="7"/>
  <c r="BL108" i="7" s="1"/>
  <c r="BK109" i="7"/>
  <c r="C37" i="16"/>
  <c r="CA1" i="5"/>
  <c r="BZ3" i="5"/>
  <c r="CB11" i="15"/>
  <c r="CB11" i="11"/>
  <c r="CB11" i="6"/>
  <c r="CB10" i="15"/>
  <c r="CB10" i="11"/>
  <c r="CB10" i="6"/>
  <c r="E36" i="16"/>
  <c r="CF3" i="7"/>
  <c r="CE5" i="7"/>
  <c r="BY57" i="5"/>
  <c r="BY10" i="5" s="1"/>
  <c r="BY60" i="5"/>
  <c r="BY13" i="5" s="1"/>
  <c r="BY63" i="5"/>
  <c r="BY16" i="5" s="1"/>
  <c r="BY66" i="5"/>
  <c r="BY58" i="5"/>
  <c r="BY11" i="5" s="1"/>
  <c r="BY61" i="5"/>
  <c r="BY14" i="5" s="1"/>
  <c r="BY64" i="5"/>
  <c r="BY17" i="5" s="1"/>
  <c r="BY59" i="5"/>
  <c r="BY12" i="5" s="1"/>
  <c r="BY62" i="5"/>
  <c r="BY15" i="5" s="1"/>
  <c r="BY65" i="5"/>
  <c r="BY18" i="5" s="1"/>
  <c r="CB13" i="15"/>
  <c r="CB13" i="11"/>
  <c r="CB13" i="6"/>
  <c r="A66" i="12"/>
  <c r="G65" i="12"/>
  <c r="CC72" i="11"/>
  <c r="CC66" i="11"/>
  <c r="CC64" i="11"/>
  <c r="CC58" i="11"/>
  <c r="CC63" i="11"/>
  <c r="CC69" i="11"/>
  <c r="CC54" i="11"/>
  <c r="CC70" i="11"/>
  <c r="CC57" i="11"/>
  <c r="CC48" i="11"/>
  <c r="CC42" i="11"/>
  <c r="CC36" i="11"/>
  <c r="CC74" i="11"/>
  <c r="CC53" i="11"/>
  <c r="CC68" i="11"/>
  <c r="CC60" i="11"/>
  <c r="CC51" i="11"/>
  <c r="CC45" i="11"/>
  <c r="CC40" i="11"/>
  <c r="CC65" i="11"/>
  <c r="CC49" i="11"/>
  <c r="CC43" i="11"/>
  <c r="CC37" i="11"/>
  <c r="CC31" i="11"/>
  <c r="CC52" i="11"/>
  <c r="CC46" i="11"/>
  <c r="CC56" i="11"/>
  <c r="CC39" i="11"/>
  <c r="CC33" i="11"/>
  <c r="CC30" i="11"/>
  <c r="CC62" i="11"/>
  <c r="CC59" i="11"/>
  <c r="CC47" i="11"/>
  <c r="CC41" i="11"/>
  <c r="CC35" i="11"/>
  <c r="CC71" i="11"/>
  <c r="CC55" i="11"/>
  <c r="CC50" i="11"/>
  <c r="CC44" i="11"/>
  <c r="CC38" i="11"/>
  <c r="CC29" i="11"/>
  <c r="CC61" i="11"/>
  <c r="CC73" i="11"/>
  <c r="CC34" i="11"/>
  <c r="CC32" i="11"/>
  <c r="CC28" i="11"/>
  <c r="CE1" i="15"/>
  <c r="CD3" i="15"/>
  <c r="CE1" i="11"/>
  <c r="CD3" i="11"/>
  <c r="CE1" i="6"/>
  <c r="CD3" i="6"/>
  <c r="CB17" i="15"/>
  <c r="CB17" i="11"/>
  <c r="CB17" i="6"/>
  <c r="CB15" i="15"/>
  <c r="CB15" i="11"/>
  <c r="CB15" i="6"/>
  <c r="CC66" i="15"/>
  <c r="CC58" i="15"/>
  <c r="CC55" i="15"/>
  <c r="CC41" i="15"/>
  <c r="CC47" i="15"/>
  <c r="CC36" i="15"/>
  <c r="CC70" i="15"/>
  <c r="CC32" i="15"/>
  <c r="CC28" i="15"/>
  <c r="CC69" i="15"/>
  <c r="CC72" i="15"/>
  <c r="CC62" i="15"/>
  <c r="CC52" i="15"/>
  <c r="CC46" i="15"/>
  <c r="CC42" i="15"/>
  <c r="CC34" i="15"/>
  <c r="CC30" i="15"/>
  <c r="CC65" i="15"/>
  <c r="CC59" i="15"/>
  <c r="CC50" i="15"/>
  <c r="CC33" i="15"/>
  <c r="CC45" i="15"/>
  <c r="CC37" i="15"/>
  <c r="CC73" i="15"/>
  <c r="CC68" i="15"/>
  <c r="CC53" i="15"/>
  <c r="CC44" i="15"/>
  <c r="CC38" i="15"/>
  <c r="CC39" i="15"/>
  <c r="CC40" i="15"/>
  <c r="CC35" i="15"/>
  <c r="CC31" i="15"/>
  <c r="CC74" i="15"/>
  <c r="CC71" i="15"/>
  <c r="CC64" i="15"/>
  <c r="CC63" i="15"/>
  <c r="CC57" i="15"/>
  <c r="CC51" i="15"/>
  <c r="CC61" i="15"/>
  <c r="CC60" i="15"/>
  <c r="CC54" i="15"/>
  <c r="CC49" i="15"/>
  <c r="CC43" i="15"/>
  <c r="CC56" i="15"/>
  <c r="CC48" i="15"/>
  <c r="CC29" i="15"/>
  <c r="A68" i="8"/>
  <c r="G67" i="8"/>
  <c r="D37" i="12"/>
  <c r="F37" i="12" s="1"/>
  <c r="B38" i="12" s="1"/>
  <c r="CC28" i="6"/>
  <c r="CC30" i="6"/>
  <c r="CC29" i="6"/>
  <c r="CC61" i="6"/>
  <c r="CC55" i="6"/>
  <c r="CC49" i="6"/>
  <c r="CC43" i="6"/>
  <c r="CC37" i="6"/>
  <c r="CC31" i="6"/>
  <c r="CC72" i="6"/>
  <c r="CC64" i="6"/>
  <c r="CC58" i="6"/>
  <c r="CC52" i="6"/>
  <c r="CC46" i="6"/>
  <c r="CC40" i="6"/>
  <c r="CC34" i="6"/>
  <c r="CC69" i="6"/>
  <c r="CC73" i="6"/>
  <c r="CC65" i="6"/>
  <c r="CC59" i="6"/>
  <c r="CC53" i="6"/>
  <c r="CC47" i="6"/>
  <c r="CC41" i="6"/>
  <c r="CC35" i="6"/>
  <c r="CC70" i="6"/>
  <c r="CC62" i="6"/>
  <c r="CC56" i="6"/>
  <c r="CC50" i="6"/>
  <c r="CC44" i="6"/>
  <c r="CC38" i="6"/>
  <c r="CC32" i="6"/>
  <c r="CC66" i="6"/>
  <c r="CC60" i="6"/>
  <c r="CC54" i="6"/>
  <c r="CC48" i="6"/>
  <c r="CC42" i="6"/>
  <c r="CC36" i="6"/>
  <c r="CC71" i="6"/>
  <c r="CC63" i="6"/>
  <c r="CC57" i="6"/>
  <c r="CC51" i="6"/>
  <c r="CC45" i="6"/>
  <c r="CC39" i="6"/>
  <c r="CC33" i="6"/>
  <c r="CC74" i="6"/>
  <c r="CC68" i="6"/>
  <c r="CB2" i="15"/>
  <c r="CB2" i="11"/>
  <c r="CB2" i="6"/>
  <c r="BY2" i="5"/>
  <c r="CB12" i="15"/>
  <c r="CB12" i="11"/>
  <c r="CB12" i="6"/>
  <c r="BJ112" i="7"/>
  <c r="BJ115" i="7" s="1"/>
  <c r="BJ114" i="7"/>
  <c r="BA88" i="15"/>
  <c r="BA91" i="15" s="1"/>
  <c r="BA92" i="15" s="1"/>
  <c r="BA97" i="15" s="1"/>
  <c r="BA88" i="11"/>
  <c r="BA91" i="11" s="1"/>
  <c r="BA92" i="11" s="1"/>
  <c r="BA97" i="11" s="1"/>
  <c r="BA88" i="6"/>
  <c r="BA91" i="6" s="1"/>
  <c r="BA92" i="6" s="1"/>
  <c r="BA97" i="6" s="1"/>
  <c r="D37" i="8"/>
  <c r="F37" i="8" s="1"/>
  <c r="B38" i="8" s="1"/>
  <c r="CB14" i="15"/>
  <c r="CB14" i="11"/>
  <c r="CB14" i="6"/>
  <c r="CB16" i="15"/>
  <c r="CB16" i="11"/>
  <c r="CB16" i="6"/>
  <c r="CB9" i="15"/>
  <c r="CB9" i="11"/>
  <c r="CB9" i="6"/>
  <c r="A70" i="16"/>
  <c r="G69" i="16"/>
  <c r="BY6" i="14" l="1"/>
  <c r="BY5" i="14"/>
  <c r="BX6" i="10"/>
  <c r="CB5" i="11" s="1"/>
  <c r="CA58" i="14"/>
  <c r="CA59" i="14"/>
  <c r="CA60" i="14"/>
  <c r="CA62" i="14"/>
  <c r="CA61" i="14"/>
  <c r="CA64" i="14"/>
  <c r="CA66" i="14"/>
  <c r="BZ65" i="14"/>
  <c r="BZ57" i="14"/>
  <c r="BZ63" i="14"/>
  <c r="BY19" i="14"/>
  <c r="BY8" i="10"/>
  <c r="CC7" i="11" s="1"/>
  <c r="BW19" i="10"/>
  <c r="CA4" i="11"/>
  <c r="BZ28" i="14"/>
  <c r="BZ29" i="14"/>
  <c r="BZ25" i="14"/>
  <c r="BZ27" i="14"/>
  <c r="BZ24" i="14"/>
  <c r="BZ20" i="14"/>
  <c r="BZ26" i="14"/>
  <c r="BZ8" i="14"/>
  <c r="BZ21" i="14"/>
  <c r="BZ23" i="14"/>
  <c r="BZ22" i="14"/>
  <c r="BZ18" i="14"/>
  <c r="BZ16" i="14"/>
  <c r="BX5" i="10"/>
  <c r="BZ10" i="14"/>
  <c r="CA14" i="14"/>
  <c r="CA3" i="14"/>
  <c r="CB1" i="14"/>
  <c r="CA12" i="14"/>
  <c r="CA11" i="14"/>
  <c r="CA15" i="14"/>
  <c r="CA13" i="14"/>
  <c r="CA17" i="14"/>
  <c r="BY59" i="10"/>
  <c r="BY12" i="10" s="1"/>
  <c r="BY62" i="10"/>
  <c r="BY15" i="10" s="1"/>
  <c r="BY63" i="10"/>
  <c r="BY16" i="10" s="1"/>
  <c r="BY64" i="10"/>
  <c r="BY17" i="10" s="1"/>
  <c r="BY61" i="10"/>
  <c r="BY14" i="10" s="1"/>
  <c r="BY58" i="10"/>
  <c r="BY11" i="10" s="1"/>
  <c r="BY60" i="10"/>
  <c r="BY13" i="10" s="1"/>
  <c r="BY65" i="10"/>
  <c r="BY18" i="10" s="1"/>
  <c r="BY57" i="10"/>
  <c r="BY10" i="10" s="1"/>
  <c r="BZ66" i="10"/>
  <c r="BZ3" i="10"/>
  <c r="CA1" i="10"/>
  <c r="E37" i="12"/>
  <c r="C38" i="12"/>
  <c r="CF1" i="15"/>
  <c r="CE3" i="15"/>
  <c r="CC15" i="15"/>
  <c r="CC15" i="11"/>
  <c r="CC15" i="6"/>
  <c r="A71" i="16"/>
  <c r="G70" i="16"/>
  <c r="C38" i="8"/>
  <c r="CC16" i="15"/>
  <c r="CC16" i="11"/>
  <c r="CC16" i="6"/>
  <c r="CC12" i="15"/>
  <c r="CC12" i="11"/>
  <c r="CC12" i="6"/>
  <c r="A67" i="12"/>
  <c r="G66" i="12"/>
  <c r="CC17" i="15"/>
  <c r="CC17" i="11"/>
  <c r="CC17" i="6"/>
  <c r="CC13" i="15"/>
  <c r="CC13" i="11"/>
  <c r="CC13" i="6"/>
  <c r="CC9" i="15"/>
  <c r="CC9" i="11"/>
  <c r="CC9" i="6"/>
  <c r="BZ57" i="5"/>
  <c r="BZ10" i="5" s="1"/>
  <c r="BZ60" i="5"/>
  <c r="BZ13" i="5" s="1"/>
  <c r="BZ63" i="5"/>
  <c r="BZ16" i="5" s="1"/>
  <c r="BZ66" i="5"/>
  <c r="BZ58" i="5"/>
  <c r="BZ11" i="5" s="1"/>
  <c r="BZ61" i="5"/>
  <c r="BZ14" i="5" s="1"/>
  <c r="BZ64" i="5"/>
  <c r="BZ17" i="5" s="1"/>
  <c r="BZ59" i="5"/>
  <c r="BZ12" i="5" s="1"/>
  <c r="BZ62" i="5"/>
  <c r="BZ15" i="5" s="1"/>
  <c r="BZ65" i="5"/>
  <c r="BZ18" i="5" s="1"/>
  <c r="E37" i="8"/>
  <c r="CD65" i="6"/>
  <c r="CD59" i="6"/>
  <c r="CD53" i="6"/>
  <c r="CD47" i="6"/>
  <c r="CD41" i="6"/>
  <c r="CD35" i="6"/>
  <c r="CD70" i="6"/>
  <c r="CD62" i="6"/>
  <c r="CD56" i="6"/>
  <c r="CD50" i="6"/>
  <c r="CD44" i="6"/>
  <c r="CD38" i="6"/>
  <c r="CD32" i="6"/>
  <c r="CD73" i="6"/>
  <c r="CD66" i="6"/>
  <c r="CD60" i="6"/>
  <c r="CD54" i="6"/>
  <c r="CD48" i="6"/>
  <c r="CD42" i="6"/>
  <c r="CD36" i="6"/>
  <c r="CD71" i="6"/>
  <c r="CD63" i="6"/>
  <c r="CD57" i="6"/>
  <c r="CD51" i="6"/>
  <c r="CD45" i="6"/>
  <c r="CD39" i="6"/>
  <c r="CD33" i="6"/>
  <c r="CD74" i="6"/>
  <c r="CD68" i="6"/>
  <c r="CD28" i="6"/>
  <c r="CD30" i="6"/>
  <c r="CD29" i="6"/>
  <c r="CD72" i="6"/>
  <c r="CD64" i="6"/>
  <c r="CD58" i="6"/>
  <c r="CD52" i="6"/>
  <c r="CD46" i="6"/>
  <c r="CD40" i="6"/>
  <c r="CD34" i="6"/>
  <c r="CD69" i="6"/>
  <c r="CD61" i="6"/>
  <c r="CD55" i="6"/>
  <c r="CD49" i="6"/>
  <c r="CD43" i="6"/>
  <c r="CD37" i="6"/>
  <c r="CD31" i="6"/>
  <c r="CD70" i="11"/>
  <c r="CD73" i="11"/>
  <c r="CD71" i="11"/>
  <c r="CD63" i="11"/>
  <c r="CD57" i="11"/>
  <c r="CD69" i="11"/>
  <c r="CD64" i="11"/>
  <c r="CD61" i="11"/>
  <c r="CD48" i="11"/>
  <c r="CD42" i="11"/>
  <c r="CD36" i="11"/>
  <c r="CD46" i="11"/>
  <c r="CD40" i="11"/>
  <c r="CD34" i="11"/>
  <c r="CD49" i="11"/>
  <c r="CD43" i="11"/>
  <c r="CD32" i="11"/>
  <c r="CD39" i="11"/>
  <c r="CD54" i="11"/>
  <c r="CD62" i="11"/>
  <c r="CD60" i="11"/>
  <c r="CD56" i="11"/>
  <c r="CD65" i="11"/>
  <c r="CD38" i="11"/>
  <c r="CD37" i="11"/>
  <c r="CD74" i="11"/>
  <c r="CD47" i="11"/>
  <c r="CD66" i="11"/>
  <c r="CD58" i="11"/>
  <c r="CD55" i="11"/>
  <c r="CD50" i="11"/>
  <c r="CD44" i="11"/>
  <c r="CD33" i="11"/>
  <c r="CD68" i="11"/>
  <c r="CD41" i="11"/>
  <c r="CD51" i="11"/>
  <c r="CD45" i="11"/>
  <c r="CD30" i="11"/>
  <c r="CD72" i="11"/>
  <c r="CD35" i="11"/>
  <c r="CD59" i="11"/>
  <c r="CD52" i="11"/>
  <c r="CD53" i="11"/>
  <c r="CD31" i="11"/>
  <c r="CD29" i="11"/>
  <c r="CD28" i="11"/>
  <c r="CC14" i="15"/>
  <c r="CC14" i="11"/>
  <c r="CC14" i="6"/>
  <c r="CC10" i="15"/>
  <c r="CC10" i="11"/>
  <c r="CC10" i="6"/>
  <c r="CB1" i="5"/>
  <c r="CA3" i="5"/>
  <c r="CC2" i="15"/>
  <c r="CC2" i="11"/>
  <c r="CC2" i="6"/>
  <c r="BZ2" i="5"/>
  <c r="CF1" i="6"/>
  <c r="CE3" i="6"/>
  <c r="CF1" i="11"/>
  <c r="CE3" i="11"/>
  <c r="CC11" i="15"/>
  <c r="CC11" i="11"/>
  <c r="CC11" i="6"/>
  <c r="BK114" i="7"/>
  <c r="BK112" i="7"/>
  <c r="BK115" i="7" s="1"/>
  <c r="G68" i="8"/>
  <c r="A69" i="8"/>
  <c r="CD58" i="15"/>
  <c r="CD49" i="15"/>
  <c r="CD43" i="15"/>
  <c r="CD37" i="15"/>
  <c r="CD55" i="15"/>
  <c r="CD46" i="15"/>
  <c r="CD28" i="15"/>
  <c r="CD70" i="15"/>
  <c r="CD72" i="15"/>
  <c r="CD71" i="15"/>
  <c r="CD62" i="15"/>
  <c r="CD56" i="15"/>
  <c r="CD50" i="15"/>
  <c r="CD60" i="15"/>
  <c r="CD59" i="15"/>
  <c r="CD48" i="15"/>
  <c r="CD51" i="15"/>
  <c r="CD38" i="15"/>
  <c r="CD42" i="15"/>
  <c r="CD33" i="15"/>
  <c r="CD36" i="15"/>
  <c r="CD35" i="15"/>
  <c r="CD52" i="15"/>
  <c r="CD39" i="15"/>
  <c r="CD45" i="15"/>
  <c r="CD34" i="15"/>
  <c r="CD69" i="15"/>
  <c r="CD63" i="15"/>
  <c r="CD57" i="15"/>
  <c r="CD53" i="15"/>
  <c r="CD31" i="15"/>
  <c r="CD68" i="15"/>
  <c r="CD66" i="15"/>
  <c r="CD61" i="15"/>
  <c r="CD65" i="15"/>
  <c r="CD74" i="15"/>
  <c r="CD64" i="15"/>
  <c r="CD73" i="15"/>
  <c r="CD54" i="15"/>
  <c r="CD32" i="15"/>
  <c r="CD44" i="15"/>
  <c r="CD40" i="15"/>
  <c r="CD41" i="15"/>
  <c r="CD47" i="15"/>
  <c r="CD30" i="15"/>
  <c r="CD29" i="15"/>
  <c r="CF5" i="7"/>
  <c r="CG3" i="7"/>
  <c r="D37" i="16"/>
  <c r="F37" i="16" s="1"/>
  <c r="B38" i="16" s="1"/>
  <c r="BL110" i="7"/>
  <c r="BM108" i="7" s="1"/>
  <c r="BL109" i="7"/>
  <c r="BZ6" i="14" l="1"/>
  <c r="BZ5" i="14"/>
  <c r="BZ19" i="14" s="1"/>
  <c r="BY5" i="10"/>
  <c r="CC4" i="11" s="1"/>
  <c r="BY6" i="10"/>
  <c r="CC5" i="11" s="1"/>
  <c r="CB59" i="14"/>
  <c r="CB61" i="14"/>
  <c r="CB58" i="14"/>
  <c r="CB60" i="14"/>
  <c r="CB64" i="14"/>
  <c r="CB66" i="14"/>
  <c r="CB62" i="14"/>
  <c r="CA57" i="14"/>
  <c r="CA65" i="14"/>
  <c r="CA63" i="14"/>
  <c r="BX19" i="10"/>
  <c r="CB4" i="11"/>
  <c r="BZ6" i="10"/>
  <c r="CD5" i="11" s="1"/>
  <c r="BZ8" i="10"/>
  <c r="CD7" i="11" s="1"/>
  <c r="CA27" i="14"/>
  <c r="CA25" i="14"/>
  <c r="CA29" i="14"/>
  <c r="CA28" i="14"/>
  <c r="CA8" i="14"/>
  <c r="CA24" i="14"/>
  <c r="CA20" i="14"/>
  <c r="CA21" i="14"/>
  <c r="CA26" i="14"/>
  <c r="CA23" i="14"/>
  <c r="CA22" i="14"/>
  <c r="CA18" i="14"/>
  <c r="CA16" i="14"/>
  <c r="CA10" i="14"/>
  <c r="CC1" i="14"/>
  <c r="CB13" i="14"/>
  <c r="CB15" i="14"/>
  <c r="CB12" i="14"/>
  <c r="CB11" i="14"/>
  <c r="CB3" i="14"/>
  <c r="CB17" i="14"/>
  <c r="CB14" i="14"/>
  <c r="CB1" i="10"/>
  <c r="CA3" i="10"/>
  <c r="CA66" i="10"/>
  <c r="BZ60" i="10"/>
  <c r="BZ13" i="10" s="1"/>
  <c r="BZ63" i="10"/>
  <c r="BZ16" i="10" s="1"/>
  <c r="BZ65" i="10"/>
  <c r="BZ18" i="10" s="1"/>
  <c r="BZ61" i="10"/>
  <c r="BZ14" i="10" s="1"/>
  <c r="BZ62" i="10"/>
  <c r="BZ15" i="10" s="1"/>
  <c r="BZ59" i="10"/>
  <c r="BZ12" i="10" s="1"/>
  <c r="BZ57" i="10"/>
  <c r="BZ10" i="10" s="1"/>
  <c r="BZ58" i="10"/>
  <c r="BZ11" i="10" s="1"/>
  <c r="BZ64" i="10"/>
  <c r="BZ17" i="10" s="1"/>
  <c r="E37" i="16"/>
  <c r="CD11" i="15"/>
  <c r="CD11" i="11"/>
  <c r="CD11" i="6"/>
  <c r="CE71" i="15"/>
  <c r="CE60" i="15"/>
  <c r="CE64" i="15"/>
  <c r="CE57" i="15"/>
  <c r="CE52" i="15"/>
  <c r="CE43" i="15"/>
  <c r="CE39" i="15"/>
  <c r="CE73" i="15"/>
  <c r="CE63" i="15"/>
  <c r="CE70" i="15"/>
  <c r="CE56" i="15"/>
  <c r="CE31" i="15"/>
  <c r="CE41" i="15"/>
  <c r="CE72" i="15"/>
  <c r="CE66" i="15"/>
  <c r="CE48" i="15"/>
  <c r="CE42" i="15"/>
  <c r="CE36" i="15"/>
  <c r="CE34" i="15"/>
  <c r="CE46" i="15"/>
  <c r="CE49" i="15"/>
  <c r="CE28" i="15"/>
  <c r="CE69" i="15"/>
  <c r="CE61" i="15"/>
  <c r="CE55" i="15"/>
  <c r="CE59" i="15"/>
  <c r="CE47" i="15"/>
  <c r="CE44" i="15"/>
  <c r="CE45" i="15"/>
  <c r="CE38" i="15"/>
  <c r="CE35" i="15"/>
  <c r="CE65" i="15"/>
  <c r="CE51" i="15"/>
  <c r="CE53" i="15"/>
  <c r="CE40" i="15"/>
  <c r="CE37" i="15"/>
  <c r="CE30" i="15"/>
  <c r="CE74" i="15"/>
  <c r="CE68" i="15"/>
  <c r="CE62" i="15"/>
  <c r="CE50" i="15"/>
  <c r="CE58" i="15"/>
  <c r="CE54" i="15"/>
  <c r="CE32" i="15"/>
  <c r="CE33" i="15"/>
  <c r="CE29" i="15"/>
  <c r="C38" i="16"/>
  <c r="CE30" i="6"/>
  <c r="CE71" i="6"/>
  <c r="CE63" i="6"/>
  <c r="CE57" i="6"/>
  <c r="CE51" i="6"/>
  <c r="CE45" i="6"/>
  <c r="CE39" i="6"/>
  <c r="CE33" i="6"/>
  <c r="CE74" i="6"/>
  <c r="CE68" i="6"/>
  <c r="CE66" i="6"/>
  <c r="CE60" i="6"/>
  <c r="CE54" i="6"/>
  <c r="CE48" i="6"/>
  <c r="CE42" i="6"/>
  <c r="CE36" i="6"/>
  <c r="CE28" i="6"/>
  <c r="CE29" i="6"/>
  <c r="CE64" i="6"/>
  <c r="CE58" i="6"/>
  <c r="CE52" i="6"/>
  <c r="CE46" i="6"/>
  <c r="CE40" i="6"/>
  <c r="CE34" i="6"/>
  <c r="CE69" i="6"/>
  <c r="CE61" i="6"/>
  <c r="CE55" i="6"/>
  <c r="CE49" i="6"/>
  <c r="CE43" i="6"/>
  <c r="CE37" i="6"/>
  <c r="CE31" i="6"/>
  <c r="CE72" i="6"/>
  <c r="CE65" i="6"/>
  <c r="CE59" i="6"/>
  <c r="CE53" i="6"/>
  <c r="CE47" i="6"/>
  <c r="CE41" i="6"/>
  <c r="CE35" i="6"/>
  <c r="CE70" i="6"/>
  <c r="CE62" i="6"/>
  <c r="CE56" i="6"/>
  <c r="CE50" i="6"/>
  <c r="CE44" i="6"/>
  <c r="CE38" i="6"/>
  <c r="CE32" i="6"/>
  <c r="CE73" i="6"/>
  <c r="CG1" i="15"/>
  <c r="CF3" i="15"/>
  <c r="D38" i="12"/>
  <c r="F38" i="12" s="1"/>
  <c r="B39" i="12" s="1"/>
  <c r="A72" i="16"/>
  <c r="G71" i="16"/>
  <c r="CD15" i="15"/>
  <c r="CD15" i="11"/>
  <c r="CD15" i="6"/>
  <c r="CD2" i="15"/>
  <c r="CD2" i="11"/>
  <c r="CA2" i="5"/>
  <c r="CD2" i="6"/>
  <c r="CD12" i="15"/>
  <c r="CD12" i="11"/>
  <c r="CD12" i="6"/>
  <c r="CG1" i="6"/>
  <c r="CF3" i="6"/>
  <c r="CG5" i="7"/>
  <c r="CH3" i="7"/>
  <c r="CC1" i="5"/>
  <c r="CB3" i="5"/>
  <c r="CD16" i="15"/>
  <c r="CD16" i="11"/>
  <c r="CD16" i="6"/>
  <c r="CE58" i="11"/>
  <c r="CE53" i="11"/>
  <c r="CE74" i="11"/>
  <c r="CE68" i="11"/>
  <c r="CE64" i="11"/>
  <c r="CE59" i="11"/>
  <c r="CE61" i="11"/>
  <c r="CE70" i="11"/>
  <c r="CE62" i="11"/>
  <c r="CE56" i="11"/>
  <c r="CE71" i="11"/>
  <c r="CE47" i="11"/>
  <c r="CE41" i="11"/>
  <c r="CE35" i="11"/>
  <c r="CE51" i="11"/>
  <c r="CE52" i="11"/>
  <c r="CE50" i="11"/>
  <c r="CE44" i="11"/>
  <c r="CE38" i="11"/>
  <c r="CE60" i="11"/>
  <c r="CE46" i="11"/>
  <c r="CE73" i="11"/>
  <c r="CE54" i="11"/>
  <c r="CE32" i="11"/>
  <c r="CE36" i="11"/>
  <c r="CE29" i="11"/>
  <c r="CE72" i="11"/>
  <c r="CE40" i="11"/>
  <c r="CE45" i="11"/>
  <c r="CE39" i="11"/>
  <c r="CE33" i="11"/>
  <c r="CE69" i="11"/>
  <c r="CE48" i="11"/>
  <c r="CE42" i="11"/>
  <c r="CE34" i="11"/>
  <c r="CE63" i="11"/>
  <c r="CE37" i="11"/>
  <c r="CE65" i="11"/>
  <c r="CE66" i="11"/>
  <c r="CE31" i="11"/>
  <c r="CE30" i="11"/>
  <c r="CE55" i="11"/>
  <c r="CE57" i="11"/>
  <c r="CE49" i="11"/>
  <c r="CE43" i="11"/>
  <c r="CE28" i="11"/>
  <c r="CD17" i="15"/>
  <c r="CD17" i="11"/>
  <c r="CD17" i="6"/>
  <c r="CD13" i="15"/>
  <c r="CD13" i="11"/>
  <c r="CD13" i="6"/>
  <c r="CD9" i="15"/>
  <c r="CD9" i="11"/>
  <c r="CD9" i="6"/>
  <c r="BB88" i="15"/>
  <c r="BB91" i="15" s="1"/>
  <c r="BB92" i="15" s="1"/>
  <c r="BB97" i="15" s="1"/>
  <c r="BB88" i="11"/>
  <c r="BB91" i="11" s="1"/>
  <c r="BB92" i="11" s="1"/>
  <c r="BB97" i="11" s="1"/>
  <c r="BB88" i="6"/>
  <c r="BB91" i="6" s="1"/>
  <c r="BB92" i="6" s="1"/>
  <c r="BB97" i="6" s="1"/>
  <c r="D38" i="8"/>
  <c r="F38" i="8" s="1"/>
  <c r="B39" i="8" s="1"/>
  <c r="BM110" i="7"/>
  <c r="BN108" i="7" s="1"/>
  <c r="BM109" i="7"/>
  <c r="CA59" i="5"/>
  <c r="CA12" i="5" s="1"/>
  <c r="CA62" i="5"/>
  <c r="CA15" i="5" s="1"/>
  <c r="CA65" i="5"/>
  <c r="CA18" i="5" s="1"/>
  <c r="CA57" i="5"/>
  <c r="CA10" i="5" s="1"/>
  <c r="CA60" i="5"/>
  <c r="CA13" i="5" s="1"/>
  <c r="CA63" i="5"/>
  <c r="CA16" i="5" s="1"/>
  <c r="CA66" i="5"/>
  <c r="CA58" i="5"/>
  <c r="CA11" i="5" s="1"/>
  <c r="CA61" i="5"/>
  <c r="CA14" i="5" s="1"/>
  <c r="CA64" i="5"/>
  <c r="CA17" i="5" s="1"/>
  <c r="BL112" i="7"/>
  <c r="BL115" i="7" s="1"/>
  <c r="BL114" i="7"/>
  <c r="A70" i="8"/>
  <c r="G69" i="8"/>
  <c r="CG1" i="11"/>
  <c r="CF3" i="11"/>
  <c r="CD14" i="15"/>
  <c r="CD14" i="11"/>
  <c r="CD14" i="6"/>
  <c r="CD10" i="15"/>
  <c r="CD10" i="11"/>
  <c r="CD10" i="6"/>
  <c r="A68" i="12"/>
  <c r="G67" i="12"/>
  <c r="CA6" i="14" l="1"/>
  <c r="CA5" i="14"/>
  <c r="CA19" i="14" s="1"/>
  <c r="BY19" i="10"/>
  <c r="CB63" i="14"/>
  <c r="CB57" i="14"/>
  <c r="CB65" i="14"/>
  <c r="CC59" i="14"/>
  <c r="CC60" i="14"/>
  <c r="CC61" i="14"/>
  <c r="CC58" i="14"/>
  <c r="CC62" i="14"/>
  <c r="CC64" i="14"/>
  <c r="CC66" i="14"/>
  <c r="CA8" i="10"/>
  <c r="CE7" i="11" s="1"/>
  <c r="CB20" i="14"/>
  <c r="CB27" i="14"/>
  <c r="CB25" i="14"/>
  <c r="CB28" i="14"/>
  <c r="CB24" i="14"/>
  <c r="CB26" i="14"/>
  <c r="CB29" i="14"/>
  <c r="CB21" i="14"/>
  <c r="CB23" i="14"/>
  <c r="CB22" i="14"/>
  <c r="CB8" i="14"/>
  <c r="CB16" i="14"/>
  <c r="CB18" i="14"/>
  <c r="CC17" i="14"/>
  <c r="BZ5" i="10"/>
  <c r="CB10" i="14"/>
  <c r="CC13" i="14"/>
  <c r="CC15" i="14"/>
  <c r="CC12" i="14"/>
  <c r="CC11" i="14"/>
  <c r="CD1" i="14"/>
  <c r="CC14" i="14"/>
  <c r="CC3" i="14"/>
  <c r="CA64" i="10"/>
  <c r="CA17" i="10" s="1"/>
  <c r="CA65" i="10"/>
  <c r="CA18" i="10" s="1"/>
  <c r="CA60" i="10"/>
  <c r="CA13" i="10" s="1"/>
  <c r="CA59" i="10"/>
  <c r="CA12" i="10" s="1"/>
  <c r="CA63" i="10"/>
  <c r="CA16" i="10" s="1"/>
  <c r="CA62" i="10"/>
  <c r="CA15" i="10" s="1"/>
  <c r="CA57" i="10"/>
  <c r="CA10" i="10" s="1"/>
  <c r="CA61" i="10"/>
  <c r="CA14" i="10" s="1"/>
  <c r="CA58" i="10"/>
  <c r="CA11" i="10" s="1"/>
  <c r="CC1" i="10"/>
  <c r="CB3" i="10"/>
  <c r="CB66" i="10"/>
  <c r="E38" i="8"/>
  <c r="CG3" i="11"/>
  <c r="CH1" i="11"/>
  <c r="A71" i="8"/>
  <c r="G70" i="8"/>
  <c r="CE10" i="15"/>
  <c r="CE10" i="11"/>
  <c r="CE10" i="6"/>
  <c r="BM114" i="7"/>
  <c r="BM112" i="7"/>
  <c r="BM115" i="7" s="1"/>
  <c r="CB59" i="5"/>
  <c r="CB12" i="5" s="1"/>
  <c r="CB62" i="5"/>
  <c r="CB15" i="5" s="1"/>
  <c r="CB65" i="5"/>
  <c r="CB18" i="5" s="1"/>
  <c r="CB57" i="5"/>
  <c r="CB10" i="5" s="1"/>
  <c r="CB60" i="5"/>
  <c r="CB13" i="5" s="1"/>
  <c r="CB63" i="5"/>
  <c r="CB16" i="5" s="1"/>
  <c r="CB66" i="5"/>
  <c r="CB58" i="5"/>
  <c r="CB11" i="5" s="1"/>
  <c r="CB61" i="5"/>
  <c r="CB14" i="5" s="1"/>
  <c r="CB64" i="5"/>
  <c r="CB17" i="5" s="1"/>
  <c r="CH1" i="6"/>
  <c r="CG3" i="6"/>
  <c r="CE2" i="15"/>
  <c r="CE2" i="11"/>
  <c r="CB2" i="5"/>
  <c r="CE2" i="6"/>
  <c r="CE16" i="15"/>
  <c r="CE16" i="11"/>
  <c r="CE16" i="6"/>
  <c r="A69" i="12"/>
  <c r="G68" i="12"/>
  <c r="C39" i="12"/>
  <c r="CF72" i="11"/>
  <c r="CF62" i="11"/>
  <c r="CF59" i="11"/>
  <c r="CF61" i="11"/>
  <c r="CF55" i="11"/>
  <c r="CF68" i="11"/>
  <c r="CF64" i="11"/>
  <c r="CF73" i="11"/>
  <c r="CF60" i="11"/>
  <c r="CF66" i="11"/>
  <c r="CF51" i="11"/>
  <c r="CF45" i="11"/>
  <c r="CF39" i="11"/>
  <c r="CF33" i="11"/>
  <c r="CF36" i="11"/>
  <c r="CF35" i="11"/>
  <c r="CF30" i="11"/>
  <c r="CF74" i="11"/>
  <c r="CF50" i="11"/>
  <c r="CF57" i="11"/>
  <c r="CF54" i="11"/>
  <c r="CF48" i="11"/>
  <c r="CF42" i="11"/>
  <c r="CF29" i="11"/>
  <c r="CF52" i="11"/>
  <c r="CF46" i="11"/>
  <c r="CF40" i="11"/>
  <c r="CF34" i="11"/>
  <c r="CF53" i="11"/>
  <c r="CF49" i="11"/>
  <c r="CF43" i="11"/>
  <c r="CF65" i="11"/>
  <c r="CF70" i="11"/>
  <c r="CF56" i="11"/>
  <c r="CF63" i="11"/>
  <c r="CF44" i="11"/>
  <c r="CF38" i="11"/>
  <c r="CF32" i="11"/>
  <c r="CF69" i="11"/>
  <c r="CF47" i="11"/>
  <c r="CF41" i="11"/>
  <c r="CF37" i="11"/>
  <c r="CF31" i="11"/>
  <c r="CF58" i="11"/>
  <c r="CF71" i="11"/>
  <c r="CF28" i="11"/>
  <c r="CE11" i="15"/>
  <c r="CE11" i="11"/>
  <c r="CE11" i="6"/>
  <c r="CE12" i="15"/>
  <c r="CE12" i="11"/>
  <c r="CE12" i="6"/>
  <c r="CE17" i="15"/>
  <c r="CE17" i="11"/>
  <c r="CE17" i="6"/>
  <c r="BN109" i="7"/>
  <c r="CC3" i="5"/>
  <c r="CD1" i="5"/>
  <c r="CE14" i="15"/>
  <c r="CE14" i="11"/>
  <c r="CE14" i="6"/>
  <c r="C39" i="8"/>
  <c r="CH5" i="7"/>
  <c r="CI3" i="7"/>
  <c r="E38" i="12"/>
  <c r="D38" i="16"/>
  <c r="F38" i="16" s="1"/>
  <c r="B39" i="16" s="1"/>
  <c r="CE15" i="15"/>
  <c r="CE15" i="11"/>
  <c r="CE15" i="6"/>
  <c r="A73" i="16"/>
  <c r="G72" i="16"/>
  <c r="CF74" i="15"/>
  <c r="CF66" i="15"/>
  <c r="CF50" i="15"/>
  <c r="CF37" i="15"/>
  <c r="CF31" i="15"/>
  <c r="CF73" i="15"/>
  <c r="CF71" i="15"/>
  <c r="CF62" i="15"/>
  <c r="CF61" i="15"/>
  <c r="CF55" i="15"/>
  <c r="CF51" i="15"/>
  <c r="CF53" i="15"/>
  <c r="CF35" i="15"/>
  <c r="CF42" i="15"/>
  <c r="CF70" i="15"/>
  <c r="CF65" i="15"/>
  <c r="CF59" i="15"/>
  <c r="CF64" i="15"/>
  <c r="CF56" i="15"/>
  <c r="CF52" i="15"/>
  <c r="CF40" i="15"/>
  <c r="CF30" i="15"/>
  <c r="CF72" i="15"/>
  <c r="CF69" i="15"/>
  <c r="CF57" i="15"/>
  <c r="CF48" i="15"/>
  <c r="CF45" i="15"/>
  <c r="CF38" i="15"/>
  <c r="CF36" i="15"/>
  <c r="CF28" i="15"/>
  <c r="CF47" i="15"/>
  <c r="CF41" i="15"/>
  <c r="CF49" i="15"/>
  <c r="CF39" i="15"/>
  <c r="CF44" i="15"/>
  <c r="CF68" i="15"/>
  <c r="CF60" i="15"/>
  <c r="CF54" i="15"/>
  <c r="CF63" i="15"/>
  <c r="CF46" i="15"/>
  <c r="CF58" i="15"/>
  <c r="CF43" i="15"/>
  <c r="CF34" i="15"/>
  <c r="CF32" i="15"/>
  <c r="CF33" i="15"/>
  <c r="CF29" i="15"/>
  <c r="CH1" i="15"/>
  <c r="CG3" i="15"/>
  <c r="CE13" i="15"/>
  <c r="CE13" i="11"/>
  <c r="CE13" i="6"/>
  <c r="CE9" i="15"/>
  <c r="CE9" i="11"/>
  <c r="CE9" i="6"/>
  <c r="CF28" i="6"/>
  <c r="CF30" i="6"/>
  <c r="CF64" i="6"/>
  <c r="CF58" i="6"/>
  <c r="CF52" i="6"/>
  <c r="CF46" i="6"/>
  <c r="CF40" i="6"/>
  <c r="CF34" i="6"/>
  <c r="CF69" i="6"/>
  <c r="CF61" i="6"/>
  <c r="CF55" i="6"/>
  <c r="CF49" i="6"/>
  <c r="CF43" i="6"/>
  <c r="CF37" i="6"/>
  <c r="CF31" i="6"/>
  <c r="CF72" i="6"/>
  <c r="CF70" i="6"/>
  <c r="CF62" i="6"/>
  <c r="CF56" i="6"/>
  <c r="CF50" i="6"/>
  <c r="CF44" i="6"/>
  <c r="CF38" i="6"/>
  <c r="CF32" i="6"/>
  <c r="CF73" i="6"/>
  <c r="CF65" i="6"/>
  <c r="CF59" i="6"/>
  <c r="CF53" i="6"/>
  <c r="CF47" i="6"/>
  <c r="CF41" i="6"/>
  <c r="CF35" i="6"/>
  <c r="CF29" i="6"/>
  <c r="CF63" i="6"/>
  <c r="CF57" i="6"/>
  <c r="CF51" i="6"/>
  <c r="CF45" i="6"/>
  <c r="CF39" i="6"/>
  <c r="CF33" i="6"/>
  <c r="CF74" i="6"/>
  <c r="CF68" i="6"/>
  <c r="CF66" i="6"/>
  <c r="CF60" i="6"/>
  <c r="CF54" i="6"/>
  <c r="CF48" i="6"/>
  <c r="CF42" i="6"/>
  <c r="CF36" i="6"/>
  <c r="CF71" i="6"/>
  <c r="CB6" i="14" l="1"/>
  <c r="CB5" i="14"/>
  <c r="CA6" i="10"/>
  <c r="CE5" i="11" s="1"/>
  <c r="CD60" i="14"/>
  <c r="CD64" i="14"/>
  <c r="CD66" i="14"/>
  <c r="CD61" i="14"/>
  <c r="CD58" i="14"/>
  <c r="CD59" i="14"/>
  <c r="CD62" i="14"/>
  <c r="CC63" i="14"/>
  <c r="CC57" i="14"/>
  <c r="CC65" i="14"/>
  <c r="BZ19" i="10"/>
  <c r="CD4" i="11"/>
  <c r="CB8" i="10"/>
  <c r="CF7" i="11" s="1"/>
  <c r="CC28" i="14"/>
  <c r="CC29" i="14"/>
  <c r="CC25" i="14"/>
  <c r="CC27" i="14"/>
  <c r="CC24" i="14"/>
  <c r="CC26" i="14"/>
  <c r="CC8" i="14"/>
  <c r="CC20" i="14"/>
  <c r="CC21" i="14"/>
  <c r="CC23" i="14"/>
  <c r="CC22" i="14"/>
  <c r="CC16" i="14"/>
  <c r="CC18" i="14"/>
  <c r="CD11" i="14"/>
  <c r="CA5" i="10"/>
  <c r="CC10" i="14"/>
  <c r="CD3" i="14"/>
  <c r="CE1" i="14"/>
  <c r="CD14" i="14"/>
  <c r="CD15" i="14"/>
  <c r="CD17" i="14"/>
  <c r="CD13" i="14"/>
  <c r="CD12" i="14"/>
  <c r="CC3" i="10"/>
  <c r="CD1" i="10"/>
  <c r="CC66" i="10"/>
  <c r="CB65" i="10"/>
  <c r="CB18" i="10" s="1"/>
  <c r="CB62" i="10"/>
  <c r="CB15" i="10" s="1"/>
  <c r="CB59" i="10"/>
  <c r="CB12" i="10" s="1"/>
  <c r="CB60" i="10"/>
  <c r="CB13" i="10" s="1"/>
  <c r="CB58" i="10"/>
  <c r="CB11" i="10" s="1"/>
  <c r="CB64" i="10"/>
  <c r="CB17" i="10" s="1"/>
  <c r="CB57" i="10"/>
  <c r="CB10" i="10" s="1"/>
  <c r="CB63" i="10"/>
  <c r="CB16" i="10" s="1"/>
  <c r="CB61" i="10"/>
  <c r="CB14" i="10" s="1"/>
  <c r="E38" i="16"/>
  <c r="CH3" i="15"/>
  <c r="CI1" i="15"/>
  <c r="CJ3" i="7"/>
  <c r="CI5" i="7"/>
  <c r="CC57" i="5"/>
  <c r="CC10" i="5" s="1"/>
  <c r="CC60" i="5"/>
  <c r="CC13" i="5" s="1"/>
  <c r="CC63" i="5"/>
  <c r="CC16" i="5" s="1"/>
  <c r="CC66" i="5"/>
  <c r="CC58" i="5"/>
  <c r="CC11" i="5" s="1"/>
  <c r="CC61" i="5"/>
  <c r="CC14" i="5" s="1"/>
  <c r="CC64" i="5"/>
  <c r="CC17" i="5" s="1"/>
  <c r="CC59" i="5"/>
  <c r="CC12" i="5" s="1"/>
  <c r="CC62" i="5"/>
  <c r="CC15" i="5" s="1"/>
  <c r="CC65" i="5"/>
  <c r="CC18" i="5" s="1"/>
  <c r="CF17" i="15"/>
  <c r="CF17" i="11"/>
  <c r="CF17" i="6"/>
  <c r="C39" i="16"/>
  <c r="CG29" i="6"/>
  <c r="CG62" i="6"/>
  <c r="CG56" i="6"/>
  <c r="CG50" i="6"/>
  <c r="CG44" i="6"/>
  <c r="CG38" i="6"/>
  <c r="CG32" i="6"/>
  <c r="CG73" i="6"/>
  <c r="CG65" i="6"/>
  <c r="CG59" i="6"/>
  <c r="CG53" i="6"/>
  <c r="CG47" i="6"/>
  <c r="CG41" i="6"/>
  <c r="CG35" i="6"/>
  <c r="CG70" i="6"/>
  <c r="CG28" i="6"/>
  <c r="CG63" i="6"/>
  <c r="CG57" i="6"/>
  <c r="CG51" i="6"/>
  <c r="CG45" i="6"/>
  <c r="CG39" i="6"/>
  <c r="CG33" i="6"/>
  <c r="CG74" i="6"/>
  <c r="CG68" i="6"/>
  <c r="CG66" i="6"/>
  <c r="CG60" i="6"/>
  <c r="CG54" i="6"/>
  <c r="CG48" i="6"/>
  <c r="CG42" i="6"/>
  <c r="CG36" i="6"/>
  <c r="CG71" i="6"/>
  <c r="CG30" i="6"/>
  <c r="CG69" i="6"/>
  <c r="CG61" i="6"/>
  <c r="CG55" i="6"/>
  <c r="CG49" i="6"/>
  <c r="CG43" i="6"/>
  <c r="CG37" i="6"/>
  <c r="CG31" i="6"/>
  <c r="CG72" i="6"/>
  <c r="CG64" i="6"/>
  <c r="CG58" i="6"/>
  <c r="CG52" i="6"/>
  <c r="CG46" i="6"/>
  <c r="CG40" i="6"/>
  <c r="CG34" i="6"/>
  <c r="CF14" i="15"/>
  <c r="CF14" i="11"/>
  <c r="CF14" i="6"/>
  <c r="BN114" i="7"/>
  <c r="BN112" i="7"/>
  <c r="BN115" i="7" s="1"/>
  <c r="A70" i="12"/>
  <c r="G69" i="12"/>
  <c r="CI1" i="6"/>
  <c r="CH3" i="6"/>
  <c r="CF15" i="15"/>
  <c r="CF15" i="11"/>
  <c r="CF15" i="6"/>
  <c r="CF11" i="15"/>
  <c r="CF11" i="11"/>
  <c r="CF11" i="6"/>
  <c r="A72" i="8"/>
  <c r="G71" i="8"/>
  <c r="A74" i="16"/>
  <c r="G73" i="16"/>
  <c r="BN110" i="7"/>
  <c r="BO108" i="7" s="1"/>
  <c r="D39" i="12"/>
  <c r="F39" i="12" s="1"/>
  <c r="B40" i="12" s="1"/>
  <c r="CF16" i="15"/>
  <c r="CF16" i="11"/>
  <c r="CF16" i="6"/>
  <c r="CF12" i="15"/>
  <c r="CF12" i="11"/>
  <c r="CF12" i="6"/>
  <c r="CF13" i="15"/>
  <c r="CF13" i="11"/>
  <c r="CF13" i="6"/>
  <c r="CF9" i="15"/>
  <c r="CF9" i="11"/>
  <c r="CF9" i="6"/>
  <c r="CI1" i="11"/>
  <c r="CH3" i="11"/>
  <c r="CF2" i="15"/>
  <c r="CF2" i="11"/>
  <c r="CC2" i="5"/>
  <c r="CF2" i="6"/>
  <c r="CG68" i="15"/>
  <c r="CG50" i="15"/>
  <c r="CG46" i="15"/>
  <c r="CG40" i="15"/>
  <c r="CG55" i="15"/>
  <c r="CG36" i="15"/>
  <c r="CG66" i="15"/>
  <c r="CG59" i="15"/>
  <c r="CG53" i="15"/>
  <c r="CG62" i="15"/>
  <c r="CG51" i="15"/>
  <c r="CG45" i="15"/>
  <c r="CG47" i="15"/>
  <c r="CG31" i="15"/>
  <c r="CG74" i="15"/>
  <c r="CG65" i="15"/>
  <c r="CG64" i="15"/>
  <c r="CG56" i="15"/>
  <c r="CG52" i="15"/>
  <c r="CG49" i="15"/>
  <c r="CG42" i="15"/>
  <c r="CG38" i="15"/>
  <c r="CG30" i="15"/>
  <c r="CG72" i="15"/>
  <c r="CG70" i="15"/>
  <c r="CG61" i="15"/>
  <c r="CG60" i="15"/>
  <c r="CG57" i="15"/>
  <c r="CG34" i="15"/>
  <c r="CG39" i="15"/>
  <c r="CG33" i="15"/>
  <c r="CG48" i="15"/>
  <c r="CG71" i="15"/>
  <c r="CG69" i="15"/>
  <c r="CG58" i="15"/>
  <c r="CG44" i="15"/>
  <c r="CG32" i="15"/>
  <c r="CG37" i="15"/>
  <c r="CG28" i="15"/>
  <c r="CG73" i="15"/>
  <c r="CG63" i="15"/>
  <c r="CG54" i="15"/>
  <c r="CG41" i="15"/>
  <c r="CG35" i="15"/>
  <c r="CG43" i="15"/>
  <c r="CG29" i="15"/>
  <c r="BC88" i="15"/>
  <c r="BC91" i="15" s="1"/>
  <c r="BC92" i="15" s="1"/>
  <c r="BC97" i="15" s="1"/>
  <c r="BC88" i="11"/>
  <c r="BC91" i="11" s="1"/>
  <c r="BC92" i="11" s="1"/>
  <c r="BC97" i="11" s="1"/>
  <c r="BC88" i="6"/>
  <c r="BC91" i="6" s="1"/>
  <c r="BC92" i="6" s="1"/>
  <c r="BC97" i="6" s="1"/>
  <c r="D39" i="8"/>
  <c r="F39" i="8" s="1"/>
  <c r="B40" i="8" s="1"/>
  <c r="CE1" i="5"/>
  <c r="CD3" i="5"/>
  <c r="CF10" i="15"/>
  <c r="CF10" i="11"/>
  <c r="CF10" i="6"/>
  <c r="CG63" i="11"/>
  <c r="CG69" i="11"/>
  <c r="CG74" i="11"/>
  <c r="CG62" i="11"/>
  <c r="CG59" i="11"/>
  <c r="CG66" i="11"/>
  <c r="CG60" i="11"/>
  <c r="CG72" i="11"/>
  <c r="CG73" i="11"/>
  <c r="CG68" i="11"/>
  <c r="CG70" i="11"/>
  <c r="CG58" i="11"/>
  <c r="CG55" i="11"/>
  <c r="CG51" i="11"/>
  <c r="CG45" i="11"/>
  <c r="CG39" i="11"/>
  <c r="CG33" i="11"/>
  <c r="CG49" i="11"/>
  <c r="CG43" i="11"/>
  <c r="CG37" i="11"/>
  <c r="CG52" i="11"/>
  <c r="CG46" i="11"/>
  <c r="CG40" i="11"/>
  <c r="CG31" i="11"/>
  <c r="CG29" i="11"/>
  <c r="CG64" i="11"/>
  <c r="CG36" i="11"/>
  <c r="CG30" i="11"/>
  <c r="CG50" i="11"/>
  <c r="CG61" i="11"/>
  <c r="CG44" i="11"/>
  <c r="CG56" i="11"/>
  <c r="CG65" i="11"/>
  <c r="CG54" i="11"/>
  <c r="CG47" i="11"/>
  <c r="CG41" i="11"/>
  <c r="CG38" i="11"/>
  <c r="CG53" i="11"/>
  <c r="CG48" i="11"/>
  <c r="CG42" i="11"/>
  <c r="CG34" i="11"/>
  <c r="CG32" i="11"/>
  <c r="CG57" i="11"/>
  <c r="CG71" i="11"/>
  <c r="CG35" i="11"/>
  <c r="CG28" i="11"/>
  <c r="CB19" i="14" l="1"/>
  <c r="CC5" i="14"/>
  <c r="CC6" i="14"/>
  <c r="CB6" i="10"/>
  <c r="CF5" i="11" s="1"/>
  <c r="CE61" i="14"/>
  <c r="CE62" i="14"/>
  <c r="CE64" i="14"/>
  <c r="CE60" i="14"/>
  <c r="CE58" i="14"/>
  <c r="CE59" i="14"/>
  <c r="CE66" i="14"/>
  <c r="CD57" i="14"/>
  <c r="CD63" i="14"/>
  <c r="CD65" i="14"/>
  <c r="CA19" i="10"/>
  <c r="CE4" i="11"/>
  <c r="CC8" i="10"/>
  <c r="CG7" i="11" s="1"/>
  <c r="CD28" i="14"/>
  <c r="CD29" i="14"/>
  <c r="CD27" i="14"/>
  <c r="CD20" i="14"/>
  <c r="CD25" i="14"/>
  <c r="CD8" i="14"/>
  <c r="CD21" i="14"/>
  <c r="CD26" i="14"/>
  <c r="CD24" i="14"/>
  <c r="CD22" i="14"/>
  <c r="CD23" i="14"/>
  <c r="CD16" i="14"/>
  <c r="CD18" i="14"/>
  <c r="CB5" i="10"/>
  <c r="CD10" i="14"/>
  <c r="CE15" i="14"/>
  <c r="CE14" i="14"/>
  <c r="CE12" i="14"/>
  <c r="CE13" i="14"/>
  <c r="CE11" i="14"/>
  <c r="CE17" i="14"/>
  <c r="CF1" i="14"/>
  <c r="CE3" i="14"/>
  <c r="CD66" i="10"/>
  <c r="CD3" i="10"/>
  <c r="CE1" i="10"/>
  <c r="CC57" i="10"/>
  <c r="CC10" i="10" s="1"/>
  <c r="CC64" i="10"/>
  <c r="CC17" i="10" s="1"/>
  <c r="CC61" i="10"/>
  <c r="CC14" i="10" s="1"/>
  <c r="CC65" i="10"/>
  <c r="CC18" i="10" s="1"/>
  <c r="CC63" i="10"/>
  <c r="CC16" i="10" s="1"/>
  <c r="CC62" i="10"/>
  <c r="CC15" i="10" s="1"/>
  <c r="CC60" i="10"/>
  <c r="CC13" i="10" s="1"/>
  <c r="CC59" i="10"/>
  <c r="CC12" i="10" s="1"/>
  <c r="CC58" i="10"/>
  <c r="CC11" i="10" s="1"/>
  <c r="E39" i="12"/>
  <c r="A73" i="8"/>
  <c r="G72" i="8"/>
  <c r="CG16" i="15"/>
  <c r="CG16" i="11"/>
  <c r="CG16" i="6"/>
  <c r="CG12" i="15"/>
  <c r="CG12" i="11"/>
  <c r="CG12" i="6"/>
  <c r="CJ1" i="15"/>
  <c r="CI3" i="15"/>
  <c r="CH74" i="11"/>
  <c r="CH60" i="11"/>
  <c r="CH71" i="11"/>
  <c r="CH73" i="11"/>
  <c r="CH72" i="11"/>
  <c r="CH55" i="11"/>
  <c r="CH58" i="11"/>
  <c r="CH53" i="11"/>
  <c r="CH65" i="11"/>
  <c r="CH59" i="11"/>
  <c r="CH50" i="11"/>
  <c r="CH44" i="11"/>
  <c r="CH38" i="11"/>
  <c r="CH32" i="11"/>
  <c r="CH49" i="11"/>
  <c r="CH47" i="11"/>
  <c r="CH41" i="11"/>
  <c r="CH43" i="11"/>
  <c r="CH31" i="11"/>
  <c r="CH40" i="11"/>
  <c r="CH29" i="11"/>
  <c r="CH68" i="11"/>
  <c r="CH37" i="11"/>
  <c r="CH66" i="11"/>
  <c r="CH48" i="11"/>
  <c r="CH42" i="11"/>
  <c r="CH36" i="11"/>
  <c r="CH64" i="11"/>
  <c r="CH51" i="11"/>
  <c r="CH45" i="11"/>
  <c r="CH39" i="11"/>
  <c r="CH33" i="11"/>
  <c r="CH61" i="11"/>
  <c r="CH57" i="11"/>
  <c r="CH63" i="11"/>
  <c r="CH34" i="11"/>
  <c r="CH30" i="11"/>
  <c r="CH56" i="11"/>
  <c r="CH69" i="11"/>
  <c r="CH62" i="11"/>
  <c r="CH35" i="11"/>
  <c r="CH70" i="11"/>
  <c r="CH54" i="11"/>
  <c r="CH52" i="11"/>
  <c r="CH46" i="11"/>
  <c r="CH28" i="11"/>
  <c r="BO109" i="7"/>
  <c r="A75" i="16"/>
  <c r="G74" i="16"/>
  <c r="A71" i="12"/>
  <c r="G70" i="12"/>
  <c r="D39" i="16"/>
  <c r="F39" i="16" s="1"/>
  <c r="B40" i="16" s="1"/>
  <c r="CG17" i="15"/>
  <c r="CG17" i="11"/>
  <c r="CG17" i="6"/>
  <c r="CG13" i="15"/>
  <c r="CG13" i="11"/>
  <c r="CG13" i="6"/>
  <c r="CG9" i="15"/>
  <c r="CG9" i="11"/>
  <c r="CG9" i="6"/>
  <c r="CH70" i="15"/>
  <c r="CH73" i="15"/>
  <c r="CH68" i="15"/>
  <c r="CH55" i="15"/>
  <c r="CH42" i="15"/>
  <c r="CH47" i="15"/>
  <c r="CH43" i="15"/>
  <c r="CH35" i="15"/>
  <c r="CH31" i="15"/>
  <c r="CH30" i="15"/>
  <c r="CH28" i="15"/>
  <c r="CH66" i="15"/>
  <c r="CH63" i="15"/>
  <c r="CH51" i="15"/>
  <c r="CH56" i="15"/>
  <c r="CH34" i="15"/>
  <c r="CH37" i="15"/>
  <c r="CH38" i="15"/>
  <c r="CH46" i="15"/>
  <c r="CH45" i="15"/>
  <c r="CH39" i="15"/>
  <c r="CH54" i="15"/>
  <c r="CH59" i="15"/>
  <c r="CH32" i="15"/>
  <c r="CH74" i="15"/>
  <c r="CH65" i="15"/>
  <c r="CH58" i="15"/>
  <c r="CH52" i="15"/>
  <c r="CH62" i="15"/>
  <c r="CH61" i="15"/>
  <c r="CH57" i="15"/>
  <c r="CH44" i="15"/>
  <c r="CH53" i="15"/>
  <c r="CH49" i="15"/>
  <c r="CH64" i="15"/>
  <c r="CH36" i="15"/>
  <c r="CH48" i="15"/>
  <c r="CH71" i="15"/>
  <c r="CH72" i="15"/>
  <c r="CH69" i="15"/>
  <c r="CH60" i="15"/>
  <c r="CH50" i="15"/>
  <c r="CH33" i="15"/>
  <c r="CH40" i="15"/>
  <c r="CH41" i="15"/>
  <c r="CH29" i="15"/>
  <c r="C40" i="8"/>
  <c r="CG2" i="15"/>
  <c r="CG2" i="11"/>
  <c r="CG2" i="6"/>
  <c r="CD2" i="5"/>
  <c r="CD59" i="5"/>
  <c r="CD12" i="5" s="1"/>
  <c r="CD62" i="5"/>
  <c r="CD15" i="5" s="1"/>
  <c r="CD65" i="5"/>
  <c r="CD18" i="5" s="1"/>
  <c r="CD57" i="5"/>
  <c r="CD10" i="5" s="1"/>
  <c r="CD60" i="5"/>
  <c r="CD13" i="5" s="1"/>
  <c r="CD63" i="5"/>
  <c r="CD16" i="5" s="1"/>
  <c r="CD66" i="5"/>
  <c r="CD58" i="5"/>
  <c r="CD11" i="5" s="1"/>
  <c r="CD61" i="5"/>
  <c r="CD14" i="5" s="1"/>
  <c r="CD64" i="5"/>
  <c r="CD17" i="5" s="1"/>
  <c r="CF1" i="5"/>
  <c r="CE3" i="5"/>
  <c r="CJ1" i="11"/>
  <c r="CI3" i="11"/>
  <c r="CH28" i="6"/>
  <c r="CH74" i="6"/>
  <c r="CH68" i="6"/>
  <c r="CH66" i="6"/>
  <c r="CH60" i="6"/>
  <c r="CH54" i="6"/>
  <c r="CH48" i="6"/>
  <c r="CH42" i="6"/>
  <c r="CH36" i="6"/>
  <c r="CH71" i="6"/>
  <c r="CH63" i="6"/>
  <c r="CH57" i="6"/>
  <c r="CH51" i="6"/>
  <c r="CH45" i="6"/>
  <c r="CH39" i="6"/>
  <c r="CH33" i="6"/>
  <c r="CH30" i="6"/>
  <c r="CH29" i="6"/>
  <c r="CH61" i="6"/>
  <c r="CH55" i="6"/>
  <c r="CH49" i="6"/>
  <c r="CH43" i="6"/>
  <c r="CH37" i="6"/>
  <c r="CH31" i="6"/>
  <c r="CH72" i="6"/>
  <c r="CH64" i="6"/>
  <c r="CH58" i="6"/>
  <c r="CH52" i="6"/>
  <c r="CH46" i="6"/>
  <c r="CH40" i="6"/>
  <c r="CH34" i="6"/>
  <c r="CH69" i="6"/>
  <c r="CH62" i="6"/>
  <c r="CH56" i="6"/>
  <c r="CH50" i="6"/>
  <c r="CH44" i="6"/>
  <c r="CH38" i="6"/>
  <c r="CH32" i="6"/>
  <c r="CH73" i="6"/>
  <c r="CH65" i="6"/>
  <c r="CH59" i="6"/>
  <c r="CH53" i="6"/>
  <c r="CH47" i="6"/>
  <c r="CH41" i="6"/>
  <c r="CH35" i="6"/>
  <c r="CH70" i="6"/>
  <c r="CG14" i="15"/>
  <c r="CG14" i="11"/>
  <c r="CG14" i="6"/>
  <c r="CG10" i="15"/>
  <c r="CG10" i="11"/>
  <c r="CG10" i="6"/>
  <c r="CI3" i="6"/>
  <c r="CJ1" i="6"/>
  <c r="CG11" i="15"/>
  <c r="CG11" i="11"/>
  <c r="CG11" i="6"/>
  <c r="E39" i="8"/>
  <c r="C40" i="12"/>
  <c r="CG15" i="15"/>
  <c r="CG15" i="11"/>
  <c r="CG15" i="6"/>
  <c r="CJ5" i="7"/>
  <c r="CK3" i="7"/>
  <c r="CD6" i="14" l="1"/>
  <c r="CD5" i="14"/>
  <c r="CC6" i="10"/>
  <c r="CG5" i="11" s="1"/>
  <c r="CE63" i="14"/>
  <c r="CE65" i="14"/>
  <c r="CE57" i="14"/>
  <c r="CF58" i="14"/>
  <c r="CF61" i="14"/>
  <c r="CF59" i="14"/>
  <c r="CF60" i="14"/>
  <c r="CF64" i="14"/>
  <c r="CF62" i="14"/>
  <c r="CF66" i="14"/>
  <c r="CC19" i="14"/>
  <c r="CD8" i="10"/>
  <c r="CH7" i="11" s="1"/>
  <c r="CB19" i="10"/>
  <c r="CF4" i="11"/>
  <c r="CE28" i="14"/>
  <c r="CE29" i="14"/>
  <c r="CE27" i="14"/>
  <c r="CE25" i="14"/>
  <c r="CE20" i="14"/>
  <c r="CE26" i="14"/>
  <c r="CE21" i="14"/>
  <c r="CE8" i="14"/>
  <c r="CE22" i="14"/>
  <c r="CE24" i="14"/>
  <c r="CE23" i="14"/>
  <c r="CE16" i="14"/>
  <c r="CE18" i="14"/>
  <c r="CC5" i="10"/>
  <c r="CD19" i="14"/>
  <c r="CE10" i="14"/>
  <c r="CF11" i="14"/>
  <c r="CF3" i="14"/>
  <c r="CG1" i="14"/>
  <c r="CF17" i="14"/>
  <c r="CF13" i="14"/>
  <c r="CF15" i="14"/>
  <c r="CF14" i="14"/>
  <c r="CF12" i="14"/>
  <c r="CE66" i="10"/>
  <c r="CF1" i="10"/>
  <c r="CE3" i="10"/>
  <c r="CD62" i="10"/>
  <c r="CD15" i="10" s="1"/>
  <c r="CD64" i="10"/>
  <c r="CD17" i="10" s="1"/>
  <c r="CD57" i="10"/>
  <c r="CD10" i="10" s="1"/>
  <c r="CD60" i="10"/>
  <c r="CD13" i="10" s="1"/>
  <c r="CD59" i="10"/>
  <c r="CD12" i="10" s="1"/>
  <c r="CD65" i="10"/>
  <c r="CD18" i="10" s="1"/>
  <c r="CD63" i="10"/>
  <c r="CD16" i="10" s="1"/>
  <c r="CD61" i="10"/>
  <c r="CD14" i="10" s="1"/>
  <c r="CD58" i="10"/>
  <c r="CD11" i="10" s="1"/>
  <c r="E39" i="16"/>
  <c r="CK1" i="11"/>
  <c r="CJ3" i="11"/>
  <c r="CH10" i="15"/>
  <c r="CH10" i="11"/>
  <c r="CH10" i="6"/>
  <c r="CH2" i="15"/>
  <c r="CH2" i="11"/>
  <c r="CH2" i="6"/>
  <c r="CE2" i="5"/>
  <c r="CK1" i="15"/>
  <c r="CJ3" i="15"/>
  <c r="CH17" i="15"/>
  <c r="CH17" i="11"/>
  <c r="CH17" i="6"/>
  <c r="CL3" i="7"/>
  <c r="CK5" i="7"/>
  <c r="CE59" i="5"/>
  <c r="CE12" i="5" s="1"/>
  <c r="CE62" i="5"/>
  <c r="CE15" i="5" s="1"/>
  <c r="CE65" i="5"/>
  <c r="CE18" i="5" s="1"/>
  <c r="CE57" i="5"/>
  <c r="CE10" i="5" s="1"/>
  <c r="CE60" i="5"/>
  <c r="CE13" i="5" s="1"/>
  <c r="CE63" i="5"/>
  <c r="CE16" i="5" s="1"/>
  <c r="CE66" i="5"/>
  <c r="CE58" i="5"/>
  <c r="CE11" i="5" s="1"/>
  <c r="CE61" i="5"/>
  <c r="CE14" i="5" s="1"/>
  <c r="CE64" i="5"/>
  <c r="CE17" i="5" s="1"/>
  <c r="CH14" i="15"/>
  <c r="CH14" i="11"/>
  <c r="CH14" i="6"/>
  <c r="BD88" i="15"/>
  <c r="BD91" i="15" s="1"/>
  <c r="BD92" i="15" s="1"/>
  <c r="BD97" i="15" s="1"/>
  <c r="BD88" i="11"/>
  <c r="BD91" i="11" s="1"/>
  <c r="BD92" i="11" s="1"/>
  <c r="BD97" i="11" s="1"/>
  <c r="BD88" i="6"/>
  <c r="BD91" i="6" s="1"/>
  <c r="BD92" i="6" s="1"/>
  <c r="BD97" i="6" s="1"/>
  <c r="D40" i="8"/>
  <c r="F40" i="8" s="1"/>
  <c r="B41" i="8" s="1"/>
  <c r="A76" i="16"/>
  <c r="G75" i="16"/>
  <c r="CK1" i="6"/>
  <c r="CJ3" i="6"/>
  <c r="CG1" i="5"/>
  <c r="CF3" i="5"/>
  <c r="CH15" i="15"/>
  <c r="CH15" i="11"/>
  <c r="CH15" i="6"/>
  <c r="CH11" i="15"/>
  <c r="CH11" i="11"/>
  <c r="CH11" i="6"/>
  <c r="A72" i="12"/>
  <c r="G71" i="12"/>
  <c r="D40" i="12"/>
  <c r="F40" i="12" s="1"/>
  <c r="B41" i="12" s="1"/>
  <c r="CI61" i="6"/>
  <c r="CI55" i="6"/>
  <c r="CI49" i="6"/>
  <c r="CI43" i="6"/>
  <c r="CI37" i="6"/>
  <c r="CI31" i="6"/>
  <c r="CI72" i="6"/>
  <c r="CI64" i="6"/>
  <c r="CI58" i="6"/>
  <c r="CI52" i="6"/>
  <c r="CI46" i="6"/>
  <c r="CI40" i="6"/>
  <c r="CI34" i="6"/>
  <c r="CI69" i="6"/>
  <c r="CI73" i="6"/>
  <c r="CI65" i="6"/>
  <c r="CI59" i="6"/>
  <c r="CI53" i="6"/>
  <c r="CI47" i="6"/>
  <c r="CI41" i="6"/>
  <c r="CI35" i="6"/>
  <c r="CI70" i="6"/>
  <c r="CI62" i="6"/>
  <c r="CI56" i="6"/>
  <c r="CI50" i="6"/>
  <c r="CI44" i="6"/>
  <c r="CI38" i="6"/>
  <c r="CI32" i="6"/>
  <c r="CI66" i="6"/>
  <c r="CI60" i="6"/>
  <c r="CI54" i="6"/>
  <c r="CI48" i="6"/>
  <c r="CI42" i="6"/>
  <c r="CI36" i="6"/>
  <c r="CI71" i="6"/>
  <c r="CI63" i="6"/>
  <c r="CI57" i="6"/>
  <c r="CI51" i="6"/>
  <c r="CI45" i="6"/>
  <c r="CI39" i="6"/>
  <c r="CI33" i="6"/>
  <c r="CI74" i="6"/>
  <c r="CI68" i="6"/>
  <c r="CI28" i="6"/>
  <c r="CI30" i="6"/>
  <c r="CI29" i="6"/>
  <c r="CH16" i="15"/>
  <c r="CH16" i="11"/>
  <c r="CH16" i="6"/>
  <c r="CH12" i="15"/>
  <c r="CH12" i="11"/>
  <c r="CH12" i="6"/>
  <c r="BO114" i="7"/>
  <c r="BO112" i="7"/>
  <c r="BO115" i="7" s="1"/>
  <c r="CI64" i="11"/>
  <c r="CI58" i="11"/>
  <c r="CI68" i="11"/>
  <c r="CI53" i="11"/>
  <c r="CI49" i="11"/>
  <c r="CI43" i="11"/>
  <c r="CI37" i="11"/>
  <c r="CI31" i="11"/>
  <c r="CI70" i="11"/>
  <c r="CI74" i="11"/>
  <c r="CI56" i="11"/>
  <c r="CI62" i="11"/>
  <c r="CI69" i="11"/>
  <c r="CI57" i="11"/>
  <c r="CI55" i="11"/>
  <c r="CI71" i="11"/>
  <c r="CI54" i="11"/>
  <c r="CI36" i="11"/>
  <c r="CI73" i="11"/>
  <c r="CI51" i="11"/>
  <c r="CI45" i="11"/>
  <c r="CI60" i="11"/>
  <c r="CI33" i="11"/>
  <c r="CI52" i="11"/>
  <c r="CI46" i="11"/>
  <c r="CI72" i="11"/>
  <c r="CI59" i="11"/>
  <c r="CI34" i="11"/>
  <c r="CI66" i="11"/>
  <c r="CI29" i="11"/>
  <c r="CI47" i="11"/>
  <c r="CI41" i="11"/>
  <c r="CI35" i="11"/>
  <c r="CI50" i="11"/>
  <c r="CI44" i="11"/>
  <c r="CI38" i="11"/>
  <c r="CI65" i="11"/>
  <c r="CI48" i="11"/>
  <c r="CI63" i="11"/>
  <c r="CI42" i="11"/>
  <c r="CI61" i="11"/>
  <c r="CI39" i="11"/>
  <c r="CI40" i="11"/>
  <c r="CI32" i="11"/>
  <c r="CI30" i="11"/>
  <c r="CI28" i="11"/>
  <c r="CH13" i="15"/>
  <c r="CH13" i="11"/>
  <c r="CH13" i="6"/>
  <c r="CH9" i="15"/>
  <c r="CH9" i="11"/>
  <c r="CH9" i="6"/>
  <c r="C40" i="16"/>
  <c r="BO110" i="7"/>
  <c r="BP108" i="7" s="1"/>
  <c r="CI72" i="15"/>
  <c r="CI70" i="15"/>
  <c r="CI32" i="15"/>
  <c r="CI46" i="15"/>
  <c r="CI41" i="15"/>
  <c r="CI35" i="15"/>
  <c r="CI31" i="15"/>
  <c r="CI69" i="15"/>
  <c r="CI62" i="15"/>
  <c r="CI68" i="15"/>
  <c r="CI56" i="15"/>
  <c r="CI45" i="15"/>
  <c r="CI50" i="15"/>
  <c r="CI34" i="15"/>
  <c r="CI36" i="15"/>
  <c r="CI65" i="15"/>
  <c r="CI52" i="15"/>
  <c r="CI59" i="15"/>
  <c r="CI33" i="15"/>
  <c r="CI39" i="15"/>
  <c r="CI30" i="15"/>
  <c r="CI66" i="15"/>
  <c r="CI44" i="15"/>
  <c r="CI38" i="15"/>
  <c r="CI53" i="15"/>
  <c r="CI58" i="15"/>
  <c r="CI55" i="15"/>
  <c r="CI48" i="15"/>
  <c r="CI74" i="15"/>
  <c r="CI71" i="15"/>
  <c r="CI64" i="15"/>
  <c r="CI57" i="15"/>
  <c r="CI51" i="15"/>
  <c r="CI61" i="15"/>
  <c r="CI60" i="15"/>
  <c r="CI49" i="15"/>
  <c r="CI43" i="15"/>
  <c r="CI54" i="15"/>
  <c r="CI47" i="15"/>
  <c r="CI40" i="15"/>
  <c r="CI42" i="15"/>
  <c r="CI63" i="15"/>
  <c r="CI73" i="15"/>
  <c r="CI37" i="15"/>
  <c r="CI28" i="15"/>
  <c r="CI29" i="15"/>
  <c r="A74" i="8"/>
  <c r="G73" i="8"/>
  <c r="CE6" i="14" l="1"/>
  <c r="CE5" i="14"/>
  <c r="CD6" i="10"/>
  <c r="CH5" i="11" s="1"/>
  <c r="CG58" i="14"/>
  <c r="CG59" i="14"/>
  <c r="CG60" i="14"/>
  <c r="CG62" i="14"/>
  <c r="CG61" i="14"/>
  <c r="CG66" i="14"/>
  <c r="CG64" i="14"/>
  <c r="CF57" i="14"/>
  <c r="CF63" i="14"/>
  <c r="CF65" i="14"/>
  <c r="CE8" i="10"/>
  <c r="CI7" i="11" s="1"/>
  <c r="CC19" i="10"/>
  <c r="CG4" i="11"/>
  <c r="CF8" i="14"/>
  <c r="CF29" i="14"/>
  <c r="CF28" i="14"/>
  <c r="CF25" i="14"/>
  <c r="CF27" i="14"/>
  <c r="CF20" i="14"/>
  <c r="CF24" i="14"/>
  <c r="CF26" i="14"/>
  <c r="CF21" i="14"/>
  <c r="CF23" i="14"/>
  <c r="CF22" i="14"/>
  <c r="CF16" i="14"/>
  <c r="CF18" i="14"/>
  <c r="CG13" i="14"/>
  <c r="CD5" i="10"/>
  <c r="CH4" i="11" s="1"/>
  <c r="CF10" i="14"/>
  <c r="CG12" i="14"/>
  <c r="CG17" i="14"/>
  <c r="CG14" i="14"/>
  <c r="CG3" i="14"/>
  <c r="CG15" i="14"/>
  <c r="CG11" i="14"/>
  <c r="CH1" i="14"/>
  <c r="CF66" i="10"/>
  <c r="CF3" i="10"/>
  <c r="CG1" i="10"/>
  <c r="CE58" i="10"/>
  <c r="CE11" i="10" s="1"/>
  <c r="CE57" i="10"/>
  <c r="CE10" i="10" s="1"/>
  <c r="CE62" i="10"/>
  <c r="CE15" i="10" s="1"/>
  <c r="CE63" i="10"/>
  <c r="CE16" i="10" s="1"/>
  <c r="CE64" i="10"/>
  <c r="CE17" i="10" s="1"/>
  <c r="CE60" i="10"/>
  <c r="CE13" i="10" s="1"/>
  <c r="CE65" i="10"/>
  <c r="CE18" i="10" s="1"/>
  <c r="CE61" i="10"/>
  <c r="CE14" i="10" s="1"/>
  <c r="CE59" i="10"/>
  <c r="CE12" i="10" s="1"/>
  <c r="CL1" i="6"/>
  <c r="CK3" i="6"/>
  <c r="C41" i="8"/>
  <c r="CI14" i="15"/>
  <c r="CI14" i="11"/>
  <c r="CI14" i="6"/>
  <c r="CL1" i="11"/>
  <c r="CK3" i="11"/>
  <c r="CF57" i="5"/>
  <c r="CF10" i="5" s="1"/>
  <c r="CF60" i="5"/>
  <c r="CF13" i="5" s="1"/>
  <c r="CF63" i="5"/>
  <c r="CF16" i="5" s="1"/>
  <c r="CF66" i="5"/>
  <c r="CF58" i="5"/>
  <c r="CF11" i="5" s="1"/>
  <c r="CF61" i="5"/>
  <c r="CF14" i="5" s="1"/>
  <c r="CF64" i="5"/>
  <c r="CF17" i="5" s="1"/>
  <c r="CF59" i="5"/>
  <c r="CF12" i="5" s="1"/>
  <c r="CF62" i="5"/>
  <c r="CF15" i="5" s="1"/>
  <c r="CF65" i="5"/>
  <c r="CF18" i="5" s="1"/>
  <c r="CI15" i="15"/>
  <c r="CI15" i="11"/>
  <c r="CI15" i="6"/>
  <c r="CI11" i="15"/>
  <c r="CI11" i="11"/>
  <c r="CI11" i="6"/>
  <c r="CL5" i="7"/>
  <c r="CM3" i="7"/>
  <c r="G74" i="8"/>
  <c r="A75" i="8"/>
  <c r="C41" i="12"/>
  <c r="CH1" i="5"/>
  <c r="CG3" i="5"/>
  <c r="E40" i="8"/>
  <c r="CI16" i="15"/>
  <c r="CI16" i="11"/>
  <c r="CI16" i="6"/>
  <c r="CI12" i="15"/>
  <c r="CI12" i="11"/>
  <c r="CI12" i="6"/>
  <c r="CJ72" i="15"/>
  <c r="CJ70" i="15"/>
  <c r="CJ71" i="15"/>
  <c r="CJ62" i="15"/>
  <c r="CJ56" i="15"/>
  <c r="CJ50" i="15"/>
  <c r="CJ63" i="15"/>
  <c r="CJ60" i="15"/>
  <c r="CJ59" i="15"/>
  <c r="CJ48" i="15"/>
  <c r="CJ51" i="15"/>
  <c r="CJ45" i="15"/>
  <c r="CJ28" i="15"/>
  <c r="CJ73" i="15"/>
  <c r="CJ52" i="15"/>
  <c r="CJ42" i="15"/>
  <c r="CJ35" i="15"/>
  <c r="CJ69" i="15"/>
  <c r="CJ57" i="15"/>
  <c r="CJ38" i="15"/>
  <c r="CJ31" i="15"/>
  <c r="CJ46" i="15"/>
  <c r="CJ68" i="15"/>
  <c r="CJ61" i="15"/>
  <c r="CJ66" i="15"/>
  <c r="CJ53" i="15"/>
  <c r="CJ39" i="15"/>
  <c r="CJ40" i="15"/>
  <c r="CJ44" i="15"/>
  <c r="CJ47" i="15"/>
  <c r="CJ33" i="15"/>
  <c r="CJ36" i="15"/>
  <c r="CJ74" i="15"/>
  <c r="CJ64" i="15"/>
  <c r="CJ54" i="15"/>
  <c r="CJ32" i="15"/>
  <c r="CJ34" i="15"/>
  <c r="CJ30" i="15"/>
  <c r="CJ65" i="15"/>
  <c r="CJ49" i="15"/>
  <c r="CJ43" i="15"/>
  <c r="CJ37" i="15"/>
  <c r="CJ58" i="15"/>
  <c r="CJ55" i="15"/>
  <c r="CJ41" i="15"/>
  <c r="CJ29" i="15"/>
  <c r="E40" i="12"/>
  <c r="CI13" i="15"/>
  <c r="CI13" i="11"/>
  <c r="CI13" i="6"/>
  <c r="CI9" i="15"/>
  <c r="CI9" i="11"/>
  <c r="CI9" i="6"/>
  <c r="CL1" i="15"/>
  <c r="CK3" i="15"/>
  <c r="BP110" i="7"/>
  <c r="BQ108" i="7" s="1"/>
  <c r="BP109" i="7"/>
  <c r="CI10" i="15"/>
  <c r="CI10" i="11"/>
  <c r="CI10" i="6"/>
  <c r="CI2" i="15"/>
  <c r="CI2" i="11"/>
  <c r="CI2" i="6"/>
  <c r="CF2" i="5"/>
  <c r="D40" i="16"/>
  <c r="F40" i="16" s="1"/>
  <c r="B41" i="16" s="1"/>
  <c r="A73" i="12"/>
  <c r="G72" i="12"/>
  <c r="CJ65" i="6"/>
  <c r="CJ59" i="6"/>
  <c r="CJ53" i="6"/>
  <c r="CJ47" i="6"/>
  <c r="CJ41" i="6"/>
  <c r="CJ35" i="6"/>
  <c r="CJ70" i="6"/>
  <c r="CJ62" i="6"/>
  <c r="CJ56" i="6"/>
  <c r="CJ50" i="6"/>
  <c r="CJ44" i="6"/>
  <c r="CJ38" i="6"/>
  <c r="CJ32" i="6"/>
  <c r="CJ73" i="6"/>
  <c r="CJ66" i="6"/>
  <c r="CJ60" i="6"/>
  <c r="CJ54" i="6"/>
  <c r="CJ48" i="6"/>
  <c r="CJ42" i="6"/>
  <c r="CJ36" i="6"/>
  <c r="CJ71" i="6"/>
  <c r="CJ63" i="6"/>
  <c r="CJ57" i="6"/>
  <c r="CJ51" i="6"/>
  <c r="CJ45" i="6"/>
  <c r="CJ39" i="6"/>
  <c r="CJ33" i="6"/>
  <c r="CJ74" i="6"/>
  <c r="CJ68" i="6"/>
  <c r="CJ28" i="6"/>
  <c r="CJ30" i="6"/>
  <c r="CJ29" i="6"/>
  <c r="CJ72" i="6"/>
  <c r="CJ64" i="6"/>
  <c r="CJ58" i="6"/>
  <c r="CJ52" i="6"/>
  <c r="CJ46" i="6"/>
  <c r="CJ40" i="6"/>
  <c r="CJ34" i="6"/>
  <c r="CJ69" i="6"/>
  <c r="CJ61" i="6"/>
  <c r="CJ55" i="6"/>
  <c r="CJ49" i="6"/>
  <c r="CJ43" i="6"/>
  <c r="CJ37" i="6"/>
  <c r="CJ31" i="6"/>
  <c r="A77" i="16"/>
  <c r="G76" i="16"/>
  <c r="CI17" i="15"/>
  <c r="CI17" i="11"/>
  <c r="CI17" i="6"/>
  <c r="CJ70" i="11"/>
  <c r="CJ47" i="11"/>
  <c r="CJ41" i="11"/>
  <c r="CJ35" i="11"/>
  <c r="CJ71" i="11"/>
  <c r="CJ63" i="11"/>
  <c r="CJ57" i="11"/>
  <c r="CJ48" i="11"/>
  <c r="CJ42" i="11"/>
  <c r="CJ36" i="11"/>
  <c r="CJ54" i="11"/>
  <c r="CJ72" i="11"/>
  <c r="CJ66" i="11"/>
  <c r="CJ69" i="11"/>
  <c r="CJ55" i="11"/>
  <c r="CJ62" i="11"/>
  <c r="CJ59" i="11"/>
  <c r="CJ31" i="11"/>
  <c r="CJ64" i="11"/>
  <c r="CJ61" i="11"/>
  <c r="CJ50" i="11"/>
  <c r="CJ44" i="11"/>
  <c r="CJ74" i="11"/>
  <c r="CJ73" i="11"/>
  <c r="CJ65" i="11"/>
  <c r="CJ51" i="11"/>
  <c r="CJ45" i="11"/>
  <c r="CJ30" i="11"/>
  <c r="CJ29" i="11"/>
  <c r="CJ58" i="11"/>
  <c r="CJ56" i="11"/>
  <c r="CJ52" i="11"/>
  <c r="CJ60" i="11"/>
  <c r="CJ68" i="11"/>
  <c r="CJ37" i="11"/>
  <c r="CJ39" i="11"/>
  <c r="CJ32" i="11"/>
  <c r="CJ46" i="11"/>
  <c r="CJ40" i="11"/>
  <c r="CJ34" i="11"/>
  <c r="CJ53" i="11"/>
  <c r="CJ49" i="11"/>
  <c r="CJ43" i="11"/>
  <c r="CJ38" i="11"/>
  <c r="CJ33" i="11"/>
  <c r="CJ28" i="11"/>
  <c r="CF6" i="14" l="1"/>
  <c r="CF5" i="14"/>
  <c r="CE6" i="10"/>
  <c r="CI5" i="11" s="1"/>
  <c r="CE19" i="14"/>
  <c r="CG57" i="14"/>
  <c r="CG65" i="14"/>
  <c r="CG63" i="14"/>
  <c r="CG16" i="14" s="1"/>
  <c r="CH58" i="14"/>
  <c r="CH62" i="14"/>
  <c r="CH59" i="14"/>
  <c r="CH60" i="14"/>
  <c r="CH61" i="14"/>
  <c r="CH66" i="14"/>
  <c r="CH64" i="14"/>
  <c r="CF8" i="10"/>
  <c r="CJ7" i="11" s="1"/>
  <c r="CG8" i="14"/>
  <c r="CG29" i="14"/>
  <c r="CG27" i="14"/>
  <c r="CG28" i="14"/>
  <c r="CG25" i="14"/>
  <c r="CG21" i="14"/>
  <c r="CG24" i="14"/>
  <c r="CG26" i="14"/>
  <c r="CG20" i="14"/>
  <c r="CG23" i="14"/>
  <c r="CG22" i="14"/>
  <c r="CG18" i="14"/>
  <c r="CE5" i="10"/>
  <c r="CD19" i="10"/>
  <c r="CG10" i="14"/>
  <c r="CH3" i="14"/>
  <c r="CI1" i="14"/>
  <c r="CH11" i="14"/>
  <c r="CH15" i="14"/>
  <c r="CH14" i="14"/>
  <c r="CH17" i="14"/>
  <c r="CH13" i="14"/>
  <c r="CH12" i="14"/>
  <c r="CG66" i="10"/>
  <c r="CG3" i="10"/>
  <c r="CH1" i="10"/>
  <c r="CF61" i="10"/>
  <c r="CF14" i="10" s="1"/>
  <c r="CF62" i="10"/>
  <c r="CF15" i="10" s="1"/>
  <c r="CF57" i="10"/>
  <c r="CF10" i="10" s="1"/>
  <c r="CF63" i="10"/>
  <c r="CF16" i="10" s="1"/>
  <c r="CF58" i="10"/>
  <c r="CF11" i="10" s="1"/>
  <c r="CF59" i="10"/>
  <c r="CF12" i="10" s="1"/>
  <c r="CF64" i="10"/>
  <c r="CF17" i="10" s="1"/>
  <c r="CF65" i="10"/>
  <c r="CF18" i="10" s="1"/>
  <c r="CF60" i="10"/>
  <c r="CF13" i="10" s="1"/>
  <c r="BP112" i="7"/>
  <c r="BP115" i="7" s="1"/>
  <c r="BP114" i="7"/>
  <c r="CG58" i="5"/>
  <c r="CG11" i="5" s="1"/>
  <c r="CG61" i="5"/>
  <c r="CG14" i="5" s="1"/>
  <c r="CG64" i="5"/>
  <c r="CG17" i="5" s="1"/>
  <c r="CG59" i="5"/>
  <c r="CG12" i="5" s="1"/>
  <c r="CG62" i="5"/>
  <c r="CG15" i="5" s="1"/>
  <c r="CG65" i="5"/>
  <c r="CG18" i="5" s="1"/>
  <c r="CG57" i="5"/>
  <c r="CG10" i="5" s="1"/>
  <c r="CG60" i="5"/>
  <c r="CG13" i="5" s="1"/>
  <c r="CG63" i="5"/>
  <c r="CG16" i="5" s="1"/>
  <c r="CG66" i="5"/>
  <c r="CJ14" i="15"/>
  <c r="CJ14" i="11"/>
  <c r="CJ14" i="6"/>
  <c r="CJ10" i="15"/>
  <c r="CJ10" i="11"/>
  <c r="CJ10" i="6"/>
  <c r="CI1" i="5"/>
  <c r="CH3" i="5"/>
  <c r="A76" i="8"/>
  <c r="G75" i="8"/>
  <c r="CM5" i="7"/>
  <c r="CN3" i="7"/>
  <c r="CJ11" i="15"/>
  <c r="CJ11" i="11"/>
  <c r="CJ11" i="6"/>
  <c r="CK74" i="11"/>
  <c r="CK68" i="11"/>
  <c r="CK63" i="11"/>
  <c r="CK70" i="11"/>
  <c r="CK73" i="11"/>
  <c r="CK65" i="11"/>
  <c r="CK69" i="11"/>
  <c r="CK71" i="11"/>
  <c r="CK52" i="11"/>
  <c r="CK46" i="11"/>
  <c r="CK40" i="11"/>
  <c r="CK34" i="11"/>
  <c r="CK53" i="11"/>
  <c r="CK51" i="11"/>
  <c r="CK60" i="11"/>
  <c r="CK38" i="11"/>
  <c r="CK29" i="11"/>
  <c r="CK45" i="11"/>
  <c r="CK39" i="11"/>
  <c r="CK33" i="11"/>
  <c r="CK48" i="11"/>
  <c r="CK42" i="11"/>
  <c r="CK36" i="11"/>
  <c r="CK30" i="11"/>
  <c r="CK62" i="11"/>
  <c r="CK54" i="11"/>
  <c r="CK59" i="11"/>
  <c r="CK72" i="11"/>
  <c r="CK57" i="11"/>
  <c r="CK58" i="11"/>
  <c r="CK55" i="11"/>
  <c r="CK32" i="11"/>
  <c r="CK37" i="11"/>
  <c r="CK56" i="11"/>
  <c r="CK66" i="11"/>
  <c r="CK47" i="11"/>
  <c r="CK41" i="11"/>
  <c r="CK35" i="11"/>
  <c r="CK64" i="11"/>
  <c r="CK61" i="11"/>
  <c r="CK49" i="11"/>
  <c r="CK43" i="11"/>
  <c r="CK50" i="11"/>
  <c r="CK44" i="11"/>
  <c r="CK31" i="11"/>
  <c r="CK28" i="11"/>
  <c r="BE88" i="15"/>
  <c r="BE91" i="15" s="1"/>
  <c r="BE92" i="15" s="1"/>
  <c r="BE97" i="15" s="1"/>
  <c r="BE88" i="11"/>
  <c r="BE91" i="11" s="1"/>
  <c r="BE92" i="11" s="1"/>
  <c r="BE97" i="11" s="1"/>
  <c r="BE88" i="6"/>
  <c r="BE91" i="6" s="1"/>
  <c r="BE92" i="6" s="1"/>
  <c r="BE97" i="6" s="1"/>
  <c r="D41" i="8"/>
  <c r="F41" i="8" s="1"/>
  <c r="B42" i="8" s="1"/>
  <c r="A78" i="16"/>
  <c r="G77" i="16"/>
  <c r="E40" i="16"/>
  <c r="CM1" i="11"/>
  <c r="CL3" i="11"/>
  <c r="CK71" i="6"/>
  <c r="CK63" i="6"/>
  <c r="CK57" i="6"/>
  <c r="CK51" i="6"/>
  <c r="CK45" i="6"/>
  <c r="CK39" i="6"/>
  <c r="CK33" i="6"/>
  <c r="CK74" i="6"/>
  <c r="CK68" i="6"/>
  <c r="CK66" i="6"/>
  <c r="CK60" i="6"/>
  <c r="CK54" i="6"/>
  <c r="CK48" i="6"/>
  <c r="CK42" i="6"/>
  <c r="CK36" i="6"/>
  <c r="CK28" i="6"/>
  <c r="CK29" i="6"/>
  <c r="CK64" i="6"/>
  <c r="CK58" i="6"/>
  <c r="CK52" i="6"/>
  <c r="CK46" i="6"/>
  <c r="CK40" i="6"/>
  <c r="CK34" i="6"/>
  <c r="CK69" i="6"/>
  <c r="CK61" i="6"/>
  <c r="CK55" i="6"/>
  <c r="CK49" i="6"/>
  <c r="CK43" i="6"/>
  <c r="CK37" i="6"/>
  <c r="CK31" i="6"/>
  <c r="CK72" i="6"/>
  <c r="CK65" i="6"/>
  <c r="CK59" i="6"/>
  <c r="CK53" i="6"/>
  <c r="CK47" i="6"/>
  <c r="CK41" i="6"/>
  <c r="CK35" i="6"/>
  <c r="CK70" i="6"/>
  <c r="CK62" i="6"/>
  <c r="CK56" i="6"/>
  <c r="CK50" i="6"/>
  <c r="CK44" i="6"/>
  <c r="CK38" i="6"/>
  <c r="CK32" i="6"/>
  <c r="CK73" i="6"/>
  <c r="CK30" i="6"/>
  <c r="C41" i="16"/>
  <c r="BQ109" i="7"/>
  <c r="D41" i="12"/>
  <c r="F41" i="12" s="1"/>
  <c r="B42" i="12" s="1"/>
  <c r="A74" i="12"/>
  <c r="G73" i="12"/>
  <c r="CJ15" i="15"/>
  <c r="CJ15" i="11"/>
  <c r="CJ15" i="6"/>
  <c r="CM1" i="6"/>
  <c r="CL3" i="6"/>
  <c r="CK73" i="15"/>
  <c r="CK63" i="15"/>
  <c r="CK51" i="15"/>
  <c r="CK38" i="15"/>
  <c r="CK31" i="15"/>
  <c r="CK49" i="15"/>
  <c r="CK37" i="15"/>
  <c r="CK72" i="15"/>
  <c r="CK65" i="15"/>
  <c r="CK48" i="15"/>
  <c r="CK42" i="15"/>
  <c r="CK36" i="15"/>
  <c r="CK52" i="15"/>
  <c r="CK39" i="15"/>
  <c r="CK46" i="15"/>
  <c r="CK34" i="15"/>
  <c r="CK69" i="15"/>
  <c r="CK61" i="15"/>
  <c r="CK55" i="15"/>
  <c r="CK59" i="15"/>
  <c r="CK47" i="15"/>
  <c r="CK50" i="15"/>
  <c r="CK57" i="15"/>
  <c r="CK53" i="15"/>
  <c r="CK45" i="15"/>
  <c r="CK32" i="15"/>
  <c r="CK35" i="15"/>
  <c r="CK33" i="15"/>
  <c r="CK30" i="15"/>
  <c r="CK28" i="15"/>
  <c r="CK74" i="15"/>
  <c r="CK68" i="15"/>
  <c r="CK62" i="15"/>
  <c r="CK54" i="15"/>
  <c r="CK56" i="15"/>
  <c r="CK43" i="15"/>
  <c r="CK40" i="15"/>
  <c r="CK44" i="15"/>
  <c r="CK41" i="15"/>
  <c r="CK71" i="15"/>
  <c r="CK70" i="15"/>
  <c r="CK64" i="15"/>
  <c r="CK60" i="15"/>
  <c r="CK66" i="15"/>
  <c r="CK58" i="15"/>
  <c r="CK29" i="15"/>
  <c r="CJ16" i="15"/>
  <c r="CJ16" i="11"/>
  <c r="CJ16" i="6"/>
  <c r="CJ12" i="15"/>
  <c r="CJ12" i="11"/>
  <c r="CJ12" i="6"/>
  <c r="CJ2" i="15"/>
  <c r="CJ2" i="11"/>
  <c r="CG2" i="5"/>
  <c r="CJ2" i="6"/>
  <c r="CM1" i="15"/>
  <c r="CL3" i="15"/>
  <c r="CJ17" i="15"/>
  <c r="CJ17" i="11"/>
  <c r="CJ17" i="6"/>
  <c r="CJ13" i="15"/>
  <c r="CJ13" i="11"/>
  <c r="CJ13" i="6"/>
  <c r="CJ9" i="15"/>
  <c r="CJ9" i="11"/>
  <c r="CJ9" i="6"/>
  <c r="CG6" i="14" l="1"/>
  <c r="CG5" i="14"/>
  <c r="CG19" i="14" s="1"/>
  <c r="CF6" i="10"/>
  <c r="CJ5" i="11" s="1"/>
  <c r="CF19" i="14"/>
  <c r="CI59" i="14"/>
  <c r="CI58" i="14"/>
  <c r="CI60" i="14"/>
  <c r="CI61" i="14"/>
  <c r="CI66" i="14"/>
  <c r="CI62" i="14"/>
  <c r="CI64" i="14"/>
  <c r="CH57" i="14"/>
  <c r="CH65" i="14"/>
  <c r="CH63" i="14"/>
  <c r="CG8" i="10"/>
  <c r="CK7" i="11" s="1"/>
  <c r="CE19" i="10"/>
  <c r="CI4" i="11"/>
  <c r="CH20" i="14"/>
  <c r="CH25" i="14"/>
  <c r="CH27" i="14"/>
  <c r="CH28" i="14"/>
  <c r="CH8" i="14"/>
  <c r="CH26" i="14"/>
  <c r="CH21" i="14"/>
  <c r="CH24" i="14"/>
  <c r="CH23" i="14"/>
  <c r="CH29" i="14"/>
  <c r="CH22" i="14"/>
  <c r="CH18" i="14"/>
  <c r="CH16" i="14"/>
  <c r="CF5" i="10"/>
  <c r="CH10" i="14"/>
  <c r="CI17" i="14"/>
  <c r="CI15" i="14"/>
  <c r="CI14" i="14"/>
  <c r="CI11" i="14"/>
  <c r="CJ1" i="14"/>
  <c r="CI13" i="14"/>
  <c r="CI3" i="14"/>
  <c r="CI12" i="14"/>
  <c r="CI1" i="10"/>
  <c r="CH3" i="10"/>
  <c r="CH66" i="10"/>
  <c r="CG60" i="10"/>
  <c r="CG13" i="10" s="1"/>
  <c r="CG63" i="10"/>
  <c r="CG16" i="10" s="1"/>
  <c r="CG62" i="10"/>
  <c r="CG15" i="10" s="1"/>
  <c r="CG57" i="10"/>
  <c r="CG10" i="10" s="1"/>
  <c r="CG64" i="10"/>
  <c r="CG17" i="10" s="1"/>
  <c r="CG65" i="10"/>
  <c r="CG18" i="10" s="1"/>
  <c r="CG59" i="10"/>
  <c r="CG12" i="10" s="1"/>
  <c r="CG61" i="10"/>
  <c r="CG14" i="10" s="1"/>
  <c r="CG58" i="10"/>
  <c r="CG11" i="10" s="1"/>
  <c r="E41" i="8"/>
  <c r="CN1" i="6"/>
  <c r="CM3" i="6"/>
  <c r="C42" i="12"/>
  <c r="D41" i="16"/>
  <c r="F41" i="16" s="1"/>
  <c r="B42" i="16" s="1"/>
  <c r="CL61" i="11"/>
  <c r="CL55" i="11"/>
  <c r="CL52" i="11"/>
  <c r="CL46" i="11"/>
  <c r="CL40" i="11"/>
  <c r="CL34" i="11"/>
  <c r="CL60" i="11"/>
  <c r="CL50" i="11"/>
  <c r="CL64" i="11"/>
  <c r="CL59" i="11"/>
  <c r="CL73" i="11"/>
  <c r="CL70" i="11"/>
  <c r="CL65" i="11"/>
  <c r="CL72" i="11"/>
  <c r="CL58" i="11"/>
  <c r="CL39" i="11"/>
  <c r="CL63" i="11"/>
  <c r="CL48" i="11"/>
  <c r="CL42" i="11"/>
  <c r="CL54" i="11"/>
  <c r="CL71" i="11"/>
  <c r="CL33" i="11"/>
  <c r="CL49" i="11"/>
  <c r="CL43" i="11"/>
  <c r="CL56" i="11"/>
  <c r="CL69" i="11"/>
  <c r="CL62" i="11"/>
  <c r="CL66" i="11"/>
  <c r="CL36" i="11"/>
  <c r="CL37" i="11"/>
  <c r="CL44" i="11"/>
  <c r="CL38" i="11"/>
  <c r="CL32" i="11"/>
  <c r="CL47" i="11"/>
  <c r="CL41" i="11"/>
  <c r="CL30" i="11"/>
  <c r="CL51" i="11"/>
  <c r="CL74" i="11"/>
  <c r="CL53" i="11"/>
  <c r="CL35" i="11"/>
  <c r="CL31" i="11"/>
  <c r="CL29" i="11"/>
  <c r="CL45" i="11"/>
  <c r="CL68" i="11"/>
  <c r="CL57" i="11"/>
  <c r="CL28" i="11"/>
  <c r="A79" i="16"/>
  <c r="G78" i="16"/>
  <c r="CK16" i="15"/>
  <c r="CK16" i="11"/>
  <c r="CK16" i="6"/>
  <c r="E41" i="12"/>
  <c r="CM3" i="11"/>
  <c r="CN1" i="11"/>
  <c r="CK17" i="15"/>
  <c r="CK17" i="11"/>
  <c r="CK17" i="6"/>
  <c r="CK13" i="15"/>
  <c r="CK13" i="11"/>
  <c r="CK13" i="6"/>
  <c r="CN5" i="7"/>
  <c r="CO3" i="7"/>
  <c r="CI3" i="5"/>
  <c r="CJ1" i="5"/>
  <c r="CL73" i="15"/>
  <c r="CL71" i="15"/>
  <c r="CL62" i="15"/>
  <c r="CL61" i="15"/>
  <c r="CL56" i="15"/>
  <c r="CL35" i="15"/>
  <c r="CL48" i="15"/>
  <c r="CL42" i="15"/>
  <c r="CL33" i="15"/>
  <c r="CL37" i="15"/>
  <c r="CL39" i="15"/>
  <c r="CL32" i="15"/>
  <c r="CL70" i="15"/>
  <c r="CL59" i="15"/>
  <c r="CL65" i="15"/>
  <c r="CL45" i="15"/>
  <c r="CL34" i="15"/>
  <c r="CL30" i="15"/>
  <c r="CL28" i="15"/>
  <c r="CL72" i="15"/>
  <c r="CL69" i="15"/>
  <c r="CL64" i="15"/>
  <c r="CL47" i="15"/>
  <c r="CL41" i="15"/>
  <c r="CL51" i="15"/>
  <c r="CL53" i="15"/>
  <c r="CL40" i="15"/>
  <c r="CL43" i="15"/>
  <c r="CL68" i="15"/>
  <c r="CL63" i="15"/>
  <c r="CL60" i="15"/>
  <c r="CL54" i="15"/>
  <c r="CL46" i="15"/>
  <c r="CL50" i="15"/>
  <c r="CL49" i="15"/>
  <c r="CL44" i="15"/>
  <c r="CL74" i="15"/>
  <c r="CL66" i="15"/>
  <c r="CL58" i="15"/>
  <c r="CL55" i="15"/>
  <c r="CL57" i="15"/>
  <c r="CL52" i="15"/>
  <c r="CL31" i="15"/>
  <c r="CL38" i="15"/>
  <c r="CL36" i="15"/>
  <c r="CL29" i="15"/>
  <c r="CN1" i="15"/>
  <c r="CM3" i="15"/>
  <c r="CK2" i="15"/>
  <c r="CK2" i="11"/>
  <c r="CH2" i="5"/>
  <c r="CK2" i="6"/>
  <c r="A77" i="8"/>
  <c r="G76" i="8"/>
  <c r="CK14" i="15"/>
  <c r="CK14" i="11"/>
  <c r="CK14" i="6"/>
  <c r="CK10" i="15"/>
  <c r="CK10" i="11"/>
  <c r="CK10" i="6"/>
  <c r="CK9" i="15"/>
  <c r="CK9" i="11"/>
  <c r="CK9" i="6"/>
  <c r="BQ114" i="7"/>
  <c r="BQ112" i="7"/>
  <c r="BQ115" i="7" s="1"/>
  <c r="C42" i="8"/>
  <c r="CK15" i="15"/>
  <c r="CK15" i="11"/>
  <c r="CK15" i="6"/>
  <c r="CK11" i="15"/>
  <c r="CK11" i="11"/>
  <c r="CK11" i="6"/>
  <c r="CL64" i="6"/>
  <c r="CL58" i="6"/>
  <c r="CL52" i="6"/>
  <c r="CL46" i="6"/>
  <c r="CL40" i="6"/>
  <c r="CL34" i="6"/>
  <c r="CL69" i="6"/>
  <c r="CL61" i="6"/>
  <c r="CL55" i="6"/>
  <c r="CL49" i="6"/>
  <c r="CL43" i="6"/>
  <c r="CL37" i="6"/>
  <c r="CL31" i="6"/>
  <c r="CL72" i="6"/>
  <c r="CL70" i="6"/>
  <c r="CL62" i="6"/>
  <c r="CL56" i="6"/>
  <c r="CL50" i="6"/>
  <c r="CL44" i="6"/>
  <c r="CL38" i="6"/>
  <c r="CL32" i="6"/>
  <c r="CL73" i="6"/>
  <c r="CL65" i="6"/>
  <c r="CL59" i="6"/>
  <c r="CL53" i="6"/>
  <c r="CL47" i="6"/>
  <c r="CL41" i="6"/>
  <c r="CL35" i="6"/>
  <c r="CL29" i="6"/>
  <c r="CL63" i="6"/>
  <c r="CL57" i="6"/>
  <c r="CL51" i="6"/>
  <c r="CL45" i="6"/>
  <c r="CL39" i="6"/>
  <c r="CL33" i="6"/>
  <c r="CL74" i="6"/>
  <c r="CL68" i="6"/>
  <c r="CL66" i="6"/>
  <c r="CL60" i="6"/>
  <c r="CL54" i="6"/>
  <c r="CL48" i="6"/>
  <c r="CL42" i="6"/>
  <c r="CL36" i="6"/>
  <c r="CL71" i="6"/>
  <c r="CL30" i="6"/>
  <c r="CL28" i="6"/>
  <c r="A75" i="12"/>
  <c r="G74" i="12"/>
  <c r="BQ110" i="7"/>
  <c r="BR108" i="7" s="1"/>
  <c r="CH58" i="5"/>
  <c r="CH11" i="5" s="1"/>
  <c r="CH61" i="5"/>
  <c r="CH14" i="5" s="1"/>
  <c r="CH64" i="5"/>
  <c r="CH17" i="5" s="1"/>
  <c r="CH59" i="5"/>
  <c r="CH12" i="5" s="1"/>
  <c r="CH62" i="5"/>
  <c r="CH15" i="5" s="1"/>
  <c r="CH65" i="5"/>
  <c r="CH18" i="5" s="1"/>
  <c r="CH57" i="5"/>
  <c r="CH10" i="5" s="1"/>
  <c r="CH60" i="5"/>
  <c r="CH13" i="5" s="1"/>
  <c r="CH63" i="5"/>
  <c r="CH16" i="5" s="1"/>
  <c r="CH66" i="5"/>
  <c r="CK12" i="15"/>
  <c r="CK12" i="11"/>
  <c r="CK12" i="6"/>
  <c r="CH6" i="14" l="1"/>
  <c r="CH5" i="14"/>
  <c r="CG6" i="10"/>
  <c r="CK5" i="11" s="1"/>
  <c r="CJ59" i="14"/>
  <c r="CJ61" i="14"/>
  <c r="CJ66" i="14"/>
  <c r="CJ58" i="14"/>
  <c r="CJ60" i="14"/>
  <c r="CJ64" i="14"/>
  <c r="CJ62" i="14"/>
  <c r="CI63" i="14"/>
  <c r="CI57" i="14"/>
  <c r="CI65" i="14"/>
  <c r="CH19" i="14"/>
  <c r="CF19" i="10"/>
  <c r="CJ4" i="11"/>
  <c r="CH8" i="10"/>
  <c r="CL7" i="11" s="1"/>
  <c r="CH6" i="10"/>
  <c r="CL5" i="11" s="1"/>
  <c r="CI28" i="14"/>
  <c r="CI25" i="14"/>
  <c r="CI27" i="14"/>
  <c r="CI29" i="14"/>
  <c r="CI24" i="14"/>
  <c r="CI20" i="14"/>
  <c r="CI6" i="14" s="1"/>
  <c r="CI21" i="14"/>
  <c r="CI26" i="14"/>
  <c r="CI22" i="14"/>
  <c r="CI23" i="14"/>
  <c r="CI8" i="14"/>
  <c r="CI18" i="14"/>
  <c r="CI16" i="14"/>
  <c r="CG5" i="10"/>
  <c r="CI10" i="14"/>
  <c r="CJ3" i="14"/>
  <c r="CJ11" i="14"/>
  <c r="CJ15" i="14"/>
  <c r="CJ12" i="14"/>
  <c r="CJ17" i="14"/>
  <c r="CJ14" i="14"/>
  <c r="CK1" i="14"/>
  <c r="CJ13" i="14"/>
  <c r="CH64" i="10"/>
  <c r="CH17" i="10" s="1"/>
  <c r="CH59" i="10"/>
  <c r="CH12" i="10" s="1"/>
  <c r="CH60" i="10"/>
  <c r="CH13" i="10" s="1"/>
  <c r="CH65" i="10"/>
  <c r="CH18" i="10" s="1"/>
  <c r="CH61" i="10"/>
  <c r="CH14" i="10" s="1"/>
  <c r="CH57" i="10"/>
  <c r="CH10" i="10" s="1"/>
  <c r="CH62" i="10"/>
  <c r="CH15" i="10" s="1"/>
  <c r="CH58" i="10"/>
  <c r="CH11" i="10" s="1"/>
  <c r="CH63" i="10"/>
  <c r="CH16" i="10" s="1"/>
  <c r="CI66" i="10"/>
  <c r="CI3" i="10"/>
  <c r="CJ1" i="10"/>
  <c r="CL12" i="15"/>
  <c r="CL12" i="11"/>
  <c r="CL12" i="6"/>
  <c r="BR109" i="7"/>
  <c r="CM66" i="15"/>
  <c r="CM59" i="15"/>
  <c r="CM53" i="15"/>
  <c r="CM62" i="15"/>
  <c r="CM55" i="15"/>
  <c r="CM45" i="15"/>
  <c r="CM51" i="15"/>
  <c r="CM41" i="15"/>
  <c r="CM42" i="15"/>
  <c r="CM74" i="15"/>
  <c r="CM65" i="15"/>
  <c r="CM68" i="15"/>
  <c r="CM56" i="15"/>
  <c r="CM52" i="15"/>
  <c r="CM49" i="15"/>
  <c r="CM33" i="15"/>
  <c r="CM30" i="15"/>
  <c r="CM72" i="15"/>
  <c r="CM70" i="15"/>
  <c r="CM61" i="15"/>
  <c r="CM63" i="15"/>
  <c r="CM60" i="15"/>
  <c r="CM57" i="15"/>
  <c r="CM44" i="15"/>
  <c r="CM34" i="15"/>
  <c r="CM38" i="15"/>
  <c r="CM37" i="15"/>
  <c r="CM28" i="15"/>
  <c r="CM73" i="15"/>
  <c r="CM71" i="15"/>
  <c r="CM69" i="15"/>
  <c r="CM58" i="15"/>
  <c r="CM39" i="15"/>
  <c r="CM31" i="15"/>
  <c r="CM54" i="15"/>
  <c r="CM35" i="15"/>
  <c r="CM48" i="15"/>
  <c r="CM32" i="15"/>
  <c r="CM64" i="15"/>
  <c r="CM46" i="15"/>
  <c r="CM40" i="15"/>
  <c r="CM50" i="15"/>
  <c r="CM47" i="15"/>
  <c r="CM43" i="15"/>
  <c r="CM36" i="15"/>
  <c r="CM29" i="15"/>
  <c r="CI57" i="5"/>
  <c r="CI10" i="5" s="1"/>
  <c r="CI60" i="5"/>
  <c r="CI13" i="5" s="1"/>
  <c r="CI63" i="5"/>
  <c r="CI16" i="5" s="1"/>
  <c r="CI66" i="5"/>
  <c r="CI58" i="5"/>
  <c r="CI11" i="5" s="1"/>
  <c r="CI61" i="5"/>
  <c r="CI14" i="5" s="1"/>
  <c r="CI64" i="5"/>
  <c r="CI17" i="5" s="1"/>
  <c r="CI59" i="5"/>
  <c r="CI12" i="5" s="1"/>
  <c r="CI62" i="5"/>
  <c r="CI15" i="5" s="1"/>
  <c r="CI65" i="5"/>
  <c r="CI18" i="5" s="1"/>
  <c r="CO1" i="11"/>
  <c r="CN3" i="11"/>
  <c r="CL11" i="15"/>
  <c r="CL11" i="11"/>
  <c r="CL11" i="6"/>
  <c r="CL9" i="15"/>
  <c r="CL9" i="11"/>
  <c r="CL9" i="6"/>
  <c r="A78" i="8"/>
  <c r="G77" i="8"/>
  <c r="CL2" i="15"/>
  <c r="CL2" i="11"/>
  <c r="CI2" i="5"/>
  <c r="CL2" i="6"/>
  <c r="CN3" i="15"/>
  <c r="CO1" i="15"/>
  <c r="CP3" i="7"/>
  <c r="CO5" i="7"/>
  <c r="CM68" i="11"/>
  <c r="CM50" i="11"/>
  <c r="CM44" i="11"/>
  <c r="CM38" i="11"/>
  <c r="CM32" i="11"/>
  <c r="CM63" i="11"/>
  <c r="CM66" i="11"/>
  <c r="CM60" i="11"/>
  <c r="CM74" i="11"/>
  <c r="CM65" i="11"/>
  <c r="CM51" i="11"/>
  <c r="CM45" i="11"/>
  <c r="CM39" i="11"/>
  <c r="CM33" i="11"/>
  <c r="CM71" i="11"/>
  <c r="CM64" i="11"/>
  <c r="CM62" i="11"/>
  <c r="CM56" i="11"/>
  <c r="CM54" i="11"/>
  <c r="CM29" i="11"/>
  <c r="CM72" i="11"/>
  <c r="CM73" i="11"/>
  <c r="CM53" i="11"/>
  <c r="CM36" i="11"/>
  <c r="CM58" i="11"/>
  <c r="CM55" i="11"/>
  <c r="CM47" i="11"/>
  <c r="CM41" i="11"/>
  <c r="CM34" i="11"/>
  <c r="CM48" i="11"/>
  <c r="CM42" i="11"/>
  <c r="CM31" i="11"/>
  <c r="CM61" i="11"/>
  <c r="CM59" i="11"/>
  <c r="CM57" i="11"/>
  <c r="CM69" i="11"/>
  <c r="CM49" i="11"/>
  <c r="CM43" i="11"/>
  <c r="CM37" i="11"/>
  <c r="CM70" i="11"/>
  <c r="CM52" i="11"/>
  <c r="CM46" i="11"/>
  <c r="CM40" i="11"/>
  <c r="CM35" i="11"/>
  <c r="CM30" i="11"/>
  <c r="CM28" i="11"/>
  <c r="A80" i="16"/>
  <c r="G79" i="16"/>
  <c r="C42" i="16"/>
  <c r="E41" i="16"/>
  <c r="A76" i="12"/>
  <c r="G75" i="12"/>
  <c r="CL17" i="15"/>
  <c r="CL17" i="11"/>
  <c r="CL17" i="6"/>
  <c r="BF88" i="15"/>
  <c r="BF91" i="15" s="1"/>
  <c r="BF92" i="15" s="1"/>
  <c r="BF97" i="15" s="1"/>
  <c r="BF88" i="11"/>
  <c r="BF91" i="11" s="1"/>
  <c r="BF92" i="11" s="1"/>
  <c r="BF97" i="11" s="1"/>
  <c r="BF88" i="6"/>
  <c r="BF91" i="6" s="1"/>
  <c r="BF92" i="6" s="1"/>
  <c r="BF97" i="6" s="1"/>
  <c r="D42" i="8"/>
  <c r="F42" i="8" s="1"/>
  <c r="B43" i="8" s="1"/>
  <c r="D42" i="12"/>
  <c r="F42" i="12" s="1"/>
  <c r="B43" i="12" s="1"/>
  <c r="CL16" i="15"/>
  <c r="CL16" i="11"/>
  <c r="CL16" i="6"/>
  <c r="CL13" i="15"/>
  <c r="CL13" i="11"/>
  <c r="CL13" i="6"/>
  <c r="CL14" i="15"/>
  <c r="CL14" i="11"/>
  <c r="CL14" i="6"/>
  <c r="CL10" i="15"/>
  <c r="CL10" i="11"/>
  <c r="CL10" i="6"/>
  <c r="CM62" i="6"/>
  <c r="CM56" i="6"/>
  <c r="CM50" i="6"/>
  <c r="CM44" i="6"/>
  <c r="CM38" i="6"/>
  <c r="CM32" i="6"/>
  <c r="CM73" i="6"/>
  <c r="CM65" i="6"/>
  <c r="CM59" i="6"/>
  <c r="CM53" i="6"/>
  <c r="CM47" i="6"/>
  <c r="CM41" i="6"/>
  <c r="CM35" i="6"/>
  <c r="CM70" i="6"/>
  <c r="CM28" i="6"/>
  <c r="CM63" i="6"/>
  <c r="CM57" i="6"/>
  <c r="CM51" i="6"/>
  <c r="CM45" i="6"/>
  <c r="CM39" i="6"/>
  <c r="CM33" i="6"/>
  <c r="CM74" i="6"/>
  <c r="CM68" i="6"/>
  <c r="CM66" i="6"/>
  <c r="CM60" i="6"/>
  <c r="CM54" i="6"/>
  <c r="CM48" i="6"/>
  <c r="CM42" i="6"/>
  <c r="CM36" i="6"/>
  <c r="CM71" i="6"/>
  <c r="CM30" i="6"/>
  <c r="CM29" i="6"/>
  <c r="CM69" i="6"/>
  <c r="CM61" i="6"/>
  <c r="CM55" i="6"/>
  <c r="CM49" i="6"/>
  <c r="CM43" i="6"/>
  <c r="CM37" i="6"/>
  <c r="CM31" i="6"/>
  <c r="CM72" i="6"/>
  <c r="CM64" i="6"/>
  <c r="CM58" i="6"/>
  <c r="CM52" i="6"/>
  <c r="CM46" i="6"/>
  <c r="CM40" i="6"/>
  <c r="CM34" i="6"/>
  <c r="CL15" i="15"/>
  <c r="CL15" i="11"/>
  <c r="CL15" i="6"/>
  <c r="CK1" i="5"/>
  <c r="CJ3" i="5"/>
  <c r="CO1" i="6"/>
  <c r="CN3" i="6"/>
  <c r="CI5" i="14" l="1"/>
  <c r="CI19" i="14" s="1"/>
  <c r="CK60" i="14"/>
  <c r="CK61" i="14"/>
  <c r="CK62" i="14"/>
  <c r="CK64" i="14"/>
  <c r="CK66" i="14"/>
  <c r="CK58" i="14"/>
  <c r="CK59" i="14"/>
  <c r="CJ63" i="14"/>
  <c r="CJ16" i="14" s="1"/>
  <c r="CJ57" i="14"/>
  <c r="CJ10" i="14" s="1"/>
  <c r="CJ65" i="14"/>
  <c r="CG19" i="10"/>
  <c r="CK4" i="11"/>
  <c r="CI8" i="10"/>
  <c r="CM7" i="11" s="1"/>
  <c r="CI6" i="10"/>
  <c r="CM5" i="11" s="1"/>
  <c r="CJ27" i="14"/>
  <c r="CJ28" i="14"/>
  <c r="CJ25" i="14"/>
  <c r="CJ21" i="14"/>
  <c r="CJ26" i="14"/>
  <c r="CJ29" i="14"/>
  <c r="CJ8" i="14"/>
  <c r="CJ23" i="14"/>
  <c r="CJ22" i="14"/>
  <c r="CJ20" i="14"/>
  <c r="CJ24" i="14"/>
  <c r="CJ18" i="14"/>
  <c r="CH5" i="10"/>
  <c r="CK17" i="14"/>
  <c r="CK14" i="14"/>
  <c r="CK15" i="14"/>
  <c r="CK13" i="14"/>
  <c r="CK11" i="14"/>
  <c r="CL1" i="14"/>
  <c r="CK3" i="14"/>
  <c r="CK12" i="14"/>
  <c r="CJ3" i="10"/>
  <c r="CK1" i="10"/>
  <c r="CJ66" i="10"/>
  <c r="CI60" i="10"/>
  <c r="CI13" i="10" s="1"/>
  <c r="CI63" i="10"/>
  <c r="CI16" i="10" s="1"/>
  <c r="CI64" i="10"/>
  <c r="CI17" i="10" s="1"/>
  <c r="CI65" i="10"/>
  <c r="CI18" i="10" s="1"/>
  <c r="CI61" i="10"/>
  <c r="CI14" i="10" s="1"/>
  <c r="CI62" i="10"/>
  <c r="CI15" i="10" s="1"/>
  <c r="CI58" i="10"/>
  <c r="CI11" i="10" s="1"/>
  <c r="CI59" i="10"/>
  <c r="CI12" i="10" s="1"/>
  <c r="CI57" i="10"/>
  <c r="CI10" i="10" s="1"/>
  <c r="CO3" i="6"/>
  <c r="CP1" i="6"/>
  <c r="A77" i="12"/>
  <c r="G76" i="12"/>
  <c r="CP5" i="7"/>
  <c r="CQ3" i="7"/>
  <c r="CM11" i="15"/>
  <c r="CM11" i="11"/>
  <c r="CM11" i="6"/>
  <c r="BR114" i="7"/>
  <c r="BR112" i="7"/>
  <c r="BR115" i="7" s="1"/>
  <c r="C43" i="8"/>
  <c r="D42" i="16"/>
  <c r="F42" i="16" s="1"/>
  <c r="B43" i="16" s="1"/>
  <c r="BR110" i="7"/>
  <c r="BS108" i="7" s="1"/>
  <c r="CP1" i="15"/>
  <c r="CO3" i="15"/>
  <c r="CN71" i="11"/>
  <c r="CN69" i="11"/>
  <c r="CN60" i="11"/>
  <c r="CN49" i="11"/>
  <c r="CN43" i="11"/>
  <c r="CN37" i="11"/>
  <c r="CN72" i="11"/>
  <c r="CN62" i="11"/>
  <c r="CN59" i="11"/>
  <c r="CN66" i="11"/>
  <c r="CN31" i="11"/>
  <c r="CN68" i="11"/>
  <c r="CN57" i="11"/>
  <c r="CN35" i="11"/>
  <c r="CN33" i="11"/>
  <c r="CN30" i="11"/>
  <c r="CN48" i="11"/>
  <c r="CN42" i="11"/>
  <c r="CN36" i="11"/>
  <c r="CN70" i="11"/>
  <c r="CN51" i="11"/>
  <c r="CN45" i="11"/>
  <c r="CN39" i="11"/>
  <c r="CN64" i="11"/>
  <c r="CN56" i="11"/>
  <c r="CN54" i="11"/>
  <c r="CN63" i="11"/>
  <c r="CN53" i="11"/>
  <c r="CN74" i="11"/>
  <c r="CN34" i="11"/>
  <c r="CN65" i="11"/>
  <c r="CN73" i="11"/>
  <c r="CN50" i="11"/>
  <c r="CN44" i="11"/>
  <c r="CN38" i="11"/>
  <c r="CN32" i="11"/>
  <c r="CN58" i="11"/>
  <c r="CN55" i="11"/>
  <c r="CN52" i="11"/>
  <c r="CN46" i="11"/>
  <c r="CN40" i="11"/>
  <c r="CN61" i="11"/>
  <c r="CN47" i="11"/>
  <c r="CN41" i="11"/>
  <c r="CN29" i="11"/>
  <c r="CN28" i="11"/>
  <c r="CM15" i="15"/>
  <c r="CM15" i="11"/>
  <c r="CM15" i="6"/>
  <c r="E42" i="8"/>
  <c r="CN66" i="15"/>
  <c r="CN72" i="15"/>
  <c r="CN51" i="15"/>
  <c r="CN59" i="15"/>
  <c r="CN53" i="15"/>
  <c r="CN34" i="15"/>
  <c r="CN56" i="15"/>
  <c r="CN45" i="15"/>
  <c r="CN39" i="15"/>
  <c r="CN42" i="15"/>
  <c r="CN38" i="15"/>
  <c r="CN65" i="15"/>
  <c r="CN58" i="15"/>
  <c r="CN52" i="15"/>
  <c r="CN62" i="15"/>
  <c r="CN61" i="15"/>
  <c r="CN57" i="15"/>
  <c r="CN44" i="15"/>
  <c r="CN49" i="15"/>
  <c r="CN48" i="15"/>
  <c r="CN31" i="15"/>
  <c r="CN35" i="15"/>
  <c r="CN74" i="15"/>
  <c r="CN64" i="15"/>
  <c r="CN37" i="15"/>
  <c r="CN40" i="15"/>
  <c r="CN73" i="15"/>
  <c r="CN71" i="15"/>
  <c r="CN69" i="15"/>
  <c r="CN63" i="15"/>
  <c r="CN60" i="15"/>
  <c r="CN54" i="15"/>
  <c r="CN41" i="15"/>
  <c r="CN33" i="15"/>
  <c r="CN47" i="15"/>
  <c r="CN43" i="15"/>
  <c r="CN32" i="15"/>
  <c r="CN30" i="15"/>
  <c r="CN70" i="15"/>
  <c r="CN68" i="15"/>
  <c r="CN50" i="15"/>
  <c r="CN55" i="15"/>
  <c r="CN46" i="15"/>
  <c r="CN36" i="15"/>
  <c r="CN28" i="15"/>
  <c r="CN29" i="15"/>
  <c r="A79" i="8"/>
  <c r="G78" i="8"/>
  <c r="CP1" i="11"/>
  <c r="CO3" i="11"/>
  <c r="CM16" i="15"/>
  <c r="CM16" i="11"/>
  <c r="CM16" i="6"/>
  <c r="CM12" i="15"/>
  <c r="CM12" i="11"/>
  <c r="CM12" i="6"/>
  <c r="CL1" i="5"/>
  <c r="CK3" i="5"/>
  <c r="C43" i="12"/>
  <c r="A81" i="16"/>
  <c r="G80" i="16"/>
  <c r="CM17" i="15"/>
  <c r="CM17" i="11"/>
  <c r="CM17" i="6"/>
  <c r="CM13" i="15"/>
  <c r="CM13" i="11"/>
  <c r="CM13" i="6"/>
  <c r="CM9" i="15"/>
  <c r="CM9" i="11"/>
  <c r="CM9" i="6"/>
  <c r="CJ59" i="5"/>
  <c r="CJ12" i="5" s="1"/>
  <c r="CJ62" i="5"/>
  <c r="CJ15" i="5" s="1"/>
  <c r="CJ65" i="5"/>
  <c r="CJ18" i="5" s="1"/>
  <c r="CJ57" i="5"/>
  <c r="CJ10" i="5" s="1"/>
  <c r="CJ63" i="5"/>
  <c r="CJ16" i="5" s="1"/>
  <c r="CJ64" i="5"/>
  <c r="CJ17" i="5" s="1"/>
  <c r="CJ58" i="5"/>
  <c r="CJ11" i="5" s="1"/>
  <c r="CJ66" i="5"/>
  <c r="CJ60" i="5"/>
  <c r="CJ13" i="5" s="1"/>
  <c r="CJ61" i="5"/>
  <c r="CJ14" i="5" s="1"/>
  <c r="CN74" i="6"/>
  <c r="CN68" i="6"/>
  <c r="CN66" i="6"/>
  <c r="CN60" i="6"/>
  <c r="CN54" i="6"/>
  <c r="CN48" i="6"/>
  <c r="CN42" i="6"/>
  <c r="CN36" i="6"/>
  <c r="CN71" i="6"/>
  <c r="CN63" i="6"/>
  <c r="CN57" i="6"/>
  <c r="CN51" i="6"/>
  <c r="CN45" i="6"/>
  <c r="CN39" i="6"/>
  <c r="CN33" i="6"/>
  <c r="CN30" i="6"/>
  <c r="CN29" i="6"/>
  <c r="CN61" i="6"/>
  <c r="CN55" i="6"/>
  <c r="CN49" i="6"/>
  <c r="CN43" i="6"/>
  <c r="CN37" i="6"/>
  <c r="CN31" i="6"/>
  <c r="CN72" i="6"/>
  <c r="CN64" i="6"/>
  <c r="CN58" i="6"/>
  <c r="CN52" i="6"/>
  <c r="CN46" i="6"/>
  <c r="CN40" i="6"/>
  <c r="CN34" i="6"/>
  <c r="CN69" i="6"/>
  <c r="CN62" i="6"/>
  <c r="CN56" i="6"/>
  <c r="CN50" i="6"/>
  <c r="CN44" i="6"/>
  <c r="CN38" i="6"/>
  <c r="CN32" i="6"/>
  <c r="CN73" i="6"/>
  <c r="CN65" i="6"/>
  <c r="CN59" i="6"/>
  <c r="CN53" i="6"/>
  <c r="CN47" i="6"/>
  <c r="CN41" i="6"/>
  <c r="CN35" i="6"/>
  <c r="CN70" i="6"/>
  <c r="CN28" i="6"/>
  <c r="E42" i="12"/>
  <c r="CM2" i="15"/>
  <c r="CM2" i="11"/>
  <c r="CM2" i="6"/>
  <c r="CJ2" i="5"/>
  <c r="CM14" i="15"/>
  <c r="CM14" i="11"/>
  <c r="CM14" i="6"/>
  <c r="CM10" i="15"/>
  <c r="CM10" i="11"/>
  <c r="CM10" i="6"/>
  <c r="CJ6" i="14" l="1"/>
  <c r="CJ5" i="14"/>
  <c r="CJ19" i="14" s="1"/>
  <c r="CL60" i="14"/>
  <c r="CL61" i="14"/>
  <c r="CL64" i="14"/>
  <c r="CL58" i="14"/>
  <c r="CL59" i="14"/>
  <c r="CL66" i="14"/>
  <c r="CL62" i="14"/>
  <c r="CK57" i="14"/>
  <c r="CK63" i="14"/>
  <c r="CK65" i="14"/>
  <c r="CJ5" i="10"/>
  <c r="CN4" i="11" s="1"/>
  <c r="CJ8" i="10"/>
  <c r="CN7" i="11" s="1"/>
  <c r="CH19" i="10"/>
  <c r="CL4" i="11"/>
  <c r="CK25" i="14"/>
  <c r="CK29" i="14"/>
  <c r="CK28" i="14"/>
  <c r="CK27" i="14"/>
  <c r="CK21" i="14"/>
  <c r="CK24" i="14"/>
  <c r="CK26" i="14"/>
  <c r="CK20" i="14"/>
  <c r="CK8" i="14"/>
  <c r="CK23" i="14"/>
  <c r="CK22" i="14"/>
  <c r="CK18" i="14"/>
  <c r="CK16" i="14"/>
  <c r="CI5" i="10"/>
  <c r="CK10" i="14"/>
  <c r="CL11" i="14"/>
  <c r="CL13" i="14"/>
  <c r="CL15" i="14"/>
  <c r="CM1" i="14"/>
  <c r="CL3" i="14"/>
  <c r="CL12" i="14"/>
  <c r="CL14" i="14"/>
  <c r="CL17" i="14"/>
  <c r="CK66" i="10"/>
  <c r="CL1" i="10"/>
  <c r="CK3" i="10"/>
  <c r="CJ63" i="10"/>
  <c r="CJ16" i="10" s="1"/>
  <c r="CJ58" i="10"/>
  <c r="CJ11" i="10" s="1"/>
  <c r="CJ65" i="10"/>
  <c r="CJ18" i="10" s="1"/>
  <c r="CJ61" i="10"/>
  <c r="CJ14" i="10" s="1"/>
  <c r="CJ59" i="10"/>
  <c r="CJ12" i="10" s="1"/>
  <c r="CJ62" i="10"/>
  <c r="CJ15" i="10" s="1"/>
  <c r="CJ57" i="10"/>
  <c r="CJ10" i="10" s="1"/>
  <c r="CJ64" i="10"/>
  <c r="CJ17" i="10" s="1"/>
  <c r="CJ60" i="10"/>
  <c r="CJ13" i="10" s="1"/>
  <c r="E42" i="16"/>
  <c r="CN13" i="15"/>
  <c r="CN13" i="11"/>
  <c r="CN13" i="6"/>
  <c r="CN15" i="15"/>
  <c r="CN15" i="11"/>
  <c r="CN15" i="6"/>
  <c r="CK59" i="5"/>
  <c r="CK12" i="5" s="1"/>
  <c r="CK62" i="5"/>
  <c r="CK15" i="5" s="1"/>
  <c r="CK65" i="5"/>
  <c r="CK18" i="5" s="1"/>
  <c r="CK57" i="5"/>
  <c r="CK10" i="5" s="1"/>
  <c r="CK60" i="5"/>
  <c r="CK13" i="5" s="1"/>
  <c r="CK63" i="5"/>
  <c r="CK16" i="5" s="1"/>
  <c r="CK66" i="5"/>
  <c r="CK58" i="5"/>
  <c r="CK11" i="5" s="1"/>
  <c r="CK61" i="5"/>
  <c r="CK14" i="5" s="1"/>
  <c r="CK64" i="5"/>
  <c r="CK17" i="5" s="1"/>
  <c r="A80" i="8"/>
  <c r="G79" i="8"/>
  <c r="CQ1" i="15"/>
  <c r="CP3" i="15"/>
  <c r="CN12" i="15"/>
  <c r="CN12" i="11"/>
  <c r="CN12" i="6"/>
  <c r="CN9" i="15"/>
  <c r="CN9" i="11"/>
  <c r="CN9" i="6"/>
  <c r="A82" i="16"/>
  <c r="G81" i="16"/>
  <c r="CL3" i="5"/>
  <c r="CM1" i="5"/>
  <c r="BS110" i="7"/>
  <c r="BT108" i="7" s="1"/>
  <c r="BS109" i="7"/>
  <c r="C43" i="16"/>
  <c r="CR3" i="7"/>
  <c r="CQ5" i="7"/>
  <c r="CO73" i="11"/>
  <c r="CO57" i="11"/>
  <c r="CO70" i="11"/>
  <c r="CO55" i="11"/>
  <c r="CO62" i="11"/>
  <c r="CO69" i="11"/>
  <c r="CO61" i="11"/>
  <c r="CO64" i="11"/>
  <c r="CO58" i="11"/>
  <c r="CO74" i="11"/>
  <c r="CO63" i="11"/>
  <c r="CO49" i="11"/>
  <c r="CO43" i="11"/>
  <c r="CO37" i="11"/>
  <c r="CO31" i="11"/>
  <c r="CO59" i="11"/>
  <c r="CO60" i="11"/>
  <c r="CO52" i="11"/>
  <c r="CO46" i="11"/>
  <c r="CO65" i="11"/>
  <c r="CO29" i="11"/>
  <c r="CO68" i="11"/>
  <c r="CO33" i="11"/>
  <c r="CO53" i="11"/>
  <c r="CO56" i="11"/>
  <c r="CO47" i="11"/>
  <c r="CO41" i="11"/>
  <c r="CO35" i="11"/>
  <c r="CO72" i="11"/>
  <c r="CO66" i="11"/>
  <c r="CO50" i="11"/>
  <c r="CO44" i="11"/>
  <c r="CO38" i="11"/>
  <c r="CO30" i="11"/>
  <c r="CO48" i="11"/>
  <c r="CO40" i="11"/>
  <c r="CO71" i="11"/>
  <c r="CO42" i="11"/>
  <c r="CO54" i="11"/>
  <c r="CO34" i="11"/>
  <c r="CO32" i="11"/>
  <c r="CO36" i="11"/>
  <c r="CO51" i="11"/>
  <c r="CO45" i="11"/>
  <c r="CO39" i="11"/>
  <c r="CO28" i="11"/>
  <c r="CQ1" i="6"/>
  <c r="CP3" i="6"/>
  <c r="CN17" i="15"/>
  <c r="CN17" i="11"/>
  <c r="CN17" i="6"/>
  <c r="D43" i="12"/>
  <c r="F43" i="12" s="1"/>
  <c r="B44" i="12" s="1"/>
  <c r="CQ1" i="11"/>
  <c r="CP3" i="11"/>
  <c r="CN10" i="15"/>
  <c r="CN10" i="11"/>
  <c r="CN10" i="6"/>
  <c r="CN14" i="15"/>
  <c r="CN14" i="11"/>
  <c r="CN14" i="6"/>
  <c r="CO73" i="6"/>
  <c r="CO65" i="6"/>
  <c r="CO59" i="6"/>
  <c r="CO53" i="6"/>
  <c r="CO47" i="6"/>
  <c r="CO41" i="6"/>
  <c r="CO35" i="6"/>
  <c r="CO70" i="6"/>
  <c r="CO62" i="6"/>
  <c r="CO56" i="6"/>
  <c r="CO50" i="6"/>
  <c r="CO44" i="6"/>
  <c r="CO38" i="6"/>
  <c r="CO32" i="6"/>
  <c r="CO66" i="6"/>
  <c r="CO60" i="6"/>
  <c r="CO54" i="6"/>
  <c r="CO48" i="6"/>
  <c r="CO42" i="6"/>
  <c r="CO36" i="6"/>
  <c r="CO71" i="6"/>
  <c r="CO63" i="6"/>
  <c r="CO57" i="6"/>
  <c r="CO51" i="6"/>
  <c r="CO45" i="6"/>
  <c r="CO39" i="6"/>
  <c r="CO33" i="6"/>
  <c r="CO74" i="6"/>
  <c r="CO68" i="6"/>
  <c r="CO28" i="6"/>
  <c r="CO30" i="6"/>
  <c r="CO29" i="6"/>
  <c r="CO61" i="6"/>
  <c r="CO55" i="6"/>
  <c r="CO49" i="6"/>
  <c r="CO43" i="6"/>
  <c r="CO37" i="6"/>
  <c r="CO31" i="6"/>
  <c r="CO72" i="6"/>
  <c r="CO64" i="6"/>
  <c r="CO58" i="6"/>
  <c r="CO52" i="6"/>
  <c r="CO46" i="6"/>
  <c r="CO40" i="6"/>
  <c r="CO34" i="6"/>
  <c r="CO69" i="6"/>
  <c r="CN2" i="15"/>
  <c r="CN2" i="11"/>
  <c r="CK2" i="5"/>
  <c r="CN2" i="6"/>
  <c r="CN16" i="15"/>
  <c r="CN16" i="11"/>
  <c r="CN16" i="6"/>
  <c r="CN11" i="15"/>
  <c r="CN11" i="11"/>
  <c r="CN11" i="6"/>
  <c r="CO69" i="15"/>
  <c r="CO62" i="15"/>
  <c r="CO56" i="15"/>
  <c r="CO37" i="15"/>
  <c r="CO47" i="15"/>
  <c r="CO46" i="15"/>
  <c r="CO41" i="15"/>
  <c r="CO31" i="15"/>
  <c r="CO65" i="15"/>
  <c r="CO72" i="15"/>
  <c r="CO52" i="15"/>
  <c r="CO54" i="15"/>
  <c r="CO33" i="15"/>
  <c r="CO34" i="15"/>
  <c r="CO30" i="15"/>
  <c r="CO44" i="15"/>
  <c r="CO38" i="15"/>
  <c r="CO53" i="15"/>
  <c r="CO45" i="15"/>
  <c r="CO39" i="15"/>
  <c r="CO35" i="15"/>
  <c r="CO74" i="15"/>
  <c r="CO71" i="15"/>
  <c r="CO64" i="15"/>
  <c r="CO57" i="15"/>
  <c r="CO51" i="15"/>
  <c r="CO61" i="15"/>
  <c r="CO60" i="15"/>
  <c r="CO68" i="15"/>
  <c r="CO49" i="15"/>
  <c r="CO43" i="15"/>
  <c r="CO59" i="15"/>
  <c r="CO36" i="15"/>
  <c r="CO48" i="15"/>
  <c r="CO28" i="15"/>
  <c r="CO73" i="15"/>
  <c r="CO63" i="15"/>
  <c r="CO58" i="15"/>
  <c r="CO50" i="15"/>
  <c r="CO40" i="15"/>
  <c r="CO70" i="15"/>
  <c r="CO66" i="15"/>
  <c r="CO55" i="15"/>
  <c r="CO42" i="15"/>
  <c r="CO32" i="15"/>
  <c r="CO29" i="15"/>
  <c r="BG88" i="15"/>
  <c r="BG91" i="15" s="1"/>
  <c r="BG92" i="15" s="1"/>
  <c r="BG97" i="15" s="1"/>
  <c r="BG88" i="11"/>
  <c r="BG91" i="11" s="1"/>
  <c r="BG92" i="11" s="1"/>
  <c r="BG97" i="11" s="1"/>
  <c r="BG88" i="6"/>
  <c r="BG91" i="6" s="1"/>
  <c r="BG92" i="6" s="1"/>
  <c r="BG97" i="6" s="1"/>
  <c r="D43" i="8"/>
  <c r="F43" i="8" s="1"/>
  <c r="B44" i="8" s="1"/>
  <c r="A78" i="12"/>
  <c r="G77" i="12"/>
  <c r="CK5" i="14" l="1"/>
  <c r="CK6" i="14"/>
  <c r="CJ6" i="10"/>
  <c r="CN5" i="11" s="1"/>
  <c r="CL57" i="14"/>
  <c r="CL65" i="14"/>
  <c r="CL63" i="14"/>
  <c r="CM58" i="14"/>
  <c r="CM59" i="14"/>
  <c r="CM61" i="14"/>
  <c r="CM64" i="14"/>
  <c r="CM60" i="14"/>
  <c r="CM62" i="14"/>
  <c r="CM66" i="14"/>
  <c r="CK19" i="14"/>
  <c r="CI19" i="10"/>
  <c r="CM4" i="11"/>
  <c r="CK8" i="10"/>
  <c r="CO7" i="11" s="1"/>
  <c r="CL26" i="14"/>
  <c r="CL28" i="14"/>
  <c r="CL27" i="14"/>
  <c r="CL25" i="14"/>
  <c r="CL21" i="14"/>
  <c r="CL20" i="14"/>
  <c r="CL24" i="14"/>
  <c r="CL23" i="14"/>
  <c r="CL8" i="14"/>
  <c r="CL22" i="14"/>
  <c r="CL29" i="14"/>
  <c r="CL18" i="14"/>
  <c r="CL16" i="14"/>
  <c r="CL10" i="14"/>
  <c r="CM3" i="14"/>
  <c r="CM14" i="14"/>
  <c r="CM11" i="14"/>
  <c r="CN1" i="14"/>
  <c r="CM15" i="14"/>
  <c r="CM12" i="14"/>
  <c r="CM13" i="14"/>
  <c r="CM17" i="14"/>
  <c r="CK62" i="10"/>
  <c r="CK15" i="10" s="1"/>
  <c r="CK63" i="10"/>
  <c r="CK16" i="10" s="1"/>
  <c r="CK60" i="10"/>
  <c r="CK13" i="10" s="1"/>
  <c r="CK64" i="10"/>
  <c r="CK17" i="10" s="1"/>
  <c r="CK58" i="10"/>
  <c r="CK11" i="10" s="1"/>
  <c r="CK65" i="10"/>
  <c r="CK18" i="10" s="1"/>
  <c r="CK59" i="10"/>
  <c r="CK12" i="10" s="1"/>
  <c r="CK57" i="10"/>
  <c r="CK10" i="10" s="1"/>
  <c r="CK61" i="10"/>
  <c r="CK14" i="10" s="1"/>
  <c r="CM1" i="10"/>
  <c r="CL3" i="10"/>
  <c r="CL66" i="10"/>
  <c r="E43" i="8"/>
  <c r="CR1" i="11"/>
  <c r="CQ3" i="11"/>
  <c r="C44" i="12"/>
  <c r="CR5" i="7"/>
  <c r="CS3" i="7"/>
  <c r="A83" i="16"/>
  <c r="G82" i="16"/>
  <c r="CO17" i="15"/>
  <c r="CO17" i="11"/>
  <c r="CO17" i="6"/>
  <c r="C44" i="8"/>
  <c r="E43" i="12"/>
  <c r="D43" i="16"/>
  <c r="F43" i="16" s="1"/>
  <c r="B44" i="16" s="1"/>
  <c r="CO14" i="15"/>
  <c r="CO14" i="11"/>
  <c r="CO14" i="6"/>
  <c r="A79" i="12"/>
  <c r="G78" i="12"/>
  <c r="CP51" i="15"/>
  <c r="CP38" i="15"/>
  <c r="CP46" i="15"/>
  <c r="CP36" i="15"/>
  <c r="CP69" i="15"/>
  <c r="CP52" i="15"/>
  <c r="CP31" i="15"/>
  <c r="CP39" i="15"/>
  <c r="CP68" i="15"/>
  <c r="CP61" i="15"/>
  <c r="CP57" i="15"/>
  <c r="CP53" i="15"/>
  <c r="CP55" i="15"/>
  <c r="CP45" i="15"/>
  <c r="CP74" i="15"/>
  <c r="CP64" i="15"/>
  <c r="CP66" i="15"/>
  <c r="CP65" i="15"/>
  <c r="CP54" i="15"/>
  <c r="CP32" i="15"/>
  <c r="CP40" i="15"/>
  <c r="CP42" i="15"/>
  <c r="CP72" i="15"/>
  <c r="CP63" i="15"/>
  <c r="CP49" i="15"/>
  <c r="CP43" i="15"/>
  <c r="CP37" i="15"/>
  <c r="CP58" i="15"/>
  <c r="CP44" i="15"/>
  <c r="CP34" i="15"/>
  <c r="CP33" i="15"/>
  <c r="CP28" i="15"/>
  <c r="CP70" i="15"/>
  <c r="CP73" i="15"/>
  <c r="CP71" i="15"/>
  <c r="CP62" i="15"/>
  <c r="CP56" i="15"/>
  <c r="CP50" i="15"/>
  <c r="CP60" i="15"/>
  <c r="CP59" i="15"/>
  <c r="CP48" i="15"/>
  <c r="CP47" i="15"/>
  <c r="CP41" i="15"/>
  <c r="CP35" i="15"/>
  <c r="CP30" i="15"/>
  <c r="CP29" i="15"/>
  <c r="G80" i="8"/>
  <c r="A81" i="8"/>
  <c r="CO15" i="15"/>
  <c r="CO15" i="11"/>
  <c r="CO15" i="6"/>
  <c r="CO11" i="15"/>
  <c r="CO11" i="11"/>
  <c r="CO11" i="6"/>
  <c r="BS114" i="7"/>
  <c r="BS112" i="7"/>
  <c r="BS115" i="7" s="1"/>
  <c r="CN1" i="5"/>
  <c r="CM3" i="5"/>
  <c r="CR1" i="15"/>
  <c r="CQ3" i="15"/>
  <c r="CO16" i="15"/>
  <c r="CO16" i="11"/>
  <c r="CO16" i="6"/>
  <c r="CO12" i="15"/>
  <c r="CO12" i="11"/>
  <c r="CO12" i="6"/>
  <c r="CO2" i="15"/>
  <c r="CO2" i="11"/>
  <c r="CO2" i="6"/>
  <c r="CL2" i="5"/>
  <c r="CP63" i="11"/>
  <c r="CP57" i="11"/>
  <c r="CP74" i="11"/>
  <c r="CP59" i="11"/>
  <c r="CP56" i="11"/>
  <c r="CP54" i="11"/>
  <c r="CP70" i="11"/>
  <c r="CP69" i="11"/>
  <c r="CP68" i="11"/>
  <c r="CP60" i="11"/>
  <c r="CP53" i="11"/>
  <c r="CP47" i="11"/>
  <c r="CP41" i="11"/>
  <c r="CP35" i="11"/>
  <c r="CP62" i="11"/>
  <c r="CP64" i="11"/>
  <c r="CP55" i="11"/>
  <c r="CP50" i="11"/>
  <c r="CP44" i="11"/>
  <c r="CP39" i="11"/>
  <c r="CP38" i="11"/>
  <c r="CP37" i="11"/>
  <c r="CP29" i="11"/>
  <c r="CP61" i="11"/>
  <c r="CP58" i="11"/>
  <c r="CP51" i="11"/>
  <c r="CP45" i="11"/>
  <c r="CP33" i="11"/>
  <c r="CP30" i="11"/>
  <c r="CP65" i="11"/>
  <c r="CP72" i="11"/>
  <c r="CP52" i="11"/>
  <c r="CP66" i="11"/>
  <c r="CP31" i="11"/>
  <c r="CP46" i="11"/>
  <c r="CP40" i="11"/>
  <c r="CP34" i="11"/>
  <c r="CP49" i="11"/>
  <c r="CP43" i="11"/>
  <c r="CP71" i="11"/>
  <c r="CP73" i="11"/>
  <c r="CP48" i="11"/>
  <c r="CP42" i="11"/>
  <c r="CP36" i="11"/>
  <c r="CP32" i="11"/>
  <c r="CP28" i="11"/>
  <c r="CP66" i="6"/>
  <c r="CP60" i="6"/>
  <c r="CP54" i="6"/>
  <c r="CP48" i="6"/>
  <c r="CP42" i="6"/>
  <c r="CP36" i="6"/>
  <c r="CP71" i="6"/>
  <c r="CP63" i="6"/>
  <c r="CP57" i="6"/>
  <c r="CP51" i="6"/>
  <c r="CP45" i="6"/>
  <c r="CP39" i="6"/>
  <c r="CP33" i="6"/>
  <c r="CP74" i="6"/>
  <c r="CP68" i="6"/>
  <c r="CP28" i="6"/>
  <c r="CP30" i="6"/>
  <c r="CP29" i="6"/>
  <c r="CP72" i="6"/>
  <c r="CP64" i="6"/>
  <c r="CP58" i="6"/>
  <c r="CP52" i="6"/>
  <c r="CP46" i="6"/>
  <c r="CP40" i="6"/>
  <c r="CP34" i="6"/>
  <c r="CP69" i="6"/>
  <c r="CP61" i="6"/>
  <c r="CP55" i="6"/>
  <c r="CP49" i="6"/>
  <c r="CP43" i="6"/>
  <c r="CP37" i="6"/>
  <c r="CP31" i="6"/>
  <c r="CP65" i="6"/>
  <c r="CP59" i="6"/>
  <c r="CP53" i="6"/>
  <c r="CP47" i="6"/>
  <c r="CP41" i="6"/>
  <c r="CP35" i="6"/>
  <c r="CP70" i="6"/>
  <c r="CP62" i="6"/>
  <c r="CP56" i="6"/>
  <c r="CP50" i="6"/>
  <c r="CP44" i="6"/>
  <c r="CP38" i="6"/>
  <c r="CP32" i="6"/>
  <c r="CP73" i="6"/>
  <c r="BT109" i="7"/>
  <c r="CL59" i="5"/>
  <c r="CL12" i="5" s="1"/>
  <c r="CL62" i="5"/>
  <c r="CL15" i="5" s="1"/>
  <c r="CL65" i="5"/>
  <c r="CL18" i="5" s="1"/>
  <c r="CL57" i="5"/>
  <c r="CL10" i="5" s="1"/>
  <c r="CL60" i="5"/>
  <c r="CL13" i="5" s="1"/>
  <c r="CL63" i="5"/>
  <c r="CL16" i="5" s="1"/>
  <c r="CL66" i="5"/>
  <c r="CL58" i="5"/>
  <c r="CL11" i="5" s="1"/>
  <c r="CL61" i="5"/>
  <c r="CL14" i="5" s="1"/>
  <c r="CL64" i="5"/>
  <c r="CL17" i="5" s="1"/>
  <c r="CO13" i="15"/>
  <c r="CO13" i="11"/>
  <c r="CO13" i="6"/>
  <c r="CO9" i="15"/>
  <c r="CO9" i="11"/>
  <c r="CO9" i="6"/>
  <c r="CR1" i="6"/>
  <c r="CQ3" i="6"/>
  <c r="CO10" i="15"/>
  <c r="CO10" i="11"/>
  <c r="CO10" i="6"/>
  <c r="CL6" i="14" l="1"/>
  <c r="CL5" i="14"/>
  <c r="CL19" i="14" s="1"/>
  <c r="CJ19" i="10"/>
  <c r="CK6" i="10"/>
  <c r="CO5" i="11" s="1"/>
  <c r="CN58" i="14"/>
  <c r="CN60" i="14"/>
  <c r="CN62" i="14"/>
  <c r="CN61" i="14"/>
  <c r="CN59" i="14"/>
  <c r="CN64" i="14"/>
  <c r="CN66" i="14"/>
  <c r="CM57" i="14"/>
  <c r="CM63" i="14"/>
  <c r="CM65" i="14"/>
  <c r="CM18" i="14" s="1"/>
  <c r="CL8" i="10"/>
  <c r="CP7" i="11" s="1"/>
  <c r="CM28" i="14"/>
  <c r="CM25" i="14"/>
  <c r="CM27" i="14"/>
  <c r="CM20" i="14"/>
  <c r="CM21" i="14"/>
  <c r="CM29" i="14"/>
  <c r="CM26" i="14"/>
  <c r="CM8" i="14"/>
  <c r="CM24" i="14"/>
  <c r="CM23" i="14"/>
  <c r="CM22" i="14"/>
  <c r="CM16" i="14"/>
  <c r="CK5" i="10"/>
  <c r="CM10" i="14"/>
  <c r="CN3" i="14"/>
  <c r="CN11" i="14"/>
  <c r="CN13" i="14"/>
  <c r="CN12" i="14"/>
  <c r="CO1" i="14"/>
  <c r="CN15" i="14"/>
  <c r="CN17" i="14"/>
  <c r="CN14" i="14"/>
  <c r="CL61" i="10"/>
  <c r="CL14" i="10" s="1"/>
  <c r="CL65" i="10"/>
  <c r="CL18" i="10" s="1"/>
  <c r="CL62" i="10"/>
  <c r="CL15" i="10" s="1"/>
  <c r="CL59" i="10"/>
  <c r="CL12" i="10" s="1"/>
  <c r="CL58" i="10"/>
  <c r="CL11" i="10" s="1"/>
  <c r="CL63" i="10"/>
  <c r="CL16" i="10" s="1"/>
  <c r="CL64" i="10"/>
  <c r="CL17" i="10" s="1"/>
  <c r="CL60" i="10"/>
  <c r="CL13" i="10" s="1"/>
  <c r="CL57" i="10"/>
  <c r="CL10" i="10" s="1"/>
  <c r="CM3" i="10"/>
  <c r="CN1" i="10"/>
  <c r="CM66" i="10"/>
  <c r="CP2" i="15"/>
  <c r="CP2" i="11"/>
  <c r="CM2" i="5"/>
  <c r="CP2" i="6"/>
  <c r="CM58" i="5"/>
  <c r="CM11" i="5" s="1"/>
  <c r="CM61" i="5"/>
  <c r="CM14" i="5" s="1"/>
  <c r="CM64" i="5"/>
  <c r="CM17" i="5" s="1"/>
  <c r="CM59" i="5"/>
  <c r="CM12" i="5" s="1"/>
  <c r="CM62" i="5"/>
  <c r="CM15" i="5" s="1"/>
  <c r="CM65" i="5"/>
  <c r="CM18" i="5" s="1"/>
  <c r="CM57" i="5"/>
  <c r="CM10" i="5" s="1"/>
  <c r="CM60" i="5"/>
  <c r="CM13" i="5" s="1"/>
  <c r="CM63" i="5"/>
  <c r="CM16" i="5" s="1"/>
  <c r="CM66" i="5"/>
  <c r="C44" i="16"/>
  <c r="BH88" i="15"/>
  <c r="BH91" i="15" s="1"/>
  <c r="BH92" i="15" s="1"/>
  <c r="BH97" i="15" s="1"/>
  <c r="BH88" i="11"/>
  <c r="BH91" i="11" s="1"/>
  <c r="BH92" i="11" s="1"/>
  <c r="BH97" i="11" s="1"/>
  <c r="BH88" i="6"/>
  <c r="BH91" i="6" s="1"/>
  <c r="BH92" i="6" s="1"/>
  <c r="BH97" i="6" s="1"/>
  <c r="D44" i="8"/>
  <c r="F44" i="8" s="1"/>
  <c r="B45" i="8" s="1"/>
  <c r="D44" i="12"/>
  <c r="F44" i="12" s="1"/>
  <c r="B45" i="12" s="1"/>
  <c r="CO1" i="5"/>
  <c r="CN3" i="5"/>
  <c r="A80" i="12"/>
  <c r="G79" i="12"/>
  <c r="E43" i="16"/>
  <c r="A84" i="16"/>
  <c r="G83" i="16"/>
  <c r="CQ28" i="6"/>
  <c r="CQ29" i="6"/>
  <c r="CQ64" i="6"/>
  <c r="CQ58" i="6"/>
  <c r="CQ52" i="6"/>
  <c r="CQ46" i="6"/>
  <c r="CQ40" i="6"/>
  <c r="CQ34" i="6"/>
  <c r="CQ69" i="6"/>
  <c r="CQ61" i="6"/>
  <c r="CQ55" i="6"/>
  <c r="CQ49" i="6"/>
  <c r="CQ43" i="6"/>
  <c r="CQ37" i="6"/>
  <c r="CQ31" i="6"/>
  <c r="CQ72" i="6"/>
  <c r="CQ65" i="6"/>
  <c r="CQ59" i="6"/>
  <c r="CQ53" i="6"/>
  <c r="CQ47" i="6"/>
  <c r="CQ41" i="6"/>
  <c r="CQ35" i="6"/>
  <c r="CQ70" i="6"/>
  <c r="CQ62" i="6"/>
  <c r="CQ56" i="6"/>
  <c r="CQ50" i="6"/>
  <c r="CQ44" i="6"/>
  <c r="CQ38" i="6"/>
  <c r="CQ32" i="6"/>
  <c r="CQ73" i="6"/>
  <c r="CQ30" i="6"/>
  <c r="CQ71" i="6"/>
  <c r="CQ63" i="6"/>
  <c r="CQ57" i="6"/>
  <c r="CQ51" i="6"/>
  <c r="CQ45" i="6"/>
  <c r="CQ39" i="6"/>
  <c r="CQ33" i="6"/>
  <c r="CQ74" i="6"/>
  <c r="CQ68" i="6"/>
  <c r="CQ66" i="6"/>
  <c r="CQ60" i="6"/>
  <c r="CQ54" i="6"/>
  <c r="CQ48" i="6"/>
  <c r="CQ42" i="6"/>
  <c r="CQ36" i="6"/>
  <c r="CP15" i="15"/>
  <c r="CP15" i="11"/>
  <c r="CP15" i="6"/>
  <c r="CP11" i="15"/>
  <c r="CP11" i="11"/>
  <c r="CP11" i="6"/>
  <c r="CP16" i="15"/>
  <c r="CP16" i="11"/>
  <c r="CP16" i="6"/>
  <c r="CP12" i="15"/>
  <c r="CP12" i="11"/>
  <c r="CP12" i="6"/>
  <c r="CS5" i="7"/>
  <c r="CT3" i="7"/>
  <c r="CQ57" i="11"/>
  <c r="CQ54" i="11"/>
  <c r="CQ62" i="11"/>
  <c r="CQ56" i="11"/>
  <c r="CQ74" i="11"/>
  <c r="CQ68" i="11"/>
  <c r="CQ72" i="11"/>
  <c r="CQ46" i="11"/>
  <c r="CQ45" i="11"/>
  <c r="CQ39" i="11"/>
  <c r="CQ33" i="11"/>
  <c r="CQ59" i="11"/>
  <c r="CQ48" i="11"/>
  <c r="CQ42" i="11"/>
  <c r="CQ32" i="11"/>
  <c r="CQ36" i="11"/>
  <c r="CQ40" i="11"/>
  <c r="CQ70" i="11"/>
  <c r="CQ65" i="11"/>
  <c r="CQ64" i="11"/>
  <c r="CQ58" i="11"/>
  <c r="CQ34" i="11"/>
  <c r="CQ63" i="11"/>
  <c r="CQ38" i="11"/>
  <c r="CQ37" i="11"/>
  <c r="CQ47" i="11"/>
  <c r="CQ41" i="11"/>
  <c r="CQ35" i="11"/>
  <c r="CQ49" i="11"/>
  <c r="CQ43" i="11"/>
  <c r="CQ71" i="11"/>
  <c r="CQ53" i="11"/>
  <c r="CQ69" i="11"/>
  <c r="CQ66" i="11"/>
  <c r="CQ55" i="11"/>
  <c r="CQ50" i="11"/>
  <c r="CQ44" i="11"/>
  <c r="CQ73" i="11"/>
  <c r="CQ61" i="11"/>
  <c r="CQ30" i="11"/>
  <c r="CQ52" i="11"/>
  <c r="CQ51" i="11"/>
  <c r="CQ60" i="11"/>
  <c r="CQ31" i="11"/>
  <c r="CQ29" i="11"/>
  <c r="CQ28" i="11"/>
  <c r="CS1" i="6"/>
  <c r="CR3" i="6"/>
  <c r="CP13" i="15"/>
  <c r="CP13" i="11"/>
  <c r="CP13" i="6"/>
  <c r="CP9" i="15"/>
  <c r="CP9" i="11"/>
  <c r="CP9" i="6"/>
  <c r="CP10" i="15"/>
  <c r="CP10" i="11"/>
  <c r="CP10" i="6"/>
  <c r="BT114" i="7"/>
  <c r="BT112" i="7"/>
  <c r="BT115" i="7" s="1"/>
  <c r="CS1" i="11"/>
  <c r="CR3" i="11"/>
  <c r="CP14" i="15"/>
  <c r="CP14" i="11"/>
  <c r="CP14" i="6"/>
  <c r="CQ48" i="15"/>
  <c r="CQ42" i="15"/>
  <c r="CQ36" i="15"/>
  <c r="CQ56" i="15"/>
  <c r="CQ52" i="15"/>
  <c r="CQ45" i="15"/>
  <c r="CQ69" i="15"/>
  <c r="CQ61" i="15"/>
  <c r="CQ55" i="15"/>
  <c r="CQ59" i="15"/>
  <c r="CQ66" i="15"/>
  <c r="CQ47" i="15"/>
  <c r="CQ57" i="15"/>
  <c r="CQ38" i="15"/>
  <c r="CQ53" i="15"/>
  <c r="CQ58" i="15"/>
  <c r="CQ39" i="15"/>
  <c r="CQ40" i="15"/>
  <c r="CQ33" i="15"/>
  <c r="CQ49" i="15"/>
  <c r="CQ30" i="15"/>
  <c r="CQ74" i="15"/>
  <c r="CQ68" i="15"/>
  <c r="CQ65" i="15"/>
  <c r="CQ62" i="15"/>
  <c r="CQ54" i="15"/>
  <c r="CQ44" i="15"/>
  <c r="CQ32" i="15"/>
  <c r="CQ34" i="15"/>
  <c r="CQ71" i="15"/>
  <c r="CQ60" i="15"/>
  <c r="CQ70" i="15"/>
  <c r="CQ37" i="15"/>
  <c r="CQ43" i="15"/>
  <c r="CQ41" i="15"/>
  <c r="CQ50" i="15"/>
  <c r="CQ73" i="15"/>
  <c r="CQ63" i="15"/>
  <c r="CQ72" i="15"/>
  <c r="CQ64" i="15"/>
  <c r="CQ51" i="15"/>
  <c r="CQ31" i="15"/>
  <c r="CQ46" i="15"/>
  <c r="CQ35" i="15"/>
  <c r="CQ28" i="15"/>
  <c r="CQ29" i="15"/>
  <c r="CP17" i="15"/>
  <c r="CP17" i="11"/>
  <c r="CP17" i="6"/>
  <c r="BT110" i="7"/>
  <c r="BU108" i="7" s="1"/>
  <c r="CS1" i="15"/>
  <c r="CR3" i="15"/>
  <c r="A82" i="8"/>
  <c r="G81" i="8"/>
  <c r="CM6" i="14" l="1"/>
  <c r="CM5" i="14"/>
  <c r="CL6" i="10"/>
  <c r="CP5" i="11" s="1"/>
  <c r="CO58" i="14"/>
  <c r="CO59" i="14"/>
  <c r="CO60" i="14"/>
  <c r="CO62" i="14"/>
  <c r="CO61" i="14"/>
  <c r="CO66" i="14"/>
  <c r="CO64" i="14"/>
  <c r="CN65" i="14"/>
  <c r="CN57" i="14"/>
  <c r="CN63" i="14"/>
  <c r="CM19" i="14"/>
  <c r="CM8" i="10"/>
  <c r="CQ7" i="11" s="1"/>
  <c r="CK19" i="10"/>
  <c r="CO4" i="11"/>
  <c r="CN29" i="14"/>
  <c r="CN27" i="14"/>
  <c r="CN25" i="14"/>
  <c r="CN28" i="14"/>
  <c r="CN24" i="14"/>
  <c r="CN26" i="14"/>
  <c r="CN20" i="14"/>
  <c r="CN8" i="14"/>
  <c r="CN21" i="14"/>
  <c r="CN22" i="14"/>
  <c r="CN23" i="14"/>
  <c r="CN16" i="14"/>
  <c r="CN18" i="14"/>
  <c r="CL5" i="10"/>
  <c r="CN10" i="14"/>
  <c r="CO13" i="14"/>
  <c r="CP1" i="14"/>
  <c r="CO3" i="14"/>
  <c r="CO15" i="14"/>
  <c r="CO12" i="14"/>
  <c r="CO17" i="14"/>
  <c r="CO14" i="14"/>
  <c r="CO11" i="14"/>
  <c r="CO1" i="10"/>
  <c r="CN3" i="10"/>
  <c r="CN66" i="10"/>
  <c r="CM60" i="10"/>
  <c r="CM13" i="10" s="1"/>
  <c r="CM61" i="10"/>
  <c r="CM14" i="10" s="1"/>
  <c r="CM63" i="10"/>
  <c r="CM16" i="10" s="1"/>
  <c r="CM62" i="10"/>
  <c r="CM15" i="10" s="1"/>
  <c r="CM64" i="10"/>
  <c r="CM17" i="10" s="1"/>
  <c r="CM58" i="10"/>
  <c r="CM11" i="10" s="1"/>
  <c r="CM59" i="10"/>
  <c r="CM12" i="10" s="1"/>
  <c r="CM65" i="10"/>
  <c r="CM18" i="10" s="1"/>
  <c r="CM57" i="10"/>
  <c r="CM10" i="10" s="1"/>
  <c r="E44" i="8"/>
  <c r="E44" i="12"/>
  <c r="CS3" i="11"/>
  <c r="CT1" i="11"/>
  <c r="A81" i="12"/>
  <c r="G80" i="12"/>
  <c r="D44" i="16"/>
  <c r="F44" i="16" s="1"/>
  <c r="B45" i="16" s="1"/>
  <c r="CQ14" i="15"/>
  <c r="CQ14" i="11"/>
  <c r="CQ14" i="6"/>
  <c r="CQ10" i="15"/>
  <c r="CQ10" i="11"/>
  <c r="CQ10" i="6"/>
  <c r="CR70" i="15"/>
  <c r="CR59" i="15"/>
  <c r="CR63" i="15"/>
  <c r="CR52" i="15"/>
  <c r="CR39" i="15"/>
  <c r="CR42" i="15"/>
  <c r="CR30" i="15"/>
  <c r="CR28" i="15"/>
  <c r="CR72" i="15"/>
  <c r="CR65" i="15"/>
  <c r="CR64" i="15"/>
  <c r="CR50" i="15"/>
  <c r="CR57" i="15"/>
  <c r="CR53" i="15"/>
  <c r="CR32" i="15"/>
  <c r="CR37" i="15"/>
  <c r="CR47" i="15"/>
  <c r="CR41" i="15"/>
  <c r="CR44" i="15"/>
  <c r="CR36" i="15"/>
  <c r="CR33" i="15"/>
  <c r="CR68" i="15"/>
  <c r="CR60" i="15"/>
  <c r="CR54" i="15"/>
  <c r="CR58" i="15"/>
  <c r="CR46" i="15"/>
  <c r="CR56" i="15"/>
  <c r="CR40" i="15"/>
  <c r="CR49" i="15"/>
  <c r="CR48" i="15"/>
  <c r="CR45" i="15"/>
  <c r="CR34" i="15"/>
  <c r="CR74" i="15"/>
  <c r="CR66" i="15"/>
  <c r="CR55" i="15"/>
  <c r="CR73" i="15"/>
  <c r="CR71" i="15"/>
  <c r="CR69" i="15"/>
  <c r="CR62" i="15"/>
  <c r="CR61" i="15"/>
  <c r="CR51" i="15"/>
  <c r="CR38" i="15"/>
  <c r="CR43" i="15"/>
  <c r="CR35" i="15"/>
  <c r="CR31" i="15"/>
  <c r="CR29" i="15"/>
  <c r="C45" i="8"/>
  <c r="CQ15" i="15"/>
  <c r="CQ15" i="11"/>
  <c r="CQ15" i="6"/>
  <c r="CQ11" i="15"/>
  <c r="CQ11" i="11"/>
  <c r="CQ11" i="6"/>
  <c r="CT1" i="15"/>
  <c r="CS3" i="15"/>
  <c r="A85" i="16"/>
  <c r="G84" i="16"/>
  <c r="CQ12" i="15"/>
  <c r="CQ12" i="11"/>
  <c r="CQ12" i="6"/>
  <c r="CR70" i="6"/>
  <c r="CR62" i="6"/>
  <c r="CR56" i="6"/>
  <c r="CR50" i="6"/>
  <c r="CR44" i="6"/>
  <c r="CR38" i="6"/>
  <c r="CR32" i="6"/>
  <c r="CR73" i="6"/>
  <c r="CR65" i="6"/>
  <c r="CR59" i="6"/>
  <c r="CR53" i="6"/>
  <c r="CR47" i="6"/>
  <c r="CR41" i="6"/>
  <c r="CR35" i="6"/>
  <c r="CR30" i="6"/>
  <c r="CR29" i="6"/>
  <c r="CR63" i="6"/>
  <c r="CR57" i="6"/>
  <c r="CR51" i="6"/>
  <c r="CR45" i="6"/>
  <c r="CR39" i="6"/>
  <c r="CR33" i="6"/>
  <c r="CR74" i="6"/>
  <c r="CR68" i="6"/>
  <c r="CR66" i="6"/>
  <c r="CR60" i="6"/>
  <c r="CR54" i="6"/>
  <c r="CR48" i="6"/>
  <c r="CR42" i="6"/>
  <c r="CR36" i="6"/>
  <c r="CR71" i="6"/>
  <c r="CR28" i="6"/>
  <c r="CR64" i="6"/>
  <c r="CR58" i="6"/>
  <c r="CR52" i="6"/>
  <c r="CR46" i="6"/>
  <c r="CR40" i="6"/>
  <c r="CR34" i="6"/>
  <c r="CR69" i="6"/>
  <c r="CR61" i="6"/>
  <c r="CR55" i="6"/>
  <c r="CR49" i="6"/>
  <c r="CR43" i="6"/>
  <c r="CR37" i="6"/>
  <c r="CR31" i="6"/>
  <c r="CR72" i="6"/>
  <c r="CN58" i="5"/>
  <c r="CN11" i="5" s="1"/>
  <c r="CN61" i="5"/>
  <c r="CN14" i="5" s="1"/>
  <c r="CN64" i="5"/>
  <c r="CN17" i="5" s="1"/>
  <c r="CN59" i="5"/>
  <c r="CN12" i="5" s="1"/>
  <c r="CN62" i="5"/>
  <c r="CN15" i="5" s="1"/>
  <c r="CN65" i="5"/>
  <c r="CN18" i="5" s="1"/>
  <c r="CN57" i="5"/>
  <c r="CN10" i="5" s="1"/>
  <c r="CN60" i="5"/>
  <c r="CN13" i="5" s="1"/>
  <c r="CN63" i="5"/>
  <c r="CN16" i="5" s="1"/>
  <c r="CN66" i="5"/>
  <c r="CQ9" i="15"/>
  <c r="CQ9" i="11"/>
  <c r="CQ9" i="6"/>
  <c r="CQ2" i="15"/>
  <c r="CQ2" i="11"/>
  <c r="CN2" i="5"/>
  <c r="CQ2" i="6"/>
  <c r="A83" i="8"/>
  <c r="G82" i="8"/>
  <c r="CT1" i="6"/>
  <c r="CS3" i="6"/>
  <c r="CT5" i="7"/>
  <c r="CU3" i="7"/>
  <c r="CO3" i="5"/>
  <c r="CP1" i="5"/>
  <c r="CQ16" i="15"/>
  <c r="CQ16" i="11"/>
  <c r="CQ16" i="6"/>
  <c r="BU109" i="7"/>
  <c r="CR69" i="11"/>
  <c r="CR71" i="11"/>
  <c r="CR54" i="11"/>
  <c r="CR72" i="11"/>
  <c r="CR68" i="11"/>
  <c r="CR73" i="11"/>
  <c r="CR58" i="11"/>
  <c r="CR57" i="11"/>
  <c r="CR61" i="11"/>
  <c r="CR55" i="11"/>
  <c r="CR63" i="11"/>
  <c r="CR70" i="11"/>
  <c r="CR52" i="11"/>
  <c r="CR46" i="11"/>
  <c r="CR40" i="11"/>
  <c r="CR34" i="11"/>
  <c r="CR50" i="11"/>
  <c r="CR33" i="11"/>
  <c r="CR49" i="11"/>
  <c r="CR43" i="11"/>
  <c r="CR31" i="11"/>
  <c r="CR30" i="11"/>
  <c r="CR66" i="11"/>
  <c r="CR64" i="11"/>
  <c r="CR44" i="11"/>
  <c r="CR38" i="11"/>
  <c r="CR32" i="11"/>
  <c r="CR65" i="11"/>
  <c r="CR47" i="11"/>
  <c r="CR41" i="11"/>
  <c r="CR29" i="11"/>
  <c r="CR56" i="11"/>
  <c r="CR51" i="11"/>
  <c r="CR60" i="11"/>
  <c r="CR62" i="11"/>
  <c r="CR37" i="11"/>
  <c r="CR45" i="11"/>
  <c r="CR74" i="11"/>
  <c r="CR53" i="11"/>
  <c r="CR39" i="11"/>
  <c r="CR59" i="11"/>
  <c r="CR48" i="11"/>
  <c r="CR42" i="11"/>
  <c r="CR36" i="11"/>
  <c r="CR35" i="11"/>
  <c r="CR28" i="11"/>
  <c r="C45" i="12"/>
  <c r="CQ17" i="15"/>
  <c r="CQ17" i="11"/>
  <c r="CQ17" i="6"/>
  <c r="CQ13" i="15"/>
  <c r="CQ13" i="11"/>
  <c r="CQ13" i="6"/>
  <c r="CN5" i="14" l="1"/>
  <c r="CN6" i="14"/>
  <c r="CM6" i="10"/>
  <c r="CQ5" i="11" s="1"/>
  <c r="CO65" i="14"/>
  <c r="CO57" i="14"/>
  <c r="CO63" i="14"/>
  <c r="CP59" i="14"/>
  <c r="CP66" i="14"/>
  <c r="CP60" i="14"/>
  <c r="CP61" i="14"/>
  <c r="CP58" i="14"/>
  <c r="CP62" i="14"/>
  <c r="CP64" i="14"/>
  <c r="CN8" i="10"/>
  <c r="CR7" i="11" s="1"/>
  <c r="CL19" i="10"/>
  <c r="CP4" i="11"/>
  <c r="CO25" i="14"/>
  <c r="CO27" i="14"/>
  <c r="CO29" i="14"/>
  <c r="CO28" i="14"/>
  <c r="CO24" i="14"/>
  <c r="CO8" i="14"/>
  <c r="CO26" i="14"/>
  <c r="CO20" i="14"/>
  <c r="CO6" i="14" s="1"/>
  <c r="CO21" i="14"/>
  <c r="CO23" i="14"/>
  <c r="CO22" i="14"/>
  <c r="CO16" i="14"/>
  <c r="CO18" i="14"/>
  <c r="CM5" i="10"/>
  <c r="CO10" i="14"/>
  <c r="CP13" i="14"/>
  <c r="CP14" i="14"/>
  <c r="CP17" i="14"/>
  <c r="CP15" i="14"/>
  <c r="CP12" i="14"/>
  <c r="CP11" i="14"/>
  <c r="CP3" i="14"/>
  <c r="CQ1" i="14"/>
  <c r="CN64" i="10"/>
  <c r="CN17" i="10" s="1"/>
  <c r="CN61" i="10"/>
  <c r="CN14" i="10" s="1"/>
  <c r="CN62" i="10"/>
  <c r="CN15" i="10" s="1"/>
  <c r="CN58" i="10"/>
  <c r="CN11" i="10" s="1"/>
  <c r="CN57" i="10"/>
  <c r="CN10" i="10" s="1"/>
  <c r="CN63" i="10"/>
  <c r="CN16" i="10" s="1"/>
  <c r="CN59" i="10"/>
  <c r="CN12" i="10" s="1"/>
  <c r="CN65" i="10"/>
  <c r="CN18" i="10" s="1"/>
  <c r="CN60" i="10"/>
  <c r="CN13" i="10" s="1"/>
  <c r="CP1" i="10"/>
  <c r="CO66" i="10"/>
  <c r="CO3" i="10"/>
  <c r="E44" i="16"/>
  <c r="BU114" i="7"/>
  <c r="BU112" i="7"/>
  <c r="BU115" i="7" s="1"/>
  <c r="CU1" i="6"/>
  <c r="CT3" i="6"/>
  <c r="CR17" i="15"/>
  <c r="CR17" i="11"/>
  <c r="CR17" i="6"/>
  <c r="CR13" i="15"/>
  <c r="CR13" i="11"/>
  <c r="CR13" i="6"/>
  <c r="CS73" i="15"/>
  <c r="CS74" i="15"/>
  <c r="CS65" i="15"/>
  <c r="CS49" i="15"/>
  <c r="CS28" i="15"/>
  <c r="CS72" i="15"/>
  <c r="CS70" i="15"/>
  <c r="CS64" i="15"/>
  <c r="CS61" i="15"/>
  <c r="CS60" i="15"/>
  <c r="CS34" i="15"/>
  <c r="CS32" i="15"/>
  <c r="CS71" i="15"/>
  <c r="CS69" i="15"/>
  <c r="CS58" i="15"/>
  <c r="CS51" i="15"/>
  <c r="CS48" i="15"/>
  <c r="CS33" i="15"/>
  <c r="CS39" i="15"/>
  <c r="CS30" i="15"/>
  <c r="CS54" i="15"/>
  <c r="CS50" i="15"/>
  <c r="CS47" i="15"/>
  <c r="CS43" i="15"/>
  <c r="CS35" i="15"/>
  <c r="CS44" i="15"/>
  <c r="CS41" i="15"/>
  <c r="CS37" i="15"/>
  <c r="CS36" i="15"/>
  <c r="CS46" i="15"/>
  <c r="CS40" i="15"/>
  <c r="CS55" i="15"/>
  <c r="CS57" i="15"/>
  <c r="CS52" i="15"/>
  <c r="CS66" i="15"/>
  <c r="CS59" i="15"/>
  <c r="CS53" i="15"/>
  <c r="CS63" i="15"/>
  <c r="CS62" i="15"/>
  <c r="CS68" i="15"/>
  <c r="CS45" i="15"/>
  <c r="CS56" i="15"/>
  <c r="CS42" i="15"/>
  <c r="CS38" i="15"/>
  <c r="CS31" i="15"/>
  <c r="CS29" i="15"/>
  <c r="BU110" i="7"/>
  <c r="BV108" i="7" s="1"/>
  <c r="CR14" i="15"/>
  <c r="CR14" i="11"/>
  <c r="CR14" i="6"/>
  <c r="CR10" i="15"/>
  <c r="CR10" i="11"/>
  <c r="CR10" i="6"/>
  <c r="CT3" i="15"/>
  <c r="CU1" i="15"/>
  <c r="C45" i="16"/>
  <c r="A84" i="8"/>
  <c r="G83" i="8"/>
  <c r="CR15" i="15"/>
  <c r="CR15" i="11"/>
  <c r="CR15" i="6"/>
  <c r="CR11" i="15"/>
  <c r="CR11" i="11"/>
  <c r="CR11" i="6"/>
  <c r="BI88" i="15"/>
  <c r="BI91" i="15" s="1"/>
  <c r="BI92" i="15" s="1"/>
  <c r="BI97" i="15" s="1"/>
  <c r="BI88" i="11"/>
  <c r="BI91" i="11" s="1"/>
  <c r="BI92" i="11" s="1"/>
  <c r="BI97" i="11" s="1"/>
  <c r="BI88" i="6"/>
  <c r="BI91" i="6" s="1"/>
  <c r="BI92" i="6" s="1"/>
  <c r="BI97" i="6" s="1"/>
  <c r="D45" i="8"/>
  <c r="F45" i="8" s="1"/>
  <c r="B46" i="8" s="1"/>
  <c r="CV3" i="7"/>
  <c r="CU5" i="7"/>
  <c r="CR12" i="15"/>
  <c r="CR12" i="11"/>
  <c r="CR12" i="6"/>
  <c r="CQ1" i="5"/>
  <c r="CP3" i="5"/>
  <c r="CR9" i="15"/>
  <c r="CR9" i="11"/>
  <c r="CR9" i="6"/>
  <c r="A86" i="16"/>
  <c r="G85" i="16"/>
  <c r="A82" i="12"/>
  <c r="G81" i="12"/>
  <c r="CU1" i="11"/>
  <c r="CT3" i="11"/>
  <c r="D45" i="12"/>
  <c r="F45" i="12" s="1"/>
  <c r="B46" i="12" s="1"/>
  <c r="CO59" i="5"/>
  <c r="CO12" i="5" s="1"/>
  <c r="CO62" i="5"/>
  <c r="CO15" i="5" s="1"/>
  <c r="CO65" i="5"/>
  <c r="CO18" i="5" s="1"/>
  <c r="CO57" i="5"/>
  <c r="CO10" i="5" s="1"/>
  <c r="CO60" i="5"/>
  <c r="CO13" i="5" s="1"/>
  <c r="CO63" i="5"/>
  <c r="CO16" i="5" s="1"/>
  <c r="CO66" i="5"/>
  <c r="CO58" i="5"/>
  <c r="CO11" i="5" s="1"/>
  <c r="CO61" i="5"/>
  <c r="CO14" i="5" s="1"/>
  <c r="CO64" i="5"/>
  <c r="CO17" i="5" s="1"/>
  <c r="CS28" i="6"/>
  <c r="CS63" i="6"/>
  <c r="CS57" i="6"/>
  <c r="CS51" i="6"/>
  <c r="CS45" i="6"/>
  <c r="CS39" i="6"/>
  <c r="CS33" i="6"/>
  <c r="CS74" i="6"/>
  <c r="CS68" i="6"/>
  <c r="CS66" i="6"/>
  <c r="CS60" i="6"/>
  <c r="CS54" i="6"/>
  <c r="CS48" i="6"/>
  <c r="CS42" i="6"/>
  <c r="CS36" i="6"/>
  <c r="CS71" i="6"/>
  <c r="CS30" i="6"/>
  <c r="CS29" i="6"/>
  <c r="CS69" i="6"/>
  <c r="CS61" i="6"/>
  <c r="CS55" i="6"/>
  <c r="CS49" i="6"/>
  <c r="CS43" i="6"/>
  <c r="CS37" i="6"/>
  <c r="CS31" i="6"/>
  <c r="CS72" i="6"/>
  <c r="CS64" i="6"/>
  <c r="CS58" i="6"/>
  <c r="CS52" i="6"/>
  <c r="CS46" i="6"/>
  <c r="CS40" i="6"/>
  <c r="CS34" i="6"/>
  <c r="CS62" i="6"/>
  <c r="CS56" i="6"/>
  <c r="CS50" i="6"/>
  <c r="CS44" i="6"/>
  <c r="CS38" i="6"/>
  <c r="CS32" i="6"/>
  <c r="CS73" i="6"/>
  <c r="CS65" i="6"/>
  <c r="CS59" i="6"/>
  <c r="CS53" i="6"/>
  <c r="CS47" i="6"/>
  <c r="CS41" i="6"/>
  <c r="CS35" i="6"/>
  <c r="CS70" i="6"/>
  <c r="CR2" i="15"/>
  <c r="CR2" i="11"/>
  <c r="CO2" i="5"/>
  <c r="CR2" i="6"/>
  <c r="CR16" i="15"/>
  <c r="CR16" i="11"/>
  <c r="CR16" i="6"/>
  <c r="CS64" i="11"/>
  <c r="CS59" i="11"/>
  <c r="CS56" i="11"/>
  <c r="CS66" i="11"/>
  <c r="CS60" i="11"/>
  <c r="CS70" i="11"/>
  <c r="CS65" i="11"/>
  <c r="CS55" i="11"/>
  <c r="CS74" i="11"/>
  <c r="CS72" i="11"/>
  <c r="CS71" i="11"/>
  <c r="CS73" i="11"/>
  <c r="CS50" i="11"/>
  <c r="CS44" i="11"/>
  <c r="CS38" i="11"/>
  <c r="CS32" i="11"/>
  <c r="CS58" i="11"/>
  <c r="CS36" i="11"/>
  <c r="CS61" i="11"/>
  <c r="CS47" i="11"/>
  <c r="CS41" i="11"/>
  <c r="CS69" i="11"/>
  <c r="CS48" i="11"/>
  <c r="CS42" i="11"/>
  <c r="CS30" i="11"/>
  <c r="CS57" i="11"/>
  <c r="CS68" i="11"/>
  <c r="CS63" i="11"/>
  <c r="CS53" i="11"/>
  <c r="CS34" i="11"/>
  <c r="CS29" i="11"/>
  <c r="CS49" i="11"/>
  <c r="CS43" i="11"/>
  <c r="CS37" i="11"/>
  <c r="CS52" i="11"/>
  <c r="CS46" i="11"/>
  <c r="CS40" i="11"/>
  <c r="CS35" i="11"/>
  <c r="CS31" i="11"/>
  <c r="CS51" i="11"/>
  <c r="CS45" i="11"/>
  <c r="CS39" i="11"/>
  <c r="CS33" i="11"/>
  <c r="CS62" i="11"/>
  <c r="CS54" i="11"/>
  <c r="CS28" i="11"/>
  <c r="CO5" i="14" l="1"/>
  <c r="CN6" i="10"/>
  <c r="CR5" i="11" s="1"/>
  <c r="CQ60" i="14"/>
  <c r="CQ61" i="14"/>
  <c r="CQ62" i="14"/>
  <c r="CQ64" i="14"/>
  <c r="CQ59" i="14"/>
  <c r="CQ58" i="14"/>
  <c r="CQ66" i="14"/>
  <c r="CP63" i="14"/>
  <c r="CP57" i="14"/>
  <c r="CP65" i="14"/>
  <c r="CN19" i="14"/>
  <c r="CM19" i="10"/>
  <c r="CQ4" i="11"/>
  <c r="CO8" i="10"/>
  <c r="CS7" i="11" s="1"/>
  <c r="CP25" i="14"/>
  <c r="CP29" i="14"/>
  <c r="CP28" i="14"/>
  <c r="CP27" i="14"/>
  <c r="CP8" i="14"/>
  <c r="CP20" i="14"/>
  <c r="CP21" i="14"/>
  <c r="CP26" i="14"/>
  <c r="CP23" i="14"/>
  <c r="CP24" i="14"/>
  <c r="CP22" i="14"/>
  <c r="CP18" i="14"/>
  <c r="CP16" i="14"/>
  <c r="CN5" i="10"/>
  <c r="CO19" i="14"/>
  <c r="CP10" i="14"/>
  <c r="CQ15" i="14"/>
  <c r="CQ11" i="14"/>
  <c r="CR1" i="14"/>
  <c r="CQ3" i="14"/>
  <c r="CQ17" i="14"/>
  <c r="CQ14" i="14"/>
  <c r="CQ12" i="14"/>
  <c r="CQ13" i="14"/>
  <c r="CO59" i="10"/>
  <c r="CO12" i="10" s="1"/>
  <c r="CO60" i="10"/>
  <c r="CO13" i="10" s="1"/>
  <c r="CO61" i="10"/>
  <c r="CO14" i="10" s="1"/>
  <c r="CO64" i="10"/>
  <c r="CO17" i="10" s="1"/>
  <c r="CO58" i="10"/>
  <c r="CO11" i="10" s="1"/>
  <c r="CO65" i="10"/>
  <c r="CO18" i="10" s="1"/>
  <c r="CO63" i="10"/>
  <c r="CO16" i="10" s="1"/>
  <c r="CO57" i="10"/>
  <c r="CO10" i="10" s="1"/>
  <c r="CO62" i="10"/>
  <c r="CO15" i="10" s="1"/>
  <c r="CP3" i="10"/>
  <c r="CP66" i="10"/>
  <c r="CQ1" i="10"/>
  <c r="CS15" i="15"/>
  <c r="CS15" i="11"/>
  <c r="CS15" i="6"/>
  <c r="CS11" i="15"/>
  <c r="CS11" i="11"/>
  <c r="CS11" i="6"/>
  <c r="C46" i="12"/>
  <c r="A83" i="12"/>
  <c r="G82" i="12"/>
  <c r="CP58" i="5"/>
  <c r="CP11" i="5" s="1"/>
  <c r="CP61" i="5"/>
  <c r="CP14" i="5" s="1"/>
  <c r="CP64" i="5"/>
  <c r="CP17" i="5" s="1"/>
  <c r="CP59" i="5"/>
  <c r="CP12" i="5" s="1"/>
  <c r="CP62" i="5"/>
  <c r="CP15" i="5" s="1"/>
  <c r="CP65" i="5"/>
  <c r="CP18" i="5" s="1"/>
  <c r="CP57" i="5"/>
  <c r="CP10" i="5" s="1"/>
  <c r="CP60" i="5"/>
  <c r="CP13" i="5" s="1"/>
  <c r="CP63" i="5"/>
  <c r="CP16" i="5" s="1"/>
  <c r="CP66" i="5"/>
  <c r="C46" i="8"/>
  <c r="BV109" i="7"/>
  <c r="A87" i="16"/>
  <c r="G86" i="16"/>
  <c r="CS2" i="15"/>
  <c r="CS2" i="11"/>
  <c r="CS2" i="6"/>
  <c r="CP2" i="5"/>
  <c r="CS14" i="15"/>
  <c r="CS14" i="11"/>
  <c r="CS14" i="6"/>
  <c r="CS16" i="15"/>
  <c r="CS16" i="11"/>
  <c r="CS16" i="6"/>
  <c r="CS12" i="15"/>
  <c r="CS12" i="11"/>
  <c r="CS12" i="6"/>
  <c r="E45" i="12"/>
  <c r="CR1" i="5"/>
  <c r="CQ3" i="5"/>
  <c r="A85" i="8"/>
  <c r="G84" i="8"/>
  <c r="CS13" i="15"/>
  <c r="CS13" i="11"/>
  <c r="CS13" i="6"/>
  <c r="CS9" i="15"/>
  <c r="CS9" i="11"/>
  <c r="CS9" i="6"/>
  <c r="CT66" i="11"/>
  <c r="CT74" i="11"/>
  <c r="CT72" i="11"/>
  <c r="CT65" i="11"/>
  <c r="CT59" i="11"/>
  <c r="CT71" i="11"/>
  <c r="CT68" i="11"/>
  <c r="CT43" i="11"/>
  <c r="CT48" i="11"/>
  <c r="CT42" i="11"/>
  <c r="CT36" i="11"/>
  <c r="CT53" i="11"/>
  <c r="CT73" i="11"/>
  <c r="CT56" i="11"/>
  <c r="CT51" i="11"/>
  <c r="CT45" i="11"/>
  <c r="CT39" i="11"/>
  <c r="CT37" i="11"/>
  <c r="CT62" i="11"/>
  <c r="CT33" i="11"/>
  <c r="CT70" i="11"/>
  <c r="CT58" i="11"/>
  <c r="CT55" i="11"/>
  <c r="CT34" i="11"/>
  <c r="CT50" i="11"/>
  <c r="CT44" i="11"/>
  <c r="CT38" i="11"/>
  <c r="CT32" i="11"/>
  <c r="CT64" i="11"/>
  <c r="CT61" i="11"/>
  <c r="CT69" i="11"/>
  <c r="CT52" i="11"/>
  <c r="CT46" i="11"/>
  <c r="CT35" i="11"/>
  <c r="CT47" i="11"/>
  <c r="CT41" i="11"/>
  <c r="CT57" i="11"/>
  <c r="CT30" i="11"/>
  <c r="CT49" i="11"/>
  <c r="CT31" i="11"/>
  <c r="CT63" i="11"/>
  <c r="CT60" i="11"/>
  <c r="CT54" i="11"/>
  <c r="CT40" i="11"/>
  <c r="CT29" i="11"/>
  <c r="CT28" i="11"/>
  <c r="E45" i="8"/>
  <c r="D45" i="16"/>
  <c r="F45" i="16" s="1"/>
  <c r="B46" i="16" s="1"/>
  <c r="CT30" i="6"/>
  <c r="CT29" i="6"/>
  <c r="CT61" i="6"/>
  <c r="CT55" i="6"/>
  <c r="CT49" i="6"/>
  <c r="CT43" i="6"/>
  <c r="CT37" i="6"/>
  <c r="CT31" i="6"/>
  <c r="CT72" i="6"/>
  <c r="CT64" i="6"/>
  <c r="CT58" i="6"/>
  <c r="CT52" i="6"/>
  <c r="CT46" i="6"/>
  <c r="CT40" i="6"/>
  <c r="CT34" i="6"/>
  <c r="CT69" i="6"/>
  <c r="CT28" i="6"/>
  <c r="CT62" i="6"/>
  <c r="CT56" i="6"/>
  <c r="CT50" i="6"/>
  <c r="CT44" i="6"/>
  <c r="CT38" i="6"/>
  <c r="CT32" i="6"/>
  <c r="CT73" i="6"/>
  <c r="CT65" i="6"/>
  <c r="CT59" i="6"/>
  <c r="CT53" i="6"/>
  <c r="CT47" i="6"/>
  <c r="CT41" i="6"/>
  <c r="CT35" i="6"/>
  <c r="CT70" i="6"/>
  <c r="CT74" i="6"/>
  <c r="CT68" i="6"/>
  <c r="CT66" i="6"/>
  <c r="CT60" i="6"/>
  <c r="CT54" i="6"/>
  <c r="CT48" i="6"/>
  <c r="CT42" i="6"/>
  <c r="CT36" i="6"/>
  <c r="CT71" i="6"/>
  <c r="CT63" i="6"/>
  <c r="CT57" i="6"/>
  <c r="CT51" i="6"/>
  <c r="CT45" i="6"/>
  <c r="CT39" i="6"/>
  <c r="CT33" i="6"/>
  <c r="CS17" i="15"/>
  <c r="CS17" i="11"/>
  <c r="CS17" i="6"/>
  <c r="CS10" i="15"/>
  <c r="CS10" i="11"/>
  <c r="CS10" i="6"/>
  <c r="CV1" i="11"/>
  <c r="CU3" i="11"/>
  <c r="CV5" i="7"/>
  <c r="CW3" i="7"/>
  <c r="CU3" i="6"/>
  <c r="CV1" i="6"/>
  <c r="CV1" i="15"/>
  <c r="CU3" i="15"/>
  <c r="CT45" i="15"/>
  <c r="CT39" i="15"/>
  <c r="CT56" i="15"/>
  <c r="CT35" i="15"/>
  <c r="CT43" i="15"/>
  <c r="CT65" i="15"/>
  <c r="CT58" i="15"/>
  <c r="CT52" i="15"/>
  <c r="CT62" i="15"/>
  <c r="CT61" i="15"/>
  <c r="CT44" i="15"/>
  <c r="CT57" i="15"/>
  <c r="CT46" i="15"/>
  <c r="CT38" i="15"/>
  <c r="CT64" i="15"/>
  <c r="CT59" i="15"/>
  <c r="CT53" i="15"/>
  <c r="CT40" i="15"/>
  <c r="CT49" i="15"/>
  <c r="CT36" i="15"/>
  <c r="CT71" i="15"/>
  <c r="CT69" i="15"/>
  <c r="CT63" i="15"/>
  <c r="CT54" i="15"/>
  <c r="CT33" i="15"/>
  <c r="CT30" i="15"/>
  <c r="CT70" i="15"/>
  <c r="CT73" i="15"/>
  <c r="CT74" i="15"/>
  <c r="CT50" i="15"/>
  <c r="CT47" i="15"/>
  <c r="CT31" i="15"/>
  <c r="CT28" i="15"/>
  <c r="CT72" i="15"/>
  <c r="CT66" i="15"/>
  <c r="CT68" i="15"/>
  <c r="CT60" i="15"/>
  <c r="CT55" i="15"/>
  <c r="CT51" i="15"/>
  <c r="CT34" i="15"/>
  <c r="CT41" i="15"/>
  <c r="CT48" i="15"/>
  <c r="CT42" i="15"/>
  <c r="CT37" i="15"/>
  <c r="CT32" i="15"/>
  <c r="CT29" i="15"/>
  <c r="CP6" i="14" l="1"/>
  <c r="CP5" i="14"/>
  <c r="CO6" i="10"/>
  <c r="CS5" i="11" s="1"/>
  <c r="CQ63" i="14"/>
  <c r="CQ65" i="14"/>
  <c r="CQ57" i="14"/>
  <c r="CR60" i="14"/>
  <c r="CR58" i="14"/>
  <c r="CR59" i="14"/>
  <c r="CR61" i="14"/>
  <c r="CR66" i="14"/>
  <c r="CR62" i="14"/>
  <c r="CR64" i="14"/>
  <c r="CN19" i="10"/>
  <c r="CR4" i="11"/>
  <c r="CP8" i="10"/>
  <c r="CT7" i="11" s="1"/>
  <c r="CQ28" i="14"/>
  <c r="CQ25" i="14"/>
  <c r="CQ27" i="14"/>
  <c r="CQ26" i="14"/>
  <c r="CQ29" i="14"/>
  <c r="CQ21" i="14"/>
  <c r="CQ24" i="14"/>
  <c r="CQ8" i="14"/>
  <c r="CQ23" i="14"/>
  <c r="CQ22" i="14"/>
  <c r="CQ20" i="14"/>
  <c r="CQ16" i="14"/>
  <c r="CQ18" i="14"/>
  <c r="CR15" i="14"/>
  <c r="CO5" i="10"/>
  <c r="CQ10" i="14"/>
  <c r="CS1" i="14"/>
  <c r="CR3" i="14"/>
  <c r="CR11" i="14"/>
  <c r="CR12" i="14"/>
  <c r="CR17" i="14"/>
  <c r="CR14" i="14"/>
  <c r="CR13" i="14"/>
  <c r="CP59" i="10"/>
  <c r="CP12" i="10" s="1"/>
  <c r="CP65" i="10"/>
  <c r="CP18" i="10" s="1"/>
  <c r="CP63" i="10"/>
  <c r="CP16" i="10" s="1"/>
  <c r="CP58" i="10"/>
  <c r="CP11" i="10" s="1"/>
  <c r="CP62" i="10"/>
  <c r="CP15" i="10" s="1"/>
  <c r="CP64" i="10"/>
  <c r="CP17" i="10" s="1"/>
  <c r="CP61" i="10"/>
  <c r="CP14" i="10" s="1"/>
  <c r="CP57" i="10"/>
  <c r="CP10" i="10" s="1"/>
  <c r="CP60" i="10"/>
  <c r="CP13" i="10" s="1"/>
  <c r="CQ3" i="10"/>
  <c r="CR1" i="10"/>
  <c r="CQ66" i="10"/>
  <c r="E45" i="16"/>
  <c r="CT17" i="15"/>
  <c r="CT17" i="11"/>
  <c r="CT17" i="6"/>
  <c r="CT13" i="15"/>
  <c r="CT13" i="11"/>
  <c r="CT13" i="6"/>
  <c r="CX3" i="7"/>
  <c r="CW5" i="7"/>
  <c r="A86" i="8"/>
  <c r="G85" i="8"/>
  <c r="CT2" i="15"/>
  <c r="CT2" i="11"/>
  <c r="CT2" i="6"/>
  <c r="CQ2" i="5"/>
  <c r="A88" i="16"/>
  <c r="G87" i="16"/>
  <c r="BJ88" i="15"/>
  <c r="BJ91" i="15" s="1"/>
  <c r="BJ92" i="15" s="1"/>
  <c r="BJ97" i="15" s="1"/>
  <c r="BJ88" i="11"/>
  <c r="BJ91" i="11" s="1"/>
  <c r="BJ92" i="11" s="1"/>
  <c r="BJ97" i="11" s="1"/>
  <c r="BJ88" i="6"/>
  <c r="BJ91" i="6" s="1"/>
  <c r="BJ92" i="6" s="1"/>
  <c r="BJ97" i="6" s="1"/>
  <c r="D46" i="8"/>
  <c r="F46" i="8" s="1"/>
  <c r="CT14" i="15"/>
  <c r="CT14" i="11"/>
  <c r="CT14" i="6"/>
  <c r="CT10" i="15"/>
  <c r="CT10" i="11"/>
  <c r="CT10" i="6"/>
  <c r="A84" i="12"/>
  <c r="G83" i="12"/>
  <c r="BV112" i="7"/>
  <c r="BV115" i="7" s="1"/>
  <c r="BV114" i="7"/>
  <c r="CT15" i="15"/>
  <c r="CT15" i="11"/>
  <c r="CT15" i="6"/>
  <c r="CT11" i="15"/>
  <c r="CT11" i="11"/>
  <c r="CT11" i="6"/>
  <c r="CU70" i="11"/>
  <c r="CU69" i="11"/>
  <c r="CU53" i="11"/>
  <c r="CU60" i="11"/>
  <c r="CU74" i="11"/>
  <c r="CU48" i="11"/>
  <c r="CU42" i="11"/>
  <c r="CU36" i="11"/>
  <c r="CU66" i="11"/>
  <c r="CU73" i="11"/>
  <c r="CU63" i="11"/>
  <c r="CU40" i="11"/>
  <c r="CU34" i="11"/>
  <c r="CU64" i="11"/>
  <c r="CU68" i="11"/>
  <c r="CU49" i="11"/>
  <c r="CU43" i="11"/>
  <c r="CU37" i="11"/>
  <c r="CU31" i="11"/>
  <c r="CU47" i="11"/>
  <c r="CU41" i="11"/>
  <c r="CU35" i="11"/>
  <c r="CU59" i="11"/>
  <c r="CU54" i="11"/>
  <c r="CU55" i="11"/>
  <c r="CU50" i="11"/>
  <c r="CU44" i="11"/>
  <c r="CU38" i="11"/>
  <c r="CU39" i="11"/>
  <c r="CU65" i="11"/>
  <c r="CU58" i="11"/>
  <c r="CU72" i="11"/>
  <c r="CU61" i="11"/>
  <c r="CU57" i="11"/>
  <c r="CU71" i="11"/>
  <c r="CU51" i="11"/>
  <c r="CU45" i="11"/>
  <c r="CU32" i="11"/>
  <c r="CU29" i="11"/>
  <c r="CU62" i="11"/>
  <c r="CU52" i="11"/>
  <c r="CU46" i="11"/>
  <c r="CU56" i="11"/>
  <c r="CU33" i="11"/>
  <c r="CU30" i="11"/>
  <c r="CU28" i="11"/>
  <c r="CQ58" i="5"/>
  <c r="CQ11" i="5" s="1"/>
  <c r="CQ61" i="5"/>
  <c r="CQ14" i="5" s="1"/>
  <c r="CQ64" i="5"/>
  <c r="CQ17" i="5" s="1"/>
  <c r="CQ59" i="5"/>
  <c r="CQ12" i="5" s="1"/>
  <c r="CQ62" i="5"/>
  <c r="CQ15" i="5" s="1"/>
  <c r="CQ65" i="5"/>
  <c r="CQ18" i="5" s="1"/>
  <c r="CQ57" i="5"/>
  <c r="CQ10" i="5" s="1"/>
  <c r="CQ60" i="5"/>
  <c r="CQ13" i="5" s="1"/>
  <c r="CQ63" i="5"/>
  <c r="CQ16" i="5" s="1"/>
  <c r="CQ66" i="5"/>
  <c r="BV110" i="7"/>
  <c r="BW108" i="7" s="1"/>
  <c r="CT12" i="15"/>
  <c r="CT12" i="11"/>
  <c r="CT12" i="6"/>
  <c r="D46" i="12"/>
  <c r="F46" i="12" s="1"/>
  <c r="B47" i="12" s="1"/>
  <c r="CW1" i="15"/>
  <c r="CV3" i="15"/>
  <c r="CW1" i="6"/>
  <c r="CV3" i="6"/>
  <c r="CW1" i="11"/>
  <c r="CV3" i="11"/>
  <c r="C46" i="16"/>
  <c r="CS1" i="5"/>
  <c r="CR3" i="5"/>
  <c r="CT9" i="15"/>
  <c r="CT9" i="11"/>
  <c r="CT9" i="6"/>
  <c r="CU65" i="15"/>
  <c r="CU73" i="15"/>
  <c r="CU72" i="15"/>
  <c r="CU68" i="15"/>
  <c r="CU56" i="15"/>
  <c r="CU52" i="15"/>
  <c r="CU33" i="15"/>
  <c r="CU46" i="15"/>
  <c r="CU42" i="15"/>
  <c r="CU34" i="15"/>
  <c r="CU30" i="15"/>
  <c r="CU44" i="15"/>
  <c r="CU38" i="15"/>
  <c r="CU45" i="15"/>
  <c r="CU28" i="15"/>
  <c r="CU74" i="15"/>
  <c r="CU71" i="15"/>
  <c r="CU64" i="15"/>
  <c r="CU57" i="15"/>
  <c r="CU51" i="15"/>
  <c r="CU61" i="15"/>
  <c r="CU60" i="15"/>
  <c r="CU66" i="15"/>
  <c r="CU59" i="15"/>
  <c r="CU49" i="15"/>
  <c r="CU43" i="15"/>
  <c r="CU39" i="15"/>
  <c r="CU35" i="15"/>
  <c r="CU31" i="15"/>
  <c r="CU63" i="15"/>
  <c r="CU54" i="15"/>
  <c r="CU41" i="15"/>
  <c r="CU48" i="15"/>
  <c r="CU70" i="15"/>
  <c r="CU50" i="15"/>
  <c r="CU58" i="15"/>
  <c r="CU55" i="15"/>
  <c r="CU36" i="15"/>
  <c r="CU32" i="15"/>
  <c r="CU47" i="15"/>
  <c r="CU69" i="15"/>
  <c r="CU62" i="15"/>
  <c r="CU53" i="15"/>
  <c r="CU37" i="15"/>
  <c r="CU40" i="15"/>
  <c r="CU29" i="15"/>
  <c r="CU73" i="6"/>
  <c r="CU65" i="6"/>
  <c r="CU59" i="6"/>
  <c r="CU53" i="6"/>
  <c r="CU47" i="6"/>
  <c r="CU41" i="6"/>
  <c r="CU35" i="6"/>
  <c r="CU70" i="6"/>
  <c r="CU62" i="6"/>
  <c r="CU56" i="6"/>
  <c r="CU50" i="6"/>
  <c r="CU44" i="6"/>
  <c r="CU38" i="6"/>
  <c r="CU32" i="6"/>
  <c r="CU66" i="6"/>
  <c r="CU60" i="6"/>
  <c r="CU54" i="6"/>
  <c r="CU48" i="6"/>
  <c r="CU42" i="6"/>
  <c r="CU36" i="6"/>
  <c r="CU71" i="6"/>
  <c r="CU63" i="6"/>
  <c r="CU57" i="6"/>
  <c r="CU51" i="6"/>
  <c r="CU45" i="6"/>
  <c r="CU39" i="6"/>
  <c r="CU33" i="6"/>
  <c r="CU74" i="6"/>
  <c r="CU68" i="6"/>
  <c r="CU28" i="6"/>
  <c r="CU30" i="6"/>
  <c r="CU29" i="6"/>
  <c r="CU61" i="6"/>
  <c r="CU55" i="6"/>
  <c r="CU49" i="6"/>
  <c r="CU43" i="6"/>
  <c r="CU37" i="6"/>
  <c r="CU31" i="6"/>
  <c r="CU72" i="6"/>
  <c r="CU64" i="6"/>
  <c r="CU58" i="6"/>
  <c r="CU52" i="6"/>
  <c r="CU46" i="6"/>
  <c r="CU40" i="6"/>
  <c r="CU34" i="6"/>
  <c r="CU69" i="6"/>
  <c r="CT16" i="15"/>
  <c r="CT16" i="11"/>
  <c r="CT16" i="6"/>
  <c r="CP19" i="14" l="1"/>
  <c r="CQ6" i="14"/>
  <c r="CQ5" i="14"/>
  <c r="CP6" i="10"/>
  <c r="CT5" i="11" s="1"/>
  <c r="CS58" i="14"/>
  <c r="CS59" i="14"/>
  <c r="CS61" i="14"/>
  <c r="CS64" i="14"/>
  <c r="CS60" i="14"/>
  <c r="CS66" i="14"/>
  <c r="CS62" i="14"/>
  <c r="CR57" i="14"/>
  <c r="CR63" i="14"/>
  <c r="CR65" i="14"/>
  <c r="CO19" i="10"/>
  <c r="CS4" i="11"/>
  <c r="CQ8" i="10"/>
  <c r="CU7" i="11" s="1"/>
  <c r="CQ6" i="10"/>
  <c r="CU5" i="11" s="1"/>
  <c r="CR28" i="14"/>
  <c r="CR29" i="14"/>
  <c r="CR25" i="14"/>
  <c r="CR20" i="14"/>
  <c r="CR27" i="14"/>
  <c r="CR8" i="14"/>
  <c r="CR26" i="14"/>
  <c r="CR24" i="14"/>
  <c r="CR23" i="14"/>
  <c r="CR22" i="14"/>
  <c r="CR21" i="14"/>
  <c r="CR16" i="14"/>
  <c r="CR18" i="14"/>
  <c r="CP5" i="10"/>
  <c r="CR10" i="14"/>
  <c r="CS13" i="14"/>
  <c r="CS17" i="14"/>
  <c r="CS15" i="14"/>
  <c r="CS14" i="14"/>
  <c r="CS3" i="14"/>
  <c r="CT1" i="14"/>
  <c r="CS12" i="14"/>
  <c r="CS11" i="14"/>
  <c r="CQ64" i="10"/>
  <c r="CQ17" i="10" s="1"/>
  <c r="CQ65" i="10"/>
  <c r="CQ18" i="10" s="1"/>
  <c r="CQ61" i="10"/>
  <c r="CQ14" i="10" s="1"/>
  <c r="CQ62" i="10"/>
  <c r="CQ15" i="10" s="1"/>
  <c r="CQ57" i="10"/>
  <c r="CQ10" i="10" s="1"/>
  <c r="CQ58" i="10"/>
  <c r="CQ11" i="10" s="1"/>
  <c r="CQ63" i="10"/>
  <c r="CQ16" i="10" s="1"/>
  <c r="CQ59" i="10"/>
  <c r="CQ12" i="10" s="1"/>
  <c r="CQ60" i="10"/>
  <c r="CQ13" i="10" s="1"/>
  <c r="CS1" i="10"/>
  <c r="CR3" i="10"/>
  <c r="CR66" i="10"/>
  <c r="E46" i="12"/>
  <c r="CV66" i="6"/>
  <c r="CV60" i="6"/>
  <c r="CV54" i="6"/>
  <c r="CV48" i="6"/>
  <c r="CV42" i="6"/>
  <c r="CV36" i="6"/>
  <c r="CV71" i="6"/>
  <c r="CV63" i="6"/>
  <c r="CV57" i="6"/>
  <c r="CV51" i="6"/>
  <c r="CV45" i="6"/>
  <c r="CV39" i="6"/>
  <c r="CV33" i="6"/>
  <c r="CV74" i="6"/>
  <c r="CV68" i="6"/>
  <c r="CV28" i="6"/>
  <c r="CV30" i="6"/>
  <c r="CV29" i="6"/>
  <c r="CV72" i="6"/>
  <c r="CV64" i="6"/>
  <c r="CV58" i="6"/>
  <c r="CV52" i="6"/>
  <c r="CV46" i="6"/>
  <c r="CV40" i="6"/>
  <c r="CV34" i="6"/>
  <c r="CV69" i="6"/>
  <c r="CV61" i="6"/>
  <c r="CV55" i="6"/>
  <c r="CV49" i="6"/>
  <c r="CV43" i="6"/>
  <c r="CV37" i="6"/>
  <c r="CV31" i="6"/>
  <c r="CV65" i="6"/>
  <c r="CV59" i="6"/>
  <c r="CV53" i="6"/>
  <c r="CV47" i="6"/>
  <c r="CV41" i="6"/>
  <c r="CV35" i="6"/>
  <c r="CV70" i="6"/>
  <c r="CV62" i="6"/>
  <c r="CV56" i="6"/>
  <c r="CV50" i="6"/>
  <c r="CV44" i="6"/>
  <c r="CV38" i="6"/>
  <c r="CV32" i="6"/>
  <c r="CV73" i="6"/>
  <c r="CU15" i="15"/>
  <c r="CU15" i="11"/>
  <c r="CU15" i="6"/>
  <c r="CU11" i="15"/>
  <c r="CU11" i="11"/>
  <c r="CU11" i="6"/>
  <c r="CX1" i="6"/>
  <c r="CW3" i="6"/>
  <c r="CU12" i="15"/>
  <c r="CU12" i="11"/>
  <c r="CU12" i="6"/>
  <c r="A85" i="12"/>
  <c r="G84" i="12"/>
  <c r="CX5" i="7"/>
  <c r="CY3" i="7"/>
  <c r="D46" i="16"/>
  <c r="F46" i="16" s="1"/>
  <c r="B47" i="16" s="1"/>
  <c r="CV69" i="15"/>
  <c r="CV52" i="15"/>
  <c r="CV54" i="15"/>
  <c r="CV31" i="15"/>
  <c r="CV45" i="15"/>
  <c r="CV38" i="15"/>
  <c r="CV34" i="15"/>
  <c r="CV68" i="15"/>
  <c r="CV61" i="15"/>
  <c r="CV63" i="15"/>
  <c r="CV57" i="15"/>
  <c r="CV53" i="15"/>
  <c r="CV39" i="15"/>
  <c r="CV74" i="15"/>
  <c r="CV64" i="15"/>
  <c r="CV73" i="15"/>
  <c r="CV66" i="15"/>
  <c r="CV36" i="15"/>
  <c r="CV32" i="15"/>
  <c r="CV41" i="15"/>
  <c r="CV35" i="15"/>
  <c r="CV28" i="15"/>
  <c r="CV49" i="15"/>
  <c r="CV43" i="15"/>
  <c r="CV37" i="15"/>
  <c r="CV44" i="15"/>
  <c r="CV47" i="15"/>
  <c r="CV40" i="15"/>
  <c r="CV30" i="15"/>
  <c r="CV70" i="15"/>
  <c r="CV71" i="15"/>
  <c r="CV62" i="15"/>
  <c r="CV56" i="15"/>
  <c r="CV50" i="15"/>
  <c r="CV60" i="15"/>
  <c r="CV59" i="15"/>
  <c r="CV65" i="15"/>
  <c r="CV58" i="15"/>
  <c r="CV48" i="15"/>
  <c r="CV42" i="15"/>
  <c r="CV55" i="15"/>
  <c r="CV46" i="15"/>
  <c r="CV72" i="15"/>
  <c r="CV51" i="15"/>
  <c r="CV33" i="15"/>
  <c r="CV29" i="15"/>
  <c r="CU9" i="15"/>
  <c r="CU9" i="11"/>
  <c r="CU9" i="6"/>
  <c r="CV63" i="11"/>
  <c r="CV57" i="11"/>
  <c r="CV55" i="11"/>
  <c r="CV72" i="11"/>
  <c r="CV48" i="11"/>
  <c r="CV42" i="11"/>
  <c r="CV36" i="11"/>
  <c r="CV53" i="11"/>
  <c r="CV52" i="11"/>
  <c r="CV54" i="11"/>
  <c r="CV69" i="11"/>
  <c r="CV61" i="11"/>
  <c r="CV68" i="11"/>
  <c r="CV66" i="11"/>
  <c r="CV73" i="11"/>
  <c r="CV65" i="11"/>
  <c r="CV60" i="11"/>
  <c r="CV50" i="11"/>
  <c r="CV44" i="11"/>
  <c r="CV38" i="11"/>
  <c r="CV74" i="11"/>
  <c r="CV70" i="11"/>
  <c r="CV56" i="11"/>
  <c r="CV51" i="11"/>
  <c r="CV45" i="11"/>
  <c r="CV58" i="11"/>
  <c r="CV30" i="11"/>
  <c r="CV47" i="11"/>
  <c r="CV41" i="11"/>
  <c r="CV59" i="11"/>
  <c r="CV46" i="11"/>
  <c r="CV40" i="11"/>
  <c r="CV34" i="11"/>
  <c r="CV49" i="11"/>
  <c r="CV43" i="11"/>
  <c r="CV37" i="11"/>
  <c r="CV32" i="11"/>
  <c r="CV31" i="11"/>
  <c r="CV62" i="11"/>
  <c r="CV35" i="11"/>
  <c r="CV71" i="11"/>
  <c r="CV33" i="11"/>
  <c r="CV64" i="11"/>
  <c r="CV39" i="11"/>
  <c r="CV29" i="11"/>
  <c r="CV28" i="11"/>
  <c r="CX1" i="15"/>
  <c r="CW3" i="15"/>
  <c r="CU16" i="15"/>
  <c r="CU16" i="11"/>
  <c r="CU16" i="6"/>
  <c r="B47" i="8"/>
  <c r="CR59" i="5"/>
  <c r="CR12" i="5" s="1"/>
  <c r="CR62" i="5"/>
  <c r="CR15" i="5" s="1"/>
  <c r="CR65" i="5"/>
  <c r="CR18" i="5" s="1"/>
  <c r="CR57" i="5"/>
  <c r="CR10" i="5" s="1"/>
  <c r="CR60" i="5"/>
  <c r="CR13" i="5" s="1"/>
  <c r="CR63" i="5"/>
  <c r="CR16" i="5" s="1"/>
  <c r="CR66" i="5"/>
  <c r="CR58" i="5"/>
  <c r="CR11" i="5" s="1"/>
  <c r="CR61" i="5"/>
  <c r="CR14" i="5" s="1"/>
  <c r="CR64" i="5"/>
  <c r="CR17" i="5" s="1"/>
  <c r="CX1" i="11"/>
  <c r="CW3" i="11"/>
  <c r="BW109" i="7"/>
  <c r="CU17" i="15"/>
  <c r="CU17" i="11"/>
  <c r="CU17" i="6"/>
  <c r="CU13" i="15"/>
  <c r="CU13" i="11"/>
  <c r="CU13" i="6"/>
  <c r="A89" i="16"/>
  <c r="G88" i="16"/>
  <c r="CT1" i="5"/>
  <c r="CS3" i="5"/>
  <c r="C47" i="12"/>
  <c r="CU14" i="15"/>
  <c r="CU14" i="11"/>
  <c r="CU14" i="6"/>
  <c r="CU10" i="15"/>
  <c r="CU10" i="11"/>
  <c r="CU10" i="6"/>
  <c r="E46" i="8"/>
  <c r="CU2" i="15"/>
  <c r="CU2" i="11"/>
  <c r="CU2" i="6"/>
  <c r="CR2" i="5"/>
  <c r="G86" i="8"/>
  <c r="A87" i="8"/>
  <c r="CQ19" i="14" l="1"/>
  <c r="CR6" i="14"/>
  <c r="CR5" i="14"/>
  <c r="CR19" i="14" s="1"/>
  <c r="CS57" i="14"/>
  <c r="CS63" i="14"/>
  <c r="CS65" i="14"/>
  <c r="CT61" i="14"/>
  <c r="CT64" i="14"/>
  <c r="CT58" i="14"/>
  <c r="CT59" i="14"/>
  <c r="CT60" i="14"/>
  <c r="CT66" i="14"/>
  <c r="CT62" i="14"/>
  <c r="CP19" i="10"/>
  <c r="CT4" i="11"/>
  <c r="CR8" i="10"/>
  <c r="CV7" i="11" s="1"/>
  <c r="CS28" i="14"/>
  <c r="CS27" i="14"/>
  <c r="CS25" i="14"/>
  <c r="CS24" i="14"/>
  <c r="CS29" i="14"/>
  <c r="CS8" i="14"/>
  <c r="CS26" i="14"/>
  <c r="CS20" i="14"/>
  <c r="CS21" i="14"/>
  <c r="CS23" i="14"/>
  <c r="CS22" i="14"/>
  <c r="CS16" i="14"/>
  <c r="CS18" i="14"/>
  <c r="CQ5" i="10"/>
  <c r="CS10" i="14"/>
  <c r="CT14" i="14"/>
  <c r="CT12" i="14"/>
  <c r="CT13" i="14"/>
  <c r="CT11" i="14"/>
  <c r="CT17" i="14"/>
  <c r="CU1" i="14"/>
  <c r="CT3" i="14"/>
  <c r="CT15" i="14"/>
  <c r="CR63" i="10"/>
  <c r="CR16" i="10" s="1"/>
  <c r="CR64" i="10"/>
  <c r="CR17" i="10" s="1"/>
  <c r="CR59" i="10"/>
  <c r="CR12" i="10" s="1"/>
  <c r="CR60" i="10"/>
  <c r="CR13" i="10" s="1"/>
  <c r="CR65" i="10"/>
  <c r="CR18" i="10" s="1"/>
  <c r="CR62" i="10"/>
  <c r="CR15" i="10" s="1"/>
  <c r="CR58" i="10"/>
  <c r="CR11" i="10" s="1"/>
  <c r="CR61" i="10"/>
  <c r="CR14" i="10" s="1"/>
  <c r="CR57" i="10"/>
  <c r="CR10" i="10" s="1"/>
  <c r="CS66" i="10"/>
  <c r="CT1" i="10"/>
  <c r="CS3" i="10"/>
  <c r="E46" i="16"/>
  <c r="A88" i="8"/>
  <c r="G87" i="8"/>
  <c r="CW64" i="11"/>
  <c r="CW61" i="11"/>
  <c r="CW52" i="11"/>
  <c r="CW46" i="11"/>
  <c r="CW40" i="11"/>
  <c r="CW34" i="11"/>
  <c r="CW70" i="11"/>
  <c r="CW62" i="11"/>
  <c r="CW56" i="11"/>
  <c r="CW71" i="11"/>
  <c r="CW65" i="11"/>
  <c r="CW47" i="11"/>
  <c r="CW41" i="11"/>
  <c r="CW35" i="11"/>
  <c r="CW63" i="11"/>
  <c r="CW60" i="11"/>
  <c r="CW53" i="11"/>
  <c r="CW74" i="11"/>
  <c r="CW72" i="11"/>
  <c r="CW36" i="11"/>
  <c r="CW59" i="11"/>
  <c r="CW66" i="11"/>
  <c r="CW30" i="11"/>
  <c r="CW49" i="11"/>
  <c r="CW43" i="11"/>
  <c r="CW32" i="11"/>
  <c r="CW31" i="11"/>
  <c r="CW37" i="11"/>
  <c r="CW68" i="11"/>
  <c r="CW54" i="11"/>
  <c r="CW69" i="11"/>
  <c r="CW58" i="11"/>
  <c r="CW55" i="11"/>
  <c r="CW50" i="11"/>
  <c r="CW44" i="11"/>
  <c r="CW51" i="11"/>
  <c r="CW29" i="11"/>
  <c r="CW45" i="11"/>
  <c r="CW39" i="11"/>
  <c r="CW33" i="11"/>
  <c r="CW73" i="11"/>
  <c r="CW57" i="11"/>
  <c r="CW48" i="11"/>
  <c r="CW42" i="11"/>
  <c r="CW38" i="11"/>
  <c r="CW28" i="11"/>
  <c r="CV14" i="15"/>
  <c r="CV14" i="11"/>
  <c r="CV14" i="6"/>
  <c r="C47" i="16"/>
  <c r="D47" i="12"/>
  <c r="F47" i="12" s="1"/>
  <c r="B48" i="12" s="1"/>
  <c r="CY1" i="11"/>
  <c r="CX3" i="11"/>
  <c r="CV11" i="15"/>
  <c r="CV11" i="11"/>
  <c r="CV11" i="6"/>
  <c r="CW64" i="6"/>
  <c r="CW58" i="6"/>
  <c r="CW52" i="6"/>
  <c r="CW46" i="6"/>
  <c r="CW40" i="6"/>
  <c r="CW34" i="6"/>
  <c r="CW69" i="6"/>
  <c r="CW61" i="6"/>
  <c r="CW55" i="6"/>
  <c r="CW49" i="6"/>
  <c r="CW43" i="6"/>
  <c r="CW37" i="6"/>
  <c r="CW31" i="6"/>
  <c r="CW72" i="6"/>
  <c r="CW65" i="6"/>
  <c r="CW59" i="6"/>
  <c r="CW53" i="6"/>
  <c r="CW47" i="6"/>
  <c r="CW41" i="6"/>
  <c r="CW35" i="6"/>
  <c r="CW70" i="6"/>
  <c r="CW62" i="6"/>
  <c r="CW56" i="6"/>
  <c r="CW50" i="6"/>
  <c r="CW44" i="6"/>
  <c r="CW38" i="6"/>
  <c r="CW32" i="6"/>
  <c r="CW73" i="6"/>
  <c r="CW30" i="6"/>
  <c r="CW71" i="6"/>
  <c r="CW63" i="6"/>
  <c r="CW57" i="6"/>
  <c r="CW51" i="6"/>
  <c r="CW45" i="6"/>
  <c r="CW39" i="6"/>
  <c r="CW33" i="6"/>
  <c r="CW74" i="6"/>
  <c r="CW68" i="6"/>
  <c r="CW66" i="6"/>
  <c r="CW60" i="6"/>
  <c r="CW54" i="6"/>
  <c r="CW48" i="6"/>
  <c r="CW42" i="6"/>
  <c r="CW36" i="6"/>
  <c r="CW28" i="6"/>
  <c r="CW29" i="6"/>
  <c r="CV2" i="15"/>
  <c r="CV2" i="11"/>
  <c r="CS2" i="5"/>
  <c r="CV2" i="6"/>
  <c r="CV15" i="15"/>
  <c r="CV15" i="11"/>
  <c r="CV15" i="6"/>
  <c r="A90" i="16"/>
  <c r="G89" i="16"/>
  <c r="CV16" i="15"/>
  <c r="CV16" i="11"/>
  <c r="CV16" i="6"/>
  <c r="CV12" i="15"/>
  <c r="CV12" i="11"/>
  <c r="CV12" i="6"/>
  <c r="CW69" i="15"/>
  <c r="CW72" i="15"/>
  <c r="CW61" i="15"/>
  <c r="CW55" i="15"/>
  <c r="CW59" i="15"/>
  <c r="CW65" i="15"/>
  <c r="CW52" i="15"/>
  <c r="CW47" i="15"/>
  <c r="CW39" i="15"/>
  <c r="CW34" i="15"/>
  <c r="CW57" i="15"/>
  <c r="CW53" i="15"/>
  <c r="CW44" i="15"/>
  <c r="CW45" i="15"/>
  <c r="CW35" i="15"/>
  <c r="CW30" i="15"/>
  <c r="CW74" i="15"/>
  <c r="CW68" i="15"/>
  <c r="CW62" i="15"/>
  <c r="CW54" i="15"/>
  <c r="CW40" i="15"/>
  <c r="CW71" i="15"/>
  <c r="CW60" i="15"/>
  <c r="CW50" i="15"/>
  <c r="CW32" i="15"/>
  <c r="CW33" i="15"/>
  <c r="CW28" i="15"/>
  <c r="CW73" i="15"/>
  <c r="CW63" i="15"/>
  <c r="CW64" i="15"/>
  <c r="CW66" i="15"/>
  <c r="CW58" i="15"/>
  <c r="CW31" i="15"/>
  <c r="CW43" i="15"/>
  <c r="CW41" i="15"/>
  <c r="CW70" i="15"/>
  <c r="CW51" i="15"/>
  <c r="CW48" i="15"/>
  <c r="CW42" i="15"/>
  <c r="CW36" i="15"/>
  <c r="CW56" i="15"/>
  <c r="CW37" i="15"/>
  <c r="CW49" i="15"/>
  <c r="CW38" i="15"/>
  <c r="CW46" i="15"/>
  <c r="CW29" i="15"/>
  <c r="A86" i="12"/>
  <c r="G85" i="12"/>
  <c r="CY1" i="6"/>
  <c r="CX3" i="6"/>
  <c r="CV13" i="15"/>
  <c r="CV13" i="11"/>
  <c r="CV13" i="6"/>
  <c r="CV9" i="15"/>
  <c r="CV9" i="11"/>
  <c r="CV9" i="6"/>
  <c r="CY1" i="15"/>
  <c r="CX3" i="15"/>
  <c r="CS57" i="5"/>
  <c r="CS10" i="5" s="1"/>
  <c r="CS60" i="5"/>
  <c r="CS13" i="5" s="1"/>
  <c r="CS63" i="5"/>
  <c r="CS16" i="5" s="1"/>
  <c r="CS66" i="5"/>
  <c r="CS58" i="5"/>
  <c r="CS11" i="5" s="1"/>
  <c r="CS61" i="5"/>
  <c r="CS14" i="5" s="1"/>
  <c r="CS64" i="5"/>
  <c r="CS17" i="5" s="1"/>
  <c r="CS59" i="5"/>
  <c r="CS12" i="5" s="1"/>
  <c r="CS62" i="5"/>
  <c r="CS15" i="5" s="1"/>
  <c r="CS65" i="5"/>
  <c r="CS18" i="5" s="1"/>
  <c r="CU1" i="5"/>
  <c r="CT3" i="5"/>
  <c r="BW114" i="7"/>
  <c r="BW112" i="7"/>
  <c r="BW115" i="7" s="1"/>
  <c r="CV10" i="15"/>
  <c r="CV10" i="11"/>
  <c r="CV10" i="6"/>
  <c r="C47" i="8"/>
  <c r="CY5" i="7"/>
  <c r="CZ3" i="7"/>
  <c r="BW110" i="7"/>
  <c r="BX108" i="7" s="1"/>
  <c r="CV17" i="15"/>
  <c r="CV17" i="11"/>
  <c r="CV17" i="6"/>
  <c r="CS6" i="14" l="1"/>
  <c r="CS5" i="14"/>
  <c r="CR6" i="10"/>
  <c r="CV5" i="11" s="1"/>
  <c r="CT57" i="14"/>
  <c r="CT65" i="14"/>
  <c r="CT63" i="14"/>
  <c r="CU58" i="14"/>
  <c r="CU62" i="14"/>
  <c r="CU61" i="14"/>
  <c r="CU59" i="14"/>
  <c r="CU60" i="14"/>
  <c r="CU66" i="14"/>
  <c r="CU64" i="14"/>
  <c r="CQ19" i="10"/>
  <c r="CU4" i="11"/>
  <c r="CS8" i="10"/>
  <c r="CW7" i="11" s="1"/>
  <c r="CT29" i="14"/>
  <c r="CT25" i="14"/>
  <c r="CT27" i="14"/>
  <c r="CT28" i="14"/>
  <c r="CT8" i="14"/>
  <c r="CT24" i="14"/>
  <c r="CT20" i="14"/>
  <c r="CT26" i="14"/>
  <c r="CT21" i="14"/>
  <c r="CT23" i="14"/>
  <c r="CT22" i="14"/>
  <c r="CT18" i="14"/>
  <c r="CT16" i="14"/>
  <c r="CU12" i="14"/>
  <c r="CU14" i="14"/>
  <c r="CU15" i="14"/>
  <c r="CR5" i="10"/>
  <c r="CS19" i="14"/>
  <c r="CT10" i="14"/>
  <c r="CU13" i="14"/>
  <c r="CU17" i="14"/>
  <c r="CU11" i="14"/>
  <c r="CU3" i="14"/>
  <c r="CV1" i="14"/>
  <c r="CT66" i="10"/>
  <c r="CU1" i="10"/>
  <c r="CT3" i="10"/>
  <c r="CS61" i="10"/>
  <c r="CS14" i="10" s="1"/>
  <c r="CS62" i="10"/>
  <c r="CS15" i="10" s="1"/>
  <c r="CS63" i="10"/>
  <c r="CS16" i="10" s="1"/>
  <c r="CS60" i="10"/>
  <c r="CS13" i="10" s="1"/>
  <c r="CS57" i="10"/>
  <c r="CS10" i="10" s="1"/>
  <c r="CS64" i="10"/>
  <c r="CS17" i="10" s="1"/>
  <c r="CS58" i="10"/>
  <c r="CS11" i="10" s="1"/>
  <c r="CS65" i="10"/>
  <c r="CS18" i="10" s="1"/>
  <c r="CS59" i="10"/>
  <c r="CS12" i="10" s="1"/>
  <c r="E47" i="12"/>
  <c r="CZ5" i="7"/>
  <c r="DA3" i="7"/>
  <c r="CU3" i="5"/>
  <c r="CV1" i="5"/>
  <c r="CX72" i="15"/>
  <c r="CX65" i="15"/>
  <c r="CX57" i="15"/>
  <c r="CX38" i="15"/>
  <c r="CX53" i="15"/>
  <c r="CX47" i="15"/>
  <c r="CX41" i="15"/>
  <c r="CX55" i="15"/>
  <c r="CX48" i="15"/>
  <c r="CX45" i="15"/>
  <c r="CX39" i="15"/>
  <c r="CX40" i="15"/>
  <c r="CX31" i="15"/>
  <c r="CX44" i="15"/>
  <c r="CX68" i="15"/>
  <c r="CX60" i="15"/>
  <c r="CX54" i="15"/>
  <c r="CX58" i="15"/>
  <c r="CX64" i="15"/>
  <c r="CX46" i="15"/>
  <c r="CX74" i="15"/>
  <c r="CX66" i="15"/>
  <c r="CX63" i="15"/>
  <c r="CX50" i="15"/>
  <c r="CX37" i="15"/>
  <c r="CX49" i="15"/>
  <c r="CX43" i="15"/>
  <c r="CX34" i="15"/>
  <c r="CX32" i="15"/>
  <c r="CX33" i="15"/>
  <c r="CX73" i="15"/>
  <c r="CX71" i="15"/>
  <c r="CX69" i="15"/>
  <c r="CX62" i="15"/>
  <c r="CX61" i="15"/>
  <c r="CX51" i="15"/>
  <c r="CX42" i="15"/>
  <c r="CX35" i="15"/>
  <c r="CX36" i="15"/>
  <c r="CX28" i="15"/>
  <c r="CX70" i="15"/>
  <c r="CX59" i="15"/>
  <c r="CX56" i="15"/>
  <c r="CX52" i="15"/>
  <c r="CX30" i="15"/>
  <c r="CX29" i="15"/>
  <c r="CX70" i="6"/>
  <c r="CX62" i="6"/>
  <c r="CX56" i="6"/>
  <c r="CX50" i="6"/>
  <c r="CX44" i="6"/>
  <c r="CX38" i="6"/>
  <c r="CX32" i="6"/>
  <c r="CX73" i="6"/>
  <c r="CX65" i="6"/>
  <c r="CX59" i="6"/>
  <c r="CX53" i="6"/>
  <c r="CX47" i="6"/>
  <c r="CX41" i="6"/>
  <c r="CX35" i="6"/>
  <c r="CX29" i="6"/>
  <c r="CX63" i="6"/>
  <c r="CX57" i="6"/>
  <c r="CX51" i="6"/>
  <c r="CX45" i="6"/>
  <c r="CX39" i="6"/>
  <c r="CX33" i="6"/>
  <c r="CX74" i="6"/>
  <c r="CX68" i="6"/>
  <c r="CX66" i="6"/>
  <c r="CX60" i="6"/>
  <c r="CX54" i="6"/>
  <c r="CX48" i="6"/>
  <c r="CX42" i="6"/>
  <c r="CX36" i="6"/>
  <c r="CX71" i="6"/>
  <c r="CX28" i="6"/>
  <c r="CX30" i="6"/>
  <c r="CX64" i="6"/>
  <c r="CX58" i="6"/>
  <c r="CX52" i="6"/>
  <c r="CX46" i="6"/>
  <c r="CX40" i="6"/>
  <c r="CX34" i="6"/>
  <c r="CX69" i="6"/>
  <c r="CX61" i="6"/>
  <c r="CX55" i="6"/>
  <c r="CX49" i="6"/>
  <c r="CX43" i="6"/>
  <c r="CX37" i="6"/>
  <c r="CX31" i="6"/>
  <c r="CX72" i="6"/>
  <c r="A91" i="16"/>
  <c r="G90" i="16"/>
  <c r="CZ1" i="15"/>
  <c r="CY3" i="15"/>
  <c r="D47" i="16"/>
  <c r="F47" i="16" s="1"/>
  <c r="B48" i="16" s="1"/>
  <c r="BX109" i="7"/>
  <c r="CW15" i="15"/>
  <c r="CW15" i="11"/>
  <c r="CW15" i="6"/>
  <c r="CZ1" i="6"/>
  <c r="CY3" i="6"/>
  <c r="CW13" i="15"/>
  <c r="CW13" i="11"/>
  <c r="CW13" i="6"/>
  <c r="A89" i="8"/>
  <c r="G88" i="8"/>
  <c r="CW16" i="15"/>
  <c r="CW16" i="11"/>
  <c r="CW16" i="6"/>
  <c r="BK88" i="15"/>
  <c r="BK91" i="15" s="1"/>
  <c r="BK92" i="15" s="1"/>
  <c r="BK97" i="15" s="1"/>
  <c r="BK88" i="11"/>
  <c r="BK91" i="11" s="1"/>
  <c r="BK92" i="11" s="1"/>
  <c r="BK97" i="11" s="1"/>
  <c r="BK88" i="6"/>
  <c r="BK91" i="6" s="1"/>
  <c r="BK92" i="6" s="1"/>
  <c r="BK97" i="6" s="1"/>
  <c r="D47" i="8"/>
  <c r="F47" i="8" s="1"/>
  <c r="B48" i="8" s="1"/>
  <c r="CW9" i="15"/>
  <c r="CW9" i="11"/>
  <c r="CW9" i="6"/>
  <c r="CW2" i="15"/>
  <c r="CW2" i="11"/>
  <c r="CT2" i="5"/>
  <c r="CW2" i="6"/>
  <c r="CX73" i="11"/>
  <c r="CX74" i="11"/>
  <c r="CX59" i="11"/>
  <c r="CX56" i="11"/>
  <c r="CX65" i="11"/>
  <c r="CX64" i="11"/>
  <c r="CX51" i="11"/>
  <c r="CX45" i="11"/>
  <c r="CX39" i="11"/>
  <c r="CX33" i="11"/>
  <c r="CX62" i="11"/>
  <c r="CX69" i="11"/>
  <c r="CX70" i="11"/>
  <c r="CX71" i="11"/>
  <c r="CX57" i="11"/>
  <c r="CX50" i="11"/>
  <c r="CX29" i="11"/>
  <c r="CX55" i="11"/>
  <c r="CX60" i="11"/>
  <c r="CX52" i="11"/>
  <c r="CX46" i="11"/>
  <c r="CX40" i="11"/>
  <c r="CX34" i="11"/>
  <c r="CX58" i="11"/>
  <c r="CX44" i="11"/>
  <c r="CX38" i="11"/>
  <c r="CX32" i="11"/>
  <c r="CX47" i="11"/>
  <c r="CX41" i="11"/>
  <c r="CX36" i="11"/>
  <c r="CX37" i="11"/>
  <c r="CX31" i="11"/>
  <c r="CX68" i="11"/>
  <c r="CX66" i="11"/>
  <c r="CX35" i="11"/>
  <c r="CX30" i="11"/>
  <c r="CX53" i="11"/>
  <c r="CX48" i="11"/>
  <c r="CX42" i="11"/>
  <c r="CX61" i="11"/>
  <c r="CX72" i="11"/>
  <c r="CX63" i="11"/>
  <c r="CX54" i="11"/>
  <c r="CX49" i="11"/>
  <c r="CX43" i="11"/>
  <c r="CX28" i="11"/>
  <c r="CW14" i="15"/>
  <c r="CW14" i="11"/>
  <c r="CW14" i="6"/>
  <c r="CW10" i="15"/>
  <c r="CW10" i="11"/>
  <c r="CW10" i="6"/>
  <c r="CY3" i="11"/>
  <c r="CZ1" i="11"/>
  <c r="CW12" i="15"/>
  <c r="CW12" i="11"/>
  <c r="CW12" i="6"/>
  <c r="CW17" i="15"/>
  <c r="CW17" i="11"/>
  <c r="CW17" i="6"/>
  <c r="A87" i="12"/>
  <c r="G86" i="12"/>
  <c r="CT57" i="5"/>
  <c r="CT10" i="5" s="1"/>
  <c r="CT60" i="5"/>
  <c r="CT13" i="5" s="1"/>
  <c r="CT63" i="5"/>
  <c r="CT16" i="5" s="1"/>
  <c r="CT66" i="5"/>
  <c r="CT58" i="5"/>
  <c r="CT11" i="5" s="1"/>
  <c r="CT61" i="5"/>
  <c r="CT14" i="5" s="1"/>
  <c r="CT64" i="5"/>
  <c r="CT17" i="5" s="1"/>
  <c r="CT59" i="5"/>
  <c r="CT12" i="5" s="1"/>
  <c r="CT62" i="5"/>
  <c r="CT15" i="5" s="1"/>
  <c r="CT65" i="5"/>
  <c r="CT18" i="5" s="1"/>
  <c r="CW11" i="15"/>
  <c r="CW11" i="11"/>
  <c r="CW11" i="6"/>
  <c r="C48" i="12"/>
  <c r="CT6" i="14" l="1"/>
  <c r="CT5" i="14"/>
  <c r="CT19" i="14" s="1"/>
  <c r="CS6" i="10"/>
  <c r="CW5" i="11" s="1"/>
  <c r="CV58" i="14"/>
  <c r="CV60" i="14"/>
  <c r="CV66" i="14"/>
  <c r="CV62" i="14"/>
  <c r="CV61" i="14"/>
  <c r="CV59" i="14"/>
  <c r="CV64" i="14"/>
  <c r="CU65" i="14"/>
  <c r="CU57" i="14"/>
  <c r="CU63" i="14"/>
  <c r="CR19" i="10"/>
  <c r="CV4" i="11"/>
  <c r="CT8" i="10"/>
  <c r="CX7" i="11" s="1"/>
  <c r="CU20" i="14"/>
  <c r="CU25" i="14"/>
  <c r="CU27" i="14"/>
  <c r="CU8" i="14"/>
  <c r="CU24" i="14"/>
  <c r="CU29" i="14"/>
  <c r="CU21" i="14"/>
  <c r="CU28" i="14"/>
  <c r="CU26" i="14"/>
  <c r="CU23" i="14"/>
  <c r="CU22" i="14"/>
  <c r="CU18" i="14"/>
  <c r="CU16" i="14"/>
  <c r="CS5" i="10"/>
  <c r="CU10" i="14"/>
  <c r="CV11" i="14"/>
  <c r="CV14" i="14"/>
  <c r="CV12" i="14"/>
  <c r="CV13" i="14"/>
  <c r="CW1" i="14"/>
  <c r="CV3" i="14"/>
  <c r="CV15" i="14"/>
  <c r="CV17" i="14"/>
  <c r="E47" i="8"/>
  <c r="CU3" i="10"/>
  <c r="CV1" i="10"/>
  <c r="CU66" i="10"/>
  <c r="CT63" i="10"/>
  <c r="CT16" i="10" s="1"/>
  <c r="CT58" i="10"/>
  <c r="CT11" i="10" s="1"/>
  <c r="CT59" i="10"/>
  <c r="CT12" i="10" s="1"/>
  <c r="CT65" i="10"/>
  <c r="CT18" i="10" s="1"/>
  <c r="CT61" i="10"/>
  <c r="CT14" i="10" s="1"/>
  <c r="CT62" i="10"/>
  <c r="CT15" i="10" s="1"/>
  <c r="CT64" i="10"/>
  <c r="CT17" i="10" s="1"/>
  <c r="CT57" i="10"/>
  <c r="CT10" i="10" s="1"/>
  <c r="CT60" i="10"/>
  <c r="CT13" i="10" s="1"/>
  <c r="CX16" i="15"/>
  <c r="CX16" i="11"/>
  <c r="CX16" i="6"/>
  <c r="CX12" i="15"/>
  <c r="CX12" i="11"/>
  <c r="CX12" i="6"/>
  <c r="CX2" i="15"/>
  <c r="CX2" i="11"/>
  <c r="CU2" i="5"/>
  <c r="CX2" i="6"/>
  <c r="E47" i="16"/>
  <c r="CX17" i="15"/>
  <c r="CX17" i="11"/>
  <c r="CX17" i="6"/>
  <c r="CX13" i="15"/>
  <c r="CX13" i="11"/>
  <c r="CX13" i="6"/>
  <c r="CX9" i="15"/>
  <c r="CX9" i="11"/>
  <c r="CX9" i="6"/>
  <c r="DA1" i="11"/>
  <c r="CZ3" i="11"/>
  <c r="CY72" i="15"/>
  <c r="CY70" i="15"/>
  <c r="CY68" i="15"/>
  <c r="CY61" i="15"/>
  <c r="CY60" i="15"/>
  <c r="CY50" i="15"/>
  <c r="CY57" i="15"/>
  <c r="CY34" i="15"/>
  <c r="CY30" i="15"/>
  <c r="CY71" i="15"/>
  <c r="CY69" i="15"/>
  <c r="CY58" i="15"/>
  <c r="CY37" i="15"/>
  <c r="CY33" i="15"/>
  <c r="CY54" i="15"/>
  <c r="CY56" i="15"/>
  <c r="CY35" i="15"/>
  <c r="CY44" i="15"/>
  <c r="CY32" i="15"/>
  <c r="CY63" i="15"/>
  <c r="CY46" i="15"/>
  <c r="CY40" i="15"/>
  <c r="CY55" i="15"/>
  <c r="CY43" i="15"/>
  <c r="CY41" i="15"/>
  <c r="CY48" i="15"/>
  <c r="CY28" i="15"/>
  <c r="CY66" i="15"/>
  <c r="CY59" i="15"/>
  <c r="CY53" i="15"/>
  <c r="CY62" i="15"/>
  <c r="CY64" i="15"/>
  <c r="CY45" i="15"/>
  <c r="CY51" i="15"/>
  <c r="CY38" i="15"/>
  <c r="CY36" i="15"/>
  <c r="CY73" i="15"/>
  <c r="CY74" i="15"/>
  <c r="CY65" i="15"/>
  <c r="CY49" i="15"/>
  <c r="CY52" i="15"/>
  <c r="CY39" i="15"/>
  <c r="CY47" i="15"/>
  <c r="CY42" i="15"/>
  <c r="CY31" i="15"/>
  <c r="CY29" i="15"/>
  <c r="A92" i="16"/>
  <c r="G91" i="16"/>
  <c r="CW1" i="5"/>
  <c r="CV3" i="5"/>
  <c r="CY66" i="11"/>
  <c r="CY60" i="11"/>
  <c r="CY62" i="11"/>
  <c r="CY51" i="11"/>
  <c r="CY45" i="11"/>
  <c r="CY39" i="11"/>
  <c r="CY33" i="11"/>
  <c r="CY58" i="11"/>
  <c r="CY73" i="11"/>
  <c r="CY72" i="11"/>
  <c r="CY57" i="11"/>
  <c r="CY61" i="11"/>
  <c r="CY69" i="11"/>
  <c r="CY71" i="11"/>
  <c r="CY54" i="11"/>
  <c r="CY47" i="11"/>
  <c r="CY41" i="11"/>
  <c r="CY64" i="11"/>
  <c r="CY36" i="11"/>
  <c r="CY70" i="11"/>
  <c r="CY50" i="11"/>
  <c r="CY56" i="11"/>
  <c r="CY48" i="11"/>
  <c r="CY42" i="11"/>
  <c r="CY74" i="11"/>
  <c r="CY34" i="11"/>
  <c r="CY29" i="11"/>
  <c r="CY44" i="11"/>
  <c r="CY63" i="11"/>
  <c r="CY38" i="11"/>
  <c r="CY49" i="11"/>
  <c r="CY43" i="11"/>
  <c r="CY37" i="11"/>
  <c r="CY68" i="11"/>
  <c r="CY53" i="11"/>
  <c r="CY52" i="11"/>
  <c r="CY46" i="11"/>
  <c r="CY40" i="11"/>
  <c r="CY32" i="11"/>
  <c r="CY35" i="11"/>
  <c r="CY31" i="11"/>
  <c r="CY55" i="11"/>
  <c r="CY65" i="11"/>
  <c r="CY59" i="11"/>
  <c r="CY30" i="11"/>
  <c r="CY28" i="11"/>
  <c r="CZ3" i="15"/>
  <c r="DA1" i="15"/>
  <c r="CU59" i="5"/>
  <c r="CU12" i="5" s="1"/>
  <c r="CU62" i="5"/>
  <c r="CU15" i="5" s="1"/>
  <c r="CU65" i="5"/>
  <c r="CU18" i="5" s="1"/>
  <c r="CU57" i="5"/>
  <c r="CU10" i="5" s="1"/>
  <c r="CU60" i="5"/>
  <c r="CU13" i="5" s="1"/>
  <c r="CU63" i="5"/>
  <c r="CU16" i="5" s="1"/>
  <c r="CU66" i="5"/>
  <c r="CU58" i="5"/>
  <c r="CU11" i="5" s="1"/>
  <c r="CU61" i="5"/>
  <c r="CU14" i="5" s="1"/>
  <c r="CU64" i="5"/>
  <c r="CU17" i="5" s="1"/>
  <c r="C48" i="8"/>
  <c r="A90" i="8"/>
  <c r="G89" i="8"/>
  <c r="BX112" i="7"/>
  <c r="BX115" i="7" s="1"/>
  <c r="BX114" i="7"/>
  <c r="DB3" i="7"/>
  <c r="DA5" i="7"/>
  <c r="CY63" i="6"/>
  <c r="CY57" i="6"/>
  <c r="CY51" i="6"/>
  <c r="CY45" i="6"/>
  <c r="CY39" i="6"/>
  <c r="CY33" i="6"/>
  <c r="CY74" i="6"/>
  <c r="CY68" i="6"/>
  <c r="CY66" i="6"/>
  <c r="CY60" i="6"/>
  <c r="CY54" i="6"/>
  <c r="CY48" i="6"/>
  <c r="CY42" i="6"/>
  <c r="CY36" i="6"/>
  <c r="CY71" i="6"/>
  <c r="CY30" i="6"/>
  <c r="CY69" i="6"/>
  <c r="CY61" i="6"/>
  <c r="CY55" i="6"/>
  <c r="CY49" i="6"/>
  <c r="CY43" i="6"/>
  <c r="CY37" i="6"/>
  <c r="CY31" i="6"/>
  <c r="CY72" i="6"/>
  <c r="CY64" i="6"/>
  <c r="CY58" i="6"/>
  <c r="CY52" i="6"/>
  <c r="CY46" i="6"/>
  <c r="CY40" i="6"/>
  <c r="CY34" i="6"/>
  <c r="CY62" i="6"/>
  <c r="CY56" i="6"/>
  <c r="CY50" i="6"/>
  <c r="CY44" i="6"/>
  <c r="CY38" i="6"/>
  <c r="CY32" i="6"/>
  <c r="CY73" i="6"/>
  <c r="CY65" i="6"/>
  <c r="CY59" i="6"/>
  <c r="CY53" i="6"/>
  <c r="CY47" i="6"/>
  <c r="CY41" i="6"/>
  <c r="CY35" i="6"/>
  <c r="CY70" i="6"/>
  <c r="CY29" i="6"/>
  <c r="CY28" i="6"/>
  <c r="BX110" i="7"/>
  <c r="BY108" i="7" s="1"/>
  <c r="CX14" i="15"/>
  <c r="CX14" i="11"/>
  <c r="CX14" i="6"/>
  <c r="CX10" i="15"/>
  <c r="CX10" i="11"/>
  <c r="CX10" i="6"/>
  <c r="CX11" i="15"/>
  <c r="CX11" i="11"/>
  <c r="CX11" i="6"/>
  <c r="D48" i="12"/>
  <c r="F48" i="12" s="1"/>
  <c r="B49" i="12" s="1"/>
  <c r="CX15" i="15"/>
  <c r="CX15" i="11"/>
  <c r="CX15" i="6"/>
  <c r="A88" i="12"/>
  <c r="G87" i="12"/>
  <c r="DA1" i="6"/>
  <c r="CZ3" i="6"/>
  <c r="C48" i="16"/>
  <c r="CU6" i="14" l="1"/>
  <c r="CU5" i="14"/>
  <c r="CT6" i="10"/>
  <c r="CX5" i="11" s="1"/>
  <c r="CV65" i="14"/>
  <c r="CV57" i="14"/>
  <c r="CV63" i="14"/>
  <c r="CW59" i="14"/>
  <c r="CW60" i="14"/>
  <c r="CW61" i="14"/>
  <c r="CW62" i="14"/>
  <c r="CW64" i="14"/>
  <c r="CW66" i="14"/>
  <c r="CW58" i="14"/>
  <c r="CS19" i="10"/>
  <c r="CW4" i="11"/>
  <c r="CU8" i="10"/>
  <c r="CY7" i="11" s="1"/>
  <c r="CV29" i="14"/>
  <c r="CV25" i="14"/>
  <c r="CV27" i="14"/>
  <c r="CV28" i="14"/>
  <c r="CV20" i="14"/>
  <c r="CV24" i="14"/>
  <c r="CV26" i="14"/>
  <c r="CV21" i="14"/>
  <c r="CV8" i="14"/>
  <c r="CV23" i="14"/>
  <c r="CV22" i="14"/>
  <c r="CV16" i="14"/>
  <c r="CV18" i="14"/>
  <c r="CW13" i="14"/>
  <c r="CT5" i="10"/>
  <c r="CV10" i="14"/>
  <c r="CX1" i="14"/>
  <c r="CW17" i="14"/>
  <c r="CW3" i="14"/>
  <c r="CW15" i="14"/>
  <c r="CW14" i="14"/>
  <c r="CW12" i="14"/>
  <c r="CW11" i="14"/>
  <c r="CW1" i="10"/>
  <c r="CV3" i="10"/>
  <c r="CV66" i="10"/>
  <c r="CU57" i="10"/>
  <c r="CU10" i="10" s="1"/>
  <c r="CU61" i="10"/>
  <c r="CU14" i="10" s="1"/>
  <c r="CU62" i="10"/>
  <c r="CU15" i="10" s="1"/>
  <c r="CU58" i="10"/>
  <c r="CU11" i="10" s="1"/>
  <c r="CU63" i="10"/>
  <c r="CU16" i="10" s="1"/>
  <c r="CU64" i="10"/>
  <c r="CU17" i="10" s="1"/>
  <c r="CU65" i="10"/>
  <c r="CU18" i="10" s="1"/>
  <c r="CU59" i="10"/>
  <c r="CU12" i="10" s="1"/>
  <c r="CU60" i="10"/>
  <c r="CU13" i="10" s="1"/>
  <c r="E48" i="12"/>
  <c r="DA3" i="6"/>
  <c r="DB1" i="6"/>
  <c r="CZ61" i="6"/>
  <c r="CZ55" i="6"/>
  <c r="CZ49" i="6"/>
  <c r="CZ43" i="6"/>
  <c r="CZ37" i="6"/>
  <c r="CZ31" i="6"/>
  <c r="CZ72" i="6"/>
  <c r="CZ64" i="6"/>
  <c r="CZ58" i="6"/>
  <c r="CZ52" i="6"/>
  <c r="CZ46" i="6"/>
  <c r="CZ40" i="6"/>
  <c r="CZ34" i="6"/>
  <c r="CZ69" i="6"/>
  <c r="CZ62" i="6"/>
  <c r="CZ56" i="6"/>
  <c r="CZ50" i="6"/>
  <c r="CZ44" i="6"/>
  <c r="CZ38" i="6"/>
  <c r="CZ32" i="6"/>
  <c r="CZ73" i="6"/>
  <c r="CZ65" i="6"/>
  <c r="CZ59" i="6"/>
  <c r="CZ53" i="6"/>
  <c r="CZ47" i="6"/>
  <c r="CZ41" i="6"/>
  <c r="CZ35" i="6"/>
  <c r="CZ70" i="6"/>
  <c r="CZ28" i="6"/>
  <c r="CZ74" i="6"/>
  <c r="CZ68" i="6"/>
  <c r="CZ66" i="6"/>
  <c r="CZ60" i="6"/>
  <c r="CZ54" i="6"/>
  <c r="CZ48" i="6"/>
  <c r="CZ42" i="6"/>
  <c r="CZ36" i="6"/>
  <c r="CZ71" i="6"/>
  <c r="CZ63" i="6"/>
  <c r="CZ57" i="6"/>
  <c r="CZ51" i="6"/>
  <c r="CZ45" i="6"/>
  <c r="CZ39" i="6"/>
  <c r="CZ33" i="6"/>
  <c r="CZ30" i="6"/>
  <c r="CZ29" i="6"/>
  <c r="CY10" i="15"/>
  <c r="CY10" i="11"/>
  <c r="CY10" i="6"/>
  <c r="DB1" i="15"/>
  <c r="DA3" i="15"/>
  <c r="CX1" i="5"/>
  <c r="CW3" i="5"/>
  <c r="C49" i="12"/>
  <c r="BL88" i="15"/>
  <c r="BL91" i="15" s="1"/>
  <c r="BL92" i="15" s="1"/>
  <c r="BL97" i="15" s="1"/>
  <c r="BL88" i="11"/>
  <c r="BL91" i="11" s="1"/>
  <c r="BL92" i="11" s="1"/>
  <c r="BL97" i="11" s="1"/>
  <c r="BL88" i="6"/>
  <c r="BL91" i="6" s="1"/>
  <c r="BL92" i="6" s="1"/>
  <c r="BL97" i="6" s="1"/>
  <c r="D48" i="8"/>
  <c r="F48" i="8" s="1"/>
  <c r="B49" i="8" s="1"/>
  <c r="CY17" i="15"/>
  <c r="CY17" i="11"/>
  <c r="CY17" i="6"/>
  <c r="CZ65" i="15"/>
  <c r="CZ58" i="15"/>
  <c r="CZ52" i="15"/>
  <c r="CZ62" i="15"/>
  <c r="CZ61" i="15"/>
  <c r="CZ44" i="15"/>
  <c r="CZ53" i="15"/>
  <c r="CZ32" i="15"/>
  <c r="CZ64" i="15"/>
  <c r="CZ49" i="15"/>
  <c r="CZ51" i="15"/>
  <c r="CZ59" i="15"/>
  <c r="CZ38" i="15"/>
  <c r="CZ71" i="15"/>
  <c r="CZ69" i="15"/>
  <c r="CZ60" i="15"/>
  <c r="CZ54" i="15"/>
  <c r="CZ50" i="15"/>
  <c r="CZ40" i="15"/>
  <c r="CZ33" i="15"/>
  <c r="CZ41" i="15"/>
  <c r="CZ48" i="15"/>
  <c r="CZ37" i="15"/>
  <c r="CZ73" i="15"/>
  <c r="CZ72" i="15"/>
  <c r="CZ70" i="15"/>
  <c r="CZ74" i="15"/>
  <c r="CZ55" i="15"/>
  <c r="CZ57" i="15"/>
  <c r="CZ28" i="15"/>
  <c r="CZ66" i="15"/>
  <c r="CZ68" i="15"/>
  <c r="CZ56" i="15"/>
  <c r="CZ34" i="15"/>
  <c r="CZ47" i="15"/>
  <c r="CZ43" i="15"/>
  <c r="CZ35" i="15"/>
  <c r="CZ31" i="15"/>
  <c r="CZ30" i="15"/>
  <c r="CZ63" i="15"/>
  <c r="CZ45" i="15"/>
  <c r="CZ39" i="15"/>
  <c r="CZ46" i="15"/>
  <c r="CZ42" i="15"/>
  <c r="CZ36" i="15"/>
  <c r="CZ29" i="15"/>
  <c r="CZ70" i="11"/>
  <c r="CZ49" i="11"/>
  <c r="CZ43" i="11"/>
  <c r="CZ37" i="11"/>
  <c r="CZ31" i="11"/>
  <c r="CZ65" i="11"/>
  <c r="CZ59" i="11"/>
  <c r="CZ50" i="11"/>
  <c r="CZ44" i="11"/>
  <c r="CZ38" i="11"/>
  <c r="CZ32" i="11"/>
  <c r="CZ56" i="11"/>
  <c r="CZ58" i="11"/>
  <c r="CZ64" i="11"/>
  <c r="CZ73" i="11"/>
  <c r="CZ40" i="11"/>
  <c r="CZ69" i="11"/>
  <c r="CZ72" i="11"/>
  <c r="CZ66" i="11"/>
  <c r="CZ63" i="11"/>
  <c r="CZ30" i="11"/>
  <c r="CZ57" i="11"/>
  <c r="CZ53" i="11"/>
  <c r="CZ52" i="11"/>
  <c r="CZ46" i="11"/>
  <c r="CZ62" i="11"/>
  <c r="CZ34" i="11"/>
  <c r="CZ29" i="11"/>
  <c r="CZ55" i="11"/>
  <c r="CZ47" i="11"/>
  <c r="CZ41" i="11"/>
  <c r="CZ74" i="11"/>
  <c r="CZ61" i="11"/>
  <c r="CZ71" i="11"/>
  <c r="CZ68" i="11"/>
  <c r="CZ60" i="11"/>
  <c r="CZ54" i="11"/>
  <c r="CZ48" i="11"/>
  <c r="CZ42" i="11"/>
  <c r="CZ36" i="11"/>
  <c r="CZ51" i="11"/>
  <c r="CZ45" i="11"/>
  <c r="CZ39" i="11"/>
  <c r="CZ35" i="11"/>
  <c r="CZ33" i="11"/>
  <c r="CZ28" i="11"/>
  <c r="CY14" i="15"/>
  <c r="CY14" i="11"/>
  <c r="CY14" i="6"/>
  <c r="DB1" i="11"/>
  <c r="DA3" i="11"/>
  <c r="CY15" i="15"/>
  <c r="CY15" i="11"/>
  <c r="CY15" i="6"/>
  <c r="CY11" i="15"/>
  <c r="CY11" i="11"/>
  <c r="CY11" i="6"/>
  <c r="A89" i="12"/>
  <c r="G88" i="12"/>
  <c r="D48" i="16"/>
  <c r="F48" i="16" s="1"/>
  <c r="B49" i="16" s="1"/>
  <c r="A91" i="8"/>
  <c r="G90" i="8"/>
  <c r="CY16" i="15"/>
  <c r="CY16" i="11"/>
  <c r="CY16" i="6"/>
  <c r="CY12" i="15"/>
  <c r="CY12" i="11"/>
  <c r="CY12" i="6"/>
  <c r="A93" i="16"/>
  <c r="G92" i="16"/>
  <c r="CY2" i="15"/>
  <c r="CY2" i="11"/>
  <c r="CY2" i="6"/>
  <c r="CV2" i="5"/>
  <c r="BY109" i="7"/>
  <c r="BY110" i="7"/>
  <c r="BZ108" i="7" s="1"/>
  <c r="DB5" i="7"/>
  <c r="DC3" i="7"/>
  <c r="CY13" i="15"/>
  <c r="CY13" i="11"/>
  <c r="CY13" i="6"/>
  <c r="CY9" i="15"/>
  <c r="CY9" i="11"/>
  <c r="CY9" i="6"/>
  <c r="CV58" i="5"/>
  <c r="CV11" i="5" s="1"/>
  <c r="CV61" i="5"/>
  <c r="CV14" i="5" s="1"/>
  <c r="CV64" i="5"/>
  <c r="CV17" i="5" s="1"/>
  <c r="CV59" i="5"/>
  <c r="CV12" i="5" s="1"/>
  <c r="CV62" i="5"/>
  <c r="CV15" i="5" s="1"/>
  <c r="CV63" i="5"/>
  <c r="CV16" i="5" s="1"/>
  <c r="CV65" i="5"/>
  <c r="CV18" i="5" s="1"/>
  <c r="CV66" i="5"/>
  <c r="CV57" i="5"/>
  <c r="CV10" i="5" s="1"/>
  <c r="CV60" i="5"/>
  <c r="CV13" i="5" s="1"/>
  <c r="CV6" i="14" l="1"/>
  <c r="CV5" i="14"/>
  <c r="CV19" i="14" s="1"/>
  <c r="CU6" i="10"/>
  <c r="CY5" i="11" s="1"/>
  <c r="CW63" i="14"/>
  <c r="CW65" i="14"/>
  <c r="CW57" i="14"/>
  <c r="CX59" i="14"/>
  <c r="CX60" i="14"/>
  <c r="CX58" i="14"/>
  <c r="CX61" i="14"/>
  <c r="CX64" i="14"/>
  <c r="CX62" i="14"/>
  <c r="CX66" i="14"/>
  <c r="CV8" i="10"/>
  <c r="CZ7" i="11" s="1"/>
  <c r="CV6" i="10"/>
  <c r="CZ5" i="11" s="1"/>
  <c r="CT19" i="10"/>
  <c r="CX4" i="11"/>
  <c r="CU19" i="14"/>
  <c r="CW29" i="14"/>
  <c r="CW27" i="14"/>
  <c r="CW28" i="14"/>
  <c r="CW25" i="14"/>
  <c r="CW8" i="14"/>
  <c r="CW21" i="14"/>
  <c r="CW24" i="14"/>
  <c r="CW26" i="14"/>
  <c r="CW20" i="14"/>
  <c r="CW22" i="14"/>
  <c r="CW23" i="14"/>
  <c r="CW18" i="14"/>
  <c r="CW16" i="14"/>
  <c r="CX14" i="14"/>
  <c r="CX17" i="14"/>
  <c r="CU5" i="10"/>
  <c r="CW10" i="14"/>
  <c r="CX13" i="14"/>
  <c r="CX12" i="14"/>
  <c r="CX11" i="14"/>
  <c r="CY1" i="14"/>
  <c r="CX3" i="14"/>
  <c r="CX15" i="14"/>
  <c r="CV57" i="10"/>
  <c r="CV10" i="10" s="1"/>
  <c r="CV64" i="10"/>
  <c r="CV17" i="10" s="1"/>
  <c r="CV60" i="10"/>
  <c r="CV13" i="10" s="1"/>
  <c r="CV65" i="10"/>
  <c r="CV18" i="10" s="1"/>
  <c r="CV61" i="10"/>
  <c r="CV14" i="10" s="1"/>
  <c r="CV62" i="10"/>
  <c r="CV15" i="10" s="1"/>
  <c r="CV59" i="10"/>
  <c r="CV12" i="10" s="1"/>
  <c r="CV63" i="10"/>
  <c r="CV16" i="10" s="1"/>
  <c r="CV58" i="10"/>
  <c r="CV11" i="10" s="1"/>
  <c r="CW3" i="10"/>
  <c r="CX1" i="10"/>
  <c r="CW66" i="10"/>
  <c r="E48" i="16"/>
  <c r="DA74" i="11"/>
  <c r="DA69" i="11"/>
  <c r="DA65" i="11"/>
  <c r="DA72" i="11"/>
  <c r="DA71" i="11"/>
  <c r="DA64" i="11"/>
  <c r="DA58" i="11"/>
  <c r="DA70" i="11"/>
  <c r="DA59" i="11"/>
  <c r="DA56" i="11"/>
  <c r="DA49" i="11"/>
  <c r="DA43" i="11"/>
  <c r="DA37" i="11"/>
  <c r="DA31" i="11"/>
  <c r="DA73" i="11"/>
  <c r="DA47" i="11"/>
  <c r="DA41" i="11"/>
  <c r="DA35" i="11"/>
  <c r="DA61" i="11"/>
  <c r="DA50" i="11"/>
  <c r="DA44" i="11"/>
  <c r="DA38" i="11"/>
  <c r="DA33" i="11"/>
  <c r="DA57" i="11"/>
  <c r="DA48" i="11"/>
  <c r="DA66" i="11"/>
  <c r="DA63" i="11"/>
  <c r="DA60" i="11"/>
  <c r="DA42" i="11"/>
  <c r="DA51" i="11"/>
  <c r="DA45" i="11"/>
  <c r="DA34" i="11"/>
  <c r="DA32" i="11"/>
  <c r="DA30" i="11"/>
  <c r="DA68" i="11"/>
  <c r="DA36" i="11"/>
  <c r="DA52" i="11"/>
  <c r="DA46" i="11"/>
  <c r="DA62" i="11"/>
  <c r="DA54" i="11"/>
  <c r="DA39" i="11"/>
  <c r="DA40" i="11"/>
  <c r="DA29" i="11"/>
  <c r="DA55" i="11"/>
  <c r="DA53" i="11"/>
  <c r="DA28" i="11"/>
  <c r="C49" i="8"/>
  <c r="D49" i="12"/>
  <c r="F49" i="12" s="1"/>
  <c r="B50" i="12" s="1"/>
  <c r="DC1" i="15"/>
  <c r="DB3" i="15"/>
  <c r="DC1" i="11"/>
  <c r="DB3" i="11"/>
  <c r="A92" i="8"/>
  <c r="G91" i="8"/>
  <c r="CZ9" i="15"/>
  <c r="CZ9" i="11"/>
  <c r="CZ9" i="6"/>
  <c r="CZ2" i="15"/>
  <c r="CZ2" i="11"/>
  <c r="CW2" i="5"/>
  <c r="CZ2" i="6"/>
  <c r="E48" i="8"/>
  <c r="CW58" i="5"/>
  <c r="CW11" i="5" s="1"/>
  <c r="CW61" i="5"/>
  <c r="CW14" i="5" s="1"/>
  <c r="CW64" i="5"/>
  <c r="CW17" i="5" s="1"/>
  <c r="CW59" i="5"/>
  <c r="CW12" i="5" s="1"/>
  <c r="CW62" i="5"/>
  <c r="CW15" i="5" s="1"/>
  <c r="CW65" i="5"/>
  <c r="CW18" i="5" s="1"/>
  <c r="CW57" i="5"/>
  <c r="CW10" i="5" s="1"/>
  <c r="CW60" i="5"/>
  <c r="CW13" i="5" s="1"/>
  <c r="CW63" i="5"/>
  <c r="CW16" i="5" s="1"/>
  <c r="CW66" i="5"/>
  <c r="CZ15" i="15"/>
  <c r="CZ15" i="11"/>
  <c r="CZ15" i="6"/>
  <c r="C49" i="16"/>
  <c r="CY1" i="5"/>
  <c r="CX3" i="5"/>
  <c r="DC1" i="6"/>
  <c r="DB3" i="6"/>
  <c r="CZ13" i="15"/>
  <c r="CZ13" i="11"/>
  <c r="CZ13" i="6"/>
  <c r="CZ12" i="15"/>
  <c r="CZ12" i="11"/>
  <c r="CZ12" i="6"/>
  <c r="CZ14" i="15"/>
  <c r="CZ14" i="11"/>
  <c r="CZ14" i="6"/>
  <c r="CZ10" i="15"/>
  <c r="CZ10" i="11"/>
  <c r="CZ10" i="6"/>
  <c r="BZ109" i="7"/>
  <c r="CZ11" i="15"/>
  <c r="CZ11" i="11"/>
  <c r="CZ11" i="6"/>
  <c r="BY114" i="7"/>
  <c r="BY112" i="7"/>
  <c r="BY115" i="7" s="1"/>
  <c r="A94" i="16"/>
  <c r="G93" i="16"/>
  <c r="A90" i="12"/>
  <c r="G89" i="12"/>
  <c r="CZ17" i="15"/>
  <c r="CZ17" i="11"/>
  <c r="CZ17" i="6"/>
  <c r="DD3" i="7"/>
  <c r="DC5" i="7"/>
  <c r="DA66" i="6"/>
  <c r="DA60" i="6"/>
  <c r="DA54" i="6"/>
  <c r="DA48" i="6"/>
  <c r="DA42" i="6"/>
  <c r="DA36" i="6"/>
  <c r="DA71" i="6"/>
  <c r="DA63" i="6"/>
  <c r="DA57" i="6"/>
  <c r="DA51" i="6"/>
  <c r="DA45" i="6"/>
  <c r="DA39" i="6"/>
  <c r="DA33" i="6"/>
  <c r="DA74" i="6"/>
  <c r="DA68" i="6"/>
  <c r="DA28" i="6"/>
  <c r="DA30" i="6"/>
  <c r="DA29" i="6"/>
  <c r="DA61" i="6"/>
  <c r="DA55" i="6"/>
  <c r="DA49" i="6"/>
  <c r="DA43" i="6"/>
  <c r="DA37" i="6"/>
  <c r="DA31" i="6"/>
  <c r="DA72" i="6"/>
  <c r="DA64" i="6"/>
  <c r="DA58" i="6"/>
  <c r="DA52" i="6"/>
  <c r="DA46" i="6"/>
  <c r="DA40" i="6"/>
  <c r="DA34" i="6"/>
  <c r="DA69" i="6"/>
  <c r="DA73" i="6"/>
  <c r="DA65" i="6"/>
  <c r="DA59" i="6"/>
  <c r="DA53" i="6"/>
  <c r="DA47" i="6"/>
  <c r="DA41" i="6"/>
  <c r="DA35" i="6"/>
  <c r="DA70" i="6"/>
  <c r="DA62" i="6"/>
  <c r="DA56" i="6"/>
  <c r="DA50" i="6"/>
  <c r="DA44" i="6"/>
  <c r="DA38" i="6"/>
  <c r="DA32" i="6"/>
  <c r="CZ16" i="15"/>
  <c r="CZ16" i="11"/>
  <c r="CZ16" i="6"/>
  <c r="DA44" i="15"/>
  <c r="DA38" i="15"/>
  <c r="DA37" i="15"/>
  <c r="DA30" i="15"/>
  <c r="DA74" i="15"/>
  <c r="DA71" i="15"/>
  <c r="DA64" i="15"/>
  <c r="DA57" i="15"/>
  <c r="DA51" i="15"/>
  <c r="DA61" i="15"/>
  <c r="DA60" i="15"/>
  <c r="DA49" i="15"/>
  <c r="DA43" i="15"/>
  <c r="DA59" i="15"/>
  <c r="DA53" i="15"/>
  <c r="DA40" i="15"/>
  <c r="DA48" i="15"/>
  <c r="DA36" i="15"/>
  <c r="DA63" i="15"/>
  <c r="DA68" i="15"/>
  <c r="DA54" i="15"/>
  <c r="DA47" i="15"/>
  <c r="DA39" i="15"/>
  <c r="DA73" i="15"/>
  <c r="DA70" i="15"/>
  <c r="DA50" i="15"/>
  <c r="DA52" i="15"/>
  <c r="DA58" i="15"/>
  <c r="DA32" i="15"/>
  <c r="DA34" i="15"/>
  <c r="DA72" i="15"/>
  <c r="DA69" i="15"/>
  <c r="DA66" i="15"/>
  <c r="DA62" i="15"/>
  <c r="DA55" i="15"/>
  <c r="DA41" i="15"/>
  <c r="DA46" i="15"/>
  <c r="DA42" i="15"/>
  <c r="DA35" i="15"/>
  <c r="DA31" i="15"/>
  <c r="DA65" i="15"/>
  <c r="DA56" i="15"/>
  <c r="DA45" i="15"/>
  <c r="DA33" i="15"/>
  <c r="DA28" i="15"/>
  <c r="DA29" i="15"/>
  <c r="CW6" i="14" l="1"/>
  <c r="CW5" i="14"/>
  <c r="CX63" i="14"/>
  <c r="CX57" i="14"/>
  <c r="CX65" i="14"/>
  <c r="CY58" i="14"/>
  <c r="CY59" i="14"/>
  <c r="CY60" i="14"/>
  <c r="CY61" i="14"/>
  <c r="CY62" i="14"/>
  <c r="CY66" i="14"/>
  <c r="CY64" i="14"/>
  <c r="CU19" i="10"/>
  <c r="CY4" i="11"/>
  <c r="CW8" i="10"/>
  <c r="DA7" i="11" s="1"/>
  <c r="CX28" i="14"/>
  <c r="CX25" i="14"/>
  <c r="CX27" i="14"/>
  <c r="CX21" i="14"/>
  <c r="CX20" i="14"/>
  <c r="CX29" i="14"/>
  <c r="CX8" i="14"/>
  <c r="CX26" i="14"/>
  <c r="CX24" i="14"/>
  <c r="CX22" i="14"/>
  <c r="CX23" i="14"/>
  <c r="CX18" i="14"/>
  <c r="CX16" i="14"/>
  <c r="CY14" i="14"/>
  <c r="CV5" i="10"/>
  <c r="CX10" i="14"/>
  <c r="CZ1" i="14"/>
  <c r="CY13" i="14"/>
  <c r="CY17" i="14"/>
  <c r="CY12" i="14"/>
  <c r="CY15" i="14"/>
  <c r="CY11" i="14"/>
  <c r="CY3" i="14"/>
  <c r="CX66" i="10"/>
  <c r="CX3" i="10"/>
  <c r="CY1" i="10"/>
  <c r="CW57" i="10"/>
  <c r="CW10" i="10" s="1"/>
  <c r="CW64" i="10"/>
  <c r="CW17" i="10" s="1"/>
  <c r="CW65" i="10"/>
  <c r="CW18" i="10" s="1"/>
  <c r="CW62" i="10"/>
  <c r="CW15" i="10" s="1"/>
  <c r="CW59" i="10"/>
  <c r="CW12" i="10" s="1"/>
  <c r="CW60" i="10"/>
  <c r="CW13" i="10" s="1"/>
  <c r="CW61" i="10"/>
  <c r="CW14" i="10" s="1"/>
  <c r="CW58" i="10"/>
  <c r="CW11" i="10" s="1"/>
  <c r="CW63" i="10"/>
  <c r="CW16" i="10" s="1"/>
  <c r="E49" i="12"/>
  <c r="A91" i="12"/>
  <c r="G90" i="12"/>
  <c r="DB28" i="6"/>
  <c r="DB30" i="6"/>
  <c r="DB29" i="6"/>
  <c r="DB72" i="6"/>
  <c r="DB64" i="6"/>
  <c r="DB58" i="6"/>
  <c r="DB52" i="6"/>
  <c r="DB46" i="6"/>
  <c r="DB40" i="6"/>
  <c r="DB34" i="6"/>
  <c r="DB69" i="6"/>
  <c r="DB61" i="6"/>
  <c r="DB55" i="6"/>
  <c r="DB49" i="6"/>
  <c r="DB43" i="6"/>
  <c r="DB37" i="6"/>
  <c r="DB31" i="6"/>
  <c r="DB65" i="6"/>
  <c r="DB59" i="6"/>
  <c r="DB53" i="6"/>
  <c r="DB47" i="6"/>
  <c r="DB41" i="6"/>
  <c r="DB35" i="6"/>
  <c r="DB70" i="6"/>
  <c r="DB62" i="6"/>
  <c r="DB56" i="6"/>
  <c r="DB50" i="6"/>
  <c r="DB44" i="6"/>
  <c r="DB38" i="6"/>
  <c r="DB32" i="6"/>
  <c r="DB73" i="6"/>
  <c r="DB66" i="6"/>
  <c r="DB60" i="6"/>
  <c r="DB54" i="6"/>
  <c r="DB48" i="6"/>
  <c r="DB42" i="6"/>
  <c r="DB36" i="6"/>
  <c r="DB71" i="6"/>
  <c r="DB63" i="6"/>
  <c r="DB57" i="6"/>
  <c r="DB51" i="6"/>
  <c r="DB45" i="6"/>
  <c r="DB39" i="6"/>
  <c r="DB33" i="6"/>
  <c r="DB74" i="6"/>
  <c r="DB68" i="6"/>
  <c r="DA12" i="15"/>
  <c r="DA12" i="11"/>
  <c r="DA12" i="6"/>
  <c r="DB60" i="11"/>
  <c r="DB54" i="11"/>
  <c r="DB69" i="11"/>
  <c r="DB58" i="11"/>
  <c r="DB66" i="11"/>
  <c r="DB73" i="11"/>
  <c r="DB72" i="11"/>
  <c r="DB63" i="11"/>
  <c r="DB57" i="11"/>
  <c r="DB48" i="11"/>
  <c r="DB42" i="11"/>
  <c r="DB36" i="11"/>
  <c r="DB53" i="11"/>
  <c r="DB52" i="11"/>
  <c r="DB62" i="11"/>
  <c r="DB51" i="11"/>
  <c r="DB45" i="11"/>
  <c r="DB65" i="11"/>
  <c r="DB64" i="11"/>
  <c r="DB37" i="11"/>
  <c r="DB30" i="11"/>
  <c r="DB47" i="11"/>
  <c r="DB55" i="11"/>
  <c r="DB33" i="11"/>
  <c r="DB71" i="11"/>
  <c r="DB41" i="11"/>
  <c r="DB46" i="11"/>
  <c r="DB40" i="11"/>
  <c r="DB34" i="11"/>
  <c r="DB74" i="11"/>
  <c r="DB61" i="11"/>
  <c r="DB49" i="11"/>
  <c r="DB43" i="11"/>
  <c r="DB35" i="11"/>
  <c r="DB39" i="11"/>
  <c r="DB29" i="11"/>
  <c r="DB59" i="11"/>
  <c r="DB70" i="11"/>
  <c r="DB32" i="11"/>
  <c r="DB38" i="11"/>
  <c r="DB68" i="11"/>
  <c r="DB50" i="11"/>
  <c r="DB44" i="11"/>
  <c r="DB56" i="11"/>
  <c r="DB31" i="11"/>
  <c r="DB28" i="11"/>
  <c r="BM88" i="15"/>
  <c r="BM91" i="15" s="1"/>
  <c r="BM92" i="15" s="1"/>
  <c r="BM97" i="15" s="1"/>
  <c r="BM88" i="11"/>
  <c r="BM91" i="11" s="1"/>
  <c r="BM92" i="11" s="1"/>
  <c r="BM97" i="11" s="1"/>
  <c r="BM88" i="6"/>
  <c r="BM91" i="6" s="1"/>
  <c r="BM92" i="6" s="1"/>
  <c r="BM97" i="6" s="1"/>
  <c r="D49" i="8"/>
  <c r="F49" i="8" s="1"/>
  <c r="B50" i="8" s="1"/>
  <c r="DD1" i="6"/>
  <c r="DC3" i="6"/>
  <c r="DA9" i="15"/>
  <c r="DA9" i="11"/>
  <c r="DA9" i="6"/>
  <c r="DD1" i="11"/>
  <c r="DC3" i="11"/>
  <c r="DA16" i="15"/>
  <c r="DA16" i="11"/>
  <c r="DA16" i="6"/>
  <c r="DB68" i="15"/>
  <c r="DB61" i="15"/>
  <c r="DB57" i="15"/>
  <c r="DB46" i="15"/>
  <c r="DB38" i="15"/>
  <c r="DB40" i="15"/>
  <c r="DB28" i="15"/>
  <c r="DB74" i="15"/>
  <c r="DB64" i="15"/>
  <c r="DB32" i="15"/>
  <c r="DB44" i="15"/>
  <c r="DB39" i="15"/>
  <c r="DB33" i="15"/>
  <c r="DB66" i="15"/>
  <c r="DB65" i="15"/>
  <c r="DB49" i="15"/>
  <c r="DB43" i="15"/>
  <c r="DB37" i="15"/>
  <c r="DB54" i="15"/>
  <c r="DB41" i="15"/>
  <c r="DB34" i="15"/>
  <c r="DB30" i="15"/>
  <c r="DB70" i="15"/>
  <c r="DB71" i="15"/>
  <c r="DB62" i="15"/>
  <c r="DB56" i="15"/>
  <c r="DB50" i="15"/>
  <c r="DB60" i="15"/>
  <c r="DB59" i="15"/>
  <c r="DB48" i="15"/>
  <c r="DB42" i="15"/>
  <c r="DB58" i="15"/>
  <c r="DB55" i="15"/>
  <c r="DB36" i="15"/>
  <c r="DB47" i="15"/>
  <c r="DB72" i="15"/>
  <c r="DB73" i="15"/>
  <c r="DB63" i="15"/>
  <c r="DB51" i="15"/>
  <c r="DB53" i="15"/>
  <c r="DB45" i="15"/>
  <c r="DB69" i="15"/>
  <c r="DB52" i="15"/>
  <c r="DB31" i="15"/>
  <c r="DB35" i="15"/>
  <c r="DB29" i="15"/>
  <c r="A95" i="16"/>
  <c r="G94" i="16"/>
  <c r="DA17" i="15"/>
  <c r="DA17" i="11"/>
  <c r="DA17" i="6"/>
  <c r="DA13" i="15"/>
  <c r="DA13" i="11"/>
  <c r="DA13" i="6"/>
  <c r="DA2" i="15"/>
  <c r="DA2" i="11"/>
  <c r="DA2" i="6"/>
  <c r="CX2" i="5"/>
  <c r="DD1" i="15"/>
  <c r="DC3" i="15"/>
  <c r="BZ112" i="7"/>
  <c r="BZ115" i="7" s="1"/>
  <c r="BZ114" i="7"/>
  <c r="CX58" i="5"/>
  <c r="CX11" i="5" s="1"/>
  <c r="CX61" i="5"/>
  <c r="CX14" i="5" s="1"/>
  <c r="CX64" i="5"/>
  <c r="CX17" i="5" s="1"/>
  <c r="CX59" i="5"/>
  <c r="CX12" i="5" s="1"/>
  <c r="CX62" i="5"/>
  <c r="CX15" i="5" s="1"/>
  <c r="CX65" i="5"/>
  <c r="CX18" i="5" s="1"/>
  <c r="CX57" i="5"/>
  <c r="CX10" i="5" s="1"/>
  <c r="CX60" i="5"/>
  <c r="CX13" i="5" s="1"/>
  <c r="CX63" i="5"/>
  <c r="CX16" i="5" s="1"/>
  <c r="CX66" i="5"/>
  <c r="D49" i="16"/>
  <c r="F49" i="16" s="1"/>
  <c r="B50" i="16" s="1"/>
  <c r="DA14" i="15"/>
  <c r="DA14" i="11"/>
  <c r="DA14" i="6"/>
  <c r="DA10" i="15"/>
  <c r="DA10" i="11"/>
  <c r="DA10" i="6"/>
  <c r="C50" i="12"/>
  <c r="DD5" i="7"/>
  <c r="DE3" i="7"/>
  <c r="BZ110" i="7"/>
  <c r="CA108" i="7" s="1"/>
  <c r="CZ1" i="5"/>
  <c r="CY3" i="5"/>
  <c r="DA15" i="15"/>
  <c r="DA15" i="11"/>
  <c r="DA15" i="6"/>
  <c r="DA11" i="15"/>
  <c r="DA11" i="11"/>
  <c r="DA11" i="6"/>
  <c r="G92" i="8"/>
  <c r="A93" i="8"/>
  <c r="CX6" i="14" l="1"/>
  <c r="CW19" i="14"/>
  <c r="CX5" i="14"/>
  <c r="CW6" i="10"/>
  <c r="DA5" i="11" s="1"/>
  <c r="CY57" i="14"/>
  <c r="CY63" i="14"/>
  <c r="CY65" i="14"/>
  <c r="CZ61" i="14"/>
  <c r="CZ64" i="14"/>
  <c r="CZ60" i="14"/>
  <c r="CZ58" i="14"/>
  <c r="CZ59" i="14"/>
  <c r="CZ62" i="14"/>
  <c r="CZ66" i="14"/>
  <c r="CX8" i="10"/>
  <c r="DB7" i="11" s="1"/>
  <c r="CV19" i="10"/>
  <c r="CZ4" i="11"/>
  <c r="CY8" i="14"/>
  <c r="CY27" i="14"/>
  <c r="CY28" i="14"/>
  <c r="CY29" i="14"/>
  <c r="CY25" i="14"/>
  <c r="CY20" i="14"/>
  <c r="CY21" i="14"/>
  <c r="CY26" i="14"/>
  <c r="CY23" i="14"/>
  <c r="CY24" i="14"/>
  <c r="CY22" i="14"/>
  <c r="CY16" i="14"/>
  <c r="CY18" i="14"/>
  <c r="CW5" i="10"/>
  <c r="CY10" i="14"/>
  <c r="CX19" i="14"/>
  <c r="CZ3" i="14"/>
  <c r="DA1" i="14"/>
  <c r="CZ17" i="14"/>
  <c r="CZ15" i="14"/>
  <c r="CZ11" i="14"/>
  <c r="CZ14" i="14"/>
  <c r="CZ12" i="14"/>
  <c r="CZ13" i="14"/>
  <c r="CY3" i="10"/>
  <c r="CZ1" i="10"/>
  <c r="CY66" i="10"/>
  <c r="CX64" i="10"/>
  <c r="CX17" i="10" s="1"/>
  <c r="CX61" i="10"/>
  <c r="CX14" i="10" s="1"/>
  <c r="CX59" i="10"/>
  <c r="CX12" i="10" s="1"/>
  <c r="CX60" i="10"/>
  <c r="CX13" i="10" s="1"/>
  <c r="CX57" i="10"/>
  <c r="CX10" i="10" s="1"/>
  <c r="CX63" i="10"/>
  <c r="CX16" i="10" s="1"/>
  <c r="CX65" i="10"/>
  <c r="CX18" i="10" s="1"/>
  <c r="CX62" i="10"/>
  <c r="CX15" i="10" s="1"/>
  <c r="CX58" i="10"/>
  <c r="CX11" i="10" s="1"/>
  <c r="E49" i="8"/>
  <c r="E49" i="16"/>
  <c r="DB9" i="15"/>
  <c r="DB9" i="11"/>
  <c r="DB9" i="6"/>
  <c r="DB2" i="15"/>
  <c r="DB2" i="11"/>
  <c r="CY2" i="5"/>
  <c r="DB2" i="6"/>
  <c r="DE1" i="6"/>
  <c r="DD3" i="6"/>
  <c r="DB14" i="15"/>
  <c r="DB14" i="11"/>
  <c r="DB14" i="6"/>
  <c r="A94" i="8"/>
  <c r="G93" i="8"/>
  <c r="DE5" i="7"/>
  <c r="DF3" i="7"/>
  <c r="D50" i="12"/>
  <c r="F50" i="12" s="1"/>
  <c r="B51" i="12" s="1"/>
  <c r="CY57" i="5"/>
  <c r="CY10" i="5" s="1"/>
  <c r="CY60" i="5"/>
  <c r="CY13" i="5" s="1"/>
  <c r="CY63" i="5"/>
  <c r="CY16" i="5" s="1"/>
  <c r="CY66" i="5"/>
  <c r="CY58" i="5"/>
  <c r="CY11" i="5" s="1"/>
  <c r="CY61" i="5"/>
  <c r="CY14" i="5" s="1"/>
  <c r="CY64" i="5"/>
  <c r="CY17" i="5" s="1"/>
  <c r="CY59" i="5"/>
  <c r="CY12" i="5" s="1"/>
  <c r="CY62" i="5"/>
  <c r="CY15" i="5" s="1"/>
  <c r="CY65" i="5"/>
  <c r="CY18" i="5" s="1"/>
  <c r="C50" i="16"/>
  <c r="DB16" i="15"/>
  <c r="DB16" i="11"/>
  <c r="DB16" i="6"/>
  <c r="DC62" i="11"/>
  <c r="DC56" i="11"/>
  <c r="DC61" i="11"/>
  <c r="DC53" i="11"/>
  <c r="DC71" i="11"/>
  <c r="DC74" i="11"/>
  <c r="DC68" i="11"/>
  <c r="DC55" i="11"/>
  <c r="DC69" i="11"/>
  <c r="DC52" i="11"/>
  <c r="DC46" i="11"/>
  <c r="DC40" i="11"/>
  <c r="DC34" i="11"/>
  <c r="DC73" i="11"/>
  <c r="DC66" i="11"/>
  <c r="DC59" i="11"/>
  <c r="DC54" i="11"/>
  <c r="DC70" i="11"/>
  <c r="DC72" i="11"/>
  <c r="DC65" i="11"/>
  <c r="DC49" i="11"/>
  <c r="DC43" i="11"/>
  <c r="DC58" i="11"/>
  <c r="DC37" i="11"/>
  <c r="DC47" i="11"/>
  <c r="DC41" i="11"/>
  <c r="DC35" i="11"/>
  <c r="DC64" i="11"/>
  <c r="DC50" i="11"/>
  <c r="DC44" i="11"/>
  <c r="DC51" i="11"/>
  <c r="DC57" i="11"/>
  <c r="DC31" i="11"/>
  <c r="DC29" i="11"/>
  <c r="DC45" i="11"/>
  <c r="DC39" i="11"/>
  <c r="DC33" i="11"/>
  <c r="DC63" i="11"/>
  <c r="DC60" i="11"/>
  <c r="DC48" i="11"/>
  <c r="DC42" i="11"/>
  <c r="DC30" i="11"/>
  <c r="DC32" i="11"/>
  <c r="DC38" i="11"/>
  <c r="DC36" i="11"/>
  <c r="DC28" i="11"/>
  <c r="C50" i="8"/>
  <c r="DB17" i="15"/>
  <c r="DB17" i="11"/>
  <c r="DB17" i="6"/>
  <c r="DB13" i="15"/>
  <c r="DB13" i="11"/>
  <c r="DB13" i="6"/>
  <c r="A96" i="16"/>
  <c r="G95" i="16"/>
  <c r="DE1" i="11"/>
  <c r="DD3" i="11"/>
  <c r="A92" i="12"/>
  <c r="G91" i="12"/>
  <c r="DB15" i="15"/>
  <c r="DB15" i="11"/>
  <c r="DB15" i="6"/>
  <c r="DB11" i="15"/>
  <c r="DB11" i="11"/>
  <c r="DB11" i="6"/>
  <c r="DC66" i="15"/>
  <c r="DC57" i="15"/>
  <c r="DC53" i="15"/>
  <c r="DC39" i="15"/>
  <c r="DC45" i="15"/>
  <c r="DC30" i="15"/>
  <c r="DC74" i="15"/>
  <c r="DC68" i="15"/>
  <c r="DC62" i="15"/>
  <c r="DC58" i="15"/>
  <c r="DC49" i="15"/>
  <c r="DC35" i="15"/>
  <c r="DC33" i="15"/>
  <c r="DC28" i="15"/>
  <c r="DC71" i="15"/>
  <c r="DC65" i="15"/>
  <c r="DC60" i="15"/>
  <c r="DC43" i="15"/>
  <c r="DC44" i="15"/>
  <c r="DC40" i="15"/>
  <c r="DC37" i="15"/>
  <c r="DC73" i="15"/>
  <c r="DC63" i="15"/>
  <c r="DC50" i="15"/>
  <c r="DC31" i="15"/>
  <c r="DC32" i="15"/>
  <c r="DC64" i="15"/>
  <c r="DC48" i="15"/>
  <c r="DC42" i="15"/>
  <c r="DC36" i="15"/>
  <c r="DC51" i="15"/>
  <c r="DC41" i="15"/>
  <c r="DC69" i="15"/>
  <c r="DC72" i="15"/>
  <c r="DC61" i="15"/>
  <c r="DC55" i="15"/>
  <c r="DC59" i="15"/>
  <c r="DC70" i="15"/>
  <c r="DC56" i="15"/>
  <c r="DC52" i="15"/>
  <c r="DC47" i="15"/>
  <c r="DC54" i="15"/>
  <c r="DC46" i="15"/>
  <c r="DC38" i="15"/>
  <c r="DC34" i="15"/>
  <c r="DC29" i="15"/>
  <c r="DA1" i="5"/>
  <c r="CZ3" i="5"/>
  <c r="CA109" i="7"/>
  <c r="CA110" i="7" s="1"/>
  <c r="CB108" i="7" s="1"/>
  <c r="DB10" i="15"/>
  <c r="DB10" i="11"/>
  <c r="DB10" i="6"/>
  <c r="DB12" i="15"/>
  <c r="DB12" i="11"/>
  <c r="DB12" i="6"/>
  <c r="DE1" i="15"/>
  <c r="DD3" i="15"/>
  <c r="DC65" i="6"/>
  <c r="DC59" i="6"/>
  <c r="DC53" i="6"/>
  <c r="DC47" i="6"/>
  <c r="DC41" i="6"/>
  <c r="DC35" i="6"/>
  <c r="DC70" i="6"/>
  <c r="DC62" i="6"/>
  <c r="DC56" i="6"/>
  <c r="DC50" i="6"/>
  <c r="DC44" i="6"/>
  <c r="DC38" i="6"/>
  <c r="DC32" i="6"/>
  <c r="DC73" i="6"/>
  <c r="DC30" i="6"/>
  <c r="DC71" i="6"/>
  <c r="DC63" i="6"/>
  <c r="DC57" i="6"/>
  <c r="DC51" i="6"/>
  <c r="DC45" i="6"/>
  <c r="DC39" i="6"/>
  <c r="DC33" i="6"/>
  <c r="DC74" i="6"/>
  <c r="DC68" i="6"/>
  <c r="DC66" i="6"/>
  <c r="DC60" i="6"/>
  <c r="DC54" i="6"/>
  <c r="DC48" i="6"/>
  <c r="DC42" i="6"/>
  <c r="DC36" i="6"/>
  <c r="DC28" i="6"/>
  <c r="DC29" i="6"/>
  <c r="DC64" i="6"/>
  <c r="DC58" i="6"/>
  <c r="DC52" i="6"/>
  <c r="DC46" i="6"/>
  <c r="DC40" i="6"/>
  <c r="DC34" i="6"/>
  <c r="DC69" i="6"/>
  <c r="DC61" i="6"/>
  <c r="DC55" i="6"/>
  <c r="DC49" i="6"/>
  <c r="DC43" i="6"/>
  <c r="DC37" i="6"/>
  <c r="DC31" i="6"/>
  <c r="DC72" i="6"/>
  <c r="CY6" i="14" l="1"/>
  <c r="CY5" i="14"/>
  <c r="CX6" i="10"/>
  <c r="DB5" i="11" s="1"/>
  <c r="DA58" i="14"/>
  <c r="DA59" i="14"/>
  <c r="DA61" i="14"/>
  <c r="DA64" i="14"/>
  <c r="DA60" i="14"/>
  <c r="DA13" i="14" s="1"/>
  <c r="DA62" i="14"/>
  <c r="DA66" i="14"/>
  <c r="CZ57" i="14"/>
  <c r="CZ63" i="14"/>
  <c r="CZ16" i="14" s="1"/>
  <c r="CZ65" i="14"/>
  <c r="CZ18" i="14" s="1"/>
  <c r="CY6" i="10"/>
  <c r="DC5" i="11" s="1"/>
  <c r="CY8" i="10"/>
  <c r="DC7" i="11" s="1"/>
  <c r="CW19" i="10"/>
  <c r="DA4" i="11"/>
  <c r="CZ28" i="14"/>
  <c r="CZ25" i="14"/>
  <c r="CZ29" i="14"/>
  <c r="CZ24" i="14"/>
  <c r="CZ27" i="14"/>
  <c r="CZ20" i="14"/>
  <c r="CZ8" i="14"/>
  <c r="CZ22" i="14"/>
  <c r="CZ21" i="14"/>
  <c r="CZ23" i="14"/>
  <c r="CZ26" i="14"/>
  <c r="CX5" i="10"/>
  <c r="CZ10" i="14"/>
  <c r="CY19" i="14"/>
  <c r="DA3" i="14"/>
  <c r="DA17" i="14"/>
  <c r="DA14" i="14"/>
  <c r="DA15" i="14"/>
  <c r="DA12" i="14"/>
  <c r="DB1" i="14"/>
  <c r="DA11" i="14"/>
  <c r="DA1" i="10"/>
  <c r="CZ3" i="10"/>
  <c r="CZ66" i="10"/>
  <c r="CY61" i="10"/>
  <c r="CY14" i="10" s="1"/>
  <c r="CY62" i="10"/>
  <c r="CY15" i="10" s="1"/>
  <c r="CY63" i="10"/>
  <c r="CY16" i="10" s="1"/>
  <c r="CY57" i="10"/>
  <c r="CY10" i="10" s="1"/>
  <c r="CY64" i="10"/>
  <c r="CY17" i="10" s="1"/>
  <c r="CY58" i="10"/>
  <c r="CY11" i="10" s="1"/>
  <c r="CY65" i="10"/>
  <c r="CY18" i="10" s="1"/>
  <c r="CY60" i="10"/>
  <c r="CY13" i="10" s="1"/>
  <c r="CY59" i="10"/>
  <c r="CY12" i="10" s="1"/>
  <c r="CB109" i="7"/>
  <c r="DE3" i="11"/>
  <c r="DF1" i="11"/>
  <c r="BN88" i="15"/>
  <c r="BN91" i="15" s="1"/>
  <c r="BN92" i="15" s="1"/>
  <c r="BN97" i="15" s="1"/>
  <c r="BN88" i="11"/>
  <c r="BN91" i="11" s="1"/>
  <c r="BN92" i="11" s="1"/>
  <c r="BN97" i="11" s="1"/>
  <c r="BN88" i="6"/>
  <c r="BN91" i="6" s="1"/>
  <c r="BN92" i="6" s="1"/>
  <c r="BN97" i="6" s="1"/>
  <c r="D50" i="8"/>
  <c r="F50" i="8" s="1"/>
  <c r="B51" i="8" s="1"/>
  <c r="DC17" i="15"/>
  <c r="DC17" i="11"/>
  <c r="DC17" i="6"/>
  <c r="DC13" i="15"/>
  <c r="DC13" i="11"/>
  <c r="DC13" i="6"/>
  <c r="DC9" i="15"/>
  <c r="DC9" i="11"/>
  <c r="DC9" i="6"/>
  <c r="A95" i="8"/>
  <c r="G94" i="8"/>
  <c r="DD65" i="15"/>
  <c r="DD64" i="15"/>
  <c r="DD57" i="15"/>
  <c r="DD47" i="15"/>
  <c r="DD41" i="15"/>
  <c r="DD53" i="15"/>
  <c r="DD43" i="15"/>
  <c r="DD68" i="15"/>
  <c r="DD60" i="15"/>
  <c r="DD54" i="15"/>
  <c r="DD58" i="15"/>
  <c r="DD46" i="15"/>
  <c r="DD36" i="15"/>
  <c r="DD40" i="15"/>
  <c r="DD49" i="15"/>
  <c r="DD74" i="15"/>
  <c r="DD66" i="15"/>
  <c r="DD69" i="15"/>
  <c r="DD63" i="15"/>
  <c r="DD50" i="15"/>
  <c r="DD44" i="15"/>
  <c r="DD28" i="15"/>
  <c r="DD73" i="15"/>
  <c r="DD71" i="15"/>
  <c r="DD62" i="15"/>
  <c r="DD61" i="15"/>
  <c r="DD55" i="15"/>
  <c r="DD35" i="15"/>
  <c r="DD31" i="15"/>
  <c r="DD70" i="15"/>
  <c r="DD59" i="15"/>
  <c r="DD51" i="15"/>
  <c r="DD56" i="15"/>
  <c r="DD37" i="15"/>
  <c r="DD48" i="15"/>
  <c r="DD42" i="15"/>
  <c r="DD38" i="15"/>
  <c r="DD33" i="15"/>
  <c r="DD32" i="15"/>
  <c r="DD30" i="15"/>
  <c r="DD72" i="15"/>
  <c r="DD52" i="15"/>
  <c r="DD39" i="15"/>
  <c r="DD45" i="15"/>
  <c r="DD34" i="15"/>
  <c r="DD29" i="15"/>
  <c r="DC14" i="15"/>
  <c r="DC14" i="11"/>
  <c r="DC14" i="6"/>
  <c r="DC10" i="15"/>
  <c r="DC10" i="11"/>
  <c r="DC10" i="6"/>
  <c r="C51" i="12"/>
  <c r="DF1" i="15"/>
  <c r="DE3" i="15"/>
  <c r="CZ57" i="5"/>
  <c r="CZ10" i="5" s="1"/>
  <c r="CZ60" i="5"/>
  <c r="CZ13" i="5" s="1"/>
  <c r="CZ63" i="5"/>
  <c r="CZ16" i="5" s="1"/>
  <c r="CZ66" i="5"/>
  <c r="CZ58" i="5"/>
  <c r="CZ11" i="5" s="1"/>
  <c r="CZ61" i="5"/>
  <c r="CZ14" i="5" s="1"/>
  <c r="CZ64" i="5"/>
  <c r="CZ17" i="5" s="1"/>
  <c r="CZ59" i="5"/>
  <c r="CZ12" i="5" s="1"/>
  <c r="CZ62" i="5"/>
  <c r="CZ15" i="5" s="1"/>
  <c r="CZ65" i="5"/>
  <c r="CZ18" i="5" s="1"/>
  <c r="A93" i="12"/>
  <c r="G92" i="12"/>
  <c r="DC11" i="15"/>
  <c r="DC11" i="11"/>
  <c r="DC11" i="6"/>
  <c r="E50" i="12"/>
  <c r="DD29" i="6"/>
  <c r="DD30" i="6"/>
  <c r="DD63" i="6"/>
  <c r="DD57" i="6"/>
  <c r="DD51" i="6"/>
  <c r="DD45" i="6"/>
  <c r="DD39" i="6"/>
  <c r="DD33" i="6"/>
  <c r="DD74" i="6"/>
  <c r="DD68" i="6"/>
  <c r="DD66" i="6"/>
  <c r="DD60" i="6"/>
  <c r="DD54" i="6"/>
  <c r="DD48" i="6"/>
  <c r="DD42" i="6"/>
  <c r="DD36" i="6"/>
  <c r="DD71" i="6"/>
  <c r="DD28" i="6"/>
  <c r="DD64" i="6"/>
  <c r="DD58" i="6"/>
  <c r="DD52" i="6"/>
  <c r="DD46" i="6"/>
  <c r="DD40" i="6"/>
  <c r="DD34" i="6"/>
  <c r="DD69" i="6"/>
  <c r="DD61" i="6"/>
  <c r="DD55" i="6"/>
  <c r="DD49" i="6"/>
  <c r="DD43" i="6"/>
  <c r="DD37" i="6"/>
  <c r="DD31" i="6"/>
  <c r="DD72" i="6"/>
  <c r="DD70" i="6"/>
  <c r="DD62" i="6"/>
  <c r="DD56" i="6"/>
  <c r="DD50" i="6"/>
  <c r="DD44" i="6"/>
  <c r="DD38" i="6"/>
  <c r="DD32" i="6"/>
  <c r="DD73" i="6"/>
  <c r="DD65" i="6"/>
  <c r="DD59" i="6"/>
  <c r="DD53" i="6"/>
  <c r="DD47" i="6"/>
  <c r="DD41" i="6"/>
  <c r="DD35" i="6"/>
  <c r="CA114" i="7"/>
  <c r="CA112" i="7"/>
  <c r="CA115" i="7" s="1"/>
  <c r="DA3" i="5"/>
  <c r="DB1" i="5"/>
  <c r="A97" i="16"/>
  <c r="G96" i="16"/>
  <c r="DF5" i="7"/>
  <c r="DG3" i="7"/>
  <c r="DF1" i="6"/>
  <c r="DE3" i="6"/>
  <c r="D50" i="16"/>
  <c r="F50" i="16" s="1"/>
  <c r="B51" i="16" s="1"/>
  <c r="DC15" i="15"/>
  <c r="DC15" i="11"/>
  <c r="DC15" i="6"/>
  <c r="DD70" i="11"/>
  <c r="DD62" i="11"/>
  <c r="DD59" i="11"/>
  <c r="DD54" i="11"/>
  <c r="DD68" i="11"/>
  <c r="DD71" i="11"/>
  <c r="DD65" i="11"/>
  <c r="DD69" i="11"/>
  <c r="DD61" i="11"/>
  <c r="DD55" i="11"/>
  <c r="DD74" i="11"/>
  <c r="DD73" i="11"/>
  <c r="DD66" i="11"/>
  <c r="DD53" i="11"/>
  <c r="DD52" i="11"/>
  <c r="DD46" i="11"/>
  <c r="DD40" i="11"/>
  <c r="DD34" i="11"/>
  <c r="DD60" i="11"/>
  <c r="DD44" i="11"/>
  <c r="DD38" i="11"/>
  <c r="DD32" i="11"/>
  <c r="DD58" i="11"/>
  <c r="DD47" i="11"/>
  <c r="DD41" i="11"/>
  <c r="DD30" i="11"/>
  <c r="DD51" i="11"/>
  <c r="DD72" i="11"/>
  <c r="DD63" i="11"/>
  <c r="DD57" i="11"/>
  <c r="DD37" i="11"/>
  <c r="DD31" i="11"/>
  <c r="DD45" i="11"/>
  <c r="DD48" i="11"/>
  <c r="DD42" i="11"/>
  <c r="DD39" i="11"/>
  <c r="DD64" i="11"/>
  <c r="DD49" i="11"/>
  <c r="DD43" i="11"/>
  <c r="DD56" i="11"/>
  <c r="DD36" i="11"/>
  <c r="DD35" i="11"/>
  <c r="DD29" i="11"/>
  <c r="DD33" i="11"/>
  <c r="DD50" i="11"/>
  <c r="DD28" i="11"/>
  <c r="DC16" i="15"/>
  <c r="DC16" i="11"/>
  <c r="DC16" i="6"/>
  <c r="DC12" i="15"/>
  <c r="DC12" i="11"/>
  <c r="DC12" i="6"/>
  <c r="DC2" i="15"/>
  <c r="DC2" i="11"/>
  <c r="CZ2" i="5"/>
  <c r="DC2" i="6"/>
  <c r="CZ6" i="14" l="1"/>
  <c r="CZ5" i="14"/>
  <c r="DB58" i="14"/>
  <c r="DB62" i="14"/>
  <c r="DB66" i="14"/>
  <c r="DB59" i="14"/>
  <c r="DB61" i="14"/>
  <c r="DB60" i="14"/>
  <c r="DB64" i="14"/>
  <c r="DA57" i="14"/>
  <c r="DA63" i="14"/>
  <c r="DA65" i="14"/>
  <c r="CZ19" i="14"/>
  <c r="CZ8" i="10"/>
  <c r="DD7" i="11" s="1"/>
  <c r="CX19" i="10"/>
  <c r="DB4" i="11"/>
  <c r="DA28" i="14"/>
  <c r="DA20" i="14"/>
  <c r="DA25" i="14"/>
  <c r="DA27" i="14"/>
  <c r="DA29" i="14"/>
  <c r="DA24" i="14"/>
  <c r="DA8" i="14"/>
  <c r="DA26" i="14"/>
  <c r="DA23" i="14"/>
  <c r="DA21" i="14"/>
  <c r="DA22" i="14"/>
  <c r="DA16" i="14"/>
  <c r="DA18" i="14"/>
  <c r="DB11" i="14"/>
  <c r="CY5" i="10"/>
  <c r="DA10" i="14"/>
  <c r="DB3" i="14"/>
  <c r="DB12" i="14"/>
  <c r="DB13" i="14"/>
  <c r="DB17" i="14"/>
  <c r="DB15" i="14"/>
  <c r="DB14" i="14"/>
  <c r="DC1" i="14"/>
  <c r="CZ64" i="10"/>
  <c r="CZ17" i="10" s="1"/>
  <c r="CZ65" i="10"/>
  <c r="CZ18" i="10" s="1"/>
  <c r="CZ61" i="10"/>
  <c r="CZ14" i="10" s="1"/>
  <c r="CZ62" i="10"/>
  <c r="CZ15" i="10" s="1"/>
  <c r="CZ63" i="10"/>
  <c r="CZ16" i="10" s="1"/>
  <c r="CZ57" i="10"/>
  <c r="CZ10" i="10" s="1"/>
  <c r="CZ58" i="10"/>
  <c r="CZ11" i="10" s="1"/>
  <c r="CZ60" i="10"/>
  <c r="CZ13" i="10" s="1"/>
  <c r="CZ59" i="10"/>
  <c r="CZ12" i="10" s="1"/>
  <c r="DB1" i="10"/>
  <c r="DA66" i="10"/>
  <c r="DA3" i="10"/>
  <c r="DD11" i="15"/>
  <c r="DD11" i="11"/>
  <c r="DD11" i="6"/>
  <c r="A96" i="8"/>
  <c r="G95" i="8"/>
  <c r="DG1" i="11"/>
  <c r="DF3" i="11"/>
  <c r="DE30" i="6"/>
  <c r="DE69" i="6"/>
  <c r="DE61" i="6"/>
  <c r="DE55" i="6"/>
  <c r="DE49" i="6"/>
  <c r="DE43" i="6"/>
  <c r="DE37" i="6"/>
  <c r="DE31" i="6"/>
  <c r="DE72" i="6"/>
  <c r="DE64" i="6"/>
  <c r="DE58" i="6"/>
  <c r="DE52" i="6"/>
  <c r="DE46" i="6"/>
  <c r="DE40" i="6"/>
  <c r="DE34" i="6"/>
  <c r="DE29" i="6"/>
  <c r="DE62" i="6"/>
  <c r="DE56" i="6"/>
  <c r="DE50" i="6"/>
  <c r="DE44" i="6"/>
  <c r="DE38" i="6"/>
  <c r="DE32" i="6"/>
  <c r="DE73" i="6"/>
  <c r="DE65" i="6"/>
  <c r="DE59" i="6"/>
  <c r="DE53" i="6"/>
  <c r="DE47" i="6"/>
  <c r="DE41" i="6"/>
  <c r="DE35" i="6"/>
  <c r="DE70" i="6"/>
  <c r="DE28" i="6"/>
  <c r="DE63" i="6"/>
  <c r="DE57" i="6"/>
  <c r="DE51" i="6"/>
  <c r="DE45" i="6"/>
  <c r="DE39" i="6"/>
  <c r="DE33" i="6"/>
  <c r="DE74" i="6"/>
  <c r="DE68" i="6"/>
  <c r="DE66" i="6"/>
  <c r="DE60" i="6"/>
  <c r="DE54" i="6"/>
  <c r="DE48" i="6"/>
  <c r="DE42" i="6"/>
  <c r="DE36" i="6"/>
  <c r="DE71" i="6"/>
  <c r="A98" i="16"/>
  <c r="G97" i="16"/>
  <c r="D51" i="12"/>
  <c r="F51" i="12" s="1"/>
  <c r="B52" i="12" s="1"/>
  <c r="C51" i="8"/>
  <c r="DE56" i="11"/>
  <c r="DE54" i="11"/>
  <c r="DE72" i="11"/>
  <c r="DE62" i="11"/>
  <c r="DE69" i="11"/>
  <c r="DE68" i="11"/>
  <c r="DE66" i="11"/>
  <c r="DE60" i="11"/>
  <c r="DE74" i="11"/>
  <c r="DE51" i="11"/>
  <c r="DE45" i="11"/>
  <c r="DE39" i="11"/>
  <c r="DE33" i="11"/>
  <c r="DE64" i="11"/>
  <c r="DE49" i="11"/>
  <c r="DE59" i="11"/>
  <c r="DE50" i="11"/>
  <c r="DE70" i="11"/>
  <c r="DE48" i="11"/>
  <c r="DE42" i="11"/>
  <c r="DE55" i="11"/>
  <c r="DE44" i="11"/>
  <c r="DE65" i="11"/>
  <c r="DE31" i="11"/>
  <c r="DE63" i="11"/>
  <c r="DE38" i="11"/>
  <c r="DE61" i="11"/>
  <c r="DE43" i="11"/>
  <c r="DE37" i="11"/>
  <c r="DE58" i="11"/>
  <c r="DE71" i="11"/>
  <c r="DE52" i="11"/>
  <c r="DE46" i="11"/>
  <c r="DE40" i="11"/>
  <c r="DE34" i="11"/>
  <c r="DE30" i="11"/>
  <c r="DE53" i="11"/>
  <c r="DE32" i="11"/>
  <c r="DE35" i="11"/>
  <c r="DE73" i="11"/>
  <c r="DE57" i="11"/>
  <c r="DE47" i="11"/>
  <c r="DE41" i="11"/>
  <c r="DE36" i="11"/>
  <c r="DE29" i="11"/>
  <c r="DE28" i="11"/>
  <c r="C51" i="16"/>
  <c r="DG1" i="6"/>
  <c r="DF3" i="6"/>
  <c r="DD15" i="15"/>
  <c r="DD15" i="11"/>
  <c r="DD15" i="6"/>
  <c r="E50" i="16"/>
  <c r="DH3" i="7"/>
  <c r="DG5" i="7"/>
  <c r="A94" i="12"/>
  <c r="G93" i="12"/>
  <c r="DD16" i="15"/>
  <c r="DD16" i="11"/>
  <c r="DD16" i="6"/>
  <c r="DD12" i="15"/>
  <c r="DD12" i="11"/>
  <c r="DD12" i="6"/>
  <c r="DE71" i="15"/>
  <c r="DE69" i="15"/>
  <c r="DE64" i="15"/>
  <c r="DE58" i="15"/>
  <c r="DE63" i="15"/>
  <c r="DE55" i="15"/>
  <c r="DE44" i="15"/>
  <c r="DE39" i="15"/>
  <c r="DE54" i="15"/>
  <c r="DE35" i="15"/>
  <c r="DE31" i="15"/>
  <c r="DE46" i="15"/>
  <c r="DE40" i="15"/>
  <c r="DE50" i="15"/>
  <c r="DE37" i="15"/>
  <c r="DE48" i="15"/>
  <c r="DE32" i="15"/>
  <c r="DE36" i="15"/>
  <c r="DE66" i="15"/>
  <c r="DE59" i="15"/>
  <c r="DE53" i="15"/>
  <c r="DE62" i="15"/>
  <c r="DE45" i="15"/>
  <c r="DE51" i="15"/>
  <c r="DE47" i="15"/>
  <c r="DE43" i="15"/>
  <c r="DE41" i="15"/>
  <c r="DE33" i="15"/>
  <c r="DE28" i="15"/>
  <c r="DE73" i="15"/>
  <c r="DE74" i="15"/>
  <c r="DE65" i="15"/>
  <c r="DE68" i="15"/>
  <c r="DE49" i="15"/>
  <c r="DE56" i="15"/>
  <c r="DE52" i="15"/>
  <c r="DE72" i="15"/>
  <c r="DE70" i="15"/>
  <c r="DE61" i="15"/>
  <c r="DE60" i="15"/>
  <c r="DE57" i="15"/>
  <c r="DE42" i="15"/>
  <c r="DE38" i="15"/>
  <c r="DE34" i="15"/>
  <c r="DE30" i="15"/>
  <c r="DE29" i="15"/>
  <c r="E50" i="8"/>
  <c r="DC1" i="5"/>
  <c r="DB3" i="5"/>
  <c r="DD17" i="15"/>
  <c r="DD17" i="11"/>
  <c r="DD17" i="6"/>
  <c r="DD13" i="15"/>
  <c r="DD13" i="11"/>
  <c r="DD13" i="6"/>
  <c r="DD9" i="15"/>
  <c r="DD9" i="11"/>
  <c r="DD9" i="6"/>
  <c r="DF3" i="15"/>
  <c r="DG1" i="15"/>
  <c r="CB114" i="7"/>
  <c r="CB112" i="7"/>
  <c r="CB115" i="7" s="1"/>
  <c r="DD2" i="15"/>
  <c r="DD2" i="11"/>
  <c r="DA2" i="5"/>
  <c r="DD2" i="6"/>
  <c r="DA58" i="5"/>
  <c r="DA11" i="5" s="1"/>
  <c r="DA61" i="5"/>
  <c r="DA14" i="5" s="1"/>
  <c r="DA64" i="5"/>
  <c r="DA17" i="5" s="1"/>
  <c r="DA59" i="5"/>
  <c r="DA12" i="5" s="1"/>
  <c r="DA62" i="5"/>
  <c r="DA15" i="5" s="1"/>
  <c r="DA65" i="5"/>
  <c r="DA18" i="5" s="1"/>
  <c r="DA57" i="5"/>
  <c r="DA10" i="5" s="1"/>
  <c r="DA60" i="5"/>
  <c r="DA13" i="5" s="1"/>
  <c r="DA63" i="5"/>
  <c r="DA16" i="5" s="1"/>
  <c r="DA66" i="5"/>
  <c r="DD14" i="15"/>
  <c r="DD14" i="11"/>
  <c r="DD14" i="6"/>
  <c r="DD10" i="15"/>
  <c r="DD10" i="11"/>
  <c r="DD10" i="6"/>
  <c r="CB110" i="7"/>
  <c r="CC108" i="7" s="1"/>
  <c r="DA6" i="14" l="1"/>
  <c r="DA19" i="14" s="1"/>
  <c r="DA5" i="14"/>
  <c r="CZ6" i="10"/>
  <c r="DD5" i="11" s="1"/>
  <c r="DC60" i="14"/>
  <c r="DC61" i="14"/>
  <c r="DC62" i="14"/>
  <c r="DC64" i="14"/>
  <c r="DC58" i="14"/>
  <c r="DC66" i="14"/>
  <c r="DC59" i="14"/>
  <c r="DB65" i="14"/>
  <c r="DB57" i="14"/>
  <c r="DB63" i="14"/>
  <c r="CY19" i="10"/>
  <c r="DC4" i="11"/>
  <c r="DA8" i="10"/>
  <c r="DE7" i="11" s="1"/>
  <c r="DB25" i="14"/>
  <c r="DB29" i="14"/>
  <c r="DB28" i="14"/>
  <c r="DB26" i="14"/>
  <c r="DB24" i="14"/>
  <c r="DB20" i="14"/>
  <c r="DB21" i="14"/>
  <c r="DB27" i="14"/>
  <c r="DB8" i="14"/>
  <c r="DB23" i="14"/>
  <c r="DB22" i="14"/>
  <c r="DB18" i="14"/>
  <c r="DB16" i="14"/>
  <c r="DC12" i="14"/>
  <c r="CZ5" i="10"/>
  <c r="DB10" i="14"/>
  <c r="DC15" i="14"/>
  <c r="DC3" i="14"/>
  <c r="DD1" i="14"/>
  <c r="DC13" i="14"/>
  <c r="DC17" i="14"/>
  <c r="DC14" i="14"/>
  <c r="DC11" i="14"/>
  <c r="DA61" i="10"/>
  <c r="DA14" i="10" s="1"/>
  <c r="DA62" i="10"/>
  <c r="DA15" i="10" s="1"/>
  <c r="DA63" i="10"/>
  <c r="DA16" i="10" s="1"/>
  <c r="DA59" i="10"/>
  <c r="DA12" i="10" s="1"/>
  <c r="DA60" i="10"/>
  <c r="DA13" i="10" s="1"/>
  <c r="DA57" i="10"/>
  <c r="DA10" i="10" s="1"/>
  <c r="DA65" i="10"/>
  <c r="DA18" i="10" s="1"/>
  <c r="DA64" i="10"/>
  <c r="DA17" i="10" s="1"/>
  <c r="DA58" i="10"/>
  <c r="DA11" i="10" s="1"/>
  <c r="DB66" i="10"/>
  <c r="DC1" i="10"/>
  <c r="DB3" i="10"/>
  <c r="DE15" i="15"/>
  <c r="DE15" i="11"/>
  <c r="DE15" i="6"/>
  <c r="DE11" i="15"/>
  <c r="DE11" i="11"/>
  <c r="DE11" i="6"/>
  <c r="DG3" i="6"/>
  <c r="DH1" i="6"/>
  <c r="C52" i="12"/>
  <c r="DH1" i="11"/>
  <c r="DG3" i="11"/>
  <c r="DE17" i="15"/>
  <c r="DE17" i="11"/>
  <c r="DE17" i="6"/>
  <c r="DE12" i="15"/>
  <c r="DE12" i="11"/>
  <c r="DE12" i="6"/>
  <c r="DB57" i="5"/>
  <c r="DB10" i="5" s="1"/>
  <c r="DB60" i="5"/>
  <c r="DB13" i="5" s="1"/>
  <c r="DB63" i="5"/>
  <c r="DB16" i="5" s="1"/>
  <c r="DB66" i="5"/>
  <c r="DB58" i="5"/>
  <c r="DB11" i="5" s="1"/>
  <c r="DB61" i="5"/>
  <c r="DB14" i="5" s="1"/>
  <c r="DB64" i="5"/>
  <c r="DB17" i="5" s="1"/>
  <c r="DB59" i="5"/>
  <c r="DB12" i="5" s="1"/>
  <c r="DB62" i="5"/>
  <c r="DB15" i="5" s="1"/>
  <c r="DB65" i="5"/>
  <c r="DB18" i="5" s="1"/>
  <c r="E51" i="12"/>
  <c r="DE9" i="15"/>
  <c r="DE9" i="11"/>
  <c r="DE9" i="6"/>
  <c r="DH1" i="15"/>
  <c r="DG3" i="15"/>
  <c r="DD1" i="5"/>
  <c r="DC3" i="5"/>
  <c r="DH5" i="7"/>
  <c r="DI3" i="7"/>
  <c r="D51" i="16"/>
  <c r="F51" i="16" s="1"/>
  <c r="B52" i="16" s="1"/>
  <c r="BO88" i="15"/>
  <c r="BO91" i="15" s="1"/>
  <c r="BO92" i="15" s="1"/>
  <c r="BO97" i="15" s="1"/>
  <c r="BO88" i="11"/>
  <c r="BO91" i="11" s="1"/>
  <c r="BO92" i="11" s="1"/>
  <c r="BO97" i="11" s="1"/>
  <c r="BO88" i="6"/>
  <c r="BO91" i="6" s="1"/>
  <c r="BO92" i="6" s="1"/>
  <c r="BO97" i="6" s="1"/>
  <c r="D51" i="8"/>
  <c r="F51" i="8" s="1"/>
  <c r="B52" i="8" s="1"/>
  <c r="A97" i="8"/>
  <c r="G96" i="8"/>
  <c r="DE16" i="15"/>
  <c r="DE16" i="11"/>
  <c r="DE16" i="6"/>
  <c r="DE2" i="15"/>
  <c r="DE2" i="11"/>
  <c r="DE2" i="6"/>
  <c r="DB2" i="5"/>
  <c r="DF64" i="15"/>
  <c r="DF74" i="15"/>
  <c r="DF53" i="15"/>
  <c r="DF49" i="15"/>
  <c r="DF48" i="15"/>
  <c r="DF40" i="15"/>
  <c r="DF71" i="15"/>
  <c r="DF69" i="15"/>
  <c r="DF60" i="15"/>
  <c r="DF54" i="15"/>
  <c r="DF56" i="15"/>
  <c r="DF33" i="15"/>
  <c r="DF36" i="15"/>
  <c r="DF70" i="15"/>
  <c r="DF63" i="15"/>
  <c r="DF55" i="15"/>
  <c r="DF47" i="15"/>
  <c r="DF43" i="15"/>
  <c r="DF41" i="15"/>
  <c r="DF32" i="15"/>
  <c r="DF30" i="15"/>
  <c r="DF28" i="15"/>
  <c r="DF66" i="15"/>
  <c r="DF73" i="15"/>
  <c r="DF51" i="15"/>
  <c r="DF46" i="15"/>
  <c r="DF42" i="15"/>
  <c r="DF38" i="15"/>
  <c r="DF34" i="15"/>
  <c r="DF72" i="15"/>
  <c r="DF68" i="15"/>
  <c r="DF45" i="15"/>
  <c r="DF39" i="15"/>
  <c r="DF37" i="15"/>
  <c r="DF31" i="15"/>
  <c r="DF65" i="15"/>
  <c r="DF58" i="15"/>
  <c r="DF52" i="15"/>
  <c r="DF62" i="15"/>
  <c r="DF61" i="15"/>
  <c r="DF44" i="15"/>
  <c r="DF59" i="15"/>
  <c r="DF50" i="15"/>
  <c r="DF57" i="15"/>
  <c r="DF35" i="15"/>
  <c r="DF29" i="15"/>
  <c r="A99" i="16"/>
  <c r="G98" i="16"/>
  <c r="DE13" i="15"/>
  <c r="DE13" i="11"/>
  <c r="DE13" i="6"/>
  <c r="CC109" i="7"/>
  <c r="DE14" i="15"/>
  <c r="DE14" i="11"/>
  <c r="DE14" i="6"/>
  <c r="DE10" i="15"/>
  <c r="DE10" i="11"/>
  <c r="DE10" i="6"/>
  <c r="A95" i="12"/>
  <c r="G94" i="12"/>
  <c r="DF28" i="6"/>
  <c r="DF62" i="6"/>
  <c r="DF56" i="6"/>
  <c r="DF50" i="6"/>
  <c r="DF44" i="6"/>
  <c r="DF38" i="6"/>
  <c r="DF32" i="6"/>
  <c r="DF73" i="6"/>
  <c r="DF65" i="6"/>
  <c r="DF59" i="6"/>
  <c r="DF53" i="6"/>
  <c r="DF47" i="6"/>
  <c r="DF41" i="6"/>
  <c r="DF35" i="6"/>
  <c r="DF70" i="6"/>
  <c r="DF74" i="6"/>
  <c r="DF68" i="6"/>
  <c r="DF66" i="6"/>
  <c r="DF60" i="6"/>
  <c r="DF54" i="6"/>
  <c r="DF48" i="6"/>
  <c r="DF42" i="6"/>
  <c r="DF36" i="6"/>
  <c r="DF71" i="6"/>
  <c r="DF63" i="6"/>
  <c r="DF57" i="6"/>
  <c r="DF51" i="6"/>
  <c r="DF45" i="6"/>
  <c r="DF39" i="6"/>
  <c r="DF33" i="6"/>
  <c r="DF30" i="6"/>
  <c r="DF29" i="6"/>
  <c r="DF61" i="6"/>
  <c r="DF55" i="6"/>
  <c r="DF49" i="6"/>
  <c r="DF43" i="6"/>
  <c r="DF37" i="6"/>
  <c r="DF31" i="6"/>
  <c r="DF72" i="6"/>
  <c r="DF64" i="6"/>
  <c r="DF58" i="6"/>
  <c r="DF52" i="6"/>
  <c r="DF46" i="6"/>
  <c r="DF40" i="6"/>
  <c r="DF34" i="6"/>
  <c r="DF69" i="6"/>
  <c r="DF65" i="11"/>
  <c r="DF59" i="11"/>
  <c r="DF57" i="11"/>
  <c r="DF64" i="11"/>
  <c r="DF72" i="11"/>
  <c r="DF66" i="11"/>
  <c r="DF71" i="11"/>
  <c r="DF63" i="11"/>
  <c r="DF70" i="11"/>
  <c r="DF61" i="11"/>
  <c r="DF49" i="11"/>
  <c r="DF43" i="11"/>
  <c r="DF37" i="11"/>
  <c r="DF31" i="11"/>
  <c r="DF68" i="11"/>
  <c r="DF69" i="11"/>
  <c r="DF58" i="11"/>
  <c r="DF56" i="11"/>
  <c r="DF33" i="11"/>
  <c r="DF29" i="11"/>
  <c r="DF54" i="11"/>
  <c r="DF52" i="11"/>
  <c r="DF46" i="11"/>
  <c r="DF34" i="11"/>
  <c r="DF50" i="11"/>
  <c r="DF44" i="11"/>
  <c r="DF38" i="11"/>
  <c r="DF32" i="11"/>
  <c r="DF55" i="11"/>
  <c r="DF47" i="11"/>
  <c r="DF41" i="11"/>
  <c r="DF53" i="11"/>
  <c r="DF35" i="11"/>
  <c r="DF62" i="11"/>
  <c r="DF74" i="11"/>
  <c r="DF73" i="11"/>
  <c r="DF40" i="11"/>
  <c r="DF48" i="11"/>
  <c r="DF42" i="11"/>
  <c r="DF36" i="11"/>
  <c r="DF51" i="11"/>
  <c r="DF45" i="11"/>
  <c r="DF39" i="11"/>
  <c r="DF30" i="11"/>
  <c r="DF60" i="11"/>
  <c r="DF28" i="11"/>
  <c r="DB6" i="14" l="1"/>
  <c r="DB5" i="14"/>
  <c r="DA6" i="10"/>
  <c r="DE5" i="11" s="1"/>
  <c r="DA5" i="10"/>
  <c r="DE4" i="11" s="1"/>
  <c r="DD59" i="14"/>
  <c r="DD60" i="14"/>
  <c r="DD58" i="14"/>
  <c r="DD62" i="14"/>
  <c r="DD61" i="14"/>
  <c r="DD66" i="14"/>
  <c r="DD64" i="14"/>
  <c r="DC63" i="14"/>
  <c r="DC65" i="14"/>
  <c r="DC57" i="14"/>
  <c r="DC10" i="14" s="1"/>
  <c r="CZ19" i="10"/>
  <c r="DD4" i="11"/>
  <c r="DB8" i="10"/>
  <c r="DF7" i="11" s="1"/>
  <c r="DC29" i="14"/>
  <c r="DC27" i="14"/>
  <c r="DC28" i="14"/>
  <c r="DC24" i="14"/>
  <c r="DC26" i="14"/>
  <c r="DC20" i="14"/>
  <c r="DC21" i="14"/>
  <c r="DC25" i="14"/>
  <c r="DC8" i="14"/>
  <c r="DC23" i="14"/>
  <c r="DC22" i="14"/>
  <c r="DC16" i="14"/>
  <c r="DC18" i="14"/>
  <c r="DE1" i="14"/>
  <c r="DD3" i="14"/>
  <c r="DD15" i="14"/>
  <c r="DD12" i="14"/>
  <c r="DD13" i="14"/>
  <c r="DD11" i="14"/>
  <c r="DD17" i="14"/>
  <c r="DD14" i="14"/>
  <c r="DA19" i="10"/>
  <c r="DB58" i="10"/>
  <c r="DB11" i="10" s="1"/>
  <c r="DB59" i="10"/>
  <c r="DB12" i="10" s="1"/>
  <c r="DB64" i="10"/>
  <c r="DB17" i="10" s="1"/>
  <c r="DB60" i="10"/>
  <c r="DB13" i="10" s="1"/>
  <c r="DB61" i="10"/>
  <c r="DB14" i="10" s="1"/>
  <c r="DB57" i="10"/>
  <c r="DB10" i="10" s="1"/>
  <c r="DB62" i="10"/>
  <c r="DB15" i="10" s="1"/>
  <c r="DB65" i="10"/>
  <c r="DB18" i="10" s="1"/>
  <c r="DB63" i="10"/>
  <c r="DB16" i="10" s="1"/>
  <c r="DD1" i="10"/>
  <c r="DC3" i="10"/>
  <c r="DC66" i="10"/>
  <c r="C52" i="16"/>
  <c r="A100" i="16"/>
  <c r="G99" i="16"/>
  <c r="C52" i="8"/>
  <c r="E51" i="16"/>
  <c r="DC57" i="5"/>
  <c r="DC10" i="5" s="1"/>
  <c r="DC60" i="5"/>
  <c r="DC13" i="5" s="1"/>
  <c r="DC63" i="5"/>
  <c r="DC16" i="5" s="1"/>
  <c r="DC66" i="5"/>
  <c r="DC58" i="5"/>
  <c r="DC11" i="5" s="1"/>
  <c r="DC61" i="5"/>
  <c r="DC14" i="5" s="1"/>
  <c r="DC64" i="5"/>
  <c r="DC17" i="5" s="1"/>
  <c r="DC59" i="5"/>
  <c r="DC12" i="5" s="1"/>
  <c r="DC62" i="5"/>
  <c r="DC15" i="5" s="1"/>
  <c r="DC65" i="5"/>
  <c r="DC18" i="5" s="1"/>
  <c r="DF11" i="15"/>
  <c r="DF11" i="11"/>
  <c r="DF11" i="6"/>
  <c r="D52" i="12"/>
  <c r="F52" i="12" s="1"/>
  <c r="B53" i="12" s="1"/>
  <c r="DF2" i="15"/>
  <c r="DF2" i="11"/>
  <c r="DF2" i="6"/>
  <c r="DC2" i="5"/>
  <c r="DD3" i="5"/>
  <c r="DE1" i="5"/>
  <c r="CC114" i="7"/>
  <c r="CC112" i="7"/>
  <c r="CC115" i="7" s="1"/>
  <c r="A98" i="8"/>
  <c r="G97" i="8"/>
  <c r="E51" i="8"/>
  <c r="DG74" i="15"/>
  <c r="DG71" i="15"/>
  <c r="DG64" i="15"/>
  <c r="DG57" i="15"/>
  <c r="DG51" i="15"/>
  <c r="DG61" i="15"/>
  <c r="DG60" i="15"/>
  <c r="DG49" i="15"/>
  <c r="DG43" i="15"/>
  <c r="DG45" i="15"/>
  <c r="DG46" i="15"/>
  <c r="DG35" i="15"/>
  <c r="DG63" i="15"/>
  <c r="DG66" i="15"/>
  <c r="DG54" i="15"/>
  <c r="DG50" i="15"/>
  <c r="DG40" i="15"/>
  <c r="DG41" i="15"/>
  <c r="DG28" i="15"/>
  <c r="DG70" i="15"/>
  <c r="DG55" i="15"/>
  <c r="DG59" i="15"/>
  <c r="DG32" i="15"/>
  <c r="DG48" i="15"/>
  <c r="DG42" i="15"/>
  <c r="DG69" i="15"/>
  <c r="DG62" i="15"/>
  <c r="DG58" i="15"/>
  <c r="DG56" i="15"/>
  <c r="DG36" i="15"/>
  <c r="DG65" i="15"/>
  <c r="DG52" i="15"/>
  <c r="DG39" i="15"/>
  <c r="DG33" i="15"/>
  <c r="DG47" i="15"/>
  <c r="DG37" i="15"/>
  <c r="DG31" i="15"/>
  <c r="DG73" i="15"/>
  <c r="DG72" i="15"/>
  <c r="DG68" i="15"/>
  <c r="DG44" i="15"/>
  <c r="DG38" i="15"/>
  <c r="DG53" i="15"/>
  <c r="DG34" i="15"/>
  <c r="DG30" i="15"/>
  <c r="DG29" i="15"/>
  <c r="DF15" i="15"/>
  <c r="DF15" i="11"/>
  <c r="DF15" i="6"/>
  <c r="DI1" i="6"/>
  <c r="DH3" i="6"/>
  <c r="DI1" i="15"/>
  <c r="DH3" i="15"/>
  <c r="DF16" i="15"/>
  <c r="DF16" i="11"/>
  <c r="DF16" i="6"/>
  <c r="DF12" i="15"/>
  <c r="DF12" i="11"/>
  <c r="DF12" i="6"/>
  <c r="DG66" i="6"/>
  <c r="DG60" i="6"/>
  <c r="DG54" i="6"/>
  <c r="DG48" i="6"/>
  <c r="DG42" i="6"/>
  <c r="DG36" i="6"/>
  <c r="DG71" i="6"/>
  <c r="DG63" i="6"/>
  <c r="DG57" i="6"/>
  <c r="DG51" i="6"/>
  <c r="DG45" i="6"/>
  <c r="DG39" i="6"/>
  <c r="DG33" i="6"/>
  <c r="DG74" i="6"/>
  <c r="DG68" i="6"/>
  <c r="DG28" i="6"/>
  <c r="DG30" i="6"/>
  <c r="DG29" i="6"/>
  <c r="DG61" i="6"/>
  <c r="DG55" i="6"/>
  <c r="DG49" i="6"/>
  <c r="DG43" i="6"/>
  <c r="DG37" i="6"/>
  <c r="DG31" i="6"/>
  <c r="DG72" i="6"/>
  <c r="DG64" i="6"/>
  <c r="DG58" i="6"/>
  <c r="DG52" i="6"/>
  <c r="DG46" i="6"/>
  <c r="DG40" i="6"/>
  <c r="DG34" i="6"/>
  <c r="DG69" i="6"/>
  <c r="DG73" i="6"/>
  <c r="DG65" i="6"/>
  <c r="DG59" i="6"/>
  <c r="DG53" i="6"/>
  <c r="DG47" i="6"/>
  <c r="DG41" i="6"/>
  <c r="DG35" i="6"/>
  <c r="DG70" i="6"/>
  <c r="DG62" i="6"/>
  <c r="DG56" i="6"/>
  <c r="DG50" i="6"/>
  <c r="DG44" i="6"/>
  <c r="DG38" i="6"/>
  <c r="DG32" i="6"/>
  <c r="A96" i="12"/>
  <c r="G95" i="12"/>
  <c r="CC110" i="7"/>
  <c r="CD108" i="7" s="1"/>
  <c r="DJ3" i="7"/>
  <c r="DI5" i="7"/>
  <c r="DF17" i="15"/>
  <c r="DF17" i="11"/>
  <c r="DF17" i="6"/>
  <c r="DF13" i="15"/>
  <c r="DF13" i="11"/>
  <c r="DF13" i="6"/>
  <c r="DF9" i="15"/>
  <c r="DF9" i="11"/>
  <c r="DF9" i="6"/>
  <c r="DG48" i="11"/>
  <c r="DG42" i="11"/>
  <c r="DG36" i="11"/>
  <c r="DG56" i="11"/>
  <c r="DG66" i="11"/>
  <c r="DG61" i="11"/>
  <c r="DG64" i="11"/>
  <c r="DG58" i="11"/>
  <c r="DG49" i="11"/>
  <c r="DG43" i="11"/>
  <c r="DG37" i="11"/>
  <c r="DG31" i="11"/>
  <c r="DG68" i="11"/>
  <c r="DG62" i="11"/>
  <c r="DG59" i="11"/>
  <c r="DG72" i="11"/>
  <c r="DG60" i="11"/>
  <c r="DG69" i="11"/>
  <c r="DG30" i="11"/>
  <c r="DG70" i="11"/>
  <c r="DG65" i="11"/>
  <c r="DG53" i="11"/>
  <c r="DG29" i="11"/>
  <c r="DG74" i="11"/>
  <c r="DG51" i="11"/>
  <c r="DG45" i="11"/>
  <c r="DG40" i="11"/>
  <c r="DG52" i="11"/>
  <c r="DG46" i="11"/>
  <c r="DG54" i="11"/>
  <c r="DG32" i="11"/>
  <c r="DG71" i="11"/>
  <c r="DG63" i="11"/>
  <c r="DG57" i="11"/>
  <c r="DG55" i="11"/>
  <c r="DG39" i="11"/>
  <c r="DG33" i="11"/>
  <c r="DG73" i="11"/>
  <c r="DG47" i="11"/>
  <c r="DG41" i="11"/>
  <c r="DG35" i="11"/>
  <c r="DG50" i="11"/>
  <c r="DG44" i="11"/>
  <c r="DG38" i="11"/>
  <c r="DG34" i="11"/>
  <c r="DG28" i="11"/>
  <c r="DF14" i="15"/>
  <c r="DF14" i="11"/>
  <c r="DF14" i="6"/>
  <c r="DF10" i="15"/>
  <c r="DF10" i="11"/>
  <c r="DF10" i="6"/>
  <c r="DI1" i="11"/>
  <c r="DH3" i="11"/>
  <c r="DB19" i="14" l="1"/>
  <c r="DC6" i="14"/>
  <c r="DC5" i="14"/>
  <c r="DB6" i="10"/>
  <c r="DF5" i="11" s="1"/>
  <c r="DD57" i="14"/>
  <c r="DD65" i="14"/>
  <c r="DD63" i="14"/>
  <c r="DE58" i="14"/>
  <c r="DE59" i="14"/>
  <c r="DE61" i="14"/>
  <c r="DE60" i="14"/>
  <c r="DE62" i="14"/>
  <c r="DE66" i="14"/>
  <c r="DE64" i="14"/>
  <c r="DC8" i="10"/>
  <c r="DG7" i="11" s="1"/>
  <c r="DD28" i="14"/>
  <c r="DD29" i="14"/>
  <c r="DD27" i="14"/>
  <c r="DD25" i="14"/>
  <c r="DD26" i="14"/>
  <c r="DD20" i="14"/>
  <c r="DD21" i="14"/>
  <c r="DD24" i="14"/>
  <c r="DD8" i="14"/>
  <c r="DD22" i="14"/>
  <c r="DD23" i="14"/>
  <c r="DD16" i="14"/>
  <c r="DD18" i="14"/>
  <c r="DE13" i="14"/>
  <c r="DB5" i="10"/>
  <c r="DD10" i="14"/>
  <c r="DE17" i="14"/>
  <c r="DE3" i="14"/>
  <c r="DF1" i="14"/>
  <c r="DE12" i="14"/>
  <c r="DE11" i="14"/>
  <c r="DE15" i="14"/>
  <c r="DE14" i="14"/>
  <c r="DE1" i="10"/>
  <c r="DD3" i="10"/>
  <c r="DD66" i="10"/>
  <c r="DC60" i="10"/>
  <c r="DC13" i="10" s="1"/>
  <c r="DC65" i="10"/>
  <c r="DC18" i="10" s="1"/>
  <c r="DC63" i="10"/>
  <c r="DC16" i="10" s="1"/>
  <c r="DC62" i="10"/>
  <c r="DC15" i="10" s="1"/>
  <c r="DC57" i="10"/>
  <c r="DC10" i="10" s="1"/>
  <c r="DC64" i="10"/>
  <c r="DC17" i="10" s="1"/>
  <c r="DC59" i="10"/>
  <c r="DC12" i="10" s="1"/>
  <c r="DC58" i="10"/>
  <c r="DC11" i="10" s="1"/>
  <c r="DC61" i="10"/>
  <c r="DC14" i="10" s="1"/>
  <c r="DG11" i="15"/>
  <c r="DG11" i="11"/>
  <c r="DG11" i="6"/>
  <c r="A97" i="12"/>
  <c r="G96" i="12"/>
  <c r="D52" i="16"/>
  <c r="F52" i="16" s="1"/>
  <c r="B53" i="16" s="1"/>
  <c r="G98" i="8"/>
  <c r="A99" i="8"/>
  <c r="DG15" i="15"/>
  <c r="DG15" i="11"/>
  <c r="DG15" i="6"/>
  <c r="BP88" i="15"/>
  <c r="BP91" i="15" s="1"/>
  <c r="BP92" i="15" s="1"/>
  <c r="BP97" i="15" s="1"/>
  <c r="BP88" i="11"/>
  <c r="BP91" i="11" s="1"/>
  <c r="BP92" i="11" s="1"/>
  <c r="BP97" i="11" s="1"/>
  <c r="BP88" i="6"/>
  <c r="BP91" i="6" s="1"/>
  <c r="BP92" i="6" s="1"/>
  <c r="BP97" i="6" s="1"/>
  <c r="D52" i="8"/>
  <c r="F52" i="8" s="1"/>
  <c r="B53" i="8" s="1"/>
  <c r="DF1" i="5"/>
  <c r="DE3" i="5"/>
  <c r="C53" i="12"/>
  <c r="DG16" i="15"/>
  <c r="DG16" i="11"/>
  <c r="DG16" i="6"/>
  <c r="DG12" i="15"/>
  <c r="DG12" i="11"/>
  <c r="DG12" i="6"/>
  <c r="DD58" i="5"/>
  <c r="DD11" i="5" s="1"/>
  <c r="DD61" i="5"/>
  <c r="DD14" i="5" s="1"/>
  <c r="DD64" i="5"/>
  <c r="DD17" i="5" s="1"/>
  <c r="DD59" i="5"/>
  <c r="DD12" i="5" s="1"/>
  <c r="DD62" i="5"/>
  <c r="DD15" i="5" s="1"/>
  <c r="DD65" i="5"/>
  <c r="DD18" i="5" s="1"/>
  <c r="DD57" i="5"/>
  <c r="DD10" i="5" s="1"/>
  <c r="DD60" i="5"/>
  <c r="DD13" i="5" s="1"/>
  <c r="DD63" i="5"/>
  <c r="DD16" i="5" s="1"/>
  <c r="DD66" i="5"/>
  <c r="E52" i="12"/>
  <c r="DG17" i="15"/>
  <c r="DG17" i="11"/>
  <c r="DG17" i="6"/>
  <c r="DG13" i="15"/>
  <c r="DG13" i="11"/>
  <c r="DG13" i="6"/>
  <c r="DG9" i="15"/>
  <c r="DG9" i="11"/>
  <c r="DG9" i="6"/>
  <c r="A101" i="16"/>
  <c r="G100" i="16"/>
  <c r="DJ1" i="6"/>
  <c r="DI3" i="6"/>
  <c r="DH69" i="11"/>
  <c r="DH65" i="11"/>
  <c r="DH72" i="11"/>
  <c r="DH71" i="11"/>
  <c r="DH58" i="11"/>
  <c r="DH55" i="11"/>
  <c r="DH47" i="11"/>
  <c r="DH41" i="11"/>
  <c r="DH35" i="11"/>
  <c r="DH70" i="11"/>
  <c r="DH54" i="11"/>
  <c r="DH74" i="11"/>
  <c r="DH57" i="11"/>
  <c r="DH64" i="11"/>
  <c r="DH66" i="11"/>
  <c r="DH39" i="11"/>
  <c r="DH38" i="11"/>
  <c r="DH46" i="11"/>
  <c r="DH40" i="11"/>
  <c r="DH34" i="11"/>
  <c r="DH62" i="11"/>
  <c r="DH49" i="11"/>
  <c r="DH43" i="11"/>
  <c r="DH31" i="11"/>
  <c r="DH56" i="11"/>
  <c r="DH52" i="11"/>
  <c r="DH61" i="11"/>
  <c r="DH37" i="11"/>
  <c r="DH32" i="11"/>
  <c r="DH59" i="11"/>
  <c r="DH68" i="11"/>
  <c r="DH60" i="11"/>
  <c r="DH33" i="11"/>
  <c r="DH29" i="11"/>
  <c r="DH63" i="11"/>
  <c r="DH48" i="11"/>
  <c r="DH42" i="11"/>
  <c r="DH36" i="11"/>
  <c r="DH53" i="11"/>
  <c r="DH50" i="11"/>
  <c r="DH44" i="11"/>
  <c r="DH51" i="11"/>
  <c r="DH45" i="11"/>
  <c r="DH73" i="11"/>
  <c r="DH30" i="11"/>
  <c r="DH28" i="11"/>
  <c r="DJ5" i="7"/>
  <c r="DK3" i="7"/>
  <c r="DH74" i="15"/>
  <c r="DH64" i="15"/>
  <c r="DH51" i="15"/>
  <c r="DH53" i="15"/>
  <c r="DH40" i="15"/>
  <c r="DH32" i="15"/>
  <c r="DH45" i="15"/>
  <c r="DH73" i="15"/>
  <c r="DH66" i="15"/>
  <c r="DH49" i="15"/>
  <c r="DH43" i="15"/>
  <c r="DH37" i="15"/>
  <c r="DH54" i="15"/>
  <c r="DH70" i="15"/>
  <c r="DH72" i="15"/>
  <c r="DH71" i="15"/>
  <c r="DH62" i="15"/>
  <c r="DH56" i="15"/>
  <c r="DH50" i="15"/>
  <c r="DH60" i="15"/>
  <c r="DH63" i="15"/>
  <c r="DH59" i="15"/>
  <c r="DH48" i="15"/>
  <c r="DH42" i="15"/>
  <c r="DH57" i="15"/>
  <c r="DH52" i="15"/>
  <c r="DH38" i="15"/>
  <c r="DH34" i="15"/>
  <c r="DH33" i="15"/>
  <c r="DH65" i="15"/>
  <c r="DH55" i="15"/>
  <c r="DH58" i="15"/>
  <c r="DH47" i="15"/>
  <c r="DH41" i="15"/>
  <c r="DH36" i="15"/>
  <c r="DH35" i="15"/>
  <c r="DH30" i="15"/>
  <c r="DH69" i="15"/>
  <c r="DH31" i="15"/>
  <c r="DH46" i="15"/>
  <c r="DH28" i="15"/>
  <c r="DH68" i="15"/>
  <c r="DH61" i="15"/>
  <c r="DH39" i="15"/>
  <c r="DH44" i="15"/>
  <c r="DH29" i="15"/>
  <c r="DJ1" i="11"/>
  <c r="DI3" i="11"/>
  <c r="CD109" i="7"/>
  <c r="DJ1" i="15"/>
  <c r="DI3" i="15"/>
  <c r="DH72" i="6"/>
  <c r="DH64" i="6"/>
  <c r="DH58" i="6"/>
  <c r="DH52" i="6"/>
  <c r="DH46" i="6"/>
  <c r="DH40" i="6"/>
  <c r="DH34" i="6"/>
  <c r="DH69" i="6"/>
  <c r="DH61" i="6"/>
  <c r="DH55" i="6"/>
  <c r="DH49" i="6"/>
  <c r="DH43" i="6"/>
  <c r="DH37" i="6"/>
  <c r="DH31" i="6"/>
  <c r="DH65" i="6"/>
  <c r="DH59" i="6"/>
  <c r="DH53" i="6"/>
  <c r="DH47" i="6"/>
  <c r="DH41" i="6"/>
  <c r="DH35" i="6"/>
  <c r="DH70" i="6"/>
  <c r="DH62" i="6"/>
  <c r="DH56" i="6"/>
  <c r="DH50" i="6"/>
  <c r="DH44" i="6"/>
  <c r="DH38" i="6"/>
  <c r="DH32" i="6"/>
  <c r="DH73" i="6"/>
  <c r="DH66" i="6"/>
  <c r="DH60" i="6"/>
  <c r="DH54" i="6"/>
  <c r="DH48" i="6"/>
  <c r="DH42" i="6"/>
  <c r="DH36" i="6"/>
  <c r="DH71" i="6"/>
  <c r="DH63" i="6"/>
  <c r="DH57" i="6"/>
  <c r="DH51" i="6"/>
  <c r="DH45" i="6"/>
  <c r="DH39" i="6"/>
  <c r="DH33" i="6"/>
  <c r="DH74" i="6"/>
  <c r="DH68" i="6"/>
  <c r="DH28" i="6"/>
  <c r="DH30" i="6"/>
  <c r="DH29" i="6"/>
  <c r="DG2" i="15"/>
  <c r="DG2" i="11"/>
  <c r="DG2" i="6"/>
  <c r="DD2" i="5"/>
  <c r="DG14" i="15"/>
  <c r="DG14" i="11"/>
  <c r="DG14" i="6"/>
  <c r="DG10" i="15"/>
  <c r="DG10" i="11"/>
  <c r="DG10" i="6"/>
  <c r="DD5" i="14" l="1"/>
  <c r="DD6" i="14"/>
  <c r="DD19" i="14" s="1"/>
  <c r="DC6" i="10"/>
  <c r="DG5" i="11" s="1"/>
  <c r="DF59" i="14"/>
  <c r="DF60" i="14"/>
  <c r="DF58" i="14"/>
  <c r="DF61" i="14"/>
  <c r="DF64" i="14"/>
  <c r="DF62" i="14"/>
  <c r="DF15" i="14" s="1"/>
  <c r="DF66" i="14"/>
  <c r="DE57" i="14"/>
  <c r="DE63" i="14"/>
  <c r="DE65" i="14"/>
  <c r="DC19" i="14"/>
  <c r="DD8" i="10"/>
  <c r="DH7" i="11" s="1"/>
  <c r="DB19" i="10"/>
  <c r="DF4" i="11"/>
  <c r="DE28" i="14"/>
  <c r="DE29" i="14"/>
  <c r="DE25" i="14"/>
  <c r="DE8" i="14"/>
  <c r="DE24" i="14"/>
  <c r="DE21" i="14"/>
  <c r="DE26" i="14"/>
  <c r="DE23" i="14"/>
  <c r="DE27" i="14"/>
  <c r="DE20" i="14"/>
  <c r="DE22" i="14"/>
  <c r="DE18" i="14"/>
  <c r="DE16" i="14"/>
  <c r="DC5" i="10"/>
  <c r="DE10" i="14"/>
  <c r="DF12" i="14"/>
  <c r="DG1" i="14"/>
  <c r="DF3" i="14"/>
  <c r="DF17" i="14"/>
  <c r="DF13" i="14"/>
  <c r="DF11" i="14"/>
  <c r="DF14" i="14"/>
  <c r="DD60" i="10"/>
  <c r="DD13" i="10" s="1"/>
  <c r="DD62" i="10"/>
  <c r="DD15" i="10" s="1"/>
  <c r="DD65" i="10"/>
  <c r="DD18" i="10" s="1"/>
  <c r="DD63" i="10"/>
  <c r="DD16" i="10" s="1"/>
  <c r="DD58" i="10"/>
  <c r="DD11" i="10" s="1"/>
  <c r="DD59" i="10"/>
  <c r="DD12" i="10" s="1"/>
  <c r="DD64" i="10"/>
  <c r="DD17" i="10" s="1"/>
  <c r="DD61" i="10"/>
  <c r="DD14" i="10" s="1"/>
  <c r="DD57" i="10"/>
  <c r="DD10" i="10" s="1"/>
  <c r="DF1" i="10"/>
  <c r="DE3" i="10"/>
  <c r="DE66" i="10"/>
  <c r="DH2" i="15"/>
  <c r="DH2" i="11"/>
  <c r="DE2" i="5"/>
  <c r="DH2" i="6"/>
  <c r="CD112" i="7"/>
  <c r="CD115" i="7" s="1"/>
  <c r="CD114" i="7"/>
  <c r="DH12" i="15"/>
  <c r="DH12" i="11"/>
  <c r="DH12" i="6"/>
  <c r="C53" i="16"/>
  <c r="CD110" i="7"/>
  <c r="CE108" i="7" s="1"/>
  <c r="DK5" i="7"/>
  <c r="DL3" i="7"/>
  <c r="DH9" i="15"/>
  <c r="DH9" i="11"/>
  <c r="DH9" i="6"/>
  <c r="D53" i="12"/>
  <c r="F53" i="12" s="1"/>
  <c r="B54" i="12" s="1"/>
  <c r="E52" i="8"/>
  <c r="E52" i="16"/>
  <c r="DI62" i="11"/>
  <c r="DI56" i="11"/>
  <c r="DI65" i="11"/>
  <c r="DI55" i="11"/>
  <c r="DI47" i="11"/>
  <c r="DI41" i="11"/>
  <c r="DI35" i="11"/>
  <c r="DI57" i="11"/>
  <c r="DI51" i="11"/>
  <c r="DI66" i="11"/>
  <c r="DI53" i="11"/>
  <c r="DI73" i="11"/>
  <c r="DI74" i="11"/>
  <c r="DI68" i="11"/>
  <c r="DI72" i="11"/>
  <c r="DI60" i="11"/>
  <c r="DI58" i="11"/>
  <c r="DI40" i="11"/>
  <c r="DI49" i="11"/>
  <c r="DI43" i="11"/>
  <c r="DI63" i="11"/>
  <c r="DI34" i="11"/>
  <c r="DI70" i="11"/>
  <c r="DI50" i="11"/>
  <c r="DI44" i="11"/>
  <c r="DI38" i="11"/>
  <c r="DI32" i="11"/>
  <c r="DI37" i="11"/>
  <c r="DI69" i="11"/>
  <c r="DI30" i="11"/>
  <c r="DI29" i="11"/>
  <c r="DI45" i="11"/>
  <c r="DI39" i="11"/>
  <c r="DI33" i="11"/>
  <c r="DI71" i="11"/>
  <c r="DI54" i="11"/>
  <c r="DI48" i="11"/>
  <c r="DI42" i="11"/>
  <c r="DI31" i="11"/>
  <c r="DI52" i="11"/>
  <c r="DI59" i="11"/>
  <c r="DI46" i="11"/>
  <c r="DI61" i="11"/>
  <c r="DI64" i="11"/>
  <c r="DI36" i="11"/>
  <c r="DI28" i="11"/>
  <c r="DH16" i="15"/>
  <c r="DH16" i="11"/>
  <c r="DH16" i="6"/>
  <c r="DK1" i="11"/>
  <c r="DJ3" i="11"/>
  <c r="A102" i="16"/>
  <c r="G101" i="16"/>
  <c r="DH17" i="15"/>
  <c r="DH17" i="11"/>
  <c r="DH17" i="6"/>
  <c r="DH13" i="15"/>
  <c r="DH13" i="11"/>
  <c r="DH13" i="6"/>
  <c r="DE59" i="5"/>
  <c r="DE12" i="5" s="1"/>
  <c r="DE62" i="5"/>
  <c r="DE15" i="5" s="1"/>
  <c r="DE65" i="5"/>
  <c r="DE18" i="5" s="1"/>
  <c r="DE57" i="5"/>
  <c r="DE10" i="5" s="1"/>
  <c r="DE60" i="5"/>
  <c r="DE13" i="5" s="1"/>
  <c r="DE63" i="5"/>
  <c r="DE16" i="5" s="1"/>
  <c r="DE66" i="5"/>
  <c r="DE58" i="5"/>
  <c r="DE11" i="5" s="1"/>
  <c r="DE61" i="5"/>
  <c r="DE14" i="5" s="1"/>
  <c r="DE64" i="5"/>
  <c r="DE17" i="5" s="1"/>
  <c r="DI74" i="15"/>
  <c r="DI68" i="15"/>
  <c r="DI62" i="15"/>
  <c r="DI39" i="15"/>
  <c r="DI33" i="15"/>
  <c r="DI71" i="15"/>
  <c r="DI60" i="15"/>
  <c r="DI70" i="15"/>
  <c r="DI54" i="15"/>
  <c r="DI41" i="15"/>
  <c r="DI44" i="15"/>
  <c r="DI32" i="15"/>
  <c r="DI34" i="15"/>
  <c r="DI73" i="15"/>
  <c r="DI63" i="15"/>
  <c r="DI50" i="15"/>
  <c r="DI31" i="15"/>
  <c r="DI43" i="15"/>
  <c r="DI40" i="15"/>
  <c r="DI72" i="15"/>
  <c r="DI64" i="15"/>
  <c r="DI66" i="15"/>
  <c r="DI58" i="15"/>
  <c r="DI48" i="15"/>
  <c r="DI42" i="15"/>
  <c r="DI36" i="15"/>
  <c r="DI51" i="15"/>
  <c r="DI53" i="15"/>
  <c r="DI46" i="15"/>
  <c r="DI37" i="15"/>
  <c r="DI35" i="15"/>
  <c r="DI69" i="15"/>
  <c r="DI61" i="15"/>
  <c r="DI55" i="15"/>
  <c r="DI49" i="15"/>
  <c r="DI59" i="15"/>
  <c r="DI56" i="15"/>
  <c r="DI47" i="15"/>
  <c r="DI52" i="15"/>
  <c r="DI45" i="15"/>
  <c r="DI65" i="15"/>
  <c r="DI57" i="15"/>
  <c r="DI38" i="15"/>
  <c r="DI30" i="15"/>
  <c r="DI28" i="15"/>
  <c r="DI29" i="15"/>
  <c r="DK1" i="15"/>
  <c r="DJ3" i="15"/>
  <c r="DI65" i="6"/>
  <c r="DI59" i="6"/>
  <c r="DI53" i="6"/>
  <c r="DI47" i="6"/>
  <c r="DI41" i="6"/>
  <c r="DI35" i="6"/>
  <c r="DI70" i="6"/>
  <c r="DI62" i="6"/>
  <c r="DI56" i="6"/>
  <c r="DI50" i="6"/>
  <c r="DI44" i="6"/>
  <c r="DI38" i="6"/>
  <c r="DI32" i="6"/>
  <c r="DI73" i="6"/>
  <c r="DI30" i="6"/>
  <c r="DI71" i="6"/>
  <c r="DI63" i="6"/>
  <c r="DI57" i="6"/>
  <c r="DI51" i="6"/>
  <c r="DI45" i="6"/>
  <c r="DI39" i="6"/>
  <c r="DI33" i="6"/>
  <c r="DI74" i="6"/>
  <c r="DI68" i="6"/>
  <c r="DI66" i="6"/>
  <c r="DI60" i="6"/>
  <c r="DI54" i="6"/>
  <c r="DI48" i="6"/>
  <c r="DI42" i="6"/>
  <c r="DI36" i="6"/>
  <c r="DI28" i="6"/>
  <c r="DI29" i="6"/>
  <c r="DI64" i="6"/>
  <c r="DI58" i="6"/>
  <c r="DI52" i="6"/>
  <c r="DI46" i="6"/>
  <c r="DI40" i="6"/>
  <c r="DI34" i="6"/>
  <c r="DI69" i="6"/>
  <c r="DI61" i="6"/>
  <c r="DI55" i="6"/>
  <c r="DI49" i="6"/>
  <c r="DI43" i="6"/>
  <c r="DI37" i="6"/>
  <c r="DI31" i="6"/>
  <c r="DI72" i="6"/>
  <c r="DH14" i="15"/>
  <c r="DH14" i="11"/>
  <c r="DH14" i="6"/>
  <c r="DH10" i="15"/>
  <c r="DH10" i="11"/>
  <c r="DH10" i="6"/>
  <c r="DG1" i="5"/>
  <c r="DF3" i="5"/>
  <c r="A100" i="8"/>
  <c r="G99" i="8"/>
  <c r="DK1" i="6"/>
  <c r="DJ3" i="6"/>
  <c r="DH15" i="15"/>
  <c r="DH15" i="11"/>
  <c r="DH15" i="6"/>
  <c r="DH11" i="15"/>
  <c r="DH11" i="11"/>
  <c r="DH11" i="6"/>
  <c r="C53" i="8"/>
  <c r="A98" i="12"/>
  <c r="G97" i="12"/>
  <c r="DE5" i="14" l="1"/>
  <c r="DE6" i="14"/>
  <c r="DE19" i="14" s="1"/>
  <c r="DD6" i="10"/>
  <c r="DH5" i="11" s="1"/>
  <c r="DF63" i="14"/>
  <c r="DF57" i="14"/>
  <c r="DF65" i="14"/>
  <c r="DG61" i="14"/>
  <c r="DG64" i="14"/>
  <c r="DG60" i="14"/>
  <c r="DG58" i="14"/>
  <c r="DG59" i="14"/>
  <c r="DG66" i="14"/>
  <c r="DG62" i="14"/>
  <c r="DC19" i="10"/>
  <c r="DG4" i="11"/>
  <c r="DE8" i="10"/>
  <c r="DI7" i="11" s="1"/>
  <c r="DE6" i="10"/>
  <c r="DI5" i="11" s="1"/>
  <c r="DF8" i="14"/>
  <c r="DF29" i="14"/>
  <c r="DF25" i="14"/>
  <c r="DF28" i="14"/>
  <c r="DF27" i="14"/>
  <c r="DF20" i="14"/>
  <c r="DF26" i="14"/>
  <c r="DF21" i="14"/>
  <c r="DF24" i="14"/>
  <c r="DF23" i="14"/>
  <c r="DF22" i="14"/>
  <c r="DF18" i="14"/>
  <c r="DF16" i="14"/>
  <c r="DD5" i="10"/>
  <c r="DF10" i="14"/>
  <c r="DG17" i="14"/>
  <c r="DH1" i="14"/>
  <c r="DG15" i="14"/>
  <c r="DG12" i="14"/>
  <c r="DG11" i="14"/>
  <c r="DG14" i="14"/>
  <c r="DG3" i="14"/>
  <c r="DG13" i="14"/>
  <c r="DE61" i="10"/>
  <c r="DE14" i="10" s="1"/>
  <c r="DE65" i="10"/>
  <c r="DE18" i="10" s="1"/>
  <c r="DE62" i="10"/>
  <c r="DE15" i="10" s="1"/>
  <c r="DE59" i="10"/>
  <c r="DE12" i="10" s="1"/>
  <c r="DE63" i="10"/>
  <c r="DE16" i="10" s="1"/>
  <c r="DE57" i="10"/>
  <c r="DE10" i="10" s="1"/>
  <c r="DE64" i="10"/>
  <c r="DE17" i="10" s="1"/>
  <c r="DE58" i="10"/>
  <c r="DE11" i="10" s="1"/>
  <c r="DE60" i="10"/>
  <c r="DE13" i="10" s="1"/>
  <c r="DG1" i="10"/>
  <c r="DF3" i="10"/>
  <c r="DF66" i="10"/>
  <c r="E53" i="12"/>
  <c r="DL5" i="7"/>
  <c r="DM3" i="7"/>
  <c r="DI9" i="15"/>
  <c r="DI9" i="11"/>
  <c r="DI9" i="6"/>
  <c r="A101" i="8"/>
  <c r="G100" i="8"/>
  <c r="DI10" i="15"/>
  <c r="DI10" i="11"/>
  <c r="DI10" i="6"/>
  <c r="DI17" i="15"/>
  <c r="DI17" i="11"/>
  <c r="DI17" i="6"/>
  <c r="A103" i="16"/>
  <c r="G102" i="16"/>
  <c r="DI13" i="15"/>
  <c r="DI13" i="11"/>
  <c r="DI13" i="6"/>
  <c r="DF59" i="5"/>
  <c r="DF12" i="5" s="1"/>
  <c r="DF62" i="5"/>
  <c r="DF15" i="5" s="1"/>
  <c r="DF65" i="5"/>
  <c r="DF18" i="5" s="1"/>
  <c r="DF57" i="5"/>
  <c r="DF10" i="5" s="1"/>
  <c r="DF60" i="5"/>
  <c r="DF13" i="5" s="1"/>
  <c r="DF63" i="5"/>
  <c r="DF16" i="5" s="1"/>
  <c r="DF66" i="5"/>
  <c r="DF58" i="5"/>
  <c r="DF11" i="5" s="1"/>
  <c r="DF61" i="5"/>
  <c r="DF14" i="5" s="1"/>
  <c r="DF64" i="5"/>
  <c r="DF17" i="5" s="1"/>
  <c r="BQ88" i="15"/>
  <c r="BQ91" i="15" s="1"/>
  <c r="BQ92" i="15" s="1"/>
  <c r="BQ97" i="15" s="1"/>
  <c r="BQ88" i="11"/>
  <c r="BQ91" i="11" s="1"/>
  <c r="BQ92" i="11" s="1"/>
  <c r="BQ97" i="11" s="1"/>
  <c r="BQ88" i="6"/>
  <c r="BQ91" i="6" s="1"/>
  <c r="BQ92" i="6" s="1"/>
  <c r="BQ97" i="6" s="1"/>
  <c r="D53" i="8"/>
  <c r="F53" i="8" s="1"/>
  <c r="B54" i="8" s="1"/>
  <c r="DG3" i="5"/>
  <c r="DH1" i="5"/>
  <c r="DJ63" i="6"/>
  <c r="DJ57" i="6"/>
  <c r="DJ51" i="6"/>
  <c r="DJ45" i="6"/>
  <c r="DJ39" i="6"/>
  <c r="DJ33" i="6"/>
  <c r="DJ74" i="6"/>
  <c r="DJ68" i="6"/>
  <c r="DJ66" i="6"/>
  <c r="DJ60" i="6"/>
  <c r="DJ54" i="6"/>
  <c r="DJ48" i="6"/>
  <c r="DJ42" i="6"/>
  <c r="DJ36" i="6"/>
  <c r="DJ71" i="6"/>
  <c r="DJ30" i="6"/>
  <c r="DJ28" i="6"/>
  <c r="DJ64" i="6"/>
  <c r="DJ58" i="6"/>
  <c r="DJ52" i="6"/>
  <c r="DJ46" i="6"/>
  <c r="DJ40" i="6"/>
  <c r="DJ34" i="6"/>
  <c r="DJ69" i="6"/>
  <c r="DJ61" i="6"/>
  <c r="DJ55" i="6"/>
  <c r="DJ49" i="6"/>
  <c r="DJ43" i="6"/>
  <c r="DJ37" i="6"/>
  <c r="DJ31" i="6"/>
  <c r="DJ72" i="6"/>
  <c r="DJ70" i="6"/>
  <c r="DJ62" i="6"/>
  <c r="DJ56" i="6"/>
  <c r="DJ50" i="6"/>
  <c r="DJ44" i="6"/>
  <c r="DJ38" i="6"/>
  <c r="DJ32" i="6"/>
  <c r="DJ73" i="6"/>
  <c r="DJ65" i="6"/>
  <c r="DJ59" i="6"/>
  <c r="DJ53" i="6"/>
  <c r="DJ47" i="6"/>
  <c r="DJ41" i="6"/>
  <c r="DJ35" i="6"/>
  <c r="DJ29" i="6"/>
  <c r="DI14" i="15"/>
  <c r="DI14" i="11"/>
  <c r="DI14" i="6"/>
  <c r="DI2" i="15"/>
  <c r="DI2" i="11"/>
  <c r="DF2" i="5"/>
  <c r="DI2" i="6"/>
  <c r="DL1" i="15"/>
  <c r="DK3" i="15"/>
  <c r="A99" i="12"/>
  <c r="G98" i="12"/>
  <c r="DL1" i="6"/>
  <c r="DK3" i="6"/>
  <c r="D53" i="16"/>
  <c r="F53" i="16" s="1"/>
  <c r="B54" i="16" s="1"/>
  <c r="DI15" i="15"/>
  <c r="DI15" i="11"/>
  <c r="DI15" i="6"/>
  <c r="DI11" i="15"/>
  <c r="DI11" i="11"/>
  <c r="DI11" i="6"/>
  <c r="DJ74" i="11"/>
  <c r="DJ58" i="11"/>
  <c r="DJ51" i="11"/>
  <c r="DJ45" i="11"/>
  <c r="DJ39" i="11"/>
  <c r="DJ33" i="11"/>
  <c r="DJ61" i="11"/>
  <c r="DJ55" i="11"/>
  <c r="DJ57" i="11"/>
  <c r="DJ52" i="11"/>
  <c r="DJ46" i="11"/>
  <c r="DJ40" i="11"/>
  <c r="DJ34" i="11"/>
  <c r="DJ72" i="11"/>
  <c r="DJ68" i="11"/>
  <c r="DJ70" i="11"/>
  <c r="DJ66" i="11"/>
  <c r="DJ36" i="11"/>
  <c r="DJ37" i="11"/>
  <c r="DJ63" i="11"/>
  <c r="DJ60" i="11"/>
  <c r="DJ53" i="11"/>
  <c r="DJ48" i="11"/>
  <c r="DJ42" i="11"/>
  <c r="DJ35" i="11"/>
  <c r="DJ29" i="11"/>
  <c r="DJ73" i="11"/>
  <c r="DJ56" i="11"/>
  <c r="DJ71" i="11"/>
  <c r="DJ49" i="11"/>
  <c r="DJ43" i="11"/>
  <c r="DJ62" i="11"/>
  <c r="DJ59" i="11"/>
  <c r="DJ30" i="11"/>
  <c r="DJ69" i="11"/>
  <c r="DJ50" i="11"/>
  <c r="DJ65" i="11"/>
  <c r="DJ31" i="11"/>
  <c r="DJ44" i="11"/>
  <c r="DJ38" i="11"/>
  <c r="DJ32" i="11"/>
  <c r="DJ54" i="11"/>
  <c r="DJ64" i="11"/>
  <c r="DJ47" i="11"/>
  <c r="DJ41" i="11"/>
  <c r="DJ28" i="11"/>
  <c r="DJ68" i="15"/>
  <c r="DJ60" i="15"/>
  <c r="DJ54" i="15"/>
  <c r="DJ58" i="15"/>
  <c r="DJ69" i="15"/>
  <c r="DJ46" i="15"/>
  <c r="DJ44" i="15"/>
  <c r="DJ37" i="15"/>
  <c r="DJ33" i="15"/>
  <c r="DJ28" i="15"/>
  <c r="DJ74" i="15"/>
  <c r="DJ66" i="15"/>
  <c r="DJ64" i="15"/>
  <c r="DJ48" i="15"/>
  <c r="DJ40" i="15"/>
  <c r="DJ34" i="15"/>
  <c r="DJ73" i="15"/>
  <c r="DJ71" i="15"/>
  <c r="DJ62" i="15"/>
  <c r="DJ61" i="15"/>
  <c r="DJ50" i="15"/>
  <c r="DJ55" i="15"/>
  <c r="DJ36" i="15"/>
  <c r="DJ35" i="15"/>
  <c r="DJ49" i="15"/>
  <c r="DJ45" i="15"/>
  <c r="DJ70" i="15"/>
  <c r="DJ59" i="15"/>
  <c r="DJ51" i="15"/>
  <c r="DJ43" i="15"/>
  <c r="DJ31" i="15"/>
  <c r="DJ30" i="15"/>
  <c r="DJ72" i="15"/>
  <c r="DJ63" i="15"/>
  <c r="DJ56" i="15"/>
  <c r="DJ52" i="15"/>
  <c r="DJ38" i="15"/>
  <c r="DJ42" i="15"/>
  <c r="DJ65" i="15"/>
  <c r="DJ47" i="15"/>
  <c r="DJ41" i="15"/>
  <c r="DJ57" i="15"/>
  <c r="DJ53" i="15"/>
  <c r="DJ39" i="15"/>
  <c r="DJ32" i="15"/>
  <c r="DJ29" i="15"/>
  <c r="DI16" i="15"/>
  <c r="DI16" i="11"/>
  <c r="DI16" i="6"/>
  <c r="DI12" i="15"/>
  <c r="DI12" i="11"/>
  <c r="DI12" i="6"/>
  <c r="DK3" i="11"/>
  <c r="DL1" i="11"/>
  <c r="C54" i="12"/>
  <c r="CE109" i="7"/>
  <c r="CE110" i="7"/>
  <c r="CF108" i="7" s="1"/>
  <c r="DF6" i="14" l="1"/>
  <c r="DF19" i="14" s="1"/>
  <c r="DF5" i="14"/>
  <c r="DH66" i="14"/>
  <c r="DH61" i="14"/>
  <c r="DH64" i="14"/>
  <c r="DH60" i="14"/>
  <c r="DH58" i="14"/>
  <c r="DH59" i="14"/>
  <c r="DH62" i="14"/>
  <c r="DG57" i="14"/>
  <c r="DG65" i="14"/>
  <c r="DG63" i="14"/>
  <c r="DD19" i="10"/>
  <c r="DH4" i="11"/>
  <c r="DF8" i="10"/>
  <c r="DJ7" i="11" s="1"/>
  <c r="DG20" i="14"/>
  <c r="DG28" i="14"/>
  <c r="DG25" i="14"/>
  <c r="DG29" i="14"/>
  <c r="DG27" i="14"/>
  <c r="DG8" i="14"/>
  <c r="DG24" i="14"/>
  <c r="DG26" i="14"/>
  <c r="DG21" i="14"/>
  <c r="DG22" i="14"/>
  <c r="DG23" i="14"/>
  <c r="DG18" i="14"/>
  <c r="DG16" i="14"/>
  <c r="DE5" i="10"/>
  <c r="DG10" i="14"/>
  <c r="DH15" i="14"/>
  <c r="DH11" i="14"/>
  <c r="DH3" i="14"/>
  <c r="DI1" i="14"/>
  <c r="DH13" i="14"/>
  <c r="DH17" i="14"/>
  <c r="DH14" i="14"/>
  <c r="DH12" i="14"/>
  <c r="DG3" i="10"/>
  <c r="DH1" i="10"/>
  <c r="DG66" i="10"/>
  <c r="DF63" i="10"/>
  <c r="DF16" i="10" s="1"/>
  <c r="DF59" i="10"/>
  <c r="DF12" i="10" s="1"/>
  <c r="DF64" i="10"/>
  <c r="DF17" i="10" s="1"/>
  <c r="DF65" i="10"/>
  <c r="DF18" i="10" s="1"/>
  <c r="DF60" i="10"/>
  <c r="DF13" i="10" s="1"/>
  <c r="DF61" i="10"/>
  <c r="DF14" i="10" s="1"/>
  <c r="DF62" i="10"/>
  <c r="DF15" i="10" s="1"/>
  <c r="DF57" i="10"/>
  <c r="DF10" i="10" s="1"/>
  <c r="DF58" i="10"/>
  <c r="DF11" i="10" s="1"/>
  <c r="DJ14" i="15"/>
  <c r="DJ14" i="11"/>
  <c r="DJ14" i="6"/>
  <c r="DI1" i="5"/>
  <c r="DH3" i="5"/>
  <c r="DJ15" i="15"/>
  <c r="DJ15" i="11"/>
  <c r="DJ15" i="6"/>
  <c r="DJ11" i="15"/>
  <c r="DJ11" i="11"/>
  <c r="DJ11" i="6"/>
  <c r="A104" i="16"/>
  <c r="G103" i="16"/>
  <c r="D54" i="12"/>
  <c r="F54" i="12" s="1"/>
  <c r="B55" i="12" s="1"/>
  <c r="A100" i="12"/>
  <c r="G99" i="12"/>
  <c r="DK36" i="15"/>
  <c r="DK35" i="15"/>
  <c r="DK48" i="15"/>
  <c r="DK33" i="15"/>
  <c r="DK46" i="15"/>
  <c r="DK40" i="15"/>
  <c r="DK50" i="15"/>
  <c r="DK47" i="15"/>
  <c r="DK43" i="15"/>
  <c r="DK44" i="15"/>
  <c r="DK49" i="15"/>
  <c r="DK28" i="15"/>
  <c r="DK66" i="15"/>
  <c r="DK59" i="15"/>
  <c r="DK53" i="15"/>
  <c r="DK62" i="15"/>
  <c r="DK45" i="15"/>
  <c r="DK55" i="15"/>
  <c r="DK73" i="15"/>
  <c r="DK74" i="15"/>
  <c r="DK65" i="15"/>
  <c r="DK63" i="15"/>
  <c r="DK64" i="15"/>
  <c r="DK51" i="15"/>
  <c r="DK56" i="15"/>
  <c r="DK37" i="15"/>
  <c r="DK38" i="15"/>
  <c r="DK42" i="15"/>
  <c r="DK31" i="15"/>
  <c r="DK32" i="15"/>
  <c r="DK72" i="15"/>
  <c r="DK70" i="15"/>
  <c r="DK61" i="15"/>
  <c r="DK60" i="15"/>
  <c r="DK52" i="15"/>
  <c r="DK54" i="15"/>
  <c r="DK34" i="15"/>
  <c r="DK39" i="15"/>
  <c r="DK30" i="15"/>
  <c r="DK71" i="15"/>
  <c r="DK69" i="15"/>
  <c r="DK68" i="15"/>
  <c r="DK58" i="15"/>
  <c r="DK57" i="15"/>
  <c r="DK41" i="15"/>
  <c r="DK29" i="15"/>
  <c r="DG58" i="5"/>
  <c r="DG11" i="5" s="1"/>
  <c r="DG61" i="5"/>
  <c r="DG14" i="5" s="1"/>
  <c r="DG64" i="5"/>
  <c r="DG17" i="5" s="1"/>
  <c r="DG59" i="5"/>
  <c r="DG12" i="5" s="1"/>
  <c r="DG62" i="5"/>
  <c r="DG15" i="5" s="1"/>
  <c r="DG65" i="5"/>
  <c r="DG18" i="5" s="1"/>
  <c r="DG57" i="5"/>
  <c r="DG10" i="5" s="1"/>
  <c r="DG60" i="5"/>
  <c r="DG13" i="5" s="1"/>
  <c r="DG66" i="5"/>
  <c r="DG63" i="5"/>
  <c r="DG16" i="5" s="1"/>
  <c r="DJ16" i="15"/>
  <c r="DJ16" i="11"/>
  <c r="DJ16" i="6"/>
  <c r="DJ12" i="15"/>
  <c r="DJ12" i="11"/>
  <c r="DJ12" i="6"/>
  <c r="DN3" i="7"/>
  <c r="DM5" i="7"/>
  <c r="CF110" i="7"/>
  <c r="CG108" i="7" s="1"/>
  <c r="CF109" i="7"/>
  <c r="C54" i="16"/>
  <c r="DL3" i="15"/>
  <c r="DM1" i="15"/>
  <c r="C54" i="8"/>
  <c r="DJ13" i="15"/>
  <c r="DJ13" i="11"/>
  <c r="DJ13" i="6"/>
  <c r="DJ9" i="15"/>
  <c r="DJ9" i="11"/>
  <c r="DJ9" i="6"/>
  <c r="CE114" i="7"/>
  <c r="CE112" i="7"/>
  <c r="CE115" i="7" s="1"/>
  <c r="DM1" i="11"/>
  <c r="DL3" i="11"/>
  <c r="E53" i="16"/>
  <c r="DK29" i="6"/>
  <c r="DK69" i="6"/>
  <c r="DK61" i="6"/>
  <c r="DK55" i="6"/>
  <c r="DK49" i="6"/>
  <c r="DK43" i="6"/>
  <c r="DK37" i="6"/>
  <c r="DK31" i="6"/>
  <c r="DK72" i="6"/>
  <c r="DK64" i="6"/>
  <c r="DK58" i="6"/>
  <c r="DK52" i="6"/>
  <c r="DK46" i="6"/>
  <c r="DK40" i="6"/>
  <c r="DK34" i="6"/>
  <c r="DK62" i="6"/>
  <c r="DK56" i="6"/>
  <c r="DK50" i="6"/>
  <c r="DK44" i="6"/>
  <c r="DK38" i="6"/>
  <c r="DK32" i="6"/>
  <c r="DK73" i="6"/>
  <c r="DK65" i="6"/>
  <c r="DK59" i="6"/>
  <c r="DK53" i="6"/>
  <c r="DK47" i="6"/>
  <c r="DK41" i="6"/>
  <c r="DK35" i="6"/>
  <c r="DK70" i="6"/>
  <c r="DK28" i="6"/>
  <c r="DK63" i="6"/>
  <c r="DK57" i="6"/>
  <c r="DK51" i="6"/>
  <c r="DK45" i="6"/>
  <c r="DK39" i="6"/>
  <c r="DK33" i="6"/>
  <c r="DK74" i="6"/>
  <c r="DK68" i="6"/>
  <c r="DK66" i="6"/>
  <c r="DK60" i="6"/>
  <c r="DK54" i="6"/>
  <c r="DK48" i="6"/>
  <c r="DK42" i="6"/>
  <c r="DK36" i="6"/>
  <c r="DK71" i="6"/>
  <c r="DK30" i="6"/>
  <c r="DJ10" i="15"/>
  <c r="DJ10" i="11"/>
  <c r="DJ10" i="6"/>
  <c r="A102" i="8"/>
  <c r="G101" i="8"/>
  <c r="DK72" i="11"/>
  <c r="DK61" i="11"/>
  <c r="DK68" i="11"/>
  <c r="DK71" i="11"/>
  <c r="DK65" i="11"/>
  <c r="DK74" i="11"/>
  <c r="DK50" i="11"/>
  <c r="DK44" i="11"/>
  <c r="DK38" i="11"/>
  <c r="DK32" i="11"/>
  <c r="DK73" i="11"/>
  <c r="DK70" i="11"/>
  <c r="DK54" i="11"/>
  <c r="DK66" i="11"/>
  <c r="DK58" i="11"/>
  <c r="DK34" i="11"/>
  <c r="DK53" i="11"/>
  <c r="DK43" i="11"/>
  <c r="DK37" i="11"/>
  <c r="DK64" i="11"/>
  <c r="DK52" i="11"/>
  <c r="DK46" i="11"/>
  <c r="DK40" i="11"/>
  <c r="DK60" i="11"/>
  <c r="DK55" i="11"/>
  <c r="DK49" i="11"/>
  <c r="DK69" i="11"/>
  <c r="DK57" i="11"/>
  <c r="DK31" i="11"/>
  <c r="DK63" i="11"/>
  <c r="DK35" i="11"/>
  <c r="DK29" i="11"/>
  <c r="DK51" i="11"/>
  <c r="DK45" i="11"/>
  <c r="DK39" i="11"/>
  <c r="DK33" i="11"/>
  <c r="DK47" i="11"/>
  <c r="DK41" i="11"/>
  <c r="DK56" i="11"/>
  <c r="DK62" i="11"/>
  <c r="DK59" i="11"/>
  <c r="DK48" i="11"/>
  <c r="DK42" i="11"/>
  <c r="DK36" i="11"/>
  <c r="DK30" i="11"/>
  <c r="DK28" i="11"/>
  <c r="DM1" i="6"/>
  <c r="DL3" i="6"/>
  <c r="DJ2" i="15"/>
  <c r="DJ2" i="11"/>
  <c r="DG2" i="5"/>
  <c r="DJ2" i="6"/>
  <c r="E53" i="8"/>
  <c r="DJ17" i="15"/>
  <c r="DJ17" i="11"/>
  <c r="DJ17" i="6"/>
  <c r="DG6" i="14" l="1"/>
  <c r="DG5" i="14"/>
  <c r="DF6" i="10"/>
  <c r="DJ5" i="11" s="1"/>
  <c r="DI58" i="14"/>
  <c r="DI60" i="14"/>
  <c r="DI61" i="14"/>
  <c r="DI62" i="14"/>
  <c r="DI64" i="14"/>
  <c r="DI66" i="14"/>
  <c r="DI59" i="14"/>
  <c r="DH57" i="14"/>
  <c r="DH63" i="14"/>
  <c r="DH65" i="14"/>
  <c r="DG8" i="10"/>
  <c r="DK7" i="11" s="1"/>
  <c r="DE19" i="10"/>
  <c r="DI4" i="11"/>
  <c r="DH27" i="14"/>
  <c r="DH28" i="14"/>
  <c r="DH25" i="14"/>
  <c r="DH20" i="14"/>
  <c r="DH24" i="14"/>
  <c r="DH26" i="14"/>
  <c r="DH21" i="14"/>
  <c r="DH29" i="14"/>
  <c r="DH8" i="14"/>
  <c r="DH23" i="14"/>
  <c r="DH22" i="14"/>
  <c r="DH16" i="14"/>
  <c r="DH18" i="14"/>
  <c r="DF5" i="10"/>
  <c r="DG19" i="14"/>
  <c r="DH10" i="14"/>
  <c r="DI14" i="14"/>
  <c r="DI3" i="14"/>
  <c r="DI12" i="14"/>
  <c r="DI13" i="14"/>
  <c r="DI15" i="14"/>
  <c r="DJ1" i="14"/>
  <c r="DI11" i="14"/>
  <c r="DI17" i="14"/>
  <c r="DI1" i="10"/>
  <c r="DH66" i="10"/>
  <c r="DH3" i="10"/>
  <c r="DG63" i="10"/>
  <c r="DG16" i="10" s="1"/>
  <c r="DG58" i="10"/>
  <c r="DG11" i="10" s="1"/>
  <c r="DG59" i="10"/>
  <c r="DG12" i="10" s="1"/>
  <c r="DG64" i="10"/>
  <c r="DG17" i="10" s="1"/>
  <c r="DG60" i="10"/>
  <c r="DG13" i="10" s="1"/>
  <c r="DG65" i="10"/>
  <c r="DG18" i="10" s="1"/>
  <c r="DG57" i="10"/>
  <c r="DG10" i="10" s="1"/>
  <c r="DG62" i="10"/>
  <c r="DG15" i="10" s="1"/>
  <c r="DG61" i="10"/>
  <c r="DG14" i="10" s="1"/>
  <c r="CG109" i="7"/>
  <c r="DK13" i="15"/>
  <c r="DK13" i="11"/>
  <c r="DK13" i="6"/>
  <c r="A101" i="12"/>
  <c r="G100" i="12"/>
  <c r="DN1" i="11"/>
  <c r="DM3" i="11"/>
  <c r="DN1" i="15"/>
  <c r="DM3" i="15"/>
  <c r="DK15" i="15"/>
  <c r="DK15" i="11"/>
  <c r="DK15" i="6"/>
  <c r="DK14" i="15"/>
  <c r="DK14" i="11"/>
  <c r="DK14" i="6"/>
  <c r="DK10" i="15"/>
  <c r="DK10" i="11"/>
  <c r="DK10" i="6"/>
  <c r="C55" i="12"/>
  <c r="BR88" i="15"/>
  <c r="BR91" i="15" s="1"/>
  <c r="BR92" i="15" s="1"/>
  <c r="BR97" i="15" s="1"/>
  <c r="BR88" i="11"/>
  <c r="BR91" i="11" s="1"/>
  <c r="BR92" i="11" s="1"/>
  <c r="BR97" i="11" s="1"/>
  <c r="BR88" i="6"/>
  <c r="BR91" i="6" s="1"/>
  <c r="BR92" i="6" s="1"/>
  <c r="BR97" i="6" s="1"/>
  <c r="D54" i="8"/>
  <c r="F54" i="8" s="1"/>
  <c r="B55" i="8" s="1"/>
  <c r="DL71" i="15"/>
  <c r="DL69" i="15"/>
  <c r="DL60" i="15"/>
  <c r="DL54" i="15"/>
  <c r="DL33" i="15"/>
  <c r="DL40" i="15"/>
  <c r="DL43" i="15"/>
  <c r="DL74" i="15"/>
  <c r="DL70" i="15"/>
  <c r="DL63" i="15"/>
  <c r="DL59" i="15"/>
  <c r="DL50" i="15"/>
  <c r="DL37" i="15"/>
  <c r="DL30" i="15"/>
  <c r="DL28" i="15"/>
  <c r="DL66" i="15"/>
  <c r="DL73" i="15"/>
  <c r="DL51" i="15"/>
  <c r="DL34" i="15"/>
  <c r="DL41" i="15"/>
  <c r="DL31" i="15"/>
  <c r="DL72" i="15"/>
  <c r="DL68" i="15"/>
  <c r="DL45" i="15"/>
  <c r="DL39" i="15"/>
  <c r="DL49" i="15"/>
  <c r="DL56" i="15"/>
  <c r="DL48" i="15"/>
  <c r="DL42" i="15"/>
  <c r="DL32" i="15"/>
  <c r="DL65" i="15"/>
  <c r="DL58" i="15"/>
  <c r="DL52" i="15"/>
  <c r="DL62" i="15"/>
  <c r="DL61" i="15"/>
  <c r="DL44" i="15"/>
  <c r="DL57" i="15"/>
  <c r="DL38" i="15"/>
  <c r="DL36" i="15"/>
  <c r="DL35" i="15"/>
  <c r="DL64" i="15"/>
  <c r="DL53" i="15"/>
  <c r="DL55" i="15"/>
  <c r="DL46" i="15"/>
  <c r="DL47" i="15"/>
  <c r="DL29" i="15"/>
  <c r="DN5" i="7"/>
  <c r="DO3" i="7"/>
  <c r="DK11" i="15"/>
  <c r="DK11" i="11"/>
  <c r="DK11" i="6"/>
  <c r="E54" i="12"/>
  <c r="A105" i="16"/>
  <c r="G104" i="16"/>
  <c r="DL65" i="11"/>
  <c r="DL59" i="11"/>
  <c r="DL50" i="11"/>
  <c r="DL44" i="11"/>
  <c r="DL38" i="11"/>
  <c r="DL32" i="11"/>
  <c r="DL62" i="11"/>
  <c r="DL69" i="11"/>
  <c r="DL71" i="11"/>
  <c r="DL68" i="11"/>
  <c r="DL53" i="11"/>
  <c r="DL56" i="11"/>
  <c r="DL54" i="11"/>
  <c r="DL37" i="11"/>
  <c r="DL52" i="11"/>
  <c r="DL46" i="11"/>
  <c r="DL55" i="11"/>
  <c r="DL70" i="11"/>
  <c r="DL63" i="11"/>
  <c r="DL66" i="11"/>
  <c r="DL61" i="11"/>
  <c r="DL47" i="11"/>
  <c r="DL41" i="11"/>
  <c r="DL57" i="11"/>
  <c r="DL34" i="11"/>
  <c r="DL30" i="11"/>
  <c r="DL74" i="11"/>
  <c r="DL64" i="11"/>
  <c r="DL48" i="11"/>
  <c r="DL42" i="11"/>
  <c r="DL36" i="11"/>
  <c r="DL60" i="11"/>
  <c r="DL51" i="11"/>
  <c r="DL45" i="11"/>
  <c r="DL39" i="11"/>
  <c r="DL49" i="11"/>
  <c r="DL31" i="11"/>
  <c r="DL73" i="11"/>
  <c r="DL35" i="11"/>
  <c r="DL40" i="11"/>
  <c r="DL33" i="11"/>
  <c r="DL29" i="11"/>
  <c r="DL43" i="11"/>
  <c r="DL58" i="11"/>
  <c r="DL72" i="11"/>
  <c r="DL28" i="11"/>
  <c r="DK2" i="15"/>
  <c r="DK2" i="11"/>
  <c r="DK2" i="6"/>
  <c r="DH2" i="5"/>
  <c r="D54" i="16"/>
  <c r="F54" i="16" s="1"/>
  <c r="B55" i="16" s="1"/>
  <c r="DK12" i="15"/>
  <c r="DK12" i="11"/>
  <c r="DK12" i="6"/>
  <c r="DH57" i="5"/>
  <c r="DH10" i="5" s="1"/>
  <c r="DH60" i="5"/>
  <c r="DH13" i="5" s="1"/>
  <c r="DH63" i="5"/>
  <c r="DH16" i="5" s="1"/>
  <c r="DH66" i="5"/>
  <c r="DH58" i="5"/>
  <c r="DH11" i="5" s="1"/>
  <c r="DH59" i="5"/>
  <c r="DH12" i="5" s="1"/>
  <c r="DH61" i="5"/>
  <c r="DH14" i="5" s="1"/>
  <c r="DH62" i="5"/>
  <c r="DH15" i="5" s="1"/>
  <c r="DH64" i="5"/>
  <c r="DH17" i="5" s="1"/>
  <c r="DH65" i="5"/>
  <c r="DH18" i="5" s="1"/>
  <c r="DL62" i="6"/>
  <c r="DL56" i="6"/>
  <c r="DL50" i="6"/>
  <c r="DL44" i="6"/>
  <c r="DL38" i="6"/>
  <c r="DL32" i="6"/>
  <c r="DL73" i="6"/>
  <c r="DL65" i="6"/>
  <c r="DL59" i="6"/>
  <c r="DL53" i="6"/>
  <c r="DL47" i="6"/>
  <c r="DL41" i="6"/>
  <c r="DL35" i="6"/>
  <c r="DL70" i="6"/>
  <c r="DL28" i="6"/>
  <c r="DL74" i="6"/>
  <c r="DL68" i="6"/>
  <c r="DL66" i="6"/>
  <c r="DL60" i="6"/>
  <c r="DL54" i="6"/>
  <c r="DL48" i="6"/>
  <c r="DL42" i="6"/>
  <c r="DL36" i="6"/>
  <c r="DL71" i="6"/>
  <c r="DL63" i="6"/>
  <c r="DL57" i="6"/>
  <c r="DL51" i="6"/>
  <c r="DL45" i="6"/>
  <c r="DL39" i="6"/>
  <c r="DL33" i="6"/>
  <c r="DL30" i="6"/>
  <c r="DL29" i="6"/>
  <c r="DL61" i="6"/>
  <c r="DL55" i="6"/>
  <c r="DL49" i="6"/>
  <c r="DL43" i="6"/>
  <c r="DL37" i="6"/>
  <c r="DL31" i="6"/>
  <c r="DL72" i="6"/>
  <c r="DL64" i="6"/>
  <c r="DL58" i="6"/>
  <c r="DL52" i="6"/>
  <c r="DL46" i="6"/>
  <c r="DL40" i="6"/>
  <c r="DL34" i="6"/>
  <c r="DL69" i="6"/>
  <c r="DJ1" i="5"/>
  <c r="DI3" i="5"/>
  <c r="DK17" i="15"/>
  <c r="DK17" i="11"/>
  <c r="DK17" i="6"/>
  <c r="DK9" i="15"/>
  <c r="DK9" i="11"/>
  <c r="DK9" i="6"/>
  <c r="DM3" i="6"/>
  <c r="DN1" i="6"/>
  <c r="A103" i="8"/>
  <c r="G102" i="8"/>
  <c r="CF114" i="7"/>
  <c r="CF112" i="7"/>
  <c r="CF115" i="7" s="1"/>
  <c r="DK16" i="15"/>
  <c r="DK16" i="11"/>
  <c r="DK16" i="6"/>
  <c r="DH6" i="14" l="1"/>
  <c r="DH5" i="14"/>
  <c r="DG6" i="10"/>
  <c r="DK5" i="11" s="1"/>
  <c r="DG5" i="10"/>
  <c r="DK4" i="11" s="1"/>
  <c r="DI63" i="14"/>
  <c r="DI65" i="14"/>
  <c r="DI57" i="14"/>
  <c r="DJ58" i="14"/>
  <c r="DJ60" i="14"/>
  <c r="DJ59" i="14"/>
  <c r="DJ62" i="14"/>
  <c r="DJ61" i="14"/>
  <c r="DJ64" i="14"/>
  <c r="DJ66" i="14"/>
  <c r="DF19" i="10"/>
  <c r="DJ4" i="11"/>
  <c r="DH8" i="10"/>
  <c r="DL7" i="11" s="1"/>
  <c r="DI29" i="14"/>
  <c r="DI25" i="14"/>
  <c r="DI28" i="14"/>
  <c r="DI24" i="14"/>
  <c r="DI21" i="14"/>
  <c r="DI8" i="14"/>
  <c r="DI26" i="14"/>
  <c r="DI20" i="14"/>
  <c r="DI27" i="14"/>
  <c r="DI22" i="14"/>
  <c r="DI23" i="14"/>
  <c r="DI18" i="14"/>
  <c r="DI16" i="14"/>
  <c r="DJ13" i="14"/>
  <c r="DH19" i="14"/>
  <c r="DI10" i="14"/>
  <c r="DJ3" i="14"/>
  <c r="DJ12" i="14"/>
  <c r="DJ17" i="14"/>
  <c r="DJ14" i="14"/>
  <c r="DJ11" i="14"/>
  <c r="DJ15" i="14"/>
  <c r="DK1" i="14"/>
  <c r="DG19" i="10"/>
  <c r="DH63" i="10"/>
  <c r="DH16" i="10" s="1"/>
  <c r="DH64" i="10"/>
  <c r="DH17" i="10" s="1"/>
  <c r="DH65" i="10"/>
  <c r="DH18" i="10" s="1"/>
  <c r="DH59" i="10"/>
  <c r="DH12" i="10" s="1"/>
  <c r="DH57" i="10"/>
  <c r="DH10" i="10" s="1"/>
  <c r="DH61" i="10"/>
  <c r="DH14" i="10" s="1"/>
  <c r="DH60" i="10"/>
  <c r="DH13" i="10" s="1"/>
  <c r="DH58" i="10"/>
  <c r="DH11" i="10" s="1"/>
  <c r="DH62" i="10"/>
  <c r="DH15" i="10" s="1"/>
  <c r="DI3" i="10"/>
  <c r="DJ1" i="10"/>
  <c r="DI66" i="10"/>
  <c r="E54" i="16"/>
  <c r="DM28" i="6"/>
  <c r="DM30" i="6"/>
  <c r="DM29" i="6"/>
  <c r="DM61" i="6"/>
  <c r="DM55" i="6"/>
  <c r="DM49" i="6"/>
  <c r="DM43" i="6"/>
  <c r="DM37" i="6"/>
  <c r="DM31" i="6"/>
  <c r="DM72" i="6"/>
  <c r="DM64" i="6"/>
  <c r="DM58" i="6"/>
  <c r="DM52" i="6"/>
  <c r="DM46" i="6"/>
  <c r="DM40" i="6"/>
  <c r="DM34" i="6"/>
  <c r="DM69" i="6"/>
  <c r="DM73" i="6"/>
  <c r="DM65" i="6"/>
  <c r="DM59" i="6"/>
  <c r="DM53" i="6"/>
  <c r="DM47" i="6"/>
  <c r="DM41" i="6"/>
  <c r="DM35" i="6"/>
  <c r="DM70" i="6"/>
  <c r="DM62" i="6"/>
  <c r="DM56" i="6"/>
  <c r="DM50" i="6"/>
  <c r="DM44" i="6"/>
  <c r="DM38" i="6"/>
  <c r="DM32" i="6"/>
  <c r="DM66" i="6"/>
  <c r="DM60" i="6"/>
  <c r="DM54" i="6"/>
  <c r="DM48" i="6"/>
  <c r="DM42" i="6"/>
  <c r="DM36" i="6"/>
  <c r="DM71" i="6"/>
  <c r="DM63" i="6"/>
  <c r="DM57" i="6"/>
  <c r="DM51" i="6"/>
  <c r="DM45" i="6"/>
  <c r="DM39" i="6"/>
  <c r="DM33" i="6"/>
  <c r="DM74" i="6"/>
  <c r="DM68" i="6"/>
  <c r="DK1" i="5"/>
  <c r="DJ3" i="5"/>
  <c r="DL16" i="15"/>
  <c r="DL16" i="11"/>
  <c r="DL16" i="6"/>
  <c r="DL2" i="15"/>
  <c r="DL2" i="11"/>
  <c r="DL2" i="6"/>
  <c r="DI2" i="5"/>
  <c r="DM57" i="11"/>
  <c r="DM64" i="11"/>
  <c r="DM58" i="11"/>
  <c r="DM72" i="11"/>
  <c r="DM66" i="11"/>
  <c r="DM63" i="11"/>
  <c r="DM70" i="11"/>
  <c r="DM69" i="11"/>
  <c r="DM48" i="11"/>
  <c r="DM42" i="11"/>
  <c r="DM36" i="11"/>
  <c r="DM73" i="11"/>
  <c r="DM62" i="11"/>
  <c r="DM59" i="11"/>
  <c r="DM54" i="11"/>
  <c r="DM74" i="11"/>
  <c r="DM39" i="11"/>
  <c r="DM61" i="11"/>
  <c r="DM51" i="11"/>
  <c r="DM45" i="11"/>
  <c r="DM53" i="11"/>
  <c r="DM71" i="11"/>
  <c r="DM52" i="11"/>
  <c r="DM46" i="11"/>
  <c r="DM68" i="11"/>
  <c r="DM34" i="11"/>
  <c r="DM32" i="11"/>
  <c r="DM56" i="11"/>
  <c r="DM30" i="11"/>
  <c r="DM47" i="11"/>
  <c r="DM41" i="11"/>
  <c r="DM35" i="11"/>
  <c r="DM50" i="11"/>
  <c r="DM44" i="11"/>
  <c r="DM38" i="11"/>
  <c r="DM49" i="11"/>
  <c r="DM43" i="11"/>
  <c r="DM37" i="11"/>
  <c r="DM31" i="11"/>
  <c r="DM60" i="11"/>
  <c r="DM65" i="11"/>
  <c r="DM55" i="11"/>
  <c r="DM40" i="11"/>
  <c r="DM33" i="11"/>
  <c r="DM29" i="11"/>
  <c r="DM28" i="11"/>
  <c r="DP3" i="7"/>
  <c r="DO5" i="7"/>
  <c r="DM63" i="15"/>
  <c r="DM54" i="15"/>
  <c r="DM56" i="15"/>
  <c r="DM36" i="15"/>
  <c r="DM35" i="15"/>
  <c r="DM31" i="15"/>
  <c r="DM70" i="15"/>
  <c r="DM68" i="15"/>
  <c r="DM59" i="15"/>
  <c r="DM55" i="15"/>
  <c r="DM48" i="15"/>
  <c r="DM32" i="15"/>
  <c r="DM41" i="15"/>
  <c r="DM37" i="15"/>
  <c r="DM73" i="15"/>
  <c r="DM69" i="15"/>
  <c r="DM62" i="15"/>
  <c r="DM58" i="15"/>
  <c r="DM47" i="15"/>
  <c r="DM28" i="15"/>
  <c r="DM65" i="15"/>
  <c r="DM66" i="15"/>
  <c r="DM52" i="15"/>
  <c r="DM33" i="15"/>
  <c r="DM72" i="15"/>
  <c r="DM44" i="15"/>
  <c r="DM38" i="15"/>
  <c r="DM50" i="15"/>
  <c r="DM46" i="15"/>
  <c r="DM42" i="15"/>
  <c r="DM34" i="15"/>
  <c r="DM30" i="15"/>
  <c r="DM74" i="15"/>
  <c r="DM71" i="15"/>
  <c r="DM64" i="15"/>
  <c r="DM57" i="15"/>
  <c r="DM51" i="15"/>
  <c r="DM61" i="15"/>
  <c r="DM60" i="15"/>
  <c r="DM53" i="15"/>
  <c r="DM43" i="15"/>
  <c r="DM49" i="15"/>
  <c r="DM39" i="15"/>
  <c r="DM40" i="15"/>
  <c r="DM45" i="15"/>
  <c r="DM29" i="15"/>
  <c r="DO1" i="11"/>
  <c r="DN3" i="11"/>
  <c r="DL14" i="15"/>
  <c r="DL14" i="11"/>
  <c r="DL14" i="6"/>
  <c r="DL15" i="15"/>
  <c r="DL15" i="11"/>
  <c r="DL15" i="6"/>
  <c r="A106" i="16"/>
  <c r="G105" i="16"/>
  <c r="C55" i="8"/>
  <c r="D55" i="12"/>
  <c r="F55" i="12" s="1"/>
  <c r="B56" i="12" s="1"/>
  <c r="DO1" i="15"/>
  <c r="DN3" i="15"/>
  <c r="CG114" i="7"/>
  <c r="CG112" i="7"/>
  <c r="CG115" i="7" s="1"/>
  <c r="DL13" i="15"/>
  <c r="DL13" i="11"/>
  <c r="DL13" i="6"/>
  <c r="DL12" i="15"/>
  <c r="DL12" i="11"/>
  <c r="DL12" i="6"/>
  <c r="A102" i="12"/>
  <c r="G101" i="12"/>
  <c r="CG110" i="7"/>
  <c r="CH108" i="7" s="1"/>
  <c r="A104" i="8"/>
  <c r="G103" i="8"/>
  <c r="DL11" i="15"/>
  <c r="DL11" i="11"/>
  <c r="DL11" i="6"/>
  <c r="DL9" i="15"/>
  <c r="DL9" i="11"/>
  <c r="DL9" i="6"/>
  <c r="C55" i="16"/>
  <c r="E54" i="8"/>
  <c r="DO1" i="6"/>
  <c r="DN3" i="6"/>
  <c r="DI57" i="5"/>
  <c r="DI10" i="5" s="1"/>
  <c r="DI60" i="5"/>
  <c r="DI13" i="5" s="1"/>
  <c r="DI63" i="5"/>
  <c r="DI16" i="5" s="1"/>
  <c r="DI66" i="5"/>
  <c r="DI58" i="5"/>
  <c r="DI11" i="5" s="1"/>
  <c r="DI61" i="5"/>
  <c r="DI14" i="5" s="1"/>
  <c r="DI64" i="5"/>
  <c r="DI17" i="5" s="1"/>
  <c r="DI59" i="5"/>
  <c r="DI12" i="5" s="1"/>
  <c r="DI62" i="5"/>
  <c r="DI15" i="5" s="1"/>
  <c r="DI65" i="5"/>
  <c r="DI18" i="5" s="1"/>
  <c r="DL17" i="15"/>
  <c r="DL17" i="11"/>
  <c r="DL17" i="6"/>
  <c r="DL10" i="15"/>
  <c r="DL10" i="11"/>
  <c r="DL10" i="6"/>
  <c r="DI5" i="14" l="1"/>
  <c r="DI6" i="14"/>
  <c r="DH6" i="10"/>
  <c r="DL5" i="11" s="1"/>
  <c r="DK58" i="14"/>
  <c r="DK59" i="14"/>
  <c r="DK62" i="14"/>
  <c r="DK60" i="14"/>
  <c r="DK61" i="14"/>
  <c r="DK64" i="14"/>
  <c r="DK66" i="14"/>
  <c r="DJ65" i="14"/>
  <c r="DJ57" i="14"/>
  <c r="DJ10" i="14" s="1"/>
  <c r="DJ63" i="14"/>
  <c r="DI8" i="10"/>
  <c r="DM7" i="11" s="1"/>
  <c r="DJ27" i="14"/>
  <c r="DJ28" i="14"/>
  <c r="DJ25" i="14"/>
  <c r="DJ29" i="14"/>
  <c r="DJ20" i="14"/>
  <c r="DJ26" i="14"/>
  <c r="DJ21" i="14"/>
  <c r="DJ8" i="14"/>
  <c r="DJ24" i="14"/>
  <c r="DJ22" i="14"/>
  <c r="DJ23" i="14"/>
  <c r="DJ18" i="14"/>
  <c r="DJ16" i="14"/>
  <c r="DK17" i="14"/>
  <c r="DH5" i="10"/>
  <c r="DI19" i="14"/>
  <c r="DK3" i="14"/>
  <c r="DK11" i="14"/>
  <c r="DL1" i="14"/>
  <c r="DK13" i="14"/>
  <c r="DK12" i="14"/>
  <c r="DK14" i="14"/>
  <c r="DK15" i="14"/>
  <c r="DI57" i="10"/>
  <c r="DI10" i="10" s="1"/>
  <c r="DI65" i="10"/>
  <c r="DI18" i="10" s="1"/>
  <c r="DI58" i="10"/>
  <c r="DI11" i="10" s="1"/>
  <c r="DI64" i="10"/>
  <c r="DI17" i="10" s="1"/>
  <c r="DI61" i="10"/>
  <c r="DI14" i="10" s="1"/>
  <c r="DI62" i="10"/>
  <c r="DI15" i="10" s="1"/>
  <c r="DI63" i="10"/>
  <c r="DI16" i="10" s="1"/>
  <c r="DI59" i="10"/>
  <c r="DI12" i="10" s="1"/>
  <c r="DI60" i="10"/>
  <c r="DI13" i="10" s="1"/>
  <c r="DJ3" i="10"/>
  <c r="DK1" i="10"/>
  <c r="DJ66" i="10"/>
  <c r="E55" i="12"/>
  <c r="DM10" i="15"/>
  <c r="DM10" i="11"/>
  <c r="DM10" i="6"/>
  <c r="D55" i="16"/>
  <c r="F55" i="16" s="1"/>
  <c r="B56" i="16" s="1"/>
  <c r="CH109" i="7"/>
  <c r="DN60" i="11"/>
  <c r="DN70" i="11"/>
  <c r="DN73" i="11"/>
  <c r="DN62" i="11"/>
  <c r="DN59" i="11"/>
  <c r="DN63" i="11"/>
  <c r="DN57" i="11"/>
  <c r="DN71" i="11"/>
  <c r="DN69" i="11"/>
  <c r="DN54" i="11"/>
  <c r="DN47" i="11"/>
  <c r="DN46" i="11"/>
  <c r="DN40" i="11"/>
  <c r="DN34" i="11"/>
  <c r="DN65" i="11"/>
  <c r="DN72" i="11"/>
  <c r="DN53" i="11"/>
  <c r="DN49" i="11"/>
  <c r="DN43" i="11"/>
  <c r="DN33" i="11"/>
  <c r="DN29" i="11"/>
  <c r="DN64" i="11"/>
  <c r="DN41" i="11"/>
  <c r="DN52" i="11"/>
  <c r="DN58" i="11"/>
  <c r="DN55" i="11"/>
  <c r="DN31" i="11"/>
  <c r="DN35" i="11"/>
  <c r="DN74" i="11"/>
  <c r="DN48" i="11"/>
  <c r="DN42" i="11"/>
  <c r="DN36" i="11"/>
  <c r="DN68" i="11"/>
  <c r="DN50" i="11"/>
  <c r="DN44" i="11"/>
  <c r="DN32" i="11"/>
  <c r="DN61" i="11"/>
  <c r="DN51" i="11"/>
  <c r="DN45" i="11"/>
  <c r="DN39" i="11"/>
  <c r="DN30" i="11"/>
  <c r="DN66" i="11"/>
  <c r="DN56" i="11"/>
  <c r="DN37" i="11"/>
  <c r="DN38" i="11"/>
  <c r="DN28" i="11"/>
  <c r="DL1" i="5"/>
  <c r="DK3" i="5"/>
  <c r="DN65" i="6"/>
  <c r="DN59" i="6"/>
  <c r="DN53" i="6"/>
  <c r="DN47" i="6"/>
  <c r="DN41" i="6"/>
  <c r="DN35" i="6"/>
  <c r="DN70" i="6"/>
  <c r="DN62" i="6"/>
  <c r="DN56" i="6"/>
  <c r="DN50" i="6"/>
  <c r="DN44" i="6"/>
  <c r="DN38" i="6"/>
  <c r="DN32" i="6"/>
  <c r="DN73" i="6"/>
  <c r="DN66" i="6"/>
  <c r="DN60" i="6"/>
  <c r="DN54" i="6"/>
  <c r="DN48" i="6"/>
  <c r="DN42" i="6"/>
  <c r="DN36" i="6"/>
  <c r="DN71" i="6"/>
  <c r="DN63" i="6"/>
  <c r="DN57" i="6"/>
  <c r="DN51" i="6"/>
  <c r="DN45" i="6"/>
  <c r="DN39" i="6"/>
  <c r="DN33" i="6"/>
  <c r="DN74" i="6"/>
  <c r="DN68" i="6"/>
  <c r="DN28" i="6"/>
  <c r="DN30" i="6"/>
  <c r="DN29" i="6"/>
  <c r="DN72" i="6"/>
  <c r="DN64" i="6"/>
  <c r="DN58" i="6"/>
  <c r="DN52" i="6"/>
  <c r="DN46" i="6"/>
  <c r="DN40" i="6"/>
  <c r="DN34" i="6"/>
  <c r="DN69" i="6"/>
  <c r="DN61" i="6"/>
  <c r="DN55" i="6"/>
  <c r="DN49" i="6"/>
  <c r="DN43" i="6"/>
  <c r="DN37" i="6"/>
  <c r="DN31" i="6"/>
  <c r="DN54" i="15"/>
  <c r="DN43" i="15"/>
  <c r="DN37" i="15"/>
  <c r="DN40" i="15"/>
  <c r="DN41" i="15"/>
  <c r="DN70" i="15"/>
  <c r="DN71" i="15"/>
  <c r="DN66" i="15"/>
  <c r="DN62" i="15"/>
  <c r="DN56" i="15"/>
  <c r="DN50" i="15"/>
  <c r="DN65" i="15"/>
  <c r="DN60" i="15"/>
  <c r="DN59" i="15"/>
  <c r="DN55" i="15"/>
  <c r="DN48" i="15"/>
  <c r="DN42" i="15"/>
  <c r="DN44" i="15"/>
  <c r="DN47" i="15"/>
  <c r="DN30" i="15"/>
  <c r="DN58" i="15"/>
  <c r="DN51" i="15"/>
  <c r="DN46" i="15"/>
  <c r="DN38" i="15"/>
  <c r="DN69" i="15"/>
  <c r="DN72" i="15"/>
  <c r="DN73" i="15"/>
  <c r="DN52" i="15"/>
  <c r="DN39" i="15"/>
  <c r="DN31" i="15"/>
  <c r="DN33" i="15"/>
  <c r="DN68" i="15"/>
  <c r="DN61" i="15"/>
  <c r="DN57" i="15"/>
  <c r="DN53" i="15"/>
  <c r="DN45" i="15"/>
  <c r="DN34" i="15"/>
  <c r="DN35" i="15"/>
  <c r="DN28" i="15"/>
  <c r="DN74" i="15"/>
  <c r="DN64" i="15"/>
  <c r="DN63" i="15"/>
  <c r="DN49" i="15"/>
  <c r="DN32" i="15"/>
  <c r="DN36" i="15"/>
  <c r="DN29" i="15"/>
  <c r="DP1" i="11"/>
  <c r="DO3" i="11"/>
  <c r="DP1" i="15"/>
  <c r="DO3" i="15"/>
  <c r="DM14" i="15"/>
  <c r="DM14" i="11"/>
  <c r="DM14" i="6"/>
  <c r="DP1" i="6"/>
  <c r="DO3" i="6"/>
  <c r="A103" i="12"/>
  <c r="G102" i="12"/>
  <c r="DM15" i="15"/>
  <c r="DM15" i="11"/>
  <c r="DM15" i="6"/>
  <c r="C56" i="12"/>
  <c r="A107" i="16"/>
  <c r="G106" i="16"/>
  <c r="DM2" i="15"/>
  <c r="DM2" i="11"/>
  <c r="DM2" i="6"/>
  <c r="DJ2" i="5"/>
  <c r="DM16" i="15"/>
  <c r="DM16" i="11"/>
  <c r="DM16" i="6"/>
  <c r="DM12" i="15"/>
  <c r="DM12" i="11"/>
  <c r="DM12" i="6"/>
  <c r="G104" i="8"/>
  <c r="A105" i="8"/>
  <c r="DP5" i="7"/>
  <c r="DQ3" i="7"/>
  <c r="DM11" i="15"/>
  <c r="DM11" i="11"/>
  <c r="DM11" i="6"/>
  <c r="DM17" i="15"/>
  <c r="DM17" i="11"/>
  <c r="DM17" i="6"/>
  <c r="DM13" i="15"/>
  <c r="DM13" i="11"/>
  <c r="DM13" i="6"/>
  <c r="DM9" i="15"/>
  <c r="DM9" i="11"/>
  <c r="DM9" i="6"/>
  <c r="BS88" i="15"/>
  <c r="BS91" i="15" s="1"/>
  <c r="BS92" i="15" s="1"/>
  <c r="BS97" i="15" s="1"/>
  <c r="BS88" i="11"/>
  <c r="BS91" i="11" s="1"/>
  <c r="BS92" i="11" s="1"/>
  <c r="BS97" i="11" s="1"/>
  <c r="BS88" i="6"/>
  <c r="BS91" i="6" s="1"/>
  <c r="BS92" i="6" s="1"/>
  <c r="BS97" i="6" s="1"/>
  <c r="D55" i="8"/>
  <c r="F55" i="8" s="1"/>
  <c r="B56" i="8" s="1"/>
  <c r="DJ57" i="5"/>
  <c r="DJ10" i="5" s="1"/>
  <c r="DJ60" i="5"/>
  <c r="DJ13" i="5" s="1"/>
  <c r="DJ63" i="5"/>
  <c r="DJ16" i="5" s="1"/>
  <c r="DJ66" i="5"/>
  <c r="DJ58" i="5"/>
  <c r="DJ11" i="5" s="1"/>
  <c r="DJ61" i="5"/>
  <c r="DJ14" i="5" s="1"/>
  <c r="DJ64" i="5"/>
  <c r="DJ17" i="5" s="1"/>
  <c r="DJ59" i="5"/>
  <c r="DJ12" i="5" s="1"/>
  <c r="DJ62" i="5"/>
  <c r="DJ15" i="5" s="1"/>
  <c r="DJ65" i="5"/>
  <c r="DJ18" i="5" s="1"/>
  <c r="DJ6" i="14" l="1"/>
  <c r="DJ5" i="14"/>
  <c r="DI6" i="10"/>
  <c r="DM5" i="11" s="1"/>
  <c r="DK57" i="14"/>
  <c r="DK65" i="14"/>
  <c r="DK63" i="14"/>
  <c r="DL59" i="14"/>
  <c r="DL60" i="14"/>
  <c r="DL61" i="14"/>
  <c r="DL58" i="14"/>
  <c r="DL62" i="14"/>
  <c r="DL64" i="14"/>
  <c r="DL66" i="14"/>
  <c r="DH19" i="10"/>
  <c r="DL4" i="11"/>
  <c r="DJ8" i="10"/>
  <c r="DN7" i="11" s="1"/>
  <c r="DK25" i="14"/>
  <c r="DK28" i="14"/>
  <c r="DK27" i="14"/>
  <c r="DK29" i="14"/>
  <c r="DK24" i="14"/>
  <c r="DK26" i="14"/>
  <c r="DK20" i="14"/>
  <c r="DK21" i="14"/>
  <c r="DK8" i="14"/>
  <c r="DK23" i="14"/>
  <c r="DK22" i="14"/>
  <c r="DK16" i="14"/>
  <c r="DK18" i="14"/>
  <c r="DI5" i="10"/>
  <c r="DJ19" i="14"/>
  <c r="DK10" i="14"/>
  <c r="DL15" i="14"/>
  <c r="DL12" i="14"/>
  <c r="DM1" i="14"/>
  <c r="DL11" i="14"/>
  <c r="DL17" i="14"/>
  <c r="DL3" i="14"/>
  <c r="DL14" i="14"/>
  <c r="DL13" i="14"/>
  <c r="DJ58" i="10"/>
  <c r="DJ11" i="10" s="1"/>
  <c r="DJ59" i="10"/>
  <c r="DJ12" i="10" s="1"/>
  <c r="DJ63" i="10"/>
  <c r="DJ16" i="10" s="1"/>
  <c r="DJ60" i="10"/>
  <c r="DJ13" i="10" s="1"/>
  <c r="DJ57" i="10"/>
  <c r="DJ10" i="10" s="1"/>
  <c r="DJ64" i="10"/>
  <c r="DJ17" i="10" s="1"/>
  <c r="DJ65" i="10"/>
  <c r="DJ18" i="10" s="1"/>
  <c r="DJ61" i="10"/>
  <c r="DJ14" i="10" s="1"/>
  <c r="DJ62" i="10"/>
  <c r="DJ15" i="10" s="1"/>
  <c r="DK3" i="10"/>
  <c r="DK66" i="10"/>
  <c r="DL1" i="10"/>
  <c r="E55" i="8"/>
  <c r="DQ5" i="7"/>
  <c r="DR3" i="7"/>
  <c r="DN2" i="15"/>
  <c r="DN2" i="11"/>
  <c r="DK2" i="5"/>
  <c r="DN2" i="6"/>
  <c r="A108" i="16"/>
  <c r="G107" i="16"/>
  <c r="DQ1" i="6"/>
  <c r="DP3" i="6"/>
  <c r="DQ1" i="11"/>
  <c r="DP3" i="11"/>
  <c r="C56" i="16"/>
  <c r="DN10" i="15"/>
  <c r="DN10" i="11"/>
  <c r="DN10" i="6"/>
  <c r="E55" i="16"/>
  <c r="D56" i="12"/>
  <c r="F56" i="12" s="1"/>
  <c r="B57" i="12" s="1"/>
  <c r="DO71" i="15"/>
  <c r="DO70" i="15"/>
  <c r="DO60" i="15"/>
  <c r="DO50" i="15"/>
  <c r="DO58" i="15"/>
  <c r="DO54" i="15"/>
  <c r="DO73" i="15"/>
  <c r="DO63" i="15"/>
  <c r="DO65" i="15"/>
  <c r="DO57" i="15"/>
  <c r="DO52" i="15"/>
  <c r="DO31" i="15"/>
  <c r="DO32" i="15"/>
  <c r="DO48" i="15"/>
  <c r="DO42" i="15"/>
  <c r="DO36" i="15"/>
  <c r="DO56" i="15"/>
  <c r="DO41" i="15"/>
  <c r="DO43" i="15"/>
  <c r="DO69" i="15"/>
  <c r="DO61" i="15"/>
  <c r="DO55" i="15"/>
  <c r="DO49" i="15"/>
  <c r="DO59" i="15"/>
  <c r="DO64" i="15"/>
  <c r="DO47" i="15"/>
  <c r="DO37" i="15"/>
  <c r="DO28" i="15"/>
  <c r="DO72" i="15"/>
  <c r="DO34" i="15"/>
  <c r="DO46" i="15"/>
  <c r="DO30" i="15"/>
  <c r="DO74" i="15"/>
  <c r="DO68" i="15"/>
  <c r="DO66" i="15"/>
  <c r="DO62" i="15"/>
  <c r="DO51" i="15"/>
  <c r="DO53" i="15"/>
  <c r="DO44" i="15"/>
  <c r="DO40" i="15"/>
  <c r="DO45" i="15"/>
  <c r="DO39" i="15"/>
  <c r="DO35" i="15"/>
  <c r="DO33" i="15"/>
  <c r="DO38" i="15"/>
  <c r="DO29" i="15"/>
  <c r="A106" i="8"/>
  <c r="G105" i="8"/>
  <c r="DQ1" i="15"/>
  <c r="DP3" i="15"/>
  <c r="DN14" i="15"/>
  <c r="DN14" i="11"/>
  <c r="DN14" i="6"/>
  <c r="DN11" i="15"/>
  <c r="DN11" i="11"/>
  <c r="DN11" i="6"/>
  <c r="DN15" i="15"/>
  <c r="DN15" i="11"/>
  <c r="DN15" i="6"/>
  <c r="DN16" i="15"/>
  <c r="DN16" i="11"/>
  <c r="DN16" i="6"/>
  <c r="DN12" i="15"/>
  <c r="DN12" i="11"/>
  <c r="DN12" i="6"/>
  <c r="C56" i="8"/>
  <c r="DK59" i="5"/>
  <c r="DK12" i="5" s="1"/>
  <c r="DK62" i="5"/>
  <c r="DK15" i="5" s="1"/>
  <c r="DK65" i="5"/>
  <c r="DK18" i="5" s="1"/>
  <c r="DK57" i="5"/>
  <c r="DK10" i="5" s="1"/>
  <c r="DK60" i="5"/>
  <c r="DK13" i="5" s="1"/>
  <c r="DK63" i="5"/>
  <c r="DK16" i="5" s="1"/>
  <c r="DK66" i="5"/>
  <c r="DK58" i="5"/>
  <c r="DK11" i="5" s="1"/>
  <c r="DK61" i="5"/>
  <c r="DK14" i="5" s="1"/>
  <c r="DK64" i="5"/>
  <c r="DK17" i="5" s="1"/>
  <c r="CH114" i="7"/>
  <c r="CH112" i="7"/>
  <c r="CH115" i="7" s="1"/>
  <c r="DN17" i="15"/>
  <c r="DN17" i="11"/>
  <c r="DN17" i="6"/>
  <c r="DN13" i="15"/>
  <c r="DN13" i="11"/>
  <c r="DN13" i="6"/>
  <c r="DN9" i="15"/>
  <c r="DN9" i="11"/>
  <c r="DN9" i="6"/>
  <c r="A104" i="12"/>
  <c r="G103" i="12"/>
  <c r="DO30" i="6"/>
  <c r="DO71" i="6"/>
  <c r="DO63" i="6"/>
  <c r="DO57" i="6"/>
  <c r="DO51" i="6"/>
  <c r="DO45" i="6"/>
  <c r="DO39" i="6"/>
  <c r="DO33" i="6"/>
  <c r="DO74" i="6"/>
  <c r="DO68" i="6"/>
  <c r="DO66" i="6"/>
  <c r="DO60" i="6"/>
  <c r="DO54" i="6"/>
  <c r="DO48" i="6"/>
  <c r="DO42" i="6"/>
  <c r="DO36" i="6"/>
  <c r="DO28" i="6"/>
  <c r="DO29" i="6"/>
  <c r="DO64" i="6"/>
  <c r="DO58" i="6"/>
  <c r="DO52" i="6"/>
  <c r="DO46" i="6"/>
  <c r="DO40" i="6"/>
  <c r="DO34" i="6"/>
  <c r="DO69" i="6"/>
  <c r="DO61" i="6"/>
  <c r="DO55" i="6"/>
  <c r="DO49" i="6"/>
  <c r="DO43" i="6"/>
  <c r="DO37" i="6"/>
  <c r="DO31" i="6"/>
  <c r="DO72" i="6"/>
  <c r="DO65" i="6"/>
  <c r="DO59" i="6"/>
  <c r="DO53" i="6"/>
  <c r="DO47" i="6"/>
  <c r="DO41" i="6"/>
  <c r="DO35" i="6"/>
  <c r="DO70" i="6"/>
  <c r="DO62" i="6"/>
  <c r="DO56" i="6"/>
  <c r="DO50" i="6"/>
  <c r="DO44" i="6"/>
  <c r="DO38" i="6"/>
  <c r="DO32" i="6"/>
  <c r="DO73" i="6"/>
  <c r="DO71" i="11"/>
  <c r="DO53" i="11"/>
  <c r="DO61" i="11"/>
  <c r="DO63" i="11"/>
  <c r="DO74" i="11"/>
  <c r="DO68" i="11"/>
  <c r="DO58" i="11"/>
  <c r="DO60" i="11"/>
  <c r="DO73" i="11"/>
  <c r="DO64" i="11"/>
  <c r="DO59" i="11"/>
  <c r="DO62" i="11"/>
  <c r="DO56" i="11"/>
  <c r="DO65" i="11"/>
  <c r="DO72" i="11"/>
  <c r="DO47" i="11"/>
  <c r="DO41" i="11"/>
  <c r="DO35" i="11"/>
  <c r="DO51" i="11"/>
  <c r="DO34" i="11"/>
  <c r="DO69" i="11"/>
  <c r="DO50" i="11"/>
  <c r="DO44" i="11"/>
  <c r="DO37" i="11"/>
  <c r="DO31" i="11"/>
  <c r="DO66" i="11"/>
  <c r="DO29" i="11"/>
  <c r="DO45" i="11"/>
  <c r="DO39" i="11"/>
  <c r="DO33" i="11"/>
  <c r="DO54" i="11"/>
  <c r="DO48" i="11"/>
  <c r="DO42" i="11"/>
  <c r="DO70" i="11"/>
  <c r="DO52" i="11"/>
  <c r="DO55" i="11"/>
  <c r="DO57" i="11"/>
  <c r="DO46" i="11"/>
  <c r="DO32" i="11"/>
  <c r="DO38" i="11"/>
  <c r="DO36" i="11"/>
  <c r="DO40" i="11"/>
  <c r="DO49" i="11"/>
  <c r="DO43" i="11"/>
  <c r="DO30" i="11"/>
  <c r="DO28" i="11"/>
  <c r="DM1" i="5"/>
  <c r="DL3" i="5"/>
  <c r="CH110" i="7"/>
  <c r="CI108" i="7" s="1"/>
  <c r="DK6" i="14" l="1"/>
  <c r="DK5" i="14"/>
  <c r="DK19" i="14" s="1"/>
  <c r="DJ6" i="10"/>
  <c r="DN5" i="11" s="1"/>
  <c r="DJ5" i="10"/>
  <c r="DN4" i="11" s="1"/>
  <c r="DM59" i="14"/>
  <c r="DM58" i="14"/>
  <c r="DM60" i="14"/>
  <c r="DM61" i="14"/>
  <c r="DM62" i="14"/>
  <c r="DM64" i="14"/>
  <c r="DM66" i="14"/>
  <c r="DL63" i="14"/>
  <c r="DL57" i="14"/>
  <c r="DL65" i="14"/>
  <c r="DI19" i="10"/>
  <c r="DM4" i="11"/>
  <c r="DK8" i="10"/>
  <c r="DO7" i="11" s="1"/>
  <c r="DL25" i="14"/>
  <c r="DL27" i="14"/>
  <c r="DL28" i="14"/>
  <c r="DL21" i="14"/>
  <c r="DL29" i="14"/>
  <c r="DL8" i="14"/>
  <c r="DL26" i="14"/>
  <c r="DL24" i="14"/>
  <c r="DL20" i="14"/>
  <c r="DL22" i="14"/>
  <c r="DL23" i="14"/>
  <c r="DL16" i="14"/>
  <c r="DL18" i="14"/>
  <c r="DL10" i="14"/>
  <c r="DM17" i="14"/>
  <c r="DM15" i="14"/>
  <c r="DM14" i="14"/>
  <c r="DM11" i="14"/>
  <c r="DN1" i="14"/>
  <c r="DM3" i="14"/>
  <c r="DM13" i="14"/>
  <c r="DM12" i="14"/>
  <c r="DJ19" i="10"/>
  <c r="DL3" i="10"/>
  <c r="DL66" i="10"/>
  <c r="DM1" i="10"/>
  <c r="DK63" i="10"/>
  <c r="DK16" i="10" s="1"/>
  <c r="DK58" i="10"/>
  <c r="DK11" i="10" s="1"/>
  <c r="DK65" i="10"/>
  <c r="DK18" i="10" s="1"/>
  <c r="DK60" i="10"/>
  <c r="DK13" i="10" s="1"/>
  <c r="DK59" i="10"/>
  <c r="DK12" i="10" s="1"/>
  <c r="DK62" i="10"/>
  <c r="DK15" i="10" s="1"/>
  <c r="DK57" i="10"/>
  <c r="DK10" i="10" s="1"/>
  <c r="DK64" i="10"/>
  <c r="DK17" i="10" s="1"/>
  <c r="DK61" i="10"/>
  <c r="DK14" i="10" s="1"/>
  <c r="CI109" i="7"/>
  <c r="DO16" i="15"/>
  <c r="DO16" i="11"/>
  <c r="DO16" i="6"/>
  <c r="DL59" i="5"/>
  <c r="DL12" i="5" s="1"/>
  <c r="DL62" i="5"/>
  <c r="DL15" i="5" s="1"/>
  <c r="DL65" i="5"/>
  <c r="DL18" i="5" s="1"/>
  <c r="DL57" i="5"/>
  <c r="DL10" i="5" s="1"/>
  <c r="DL60" i="5"/>
  <c r="DL13" i="5" s="1"/>
  <c r="DL63" i="5"/>
  <c r="DL16" i="5" s="1"/>
  <c r="DL66" i="5"/>
  <c r="DL58" i="5"/>
  <c r="DL11" i="5" s="1"/>
  <c r="DL61" i="5"/>
  <c r="DL14" i="5" s="1"/>
  <c r="DL64" i="5"/>
  <c r="DL17" i="5" s="1"/>
  <c r="DO13" i="15"/>
  <c r="DO13" i="11"/>
  <c r="DO13" i="6"/>
  <c r="DO9" i="15"/>
  <c r="DO9" i="11"/>
  <c r="DO9" i="6"/>
  <c r="BT88" i="15"/>
  <c r="BT91" i="15" s="1"/>
  <c r="BT92" i="15" s="1"/>
  <c r="BT97" i="15" s="1"/>
  <c r="BT88" i="11"/>
  <c r="BT91" i="11" s="1"/>
  <c r="BT92" i="11" s="1"/>
  <c r="BT97" i="11" s="1"/>
  <c r="BT88" i="6"/>
  <c r="BT91" i="6" s="1"/>
  <c r="BT92" i="6" s="1"/>
  <c r="BT97" i="6" s="1"/>
  <c r="D56" i="8"/>
  <c r="F56" i="8" s="1"/>
  <c r="B57" i="8" s="1"/>
  <c r="DQ3" i="11"/>
  <c r="DR1" i="11"/>
  <c r="DM3" i="5"/>
  <c r="DN1" i="5"/>
  <c r="DO10" i="15"/>
  <c r="DO10" i="11"/>
  <c r="DO10" i="6"/>
  <c r="DP28" i="6"/>
  <c r="DP64" i="6"/>
  <c r="DP58" i="6"/>
  <c r="DP52" i="6"/>
  <c r="DP46" i="6"/>
  <c r="DP40" i="6"/>
  <c r="DP34" i="6"/>
  <c r="DP69" i="6"/>
  <c r="DP61" i="6"/>
  <c r="DP55" i="6"/>
  <c r="DP49" i="6"/>
  <c r="DP43" i="6"/>
  <c r="DP37" i="6"/>
  <c r="DP31" i="6"/>
  <c r="DP72" i="6"/>
  <c r="DP30" i="6"/>
  <c r="DP70" i="6"/>
  <c r="DP62" i="6"/>
  <c r="DP56" i="6"/>
  <c r="DP50" i="6"/>
  <c r="DP44" i="6"/>
  <c r="DP38" i="6"/>
  <c r="DP32" i="6"/>
  <c r="DP73" i="6"/>
  <c r="DP65" i="6"/>
  <c r="DP59" i="6"/>
  <c r="DP53" i="6"/>
  <c r="DP47" i="6"/>
  <c r="DP41" i="6"/>
  <c r="DP35" i="6"/>
  <c r="DP29" i="6"/>
  <c r="DP63" i="6"/>
  <c r="DP57" i="6"/>
  <c r="DP51" i="6"/>
  <c r="DP45" i="6"/>
  <c r="DP39" i="6"/>
  <c r="DP33" i="6"/>
  <c r="DP74" i="6"/>
  <c r="DP68" i="6"/>
  <c r="DP66" i="6"/>
  <c r="DP60" i="6"/>
  <c r="DP54" i="6"/>
  <c r="DP48" i="6"/>
  <c r="DP42" i="6"/>
  <c r="DP36" i="6"/>
  <c r="DP71" i="6"/>
  <c r="DO2" i="15"/>
  <c r="DO2" i="11"/>
  <c r="DL2" i="5"/>
  <c r="DO2" i="6"/>
  <c r="C57" i="12"/>
  <c r="D56" i="16"/>
  <c r="F56" i="16" s="1"/>
  <c r="B57" i="16" s="1"/>
  <c r="DR1" i="6"/>
  <c r="DQ3" i="6"/>
  <c r="DO17" i="15"/>
  <c r="DO17" i="11"/>
  <c r="DO17" i="6"/>
  <c r="A105" i="12"/>
  <c r="G104" i="12"/>
  <c r="DO14" i="15"/>
  <c r="DO14" i="11"/>
  <c r="DO14" i="6"/>
  <c r="DP74" i="15"/>
  <c r="DP66" i="15"/>
  <c r="DP49" i="15"/>
  <c r="DP44" i="15"/>
  <c r="DP36" i="15"/>
  <c r="DP73" i="15"/>
  <c r="DP71" i="15"/>
  <c r="DP63" i="15"/>
  <c r="DP62" i="15"/>
  <c r="DP61" i="15"/>
  <c r="DP50" i="15"/>
  <c r="DP35" i="15"/>
  <c r="DP43" i="15"/>
  <c r="DP34" i="15"/>
  <c r="DP32" i="15"/>
  <c r="DP33" i="15"/>
  <c r="DP70" i="15"/>
  <c r="DP59" i="15"/>
  <c r="DP69" i="15"/>
  <c r="DP55" i="15"/>
  <c r="DP51" i="15"/>
  <c r="DP53" i="15"/>
  <c r="DP42" i="15"/>
  <c r="DP37" i="15"/>
  <c r="DP40" i="15"/>
  <c r="DP30" i="15"/>
  <c r="DP72" i="15"/>
  <c r="DP56" i="15"/>
  <c r="DP52" i="15"/>
  <c r="DP31" i="15"/>
  <c r="DP47" i="15"/>
  <c r="DP41" i="15"/>
  <c r="DP57" i="15"/>
  <c r="DP38" i="15"/>
  <c r="DP28" i="15"/>
  <c r="DP68" i="15"/>
  <c r="DP65" i="15"/>
  <c r="DP60" i="15"/>
  <c r="DP54" i="15"/>
  <c r="DP64" i="15"/>
  <c r="DP58" i="15"/>
  <c r="DP46" i="15"/>
  <c r="DP48" i="15"/>
  <c r="DP45" i="15"/>
  <c r="DP39" i="15"/>
  <c r="DP29" i="15"/>
  <c r="E56" i="12"/>
  <c r="DR1" i="15"/>
  <c r="DQ3" i="15"/>
  <c r="A109" i="16"/>
  <c r="G108" i="16"/>
  <c r="DR5" i="7"/>
  <c r="DS3" i="7"/>
  <c r="DO15" i="15"/>
  <c r="DO15" i="11"/>
  <c r="DO15" i="6"/>
  <c r="DO11" i="15"/>
  <c r="DO11" i="11"/>
  <c r="DO11" i="6"/>
  <c r="DO12" i="15"/>
  <c r="DO12" i="11"/>
  <c r="DO12" i="6"/>
  <c r="A107" i="8"/>
  <c r="G106" i="8"/>
  <c r="DP66" i="11"/>
  <c r="DP64" i="11"/>
  <c r="DP71" i="11"/>
  <c r="DP65" i="11"/>
  <c r="DP61" i="11"/>
  <c r="DP55" i="11"/>
  <c r="DP72" i="11"/>
  <c r="DP68" i="11"/>
  <c r="DP63" i="11"/>
  <c r="DP73" i="11"/>
  <c r="DP69" i="11"/>
  <c r="DP51" i="11"/>
  <c r="DP45" i="11"/>
  <c r="DP39" i="11"/>
  <c r="DP33" i="11"/>
  <c r="DP56" i="11"/>
  <c r="DP74" i="11"/>
  <c r="DP31" i="11"/>
  <c r="DP48" i="11"/>
  <c r="DP42" i="11"/>
  <c r="DP37" i="11"/>
  <c r="DP30" i="11"/>
  <c r="DP49" i="11"/>
  <c r="DP43" i="11"/>
  <c r="DP54" i="11"/>
  <c r="DP29" i="11"/>
  <c r="DP62" i="11"/>
  <c r="DP57" i="11"/>
  <c r="DP50" i="11"/>
  <c r="DP53" i="11"/>
  <c r="DP70" i="11"/>
  <c r="DP36" i="11"/>
  <c r="DP35" i="11"/>
  <c r="DP44" i="11"/>
  <c r="DP38" i="11"/>
  <c r="DP32" i="11"/>
  <c r="DP47" i="11"/>
  <c r="DP41" i="11"/>
  <c r="DP60" i="11"/>
  <c r="DP59" i="11"/>
  <c r="DP52" i="11"/>
  <c r="DP46" i="11"/>
  <c r="DP40" i="11"/>
  <c r="DP34" i="11"/>
  <c r="DP58" i="11"/>
  <c r="DP28" i="11"/>
  <c r="DL6" i="14" l="1"/>
  <c r="DL5" i="14"/>
  <c r="DK6" i="10"/>
  <c r="DO5" i="11" s="1"/>
  <c r="DM57" i="14"/>
  <c r="DM63" i="14"/>
  <c r="DM65" i="14"/>
  <c r="DN60" i="14"/>
  <c r="DN61" i="14"/>
  <c r="DN64" i="14"/>
  <c r="DN66" i="14"/>
  <c r="DN58" i="14"/>
  <c r="DN59" i="14"/>
  <c r="DN62" i="14"/>
  <c r="DL8" i="10"/>
  <c r="DP7" i="11" s="1"/>
  <c r="DM28" i="14"/>
  <c r="DM25" i="14"/>
  <c r="DM27" i="14"/>
  <c r="DM26" i="14"/>
  <c r="DM24" i="14"/>
  <c r="DM29" i="14"/>
  <c r="DM20" i="14"/>
  <c r="DM8" i="14"/>
  <c r="DM23" i="14"/>
  <c r="DM21" i="14"/>
  <c r="DM22" i="14"/>
  <c r="DM16" i="14"/>
  <c r="DM18" i="14"/>
  <c r="DK5" i="10"/>
  <c r="DM10" i="14"/>
  <c r="DL19" i="14"/>
  <c r="DN3" i="14"/>
  <c r="DN15" i="14"/>
  <c r="DN17" i="14"/>
  <c r="DO1" i="14"/>
  <c r="DN14" i="14"/>
  <c r="DN13" i="14"/>
  <c r="DN11" i="14"/>
  <c r="DN12" i="14"/>
  <c r="DL63" i="10"/>
  <c r="DL16" i="10" s="1"/>
  <c r="DL65" i="10"/>
  <c r="DL18" i="10" s="1"/>
  <c r="DL62" i="10"/>
  <c r="DL15" i="10" s="1"/>
  <c r="DL59" i="10"/>
  <c r="DL12" i="10" s="1"/>
  <c r="DL64" i="10"/>
  <c r="DL17" i="10" s="1"/>
  <c r="DL60" i="10"/>
  <c r="DL13" i="10" s="1"/>
  <c r="DL61" i="10"/>
  <c r="DL14" i="10" s="1"/>
  <c r="DL58" i="10"/>
  <c r="DL11" i="10" s="1"/>
  <c r="DL57" i="10"/>
  <c r="DL10" i="10" s="1"/>
  <c r="DM3" i="10"/>
  <c r="DN1" i="10"/>
  <c r="DM66" i="10"/>
  <c r="E56" i="8"/>
  <c r="E56" i="16"/>
  <c r="DP2" i="15"/>
  <c r="DP2" i="11"/>
  <c r="DM2" i="5"/>
  <c r="DP2" i="6"/>
  <c r="DP10" i="15"/>
  <c r="DP10" i="11"/>
  <c r="DP10" i="6"/>
  <c r="DP17" i="15"/>
  <c r="DP17" i="11"/>
  <c r="DP17" i="6"/>
  <c r="DO1" i="5"/>
  <c r="DN3" i="5"/>
  <c r="DS1" i="6"/>
  <c r="DR3" i="6"/>
  <c r="D57" i="12"/>
  <c r="F57" i="12" s="1"/>
  <c r="B58" i="12" s="1"/>
  <c r="DM57" i="5"/>
  <c r="DM10" i="5" s="1"/>
  <c r="DM60" i="5"/>
  <c r="DM13" i="5" s="1"/>
  <c r="DM63" i="5"/>
  <c r="DM16" i="5" s="1"/>
  <c r="DM66" i="5"/>
  <c r="DM58" i="5"/>
  <c r="DM11" i="5" s="1"/>
  <c r="DM61" i="5"/>
  <c r="DM14" i="5" s="1"/>
  <c r="DM64" i="5"/>
  <c r="DM17" i="5" s="1"/>
  <c r="DM59" i="5"/>
  <c r="DM12" i="5" s="1"/>
  <c r="DM62" i="5"/>
  <c r="DM15" i="5" s="1"/>
  <c r="DM65" i="5"/>
  <c r="DM18" i="5" s="1"/>
  <c r="DP14" i="15"/>
  <c r="DP14" i="11"/>
  <c r="DP14" i="6"/>
  <c r="A110" i="16"/>
  <c r="G109" i="16"/>
  <c r="A106" i="12"/>
  <c r="G105" i="12"/>
  <c r="DQ29" i="6"/>
  <c r="DQ62" i="6"/>
  <c r="DQ56" i="6"/>
  <c r="DQ50" i="6"/>
  <c r="DQ44" i="6"/>
  <c r="DQ38" i="6"/>
  <c r="DQ32" i="6"/>
  <c r="DQ73" i="6"/>
  <c r="DQ65" i="6"/>
  <c r="DQ59" i="6"/>
  <c r="DQ53" i="6"/>
  <c r="DQ47" i="6"/>
  <c r="DQ41" i="6"/>
  <c r="DQ35" i="6"/>
  <c r="DQ70" i="6"/>
  <c r="DQ28" i="6"/>
  <c r="DQ63" i="6"/>
  <c r="DQ57" i="6"/>
  <c r="DQ51" i="6"/>
  <c r="DQ45" i="6"/>
  <c r="DQ39" i="6"/>
  <c r="DQ33" i="6"/>
  <c r="DQ74" i="6"/>
  <c r="DQ68" i="6"/>
  <c r="DQ66" i="6"/>
  <c r="DQ60" i="6"/>
  <c r="DQ54" i="6"/>
  <c r="DQ48" i="6"/>
  <c r="DQ42" i="6"/>
  <c r="DQ36" i="6"/>
  <c r="DQ71" i="6"/>
  <c r="DQ30" i="6"/>
  <c r="DQ69" i="6"/>
  <c r="DQ61" i="6"/>
  <c r="DQ55" i="6"/>
  <c r="DQ49" i="6"/>
  <c r="DQ43" i="6"/>
  <c r="DQ37" i="6"/>
  <c r="DQ31" i="6"/>
  <c r="DQ72" i="6"/>
  <c r="DQ64" i="6"/>
  <c r="DQ58" i="6"/>
  <c r="DQ52" i="6"/>
  <c r="DQ46" i="6"/>
  <c r="DQ40" i="6"/>
  <c r="DQ34" i="6"/>
  <c r="A108" i="8"/>
  <c r="G107" i="8"/>
  <c r="C57" i="16"/>
  <c r="DP15" i="15"/>
  <c r="DP15" i="11"/>
  <c r="DP15" i="6"/>
  <c r="DP11" i="15"/>
  <c r="DP11" i="11"/>
  <c r="DP11" i="6"/>
  <c r="DT3" i="7"/>
  <c r="DS5" i="7"/>
  <c r="DQ46" i="15"/>
  <c r="DQ40" i="15"/>
  <c r="DQ54" i="15"/>
  <c r="DQ41" i="15"/>
  <c r="DQ44" i="15"/>
  <c r="DQ48" i="15"/>
  <c r="DQ32" i="15"/>
  <c r="DQ66" i="15"/>
  <c r="DQ59" i="15"/>
  <c r="DQ53" i="15"/>
  <c r="DQ63" i="15"/>
  <c r="DQ62" i="15"/>
  <c r="DQ50" i="15"/>
  <c r="DQ45" i="15"/>
  <c r="DQ55" i="15"/>
  <c r="DQ36" i="15"/>
  <c r="DQ43" i="15"/>
  <c r="DQ37" i="15"/>
  <c r="DQ73" i="15"/>
  <c r="DQ74" i="15"/>
  <c r="DQ65" i="15"/>
  <c r="DQ51" i="15"/>
  <c r="DQ42" i="15"/>
  <c r="DQ72" i="15"/>
  <c r="DQ70" i="15"/>
  <c r="DQ68" i="15"/>
  <c r="DQ61" i="15"/>
  <c r="DQ60" i="15"/>
  <c r="DQ56" i="15"/>
  <c r="DQ52" i="15"/>
  <c r="DQ34" i="15"/>
  <c r="DQ47" i="15"/>
  <c r="DQ38" i="15"/>
  <c r="DQ31" i="15"/>
  <c r="DQ71" i="15"/>
  <c r="DQ69" i="15"/>
  <c r="DQ58" i="15"/>
  <c r="DQ57" i="15"/>
  <c r="DQ49" i="15"/>
  <c r="DQ39" i="15"/>
  <c r="DQ30" i="15"/>
  <c r="DQ64" i="15"/>
  <c r="DQ35" i="15"/>
  <c r="DQ33" i="15"/>
  <c r="DQ28" i="15"/>
  <c r="DQ29" i="15"/>
  <c r="DS1" i="11"/>
  <c r="DR3" i="11"/>
  <c r="DP16" i="15"/>
  <c r="DP16" i="11"/>
  <c r="DP16" i="6"/>
  <c r="DP12" i="15"/>
  <c r="DP12" i="11"/>
  <c r="DP12" i="6"/>
  <c r="CI114" i="7"/>
  <c r="CI112" i="7"/>
  <c r="CI115" i="7" s="1"/>
  <c r="DR3" i="15"/>
  <c r="DS1" i="15"/>
  <c r="DQ73" i="11"/>
  <c r="DQ56" i="11"/>
  <c r="DQ71" i="11"/>
  <c r="DQ66" i="11"/>
  <c r="DQ60" i="11"/>
  <c r="DQ72" i="11"/>
  <c r="DQ57" i="11"/>
  <c r="DQ65" i="11"/>
  <c r="DQ44" i="11"/>
  <c r="DQ43" i="11"/>
  <c r="DQ37" i="11"/>
  <c r="DQ62" i="11"/>
  <c r="DQ52" i="11"/>
  <c r="DQ46" i="11"/>
  <c r="DQ40" i="11"/>
  <c r="DQ58" i="11"/>
  <c r="DQ38" i="11"/>
  <c r="DQ53" i="11"/>
  <c r="DQ49" i="11"/>
  <c r="DQ74" i="11"/>
  <c r="DQ61" i="11"/>
  <c r="DQ34" i="11"/>
  <c r="DQ29" i="11"/>
  <c r="DQ55" i="11"/>
  <c r="DQ32" i="11"/>
  <c r="DQ31" i="11"/>
  <c r="DQ35" i="11"/>
  <c r="DQ30" i="11"/>
  <c r="DQ69" i="11"/>
  <c r="DQ51" i="11"/>
  <c r="DQ45" i="11"/>
  <c r="DQ39" i="11"/>
  <c r="DQ33" i="11"/>
  <c r="DQ47" i="11"/>
  <c r="DQ41" i="11"/>
  <c r="DQ59" i="11"/>
  <c r="DQ68" i="11"/>
  <c r="DQ54" i="11"/>
  <c r="DQ48" i="11"/>
  <c r="DQ42" i="11"/>
  <c r="DQ64" i="11"/>
  <c r="DQ36" i="11"/>
  <c r="DQ50" i="11"/>
  <c r="DQ70" i="11"/>
  <c r="DQ63" i="11"/>
  <c r="DQ28" i="11"/>
  <c r="C57" i="8"/>
  <c r="DP13" i="15"/>
  <c r="DP13" i="11"/>
  <c r="DP13" i="6"/>
  <c r="DP9" i="15"/>
  <c r="DP9" i="11"/>
  <c r="DP9" i="6"/>
  <c r="CI110" i="7"/>
  <c r="CJ108" i="7" s="1"/>
  <c r="DM6" i="14" l="1"/>
  <c r="DM5" i="14"/>
  <c r="DM19" i="14" s="1"/>
  <c r="DL6" i="10"/>
  <c r="DP5" i="11" s="1"/>
  <c r="DN57" i="14"/>
  <c r="DN63" i="14"/>
  <c r="DN65" i="14"/>
  <c r="DO60" i="14"/>
  <c r="DO61" i="14"/>
  <c r="DO62" i="14"/>
  <c r="DO64" i="14"/>
  <c r="DO66" i="14"/>
  <c r="DO58" i="14"/>
  <c r="DO59" i="14"/>
  <c r="DM8" i="10"/>
  <c r="DQ7" i="11" s="1"/>
  <c r="DK19" i="10"/>
  <c r="DO4" i="11"/>
  <c r="DN25" i="14"/>
  <c r="DN27" i="14"/>
  <c r="DN29" i="14"/>
  <c r="DN24" i="14"/>
  <c r="DN28" i="14"/>
  <c r="DN8" i="14"/>
  <c r="DN20" i="14"/>
  <c r="DN6" i="14" s="1"/>
  <c r="DN21" i="14"/>
  <c r="DN26" i="14"/>
  <c r="DN22" i="14"/>
  <c r="DN23" i="14"/>
  <c r="DN18" i="14"/>
  <c r="DN16" i="14"/>
  <c r="DL5" i="10"/>
  <c r="DN10" i="14"/>
  <c r="DO15" i="14"/>
  <c r="DO14" i="14"/>
  <c r="DO12" i="14"/>
  <c r="DO13" i="14"/>
  <c r="DO11" i="14"/>
  <c r="DO17" i="14"/>
  <c r="DP1" i="14"/>
  <c r="DO3" i="14"/>
  <c r="DN66" i="10"/>
  <c r="DN3" i="10"/>
  <c r="DO1" i="10"/>
  <c r="DM65" i="10"/>
  <c r="DM18" i="10" s="1"/>
  <c r="DM62" i="10"/>
  <c r="DM15" i="10" s="1"/>
  <c r="DM58" i="10"/>
  <c r="DM11" i="10" s="1"/>
  <c r="DM63" i="10"/>
  <c r="DM16" i="10" s="1"/>
  <c r="DM59" i="10"/>
  <c r="DM12" i="10" s="1"/>
  <c r="DM60" i="10"/>
  <c r="DM13" i="10" s="1"/>
  <c r="DM64" i="10"/>
  <c r="DM17" i="10" s="1"/>
  <c r="DM57" i="10"/>
  <c r="DM10" i="10" s="1"/>
  <c r="DM61" i="10"/>
  <c r="DM14" i="10" s="1"/>
  <c r="A107" i="12"/>
  <c r="G106" i="12"/>
  <c r="DQ14" i="15"/>
  <c r="DQ14" i="11"/>
  <c r="DQ14" i="6"/>
  <c r="DQ10" i="15"/>
  <c r="DQ10" i="11"/>
  <c r="DQ10" i="6"/>
  <c r="DR69" i="11"/>
  <c r="DR66" i="11"/>
  <c r="DR71" i="11"/>
  <c r="DR74" i="11"/>
  <c r="DR57" i="11"/>
  <c r="DR73" i="11"/>
  <c r="DR55" i="11"/>
  <c r="DR65" i="11"/>
  <c r="DR59" i="11"/>
  <c r="DR61" i="11"/>
  <c r="DR68" i="11"/>
  <c r="DR58" i="11"/>
  <c r="DR50" i="11"/>
  <c r="DR44" i="11"/>
  <c r="DR38" i="11"/>
  <c r="DR32" i="11"/>
  <c r="DR53" i="11"/>
  <c r="DR72" i="11"/>
  <c r="DR47" i="11"/>
  <c r="DR41" i="11"/>
  <c r="DR63" i="11"/>
  <c r="DR34" i="11"/>
  <c r="DR35" i="11"/>
  <c r="DR56" i="11"/>
  <c r="DR54" i="11"/>
  <c r="DR48" i="11"/>
  <c r="DR42" i="11"/>
  <c r="DR36" i="11"/>
  <c r="DR62" i="11"/>
  <c r="DR60" i="11"/>
  <c r="DR51" i="11"/>
  <c r="DR45" i="11"/>
  <c r="DR39" i="11"/>
  <c r="DR29" i="11"/>
  <c r="DR49" i="11"/>
  <c r="DR31" i="11"/>
  <c r="DR70" i="11"/>
  <c r="DR43" i="11"/>
  <c r="DR64" i="11"/>
  <c r="DR30" i="11"/>
  <c r="DR37" i="11"/>
  <c r="DR52" i="11"/>
  <c r="DR46" i="11"/>
  <c r="DR40" i="11"/>
  <c r="DR33" i="11"/>
  <c r="DR28" i="11"/>
  <c r="DQ11" i="15"/>
  <c r="DQ11" i="11"/>
  <c r="DQ11" i="6"/>
  <c r="DR70" i="15"/>
  <c r="DR59" i="15"/>
  <c r="DR50" i="15"/>
  <c r="DR48" i="15"/>
  <c r="DR40" i="15"/>
  <c r="DR28" i="15"/>
  <c r="DR66" i="15"/>
  <c r="DR72" i="15"/>
  <c r="DR55" i="15"/>
  <c r="DR34" i="15"/>
  <c r="DR74" i="15"/>
  <c r="DR73" i="15"/>
  <c r="DR51" i="15"/>
  <c r="DR45" i="15"/>
  <c r="DR39" i="15"/>
  <c r="DR56" i="15"/>
  <c r="DR49" i="15"/>
  <c r="DR47" i="15"/>
  <c r="DR43" i="15"/>
  <c r="DR37" i="15"/>
  <c r="DR38" i="15"/>
  <c r="DR35" i="15"/>
  <c r="DR31" i="15"/>
  <c r="DR30" i="15"/>
  <c r="DR65" i="15"/>
  <c r="DR58" i="15"/>
  <c r="DR52" i="15"/>
  <c r="DR63" i="15"/>
  <c r="DR62" i="15"/>
  <c r="DR68" i="15"/>
  <c r="DR61" i="15"/>
  <c r="DR44" i="15"/>
  <c r="DR54" i="15"/>
  <c r="DR46" i="15"/>
  <c r="DR42" i="15"/>
  <c r="DR64" i="15"/>
  <c r="DR57" i="15"/>
  <c r="DR53" i="15"/>
  <c r="DR32" i="15"/>
  <c r="DR71" i="15"/>
  <c r="DR69" i="15"/>
  <c r="DR60" i="15"/>
  <c r="DR36" i="15"/>
  <c r="DR33" i="15"/>
  <c r="DR41" i="15"/>
  <c r="DR29" i="15"/>
  <c r="CJ110" i="7"/>
  <c r="CK108" i="7" s="1"/>
  <c r="CJ109" i="7"/>
  <c r="DT1" i="11"/>
  <c r="DS3" i="11"/>
  <c r="A109" i="8"/>
  <c r="G108" i="8"/>
  <c r="C58" i="12"/>
  <c r="D57" i="16"/>
  <c r="F57" i="16" s="1"/>
  <c r="B58" i="16" s="1"/>
  <c r="DQ15" i="15"/>
  <c r="DQ15" i="11"/>
  <c r="DQ15" i="6"/>
  <c r="E57" i="12"/>
  <c r="DN59" i="5"/>
  <c r="DN12" i="5" s="1"/>
  <c r="DN62" i="5"/>
  <c r="DN15" i="5" s="1"/>
  <c r="DN65" i="5"/>
  <c r="DN18" i="5" s="1"/>
  <c r="DN57" i="5"/>
  <c r="DN10" i="5" s="1"/>
  <c r="DN60" i="5"/>
  <c r="DN13" i="5" s="1"/>
  <c r="DN63" i="5"/>
  <c r="DN16" i="5" s="1"/>
  <c r="DN66" i="5"/>
  <c r="DN58" i="5"/>
  <c r="DN11" i="5" s="1"/>
  <c r="DN61" i="5"/>
  <c r="DN14" i="5" s="1"/>
  <c r="DN64" i="5"/>
  <c r="DN17" i="5" s="1"/>
  <c r="DQ16" i="15"/>
  <c r="DQ16" i="11"/>
  <c r="DQ16" i="6"/>
  <c r="DQ12" i="15"/>
  <c r="DQ12" i="11"/>
  <c r="DQ12" i="6"/>
  <c r="DR74" i="6"/>
  <c r="DR68" i="6"/>
  <c r="DR66" i="6"/>
  <c r="DR60" i="6"/>
  <c r="DR54" i="6"/>
  <c r="DR48" i="6"/>
  <c r="DR42" i="6"/>
  <c r="DR36" i="6"/>
  <c r="DR71" i="6"/>
  <c r="DR63" i="6"/>
  <c r="DR57" i="6"/>
  <c r="DR51" i="6"/>
  <c r="DR45" i="6"/>
  <c r="DR39" i="6"/>
  <c r="DR33" i="6"/>
  <c r="DR28" i="6"/>
  <c r="DR30" i="6"/>
  <c r="DR29" i="6"/>
  <c r="DR61" i="6"/>
  <c r="DR55" i="6"/>
  <c r="DR49" i="6"/>
  <c r="DR43" i="6"/>
  <c r="DR37" i="6"/>
  <c r="DR31" i="6"/>
  <c r="DR72" i="6"/>
  <c r="DR64" i="6"/>
  <c r="DR58" i="6"/>
  <c r="DR52" i="6"/>
  <c r="DR46" i="6"/>
  <c r="DR40" i="6"/>
  <c r="DR34" i="6"/>
  <c r="DR69" i="6"/>
  <c r="DR62" i="6"/>
  <c r="DR56" i="6"/>
  <c r="DR50" i="6"/>
  <c r="DR44" i="6"/>
  <c r="DR38" i="6"/>
  <c r="DR32" i="6"/>
  <c r="DR73" i="6"/>
  <c r="DR65" i="6"/>
  <c r="DR59" i="6"/>
  <c r="DR53" i="6"/>
  <c r="DR47" i="6"/>
  <c r="DR41" i="6"/>
  <c r="DR35" i="6"/>
  <c r="DR70" i="6"/>
  <c r="DP1" i="5"/>
  <c r="DO3" i="5"/>
  <c r="BU88" i="15"/>
  <c r="BU91" i="15" s="1"/>
  <c r="BU92" i="15" s="1"/>
  <c r="BU97" i="15" s="1"/>
  <c r="BU88" i="11"/>
  <c r="BU91" i="11" s="1"/>
  <c r="BU92" i="11" s="1"/>
  <c r="BU97" i="11" s="1"/>
  <c r="BU88" i="6"/>
  <c r="BU91" i="6" s="1"/>
  <c r="BU92" i="6" s="1"/>
  <c r="BU97" i="6" s="1"/>
  <c r="D57" i="8"/>
  <c r="F57" i="8" s="1"/>
  <c r="B58" i="8" s="1"/>
  <c r="DT1" i="15"/>
  <c r="DS3" i="15"/>
  <c r="DT5" i="7"/>
  <c r="DU3" i="7"/>
  <c r="A111" i="16"/>
  <c r="G110" i="16"/>
  <c r="DQ17" i="15"/>
  <c r="DQ17" i="11"/>
  <c r="DQ17" i="6"/>
  <c r="DQ13" i="15"/>
  <c r="DQ13" i="11"/>
  <c r="DQ13" i="6"/>
  <c r="DQ9" i="15"/>
  <c r="DQ9" i="11"/>
  <c r="DQ9" i="6"/>
  <c r="DS3" i="6"/>
  <c r="DT1" i="6"/>
  <c r="DQ2" i="15"/>
  <c r="DQ2" i="11"/>
  <c r="DQ2" i="6"/>
  <c r="DN2" i="5"/>
  <c r="DN5" i="14" l="1"/>
  <c r="DN19" i="14" s="1"/>
  <c r="DM6" i="10"/>
  <c r="DQ5" i="11" s="1"/>
  <c r="DO63" i="14"/>
  <c r="DO65" i="14"/>
  <c r="DO57" i="14"/>
  <c r="DP58" i="14"/>
  <c r="DP60" i="14"/>
  <c r="DP61" i="14"/>
  <c r="DP64" i="14"/>
  <c r="DP59" i="14"/>
  <c r="DP62" i="14"/>
  <c r="DP66" i="14"/>
  <c r="DL19" i="10"/>
  <c r="DP4" i="11"/>
  <c r="DN8" i="10"/>
  <c r="DR7" i="11" s="1"/>
  <c r="DO25" i="14"/>
  <c r="DO27" i="14"/>
  <c r="DO20" i="14"/>
  <c r="DO28" i="14"/>
  <c r="DO26" i="14"/>
  <c r="DO21" i="14"/>
  <c r="DO29" i="14"/>
  <c r="DO24" i="14"/>
  <c r="DO23" i="14"/>
  <c r="DO22" i="14"/>
  <c r="DO8" i="14"/>
  <c r="DO16" i="14"/>
  <c r="DO18" i="14"/>
  <c r="DM5" i="10"/>
  <c r="DO10" i="14"/>
  <c r="DP13" i="14"/>
  <c r="DP12" i="14"/>
  <c r="DP11" i="14"/>
  <c r="DQ1" i="14"/>
  <c r="DP3" i="14"/>
  <c r="DP17" i="14"/>
  <c r="DP15" i="14"/>
  <c r="DP14" i="14"/>
  <c r="DP1" i="10"/>
  <c r="DO3" i="10"/>
  <c r="DO66" i="10"/>
  <c r="DN64" i="10"/>
  <c r="DN17" i="10" s="1"/>
  <c r="DN65" i="10"/>
  <c r="DN18" i="10" s="1"/>
  <c r="DN59" i="10"/>
  <c r="DN12" i="10" s="1"/>
  <c r="DN60" i="10"/>
  <c r="DN13" i="10" s="1"/>
  <c r="DN61" i="10"/>
  <c r="DN14" i="10" s="1"/>
  <c r="DN57" i="10"/>
  <c r="DN10" i="10" s="1"/>
  <c r="DN58" i="10"/>
  <c r="DN11" i="10" s="1"/>
  <c r="DN63" i="10"/>
  <c r="DN16" i="10" s="1"/>
  <c r="DN62" i="10"/>
  <c r="DN15" i="10" s="1"/>
  <c r="DQ1" i="5"/>
  <c r="DP3" i="5"/>
  <c r="DU1" i="6"/>
  <c r="DT3" i="6"/>
  <c r="DR13" i="15"/>
  <c r="DR13" i="11"/>
  <c r="DR13" i="6"/>
  <c r="DR9" i="15"/>
  <c r="DR9" i="11"/>
  <c r="DR9" i="6"/>
  <c r="CK110" i="7"/>
  <c r="CL108" i="7" s="1"/>
  <c r="CK109" i="7"/>
  <c r="DR10" i="15"/>
  <c r="DR10" i="11"/>
  <c r="DR10" i="6"/>
  <c r="C58" i="16"/>
  <c r="DS61" i="6"/>
  <c r="DS55" i="6"/>
  <c r="DS49" i="6"/>
  <c r="DS43" i="6"/>
  <c r="DS37" i="6"/>
  <c r="DS31" i="6"/>
  <c r="DS72" i="6"/>
  <c r="DS64" i="6"/>
  <c r="DS58" i="6"/>
  <c r="DS52" i="6"/>
  <c r="DS46" i="6"/>
  <c r="DS40" i="6"/>
  <c r="DS34" i="6"/>
  <c r="DS69" i="6"/>
  <c r="DS73" i="6"/>
  <c r="DS65" i="6"/>
  <c r="DS59" i="6"/>
  <c r="DS53" i="6"/>
  <c r="DS47" i="6"/>
  <c r="DS41" i="6"/>
  <c r="DS35" i="6"/>
  <c r="DS70" i="6"/>
  <c r="DS62" i="6"/>
  <c r="DS56" i="6"/>
  <c r="DS50" i="6"/>
  <c r="DS44" i="6"/>
  <c r="DS38" i="6"/>
  <c r="DS32" i="6"/>
  <c r="DS66" i="6"/>
  <c r="DS60" i="6"/>
  <c r="DS54" i="6"/>
  <c r="DS48" i="6"/>
  <c r="DS42" i="6"/>
  <c r="DS36" i="6"/>
  <c r="DS71" i="6"/>
  <c r="DS63" i="6"/>
  <c r="DS57" i="6"/>
  <c r="DS51" i="6"/>
  <c r="DS45" i="6"/>
  <c r="DS39" i="6"/>
  <c r="DS33" i="6"/>
  <c r="DS74" i="6"/>
  <c r="DS68" i="6"/>
  <c r="DS28" i="6"/>
  <c r="DS30" i="6"/>
  <c r="DS29" i="6"/>
  <c r="DS70" i="15"/>
  <c r="DS66" i="15"/>
  <c r="DS59" i="15"/>
  <c r="DS50" i="15"/>
  <c r="DS47" i="15"/>
  <c r="DS37" i="15"/>
  <c r="DS32" i="15"/>
  <c r="DS28" i="15"/>
  <c r="DS69" i="15"/>
  <c r="DS62" i="15"/>
  <c r="DS41" i="15"/>
  <c r="DS30" i="15"/>
  <c r="DS65" i="15"/>
  <c r="DS72" i="15"/>
  <c r="DS58" i="15"/>
  <c r="DS49" i="15"/>
  <c r="DS56" i="15"/>
  <c r="DS33" i="15"/>
  <c r="DS46" i="15"/>
  <c r="DS42" i="15"/>
  <c r="DS35" i="15"/>
  <c r="DS31" i="15"/>
  <c r="DS36" i="15"/>
  <c r="DS52" i="15"/>
  <c r="DS44" i="15"/>
  <c r="DS38" i="15"/>
  <c r="DS45" i="15"/>
  <c r="DS39" i="15"/>
  <c r="DS74" i="15"/>
  <c r="DS71" i="15"/>
  <c r="DS64" i="15"/>
  <c r="DS73" i="15"/>
  <c r="DS57" i="15"/>
  <c r="DS51" i="15"/>
  <c r="DS68" i="15"/>
  <c r="DS61" i="15"/>
  <c r="DS60" i="15"/>
  <c r="DS53" i="15"/>
  <c r="DS43" i="15"/>
  <c r="DS55" i="15"/>
  <c r="DS34" i="15"/>
  <c r="DS63" i="15"/>
  <c r="DS54" i="15"/>
  <c r="DS48" i="15"/>
  <c r="DS40" i="15"/>
  <c r="DS29" i="15"/>
  <c r="DO59" i="5"/>
  <c r="DO12" i="5" s="1"/>
  <c r="DO62" i="5"/>
  <c r="DO15" i="5" s="1"/>
  <c r="DO65" i="5"/>
  <c r="DO18" i="5" s="1"/>
  <c r="DO57" i="5"/>
  <c r="DO10" i="5" s="1"/>
  <c r="DO60" i="5"/>
  <c r="DO13" i="5" s="1"/>
  <c r="DO63" i="5"/>
  <c r="DO16" i="5" s="1"/>
  <c r="DO66" i="5"/>
  <c r="DO58" i="5"/>
  <c r="DO11" i="5" s="1"/>
  <c r="DO61" i="5"/>
  <c r="DO14" i="5" s="1"/>
  <c r="DO64" i="5"/>
  <c r="DO17" i="5" s="1"/>
  <c r="DR17" i="15"/>
  <c r="DR17" i="11"/>
  <c r="DR17" i="6"/>
  <c r="E57" i="16"/>
  <c r="DR14" i="15"/>
  <c r="DR14" i="11"/>
  <c r="DR14" i="6"/>
  <c r="A110" i="8"/>
  <c r="G109" i="8"/>
  <c r="DS64" i="11"/>
  <c r="DS58" i="11"/>
  <c r="DS62" i="11"/>
  <c r="DS69" i="11"/>
  <c r="DS49" i="11"/>
  <c r="DS43" i="11"/>
  <c r="DS37" i="11"/>
  <c r="DS31" i="11"/>
  <c r="DS68" i="11"/>
  <c r="DS70" i="11"/>
  <c r="DS73" i="11"/>
  <c r="DS74" i="11"/>
  <c r="DS71" i="11"/>
  <c r="DS65" i="11"/>
  <c r="DS55" i="11"/>
  <c r="DS60" i="11"/>
  <c r="DS51" i="11"/>
  <c r="DS45" i="11"/>
  <c r="DS30" i="11"/>
  <c r="DS48" i="11"/>
  <c r="DS72" i="11"/>
  <c r="DS52" i="11"/>
  <c r="DS46" i="11"/>
  <c r="DS57" i="11"/>
  <c r="DS53" i="11"/>
  <c r="DS42" i="11"/>
  <c r="DS63" i="11"/>
  <c r="DS59" i="11"/>
  <c r="DS32" i="11"/>
  <c r="DS36" i="11"/>
  <c r="DS47" i="11"/>
  <c r="DS41" i="11"/>
  <c r="DS35" i="11"/>
  <c r="DS50" i="11"/>
  <c r="DS44" i="11"/>
  <c r="DS38" i="11"/>
  <c r="DS39" i="11"/>
  <c r="DS33" i="11"/>
  <c r="DS40" i="11"/>
  <c r="DS29" i="11"/>
  <c r="DS54" i="11"/>
  <c r="DS61" i="11"/>
  <c r="DS34" i="11"/>
  <c r="DS56" i="11"/>
  <c r="DS66" i="11"/>
  <c r="DS28" i="11"/>
  <c r="DR2" i="15"/>
  <c r="DR2" i="11"/>
  <c r="DR2" i="6"/>
  <c r="DO2" i="5"/>
  <c r="A112" i="16"/>
  <c r="G111" i="16"/>
  <c r="DU1" i="15"/>
  <c r="DT3" i="15"/>
  <c r="C58" i="8"/>
  <c r="DR15" i="15"/>
  <c r="DR15" i="11"/>
  <c r="DR15" i="6"/>
  <c r="DR11" i="15"/>
  <c r="DR11" i="11"/>
  <c r="DR11" i="6"/>
  <c r="D58" i="12"/>
  <c r="F58" i="12" s="1"/>
  <c r="B59" i="12" s="1"/>
  <c r="DU1" i="11"/>
  <c r="DT3" i="11"/>
  <c r="A108" i="12"/>
  <c r="G107" i="12"/>
  <c r="DV3" i="7"/>
  <c r="DU5" i="7"/>
  <c r="E57" i="8"/>
  <c r="DR16" i="15"/>
  <c r="DR16" i="11"/>
  <c r="DR16" i="6"/>
  <c r="DR12" i="15"/>
  <c r="DR12" i="11"/>
  <c r="DR12" i="6"/>
  <c r="CJ112" i="7"/>
  <c r="CJ115" i="7" s="1"/>
  <c r="CJ114" i="7"/>
  <c r="DO6" i="14" l="1"/>
  <c r="DO5" i="14"/>
  <c r="DN5" i="10"/>
  <c r="DR4" i="11" s="1"/>
  <c r="DN6" i="10"/>
  <c r="DR5" i="11" s="1"/>
  <c r="DP57" i="14"/>
  <c r="DP65" i="14"/>
  <c r="DP63" i="14"/>
  <c r="DQ58" i="14"/>
  <c r="DQ59" i="14"/>
  <c r="DQ62" i="14"/>
  <c r="DQ15" i="14" s="1"/>
  <c r="DQ60" i="14"/>
  <c r="DQ61" i="14"/>
  <c r="DQ66" i="14"/>
  <c r="DQ64" i="14"/>
  <c r="DO8" i="10"/>
  <c r="DS7" i="11" s="1"/>
  <c r="DM19" i="10"/>
  <c r="DQ4" i="11"/>
  <c r="DP28" i="14"/>
  <c r="DP29" i="14"/>
  <c r="DP27" i="14"/>
  <c r="DP25" i="14"/>
  <c r="DP26" i="14"/>
  <c r="DP20" i="14"/>
  <c r="DP8" i="14"/>
  <c r="DP22" i="14"/>
  <c r="DP21" i="14"/>
  <c r="DP24" i="14"/>
  <c r="DP23" i="14"/>
  <c r="DP16" i="14"/>
  <c r="DP18" i="14"/>
  <c r="DP10" i="14"/>
  <c r="DQ13" i="14"/>
  <c r="DQ14" i="14"/>
  <c r="DQ12" i="14"/>
  <c r="DQ3" i="14"/>
  <c r="DR1" i="14"/>
  <c r="DQ17" i="14"/>
  <c r="DQ11" i="14"/>
  <c r="DO62" i="10"/>
  <c r="DO15" i="10" s="1"/>
  <c r="DO58" i="10"/>
  <c r="DO11" i="10" s="1"/>
  <c r="DO63" i="10"/>
  <c r="DO16" i="10" s="1"/>
  <c r="DO64" i="10"/>
  <c r="DO17" i="10" s="1"/>
  <c r="DO60" i="10"/>
  <c r="DO13" i="10" s="1"/>
  <c r="DO57" i="10"/>
  <c r="DO10" i="10" s="1"/>
  <c r="DO61" i="10"/>
  <c r="DO14" i="10" s="1"/>
  <c r="DO59" i="10"/>
  <c r="DO12" i="10" s="1"/>
  <c r="DO65" i="10"/>
  <c r="DO18" i="10" s="1"/>
  <c r="DQ1" i="10"/>
  <c r="DP66" i="10"/>
  <c r="DP3" i="10"/>
  <c r="DV1" i="11"/>
  <c r="DU3" i="11"/>
  <c r="BV88" i="15"/>
  <c r="BV91" i="15" s="1"/>
  <c r="BV92" i="15" s="1"/>
  <c r="BV97" i="15" s="1"/>
  <c r="BV88" i="11"/>
  <c r="BV91" i="11" s="1"/>
  <c r="BV92" i="11" s="1"/>
  <c r="BV97" i="11" s="1"/>
  <c r="BV88" i="6"/>
  <c r="BV91" i="6" s="1"/>
  <c r="BV92" i="6" s="1"/>
  <c r="BV97" i="6" s="1"/>
  <c r="D58" i="8"/>
  <c r="F58" i="8" s="1"/>
  <c r="DS2" i="15"/>
  <c r="DS2" i="11"/>
  <c r="DS2" i="6"/>
  <c r="DP2" i="5"/>
  <c r="G110" i="8"/>
  <c r="A111" i="8"/>
  <c r="DS17" i="15"/>
  <c r="DS17" i="11"/>
  <c r="DS17" i="6"/>
  <c r="CK112" i="7"/>
  <c r="CK115" i="7" s="1"/>
  <c r="CK114" i="7"/>
  <c r="DT70" i="15"/>
  <c r="DT63" i="15"/>
  <c r="DT73" i="15"/>
  <c r="DT71" i="15"/>
  <c r="DT62" i="15"/>
  <c r="DT56" i="15"/>
  <c r="DT50" i="15"/>
  <c r="DT60" i="15"/>
  <c r="DT66" i="15"/>
  <c r="DT59" i="15"/>
  <c r="DT48" i="15"/>
  <c r="DT42" i="15"/>
  <c r="DT55" i="15"/>
  <c r="DT41" i="15"/>
  <c r="DT34" i="15"/>
  <c r="DT30" i="15"/>
  <c r="DT51" i="15"/>
  <c r="DT45" i="15"/>
  <c r="DT28" i="15"/>
  <c r="DT72" i="15"/>
  <c r="DT69" i="15"/>
  <c r="DT65" i="15"/>
  <c r="DT58" i="15"/>
  <c r="DT52" i="15"/>
  <c r="DT31" i="15"/>
  <c r="DT36" i="15"/>
  <c r="DT68" i="15"/>
  <c r="DT61" i="15"/>
  <c r="DT57" i="15"/>
  <c r="DT38" i="15"/>
  <c r="DT35" i="15"/>
  <c r="DT74" i="15"/>
  <c r="DT64" i="15"/>
  <c r="DT53" i="15"/>
  <c r="DT49" i="15"/>
  <c r="DT32" i="15"/>
  <c r="DT39" i="15"/>
  <c r="DT46" i="15"/>
  <c r="DT40" i="15"/>
  <c r="DT43" i="15"/>
  <c r="DT37" i="15"/>
  <c r="DT54" i="15"/>
  <c r="DT44" i="15"/>
  <c r="DT33" i="15"/>
  <c r="DT47" i="15"/>
  <c r="DT29" i="15"/>
  <c r="CL110" i="7"/>
  <c r="CM108" i="7" s="1"/>
  <c r="CL109" i="7"/>
  <c r="DT65" i="6"/>
  <c r="DT59" i="6"/>
  <c r="DT53" i="6"/>
  <c r="DT47" i="6"/>
  <c r="DT41" i="6"/>
  <c r="DT35" i="6"/>
  <c r="DT70" i="6"/>
  <c r="DT62" i="6"/>
  <c r="DT56" i="6"/>
  <c r="DT50" i="6"/>
  <c r="DT44" i="6"/>
  <c r="DT38" i="6"/>
  <c r="DT32" i="6"/>
  <c r="DT73" i="6"/>
  <c r="DT66" i="6"/>
  <c r="DT60" i="6"/>
  <c r="DT54" i="6"/>
  <c r="DT48" i="6"/>
  <c r="DT42" i="6"/>
  <c r="DT36" i="6"/>
  <c r="DT71" i="6"/>
  <c r="DT63" i="6"/>
  <c r="DT57" i="6"/>
  <c r="DT51" i="6"/>
  <c r="DT45" i="6"/>
  <c r="DT39" i="6"/>
  <c r="DT33" i="6"/>
  <c r="DT74" i="6"/>
  <c r="DT68" i="6"/>
  <c r="DT28" i="6"/>
  <c r="DT30" i="6"/>
  <c r="DT29" i="6"/>
  <c r="DT72" i="6"/>
  <c r="DT64" i="6"/>
  <c r="DT58" i="6"/>
  <c r="DT52" i="6"/>
  <c r="DT46" i="6"/>
  <c r="DT40" i="6"/>
  <c r="DT34" i="6"/>
  <c r="DT69" i="6"/>
  <c r="DT61" i="6"/>
  <c r="DT55" i="6"/>
  <c r="DT49" i="6"/>
  <c r="DT43" i="6"/>
  <c r="DT37" i="6"/>
  <c r="DT31" i="6"/>
  <c r="DT72" i="11"/>
  <c r="DT66" i="11"/>
  <c r="DT47" i="11"/>
  <c r="DT41" i="11"/>
  <c r="DT35" i="11"/>
  <c r="DT63" i="11"/>
  <c r="DT57" i="11"/>
  <c r="DT48" i="11"/>
  <c r="DT42" i="11"/>
  <c r="DT36" i="11"/>
  <c r="DT54" i="11"/>
  <c r="DT65" i="11"/>
  <c r="DT68" i="11"/>
  <c r="DT52" i="11"/>
  <c r="DT64" i="11"/>
  <c r="DT61" i="11"/>
  <c r="DT53" i="11"/>
  <c r="DT71" i="11"/>
  <c r="DT37" i="11"/>
  <c r="DT32" i="11"/>
  <c r="DT74" i="11"/>
  <c r="DT60" i="11"/>
  <c r="DT50" i="11"/>
  <c r="DT44" i="11"/>
  <c r="DT73" i="11"/>
  <c r="DT39" i="11"/>
  <c r="DT33" i="11"/>
  <c r="DT51" i="11"/>
  <c r="DT45" i="11"/>
  <c r="DT56" i="11"/>
  <c r="DT31" i="11"/>
  <c r="DT38" i="11"/>
  <c r="DT30" i="11"/>
  <c r="DT62" i="11"/>
  <c r="DT59" i="11"/>
  <c r="DT29" i="11"/>
  <c r="DT69" i="11"/>
  <c r="DT46" i="11"/>
  <c r="DT40" i="11"/>
  <c r="DT34" i="11"/>
  <c r="DT70" i="11"/>
  <c r="DT58" i="11"/>
  <c r="DT55" i="11"/>
  <c r="DT49" i="11"/>
  <c r="DT43" i="11"/>
  <c r="DT28" i="11"/>
  <c r="A113" i="16"/>
  <c r="G112" i="16"/>
  <c r="DS10" i="15"/>
  <c r="DS10" i="11"/>
  <c r="DS10" i="6"/>
  <c r="C59" i="12"/>
  <c r="DS14" i="15"/>
  <c r="DS14" i="11"/>
  <c r="DS14" i="6"/>
  <c r="E58" i="12"/>
  <c r="DV1" i="15"/>
  <c r="DU3" i="15"/>
  <c r="DS15" i="15"/>
  <c r="DS15" i="11"/>
  <c r="DS15" i="6"/>
  <c r="DS11" i="15"/>
  <c r="DS11" i="11"/>
  <c r="DS11" i="6"/>
  <c r="DV1" i="6"/>
  <c r="DU3" i="6"/>
  <c r="DV5" i="7"/>
  <c r="DW3" i="7"/>
  <c r="A109" i="12"/>
  <c r="G108" i="12"/>
  <c r="DS16" i="15"/>
  <c r="DS16" i="11"/>
  <c r="DS16" i="6"/>
  <c r="DS12" i="15"/>
  <c r="DS12" i="11"/>
  <c r="DS12" i="6"/>
  <c r="D58" i="16"/>
  <c r="F58" i="16" s="1"/>
  <c r="B59" i="16" s="1"/>
  <c r="DP57" i="5"/>
  <c r="DP10" i="5" s="1"/>
  <c r="DP60" i="5"/>
  <c r="DP13" i="5" s="1"/>
  <c r="DP63" i="5"/>
  <c r="DP16" i="5" s="1"/>
  <c r="DP66" i="5"/>
  <c r="DP58" i="5"/>
  <c r="DP11" i="5" s="1"/>
  <c r="DP61" i="5"/>
  <c r="DP14" i="5" s="1"/>
  <c r="DP64" i="5"/>
  <c r="DP17" i="5" s="1"/>
  <c r="DP59" i="5"/>
  <c r="DP12" i="5" s="1"/>
  <c r="DP62" i="5"/>
  <c r="DP15" i="5" s="1"/>
  <c r="DP65" i="5"/>
  <c r="DP18" i="5" s="1"/>
  <c r="DS13" i="15"/>
  <c r="DS13" i="11"/>
  <c r="DS13" i="6"/>
  <c r="DS9" i="15"/>
  <c r="DS9" i="11"/>
  <c r="DS9" i="6"/>
  <c r="DR1" i="5"/>
  <c r="DQ3" i="5"/>
  <c r="DO19" i="14" l="1"/>
  <c r="DP6" i="14"/>
  <c r="DP5" i="14"/>
  <c r="DP19" i="14" s="1"/>
  <c r="DN19" i="10"/>
  <c r="DO6" i="10"/>
  <c r="DS5" i="11" s="1"/>
  <c r="DR58" i="14"/>
  <c r="DR62" i="14"/>
  <c r="DR60" i="14"/>
  <c r="DR59" i="14"/>
  <c r="DR64" i="14"/>
  <c r="DR66" i="14"/>
  <c r="DR61" i="14"/>
  <c r="DQ57" i="14"/>
  <c r="DQ65" i="14"/>
  <c r="DQ18" i="14" s="1"/>
  <c r="DQ63" i="14"/>
  <c r="DP8" i="10"/>
  <c r="DT7" i="11" s="1"/>
  <c r="DQ28" i="14"/>
  <c r="DQ27" i="14"/>
  <c r="DQ29" i="14"/>
  <c r="DQ25" i="14"/>
  <c r="DQ20" i="14"/>
  <c r="DQ21" i="14"/>
  <c r="DQ8" i="14"/>
  <c r="DQ26" i="14"/>
  <c r="DQ24" i="14"/>
  <c r="DQ22" i="14"/>
  <c r="DQ23" i="14"/>
  <c r="DQ16" i="14"/>
  <c r="DO5" i="10"/>
  <c r="DQ10" i="14"/>
  <c r="DR13" i="14"/>
  <c r="DR14" i="14"/>
  <c r="DR3" i="14"/>
  <c r="DS1" i="14"/>
  <c r="DR12" i="14"/>
  <c r="DR11" i="14"/>
  <c r="DR17" i="14"/>
  <c r="DR15" i="14"/>
  <c r="DQ3" i="10"/>
  <c r="DR1" i="10"/>
  <c r="DQ66" i="10"/>
  <c r="DP62" i="10"/>
  <c r="DP15" i="10" s="1"/>
  <c r="DP57" i="10"/>
  <c r="DP10" i="10" s="1"/>
  <c r="DP58" i="10"/>
  <c r="DP11" i="10" s="1"/>
  <c r="DP63" i="10"/>
  <c r="DP16" i="10" s="1"/>
  <c r="DP59" i="10"/>
  <c r="DP12" i="10" s="1"/>
  <c r="DP64" i="10"/>
  <c r="DP17" i="10" s="1"/>
  <c r="DP65" i="10"/>
  <c r="DP18" i="10" s="1"/>
  <c r="DP60" i="10"/>
  <c r="DP13" i="10" s="1"/>
  <c r="DP61" i="10"/>
  <c r="DP14" i="10" s="1"/>
  <c r="E58" i="16"/>
  <c r="DQ58" i="5"/>
  <c r="DQ11" i="5" s="1"/>
  <c r="DQ61" i="5"/>
  <c r="DQ14" i="5" s="1"/>
  <c r="DQ64" i="5"/>
  <c r="DQ17" i="5" s="1"/>
  <c r="DQ59" i="5"/>
  <c r="DQ12" i="5" s="1"/>
  <c r="DQ62" i="5"/>
  <c r="DQ15" i="5" s="1"/>
  <c r="DQ65" i="5"/>
  <c r="DQ18" i="5" s="1"/>
  <c r="DQ57" i="5"/>
  <c r="DQ10" i="5" s="1"/>
  <c r="DQ60" i="5"/>
  <c r="DQ13" i="5" s="1"/>
  <c r="DQ63" i="5"/>
  <c r="DQ16" i="5" s="1"/>
  <c r="DQ66" i="5"/>
  <c r="DT16" i="15"/>
  <c r="DT16" i="11"/>
  <c r="DT16" i="6"/>
  <c r="DT12" i="15"/>
  <c r="DT12" i="11"/>
  <c r="DT12" i="6"/>
  <c r="DW5" i="7"/>
  <c r="DX3" i="7"/>
  <c r="DW1" i="15"/>
  <c r="DV3" i="15"/>
  <c r="B59" i="8"/>
  <c r="DW1" i="11"/>
  <c r="DV3" i="11"/>
  <c r="DS1" i="5"/>
  <c r="DR3" i="5"/>
  <c r="DT17" i="15"/>
  <c r="DT17" i="11"/>
  <c r="DT17" i="6"/>
  <c r="DT13" i="15"/>
  <c r="DT13" i="11"/>
  <c r="DT13" i="6"/>
  <c r="DT9" i="15"/>
  <c r="DT9" i="11"/>
  <c r="DT9" i="6"/>
  <c r="D59" i="12"/>
  <c r="F59" i="12" s="1"/>
  <c r="B60" i="12" s="1"/>
  <c r="DT14" i="15"/>
  <c r="DT14" i="11"/>
  <c r="DT14" i="6"/>
  <c r="DU71" i="6"/>
  <c r="DU63" i="6"/>
  <c r="DU57" i="6"/>
  <c r="DU51" i="6"/>
  <c r="DU45" i="6"/>
  <c r="DU39" i="6"/>
  <c r="DU33" i="6"/>
  <c r="DU74" i="6"/>
  <c r="DU68" i="6"/>
  <c r="DU66" i="6"/>
  <c r="DU60" i="6"/>
  <c r="DU54" i="6"/>
  <c r="DU48" i="6"/>
  <c r="DU42" i="6"/>
  <c r="DU36" i="6"/>
  <c r="DU28" i="6"/>
  <c r="DU29" i="6"/>
  <c r="DU64" i="6"/>
  <c r="DU58" i="6"/>
  <c r="DU52" i="6"/>
  <c r="DU46" i="6"/>
  <c r="DU40" i="6"/>
  <c r="DU34" i="6"/>
  <c r="DU69" i="6"/>
  <c r="DU61" i="6"/>
  <c r="DU55" i="6"/>
  <c r="DU49" i="6"/>
  <c r="DU43" i="6"/>
  <c r="DU37" i="6"/>
  <c r="DU31" i="6"/>
  <c r="DU72" i="6"/>
  <c r="DU65" i="6"/>
  <c r="DU59" i="6"/>
  <c r="DU53" i="6"/>
  <c r="DU47" i="6"/>
  <c r="DU41" i="6"/>
  <c r="DU35" i="6"/>
  <c r="DU70" i="6"/>
  <c r="DU62" i="6"/>
  <c r="DU56" i="6"/>
  <c r="DU50" i="6"/>
  <c r="DU44" i="6"/>
  <c r="DU38" i="6"/>
  <c r="DU32" i="6"/>
  <c r="DU73" i="6"/>
  <c r="DU30" i="6"/>
  <c r="A114" i="16"/>
  <c r="G113" i="16"/>
  <c r="DT2" i="15"/>
  <c r="DT2" i="11"/>
  <c r="DQ2" i="5"/>
  <c r="DT2" i="6"/>
  <c r="E58" i="8"/>
  <c r="DT10" i="15"/>
  <c r="DT10" i="11"/>
  <c r="DT10" i="6"/>
  <c r="DT11" i="15"/>
  <c r="DT11" i="11"/>
  <c r="DT11" i="6"/>
  <c r="DW1" i="6"/>
  <c r="DV3" i="6"/>
  <c r="CL114" i="7"/>
  <c r="CL112" i="7"/>
  <c r="CL115" i="7" s="1"/>
  <c r="CM109" i="7"/>
  <c r="A112" i="8"/>
  <c r="G111" i="8"/>
  <c r="DT15" i="15"/>
  <c r="DT15" i="11"/>
  <c r="DT15" i="6"/>
  <c r="C59" i="16"/>
  <c r="A110" i="12"/>
  <c r="G109" i="12"/>
  <c r="DU73" i="15"/>
  <c r="DU63" i="15"/>
  <c r="DU43" i="15"/>
  <c r="DU31" i="15"/>
  <c r="DU44" i="15"/>
  <c r="DU48" i="15"/>
  <c r="DU42" i="15"/>
  <c r="DU36" i="15"/>
  <c r="DU51" i="15"/>
  <c r="DU38" i="15"/>
  <c r="DU69" i="15"/>
  <c r="DU64" i="15"/>
  <c r="DU61" i="15"/>
  <c r="DU55" i="15"/>
  <c r="DU49" i="15"/>
  <c r="DU66" i="15"/>
  <c r="DU59" i="15"/>
  <c r="DU58" i="15"/>
  <c r="DU47" i="15"/>
  <c r="DU52" i="15"/>
  <c r="DU39" i="15"/>
  <c r="DU72" i="15"/>
  <c r="DU50" i="15"/>
  <c r="DU57" i="15"/>
  <c r="DU53" i="15"/>
  <c r="DU46" i="15"/>
  <c r="DU37" i="15"/>
  <c r="DU34" i="15"/>
  <c r="DU30" i="15"/>
  <c r="DU74" i="15"/>
  <c r="DU68" i="15"/>
  <c r="DU70" i="15"/>
  <c r="DU65" i="15"/>
  <c r="DU62" i="15"/>
  <c r="DU45" i="15"/>
  <c r="DU71" i="15"/>
  <c r="DU60" i="15"/>
  <c r="DU54" i="15"/>
  <c r="DU56" i="15"/>
  <c r="DU40" i="15"/>
  <c r="DU41" i="15"/>
  <c r="DU35" i="15"/>
  <c r="DU33" i="15"/>
  <c r="DU32" i="15"/>
  <c r="DU28" i="15"/>
  <c r="DU29" i="15"/>
  <c r="DU74" i="11"/>
  <c r="DU68" i="11"/>
  <c r="DU64" i="11"/>
  <c r="DU61" i="11"/>
  <c r="DU63" i="11"/>
  <c r="DU70" i="11"/>
  <c r="DU73" i="11"/>
  <c r="DU69" i="11"/>
  <c r="DU71" i="11"/>
  <c r="DU54" i="11"/>
  <c r="DU52" i="11"/>
  <c r="DU46" i="11"/>
  <c r="DU40" i="11"/>
  <c r="DU34" i="11"/>
  <c r="DU57" i="11"/>
  <c r="DU53" i="11"/>
  <c r="DU32" i="11"/>
  <c r="DU37" i="11"/>
  <c r="DU29" i="11"/>
  <c r="DU62" i="11"/>
  <c r="DU47" i="11"/>
  <c r="DU41" i="11"/>
  <c r="DU35" i="11"/>
  <c r="DU45" i="11"/>
  <c r="DU39" i="11"/>
  <c r="DU33" i="11"/>
  <c r="DU48" i="11"/>
  <c r="DU42" i="11"/>
  <c r="DU31" i="11"/>
  <c r="DU59" i="11"/>
  <c r="DU51" i="11"/>
  <c r="DU30" i="11"/>
  <c r="DU56" i="11"/>
  <c r="DU65" i="11"/>
  <c r="DU72" i="11"/>
  <c r="DU60" i="11"/>
  <c r="DU58" i="11"/>
  <c r="DU55" i="11"/>
  <c r="DU49" i="11"/>
  <c r="DU43" i="11"/>
  <c r="DU36" i="11"/>
  <c r="DU38" i="11"/>
  <c r="DU50" i="11"/>
  <c r="DU44" i="11"/>
  <c r="DU66" i="11"/>
  <c r="DU28" i="11"/>
  <c r="DQ6" i="14" l="1"/>
  <c r="DQ5" i="14"/>
  <c r="DP6" i="10"/>
  <c r="DT5" i="11" s="1"/>
  <c r="DS59" i="14"/>
  <c r="DS58" i="14"/>
  <c r="DS60" i="14"/>
  <c r="DS61" i="14"/>
  <c r="DS64" i="14"/>
  <c r="DS66" i="14"/>
  <c r="DS62" i="14"/>
  <c r="DR65" i="14"/>
  <c r="DR57" i="14"/>
  <c r="DR63" i="14"/>
  <c r="DQ19" i="14"/>
  <c r="DQ8" i="10"/>
  <c r="DU7" i="11" s="1"/>
  <c r="DO19" i="10"/>
  <c r="DS4" i="11"/>
  <c r="DR25" i="14"/>
  <c r="DR27" i="14"/>
  <c r="DR29" i="14"/>
  <c r="DR24" i="14"/>
  <c r="DR8" i="14"/>
  <c r="DR20" i="14"/>
  <c r="DR26" i="14"/>
  <c r="DR21" i="14"/>
  <c r="DR22" i="14"/>
  <c r="DR28" i="14"/>
  <c r="DR23" i="14"/>
  <c r="DR18" i="14"/>
  <c r="DR16" i="14"/>
  <c r="DP5" i="10"/>
  <c r="DR10" i="14"/>
  <c r="DS3" i="14"/>
  <c r="DT1" i="14"/>
  <c r="DS11" i="14"/>
  <c r="DS15" i="14"/>
  <c r="DS12" i="14"/>
  <c r="DS17" i="14"/>
  <c r="DS13" i="14"/>
  <c r="DS14" i="14"/>
  <c r="DS1" i="10"/>
  <c r="DR3" i="10"/>
  <c r="DR66" i="10"/>
  <c r="DQ61" i="10"/>
  <c r="DQ14" i="10" s="1"/>
  <c r="DQ58" i="10"/>
  <c r="DQ11" i="10" s="1"/>
  <c r="DQ65" i="10"/>
  <c r="DQ18" i="10" s="1"/>
  <c r="DQ60" i="10"/>
  <c r="DQ13" i="10" s="1"/>
  <c r="DQ62" i="10"/>
  <c r="DQ15" i="10" s="1"/>
  <c r="DQ59" i="10"/>
  <c r="DQ12" i="10" s="1"/>
  <c r="DQ63" i="10"/>
  <c r="DQ16" i="10" s="1"/>
  <c r="DQ57" i="10"/>
  <c r="DQ10" i="10" s="1"/>
  <c r="DQ64" i="10"/>
  <c r="DQ17" i="10" s="1"/>
  <c r="E59" i="12"/>
  <c r="C60" i="12"/>
  <c r="DS3" i="5"/>
  <c r="DT1" i="5"/>
  <c r="DV73" i="15"/>
  <c r="DV71" i="15"/>
  <c r="DV62" i="15"/>
  <c r="DV64" i="15"/>
  <c r="DV61" i="15"/>
  <c r="DV55" i="15"/>
  <c r="DV57" i="15"/>
  <c r="DV52" i="15"/>
  <c r="DV44" i="15"/>
  <c r="DV35" i="15"/>
  <c r="DV70" i="15"/>
  <c r="DV59" i="15"/>
  <c r="DV56" i="15"/>
  <c r="DV31" i="15"/>
  <c r="DV43" i="15"/>
  <c r="DV30" i="15"/>
  <c r="DV72" i="15"/>
  <c r="DV63" i="15"/>
  <c r="DV69" i="15"/>
  <c r="DV48" i="15"/>
  <c r="DV42" i="15"/>
  <c r="DV33" i="15"/>
  <c r="DV38" i="15"/>
  <c r="DV32" i="15"/>
  <c r="DV28" i="15"/>
  <c r="DV47" i="15"/>
  <c r="DV41" i="15"/>
  <c r="DV45" i="15"/>
  <c r="DV36" i="15"/>
  <c r="DV37" i="15"/>
  <c r="DV34" i="15"/>
  <c r="DV68" i="15"/>
  <c r="DV60" i="15"/>
  <c r="DV54" i="15"/>
  <c r="DV58" i="15"/>
  <c r="DV65" i="15"/>
  <c r="DV49" i="15"/>
  <c r="DV46" i="15"/>
  <c r="DV51" i="15"/>
  <c r="DV53" i="15"/>
  <c r="DV40" i="15"/>
  <c r="DV39" i="15"/>
  <c r="DV74" i="15"/>
  <c r="DV66" i="15"/>
  <c r="DV50" i="15"/>
  <c r="DV29" i="15"/>
  <c r="DU12" i="15"/>
  <c r="DU12" i="11"/>
  <c r="DU12" i="6"/>
  <c r="D59" i="16"/>
  <c r="F59" i="16" s="1"/>
  <c r="B60" i="16" s="1"/>
  <c r="CM114" i="7"/>
  <c r="CM112" i="7"/>
  <c r="CM115" i="7" s="1"/>
  <c r="DV64" i="6"/>
  <c r="DV58" i="6"/>
  <c r="DV52" i="6"/>
  <c r="DV46" i="6"/>
  <c r="DV40" i="6"/>
  <c r="DV34" i="6"/>
  <c r="DV69" i="6"/>
  <c r="DV61" i="6"/>
  <c r="DV55" i="6"/>
  <c r="DV49" i="6"/>
  <c r="DV43" i="6"/>
  <c r="DV37" i="6"/>
  <c r="DV31" i="6"/>
  <c r="DV72" i="6"/>
  <c r="DV70" i="6"/>
  <c r="DV62" i="6"/>
  <c r="DV56" i="6"/>
  <c r="DV50" i="6"/>
  <c r="DV44" i="6"/>
  <c r="DV38" i="6"/>
  <c r="DV32" i="6"/>
  <c r="DV73" i="6"/>
  <c r="DV65" i="6"/>
  <c r="DV59" i="6"/>
  <c r="DV53" i="6"/>
  <c r="DV47" i="6"/>
  <c r="DV41" i="6"/>
  <c r="DV35" i="6"/>
  <c r="DV29" i="6"/>
  <c r="DV63" i="6"/>
  <c r="DV57" i="6"/>
  <c r="DV51" i="6"/>
  <c r="DV45" i="6"/>
  <c r="DV39" i="6"/>
  <c r="DV33" i="6"/>
  <c r="DV74" i="6"/>
  <c r="DV68" i="6"/>
  <c r="DV66" i="6"/>
  <c r="DV60" i="6"/>
  <c r="DV54" i="6"/>
  <c r="DV48" i="6"/>
  <c r="DV42" i="6"/>
  <c r="DV36" i="6"/>
  <c r="DV71" i="6"/>
  <c r="DV28" i="6"/>
  <c r="DV30" i="6"/>
  <c r="DX1" i="15"/>
  <c r="DW3" i="15"/>
  <c r="DU9" i="15"/>
  <c r="DU9" i="11"/>
  <c r="DU9" i="6"/>
  <c r="CM110" i="7"/>
  <c r="CN108" i="7" s="1"/>
  <c r="DX1" i="6"/>
  <c r="DW3" i="6"/>
  <c r="C59" i="8"/>
  <c r="DX5" i="7"/>
  <c r="DY3" i="7"/>
  <c r="DU16" i="15"/>
  <c r="DU16" i="11"/>
  <c r="DU16" i="6"/>
  <c r="DV61" i="11"/>
  <c r="DV55" i="11"/>
  <c r="DV58" i="11"/>
  <c r="DV52" i="11"/>
  <c r="DV46" i="11"/>
  <c r="DV40" i="11"/>
  <c r="DV34" i="11"/>
  <c r="DV74" i="11"/>
  <c r="DV50" i="11"/>
  <c r="DV73" i="11"/>
  <c r="DV64" i="11"/>
  <c r="DV59" i="11"/>
  <c r="DV70" i="11"/>
  <c r="DV71" i="11"/>
  <c r="DV60" i="11"/>
  <c r="DV63" i="11"/>
  <c r="DV66" i="11"/>
  <c r="DV57" i="11"/>
  <c r="DV48" i="11"/>
  <c r="DV42" i="11"/>
  <c r="DV31" i="11"/>
  <c r="DV72" i="11"/>
  <c r="DV51" i="11"/>
  <c r="DV49" i="11"/>
  <c r="DV43" i="11"/>
  <c r="DV54" i="11"/>
  <c r="DV35" i="11"/>
  <c r="DV68" i="11"/>
  <c r="DV45" i="11"/>
  <c r="DV56" i="11"/>
  <c r="DV65" i="11"/>
  <c r="DV39" i="11"/>
  <c r="DV44" i="11"/>
  <c r="DV38" i="11"/>
  <c r="DV32" i="11"/>
  <c r="DV47" i="11"/>
  <c r="DV41" i="11"/>
  <c r="DV33" i="11"/>
  <c r="DV62" i="11"/>
  <c r="DV30" i="11"/>
  <c r="DV53" i="11"/>
  <c r="DV69" i="11"/>
  <c r="DV36" i="11"/>
  <c r="DV37" i="11"/>
  <c r="DV29" i="11"/>
  <c r="DV28" i="11"/>
  <c r="DU17" i="15"/>
  <c r="DU17" i="11"/>
  <c r="DU17" i="6"/>
  <c r="DU13" i="15"/>
  <c r="DU13" i="11"/>
  <c r="DU13" i="6"/>
  <c r="A111" i="12"/>
  <c r="G110" i="12"/>
  <c r="DU2" i="15"/>
  <c r="DU2" i="11"/>
  <c r="DR2" i="5"/>
  <c r="DU2" i="6"/>
  <c r="A115" i="16"/>
  <c r="G114" i="16"/>
  <c r="DW3" i="11"/>
  <c r="DX1" i="11"/>
  <c r="DU14" i="15"/>
  <c r="DU14" i="11"/>
  <c r="DU14" i="6"/>
  <c r="DU10" i="15"/>
  <c r="DU10" i="11"/>
  <c r="DU10" i="6"/>
  <c r="A113" i="8"/>
  <c r="G112" i="8"/>
  <c r="DR58" i="5"/>
  <c r="DR11" i="5" s="1"/>
  <c r="DR61" i="5"/>
  <c r="DR14" i="5" s="1"/>
  <c r="DR64" i="5"/>
  <c r="DR17" i="5" s="1"/>
  <c r="DR59" i="5"/>
  <c r="DR12" i="5" s="1"/>
  <c r="DR62" i="5"/>
  <c r="DR15" i="5" s="1"/>
  <c r="DR65" i="5"/>
  <c r="DR18" i="5" s="1"/>
  <c r="DR57" i="5"/>
  <c r="DR10" i="5" s="1"/>
  <c r="DR60" i="5"/>
  <c r="DR13" i="5" s="1"/>
  <c r="DR63" i="5"/>
  <c r="DR16" i="5" s="1"/>
  <c r="DR66" i="5"/>
  <c r="DU15" i="15"/>
  <c r="DU15" i="11"/>
  <c r="DU15" i="6"/>
  <c r="DU11" i="15"/>
  <c r="DU11" i="11"/>
  <c r="DU11" i="6"/>
  <c r="DR6" i="14" l="1"/>
  <c r="DR5" i="14"/>
  <c r="DQ6" i="10"/>
  <c r="DU5" i="11" s="1"/>
  <c r="DT59" i="14"/>
  <c r="DT66" i="14"/>
  <c r="DT58" i="14"/>
  <c r="DT60" i="14"/>
  <c r="DT61" i="14"/>
  <c r="DT62" i="14"/>
  <c r="DT15" i="14" s="1"/>
  <c r="DT64" i="14"/>
  <c r="DS63" i="14"/>
  <c r="DS57" i="14"/>
  <c r="DS65" i="14"/>
  <c r="DR19" i="14"/>
  <c r="DR8" i="10"/>
  <c r="DV7" i="11" s="1"/>
  <c r="DP19" i="10"/>
  <c r="DT4" i="11"/>
  <c r="DS29" i="14"/>
  <c r="DS28" i="14"/>
  <c r="DS25" i="14"/>
  <c r="DS27" i="14"/>
  <c r="DS26" i="14"/>
  <c r="DS8" i="14"/>
  <c r="DS20" i="14"/>
  <c r="DS24" i="14"/>
  <c r="DS21" i="14"/>
  <c r="DS22" i="14"/>
  <c r="DS23" i="14"/>
  <c r="DS18" i="14"/>
  <c r="DS16" i="14"/>
  <c r="DQ5" i="10"/>
  <c r="DS10" i="14"/>
  <c r="DT13" i="14"/>
  <c r="DT11" i="14"/>
  <c r="DT17" i="14"/>
  <c r="DT14" i="14"/>
  <c r="DT12" i="14"/>
  <c r="DU1" i="14"/>
  <c r="DT3" i="14"/>
  <c r="DR57" i="10"/>
  <c r="DR10" i="10" s="1"/>
  <c r="DR62" i="10"/>
  <c r="DR15" i="10" s="1"/>
  <c r="DR58" i="10"/>
  <c r="DR11" i="10" s="1"/>
  <c r="DR63" i="10"/>
  <c r="DR16" i="10" s="1"/>
  <c r="DR64" i="10"/>
  <c r="DR17" i="10" s="1"/>
  <c r="DR59" i="10"/>
  <c r="DR12" i="10" s="1"/>
  <c r="DR60" i="10"/>
  <c r="DR13" i="10" s="1"/>
  <c r="DR65" i="10"/>
  <c r="DR18" i="10" s="1"/>
  <c r="DR61" i="10"/>
  <c r="DR14" i="10" s="1"/>
  <c r="DS3" i="10"/>
  <c r="DT1" i="10"/>
  <c r="DS66" i="10"/>
  <c r="DV17" i="15"/>
  <c r="DV17" i="11"/>
  <c r="DV17" i="6"/>
  <c r="DV13" i="15"/>
  <c r="DV13" i="11"/>
  <c r="DV13" i="6"/>
  <c r="DV14" i="15"/>
  <c r="DV14" i="11"/>
  <c r="DV14" i="6"/>
  <c r="DV10" i="15"/>
  <c r="DV10" i="11"/>
  <c r="DV10" i="6"/>
  <c r="DW66" i="15"/>
  <c r="DW63" i="15"/>
  <c r="DW59" i="15"/>
  <c r="DW53" i="15"/>
  <c r="DW62" i="15"/>
  <c r="DW50" i="15"/>
  <c r="DW45" i="15"/>
  <c r="DW48" i="15"/>
  <c r="DW32" i="15"/>
  <c r="DW73" i="15"/>
  <c r="DW74" i="15"/>
  <c r="DW65" i="15"/>
  <c r="DW55" i="15"/>
  <c r="DW51" i="15"/>
  <c r="DW41" i="15"/>
  <c r="DW37" i="15"/>
  <c r="DW47" i="15"/>
  <c r="DW43" i="15"/>
  <c r="DW72" i="15"/>
  <c r="DW70" i="15"/>
  <c r="DW64" i="15"/>
  <c r="DW61" i="15"/>
  <c r="DW60" i="15"/>
  <c r="DW56" i="15"/>
  <c r="DW52" i="15"/>
  <c r="DW34" i="15"/>
  <c r="DW71" i="15"/>
  <c r="DW69" i="15"/>
  <c r="DW58" i="15"/>
  <c r="DW57" i="15"/>
  <c r="DW42" i="15"/>
  <c r="DW38" i="15"/>
  <c r="DW30" i="15"/>
  <c r="DW28" i="15"/>
  <c r="DW68" i="15"/>
  <c r="DW44" i="15"/>
  <c r="DW35" i="15"/>
  <c r="DW39" i="15"/>
  <c r="DW49" i="15"/>
  <c r="DW46" i="15"/>
  <c r="DW40" i="15"/>
  <c r="DW54" i="15"/>
  <c r="DW36" i="15"/>
  <c r="DW31" i="15"/>
  <c r="DW33" i="15"/>
  <c r="DW29" i="15"/>
  <c r="DV15" i="15"/>
  <c r="DV15" i="11"/>
  <c r="DV15" i="6"/>
  <c r="DV11" i="15"/>
  <c r="DV11" i="11"/>
  <c r="DV11" i="6"/>
  <c r="DY1" i="11"/>
  <c r="DX3" i="11"/>
  <c r="A112" i="12"/>
  <c r="G111" i="12"/>
  <c r="BW88" i="15"/>
  <c r="BW91" i="15" s="1"/>
  <c r="BW92" i="15" s="1"/>
  <c r="BW97" i="15" s="1"/>
  <c r="BW88" i="11"/>
  <c r="BW91" i="11" s="1"/>
  <c r="BW92" i="11" s="1"/>
  <c r="BW97" i="11" s="1"/>
  <c r="BW88" i="6"/>
  <c r="BW91" i="6" s="1"/>
  <c r="BW92" i="6" s="1"/>
  <c r="BW97" i="6" s="1"/>
  <c r="D59" i="8"/>
  <c r="F59" i="8" s="1"/>
  <c r="B60" i="8" s="1"/>
  <c r="DX3" i="15"/>
  <c r="DY1" i="15"/>
  <c r="DV12" i="15"/>
  <c r="DV12" i="11"/>
  <c r="DV12" i="6"/>
  <c r="DW50" i="11"/>
  <c r="DW44" i="11"/>
  <c r="DW38" i="11"/>
  <c r="DW32" i="11"/>
  <c r="DW70" i="11"/>
  <c r="DW68" i="11"/>
  <c r="DW66" i="11"/>
  <c r="DW60" i="11"/>
  <c r="DW51" i="11"/>
  <c r="DW45" i="11"/>
  <c r="DW39" i="11"/>
  <c r="DW33" i="11"/>
  <c r="DW63" i="11"/>
  <c r="DW72" i="11"/>
  <c r="DW64" i="11"/>
  <c r="DW49" i="11"/>
  <c r="DW58" i="11"/>
  <c r="DW55" i="11"/>
  <c r="DW30" i="11"/>
  <c r="DW69" i="11"/>
  <c r="DW54" i="11"/>
  <c r="DW29" i="11"/>
  <c r="DW62" i="11"/>
  <c r="DW57" i="11"/>
  <c r="DW53" i="11"/>
  <c r="DW71" i="11"/>
  <c r="DW47" i="11"/>
  <c r="DW41" i="11"/>
  <c r="DW35" i="11"/>
  <c r="DW61" i="11"/>
  <c r="DW48" i="11"/>
  <c r="DW42" i="11"/>
  <c r="DW56" i="11"/>
  <c r="DW73" i="11"/>
  <c r="DW65" i="11"/>
  <c r="DW36" i="11"/>
  <c r="DW74" i="11"/>
  <c r="DW59" i="11"/>
  <c r="DW43" i="11"/>
  <c r="DW37" i="11"/>
  <c r="DW52" i="11"/>
  <c r="DW46" i="11"/>
  <c r="DW40" i="11"/>
  <c r="DW34" i="11"/>
  <c r="DW31" i="11"/>
  <c r="DW28" i="11"/>
  <c r="DV2" i="15"/>
  <c r="DV2" i="11"/>
  <c r="DS2" i="5"/>
  <c r="DV2" i="6"/>
  <c r="DW62" i="6"/>
  <c r="DW56" i="6"/>
  <c r="DW50" i="6"/>
  <c r="DW44" i="6"/>
  <c r="DW38" i="6"/>
  <c r="DW32" i="6"/>
  <c r="DW73" i="6"/>
  <c r="DW65" i="6"/>
  <c r="DW59" i="6"/>
  <c r="DW53" i="6"/>
  <c r="DW47" i="6"/>
  <c r="DW41" i="6"/>
  <c r="DW35" i="6"/>
  <c r="DW70" i="6"/>
  <c r="DW28" i="6"/>
  <c r="DW63" i="6"/>
  <c r="DW57" i="6"/>
  <c r="DW51" i="6"/>
  <c r="DW45" i="6"/>
  <c r="DW39" i="6"/>
  <c r="DW33" i="6"/>
  <c r="DW74" i="6"/>
  <c r="DW68" i="6"/>
  <c r="DW66" i="6"/>
  <c r="DW60" i="6"/>
  <c r="DW54" i="6"/>
  <c r="DW48" i="6"/>
  <c r="DW42" i="6"/>
  <c r="DW36" i="6"/>
  <c r="DW71" i="6"/>
  <c r="DW30" i="6"/>
  <c r="DW29" i="6"/>
  <c r="DW69" i="6"/>
  <c r="DW61" i="6"/>
  <c r="DW55" i="6"/>
  <c r="DW49" i="6"/>
  <c r="DW43" i="6"/>
  <c r="DW37" i="6"/>
  <c r="DW31" i="6"/>
  <c r="DW72" i="6"/>
  <c r="DW64" i="6"/>
  <c r="DW58" i="6"/>
  <c r="DW52" i="6"/>
  <c r="DW46" i="6"/>
  <c r="DW40" i="6"/>
  <c r="DW34" i="6"/>
  <c r="DV9" i="15"/>
  <c r="DV9" i="11"/>
  <c r="DV9" i="6"/>
  <c r="A114" i="8"/>
  <c r="G113" i="8"/>
  <c r="DZ3" i="7"/>
  <c r="DY5" i="7"/>
  <c r="DY1" i="6"/>
  <c r="DX3" i="6"/>
  <c r="DU1" i="5"/>
  <c r="DT3" i="5"/>
  <c r="C60" i="16"/>
  <c r="DS57" i="5"/>
  <c r="DS10" i="5" s="1"/>
  <c r="DS60" i="5"/>
  <c r="DS13" i="5" s="1"/>
  <c r="DS63" i="5"/>
  <c r="DS16" i="5" s="1"/>
  <c r="DS66" i="5"/>
  <c r="DS58" i="5"/>
  <c r="DS11" i="5" s="1"/>
  <c r="DS61" i="5"/>
  <c r="DS14" i="5" s="1"/>
  <c r="DS64" i="5"/>
  <c r="DS17" i="5" s="1"/>
  <c r="DS59" i="5"/>
  <c r="DS12" i="5" s="1"/>
  <c r="DS62" i="5"/>
  <c r="DS15" i="5" s="1"/>
  <c r="DS65" i="5"/>
  <c r="DS18" i="5" s="1"/>
  <c r="DV16" i="15"/>
  <c r="DV16" i="11"/>
  <c r="DV16" i="6"/>
  <c r="A116" i="16"/>
  <c r="G115" i="16"/>
  <c r="CN109" i="7"/>
  <c r="E59" i="16"/>
  <c r="D60" i="12"/>
  <c r="F60" i="12" s="1"/>
  <c r="B61" i="12" s="1"/>
  <c r="DS5" i="14" l="1"/>
  <c r="DS6" i="14"/>
  <c r="DR6" i="10"/>
  <c r="DV5" i="11" s="1"/>
  <c r="DT63" i="14"/>
  <c r="DT57" i="14"/>
  <c r="DT65" i="14"/>
  <c r="DU60" i="14"/>
  <c r="DU61" i="14"/>
  <c r="DU62" i="14"/>
  <c r="DU64" i="14"/>
  <c r="DU66" i="14"/>
  <c r="DU58" i="14"/>
  <c r="DU59" i="14"/>
  <c r="DQ19" i="10"/>
  <c r="DU4" i="11"/>
  <c r="DS8" i="10"/>
  <c r="DW7" i="11" s="1"/>
  <c r="DT27" i="14"/>
  <c r="DT20" i="14"/>
  <c r="DT29" i="14"/>
  <c r="DT28" i="14"/>
  <c r="DT25" i="14"/>
  <c r="DT21" i="14"/>
  <c r="DT26" i="14"/>
  <c r="DT22" i="14"/>
  <c r="DT8" i="14"/>
  <c r="DT24" i="14"/>
  <c r="DT23" i="14"/>
  <c r="DT16" i="14"/>
  <c r="DT18" i="14"/>
  <c r="DU11" i="14"/>
  <c r="DR5" i="10"/>
  <c r="DT10" i="14"/>
  <c r="DV1" i="14"/>
  <c r="DU14" i="14"/>
  <c r="DU15" i="14"/>
  <c r="DU12" i="14"/>
  <c r="DU13" i="14"/>
  <c r="DU3" i="14"/>
  <c r="DU17" i="14"/>
  <c r="DU1" i="10"/>
  <c r="DT66" i="10"/>
  <c r="DT3" i="10"/>
  <c r="DS61" i="10"/>
  <c r="DS14" i="10" s="1"/>
  <c r="DS64" i="10"/>
  <c r="DS17" i="10" s="1"/>
  <c r="DS62" i="10"/>
  <c r="DS15" i="10" s="1"/>
  <c r="DS57" i="10"/>
  <c r="DS10" i="10" s="1"/>
  <c r="DS63" i="10"/>
  <c r="DS16" i="10" s="1"/>
  <c r="DS59" i="10"/>
  <c r="DS12" i="10" s="1"/>
  <c r="DS58" i="10"/>
  <c r="DS11" i="10" s="1"/>
  <c r="DS65" i="10"/>
  <c r="DS18" i="10" s="1"/>
  <c r="DS60" i="10"/>
  <c r="DS13" i="10" s="1"/>
  <c r="DW15" i="15"/>
  <c r="DW15" i="11"/>
  <c r="DW15" i="6"/>
  <c r="DV1" i="5"/>
  <c r="DU3" i="5"/>
  <c r="DX74" i="6"/>
  <c r="DX68" i="6"/>
  <c r="DX66" i="6"/>
  <c r="DX60" i="6"/>
  <c r="DX54" i="6"/>
  <c r="DX48" i="6"/>
  <c r="DX42" i="6"/>
  <c r="DX36" i="6"/>
  <c r="DX71" i="6"/>
  <c r="DX63" i="6"/>
  <c r="DX57" i="6"/>
  <c r="DX51" i="6"/>
  <c r="DX45" i="6"/>
  <c r="DX39" i="6"/>
  <c r="DX33" i="6"/>
  <c r="DX30" i="6"/>
  <c r="DX29" i="6"/>
  <c r="DX61" i="6"/>
  <c r="DX55" i="6"/>
  <c r="DX49" i="6"/>
  <c r="DX43" i="6"/>
  <c r="DX37" i="6"/>
  <c r="DX31" i="6"/>
  <c r="DX72" i="6"/>
  <c r="DX64" i="6"/>
  <c r="DX58" i="6"/>
  <c r="DX52" i="6"/>
  <c r="DX46" i="6"/>
  <c r="DX40" i="6"/>
  <c r="DX34" i="6"/>
  <c r="DX69" i="6"/>
  <c r="DX62" i="6"/>
  <c r="DX56" i="6"/>
  <c r="DX50" i="6"/>
  <c r="DX44" i="6"/>
  <c r="DX38" i="6"/>
  <c r="DX32" i="6"/>
  <c r="DX73" i="6"/>
  <c r="DX65" i="6"/>
  <c r="DX59" i="6"/>
  <c r="DX53" i="6"/>
  <c r="DX47" i="6"/>
  <c r="DX41" i="6"/>
  <c r="DX35" i="6"/>
  <c r="DX70" i="6"/>
  <c r="DX28" i="6"/>
  <c r="A115" i="8"/>
  <c r="G114" i="8"/>
  <c r="DW2" i="15"/>
  <c r="DW2" i="11"/>
  <c r="DW2" i="6"/>
  <c r="DT2" i="5"/>
  <c r="DW16" i="15"/>
  <c r="DW16" i="11"/>
  <c r="DW16" i="6"/>
  <c r="DW12" i="15"/>
  <c r="DW12" i="11"/>
  <c r="DW12" i="6"/>
  <c r="DY3" i="6"/>
  <c r="DZ1" i="6"/>
  <c r="C60" i="8"/>
  <c r="DW17" i="15"/>
  <c r="DW17" i="11"/>
  <c r="DW17" i="6"/>
  <c r="DW13" i="15"/>
  <c r="DW13" i="11"/>
  <c r="DW13" i="6"/>
  <c r="DW9" i="15"/>
  <c r="DW9" i="11"/>
  <c r="DW9" i="6"/>
  <c r="A113" i="12"/>
  <c r="G112" i="12"/>
  <c r="A117" i="16"/>
  <c r="G116" i="16"/>
  <c r="DW14" i="15"/>
  <c r="DW14" i="11"/>
  <c r="DW14" i="6"/>
  <c r="DW10" i="15"/>
  <c r="DW10" i="11"/>
  <c r="DW10" i="6"/>
  <c r="DZ5" i="7"/>
  <c r="EA3" i="7"/>
  <c r="E59" i="8"/>
  <c r="DX71" i="11"/>
  <c r="DX72" i="11"/>
  <c r="DX58" i="11"/>
  <c r="DX55" i="11"/>
  <c r="DX63" i="11"/>
  <c r="DX69" i="11"/>
  <c r="DX68" i="11"/>
  <c r="DX70" i="11"/>
  <c r="DX49" i="11"/>
  <c r="DX43" i="11"/>
  <c r="DX37" i="11"/>
  <c r="DX60" i="11"/>
  <c r="DX66" i="11"/>
  <c r="DX73" i="11"/>
  <c r="DX74" i="11"/>
  <c r="DX64" i="11"/>
  <c r="DX61" i="11"/>
  <c r="DX56" i="11"/>
  <c r="DX53" i="11"/>
  <c r="DX34" i="11"/>
  <c r="DX29" i="11"/>
  <c r="DX50" i="11"/>
  <c r="DX44" i="11"/>
  <c r="DX38" i="11"/>
  <c r="DX32" i="11"/>
  <c r="DX48" i="11"/>
  <c r="DX42" i="11"/>
  <c r="DX36" i="11"/>
  <c r="DX51" i="11"/>
  <c r="DX45" i="11"/>
  <c r="DX39" i="11"/>
  <c r="DX30" i="11"/>
  <c r="DX62" i="11"/>
  <c r="DX31" i="11"/>
  <c r="DX57" i="11"/>
  <c r="DX40" i="11"/>
  <c r="DX65" i="11"/>
  <c r="DX54" i="11"/>
  <c r="DX35" i="11"/>
  <c r="DX33" i="11"/>
  <c r="DX52" i="11"/>
  <c r="DX46" i="11"/>
  <c r="DX59" i="11"/>
  <c r="DX47" i="11"/>
  <c r="DX41" i="11"/>
  <c r="DX28" i="11"/>
  <c r="C61" i="12"/>
  <c r="CN112" i="7"/>
  <c r="CN115" i="7" s="1"/>
  <c r="CN114" i="7"/>
  <c r="DW11" i="15"/>
  <c r="DW11" i="11"/>
  <c r="DW11" i="6"/>
  <c r="DZ1" i="15"/>
  <c r="DY3" i="15"/>
  <c r="DZ1" i="11"/>
  <c r="DY3" i="11"/>
  <c r="E60" i="12"/>
  <c r="CN110" i="7"/>
  <c r="CO108" i="7" s="1"/>
  <c r="D60" i="16"/>
  <c r="F60" i="16" s="1"/>
  <c r="B61" i="16" s="1"/>
  <c r="DT59" i="5"/>
  <c r="DT12" i="5" s="1"/>
  <c r="DT62" i="5"/>
  <c r="DT15" i="5" s="1"/>
  <c r="DT65" i="5"/>
  <c r="DT18" i="5" s="1"/>
  <c r="DT57" i="5"/>
  <c r="DT10" i="5" s="1"/>
  <c r="DT60" i="5"/>
  <c r="DT13" i="5" s="1"/>
  <c r="DT61" i="5"/>
  <c r="DT14" i="5" s="1"/>
  <c r="DT63" i="5"/>
  <c r="DT16" i="5" s="1"/>
  <c r="DT58" i="5"/>
  <c r="DT11" i="5" s="1"/>
  <c r="DT64" i="5"/>
  <c r="DT17" i="5" s="1"/>
  <c r="DT66" i="5"/>
  <c r="DX66" i="15"/>
  <c r="DX50" i="15"/>
  <c r="DX55" i="15"/>
  <c r="DX49" i="15"/>
  <c r="DX34" i="15"/>
  <c r="DX36" i="15"/>
  <c r="DX47" i="15"/>
  <c r="DX43" i="15"/>
  <c r="DX32" i="15"/>
  <c r="DX40" i="15"/>
  <c r="DX31" i="15"/>
  <c r="DX30" i="15"/>
  <c r="DX73" i="15"/>
  <c r="DX45" i="15"/>
  <c r="DX39" i="15"/>
  <c r="DX51" i="15"/>
  <c r="DX53" i="15"/>
  <c r="DX46" i="15"/>
  <c r="DX42" i="15"/>
  <c r="DX35" i="15"/>
  <c r="DX74" i="15"/>
  <c r="DX65" i="15"/>
  <c r="DX72" i="15"/>
  <c r="DX68" i="15"/>
  <c r="DX58" i="15"/>
  <c r="DX52" i="15"/>
  <c r="DX62" i="15"/>
  <c r="DX61" i="15"/>
  <c r="DX56" i="15"/>
  <c r="DX44" i="15"/>
  <c r="DX38" i="15"/>
  <c r="DX64" i="15"/>
  <c r="DX57" i="15"/>
  <c r="DX71" i="15"/>
  <c r="DX69" i="15"/>
  <c r="DX60" i="15"/>
  <c r="DX63" i="15"/>
  <c r="DX59" i="15"/>
  <c r="DX48" i="15"/>
  <c r="DX33" i="15"/>
  <c r="DX70" i="15"/>
  <c r="DX54" i="15"/>
  <c r="DX41" i="15"/>
  <c r="DX37" i="15"/>
  <c r="DX28" i="15"/>
  <c r="DX29" i="15"/>
  <c r="DS19" i="14" l="1"/>
  <c r="DT6" i="14"/>
  <c r="DT5" i="14"/>
  <c r="DS6" i="10"/>
  <c r="DW5" i="11" s="1"/>
  <c r="DV60" i="14"/>
  <c r="DV58" i="14"/>
  <c r="DV59" i="14"/>
  <c r="DV61" i="14"/>
  <c r="DV64" i="14"/>
  <c r="DV62" i="14"/>
  <c r="DV66" i="14"/>
  <c r="DU57" i="14"/>
  <c r="DU63" i="14"/>
  <c r="DU65" i="14"/>
  <c r="DT8" i="10"/>
  <c r="DX7" i="11" s="1"/>
  <c r="DR19" i="10"/>
  <c r="DV4" i="11"/>
  <c r="DU27" i="14"/>
  <c r="DU25" i="14"/>
  <c r="DU28" i="14"/>
  <c r="DU8" i="14"/>
  <c r="DU29" i="14"/>
  <c r="DU21" i="14"/>
  <c r="DU26" i="14"/>
  <c r="DU20" i="14"/>
  <c r="DU22" i="14"/>
  <c r="DU23" i="14"/>
  <c r="DU24" i="14"/>
  <c r="DU16" i="14"/>
  <c r="DU18" i="14"/>
  <c r="DS5" i="10"/>
  <c r="DU10" i="14"/>
  <c r="DW1" i="14"/>
  <c r="DV3" i="14"/>
  <c r="DV15" i="14"/>
  <c r="DV14" i="14"/>
  <c r="DV13" i="14"/>
  <c r="DV12" i="14"/>
  <c r="DV11" i="14"/>
  <c r="DV17" i="14"/>
  <c r="DT63" i="10"/>
  <c r="DT16" i="10" s="1"/>
  <c r="DT59" i="10"/>
  <c r="DT12" i="10" s="1"/>
  <c r="DT64" i="10"/>
  <c r="DT17" i="10" s="1"/>
  <c r="DT60" i="10"/>
  <c r="DT13" i="10" s="1"/>
  <c r="DT65" i="10"/>
  <c r="DT18" i="10" s="1"/>
  <c r="DT62" i="10"/>
  <c r="DT15" i="10" s="1"/>
  <c r="DT57" i="10"/>
  <c r="DT10" i="10" s="1"/>
  <c r="DT58" i="10"/>
  <c r="DT11" i="10" s="1"/>
  <c r="DT61" i="10"/>
  <c r="DT14" i="10" s="1"/>
  <c r="DU3" i="10"/>
  <c r="DV1" i="10"/>
  <c r="DU66" i="10"/>
  <c r="DX12" i="15"/>
  <c r="DX12" i="11"/>
  <c r="DX12" i="6"/>
  <c r="A118" i="16"/>
  <c r="G117" i="16"/>
  <c r="BX88" i="15"/>
  <c r="BX91" i="15" s="1"/>
  <c r="BX92" i="15" s="1"/>
  <c r="BX97" i="15" s="1"/>
  <c r="BX88" i="11"/>
  <c r="BX91" i="11" s="1"/>
  <c r="BX92" i="11" s="1"/>
  <c r="BX97" i="11" s="1"/>
  <c r="BX88" i="6"/>
  <c r="BX91" i="6" s="1"/>
  <c r="BX92" i="6" s="1"/>
  <c r="BX97" i="6" s="1"/>
  <c r="D60" i="8"/>
  <c r="F60" i="8" s="1"/>
  <c r="B61" i="8" s="1"/>
  <c r="DX9" i="15"/>
  <c r="DX9" i="11"/>
  <c r="DX9" i="6"/>
  <c r="DY74" i="11"/>
  <c r="DY66" i="11"/>
  <c r="DY70" i="11"/>
  <c r="DY73" i="11"/>
  <c r="DY60" i="11"/>
  <c r="DY55" i="11"/>
  <c r="DY53" i="11"/>
  <c r="DY64" i="11"/>
  <c r="DY58" i="11"/>
  <c r="DY49" i="11"/>
  <c r="DY43" i="11"/>
  <c r="DY37" i="11"/>
  <c r="DY31" i="11"/>
  <c r="DY56" i="11"/>
  <c r="DY68" i="11"/>
  <c r="DY48" i="11"/>
  <c r="DY52" i="11"/>
  <c r="DY46" i="11"/>
  <c r="DY72" i="11"/>
  <c r="DY57" i="11"/>
  <c r="DY42" i="11"/>
  <c r="DY54" i="11"/>
  <c r="DY69" i="11"/>
  <c r="DY34" i="11"/>
  <c r="DY32" i="11"/>
  <c r="DY40" i="11"/>
  <c r="DY29" i="11"/>
  <c r="DY61" i="11"/>
  <c r="DY36" i="11"/>
  <c r="DY47" i="11"/>
  <c r="DY41" i="11"/>
  <c r="DY35" i="11"/>
  <c r="DY71" i="11"/>
  <c r="DY50" i="11"/>
  <c r="DY44" i="11"/>
  <c r="DY38" i="11"/>
  <c r="DY39" i="11"/>
  <c r="DY59" i="11"/>
  <c r="DY63" i="11"/>
  <c r="DY33" i="11"/>
  <c r="DY30" i="11"/>
  <c r="DY65" i="11"/>
  <c r="DY51" i="11"/>
  <c r="DY45" i="11"/>
  <c r="DY62" i="11"/>
  <c r="DY28" i="11"/>
  <c r="DX16" i="15"/>
  <c r="DX16" i="11"/>
  <c r="DX16" i="6"/>
  <c r="EA1" i="11"/>
  <c r="DZ3" i="11"/>
  <c r="EA1" i="6"/>
  <c r="DZ3" i="6"/>
  <c r="DX2" i="15"/>
  <c r="DX2" i="11"/>
  <c r="DU2" i="5"/>
  <c r="DX2" i="6"/>
  <c r="A116" i="8"/>
  <c r="G115" i="8"/>
  <c r="DX10" i="15"/>
  <c r="DX10" i="11"/>
  <c r="DX10" i="6"/>
  <c r="DX17" i="15"/>
  <c r="DX17" i="11"/>
  <c r="DX17" i="6"/>
  <c r="C61" i="16"/>
  <c r="DY69" i="15"/>
  <c r="DY62" i="15"/>
  <c r="DY68" i="15"/>
  <c r="DY55" i="15"/>
  <c r="DY49" i="15"/>
  <c r="DY73" i="15"/>
  <c r="DY65" i="15"/>
  <c r="DY58" i="15"/>
  <c r="DY56" i="15"/>
  <c r="DY33" i="15"/>
  <c r="DY37" i="15"/>
  <c r="DY46" i="15"/>
  <c r="DY66" i="15"/>
  <c r="DY44" i="15"/>
  <c r="DY38" i="15"/>
  <c r="DY52" i="15"/>
  <c r="DY54" i="15"/>
  <c r="DY47" i="15"/>
  <c r="DY48" i="15"/>
  <c r="DY42" i="15"/>
  <c r="DY31" i="15"/>
  <c r="DY74" i="15"/>
  <c r="DY71" i="15"/>
  <c r="DY64" i="15"/>
  <c r="DY72" i="15"/>
  <c r="DY57" i="15"/>
  <c r="DY51" i="15"/>
  <c r="DY61" i="15"/>
  <c r="DY60" i="15"/>
  <c r="DY43" i="15"/>
  <c r="DY53" i="15"/>
  <c r="DY39" i="15"/>
  <c r="DY34" i="15"/>
  <c r="DY41" i="15"/>
  <c r="DY30" i="15"/>
  <c r="DY63" i="15"/>
  <c r="DY59" i="15"/>
  <c r="DY36" i="15"/>
  <c r="DY45" i="15"/>
  <c r="DY35" i="15"/>
  <c r="DY28" i="15"/>
  <c r="DY70" i="15"/>
  <c r="DY50" i="15"/>
  <c r="DY32" i="15"/>
  <c r="DY40" i="15"/>
  <c r="DY29" i="15"/>
  <c r="A114" i="12"/>
  <c r="G113" i="12"/>
  <c r="DY73" i="6"/>
  <c r="DY65" i="6"/>
  <c r="DY59" i="6"/>
  <c r="DY53" i="6"/>
  <c r="DY47" i="6"/>
  <c r="DY41" i="6"/>
  <c r="DY35" i="6"/>
  <c r="DY70" i="6"/>
  <c r="DY62" i="6"/>
  <c r="DY56" i="6"/>
  <c r="DY50" i="6"/>
  <c r="DY44" i="6"/>
  <c r="DY38" i="6"/>
  <c r="DY32" i="6"/>
  <c r="DY66" i="6"/>
  <c r="DY60" i="6"/>
  <c r="DY54" i="6"/>
  <c r="DY48" i="6"/>
  <c r="DY42" i="6"/>
  <c r="DY36" i="6"/>
  <c r="DY71" i="6"/>
  <c r="DY63" i="6"/>
  <c r="DY57" i="6"/>
  <c r="DY51" i="6"/>
  <c r="DY45" i="6"/>
  <c r="DY39" i="6"/>
  <c r="DY33" i="6"/>
  <c r="DY74" i="6"/>
  <c r="DY68" i="6"/>
  <c r="DY28" i="6"/>
  <c r="DY30" i="6"/>
  <c r="DY29" i="6"/>
  <c r="DY61" i="6"/>
  <c r="DY55" i="6"/>
  <c r="DY49" i="6"/>
  <c r="DY43" i="6"/>
  <c r="DY37" i="6"/>
  <c r="DY31" i="6"/>
  <c r="DY72" i="6"/>
  <c r="DY64" i="6"/>
  <c r="DY58" i="6"/>
  <c r="DY52" i="6"/>
  <c r="DY46" i="6"/>
  <c r="DY40" i="6"/>
  <c r="DY34" i="6"/>
  <c r="DY69" i="6"/>
  <c r="DU59" i="5"/>
  <c r="DU12" i="5" s="1"/>
  <c r="DU62" i="5"/>
  <c r="DU15" i="5" s="1"/>
  <c r="DU65" i="5"/>
  <c r="DU18" i="5" s="1"/>
  <c r="DU57" i="5"/>
  <c r="DU10" i="5" s="1"/>
  <c r="DU60" i="5"/>
  <c r="DU13" i="5" s="1"/>
  <c r="DU63" i="5"/>
  <c r="DU16" i="5" s="1"/>
  <c r="DU66" i="5"/>
  <c r="DU58" i="5"/>
  <c r="DU11" i="5" s="1"/>
  <c r="DU61" i="5"/>
  <c r="DU14" i="5" s="1"/>
  <c r="DU64" i="5"/>
  <c r="DU17" i="5" s="1"/>
  <c r="DX15" i="15"/>
  <c r="DX15" i="11"/>
  <c r="DX15" i="6"/>
  <c r="DX14" i="15"/>
  <c r="DX14" i="11"/>
  <c r="DX14" i="6"/>
  <c r="E60" i="16"/>
  <c r="EA1" i="15"/>
  <c r="DZ3" i="15"/>
  <c r="D61" i="12"/>
  <c r="F61" i="12" s="1"/>
  <c r="B62" i="12" s="1"/>
  <c r="EB3" i="7"/>
  <c r="EA5" i="7"/>
  <c r="DV3" i="5"/>
  <c r="DW1" i="5"/>
  <c r="DX13" i="15"/>
  <c r="DX13" i="11"/>
  <c r="DX13" i="6"/>
  <c r="DX11" i="15"/>
  <c r="DX11" i="11"/>
  <c r="DX11" i="6"/>
  <c r="CO109" i="7"/>
  <c r="DU6" i="14" l="1"/>
  <c r="DU5" i="14"/>
  <c r="DT6" i="10"/>
  <c r="DX5" i="11" s="1"/>
  <c r="DV57" i="14"/>
  <c r="DV63" i="14"/>
  <c r="DV65" i="14"/>
  <c r="DW58" i="14"/>
  <c r="DW59" i="14"/>
  <c r="DW61" i="14"/>
  <c r="DW64" i="14"/>
  <c r="DW60" i="14"/>
  <c r="DW62" i="14"/>
  <c r="DW66" i="14"/>
  <c r="DS19" i="10"/>
  <c r="DW4" i="11"/>
  <c r="DU6" i="10"/>
  <c r="DY5" i="11" s="1"/>
  <c r="DU8" i="10"/>
  <c r="DY7" i="11" s="1"/>
  <c r="DT19" i="14"/>
  <c r="DV27" i="14"/>
  <c r="DV29" i="14"/>
  <c r="DV8" i="14"/>
  <c r="DV21" i="14"/>
  <c r="DV28" i="14"/>
  <c r="DV20" i="14"/>
  <c r="DV6" i="14" s="1"/>
  <c r="DV26" i="14"/>
  <c r="DV25" i="14"/>
  <c r="DV22" i="14"/>
  <c r="DV24" i="14"/>
  <c r="DV23" i="14"/>
  <c r="DV18" i="14"/>
  <c r="DV16" i="14"/>
  <c r="DW17" i="14"/>
  <c r="DT5" i="10"/>
  <c r="DV10" i="14"/>
  <c r="DW11" i="14"/>
  <c r="DW13" i="14"/>
  <c r="DX1" i="14"/>
  <c r="DW15" i="14"/>
  <c r="DW14" i="14"/>
  <c r="DW12" i="14"/>
  <c r="DW3" i="14"/>
  <c r="DW1" i="10"/>
  <c r="DV3" i="10"/>
  <c r="DV66" i="10"/>
  <c r="DU64" i="10"/>
  <c r="DU17" i="10" s="1"/>
  <c r="DU65" i="10"/>
  <c r="DU18" i="10" s="1"/>
  <c r="DU61" i="10"/>
  <c r="DU14" i="10" s="1"/>
  <c r="DU58" i="10"/>
  <c r="DU11" i="10" s="1"/>
  <c r="DU62" i="10"/>
  <c r="DU15" i="10" s="1"/>
  <c r="DU60" i="10"/>
  <c r="DU13" i="10" s="1"/>
  <c r="DU63" i="10"/>
  <c r="DU16" i="10" s="1"/>
  <c r="DU59" i="10"/>
  <c r="DU12" i="10" s="1"/>
  <c r="DU57" i="10"/>
  <c r="DU10" i="10" s="1"/>
  <c r="E60" i="8"/>
  <c r="DX1" i="5"/>
  <c r="DW3" i="5"/>
  <c r="EB5" i="7"/>
  <c r="EC3" i="7"/>
  <c r="DV59" i="5"/>
  <c r="DV12" i="5" s="1"/>
  <c r="DV62" i="5"/>
  <c r="DV15" i="5" s="1"/>
  <c r="DV65" i="5"/>
  <c r="DV18" i="5" s="1"/>
  <c r="DV57" i="5"/>
  <c r="DV10" i="5" s="1"/>
  <c r="DV60" i="5"/>
  <c r="DV13" i="5" s="1"/>
  <c r="DV63" i="5"/>
  <c r="DV16" i="5" s="1"/>
  <c r="DV66" i="5"/>
  <c r="DV58" i="5"/>
  <c r="DV11" i="5" s="1"/>
  <c r="DV61" i="5"/>
  <c r="DV14" i="5" s="1"/>
  <c r="DV64" i="5"/>
  <c r="DV17" i="5" s="1"/>
  <c r="C62" i="12"/>
  <c r="E61" i="12"/>
  <c r="DY16" i="15"/>
  <c r="DY16" i="11"/>
  <c r="DY16" i="6"/>
  <c r="DY12" i="15"/>
  <c r="DY12" i="11"/>
  <c r="DY12" i="6"/>
  <c r="D61" i="16"/>
  <c r="F61" i="16" s="1"/>
  <c r="B62" i="16" s="1"/>
  <c r="DY13" i="15"/>
  <c r="DY13" i="11"/>
  <c r="DY13" i="6"/>
  <c r="DY9" i="15"/>
  <c r="DY9" i="11"/>
  <c r="DY9" i="6"/>
  <c r="DZ68" i="11"/>
  <c r="DZ53" i="11"/>
  <c r="DZ55" i="11"/>
  <c r="DZ63" i="11"/>
  <c r="DZ57" i="11"/>
  <c r="DZ74" i="11"/>
  <c r="DZ54" i="11"/>
  <c r="DZ69" i="11"/>
  <c r="DZ56" i="11"/>
  <c r="DZ62" i="11"/>
  <c r="DZ47" i="11"/>
  <c r="DZ41" i="11"/>
  <c r="DZ35" i="11"/>
  <c r="DZ66" i="11"/>
  <c r="DZ58" i="11"/>
  <c r="DZ61" i="11"/>
  <c r="DZ50" i="11"/>
  <c r="DZ44" i="11"/>
  <c r="DZ60" i="11"/>
  <c r="DZ65" i="11"/>
  <c r="DZ48" i="11"/>
  <c r="DZ42" i="11"/>
  <c r="DZ36" i="11"/>
  <c r="DZ51" i="11"/>
  <c r="DZ45" i="11"/>
  <c r="DZ59" i="11"/>
  <c r="DZ32" i="11"/>
  <c r="DZ30" i="11"/>
  <c r="DZ29" i="11"/>
  <c r="DZ70" i="11"/>
  <c r="DZ73" i="11"/>
  <c r="DZ64" i="11"/>
  <c r="DZ71" i="11"/>
  <c r="DZ46" i="11"/>
  <c r="DZ40" i="11"/>
  <c r="DZ34" i="11"/>
  <c r="DZ72" i="11"/>
  <c r="DZ49" i="11"/>
  <c r="DZ43" i="11"/>
  <c r="DZ37" i="11"/>
  <c r="DZ52" i="11"/>
  <c r="DZ33" i="11"/>
  <c r="DZ39" i="11"/>
  <c r="DZ38" i="11"/>
  <c r="DZ31" i="11"/>
  <c r="DZ28" i="11"/>
  <c r="DY10" i="15"/>
  <c r="DY10" i="11"/>
  <c r="DY10" i="6"/>
  <c r="DZ66" i="6"/>
  <c r="DZ60" i="6"/>
  <c r="DZ54" i="6"/>
  <c r="DZ48" i="6"/>
  <c r="DZ42" i="6"/>
  <c r="DZ36" i="6"/>
  <c r="DZ71" i="6"/>
  <c r="DZ63" i="6"/>
  <c r="DZ57" i="6"/>
  <c r="DZ51" i="6"/>
  <c r="DZ45" i="6"/>
  <c r="DZ39" i="6"/>
  <c r="DZ33" i="6"/>
  <c r="DZ74" i="6"/>
  <c r="DZ68" i="6"/>
  <c r="DZ28" i="6"/>
  <c r="DZ30" i="6"/>
  <c r="DZ29" i="6"/>
  <c r="DZ72" i="6"/>
  <c r="DZ64" i="6"/>
  <c r="DZ58" i="6"/>
  <c r="DZ52" i="6"/>
  <c r="DZ46" i="6"/>
  <c r="DZ40" i="6"/>
  <c r="DZ34" i="6"/>
  <c r="DZ69" i="6"/>
  <c r="DZ61" i="6"/>
  <c r="DZ55" i="6"/>
  <c r="DZ49" i="6"/>
  <c r="DZ43" i="6"/>
  <c r="DZ37" i="6"/>
  <c r="DZ31" i="6"/>
  <c r="DZ65" i="6"/>
  <c r="DZ59" i="6"/>
  <c r="DZ53" i="6"/>
  <c r="DZ47" i="6"/>
  <c r="DZ41" i="6"/>
  <c r="DZ35" i="6"/>
  <c r="DZ70" i="6"/>
  <c r="DZ62" i="6"/>
  <c r="DZ56" i="6"/>
  <c r="DZ50" i="6"/>
  <c r="DZ44" i="6"/>
  <c r="DZ38" i="6"/>
  <c r="DZ32" i="6"/>
  <c r="DZ73" i="6"/>
  <c r="EB1" i="11"/>
  <c r="EA3" i="11"/>
  <c r="CO114" i="7"/>
  <c r="CO112" i="7"/>
  <c r="CO115" i="7" s="1"/>
  <c r="EB1" i="15"/>
  <c r="EA3" i="15"/>
  <c r="CO110" i="7"/>
  <c r="CP108" i="7" s="1"/>
  <c r="DY17" i="15"/>
  <c r="DY17" i="11"/>
  <c r="DY17" i="6"/>
  <c r="G116" i="8"/>
  <c r="A117" i="8"/>
  <c r="EB1" i="6"/>
  <c r="EA3" i="6"/>
  <c r="DZ72" i="15"/>
  <c r="DZ66" i="15"/>
  <c r="DZ65" i="15"/>
  <c r="DZ41" i="15"/>
  <c r="DZ34" i="15"/>
  <c r="DZ33" i="15"/>
  <c r="DZ69" i="15"/>
  <c r="DZ51" i="15"/>
  <c r="DZ49" i="15"/>
  <c r="DZ58" i="15"/>
  <c r="DZ47" i="15"/>
  <c r="DZ31" i="15"/>
  <c r="DZ38" i="15"/>
  <c r="DZ35" i="15"/>
  <c r="DZ30" i="15"/>
  <c r="DZ68" i="15"/>
  <c r="DZ73" i="15"/>
  <c r="DZ61" i="15"/>
  <c r="DZ52" i="15"/>
  <c r="DZ39" i="15"/>
  <c r="DZ46" i="15"/>
  <c r="DZ74" i="15"/>
  <c r="DZ64" i="15"/>
  <c r="DZ57" i="15"/>
  <c r="DZ53" i="15"/>
  <c r="DZ55" i="15"/>
  <c r="DZ32" i="15"/>
  <c r="DZ43" i="15"/>
  <c r="DZ37" i="15"/>
  <c r="DZ54" i="15"/>
  <c r="DZ45" i="15"/>
  <c r="DZ40" i="15"/>
  <c r="DZ44" i="15"/>
  <c r="DZ36" i="15"/>
  <c r="DZ70" i="15"/>
  <c r="DZ63" i="15"/>
  <c r="DZ71" i="15"/>
  <c r="DZ62" i="15"/>
  <c r="DZ56" i="15"/>
  <c r="DZ50" i="15"/>
  <c r="DZ60" i="15"/>
  <c r="DZ59" i="15"/>
  <c r="DZ48" i="15"/>
  <c r="DZ42" i="15"/>
  <c r="DZ28" i="15"/>
  <c r="DZ29" i="15"/>
  <c r="DY14" i="15"/>
  <c r="DY14" i="11"/>
  <c r="DY14" i="6"/>
  <c r="A115" i="12"/>
  <c r="G114" i="12"/>
  <c r="C61" i="8"/>
  <c r="A119" i="16"/>
  <c r="G118" i="16"/>
  <c r="DY15" i="15"/>
  <c r="DY15" i="11"/>
  <c r="DY15" i="6"/>
  <c r="DY11" i="15"/>
  <c r="DY11" i="11"/>
  <c r="DY11" i="6"/>
  <c r="DY2" i="15"/>
  <c r="DY2" i="11"/>
  <c r="DY2" i="6"/>
  <c r="DV2" i="5"/>
  <c r="DU19" i="14" l="1"/>
  <c r="DV5" i="14"/>
  <c r="DX58" i="14"/>
  <c r="DX60" i="14"/>
  <c r="DX62" i="14"/>
  <c r="DX59" i="14"/>
  <c r="DX61" i="14"/>
  <c r="DX14" i="14" s="1"/>
  <c r="DX64" i="14"/>
  <c r="DX66" i="14"/>
  <c r="DW57" i="14"/>
  <c r="DW63" i="14"/>
  <c r="DW65" i="14"/>
  <c r="DV8" i="10"/>
  <c r="DZ7" i="11" s="1"/>
  <c r="DT19" i="10"/>
  <c r="DX4" i="11"/>
  <c r="DW29" i="14"/>
  <c r="DW27" i="14"/>
  <c r="DW25" i="14"/>
  <c r="DW28" i="14"/>
  <c r="DW20" i="14"/>
  <c r="DW21" i="14"/>
  <c r="DW8" i="14"/>
  <c r="DW26" i="14"/>
  <c r="DW24" i="14"/>
  <c r="DW23" i="14"/>
  <c r="DW22" i="14"/>
  <c r="DW18" i="14"/>
  <c r="DW16" i="14"/>
  <c r="DU5" i="10"/>
  <c r="DW10" i="14"/>
  <c r="DV19" i="14"/>
  <c r="DX12" i="14"/>
  <c r="DX11" i="14"/>
  <c r="DY1" i="14"/>
  <c r="DX15" i="14"/>
  <c r="DX13" i="14"/>
  <c r="DX17" i="14"/>
  <c r="DX3" i="14"/>
  <c r="DV57" i="10"/>
  <c r="DV10" i="10" s="1"/>
  <c r="DV64" i="10"/>
  <c r="DV17" i="10" s="1"/>
  <c r="DV60" i="10"/>
  <c r="DV13" i="10" s="1"/>
  <c r="DV62" i="10"/>
  <c r="DV15" i="10" s="1"/>
  <c r="DV59" i="10"/>
  <c r="DV12" i="10" s="1"/>
  <c r="DV58" i="10"/>
  <c r="DV11" i="10" s="1"/>
  <c r="DV63" i="10"/>
  <c r="DV16" i="10" s="1"/>
  <c r="DV65" i="10"/>
  <c r="DV18" i="10" s="1"/>
  <c r="DV61" i="10"/>
  <c r="DV14" i="10" s="1"/>
  <c r="DW3" i="10"/>
  <c r="DX1" i="10"/>
  <c r="DW66" i="10"/>
  <c r="E61" i="16"/>
  <c r="DZ2" i="15"/>
  <c r="DZ2" i="11"/>
  <c r="DW2" i="5"/>
  <c r="DZ2" i="6"/>
  <c r="DZ13" i="15"/>
  <c r="DZ13" i="11"/>
  <c r="DZ13" i="6"/>
  <c r="DZ9" i="15"/>
  <c r="DZ9" i="11"/>
  <c r="DZ9" i="6"/>
  <c r="A118" i="8"/>
  <c r="G117" i="8"/>
  <c r="EC1" i="15"/>
  <c r="EB3" i="15"/>
  <c r="EC1" i="11"/>
  <c r="EB3" i="11"/>
  <c r="DZ10" i="15"/>
  <c r="DZ10" i="11"/>
  <c r="DZ10" i="6"/>
  <c r="EC5" i="7"/>
  <c r="ED3" i="7"/>
  <c r="DZ17" i="15"/>
  <c r="DZ17" i="11"/>
  <c r="DZ17" i="6"/>
  <c r="CP109" i="7"/>
  <c r="DZ14" i="15"/>
  <c r="DZ14" i="11"/>
  <c r="DZ14" i="6"/>
  <c r="DW58" i="5"/>
  <c r="DW11" i="5" s="1"/>
  <c r="DW61" i="5"/>
  <c r="DW14" i="5" s="1"/>
  <c r="DW64" i="5"/>
  <c r="DW17" i="5" s="1"/>
  <c r="DW59" i="5"/>
  <c r="DW12" i="5" s="1"/>
  <c r="DW62" i="5"/>
  <c r="DW15" i="5" s="1"/>
  <c r="DW65" i="5"/>
  <c r="DW18" i="5" s="1"/>
  <c r="DW57" i="5"/>
  <c r="DW10" i="5" s="1"/>
  <c r="DW60" i="5"/>
  <c r="DW13" i="5" s="1"/>
  <c r="DW63" i="5"/>
  <c r="DW16" i="5" s="1"/>
  <c r="DW66" i="5"/>
  <c r="A120" i="16"/>
  <c r="G119" i="16"/>
  <c r="BY88" i="15"/>
  <c r="BY91" i="15" s="1"/>
  <c r="BY92" i="15" s="1"/>
  <c r="BY97" i="15" s="1"/>
  <c r="BY88" i="11"/>
  <c r="BY91" i="11" s="1"/>
  <c r="BY92" i="11" s="1"/>
  <c r="BY97" i="11" s="1"/>
  <c r="BY88" i="6"/>
  <c r="BY91" i="6" s="1"/>
  <c r="BY92" i="6" s="1"/>
  <c r="BY97" i="6" s="1"/>
  <c r="D61" i="8"/>
  <c r="F61" i="8" s="1"/>
  <c r="B62" i="8" s="1"/>
  <c r="A116" i="12"/>
  <c r="G115" i="12"/>
  <c r="EA28" i="6"/>
  <c r="EA29" i="6"/>
  <c r="EA64" i="6"/>
  <c r="EA58" i="6"/>
  <c r="EA52" i="6"/>
  <c r="EA46" i="6"/>
  <c r="EA40" i="6"/>
  <c r="EA34" i="6"/>
  <c r="EA69" i="6"/>
  <c r="EA61" i="6"/>
  <c r="EA55" i="6"/>
  <c r="EA49" i="6"/>
  <c r="EA43" i="6"/>
  <c r="EA37" i="6"/>
  <c r="EA31" i="6"/>
  <c r="EA72" i="6"/>
  <c r="EA65" i="6"/>
  <c r="EA59" i="6"/>
  <c r="EA53" i="6"/>
  <c r="EA47" i="6"/>
  <c r="EA41" i="6"/>
  <c r="EA35" i="6"/>
  <c r="EA70" i="6"/>
  <c r="EA62" i="6"/>
  <c r="EA56" i="6"/>
  <c r="EA50" i="6"/>
  <c r="EA44" i="6"/>
  <c r="EA38" i="6"/>
  <c r="EA32" i="6"/>
  <c r="EA73" i="6"/>
  <c r="EA30" i="6"/>
  <c r="EA71" i="6"/>
  <c r="EA63" i="6"/>
  <c r="EA57" i="6"/>
  <c r="EA51" i="6"/>
  <c r="EA45" i="6"/>
  <c r="EA39" i="6"/>
  <c r="EA33" i="6"/>
  <c r="EA74" i="6"/>
  <c r="EA68" i="6"/>
  <c r="EA66" i="6"/>
  <c r="EA60" i="6"/>
  <c r="EA54" i="6"/>
  <c r="EA48" i="6"/>
  <c r="EA42" i="6"/>
  <c r="EA36" i="6"/>
  <c r="C62" i="16"/>
  <c r="D62" i="12"/>
  <c r="F62" i="12" s="1"/>
  <c r="B63" i="12" s="1"/>
  <c r="DZ15" i="15"/>
  <c r="DZ15" i="11"/>
  <c r="DZ15" i="6"/>
  <c r="DZ11" i="15"/>
  <c r="DZ11" i="11"/>
  <c r="DZ11" i="6"/>
  <c r="DY1" i="5"/>
  <c r="DX3" i="5"/>
  <c r="EC1" i="6"/>
  <c r="EB3" i="6"/>
  <c r="EA65" i="15"/>
  <c r="EA48" i="15"/>
  <c r="EA42" i="15"/>
  <c r="EA36" i="15"/>
  <c r="EA51" i="15"/>
  <c r="EA43" i="15"/>
  <c r="EA28" i="15"/>
  <c r="EA69" i="15"/>
  <c r="EA72" i="15"/>
  <c r="EA61" i="15"/>
  <c r="EA55" i="15"/>
  <c r="EA49" i="15"/>
  <c r="EA59" i="15"/>
  <c r="EA47" i="15"/>
  <c r="EA56" i="15"/>
  <c r="EA52" i="15"/>
  <c r="EA46" i="15"/>
  <c r="EA35" i="15"/>
  <c r="EA34" i="15"/>
  <c r="EA64" i="15"/>
  <c r="EA57" i="15"/>
  <c r="EA45" i="15"/>
  <c r="EA38" i="15"/>
  <c r="EA30" i="15"/>
  <c r="EA74" i="15"/>
  <c r="EA68" i="15"/>
  <c r="EA70" i="15"/>
  <c r="EA62" i="15"/>
  <c r="EA53" i="15"/>
  <c r="EA39" i="15"/>
  <c r="EA40" i="15"/>
  <c r="EA71" i="15"/>
  <c r="EA60" i="15"/>
  <c r="EA66" i="15"/>
  <c r="EA54" i="15"/>
  <c r="EA33" i="15"/>
  <c r="EA73" i="15"/>
  <c r="EA63" i="15"/>
  <c r="EA58" i="15"/>
  <c r="EA50" i="15"/>
  <c r="EA37" i="15"/>
  <c r="EA31" i="15"/>
  <c r="EA41" i="15"/>
  <c r="EA44" i="15"/>
  <c r="EA32" i="15"/>
  <c r="EA29" i="15"/>
  <c r="EA57" i="11"/>
  <c r="EA62" i="11"/>
  <c r="EA56" i="11"/>
  <c r="EA74" i="11"/>
  <c r="EA68" i="11"/>
  <c r="EA69" i="11"/>
  <c r="EA72" i="11"/>
  <c r="EA66" i="11"/>
  <c r="EA65" i="11"/>
  <c r="EA70" i="11"/>
  <c r="EA47" i="11"/>
  <c r="EA41" i="11"/>
  <c r="EA35" i="11"/>
  <c r="EA45" i="11"/>
  <c r="EA39" i="11"/>
  <c r="EA33" i="11"/>
  <c r="EA48" i="11"/>
  <c r="EA42" i="11"/>
  <c r="EA38" i="11"/>
  <c r="EA71" i="11"/>
  <c r="EA51" i="11"/>
  <c r="EA59" i="11"/>
  <c r="EA31" i="11"/>
  <c r="EA52" i="11"/>
  <c r="EA73" i="11"/>
  <c r="EA53" i="11"/>
  <c r="EA58" i="11"/>
  <c r="EA54" i="11"/>
  <c r="EA46" i="11"/>
  <c r="EA64" i="11"/>
  <c r="EA61" i="11"/>
  <c r="EA49" i="11"/>
  <c r="EA43" i="11"/>
  <c r="EA32" i="11"/>
  <c r="EA36" i="11"/>
  <c r="EA30" i="11"/>
  <c r="EA55" i="11"/>
  <c r="EA40" i="11"/>
  <c r="EA50" i="11"/>
  <c r="EA44" i="11"/>
  <c r="EA34" i="11"/>
  <c r="EA63" i="11"/>
  <c r="EA60" i="11"/>
  <c r="EA37" i="11"/>
  <c r="EA29" i="11"/>
  <c r="EA28" i="11"/>
  <c r="DZ16" i="15"/>
  <c r="DZ16" i="11"/>
  <c r="DZ16" i="6"/>
  <c r="DZ12" i="15"/>
  <c r="DZ12" i="11"/>
  <c r="DZ12" i="6"/>
  <c r="DW6" i="14" l="1"/>
  <c r="DW5" i="14"/>
  <c r="DV6" i="10"/>
  <c r="DZ5" i="11" s="1"/>
  <c r="DX65" i="14"/>
  <c r="DX57" i="14"/>
  <c r="DX63" i="14"/>
  <c r="DY58" i="14"/>
  <c r="DY60" i="14"/>
  <c r="DY62" i="14"/>
  <c r="DY59" i="14"/>
  <c r="DY66" i="14"/>
  <c r="DY61" i="14"/>
  <c r="DY64" i="14"/>
  <c r="DU19" i="10"/>
  <c r="DY4" i="11"/>
  <c r="DW8" i="10"/>
  <c r="EA7" i="11" s="1"/>
  <c r="DX27" i="14"/>
  <c r="DX28" i="14"/>
  <c r="DX20" i="14"/>
  <c r="DX21" i="14"/>
  <c r="DX8" i="14"/>
  <c r="DX29" i="14"/>
  <c r="DX26" i="14"/>
  <c r="DX25" i="14"/>
  <c r="DX24" i="14"/>
  <c r="DX23" i="14"/>
  <c r="DX22" i="14"/>
  <c r="DX18" i="14"/>
  <c r="DX16" i="14"/>
  <c r="DV5" i="10"/>
  <c r="DX10" i="14"/>
  <c r="DY13" i="14"/>
  <c r="DY11" i="14"/>
  <c r="DY15" i="14"/>
  <c r="DY17" i="14"/>
  <c r="DY14" i="14"/>
  <c r="DY3" i="14"/>
  <c r="DZ1" i="14"/>
  <c r="DY12" i="14"/>
  <c r="DY1" i="10"/>
  <c r="DX3" i="10"/>
  <c r="DX66" i="10"/>
  <c r="DW64" i="10"/>
  <c r="DW17" i="10" s="1"/>
  <c r="DW58" i="10"/>
  <c r="DW11" i="10" s="1"/>
  <c r="DW61" i="10"/>
  <c r="DW14" i="10" s="1"/>
  <c r="DW60" i="10"/>
  <c r="DW13" i="10" s="1"/>
  <c r="DW63" i="10"/>
  <c r="DW16" i="10" s="1"/>
  <c r="DW59" i="10"/>
  <c r="DW12" i="10" s="1"/>
  <c r="DW62" i="10"/>
  <c r="DW15" i="10" s="1"/>
  <c r="DW57" i="10"/>
  <c r="DW10" i="10" s="1"/>
  <c r="DW65" i="10"/>
  <c r="DW18" i="10" s="1"/>
  <c r="E62" i="12"/>
  <c r="D62" i="16"/>
  <c r="F62" i="16" s="1"/>
  <c r="B63" i="16" s="1"/>
  <c r="EA17" i="15"/>
  <c r="EA17" i="11"/>
  <c r="EA17" i="6"/>
  <c r="EA13" i="15"/>
  <c r="EA13" i="11"/>
  <c r="EA13" i="6"/>
  <c r="EC3" i="11"/>
  <c r="ED1" i="11"/>
  <c r="EA2" i="15"/>
  <c r="EA2" i="11"/>
  <c r="DX2" i="5"/>
  <c r="EA2" i="6"/>
  <c r="ED1" i="6"/>
  <c r="EC3" i="6"/>
  <c r="DX58" i="5"/>
  <c r="DX11" i="5" s="1"/>
  <c r="DX61" i="5"/>
  <c r="DX14" i="5" s="1"/>
  <c r="DX64" i="5"/>
  <c r="DX17" i="5" s="1"/>
  <c r="DX59" i="5"/>
  <c r="DX12" i="5" s="1"/>
  <c r="DX62" i="5"/>
  <c r="DX15" i="5" s="1"/>
  <c r="DX65" i="5"/>
  <c r="DX18" i="5" s="1"/>
  <c r="DX57" i="5"/>
  <c r="DX10" i="5" s="1"/>
  <c r="DX60" i="5"/>
  <c r="DX13" i="5" s="1"/>
  <c r="DX63" i="5"/>
  <c r="DX16" i="5" s="1"/>
  <c r="DX66" i="5"/>
  <c r="C62" i="8"/>
  <c r="EA14" i="15"/>
  <c r="EA14" i="11"/>
  <c r="EA14" i="6"/>
  <c r="EA10" i="15"/>
  <c r="EA10" i="11"/>
  <c r="EA10" i="6"/>
  <c r="EB70" i="15"/>
  <c r="EB59" i="15"/>
  <c r="EB63" i="15"/>
  <c r="EB51" i="15"/>
  <c r="EB38" i="15"/>
  <c r="EB37" i="15"/>
  <c r="EB30" i="15"/>
  <c r="EB72" i="15"/>
  <c r="EB52" i="15"/>
  <c r="EB39" i="15"/>
  <c r="EB43" i="15"/>
  <c r="EB31" i="15"/>
  <c r="EB47" i="15"/>
  <c r="EB41" i="15"/>
  <c r="EB50" i="15"/>
  <c r="EB57" i="15"/>
  <c r="EB53" i="15"/>
  <c r="EB42" i="15"/>
  <c r="EB45" i="15"/>
  <c r="EB28" i="15"/>
  <c r="EB68" i="15"/>
  <c r="EB60" i="15"/>
  <c r="EB54" i="15"/>
  <c r="EB58" i="15"/>
  <c r="EB46" i="15"/>
  <c r="EB49" i="15"/>
  <c r="EB32" i="15"/>
  <c r="EB74" i="15"/>
  <c r="EB66" i="15"/>
  <c r="EB65" i="15"/>
  <c r="EB69" i="15"/>
  <c r="EB64" i="15"/>
  <c r="EB56" i="15"/>
  <c r="EB40" i="15"/>
  <c r="EB44" i="15"/>
  <c r="EB33" i="15"/>
  <c r="EB73" i="15"/>
  <c r="EB71" i="15"/>
  <c r="EB62" i="15"/>
  <c r="EB61" i="15"/>
  <c r="EB55" i="15"/>
  <c r="EB35" i="15"/>
  <c r="EB48" i="15"/>
  <c r="EB36" i="15"/>
  <c r="EB34" i="15"/>
  <c r="EB29" i="15"/>
  <c r="EB70" i="6"/>
  <c r="EB62" i="6"/>
  <c r="EB56" i="6"/>
  <c r="EB50" i="6"/>
  <c r="EB44" i="6"/>
  <c r="EB38" i="6"/>
  <c r="EB32" i="6"/>
  <c r="EB73" i="6"/>
  <c r="EB65" i="6"/>
  <c r="EB59" i="6"/>
  <c r="EB53" i="6"/>
  <c r="EB47" i="6"/>
  <c r="EB41" i="6"/>
  <c r="EB35" i="6"/>
  <c r="EB29" i="6"/>
  <c r="EB30" i="6"/>
  <c r="EB63" i="6"/>
  <c r="EB57" i="6"/>
  <c r="EB51" i="6"/>
  <c r="EB45" i="6"/>
  <c r="EB39" i="6"/>
  <c r="EB33" i="6"/>
  <c r="EB74" i="6"/>
  <c r="EB68" i="6"/>
  <c r="EB66" i="6"/>
  <c r="EB60" i="6"/>
  <c r="EB54" i="6"/>
  <c r="EB48" i="6"/>
  <c r="EB42" i="6"/>
  <c r="EB36" i="6"/>
  <c r="EB71" i="6"/>
  <c r="EB28" i="6"/>
  <c r="EB64" i="6"/>
  <c r="EB58" i="6"/>
  <c r="EB52" i="6"/>
  <c r="EB46" i="6"/>
  <c r="EB40" i="6"/>
  <c r="EB34" i="6"/>
  <c r="EB69" i="6"/>
  <c r="EB61" i="6"/>
  <c r="EB55" i="6"/>
  <c r="EB49" i="6"/>
  <c r="EB43" i="6"/>
  <c r="EB37" i="6"/>
  <c r="EB31" i="6"/>
  <c r="EB72" i="6"/>
  <c r="EA15" i="15"/>
  <c r="EA15" i="11"/>
  <c r="EA15" i="6"/>
  <c r="EA11" i="15"/>
  <c r="EA11" i="11"/>
  <c r="EA11" i="6"/>
  <c r="CP114" i="7"/>
  <c r="CP112" i="7"/>
  <c r="CP115" i="7" s="1"/>
  <c r="ED5" i="7"/>
  <c r="EE3" i="7"/>
  <c r="ED1" i="15"/>
  <c r="EC3" i="15"/>
  <c r="DY3" i="5"/>
  <c r="DZ1" i="5"/>
  <c r="C63" i="12"/>
  <c r="E61" i="8"/>
  <c r="A121" i="16"/>
  <c r="G120" i="16"/>
  <c r="EA12" i="15"/>
  <c r="EA12" i="11"/>
  <c r="EA12" i="6"/>
  <c r="CP110" i="7"/>
  <c r="CQ108" i="7" s="1"/>
  <c r="EA9" i="15"/>
  <c r="EA9" i="11"/>
  <c r="EA9" i="6"/>
  <c r="A119" i="8"/>
  <c r="G118" i="8"/>
  <c r="A117" i="12"/>
  <c r="G116" i="12"/>
  <c r="EA16" i="15"/>
  <c r="EA16" i="11"/>
  <c r="EA16" i="6"/>
  <c r="EB63" i="11"/>
  <c r="EB70" i="11"/>
  <c r="EB73" i="11"/>
  <c r="EB69" i="11"/>
  <c r="EB71" i="11"/>
  <c r="EB56" i="11"/>
  <c r="EB65" i="11"/>
  <c r="EB61" i="11"/>
  <c r="EB55" i="11"/>
  <c r="EB66" i="11"/>
  <c r="EB52" i="11"/>
  <c r="EB46" i="11"/>
  <c r="EB40" i="11"/>
  <c r="EB34" i="11"/>
  <c r="EB50" i="11"/>
  <c r="EB51" i="11"/>
  <c r="EB49" i="11"/>
  <c r="EB43" i="11"/>
  <c r="EB37" i="11"/>
  <c r="EB45" i="11"/>
  <c r="EB60" i="11"/>
  <c r="EB62" i="11"/>
  <c r="EB68" i="11"/>
  <c r="EB57" i="11"/>
  <c r="EB39" i="11"/>
  <c r="EB44" i="11"/>
  <c r="EB38" i="11"/>
  <c r="EB32" i="11"/>
  <c r="EB47" i="11"/>
  <c r="EB41" i="11"/>
  <c r="EB31" i="11"/>
  <c r="EB36" i="11"/>
  <c r="EB35" i="11"/>
  <c r="EB33" i="11"/>
  <c r="EB59" i="11"/>
  <c r="EB29" i="11"/>
  <c r="EB58" i="11"/>
  <c r="EB54" i="11"/>
  <c r="EB64" i="11"/>
  <c r="EB72" i="11"/>
  <c r="EB48" i="11"/>
  <c r="EB42" i="11"/>
  <c r="EB74" i="11"/>
  <c r="EB53" i="11"/>
  <c r="EB30" i="11"/>
  <c r="EB28" i="11"/>
  <c r="DX6" i="14" l="1"/>
  <c r="DX5" i="14"/>
  <c r="DW6" i="10"/>
  <c r="EA5" i="11" s="1"/>
  <c r="DZ59" i="14"/>
  <c r="DZ66" i="14"/>
  <c r="DZ58" i="14"/>
  <c r="DZ60" i="14"/>
  <c r="DZ62" i="14"/>
  <c r="DZ61" i="14"/>
  <c r="DZ64" i="14"/>
  <c r="DY57" i="14"/>
  <c r="DY65" i="14"/>
  <c r="DY63" i="14"/>
  <c r="DX8" i="10"/>
  <c r="EB7" i="11" s="1"/>
  <c r="DV19" i="10"/>
  <c r="DZ4" i="11"/>
  <c r="DY28" i="14"/>
  <c r="DY25" i="14"/>
  <c r="DY27" i="14"/>
  <c r="DY24" i="14"/>
  <c r="DY29" i="14"/>
  <c r="DY20" i="14"/>
  <c r="DY8" i="14"/>
  <c r="DY23" i="14"/>
  <c r="DY21" i="14"/>
  <c r="DY26" i="14"/>
  <c r="DY22" i="14"/>
  <c r="DY16" i="14"/>
  <c r="DY18" i="14"/>
  <c r="DW5" i="10"/>
  <c r="DW19" i="14"/>
  <c r="DY10" i="14"/>
  <c r="DZ17" i="14"/>
  <c r="DZ15" i="14"/>
  <c r="DZ13" i="14"/>
  <c r="DZ14" i="14"/>
  <c r="EA1" i="14"/>
  <c r="DZ12" i="14"/>
  <c r="DZ11" i="14"/>
  <c r="DZ3" i="14"/>
  <c r="DX64" i="10"/>
  <c r="DX17" i="10" s="1"/>
  <c r="DX65" i="10"/>
  <c r="DX18" i="10" s="1"/>
  <c r="DX57" i="10"/>
  <c r="DX10" i="10" s="1"/>
  <c r="DX62" i="10"/>
  <c r="DX15" i="10" s="1"/>
  <c r="DX59" i="10"/>
  <c r="DX12" i="10" s="1"/>
  <c r="DX63" i="10"/>
  <c r="DX16" i="10" s="1"/>
  <c r="DX60" i="10"/>
  <c r="DX13" i="10" s="1"/>
  <c r="DX61" i="10"/>
  <c r="DX14" i="10" s="1"/>
  <c r="DX58" i="10"/>
  <c r="DX11" i="10" s="1"/>
  <c r="DZ1" i="10"/>
  <c r="DY66" i="10"/>
  <c r="DY3" i="10"/>
  <c r="EB12" i="15"/>
  <c r="EB12" i="11"/>
  <c r="EB12" i="6"/>
  <c r="EC28" i="6"/>
  <c r="EC63" i="6"/>
  <c r="EC57" i="6"/>
  <c r="EC51" i="6"/>
  <c r="EC45" i="6"/>
  <c r="EC39" i="6"/>
  <c r="EC33" i="6"/>
  <c r="EC74" i="6"/>
  <c r="EC68" i="6"/>
  <c r="EC66" i="6"/>
  <c r="EC60" i="6"/>
  <c r="EC54" i="6"/>
  <c r="EC48" i="6"/>
  <c r="EC42" i="6"/>
  <c r="EC36" i="6"/>
  <c r="EC71" i="6"/>
  <c r="EC30" i="6"/>
  <c r="EC69" i="6"/>
  <c r="EC61" i="6"/>
  <c r="EC55" i="6"/>
  <c r="EC49" i="6"/>
  <c r="EC43" i="6"/>
  <c r="EC37" i="6"/>
  <c r="EC31" i="6"/>
  <c r="EC72" i="6"/>
  <c r="EC64" i="6"/>
  <c r="EC58" i="6"/>
  <c r="EC52" i="6"/>
  <c r="EC46" i="6"/>
  <c r="EC40" i="6"/>
  <c r="EC34" i="6"/>
  <c r="EC29" i="6"/>
  <c r="EC62" i="6"/>
  <c r="EC56" i="6"/>
  <c r="EC50" i="6"/>
  <c r="EC44" i="6"/>
  <c r="EC38" i="6"/>
  <c r="EC32" i="6"/>
  <c r="EC73" i="6"/>
  <c r="EC65" i="6"/>
  <c r="EC59" i="6"/>
  <c r="EC53" i="6"/>
  <c r="EC47" i="6"/>
  <c r="EC41" i="6"/>
  <c r="EC35" i="6"/>
  <c r="EC70" i="6"/>
  <c r="EE1" i="11"/>
  <c r="ED3" i="11"/>
  <c r="EB9" i="15"/>
  <c r="EB9" i="11"/>
  <c r="EB9" i="6"/>
  <c r="EE1" i="6"/>
  <c r="ED3" i="6"/>
  <c r="EC73" i="11"/>
  <c r="EC66" i="11"/>
  <c r="EC60" i="11"/>
  <c r="EC64" i="11"/>
  <c r="EC59" i="11"/>
  <c r="EC70" i="11"/>
  <c r="EC72" i="11"/>
  <c r="EC65" i="11"/>
  <c r="EC58" i="11"/>
  <c r="EC50" i="11"/>
  <c r="EC44" i="11"/>
  <c r="EC38" i="11"/>
  <c r="EC32" i="11"/>
  <c r="EC71" i="11"/>
  <c r="EC57" i="11"/>
  <c r="EC54" i="11"/>
  <c r="EC34" i="11"/>
  <c r="EC31" i="11"/>
  <c r="EC63" i="11"/>
  <c r="EC74" i="11"/>
  <c r="EC47" i="11"/>
  <c r="EC41" i="11"/>
  <c r="EC35" i="11"/>
  <c r="EC30" i="11"/>
  <c r="EC51" i="11"/>
  <c r="EC45" i="11"/>
  <c r="EC39" i="11"/>
  <c r="EC33" i="11"/>
  <c r="EC48" i="11"/>
  <c r="EC42" i="11"/>
  <c r="EC68" i="11"/>
  <c r="EC56" i="11"/>
  <c r="EC62" i="11"/>
  <c r="EC36" i="11"/>
  <c r="EC43" i="11"/>
  <c r="EC37" i="11"/>
  <c r="EC53" i="11"/>
  <c r="EC55" i="11"/>
  <c r="EC52" i="11"/>
  <c r="EC46" i="11"/>
  <c r="EC40" i="11"/>
  <c r="EC29" i="11"/>
  <c r="EC69" i="11"/>
  <c r="EC49" i="11"/>
  <c r="EC61" i="11"/>
  <c r="EC28" i="11"/>
  <c r="DY59" i="5"/>
  <c r="DY12" i="5" s="1"/>
  <c r="DY62" i="5"/>
  <c r="DY15" i="5" s="1"/>
  <c r="DY65" i="5"/>
  <c r="DY18" i="5" s="1"/>
  <c r="DY57" i="5"/>
  <c r="DY10" i="5" s="1"/>
  <c r="DY60" i="5"/>
  <c r="DY13" i="5" s="1"/>
  <c r="DY63" i="5"/>
  <c r="DY16" i="5" s="1"/>
  <c r="DY66" i="5"/>
  <c r="DY58" i="5"/>
  <c r="DY11" i="5" s="1"/>
  <c r="DY61" i="5"/>
  <c r="DY14" i="5" s="1"/>
  <c r="DY64" i="5"/>
  <c r="DY17" i="5" s="1"/>
  <c r="A120" i="8"/>
  <c r="G119" i="8"/>
  <c r="A122" i="16"/>
  <c r="G121" i="16"/>
  <c r="EB16" i="15"/>
  <c r="EB16" i="11"/>
  <c r="EB16" i="6"/>
  <c r="C63" i="16"/>
  <c r="ED3" i="15"/>
  <c r="EE1" i="15"/>
  <c r="EF3" i="7"/>
  <c r="EE5" i="7"/>
  <c r="BZ88" i="15"/>
  <c r="BZ91" i="15" s="1"/>
  <c r="BZ92" i="15" s="1"/>
  <c r="BZ97" i="15" s="1"/>
  <c r="BZ88" i="11"/>
  <c r="BZ91" i="11" s="1"/>
  <c r="BZ92" i="11" s="1"/>
  <c r="BZ97" i="11" s="1"/>
  <c r="BZ88" i="6"/>
  <c r="BZ91" i="6" s="1"/>
  <c r="BZ92" i="6" s="1"/>
  <c r="BZ97" i="6" s="1"/>
  <c r="D62" i="8"/>
  <c r="F62" i="8" s="1"/>
  <c r="B63" i="8" s="1"/>
  <c r="EB17" i="15"/>
  <c r="EB17" i="11"/>
  <c r="EB17" i="6"/>
  <c r="EB13" i="15"/>
  <c r="EB13" i="11"/>
  <c r="EB13" i="6"/>
  <c r="EB2" i="15"/>
  <c r="EB2" i="11"/>
  <c r="DY2" i="5"/>
  <c r="EB2" i="6"/>
  <c r="E62" i="16"/>
  <c r="CQ109" i="7"/>
  <c r="A118" i="12"/>
  <c r="G117" i="12"/>
  <c r="D63" i="12"/>
  <c r="F63" i="12" s="1"/>
  <c r="B64" i="12" s="1"/>
  <c r="EA1" i="5"/>
  <c r="DZ3" i="5"/>
  <c r="EC73" i="15"/>
  <c r="EC74" i="15"/>
  <c r="EC65" i="15"/>
  <c r="EC63" i="15"/>
  <c r="EC56" i="15"/>
  <c r="EC72" i="15"/>
  <c r="EC70" i="15"/>
  <c r="EC61" i="15"/>
  <c r="EC60" i="15"/>
  <c r="EC34" i="15"/>
  <c r="EC42" i="15"/>
  <c r="EC31" i="15"/>
  <c r="EC36" i="15"/>
  <c r="EC28" i="15"/>
  <c r="EC71" i="15"/>
  <c r="EC69" i="15"/>
  <c r="EC58" i="15"/>
  <c r="EC68" i="15"/>
  <c r="EC37" i="15"/>
  <c r="EC49" i="15"/>
  <c r="EC51" i="15"/>
  <c r="EC35" i="15"/>
  <c r="EC64" i="15"/>
  <c r="EC54" i="15"/>
  <c r="EC46" i="15"/>
  <c r="EC40" i="15"/>
  <c r="EC50" i="15"/>
  <c r="EC41" i="15"/>
  <c r="EC48" i="15"/>
  <c r="EC33" i="15"/>
  <c r="EC38" i="15"/>
  <c r="EC30" i="15"/>
  <c r="EC66" i="15"/>
  <c r="EC59" i="15"/>
  <c r="EC53" i="15"/>
  <c r="EC62" i="15"/>
  <c r="EC55" i="15"/>
  <c r="EC45" i="15"/>
  <c r="EC57" i="15"/>
  <c r="EC52" i="15"/>
  <c r="EC47" i="15"/>
  <c r="EC43" i="15"/>
  <c r="EC44" i="15"/>
  <c r="EC39" i="15"/>
  <c r="EC32" i="15"/>
  <c r="EC29" i="15"/>
  <c r="EB14" i="15"/>
  <c r="EB14" i="11"/>
  <c r="EB14" i="6"/>
  <c r="EB10" i="15"/>
  <c r="EB10" i="11"/>
  <c r="EB10" i="6"/>
  <c r="EB15" i="15"/>
  <c r="EB15" i="11"/>
  <c r="EB15" i="6"/>
  <c r="EB11" i="15"/>
  <c r="EB11" i="11"/>
  <c r="EB11" i="6"/>
  <c r="DY6" i="14" l="1"/>
  <c r="DY5" i="14"/>
  <c r="DX6" i="10"/>
  <c r="EB5" i="11" s="1"/>
  <c r="DZ63" i="14"/>
  <c r="DZ57" i="14"/>
  <c r="DZ65" i="14"/>
  <c r="EA60" i="14"/>
  <c r="EA61" i="14"/>
  <c r="EA62" i="14"/>
  <c r="EA64" i="14"/>
  <c r="EA59" i="14"/>
  <c r="EA66" i="14"/>
  <c r="EA58" i="14"/>
  <c r="DX19" i="14"/>
  <c r="DW19" i="10"/>
  <c r="EA4" i="11"/>
  <c r="DY8" i="10"/>
  <c r="EC7" i="11" s="1"/>
  <c r="DZ28" i="14"/>
  <c r="DZ25" i="14"/>
  <c r="DZ27" i="14"/>
  <c r="DZ29" i="14"/>
  <c r="DZ26" i="14"/>
  <c r="DZ24" i="14"/>
  <c r="DZ8" i="14"/>
  <c r="DZ20" i="14"/>
  <c r="DZ23" i="14"/>
  <c r="DZ22" i="14"/>
  <c r="DZ21" i="14"/>
  <c r="DZ16" i="14"/>
  <c r="DZ18" i="14"/>
  <c r="DX5" i="10"/>
  <c r="DZ10" i="14"/>
  <c r="EB1" i="14"/>
  <c r="EA3" i="14"/>
  <c r="EA15" i="14"/>
  <c r="EA11" i="14"/>
  <c r="EA12" i="14"/>
  <c r="EA17" i="14"/>
  <c r="EA13" i="14"/>
  <c r="EA14" i="14"/>
  <c r="DY63" i="10"/>
  <c r="DY16" i="10" s="1"/>
  <c r="DY62" i="10"/>
  <c r="DY15" i="10" s="1"/>
  <c r="DY59" i="10"/>
  <c r="DY12" i="10" s="1"/>
  <c r="DY64" i="10"/>
  <c r="DY17" i="10" s="1"/>
  <c r="DY61" i="10"/>
  <c r="DY14" i="10" s="1"/>
  <c r="DY58" i="10"/>
  <c r="DY11" i="10" s="1"/>
  <c r="DY57" i="10"/>
  <c r="DY10" i="10" s="1"/>
  <c r="DY65" i="10"/>
  <c r="DY18" i="10" s="1"/>
  <c r="DY60" i="10"/>
  <c r="DY13" i="10" s="1"/>
  <c r="EA1" i="10"/>
  <c r="DZ66" i="10"/>
  <c r="DZ3" i="10"/>
  <c r="E63" i="12"/>
  <c r="CQ114" i="7"/>
  <c r="CQ112" i="7"/>
  <c r="CQ115" i="7" s="1"/>
  <c r="EC2" i="15"/>
  <c r="EC2" i="11"/>
  <c r="EC2" i="6"/>
  <c r="DZ2" i="5"/>
  <c r="DZ58" i="5"/>
  <c r="DZ11" i="5" s="1"/>
  <c r="DZ61" i="5"/>
  <c r="DZ14" i="5" s="1"/>
  <c r="DZ64" i="5"/>
  <c r="DZ17" i="5" s="1"/>
  <c r="DZ59" i="5"/>
  <c r="DZ12" i="5" s="1"/>
  <c r="DZ62" i="5"/>
  <c r="DZ15" i="5" s="1"/>
  <c r="DZ65" i="5"/>
  <c r="DZ18" i="5" s="1"/>
  <c r="DZ57" i="5"/>
  <c r="DZ10" i="5" s="1"/>
  <c r="DZ60" i="5"/>
  <c r="DZ13" i="5" s="1"/>
  <c r="DZ63" i="5"/>
  <c r="DZ16" i="5" s="1"/>
  <c r="DZ66" i="5"/>
  <c r="CQ110" i="7"/>
  <c r="CR108" i="7" s="1"/>
  <c r="EF1" i="15"/>
  <c r="EE3" i="15"/>
  <c r="EC17" i="15"/>
  <c r="EC17" i="11"/>
  <c r="EC17" i="6"/>
  <c r="ED30" i="6"/>
  <c r="ED29" i="6"/>
  <c r="ED61" i="6"/>
  <c r="ED55" i="6"/>
  <c r="ED49" i="6"/>
  <c r="ED43" i="6"/>
  <c r="ED37" i="6"/>
  <c r="ED31" i="6"/>
  <c r="ED72" i="6"/>
  <c r="ED64" i="6"/>
  <c r="ED58" i="6"/>
  <c r="ED52" i="6"/>
  <c r="ED46" i="6"/>
  <c r="ED40" i="6"/>
  <c r="ED34" i="6"/>
  <c r="ED69" i="6"/>
  <c r="ED28" i="6"/>
  <c r="ED62" i="6"/>
  <c r="ED56" i="6"/>
  <c r="ED50" i="6"/>
  <c r="ED44" i="6"/>
  <c r="ED38" i="6"/>
  <c r="ED32" i="6"/>
  <c r="ED73" i="6"/>
  <c r="ED65" i="6"/>
  <c r="ED59" i="6"/>
  <c r="ED53" i="6"/>
  <c r="ED47" i="6"/>
  <c r="ED41" i="6"/>
  <c r="ED35" i="6"/>
  <c r="ED70" i="6"/>
  <c r="ED74" i="6"/>
  <c r="ED68" i="6"/>
  <c r="ED66" i="6"/>
  <c r="ED60" i="6"/>
  <c r="ED54" i="6"/>
  <c r="ED48" i="6"/>
  <c r="ED42" i="6"/>
  <c r="ED36" i="6"/>
  <c r="ED71" i="6"/>
  <c r="ED63" i="6"/>
  <c r="ED57" i="6"/>
  <c r="ED51" i="6"/>
  <c r="ED45" i="6"/>
  <c r="ED39" i="6"/>
  <c r="ED33" i="6"/>
  <c r="EB1" i="5"/>
  <c r="EA3" i="5"/>
  <c r="C63" i="8"/>
  <c r="ED55" i="15"/>
  <c r="ED45" i="15"/>
  <c r="ED39" i="15"/>
  <c r="ED51" i="15"/>
  <c r="ED41" i="15"/>
  <c r="ED37" i="15"/>
  <c r="ED31" i="15"/>
  <c r="ED72" i="15"/>
  <c r="ED65" i="15"/>
  <c r="ED73" i="15"/>
  <c r="ED58" i="15"/>
  <c r="ED52" i="15"/>
  <c r="ED62" i="15"/>
  <c r="ED61" i="15"/>
  <c r="ED56" i="15"/>
  <c r="ED44" i="15"/>
  <c r="ED48" i="15"/>
  <c r="ED42" i="15"/>
  <c r="ED36" i="15"/>
  <c r="ED43" i="15"/>
  <c r="ED32" i="15"/>
  <c r="ED64" i="15"/>
  <c r="ED63" i="15"/>
  <c r="ED68" i="15"/>
  <c r="ED57" i="15"/>
  <c r="ED38" i="15"/>
  <c r="ED35" i="15"/>
  <c r="ED71" i="15"/>
  <c r="ED69" i="15"/>
  <c r="ED74" i="15"/>
  <c r="ED60" i="15"/>
  <c r="ED59" i="15"/>
  <c r="ED53" i="15"/>
  <c r="ED40" i="15"/>
  <c r="ED33" i="15"/>
  <c r="ED46" i="15"/>
  <c r="ED70" i="15"/>
  <c r="ED49" i="15"/>
  <c r="ED54" i="15"/>
  <c r="ED47" i="15"/>
  <c r="ED28" i="15"/>
  <c r="ED66" i="15"/>
  <c r="ED50" i="15"/>
  <c r="ED34" i="15"/>
  <c r="ED30" i="15"/>
  <c r="ED29" i="15"/>
  <c r="A121" i="8"/>
  <c r="G120" i="8"/>
  <c r="EC14" i="15"/>
  <c r="EC14" i="11"/>
  <c r="EC14" i="6"/>
  <c r="EE3" i="6"/>
  <c r="EF1" i="6"/>
  <c r="EC15" i="15"/>
  <c r="EC15" i="11"/>
  <c r="EC15" i="6"/>
  <c r="EC11" i="15"/>
  <c r="EC11" i="11"/>
  <c r="EC11" i="6"/>
  <c r="ED68" i="11"/>
  <c r="ED74" i="11"/>
  <c r="ED65" i="11"/>
  <c r="ED59" i="11"/>
  <c r="ED72" i="11"/>
  <c r="ED71" i="11"/>
  <c r="ED64" i="11"/>
  <c r="ED61" i="11"/>
  <c r="ED50" i="11"/>
  <c r="ED44" i="11"/>
  <c r="ED38" i="11"/>
  <c r="ED32" i="11"/>
  <c r="ED48" i="11"/>
  <c r="ED42" i="11"/>
  <c r="ED36" i="11"/>
  <c r="ED54" i="11"/>
  <c r="ED51" i="11"/>
  <c r="ED45" i="11"/>
  <c r="ED39" i="11"/>
  <c r="ED35" i="11"/>
  <c r="ED29" i="11"/>
  <c r="ED31" i="11"/>
  <c r="ED53" i="11"/>
  <c r="ED56" i="11"/>
  <c r="ED49" i="11"/>
  <c r="ED70" i="11"/>
  <c r="ED43" i="11"/>
  <c r="ED62" i="11"/>
  <c r="ED60" i="11"/>
  <c r="ED58" i="11"/>
  <c r="ED55" i="11"/>
  <c r="ED52" i="11"/>
  <c r="ED46" i="11"/>
  <c r="ED40" i="11"/>
  <c r="ED30" i="11"/>
  <c r="ED69" i="11"/>
  <c r="ED37" i="11"/>
  <c r="ED47" i="11"/>
  <c r="ED41" i="11"/>
  <c r="ED66" i="11"/>
  <c r="ED33" i="11"/>
  <c r="ED73" i="11"/>
  <c r="ED63" i="11"/>
  <c r="ED57" i="11"/>
  <c r="ED34" i="11"/>
  <c r="ED28" i="11"/>
  <c r="E62" i="8"/>
  <c r="EF5" i="7"/>
  <c r="EG3" i="7"/>
  <c r="D63" i="16"/>
  <c r="F63" i="16" s="1"/>
  <c r="B64" i="16" s="1"/>
  <c r="A123" i="16"/>
  <c r="G122" i="16"/>
  <c r="EC16" i="15"/>
  <c r="EC16" i="11"/>
  <c r="EC16" i="6"/>
  <c r="EC12" i="15"/>
  <c r="EC12" i="11"/>
  <c r="EC12" i="6"/>
  <c r="EF1" i="11"/>
  <c r="EE3" i="11"/>
  <c r="C64" i="12"/>
  <c r="A119" i="12"/>
  <c r="G118" i="12"/>
  <c r="EC13" i="15"/>
  <c r="EC13" i="11"/>
  <c r="EC13" i="6"/>
  <c r="EC9" i="15"/>
  <c r="EC9" i="11"/>
  <c r="EC9" i="6"/>
  <c r="EC10" i="15"/>
  <c r="EC10" i="11"/>
  <c r="EC10" i="6"/>
  <c r="DZ5" i="14" l="1"/>
  <c r="DZ6" i="14"/>
  <c r="DY6" i="10"/>
  <c r="EC5" i="11" s="1"/>
  <c r="EA63" i="14"/>
  <c r="EA65" i="14"/>
  <c r="EA57" i="14"/>
  <c r="EB60" i="14"/>
  <c r="EB58" i="14"/>
  <c r="EB59" i="14"/>
  <c r="EB61" i="14"/>
  <c r="EB64" i="14"/>
  <c r="EB66" i="14"/>
  <c r="EB62" i="14"/>
  <c r="DY19" i="14"/>
  <c r="DX19" i="10"/>
  <c r="EB4" i="11"/>
  <c r="DZ8" i="10"/>
  <c r="ED7" i="11" s="1"/>
  <c r="EA25" i="14"/>
  <c r="EA28" i="14"/>
  <c r="EA8" i="14"/>
  <c r="EA26" i="14"/>
  <c r="EA29" i="14"/>
  <c r="EA27" i="14"/>
  <c r="EA21" i="14"/>
  <c r="EA20" i="14"/>
  <c r="EA24" i="14"/>
  <c r="EA23" i="14"/>
  <c r="EA22" i="14"/>
  <c r="EA16" i="14"/>
  <c r="EA18" i="14"/>
  <c r="EB17" i="14"/>
  <c r="DY5" i="10"/>
  <c r="EA10" i="14"/>
  <c r="EB11" i="14"/>
  <c r="EB12" i="14"/>
  <c r="EB14" i="14"/>
  <c r="EB15" i="14"/>
  <c r="EC1" i="14"/>
  <c r="EB3" i="14"/>
  <c r="EB13" i="14"/>
  <c r="DZ65" i="10"/>
  <c r="DZ18" i="10" s="1"/>
  <c r="DZ58" i="10"/>
  <c r="DZ11" i="10" s="1"/>
  <c r="DZ62" i="10"/>
  <c r="DZ15" i="10" s="1"/>
  <c r="DZ57" i="10"/>
  <c r="DZ10" i="10" s="1"/>
  <c r="DZ63" i="10"/>
  <c r="DZ16" i="10" s="1"/>
  <c r="DZ64" i="10"/>
  <c r="DZ17" i="10" s="1"/>
  <c r="DZ61" i="10"/>
  <c r="DZ14" i="10" s="1"/>
  <c r="DZ59" i="10"/>
  <c r="DZ12" i="10" s="1"/>
  <c r="DZ60" i="10"/>
  <c r="DZ13" i="10" s="1"/>
  <c r="EA66" i="10"/>
  <c r="EB1" i="10"/>
  <c r="EA3" i="10"/>
  <c r="EG1" i="6"/>
  <c r="EF3" i="6"/>
  <c r="EE73" i="6"/>
  <c r="EE65" i="6"/>
  <c r="EE59" i="6"/>
  <c r="EE53" i="6"/>
  <c r="EE47" i="6"/>
  <c r="EE41" i="6"/>
  <c r="EE35" i="6"/>
  <c r="EE70" i="6"/>
  <c r="EE62" i="6"/>
  <c r="EE56" i="6"/>
  <c r="EE50" i="6"/>
  <c r="EE44" i="6"/>
  <c r="EE38" i="6"/>
  <c r="EE32" i="6"/>
  <c r="EE66" i="6"/>
  <c r="EE60" i="6"/>
  <c r="EE54" i="6"/>
  <c r="EE48" i="6"/>
  <c r="EE42" i="6"/>
  <c r="EE36" i="6"/>
  <c r="EE71" i="6"/>
  <c r="EE63" i="6"/>
  <c r="EE57" i="6"/>
  <c r="EE51" i="6"/>
  <c r="EE45" i="6"/>
  <c r="EE39" i="6"/>
  <c r="EE33" i="6"/>
  <c r="EE74" i="6"/>
  <c r="EE68" i="6"/>
  <c r="EE28" i="6"/>
  <c r="EE30" i="6"/>
  <c r="EE29" i="6"/>
  <c r="EE61" i="6"/>
  <c r="EE55" i="6"/>
  <c r="EE49" i="6"/>
  <c r="EE43" i="6"/>
  <c r="EE37" i="6"/>
  <c r="EE31" i="6"/>
  <c r="EE72" i="6"/>
  <c r="EE64" i="6"/>
  <c r="EE58" i="6"/>
  <c r="EE52" i="6"/>
  <c r="EE46" i="6"/>
  <c r="EE40" i="6"/>
  <c r="EE34" i="6"/>
  <c r="EE69" i="6"/>
  <c r="A124" i="16"/>
  <c r="G123" i="16"/>
  <c r="CA88" i="11"/>
  <c r="CA91" i="11" s="1"/>
  <c r="CA92" i="11" s="1"/>
  <c r="CA97" i="11" s="1"/>
  <c r="D63" i="8"/>
  <c r="F63" i="8" s="1"/>
  <c r="B64" i="8" s="1"/>
  <c r="EC1" i="5"/>
  <c r="EB3" i="5"/>
  <c r="EG1" i="15"/>
  <c r="EF3" i="15"/>
  <c r="ED16" i="15"/>
  <c r="ED16" i="11"/>
  <c r="ED16" i="6"/>
  <c r="ED2" i="15"/>
  <c r="ED2" i="11"/>
  <c r="ED2" i="6"/>
  <c r="EA2" i="5"/>
  <c r="CR109" i="7"/>
  <c r="ED17" i="15"/>
  <c r="ED17" i="11"/>
  <c r="ED17" i="6"/>
  <c r="ED13" i="15"/>
  <c r="ED13" i="11"/>
  <c r="ED13" i="6"/>
  <c r="C64" i="16"/>
  <c r="ED14" i="15"/>
  <c r="ED14" i="11"/>
  <c r="ED14" i="6"/>
  <c r="ED10" i="15"/>
  <c r="ED10" i="11"/>
  <c r="ED10" i="6"/>
  <c r="EG1" i="11"/>
  <c r="EF3" i="11"/>
  <c r="ED15" i="15"/>
  <c r="ED15" i="11"/>
  <c r="ED15" i="6"/>
  <c r="ED11" i="15"/>
  <c r="ED11" i="11"/>
  <c r="ED11" i="6"/>
  <c r="A120" i="12"/>
  <c r="G119" i="12"/>
  <c r="D64" i="12"/>
  <c r="F64" i="12" s="1"/>
  <c r="B65" i="12" s="1"/>
  <c r="E63" i="16"/>
  <c r="EH3" i="7"/>
  <c r="EG5" i="7"/>
  <c r="ED12" i="15"/>
  <c r="ED12" i="11"/>
  <c r="ED12" i="6"/>
  <c r="EE70" i="11"/>
  <c r="EE62" i="11"/>
  <c r="EE69" i="11"/>
  <c r="EE60" i="11"/>
  <c r="EE61" i="11"/>
  <c r="EE48" i="11"/>
  <c r="EE42" i="11"/>
  <c r="EE36" i="11"/>
  <c r="EE72" i="11"/>
  <c r="EE71" i="11"/>
  <c r="EE64" i="11"/>
  <c r="EE74" i="11"/>
  <c r="EE65" i="11"/>
  <c r="EE63" i="11"/>
  <c r="EE59" i="11"/>
  <c r="EE47" i="11"/>
  <c r="EE41" i="11"/>
  <c r="EE35" i="11"/>
  <c r="EE57" i="11"/>
  <c r="EE50" i="11"/>
  <c r="EE44" i="11"/>
  <c r="EE38" i="11"/>
  <c r="EE32" i="11"/>
  <c r="EE58" i="11"/>
  <c r="EE54" i="11"/>
  <c r="EE33" i="11"/>
  <c r="EE73" i="11"/>
  <c r="EE68" i="11"/>
  <c r="EE56" i="11"/>
  <c r="EE34" i="11"/>
  <c r="EE30" i="11"/>
  <c r="EE49" i="11"/>
  <c r="EE43" i="11"/>
  <c r="EE37" i="11"/>
  <c r="EE31" i="11"/>
  <c r="EE51" i="11"/>
  <c r="EE45" i="11"/>
  <c r="EE40" i="11"/>
  <c r="EE66" i="11"/>
  <c r="EE53" i="11"/>
  <c r="EE55" i="11"/>
  <c r="EE52" i="11"/>
  <c r="EE46" i="11"/>
  <c r="EE39" i="11"/>
  <c r="EE29" i="11"/>
  <c r="EE28" i="11"/>
  <c r="A122" i="8"/>
  <c r="G121" i="8"/>
  <c r="EA58" i="5"/>
  <c r="EA11" i="5" s="1"/>
  <c r="EA61" i="5"/>
  <c r="EA14" i="5" s="1"/>
  <c r="EA64" i="5"/>
  <c r="EA17" i="5" s="1"/>
  <c r="EA59" i="5"/>
  <c r="EA12" i="5" s="1"/>
  <c r="EA62" i="5"/>
  <c r="EA15" i="5" s="1"/>
  <c r="EA65" i="5"/>
  <c r="EA18" i="5" s="1"/>
  <c r="EA57" i="5"/>
  <c r="EA10" i="5" s="1"/>
  <c r="EA60" i="5"/>
  <c r="EA13" i="5" s="1"/>
  <c r="EA63" i="5"/>
  <c r="EA16" i="5" s="1"/>
  <c r="EA66" i="5"/>
  <c r="EE65" i="15"/>
  <c r="EE53" i="15"/>
  <c r="EE33" i="15"/>
  <c r="EE47" i="15"/>
  <c r="EE37" i="15"/>
  <c r="EE56" i="15"/>
  <c r="EE44" i="15"/>
  <c r="EE38" i="15"/>
  <c r="EE59" i="15"/>
  <c r="EE58" i="15"/>
  <c r="EE52" i="15"/>
  <c r="EE49" i="15"/>
  <c r="EE74" i="15"/>
  <c r="EE71" i="15"/>
  <c r="EE64" i="15"/>
  <c r="EE72" i="15"/>
  <c r="EE57" i="15"/>
  <c r="EE51" i="15"/>
  <c r="EE61" i="15"/>
  <c r="EE60" i="15"/>
  <c r="EE43" i="15"/>
  <c r="EE46" i="15"/>
  <c r="EE42" i="15"/>
  <c r="EE34" i="15"/>
  <c r="EE40" i="15"/>
  <c r="EE30" i="15"/>
  <c r="EE28" i="15"/>
  <c r="EE63" i="15"/>
  <c r="EE73" i="15"/>
  <c r="EE68" i="15"/>
  <c r="EE45" i="15"/>
  <c r="EE39" i="15"/>
  <c r="EE70" i="15"/>
  <c r="EE54" i="15"/>
  <c r="EE41" i="15"/>
  <c r="EE32" i="15"/>
  <c r="EE35" i="15"/>
  <c r="EE31" i="15"/>
  <c r="EE69" i="15"/>
  <c r="EE62" i="15"/>
  <c r="EE66" i="15"/>
  <c r="EE50" i="15"/>
  <c r="EE55" i="15"/>
  <c r="EE48" i="15"/>
  <c r="EE36" i="15"/>
  <c r="EE29" i="15"/>
  <c r="ED9" i="15"/>
  <c r="ED9" i="11"/>
  <c r="ED9" i="6"/>
  <c r="EA6" i="14" l="1"/>
  <c r="EA5" i="14"/>
  <c r="DZ6" i="10"/>
  <c r="ED5" i="11" s="1"/>
  <c r="EB57" i="14"/>
  <c r="EB63" i="14"/>
  <c r="EB65" i="14"/>
  <c r="EC58" i="14"/>
  <c r="EC59" i="14"/>
  <c r="EC61" i="14"/>
  <c r="EC64" i="14"/>
  <c r="EC60" i="14"/>
  <c r="EC66" i="14"/>
  <c r="EC62" i="14"/>
  <c r="DZ19" i="14"/>
  <c r="DY19" i="10"/>
  <c r="EC4" i="11"/>
  <c r="EA8" i="10"/>
  <c r="EE7" i="11" s="1"/>
  <c r="EB27" i="14"/>
  <c r="EB28" i="14"/>
  <c r="EB29" i="14"/>
  <c r="EB25" i="14"/>
  <c r="EB26" i="14"/>
  <c r="EB20" i="14"/>
  <c r="EB8" i="14"/>
  <c r="EB23" i="14"/>
  <c r="EB22" i="14"/>
  <c r="EB21" i="14"/>
  <c r="EB24" i="14"/>
  <c r="EB16" i="14"/>
  <c r="EB18" i="14"/>
  <c r="DZ5" i="10"/>
  <c r="EA19" i="14"/>
  <c r="EB10" i="14"/>
  <c r="EC11" i="14"/>
  <c r="EC13" i="14"/>
  <c r="EC17" i="14"/>
  <c r="EC15" i="14"/>
  <c r="EC3" i="14"/>
  <c r="ED1" i="14"/>
  <c r="EC14" i="14"/>
  <c r="EC12" i="14"/>
  <c r="EA63" i="10"/>
  <c r="EA16" i="10" s="1"/>
  <c r="EA59" i="10"/>
  <c r="EA12" i="10" s="1"/>
  <c r="EA60" i="10"/>
  <c r="EA13" i="10" s="1"/>
  <c r="EA58" i="10"/>
  <c r="EA11" i="10" s="1"/>
  <c r="EA61" i="10"/>
  <c r="EA14" i="10" s="1"/>
  <c r="EA62" i="10"/>
  <c r="EA15" i="10" s="1"/>
  <c r="EA57" i="10"/>
  <c r="EA10" i="10" s="1"/>
  <c r="EA64" i="10"/>
  <c r="EA17" i="10" s="1"/>
  <c r="EA65" i="10"/>
  <c r="EA18" i="10" s="1"/>
  <c r="EC1" i="10"/>
  <c r="EB66" i="10"/>
  <c r="EB3" i="10"/>
  <c r="E63" i="8"/>
  <c r="EE15" i="15"/>
  <c r="EE15" i="11"/>
  <c r="EE15" i="6"/>
  <c r="EE11" i="15"/>
  <c r="EE11" i="11"/>
  <c r="EE11" i="6"/>
  <c r="EH5" i="7"/>
  <c r="EI3" i="7"/>
  <c r="A121" i="12"/>
  <c r="G120" i="12"/>
  <c r="EB59" i="5"/>
  <c r="EB12" i="5" s="1"/>
  <c r="EB62" i="5"/>
  <c r="EB15" i="5" s="1"/>
  <c r="EB65" i="5"/>
  <c r="EB18" i="5" s="1"/>
  <c r="EB57" i="5"/>
  <c r="EB10" i="5" s="1"/>
  <c r="EB60" i="5"/>
  <c r="EB13" i="5" s="1"/>
  <c r="EB63" i="5"/>
  <c r="EB16" i="5" s="1"/>
  <c r="EB66" i="5"/>
  <c r="EB58" i="5"/>
  <c r="EB11" i="5" s="1"/>
  <c r="EB61" i="5"/>
  <c r="EB14" i="5" s="1"/>
  <c r="EB64" i="5"/>
  <c r="EB17" i="5" s="1"/>
  <c r="EE12" i="15"/>
  <c r="EE12" i="11"/>
  <c r="EE12" i="6"/>
  <c r="ED1" i="5"/>
  <c r="EC3" i="5"/>
  <c r="C65" i="12"/>
  <c r="EF63" i="11"/>
  <c r="EF57" i="11"/>
  <c r="EF73" i="11"/>
  <c r="EF71" i="11"/>
  <c r="EF48" i="11"/>
  <c r="EF42" i="11"/>
  <c r="EF36" i="11"/>
  <c r="EF59" i="11"/>
  <c r="EF52" i="11"/>
  <c r="EF55" i="11"/>
  <c r="EF54" i="11"/>
  <c r="EF69" i="11"/>
  <c r="EF62" i="11"/>
  <c r="EF64" i="11"/>
  <c r="EF61" i="11"/>
  <c r="EF68" i="11"/>
  <c r="EF74" i="11"/>
  <c r="EF41" i="11"/>
  <c r="EF50" i="11"/>
  <c r="EF44" i="11"/>
  <c r="EF37" i="11"/>
  <c r="EF32" i="11"/>
  <c r="EF29" i="11"/>
  <c r="EF35" i="11"/>
  <c r="EF51" i="11"/>
  <c r="EF45" i="11"/>
  <c r="EF33" i="11"/>
  <c r="EF30" i="11"/>
  <c r="EF65" i="11"/>
  <c r="EF46" i="11"/>
  <c r="EF40" i="11"/>
  <c r="EF34" i="11"/>
  <c r="EF49" i="11"/>
  <c r="EF43" i="11"/>
  <c r="EF39" i="11"/>
  <c r="EF60" i="11"/>
  <c r="EF70" i="11"/>
  <c r="EF66" i="11"/>
  <c r="EF38" i="11"/>
  <c r="EF53" i="11"/>
  <c r="EF47" i="11"/>
  <c r="EF56" i="11"/>
  <c r="EF72" i="11"/>
  <c r="EF58" i="11"/>
  <c r="EF31" i="11"/>
  <c r="EF28" i="11"/>
  <c r="D64" i="16"/>
  <c r="F64" i="16" s="1"/>
  <c r="B65" i="16" s="1"/>
  <c r="CR114" i="7"/>
  <c r="CR112" i="7"/>
  <c r="CR115" i="7" s="1"/>
  <c r="C64" i="8"/>
  <c r="A125" i="16"/>
  <c r="G124" i="16"/>
  <c r="EF66" i="6"/>
  <c r="EF60" i="6"/>
  <c r="EF54" i="6"/>
  <c r="EF48" i="6"/>
  <c r="EF42" i="6"/>
  <c r="EF36" i="6"/>
  <c r="EF71" i="6"/>
  <c r="EF63" i="6"/>
  <c r="EF57" i="6"/>
  <c r="EF51" i="6"/>
  <c r="EF45" i="6"/>
  <c r="EF39" i="6"/>
  <c r="EF33" i="6"/>
  <c r="EF74" i="6"/>
  <c r="EF68" i="6"/>
  <c r="EF28" i="6"/>
  <c r="EF30" i="6"/>
  <c r="EF29" i="6"/>
  <c r="EF72" i="6"/>
  <c r="EF64" i="6"/>
  <c r="EF58" i="6"/>
  <c r="EF52" i="6"/>
  <c r="EF46" i="6"/>
  <c r="EF40" i="6"/>
  <c r="EF34" i="6"/>
  <c r="EF69" i="6"/>
  <c r="EF61" i="6"/>
  <c r="EF55" i="6"/>
  <c r="EF49" i="6"/>
  <c r="EF43" i="6"/>
  <c r="EF37" i="6"/>
  <c r="EF31" i="6"/>
  <c r="EF65" i="6"/>
  <c r="EF59" i="6"/>
  <c r="EF53" i="6"/>
  <c r="EF47" i="6"/>
  <c r="EF41" i="6"/>
  <c r="EF35" i="6"/>
  <c r="EF70" i="6"/>
  <c r="EF62" i="6"/>
  <c r="EF56" i="6"/>
  <c r="EF50" i="6"/>
  <c r="EF44" i="6"/>
  <c r="EF38" i="6"/>
  <c r="EF32" i="6"/>
  <c r="EF73" i="6"/>
  <c r="EE16" i="15"/>
  <c r="EE16" i="11"/>
  <c r="EE16" i="6"/>
  <c r="G122" i="8"/>
  <c r="A123" i="8"/>
  <c r="E64" i="12"/>
  <c r="EH1" i="11"/>
  <c r="EG3" i="11"/>
  <c r="CR110" i="7"/>
  <c r="CS108" i="7" s="1"/>
  <c r="EE2" i="15"/>
  <c r="EE2" i="11"/>
  <c r="EE2" i="6"/>
  <c r="EB2" i="5"/>
  <c r="EH1" i="6"/>
  <c r="EG3" i="6"/>
  <c r="EE13" i="15"/>
  <c r="EE13" i="11"/>
  <c r="EE13" i="6"/>
  <c r="EF69" i="15"/>
  <c r="EF51" i="15"/>
  <c r="EF46" i="15"/>
  <c r="EF31" i="15"/>
  <c r="EF49" i="15"/>
  <c r="EF35" i="15"/>
  <c r="EF68" i="15"/>
  <c r="EF72" i="15"/>
  <c r="EF61" i="15"/>
  <c r="EF65" i="15"/>
  <c r="EF58" i="15"/>
  <c r="EF52" i="15"/>
  <c r="EF54" i="15"/>
  <c r="EF38" i="15"/>
  <c r="EF33" i="15"/>
  <c r="EF74" i="15"/>
  <c r="EF64" i="15"/>
  <c r="EF57" i="15"/>
  <c r="EF53" i="15"/>
  <c r="EF32" i="15"/>
  <c r="EF45" i="15"/>
  <c r="EF39" i="15"/>
  <c r="EF34" i="15"/>
  <c r="EF43" i="15"/>
  <c r="EF37" i="15"/>
  <c r="EF36" i="15"/>
  <c r="EF28" i="15"/>
  <c r="EF70" i="15"/>
  <c r="EF63" i="15"/>
  <c r="EF71" i="15"/>
  <c r="EF62" i="15"/>
  <c r="EF56" i="15"/>
  <c r="EF50" i="15"/>
  <c r="EF60" i="15"/>
  <c r="EF59" i="15"/>
  <c r="EF48" i="15"/>
  <c r="EF42" i="15"/>
  <c r="EF40" i="15"/>
  <c r="EF73" i="15"/>
  <c r="EF66" i="15"/>
  <c r="EF55" i="15"/>
  <c r="EF44" i="15"/>
  <c r="EF47" i="15"/>
  <c r="EF41" i="15"/>
  <c r="EF30" i="15"/>
  <c r="EF29" i="15"/>
  <c r="EE9" i="15"/>
  <c r="EE9" i="11"/>
  <c r="EE9" i="6"/>
  <c r="EE17" i="15"/>
  <c r="EE17" i="11"/>
  <c r="EE17" i="6"/>
  <c r="EE14" i="15"/>
  <c r="EE14" i="11"/>
  <c r="EE14" i="6"/>
  <c r="EE10" i="15"/>
  <c r="EE10" i="11"/>
  <c r="EE10" i="6"/>
  <c r="EH1" i="15"/>
  <c r="EG3" i="15"/>
  <c r="EB6" i="14" l="1"/>
  <c r="EB5" i="14"/>
  <c r="EA6" i="10"/>
  <c r="EE5" i="11" s="1"/>
  <c r="EC57" i="14"/>
  <c r="EC65" i="14"/>
  <c r="EC63" i="14"/>
  <c r="ED61" i="14"/>
  <c r="ED64" i="14"/>
  <c r="ED58" i="14"/>
  <c r="ED59" i="14"/>
  <c r="ED60" i="14"/>
  <c r="ED62" i="14"/>
  <c r="ED66" i="14"/>
  <c r="EB19" i="14"/>
  <c r="DZ19" i="10"/>
  <c r="ED4" i="11"/>
  <c r="EB8" i="10"/>
  <c r="EF7" i="11" s="1"/>
  <c r="EC27" i="14"/>
  <c r="EC28" i="14"/>
  <c r="EC29" i="14"/>
  <c r="EC26" i="14"/>
  <c r="EC20" i="14"/>
  <c r="EC25" i="14"/>
  <c r="EC21" i="14"/>
  <c r="EC8" i="14"/>
  <c r="EC24" i="14"/>
  <c r="EC22" i="14"/>
  <c r="EC23" i="14"/>
  <c r="EC16" i="14"/>
  <c r="EC18" i="14"/>
  <c r="EA5" i="10"/>
  <c r="EC10" i="14"/>
  <c r="ED12" i="14"/>
  <c r="ED15" i="14"/>
  <c r="ED13" i="14"/>
  <c r="ED11" i="14"/>
  <c r="EE1" i="14"/>
  <c r="ED17" i="14"/>
  <c r="ED3" i="14"/>
  <c r="ED14" i="14"/>
  <c r="EB62" i="10"/>
  <c r="EB15" i="10" s="1"/>
  <c r="EB65" i="10"/>
  <c r="EB18" i="10" s="1"/>
  <c r="EB61" i="10"/>
  <c r="EB14" i="10" s="1"/>
  <c r="EB58" i="10"/>
  <c r="EB11" i="10" s="1"/>
  <c r="EB63" i="10"/>
  <c r="EB16" i="10" s="1"/>
  <c r="EB64" i="10"/>
  <c r="EB17" i="10" s="1"/>
  <c r="EB59" i="10"/>
  <c r="EB12" i="10" s="1"/>
  <c r="EB57" i="10"/>
  <c r="EB10" i="10" s="1"/>
  <c r="EB60" i="10"/>
  <c r="EB13" i="10" s="1"/>
  <c r="ED1" i="10"/>
  <c r="EC3" i="10"/>
  <c r="EC66" i="10"/>
  <c r="E64" i="16"/>
  <c r="A126" i="16"/>
  <c r="G125" i="16"/>
  <c r="C65" i="16"/>
  <c r="EF17" i="15"/>
  <c r="EF17" i="11"/>
  <c r="EF17" i="6"/>
  <c r="EI5" i="7"/>
  <c r="EJ3" i="7"/>
  <c r="EG69" i="15"/>
  <c r="EG61" i="15"/>
  <c r="EG55" i="15"/>
  <c r="EG49" i="15"/>
  <c r="EG59" i="15"/>
  <c r="EG51" i="15"/>
  <c r="EG47" i="15"/>
  <c r="EG56" i="15"/>
  <c r="EG37" i="15"/>
  <c r="EG38" i="15"/>
  <c r="EG43" i="15"/>
  <c r="EG64" i="15"/>
  <c r="EG66" i="15"/>
  <c r="EG58" i="15"/>
  <c r="EG52" i="15"/>
  <c r="EG39" i="15"/>
  <c r="EG46" i="15"/>
  <c r="EG30" i="15"/>
  <c r="EG74" i="15"/>
  <c r="EG68" i="15"/>
  <c r="EG72" i="15"/>
  <c r="EG62" i="15"/>
  <c r="EG57" i="15"/>
  <c r="EG53" i="15"/>
  <c r="EG34" i="15"/>
  <c r="EG71" i="15"/>
  <c r="EG60" i="15"/>
  <c r="EG65" i="15"/>
  <c r="EG54" i="15"/>
  <c r="EG44" i="15"/>
  <c r="EG45" i="15"/>
  <c r="EG40" i="15"/>
  <c r="EG35" i="15"/>
  <c r="EG33" i="15"/>
  <c r="EG73" i="15"/>
  <c r="EG63" i="15"/>
  <c r="EG70" i="15"/>
  <c r="EG50" i="15"/>
  <c r="EG31" i="15"/>
  <c r="EG28" i="15"/>
  <c r="EG48" i="15"/>
  <c r="EG42" i="15"/>
  <c r="EG36" i="15"/>
  <c r="EG41" i="15"/>
  <c r="EG32" i="15"/>
  <c r="EG29" i="15"/>
  <c r="EF14" i="15"/>
  <c r="EF14" i="11"/>
  <c r="EF14" i="6"/>
  <c r="EF15" i="15"/>
  <c r="EF15" i="11"/>
  <c r="EF15" i="6"/>
  <c r="EF11" i="15"/>
  <c r="EF11" i="11"/>
  <c r="EF11" i="6"/>
  <c r="EI1" i="6"/>
  <c r="EH3" i="6"/>
  <c r="EG63" i="11"/>
  <c r="EG60" i="11"/>
  <c r="EG52" i="11"/>
  <c r="EG46" i="11"/>
  <c r="EG40" i="11"/>
  <c r="EG34" i="11"/>
  <c r="EG72" i="11"/>
  <c r="EG73" i="11"/>
  <c r="EG62" i="11"/>
  <c r="EG56" i="11"/>
  <c r="EG70" i="11"/>
  <c r="EG59" i="11"/>
  <c r="EG47" i="11"/>
  <c r="EG41" i="11"/>
  <c r="EG35" i="11"/>
  <c r="EG53" i="11"/>
  <c r="EG69" i="11"/>
  <c r="EG58" i="11"/>
  <c r="EG55" i="11"/>
  <c r="EG54" i="11"/>
  <c r="EG51" i="11"/>
  <c r="EG65" i="11"/>
  <c r="EG61" i="11"/>
  <c r="EG57" i="11"/>
  <c r="EG68" i="11"/>
  <c r="EG49" i="11"/>
  <c r="EG43" i="11"/>
  <c r="EG71" i="11"/>
  <c r="EG50" i="11"/>
  <c r="EG44" i="11"/>
  <c r="EG36" i="11"/>
  <c r="EG38" i="11"/>
  <c r="EG31" i="11"/>
  <c r="EG29" i="11"/>
  <c r="EG74" i="11"/>
  <c r="EG64" i="11"/>
  <c r="EG45" i="11"/>
  <c r="EG39" i="11"/>
  <c r="EG33" i="11"/>
  <c r="EG66" i="11"/>
  <c r="EG48" i="11"/>
  <c r="EG42" i="11"/>
  <c r="EG32" i="11"/>
  <c r="EG37" i="11"/>
  <c r="EG30" i="11"/>
  <c r="EG28" i="11"/>
  <c r="A124" i="8"/>
  <c r="G123" i="8"/>
  <c r="EC57" i="5"/>
  <c r="EC10" i="5" s="1"/>
  <c r="EC60" i="5"/>
  <c r="EC13" i="5" s="1"/>
  <c r="EC63" i="5"/>
  <c r="EC16" i="5" s="1"/>
  <c r="EC66" i="5"/>
  <c r="EC58" i="5"/>
  <c r="EC11" i="5" s="1"/>
  <c r="EC61" i="5"/>
  <c r="EC14" i="5" s="1"/>
  <c r="EC64" i="5"/>
  <c r="EC17" i="5" s="1"/>
  <c r="EC59" i="5"/>
  <c r="EC12" i="5" s="1"/>
  <c r="EC62" i="5"/>
  <c r="EC15" i="5" s="1"/>
  <c r="EC65" i="5"/>
  <c r="EC18" i="5" s="1"/>
  <c r="EF16" i="15"/>
  <c r="EF16" i="11"/>
  <c r="EF16" i="6"/>
  <c r="EF12" i="15"/>
  <c r="EF12" i="11"/>
  <c r="EF12" i="6"/>
  <c r="D65" i="12"/>
  <c r="F65" i="12" s="1"/>
  <c r="B66" i="12" s="1"/>
  <c r="EI1" i="15"/>
  <c r="EH3" i="15"/>
  <c r="EG64" i="6"/>
  <c r="EG58" i="6"/>
  <c r="EG52" i="6"/>
  <c r="EG46" i="6"/>
  <c r="EG40" i="6"/>
  <c r="EG34" i="6"/>
  <c r="EG69" i="6"/>
  <c r="EG61" i="6"/>
  <c r="EG55" i="6"/>
  <c r="EG49" i="6"/>
  <c r="EG43" i="6"/>
  <c r="EG37" i="6"/>
  <c r="EG31" i="6"/>
  <c r="EG72" i="6"/>
  <c r="EG65" i="6"/>
  <c r="EG59" i="6"/>
  <c r="EG53" i="6"/>
  <c r="EG47" i="6"/>
  <c r="EG41" i="6"/>
  <c r="EG35" i="6"/>
  <c r="EG70" i="6"/>
  <c r="EG62" i="6"/>
  <c r="EG56" i="6"/>
  <c r="EG50" i="6"/>
  <c r="EG44" i="6"/>
  <c r="EG38" i="6"/>
  <c r="EG32" i="6"/>
  <c r="EG73" i="6"/>
  <c r="EG30" i="6"/>
  <c r="EG71" i="6"/>
  <c r="EG63" i="6"/>
  <c r="EG57" i="6"/>
  <c r="EG51" i="6"/>
  <c r="EG45" i="6"/>
  <c r="EG39" i="6"/>
  <c r="EG33" i="6"/>
  <c r="EG74" i="6"/>
  <c r="EG68" i="6"/>
  <c r="EG66" i="6"/>
  <c r="EG60" i="6"/>
  <c r="EG54" i="6"/>
  <c r="EG48" i="6"/>
  <c r="EG42" i="6"/>
  <c r="EG36" i="6"/>
  <c r="EG28" i="6"/>
  <c r="EG29" i="6"/>
  <c r="CS109" i="7"/>
  <c r="CB88" i="15"/>
  <c r="CB91" i="15" s="1"/>
  <c r="CB92" i="15" s="1"/>
  <c r="CB97" i="15" s="1"/>
  <c r="CB88" i="11"/>
  <c r="CB91" i="11" s="1"/>
  <c r="CB92" i="11" s="1"/>
  <c r="CB97" i="11" s="1"/>
  <c r="CB88" i="6"/>
  <c r="CB91" i="6" s="1"/>
  <c r="CB92" i="6" s="1"/>
  <c r="CB97" i="6" s="1"/>
  <c r="D64" i="8"/>
  <c r="F64" i="8" s="1"/>
  <c r="B65" i="8" s="1"/>
  <c r="EF2" i="15"/>
  <c r="EF2" i="11"/>
  <c r="EC2" i="5"/>
  <c r="EF2" i="6"/>
  <c r="EI1" i="11"/>
  <c r="EH3" i="11"/>
  <c r="EE1" i="5"/>
  <c r="ED3" i="5"/>
  <c r="EF13" i="15"/>
  <c r="EF13" i="11"/>
  <c r="EF13" i="6"/>
  <c r="EF9" i="15"/>
  <c r="EF9" i="11"/>
  <c r="EF9" i="6"/>
  <c r="A122" i="12"/>
  <c r="G121" i="12"/>
  <c r="EF10" i="15"/>
  <c r="EF10" i="11"/>
  <c r="EF10" i="6"/>
  <c r="EC6" i="14" l="1"/>
  <c r="EC5" i="14"/>
  <c r="EC19" i="14" s="1"/>
  <c r="EB6" i="10"/>
  <c r="EF5" i="11" s="1"/>
  <c r="EE58" i="14"/>
  <c r="EE62" i="14"/>
  <c r="EE61" i="14"/>
  <c r="EE59" i="14"/>
  <c r="EE60" i="14"/>
  <c r="EE64" i="14"/>
  <c r="EE66" i="14"/>
  <c r="ED57" i="14"/>
  <c r="ED63" i="14"/>
  <c r="ED65" i="14"/>
  <c r="EA19" i="10"/>
  <c r="EE4" i="11"/>
  <c r="EC8" i="10"/>
  <c r="EG7" i="11" s="1"/>
  <c r="ED25" i="14"/>
  <c r="ED28" i="14"/>
  <c r="ED29" i="14"/>
  <c r="ED27" i="14"/>
  <c r="ED24" i="14"/>
  <c r="ED8" i="14"/>
  <c r="ED20" i="14"/>
  <c r="ED26" i="14"/>
  <c r="ED23" i="14"/>
  <c r="ED21" i="14"/>
  <c r="ED22" i="14"/>
  <c r="ED18" i="14"/>
  <c r="ED16" i="14"/>
  <c r="EE17" i="14"/>
  <c r="EB5" i="10"/>
  <c r="ED10" i="14"/>
  <c r="EF1" i="14"/>
  <c r="EE12" i="14"/>
  <c r="EE3" i="14"/>
  <c r="EE14" i="14"/>
  <c r="EE11" i="14"/>
  <c r="EE13" i="14"/>
  <c r="EE15" i="14"/>
  <c r="EC62" i="10"/>
  <c r="EC15" i="10" s="1"/>
  <c r="EC58" i="10"/>
  <c r="EC11" i="10" s="1"/>
  <c r="EC63" i="10"/>
  <c r="EC16" i="10" s="1"/>
  <c r="EC60" i="10"/>
  <c r="EC13" i="10" s="1"/>
  <c r="EC59" i="10"/>
  <c r="EC12" i="10" s="1"/>
  <c r="EC61" i="10"/>
  <c r="EC14" i="10" s="1"/>
  <c r="EC64" i="10"/>
  <c r="EC17" i="10" s="1"/>
  <c r="EC57" i="10"/>
  <c r="EC10" i="10" s="1"/>
  <c r="EC65" i="10"/>
  <c r="EC18" i="10" s="1"/>
  <c r="ED3" i="10"/>
  <c r="EE1" i="10"/>
  <c r="ED66" i="10"/>
  <c r="EG2" i="15"/>
  <c r="EG2" i="11"/>
  <c r="ED2" i="5"/>
  <c r="EG2" i="6"/>
  <c r="D65" i="16"/>
  <c r="F65" i="16" s="1"/>
  <c r="B66" i="16" s="1"/>
  <c r="ED57" i="5"/>
  <c r="ED10" i="5" s="1"/>
  <c r="ED60" i="5"/>
  <c r="ED13" i="5" s="1"/>
  <c r="ED63" i="5"/>
  <c r="ED16" i="5" s="1"/>
  <c r="ED66" i="5"/>
  <c r="ED58" i="5"/>
  <c r="ED11" i="5" s="1"/>
  <c r="ED61" i="5"/>
  <c r="ED14" i="5" s="1"/>
  <c r="ED64" i="5"/>
  <c r="ED17" i="5" s="1"/>
  <c r="ED59" i="5"/>
  <c r="ED12" i="5" s="1"/>
  <c r="ED62" i="5"/>
  <c r="ED15" i="5" s="1"/>
  <c r="ED65" i="5"/>
  <c r="ED18" i="5" s="1"/>
  <c r="EG15" i="15"/>
  <c r="EG15" i="11"/>
  <c r="EG15" i="6"/>
  <c r="A125" i="8"/>
  <c r="G124" i="8"/>
  <c r="EJ5" i="7"/>
  <c r="EK3" i="7"/>
  <c r="CS114" i="7"/>
  <c r="CS112" i="7"/>
  <c r="CS115" i="7" s="1"/>
  <c r="E65" i="12"/>
  <c r="EG13" i="15"/>
  <c r="EG13" i="11"/>
  <c r="EG13" i="6"/>
  <c r="EG9" i="15"/>
  <c r="EG9" i="11"/>
  <c r="EG9" i="6"/>
  <c r="EH70" i="6"/>
  <c r="EH62" i="6"/>
  <c r="EH56" i="6"/>
  <c r="EH50" i="6"/>
  <c r="EH44" i="6"/>
  <c r="EH38" i="6"/>
  <c r="EH32" i="6"/>
  <c r="EH73" i="6"/>
  <c r="EH65" i="6"/>
  <c r="EH59" i="6"/>
  <c r="EH53" i="6"/>
  <c r="EH47" i="6"/>
  <c r="EH41" i="6"/>
  <c r="EH35" i="6"/>
  <c r="EH29" i="6"/>
  <c r="EH63" i="6"/>
  <c r="EH57" i="6"/>
  <c r="EH51" i="6"/>
  <c r="EH45" i="6"/>
  <c r="EH39" i="6"/>
  <c r="EH33" i="6"/>
  <c r="EH74" i="6"/>
  <c r="EH68" i="6"/>
  <c r="EH66" i="6"/>
  <c r="EH60" i="6"/>
  <c r="EH54" i="6"/>
  <c r="EH48" i="6"/>
  <c r="EH42" i="6"/>
  <c r="EH36" i="6"/>
  <c r="EH71" i="6"/>
  <c r="EH28" i="6"/>
  <c r="EH64" i="6"/>
  <c r="EH58" i="6"/>
  <c r="EH52" i="6"/>
  <c r="EH46" i="6"/>
  <c r="EH40" i="6"/>
  <c r="EH34" i="6"/>
  <c r="EH69" i="6"/>
  <c r="EH61" i="6"/>
  <c r="EH55" i="6"/>
  <c r="EH49" i="6"/>
  <c r="EH43" i="6"/>
  <c r="EH37" i="6"/>
  <c r="EH31" i="6"/>
  <c r="EH72" i="6"/>
  <c r="EH30" i="6"/>
  <c r="A127" i="16"/>
  <c r="G126" i="16"/>
  <c r="C66" i="12"/>
  <c r="EG12" i="15"/>
  <c r="EG12" i="11"/>
  <c r="EG12" i="6"/>
  <c r="A123" i="12"/>
  <c r="G122" i="12"/>
  <c r="EH73" i="11"/>
  <c r="EH74" i="11"/>
  <c r="EH56" i="11"/>
  <c r="EH58" i="11"/>
  <c r="EH54" i="11"/>
  <c r="EH51" i="11"/>
  <c r="EH45" i="11"/>
  <c r="EH39" i="11"/>
  <c r="EH33" i="11"/>
  <c r="EH68" i="11"/>
  <c r="EH53" i="11"/>
  <c r="EH55" i="11"/>
  <c r="EH57" i="11"/>
  <c r="EH71" i="11"/>
  <c r="EH60" i="11"/>
  <c r="EH35" i="11"/>
  <c r="EH30" i="11"/>
  <c r="EH44" i="11"/>
  <c r="EH38" i="11"/>
  <c r="EH32" i="11"/>
  <c r="EH59" i="11"/>
  <c r="EH47" i="11"/>
  <c r="EH41" i="11"/>
  <c r="EH29" i="11"/>
  <c r="EH66" i="11"/>
  <c r="EH50" i="11"/>
  <c r="EH64" i="11"/>
  <c r="EH69" i="11"/>
  <c r="EH65" i="11"/>
  <c r="EH63" i="11"/>
  <c r="EH61" i="11"/>
  <c r="EH72" i="11"/>
  <c r="EH52" i="11"/>
  <c r="EH46" i="11"/>
  <c r="EH40" i="11"/>
  <c r="EH34" i="11"/>
  <c r="EH70" i="11"/>
  <c r="EH48" i="11"/>
  <c r="EH42" i="11"/>
  <c r="EH36" i="11"/>
  <c r="EH31" i="11"/>
  <c r="EH37" i="11"/>
  <c r="EH62" i="11"/>
  <c r="EH49" i="11"/>
  <c r="EH43" i="11"/>
  <c r="EH28" i="11"/>
  <c r="CS110" i="7"/>
  <c r="CT108" i="7" s="1"/>
  <c r="EH72" i="15"/>
  <c r="EH49" i="15"/>
  <c r="EH56" i="15"/>
  <c r="EH52" i="15"/>
  <c r="EH42" i="15"/>
  <c r="EH63" i="15"/>
  <c r="EH47" i="15"/>
  <c r="EH41" i="15"/>
  <c r="EH57" i="15"/>
  <c r="EH38" i="15"/>
  <c r="EH68" i="15"/>
  <c r="EH60" i="15"/>
  <c r="EH54" i="15"/>
  <c r="EH58" i="15"/>
  <c r="EH53" i="15"/>
  <c r="EH46" i="15"/>
  <c r="EH55" i="15"/>
  <c r="EH39" i="15"/>
  <c r="EH40" i="15"/>
  <c r="EH36" i="15"/>
  <c r="EH74" i="15"/>
  <c r="EH66" i="15"/>
  <c r="EH69" i="15"/>
  <c r="EH65" i="15"/>
  <c r="EH48" i="15"/>
  <c r="EH45" i="15"/>
  <c r="EH44" i="15"/>
  <c r="EH73" i="15"/>
  <c r="EH71" i="15"/>
  <c r="EH62" i="15"/>
  <c r="EH61" i="15"/>
  <c r="EH50" i="15"/>
  <c r="EH37" i="15"/>
  <c r="EH35" i="15"/>
  <c r="EH70" i="15"/>
  <c r="EH59" i="15"/>
  <c r="EH64" i="15"/>
  <c r="EH51" i="15"/>
  <c r="EH43" i="15"/>
  <c r="EH34" i="15"/>
  <c r="EH32" i="15"/>
  <c r="EH33" i="15"/>
  <c r="EH31" i="15"/>
  <c r="EH30" i="15"/>
  <c r="EH28" i="15"/>
  <c r="EH29" i="15"/>
  <c r="EI3" i="11"/>
  <c r="EJ1" i="11"/>
  <c r="EJ1" i="15"/>
  <c r="EI3" i="15"/>
  <c r="EG14" i="15"/>
  <c r="EG14" i="11"/>
  <c r="EG14" i="6"/>
  <c r="EG10" i="15"/>
  <c r="EG10" i="11"/>
  <c r="EG10" i="6"/>
  <c r="EJ1" i="6"/>
  <c r="EI3" i="6"/>
  <c r="EE3" i="5"/>
  <c r="EF1" i="5"/>
  <c r="EG16" i="15"/>
  <c r="EG16" i="11"/>
  <c r="EG16" i="6"/>
  <c r="C65" i="8"/>
  <c r="EG17" i="15"/>
  <c r="EG17" i="11"/>
  <c r="EG17" i="6"/>
  <c r="E64" i="8"/>
  <c r="EG11" i="15"/>
  <c r="EG11" i="11"/>
  <c r="EG11" i="6"/>
  <c r="ED5" i="14" l="1"/>
  <c r="ED6" i="14"/>
  <c r="EC6" i="10"/>
  <c r="EG5" i="11" s="1"/>
  <c r="EE65" i="14"/>
  <c r="EE57" i="14"/>
  <c r="EE63" i="14"/>
  <c r="EF58" i="14"/>
  <c r="EF59" i="14"/>
  <c r="EF12" i="14" s="1"/>
  <c r="EF60" i="14"/>
  <c r="EF66" i="14"/>
  <c r="EF62" i="14"/>
  <c r="EF64" i="14"/>
  <c r="EF61" i="14"/>
  <c r="ED19" i="14"/>
  <c r="EB19" i="10"/>
  <c r="EF4" i="11"/>
  <c r="ED8" i="10"/>
  <c r="EH7" i="11" s="1"/>
  <c r="EE8" i="14"/>
  <c r="EE29" i="14"/>
  <c r="EE25" i="14"/>
  <c r="EE28" i="14"/>
  <c r="EE27" i="14"/>
  <c r="EE20" i="14"/>
  <c r="EE26" i="14"/>
  <c r="EE21" i="14"/>
  <c r="EE22" i="14"/>
  <c r="EE24" i="14"/>
  <c r="EE23" i="14"/>
  <c r="EE18" i="14"/>
  <c r="EE16" i="14"/>
  <c r="EC5" i="10"/>
  <c r="EE10" i="14"/>
  <c r="EF15" i="14"/>
  <c r="EF13" i="14"/>
  <c r="EF17" i="14"/>
  <c r="EF11" i="14"/>
  <c r="EG1" i="14"/>
  <c r="EF3" i="14"/>
  <c r="EF14" i="14"/>
  <c r="EF1" i="10"/>
  <c r="EE66" i="10"/>
  <c r="EE3" i="10"/>
  <c r="ED61" i="10"/>
  <c r="ED14" i="10" s="1"/>
  <c r="ED57" i="10"/>
  <c r="ED10" i="10" s="1"/>
  <c r="ED62" i="10"/>
  <c r="ED15" i="10" s="1"/>
  <c r="ED63" i="10"/>
  <c r="ED16" i="10" s="1"/>
  <c r="ED58" i="10"/>
  <c r="ED11" i="10" s="1"/>
  <c r="ED60" i="10"/>
  <c r="ED13" i="10" s="1"/>
  <c r="ED65" i="10"/>
  <c r="ED18" i="10" s="1"/>
  <c r="ED59" i="10"/>
  <c r="ED12" i="10" s="1"/>
  <c r="ED64" i="10"/>
  <c r="ED17" i="10" s="1"/>
  <c r="CT109" i="7"/>
  <c r="EE59" i="5"/>
  <c r="EE12" i="5" s="1"/>
  <c r="EE62" i="5"/>
  <c r="EE15" i="5" s="1"/>
  <c r="EE65" i="5"/>
  <c r="EE18" i="5" s="1"/>
  <c r="EE57" i="5"/>
  <c r="EE10" i="5" s="1"/>
  <c r="EE60" i="5"/>
  <c r="EE13" i="5" s="1"/>
  <c r="EE63" i="5"/>
  <c r="EE16" i="5" s="1"/>
  <c r="EE66" i="5"/>
  <c r="EE58" i="5"/>
  <c r="EE11" i="5" s="1"/>
  <c r="EE61" i="5"/>
  <c r="EE14" i="5" s="1"/>
  <c r="EE64" i="5"/>
  <c r="EE17" i="5" s="1"/>
  <c r="EI72" i="15"/>
  <c r="EI70" i="15"/>
  <c r="EI61" i="15"/>
  <c r="EI60" i="15"/>
  <c r="EI52" i="15"/>
  <c r="EI39" i="15"/>
  <c r="EI34" i="15"/>
  <c r="EI48" i="15"/>
  <c r="EI71" i="15"/>
  <c r="EI69" i="15"/>
  <c r="EI58" i="15"/>
  <c r="EI64" i="15"/>
  <c r="EI50" i="15"/>
  <c r="EI57" i="15"/>
  <c r="EI47" i="15"/>
  <c r="EI31" i="15"/>
  <c r="EI49" i="15"/>
  <c r="EI35" i="15"/>
  <c r="EI37" i="15"/>
  <c r="EI42" i="15"/>
  <c r="EI30" i="15"/>
  <c r="EI68" i="15"/>
  <c r="EI46" i="15"/>
  <c r="EI40" i="15"/>
  <c r="EI54" i="15"/>
  <c r="EI56" i="15"/>
  <c r="EI33" i="15"/>
  <c r="EI66" i="15"/>
  <c r="EI59" i="15"/>
  <c r="EI53" i="15"/>
  <c r="EI62" i="15"/>
  <c r="EI45" i="15"/>
  <c r="EI55" i="15"/>
  <c r="EI41" i="15"/>
  <c r="EI44" i="15"/>
  <c r="EI36" i="15"/>
  <c r="EI32" i="15"/>
  <c r="EI73" i="15"/>
  <c r="EI74" i="15"/>
  <c r="EI65" i="15"/>
  <c r="EI63" i="15"/>
  <c r="EI51" i="15"/>
  <c r="EI38" i="15"/>
  <c r="EI43" i="15"/>
  <c r="EI28" i="15"/>
  <c r="EI29" i="15"/>
  <c r="A128" i="16"/>
  <c r="G127" i="16"/>
  <c r="EI63" i="6"/>
  <c r="EI57" i="6"/>
  <c r="EI51" i="6"/>
  <c r="EI45" i="6"/>
  <c r="EI39" i="6"/>
  <c r="EI33" i="6"/>
  <c r="EI74" i="6"/>
  <c r="EI68" i="6"/>
  <c r="EI66" i="6"/>
  <c r="EI60" i="6"/>
  <c r="EI54" i="6"/>
  <c r="EI48" i="6"/>
  <c r="EI42" i="6"/>
  <c r="EI36" i="6"/>
  <c r="EI71" i="6"/>
  <c r="EI30" i="6"/>
  <c r="EI69" i="6"/>
  <c r="EI61" i="6"/>
  <c r="EI55" i="6"/>
  <c r="EI49" i="6"/>
  <c r="EI43" i="6"/>
  <c r="EI37" i="6"/>
  <c r="EI31" i="6"/>
  <c r="EI72" i="6"/>
  <c r="EI64" i="6"/>
  <c r="EI58" i="6"/>
  <c r="EI52" i="6"/>
  <c r="EI46" i="6"/>
  <c r="EI40" i="6"/>
  <c r="EI34" i="6"/>
  <c r="EI62" i="6"/>
  <c r="EI56" i="6"/>
  <c r="EI50" i="6"/>
  <c r="EI44" i="6"/>
  <c r="EI38" i="6"/>
  <c r="EI32" i="6"/>
  <c r="EI73" i="6"/>
  <c r="EI65" i="6"/>
  <c r="EI59" i="6"/>
  <c r="EI53" i="6"/>
  <c r="EI47" i="6"/>
  <c r="EI41" i="6"/>
  <c r="EI35" i="6"/>
  <c r="EI70" i="6"/>
  <c r="EI29" i="6"/>
  <c r="EI28" i="6"/>
  <c r="EJ3" i="15"/>
  <c r="EK1" i="15"/>
  <c r="EH17" i="15"/>
  <c r="EH17" i="11"/>
  <c r="EH17" i="6"/>
  <c r="EH13" i="15"/>
  <c r="EH13" i="11"/>
  <c r="EH13" i="6"/>
  <c r="EH9" i="15"/>
  <c r="EH9" i="11"/>
  <c r="EH9" i="6"/>
  <c r="EH14" i="15"/>
  <c r="EH14" i="11"/>
  <c r="EH14" i="6"/>
  <c r="EH10" i="15"/>
  <c r="EH10" i="11"/>
  <c r="EH10" i="6"/>
  <c r="EH11" i="15"/>
  <c r="EH11" i="11"/>
  <c r="EH11" i="6"/>
  <c r="C66" i="16"/>
  <c r="EK1" i="6"/>
  <c r="EJ3" i="6"/>
  <c r="EI66" i="11"/>
  <c r="EI60" i="11"/>
  <c r="EI69" i="11"/>
  <c r="EI71" i="11"/>
  <c r="EI54" i="11"/>
  <c r="EI51" i="11"/>
  <c r="EI45" i="11"/>
  <c r="EI39" i="11"/>
  <c r="EI33" i="11"/>
  <c r="EI72" i="11"/>
  <c r="EI57" i="11"/>
  <c r="EI63" i="11"/>
  <c r="EI70" i="11"/>
  <c r="EI55" i="11"/>
  <c r="EI38" i="11"/>
  <c r="EI59" i="11"/>
  <c r="EI47" i="11"/>
  <c r="EI41" i="11"/>
  <c r="EI31" i="11"/>
  <c r="EI56" i="11"/>
  <c r="EI32" i="11"/>
  <c r="EI74" i="11"/>
  <c r="EI48" i="11"/>
  <c r="EI42" i="11"/>
  <c r="EI73" i="11"/>
  <c r="EI35" i="11"/>
  <c r="EI58" i="11"/>
  <c r="EI64" i="11"/>
  <c r="EI30" i="11"/>
  <c r="EI29" i="11"/>
  <c r="EI43" i="11"/>
  <c r="EI37" i="11"/>
  <c r="EI52" i="11"/>
  <c r="EI46" i="11"/>
  <c r="EI40" i="11"/>
  <c r="EI36" i="11"/>
  <c r="EI50" i="11"/>
  <c r="EI49" i="11"/>
  <c r="EI65" i="11"/>
  <c r="EI62" i="11"/>
  <c r="EI53" i="11"/>
  <c r="EI34" i="11"/>
  <c r="EI44" i="11"/>
  <c r="EI68" i="11"/>
  <c r="EI61" i="11"/>
  <c r="EI28" i="11"/>
  <c r="E65" i="16"/>
  <c r="EH2" i="15"/>
  <c r="EH2" i="11"/>
  <c r="EE2" i="5"/>
  <c r="EH2" i="6"/>
  <c r="EK1" i="11"/>
  <c r="EJ3" i="11"/>
  <c r="EG1" i="5"/>
  <c r="EF3" i="5"/>
  <c r="CC88" i="15"/>
  <c r="CC91" i="15" s="1"/>
  <c r="CC92" i="15" s="1"/>
  <c r="CC97" i="15" s="1"/>
  <c r="CC88" i="11"/>
  <c r="CC91" i="11" s="1"/>
  <c r="CC92" i="11" s="1"/>
  <c r="CC97" i="11" s="1"/>
  <c r="CC88" i="6"/>
  <c r="CC91" i="6" s="1"/>
  <c r="CC92" i="6" s="1"/>
  <c r="CC97" i="6" s="1"/>
  <c r="D65" i="8"/>
  <c r="F65" i="8" s="1"/>
  <c r="B66" i="8" s="1"/>
  <c r="EL3" i="7"/>
  <c r="EK5" i="7"/>
  <c r="EH15" i="15"/>
  <c r="EH15" i="11"/>
  <c r="EH15" i="6"/>
  <c r="A124" i="12"/>
  <c r="G123" i="12"/>
  <c r="D66" i="12"/>
  <c r="F66" i="12" s="1"/>
  <c r="B67" i="12" s="1"/>
  <c r="A126" i="8"/>
  <c r="G125" i="8"/>
  <c r="EH16" i="15"/>
  <c r="EH16" i="11"/>
  <c r="EH16" i="6"/>
  <c r="EH12" i="15"/>
  <c r="EH12" i="11"/>
  <c r="EH12" i="6"/>
  <c r="EE6" i="14" l="1"/>
  <c r="EE5" i="14"/>
  <c r="ED6" i="10"/>
  <c r="EH5" i="11" s="1"/>
  <c r="EF65" i="14"/>
  <c r="EF57" i="14"/>
  <c r="EF63" i="14"/>
  <c r="EG59" i="14"/>
  <c r="EG60" i="14"/>
  <c r="EG61" i="14"/>
  <c r="EG62" i="14"/>
  <c r="EG64" i="14"/>
  <c r="EG66" i="14"/>
  <c r="EG58" i="14"/>
  <c r="EE8" i="10"/>
  <c r="EI7" i="11" s="1"/>
  <c r="EC19" i="10"/>
  <c r="EG4" i="11"/>
  <c r="EF20" i="14"/>
  <c r="EF25" i="14"/>
  <c r="EF27" i="14"/>
  <c r="EF8" i="14"/>
  <c r="EF26" i="14"/>
  <c r="EF29" i="14"/>
  <c r="EF21" i="14"/>
  <c r="EF28" i="14"/>
  <c r="EF23" i="14"/>
  <c r="EF22" i="14"/>
  <c r="EF24" i="14"/>
  <c r="EF18" i="14"/>
  <c r="EF16" i="14"/>
  <c r="ED5" i="10"/>
  <c r="EF10" i="14"/>
  <c r="EE19" i="14"/>
  <c r="EG13" i="14"/>
  <c r="EG14" i="14"/>
  <c r="EG12" i="14"/>
  <c r="EG11" i="14"/>
  <c r="EG3" i="14"/>
  <c r="EG17" i="14"/>
  <c r="EG15" i="14"/>
  <c r="EH1" i="14"/>
  <c r="EE59" i="10"/>
  <c r="EE12" i="10" s="1"/>
  <c r="EE58" i="10"/>
  <c r="EE11" i="10" s="1"/>
  <c r="EE60" i="10"/>
  <c r="EE13" i="10" s="1"/>
  <c r="EE61" i="10"/>
  <c r="EE14" i="10" s="1"/>
  <c r="EE62" i="10"/>
  <c r="EE15" i="10" s="1"/>
  <c r="EE65" i="10"/>
  <c r="EE18" i="10" s="1"/>
  <c r="EE57" i="10"/>
  <c r="EE10" i="10" s="1"/>
  <c r="EE63" i="10"/>
  <c r="EE16" i="10" s="1"/>
  <c r="EE64" i="10"/>
  <c r="EE17" i="10" s="1"/>
  <c r="EF66" i="10"/>
  <c r="EF3" i="10"/>
  <c r="EG1" i="10"/>
  <c r="EJ64" i="11"/>
  <c r="EJ68" i="11"/>
  <c r="EJ49" i="11"/>
  <c r="EJ43" i="11"/>
  <c r="EJ37" i="11"/>
  <c r="EJ31" i="11"/>
  <c r="EJ70" i="11"/>
  <c r="EJ65" i="11"/>
  <c r="EJ59" i="11"/>
  <c r="EJ50" i="11"/>
  <c r="EJ44" i="11"/>
  <c r="EJ38" i="11"/>
  <c r="EJ32" i="11"/>
  <c r="EJ73" i="11"/>
  <c r="EJ57" i="11"/>
  <c r="EJ74" i="11"/>
  <c r="EJ66" i="11"/>
  <c r="EJ62" i="11"/>
  <c r="EJ56" i="11"/>
  <c r="EJ61" i="11"/>
  <c r="EJ52" i="11"/>
  <c r="EJ46" i="11"/>
  <c r="EJ35" i="11"/>
  <c r="EJ33" i="11"/>
  <c r="EJ71" i="11"/>
  <c r="EJ55" i="11"/>
  <c r="EJ72" i="11"/>
  <c r="EJ47" i="11"/>
  <c r="EJ41" i="11"/>
  <c r="EJ53" i="11"/>
  <c r="EJ29" i="11"/>
  <c r="EJ63" i="11"/>
  <c r="EJ60" i="11"/>
  <c r="EJ69" i="11"/>
  <c r="EJ40" i="11"/>
  <c r="EJ30" i="11"/>
  <c r="EJ58" i="11"/>
  <c r="EJ48" i="11"/>
  <c r="EJ42" i="11"/>
  <c r="EJ36" i="11"/>
  <c r="EJ54" i="11"/>
  <c r="EJ51" i="11"/>
  <c r="EJ45" i="11"/>
  <c r="EJ39" i="11"/>
  <c r="EJ34" i="11"/>
  <c r="EJ28" i="11"/>
  <c r="EK3" i="6"/>
  <c r="EL1" i="6"/>
  <c r="EI16" i="15"/>
  <c r="EI16" i="11"/>
  <c r="EI16" i="6"/>
  <c r="EI12" i="15"/>
  <c r="EI12" i="11"/>
  <c r="EI12" i="6"/>
  <c r="E66" i="12"/>
  <c r="C66" i="8"/>
  <c r="EL1" i="11"/>
  <c r="EK3" i="11"/>
  <c r="EI13" i="15"/>
  <c r="EI13" i="11"/>
  <c r="EI13" i="6"/>
  <c r="EI9" i="15"/>
  <c r="EI9" i="11"/>
  <c r="EI9" i="6"/>
  <c r="C67" i="12"/>
  <c r="A127" i="8"/>
  <c r="G126" i="8"/>
  <c r="E65" i="8"/>
  <c r="EF58" i="5"/>
  <c r="EF11" i="5" s="1"/>
  <c r="EF61" i="5"/>
  <c r="EF14" i="5" s="1"/>
  <c r="EF64" i="5"/>
  <c r="EF17" i="5" s="1"/>
  <c r="EF59" i="5"/>
  <c r="EF12" i="5" s="1"/>
  <c r="EF57" i="5"/>
  <c r="EF10" i="5" s="1"/>
  <c r="EF60" i="5"/>
  <c r="EF13" i="5" s="1"/>
  <c r="EF62" i="5"/>
  <c r="EF15" i="5" s="1"/>
  <c r="EF63" i="5"/>
  <c r="EF16" i="5" s="1"/>
  <c r="EF65" i="5"/>
  <c r="EF18" i="5" s="1"/>
  <c r="EF66" i="5"/>
  <c r="EL1" i="15"/>
  <c r="EK3" i="15"/>
  <c r="EI10" i="15"/>
  <c r="EI10" i="11"/>
  <c r="EI10" i="6"/>
  <c r="EG3" i="5"/>
  <c r="EH1" i="5"/>
  <c r="EI2" i="15"/>
  <c r="EI2" i="11"/>
  <c r="EI2" i="6"/>
  <c r="EF2" i="5"/>
  <c r="EJ73" i="15"/>
  <c r="EJ65" i="15"/>
  <c r="EJ58" i="15"/>
  <c r="EJ52" i="15"/>
  <c r="EJ62" i="15"/>
  <c r="EJ61" i="15"/>
  <c r="EJ44" i="15"/>
  <c r="EJ47" i="15"/>
  <c r="EJ43" i="15"/>
  <c r="EJ35" i="15"/>
  <c r="EJ31" i="15"/>
  <c r="EJ30" i="15"/>
  <c r="EJ64" i="15"/>
  <c r="EJ68" i="15"/>
  <c r="EJ53" i="15"/>
  <c r="EJ46" i="15"/>
  <c r="EJ42" i="15"/>
  <c r="EJ71" i="15"/>
  <c r="EJ69" i="15"/>
  <c r="EJ74" i="15"/>
  <c r="EJ60" i="15"/>
  <c r="EJ59" i="15"/>
  <c r="EJ49" i="15"/>
  <c r="EJ51" i="15"/>
  <c r="EJ33" i="15"/>
  <c r="EJ32" i="15"/>
  <c r="EJ37" i="15"/>
  <c r="EJ36" i="15"/>
  <c r="EJ70" i="15"/>
  <c r="EJ63" i="15"/>
  <c r="EJ54" i="15"/>
  <c r="EJ50" i="15"/>
  <c r="EJ40" i="15"/>
  <c r="EJ41" i="15"/>
  <c r="EJ28" i="15"/>
  <c r="EJ66" i="15"/>
  <c r="EJ55" i="15"/>
  <c r="EJ57" i="15"/>
  <c r="EJ34" i="15"/>
  <c r="EJ48" i="15"/>
  <c r="EJ38" i="15"/>
  <c r="EJ72" i="15"/>
  <c r="EJ45" i="15"/>
  <c r="EJ39" i="15"/>
  <c r="EJ56" i="15"/>
  <c r="EJ29" i="15"/>
  <c r="EI17" i="15"/>
  <c r="EI17" i="11"/>
  <c r="EI17" i="6"/>
  <c r="CT112" i="7"/>
  <c r="CT115" i="7" s="1"/>
  <c r="CT114" i="7"/>
  <c r="A125" i="12"/>
  <c r="G124" i="12"/>
  <c r="EL5" i="7"/>
  <c r="EM3" i="7"/>
  <c r="EI14" i="15"/>
  <c r="EI14" i="11"/>
  <c r="EI14" i="6"/>
  <c r="CT110" i="7"/>
  <c r="CU108" i="7" s="1"/>
  <c r="EJ61" i="6"/>
  <c r="EJ55" i="6"/>
  <c r="EJ49" i="6"/>
  <c r="EJ43" i="6"/>
  <c r="EJ37" i="6"/>
  <c r="EJ31" i="6"/>
  <c r="EJ72" i="6"/>
  <c r="EJ64" i="6"/>
  <c r="EJ58" i="6"/>
  <c r="EJ52" i="6"/>
  <c r="EJ46" i="6"/>
  <c r="EJ40" i="6"/>
  <c r="EJ34" i="6"/>
  <c r="EJ69" i="6"/>
  <c r="EJ62" i="6"/>
  <c r="EJ56" i="6"/>
  <c r="EJ50" i="6"/>
  <c r="EJ44" i="6"/>
  <c r="EJ38" i="6"/>
  <c r="EJ32" i="6"/>
  <c r="EJ73" i="6"/>
  <c r="EJ65" i="6"/>
  <c r="EJ59" i="6"/>
  <c r="EJ53" i="6"/>
  <c r="EJ47" i="6"/>
  <c r="EJ41" i="6"/>
  <c r="EJ35" i="6"/>
  <c r="EJ70" i="6"/>
  <c r="EJ28" i="6"/>
  <c r="EJ74" i="6"/>
  <c r="EJ68" i="6"/>
  <c r="EJ66" i="6"/>
  <c r="EJ60" i="6"/>
  <c r="EJ54" i="6"/>
  <c r="EJ48" i="6"/>
  <c r="EJ42" i="6"/>
  <c r="EJ36" i="6"/>
  <c r="EJ71" i="6"/>
  <c r="EJ63" i="6"/>
  <c r="EJ57" i="6"/>
  <c r="EJ51" i="6"/>
  <c r="EJ45" i="6"/>
  <c r="EJ39" i="6"/>
  <c r="EJ33" i="6"/>
  <c r="EJ30" i="6"/>
  <c r="EJ29" i="6"/>
  <c r="D66" i="16"/>
  <c r="F66" i="16" s="1"/>
  <c r="B67" i="16" s="1"/>
  <c r="A129" i="16"/>
  <c r="G128" i="16"/>
  <c r="EI15" i="15"/>
  <c r="EI15" i="11"/>
  <c r="EI15" i="6"/>
  <c r="EI11" i="15"/>
  <c r="EI11" i="11"/>
  <c r="EI11" i="6"/>
  <c r="EF6" i="14" l="1"/>
  <c r="EF5" i="14"/>
  <c r="EE6" i="10"/>
  <c r="EI5" i="11" s="1"/>
  <c r="EH59" i="14"/>
  <c r="EH60" i="14"/>
  <c r="EH58" i="14"/>
  <c r="EH61" i="14"/>
  <c r="EH62" i="14"/>
  <c r="EH64" i="14"/>
  <c r="EH66" i="14"/>
  <c r="EG63" i="14"/>
  <c r="EG65" i="14"/>
  <c r="EG57" i="14"/>
  <c r="EF19" i="14"/>
  <c r="ED19" i="10"/>
  <c r="EH4" i="11"/>
  <c r="EF8" i="10"/>
  <c r="EJ7" i="11" s="1"/>
  <c r="EG10" i="14"/>
  <c r="EG29" i="14"/>
  <c r="EG27" i="14"/>
  <c r="EG28" i="14"/>
  <c r="EG25" i="14"/>
  <c r="EG24" i="14"/>
  <c r="EG8" i="14"/>
  <c r="EG21" i="14"/>
  <c r="EG26" i="14"/>
  <c r="EG20" i="14"/>
  <c r="EG22" i="14"/>
  <c r="EG23" i="14"/>
  <c r="EG16" i="14"/>
  <c r="EG18" i="14"/>
  <c r="EE5" i="10"/>
  <c r="EH12" i="14"/>
  <c r="EH15" i="14"/>
  <c r="EH14" i="14"/>
  <c r="EH13" i="14"/>
  <c r="EI1" i="14"/>
  <c r="EH3" i="14"/>
  <c r="EH11" i="14"/>
  <c r="EH17" i="14"/>
  <c r="EG3" i="10"/>
  <c r="EH1" i="10"/>
  <c r="EG66" i="10"/>
  <c r="EF64" i="10"/>
  <c r="EF17" i="10" s="1"/>
  <c r="EF60" i="10"/>
  <c r="EF13" i="10" s="1"/>
  <c r="EF65" i="10"/>
  <c r="EF18" i="10" s="1"/>
  <c r="EF58" i="10"/>
  <c r="EF11" i="10" s="1"/>
  <c r="EF63" i="10"/>
  <c r="EF16" i="10" s="1"/>
  <c r="EF57" i="10"/>
  <c r="EF10" i="10" s="1"/>
  <c r="EF62" i="10"/>
  <c r="EF15" i="10" s="1"/>
  <c r="EF61" i="10"/>
  <c r="EF14" i="10" s="1"/>
  <c r="EF59" i="10"/>
  <c r="EF12" i="10" s="1"/>
  <c r="A130" i="16"/>
  <c r="G129" i="16"/>
  <c r="EN3" i="7"/>
  <c r="EM5" i="7"/>
  <c r="EG58" i="5"/>
  <c r="EG11" i="5" s="1"/>
  <c r="EG61" i="5"/>
  <c r="EG14" i="5" s="1"/>
  <c r="EG64" i="5"/>
  <c r="EG17" i="5" s="1"/>
  <c r="EG59" i="5"/>
  <c r="EG12" i="5" s="1"/>
  <c r="EG62" i="5"/>
  <c r="EG15" i="5" s="1"/>
  <c r="EG65" i="5"/>
  <c r="EG18" i="5" s="1"/>
  <c r="EG57" i="5"/>
  <c r="EG10" i="5" s="1"/>
  <c r="EG60" i="5"/>
  <c r="EG13" i="5" s="1"/>
  <c r="EG63" i="5"/>
  <c r="EG16" i="5" s="1"/>
  <c r="EG66" i="5"/>
  <c r="EK73" i="15"/>
  <c r="EK72" i="15"/>
  <c r="EK44" i="15"/>
  <c r="EK38" i="15"/>
  <c r="EK59" i="15"/>
  <c r="EK56" i="15"/>
  <c r="EK58" i="15"/>
  <c r="EK46" i="15"/>
  <c r="EK42" i="15"/>
  <c r="EK35" i="15"/>
  <c r="EK31" i="15"/>
  <c r="EK34" i="15"/>
  <c r="EK28" i="15"/>
  <c r="EK74" i="15"/>
  <c r="EK71" i="15"/>
  <c r="EK64" i="15"/>
  <c r="EK57" i="15"/>
  <c r="EK51" i="15"/>
  <c r="EK66" i="15"/>
  <c r="EK61" i="15"/>
  <c r="EK60" i="15"/>
  <c r="EK43" i="15"/>
  <c r="EK45" i="15"/>
  <c r="EK39" i="15"/>
  <c r="EK30" i="15"/>
  <c r="EK63" i="15"/>
  <c r="EK53" i="15"/>
  <c r="EK40" i="15"/>
  <c r="EK70" i="15"/>
  <c r="EK49" i="15"/>
  <c r="EK54" i="15"/>
  <c r="EK32" i="15"/>
  <c r="EK48" i="15"/>
  <c r="EK69" i="15"/>
  <c r="EK62" i="15"/>
  <c r="EK50" i="15"/>
  <c r="EK52" i="15"/>
  <c r="EK47" i="15"/>
  <c r="EK36" i="15"/>
  <c r="EK65" i="15"/>
  <c r="EK68" i="15"/>
  <c r="EK55" i="15"/>
  <c r="EK33" i="15"/>
  <c r="EK41" i="15"/>
  <c r="EK37" i="15"/>
  <c r="EK29" i="15"/>
  <c r="EJ16" i="15"/>
  <c r="EJ16" i="11"/>
  <c r="EJ16" i="6"/>
  <c r="A128" i="8"/>
  <c r="G127" i="8"/>
  <c r="EJ2" i="15"/>
  <c r="EJ2" i="11"/>
  <c r="EJ2" i="6"/>
  <c r="EG2" i="5"/>
  <c r="EM1" i="15"/>
  <c r="EL3" i="15"/>
  <c r="EJ12" i="15"/>
  <c r="EJ12" i="11"/>
  <c r="EJ12" i="6"/>
  <c r="EJ13" i="15"/>
  <c r="EJ13" i="11"/>
  <c r="EJ13" i="6"/>
  <c r="EJ9" i="15"/>
  <c r="EJ9" i="11"/>
  <c r="EJ9" i="6"/>
  <c r="EJ10" i="15"/>
  <c r="EJ10" i="11"/>
  <c r="EJ10" i="6"/>
  <c r="EK59" i="11"/>
  <c r="EK74" i="11"/>
  <c r="EK65" i="11"/>
  <c r="EK72" i="11"/>
  <c r="EK66" i="11"/>
  <c r="EK64" i="11"/>
  <c r="EK58" i="11"/>
  <c r="EK71" i="11"/>
  <c r="EK70" i="11"/>
  <c r="EK68" i="11"/>
  <c r="EK42" i="11"/>
  <c r="EK47" i="11"/>
  <c r="EK41" i="11"/>
  <c r="EK35" i="11"/>
  <c r="EK63" i="11"/>
  <c r="EK60" i="11"/>
  <c r="EK53" i="11"/>
  <c r="EK69" i="11"/>
  <c r="EK50" i="11"/>
  <c r="EK44" i="11"/>
  <c r="EK38" i="11"/>
  <c r="EK34" i="11"/>
  <c r="EK32" i="11"/>
  <c r="EK36" i="11"/>
  <c r="EK56" i="11"/>
  <c r="EK62" i="11"/>
  <c r="EK39" i="11"/>
  <c r="EK40" i="11"/>
  <c r="EK30" i="11"/>
  <c r="EK49" i="11"/>
  <c r="EK43" i="11"/>
  <c r="EK37" i="11"/>
  <c r="EK31" i="11"/>
  <c r="EK73" i="11"/>
  <c r="EK51" i="11"/>
  <c r="EK45" i="11"/>
  <c r="EK55" i="11"/>
  <c r="EK33" i="11"/>
  <c r="EK61" i="11"/>
  <c r="EK52" i="11"/>
  <c r="EK46" i="11"/>
  <c r="EK48" i="11"/>
  <c r="EK54" i="11"/>
  <c r="EK57" i="11"/>
  <c r="EK29" i="11"/>
  <c r="EK28" i="11"/>
  <c r="EJ17" i="15"/>
  <c r="EJ17" i="11"/>
  <c r="EJ17" i="6"/>
  <c r="EJ11" i="15"/>
  <c r="EJ11" i="11"/>
  <c r="EJ11" i="6"/>
  <c r="D67" i="12"/>
  <c r="F67" i="12" s="1"/>
  <c r="B68" i="12" s="1"/>
  <c r="EM1" i="11"/>
  <c r="EL3" i="11"/>
  <c r="CD88" i="15"/>
  <c r="CD91" i="15" s="1"/>
  <c r="CD92" i="15" s="1"/>
  <c r="CD97" i="15" s="1"/>
  <c r="CD88" i="11"/>
  <c r="CD91" i="11" s="1"/>
  <c r="CD92" i="11" s="1"/>
  <c r="CD97" i="11" s="1"/>
  <c r="CD88" i="6"/>
  <c r="CD91" i="6" s="1"/>
  <c r="CD92" i="6" s="1"/>
  <c r="CD97" i="6" s="1"/>
  <c r="D66" i="8"/>
  <c r="F66" i="8" s="1"/>
  <c r="B67" i="8" s="1"/>
  <c r="EM1" i="6"/>
  <c r="EL3" i="6"/>
  <c r="C67" i="16"/>
  <c r="E66" i="16"/>
  <c r="A126" i="12"/>
  <c r="G125" i="12"/>
  <c r="EJ15" i="15"/>
  <c r="EJ15" i="11"/>
  <c r="EJ15" i="6"/>
  <c r="EK66" i="6"/>
  <c r="EK60" i="6"/>
  <c r="EK54" i="6"/>
  <c r="EK48" i="6"/>
  <c r="EK42" i="6"/>
  <c r="EK36" i="6"/>
  <c r="EK71" i="6"/>
  <c r="EK63" i="6"/>
  <c r="EK57" i="6"/>
  <c r="EK51" i="6"/>
  <c r="EK45" i="6"/>
  <c r="EK39" i="6"/>
  <c r="EK33" i="6"/>
  <c r="EK74" i="6"/>
  <c r="EK68" i="6"/>
  <c r="EK28" i="6"/>
  <c r="EK30" i="6"/>
  <c r="EK29" i="6"/>
  <c r="EK61" i="6"/>
  <c r="EK55" i="6"/>
  <c r="EK49" i="6"/>
  <c r="EK43" i="6"/>
  <c r="EK37" i="6"/>
  <c r="EK31" i="6"/>
  <c r="EK72" i="6"/>
  <c r="EK64" i="6"/>
  <c r="EK58" i="6"/>
  <c r="EK52" i="6"/>
  <c r="EK46" i="6"/>
  <c r="EK40" i="6"/>
  <c r="EK34" i="6"/>
  <c r="EK69" i="6"/>
  <c r="EK73" i="6"/>
  <c r="EK65" i="6"/>
  <c r="EK59" i="6"/>
  <c r="EK53" i="6"/>
  <c r="EK47" i="6"/>
  <c r="EK41" i="6"/>
  <c r="EK35" i="6"/>
  <c r="EK70" i="6"/>
  <c r="EK62" i="6"/>
  <c r="EK56" i="6"/>
  <c r="EK50" i="6"/>
  <c r="EK44" i="6"/>
  <c r="EK38" i="6"/>
  <c r="EK32" i="6"/>
  <c r="CU110" i="7"/>
  <c r="CV108" i="7" s="1"/>
  <c r="CU109" i="7"/>
  <c r="EH3" i="5"/>
  <c r="EI1" i="5"/>
  <c r="EJ14" i="15"/>
  <c r="EJ14" i="11"/>
  <c r="EJ14" i="6"/>
  <c r="EG6" i="14" l="1"/>
  <c r="EG5" i="14"/>
  <c r="EG19" i="14" s="1"/>
  <c r="EF6" i="10"/>
  <c r="EJ5" i="11" s="1"/>
  <c r="EH57" i="14"/>
  <c r="EH63" i="14"/>
  <c r="EH65" i="14"/>
  <c r="EI58" i="14"/>
  <c r="EI59" i="14"/>
  <c r="EI60" i="14"/>
  <c r="EI61" i="14"/>
  <c r="EI66" i="14"/>
  <c r="EI62" i="14"/>
  <c r="EI64" i="14"/>
  <c r="EE19" i="10"/>
  <c r="EI4" i="11"/>
  <c r="EG8" i="10"/>
  <c r="EK7" i="11" s="1"/>
  <c r="EH29" i="14"/>
  <c r="EH25" i="14"/>
  <c r="EH27" i="14"/>
  <c r="EH28" i="14"/>
  <c r="EH8" i="14"/>
  <c r="EH20" i="14"/>
  <c r="EH23" i="14"/>
  <c r="EH22" i="14"/>
  <c r="EH24" i="14"/>
  <c r="EH26" i="14"/>
  <c r="EH21" i="14"/>
  <c r="EH18" i="14"/>
  <c r="EH16" i="14"/>
  <c r="EF5" i="10"/>
  <c r="EH10" i="14"/>
  <c r="EI17" i="14"/>
  <c r="EI14" i="14"/>
  <c r="EI15" i="14"/>
  <c r="EJ1" i="14"/>
  <c r="EI13" i="14"/>
  <c r="EI12" i="14"/>
  <c r="EI3" i="14"/>
  <c r="EI11" i="14"/>
  <c r="EH66" i="10"/>
  <c r="EH3" i="10"/>
  <c r="EI1" i="10"/>
  <c r="EG65" i="10"/>
  <c r="EG18" i="10" s="1"/>
  <c r="EG57" i="10"/>
  <c r="EG10" i="10" s="1"/>
  <c r="EG62" i="10"/>
  <c r="EG15" i="10" s="1"/>
  <c r="EG59" i="10"/>
  <c r="EG12" i="10" s="1"/>
  <c r="EG64" i="10"/>
  <c r="EG17" i="10" s="1"/>
  <c r="EG60" i="10"/>
  <c r="EG13" i="10" s="1"/>
  <c r="EG61" i="10"/>
  <c r="EG14" i="10" s="1"/>
  <c r="EG58" i="10"/>
  <c r="EG11" i="10" s="1"/>
  <c r="EG63" i="10"/>
  <c r="EG16" i="10" s="1"/>
  <c r="E66" i="8"/>
  <c r="E67" i="12"/>
  <c r="EL54" i="11"/>
  <c r="EL53" i="11"/>
  <c r="EL69" i="11"/>
  <c r="EL60" i="11"/>
  <c r="EL68" i="11"/>
  <c r="EL66" i="11"/>
  <c r="EL73" i="11"/>
  <c r="EL63" i="11"/>
  <c r="EL57" i="11"/>
  <c r="EL48" i="11"/>
  <c r="EL42" i="11"/>
  <c r="EL36" i="11"/>
  <c r="EL70" i="11"/>
  <c r="EL52" i="11"/>
  <c r="EL74" i="11"/>
  <c r="EL35" i="11"/>
  <c r="EL65" i="11"/>
  <c r="EL61" i="11"/>
  <c r="EL51" i="11"/>
  <c r="EL45" i="11"/>
  <c r="EL56" i="11"/>
  <c r="EL30" i="11"/>
  <c r="EL71" i="11"/>
  <c r="EL31" i="11"/>
  <c r="EL32" i="11"/>
  <c r="EL39" i="11"/>
  <c r="EL72" i="11"/>
  <c r="EL62" i="11"/>
  <c r="EL46" i="11"/>
  <c r="EL40" i="11"/>
  <c r="EL34" i="11"/>
  <c r="EL59" i="11"/>
  <c r="EL55" i="11"/>
  <c r="EL49" i="11"/>
  <c r="EL43" i="11"/>
  <c r="EL38" i="11"/>
  <c r="EL58" i="11"/>
  <c r="EL37" i="11"/>
  <c r="EL47" i="11"/>
  <c r="EL64" i="11"/>
  <c r="EL33" i="11"/>
  <c r="EL29" i="11"/>
  <c r="EL41" i="11"/>
  <c r="EL50" i="11"/>
  <c r="EL44" i="11"/>
  <c r="EL28" i="11"/>
  <c r="C67" i="8"/>
  <c r="EN1" i="11"/>
  <c r="EM3" i="11"/>
  <c r="EN1" i="15"/>
  <c r="EM3" i="15"/>
  <c r="EK9" i="15"/>
  <c r="EK9" i="11"/>
  <c r="EK9" i="6"/>
  <c r="EN5" i="7"/>
  <c r="EO3" i="7"/>
  <c r="CV109" i="7"/>
  <c r="EH58" i="5"/>
  <c r="EH11" i="5" s="1"/>
  <c r="EH61" i="5"/>
  <c r="EH14" i="5" s="1"/>
  <c r="EH64" i="5"/>
  <c r="EH17" i="5" s="1"/>
  <c r="EH59" i="5"/>
  <c r="EH12" i="5" s="1"/>
  <c r="EH62" i="5"/>
  <c r="EH15" i="5" s="1"/>
  <c r="EH65" i="5"/>
  <c r="EH18" i="5" s="1"/>
  <c r="EH57" i="5"/>
  <c r="EH10" i="5" s="1"/>
  <c r="EH60" i="5"/>
  <c r="EH13" i="5" s="1"/>
  <c r="EH63" i="5"/>
  <c r="EH16" i="5" s="1"/>
  <c r="EH66" i="5"/>
  <c r="EN1" i="6"/>
  <c r="EM3" i="6"/>
  <c r="CU114" i="7"/>
  <c r="CU112" i="7"/>
  <c r="CU115" i="7" s="1"/>
  <c r="A127" i="12"/>
  <c r="G126" i="12"/>
  <c r="C68" i="12"/>
  <c r="EK2" i="15"/>
  <c r="EK2" i="11"/>
  <c r="EK2" i="6"/>
  <c r="EH2" i="5"/>
  <c r="EK16" i="15"/>
  <c r="EK16" i="11"/>
  <c r="EK16" i="6"/>
  <c r="EK17" i="15"/>
  <c r="EK17" i="11"/>
  <c r="EK17" i="6"/>
  <c r="EK13" i="15"/>
  <c r="EK13" i="11"/>
  <c r="EK13" i="6"/>
  <c r="EK14" i="15"/>
  <c r="EK14" i="11"/>
  <c r="EK14" i="6"/>
  <c r="EK10" i="15"/>
  <c r="EK10" i="11"/>
  <c r="EK10" i="6"/>
  <c r="D67" i="16"/>
  <c r="F67" i="16" s="1"/>
  <c r="B68" i="16" s="1"/>
  <c r="EJ1" i="5"/>
  <c r="EI3" i="5"/>
  <c r="EL28" i="6"/>
  <c r="EL30" i="6"/>
  <c r="EL29" i="6"/>
  <c r="EL72" i="6"/>
  <c r="EL64" i="6"/>
  <c r="EL58" i="6"/>
  <c r="EL52" i="6"/>
  <c r="EL46" i="6"/>
  <c r="EL40" i="6"/>
  <c r="EL34" i="6"/>
  <c r="EL69" i="6"/>
  <c r="EL61" i="6"/>
  <c r="EL55" i="6"/>
  <c r="EL49" i="6"/>
  <c r="EL43" i="6"/>
  <c r="EL37" i="6"/>
  <c r="EL31" i="6"/>
  <c r="EL65" i="6"/>
  <c r="EL59" i="6"/>
  <c r="EL53" i="6"/>
  <c r="EL47" i="6"/>
  <c r="EL41" i="6"/>
  <c r="EL35" i="6"/>
  <c r="EL70" i="6"/>
  <c r="EL62" i="6"/>
  <c r="EL56" i="6"/>
  <c r="EL50" i="6"/>
  <c r="EL44" i="6"/>
  <c r="EL38" i="6"/>
  <c r="EL32" i="6"/>
  <c r="EL73" i="6"/>
  <c r="EL66" i="6"/>
  <c r="EL60" i="6"/>
  <c r="EL54" i="6"/>
  <c r="EL48" i="6"/>
  <c r="EL42" i="6"/>
  <c r="EL36" i="6"/>
  <c r="EL71" i="6"/>
  <c r="EL63" i="6"/>
  <c r="EL57" i="6"/>
  <c r="EL51" i="6"/>
  <c r="EL45" i="6"/>
  <c r="EL39" i="6"/>
  <c r="EL33" i="6"/>
  <c r="EL74" i="6"/>
  <c r="EL68" i="6"/>
  <c r="EK15" i="15"/>
  <c r="EK15" i="11"/>
  <c r="EK15" i="6"/>
  <c r="EK11" i="15"/>
  <c r="EK11" i="11"/>
  <c r="EK11" i="6"/>
  <c r="A131" i="16"/>
  <c r="G130" i="16"/>
  <c r="EL72" i="15"/>
  <c r="EL68" i="15"/>
  <c r="EL61" i="15"/>
  <c r="EL52" i="15"/>
  <c r="EL58" i="15"/>
  <c r="EL74" i="15"/>
  <c r="EL64" i="15"/>
  <c r="EL73" i="15"/>
  <c r="EL57" i="15"/>
  <c r="EL32" i="15"/>
  <c r="EL38" i="15"/>
  <c r="EL35" i="15"/>
  <c r="EL28" i="15"/>
  <c r="EL43" i="15"/>
  <c r="EL37" i="15"/>
  <c r="EL46" i="15"/>
  <c r="EL39" i="15"/>
  <c r="EL47" i="15"/>
  <c r="EL70" i="15"/>
  <c r="EL63" i="15"/>
  <c r="EL71" i="15"/>
  <c r="EL62" i="15"/>
  <c r="EL56" i="15"/>
  <c r="EL50" i="15"/>
  <c r="EL60" i="15"/>
  <c r="EL59" i="15"/>
  <c r="EL48" i="15"/>
  <c r="EL42" i="15"/>
  <c r="EL54" i="15"/>
  <c r="EL41" i="15"/>
  <c r="EL49" i="15"/>
  <c r="EL44" i="15"/>
  <c r="EL33" i="15"/>
  <c r="EL55" i="15"/>
  <c r="EL36" i="15"/>
  <c r="EL40" i="15"/>
  <c r="EL34" i="15"/>
  <c r="EL45" i="15"/>
  <c r="EL30" i="15"/>
  <c r="EL69" i="15"/>
  <c r="EL66" i="15"/>
  <c r="EL65" i="15"/>
  <c r="EL51" i="15"/>
  <c r="EL53" i="15"/>
  <c r="EL31" i="15"/>
  <c r="EL29" i="15"/>
  <c r="G128" i="8"/>
  <c r="A129" i="8"/>
  <c r="EK12" i="15"/>
  <c r="EK12" i="11"/>
  <c r="EK12" i="6"/>
  <c r="EH6" i="14" l="1"/>
  <c r="EH5" i="14"/>
  <c r="EH19" i="14" s="1"/>
  <c r="EG6" i="10"/>
  <c r="EK5" i="11" s="1"/>
  <c r="EI57" i="14"/>
  <c r="EI63" i="14"/>
  <c r="EI65" i="14"/>
  <c r="EJ61" i="14"/>
  <c r="EJ64" i="14"/>
  <c r="EJ58" i="14"/>
  <c r="EJ59" i="14"/>
  <c r="EJ60" i="14"/>
  <c r="EJ66" i="14"/>
  <c r="EJ62" i="14"/>
  <c r="EH8" i="10"/>
  <c r="EL7" i="11" s="1"/>
  <c r="EF19" i="10"/>
  <c r="EJ4" i="11"/>
  <c r="EI27" i="14"/>
  <c r="EI28" i="14"/>
  <c r="EI25" i="14"/>
  <c r="EI29" i="14"/>
  <c r="EI20" i="14"/>
  <c r="EI21" i="14"/>
  <c r="EI26" i="14"/>
  <c r="EI8" i="14"/>
  <c r="EI24" i="14"/>
  <c r="EI22" i="14"/>
  <c r="EI23" i="14"/>
  <c r="EI18" i="14"/>
  <c r="EI16" i="14"/>
  <c r="EG5" i="10"/>
  <c r="EI10" i="14"/>
  <c r="EJ11" i="14"/>
  <c r="EJ14" i="14"/>
  <c r="EJ17" i="14"/>
  <c r="EJ13" i="14"/>
  <c r="EJ12" i="14"/>
  <c r="EJ15" i="14"/>
  <c r="EJ3" i="14"/>
  <c r="EK1" i="14"/>
  <c r="EI3" i="10"/>
  <c r="EJ1" i="10"/>
  <c r="EI66" i="10"/>
  <c r="EH63" i="10"/>
  <c r="EH16" i="10" s="1"/>
  <c r="EH59" i="10"/>
  <c r="EH12" i="10" s="1"/>
  <c r="EH60" i="10"/>
  <c r="EH13" i="10" s="1"/>
  <c r="EH65" i="10"/>
  <c r="EH18" i="10" s="1"/>
  <c r="EH57" i="10"/>
  <c r="EH10" i="10" s="1"/>
  <c r="EH64" i="10"/>
  <c r="EH17" i="10" s="1"/>
  <c r="EH62" i="10"/>
  <c r="EH15" i="10" s="1"/>
  <c r="EH61" i="10"/>
  <c r="EH14" i="10" s="1"/>
  <c r="EH58" i="10"/>
  <c r="EH11" i="10" s="1"/>
  <c r="E67" i="16"/>
  <c r="A128" i="12"/>
  <c r="G127" i="12"/>
  <c r="EL15" i="15"/>
  <c r="EL15" i="11"/>
  <c r="EL15" i="6"/>
  <c r="EL11" i="15"/>
  <c r="EL11" i="11"/>
  <c r="EL11" i="6"/>
  <c r="C68" i="16"/>
  <c r="EL12" i="15"/>
  <c r="EL12" i="11"/>
  <c r="EL12" i="6"/>
  <c r="CV114" i="7"/>
  <c r="CV112" i="7"/>
  <c r="CV115" i="7" s="1"/>
  <c r="EM55" i="11"/>
  <c r="EM69" i="11"/>
  <c r="EM63" i="11"/>
  <c r="EM60" i="11"/>
  <c r="EM62" i="11"/>
  <c r="EM56" i="11"/>
  <c r="EM61" i="11"/>
  <c r="EM53" i="11"/>
  <c r="EM74" i="11"/>
  <c r="EM68" i="11"/>
  <c r="EM73" i="11"/>
  <c r="EM52" i="11"/>
  <c r="EM46" i="11"/>
  <c r="EM40" i="11"/>
  <c r="EM34" i="11"/>
  <c r="EM72" i="11"/>
  <c r="EM59" i="11"/>
  <c r="EM30" i="11"/>
  <c r="EM71" i="11"/>
  <c r="EM54" i="11"/>
  <c r="EM49" i="11"/>
  <c r="EM43" i="11"/>
  <c r="EM64" i="11"/>
  <c r="EM50" i="11"/>
  <c r="EM44" i="11"/>
  <c r="EM58" i="11"/>
  <c r="EM32" i="11"/>
  <c r="EM36" i="11"/>
  <c r="EM66" i="11"/>
  <c r="EM38" i="11"/>
  <c r="EM29" i="11"/>
  <c r="EM45" i="11"/>
  <c r="EM39" i="11"/>
  <c r="EM33" i="11"/>
  <c r="EM57" i="11"/>
  <c r="EM48" i="11"/>
  <c r="EM42" i="11"/>
  <c r="EM37" i="11"/>
  <c r="EM47" i="11"/>
  <c r="EM41" i="11"/>
  <c r="EM35" i="11"/>
  <c r="EM70" i="11"/>
  <c r="EM65" i="11"/>
  <c r="EM51" i="11"/>
  <c r="EM31" i="11"/>
  <c r="EM28" i="11"/>
  <c r="EM65" i="6"/>
  <c r="EM59" i="6"/>
  <c r="EM53" i="6"/>
  <c r="EM47" i="6"/>
  <c r="EM41" i="6"/>
  <c r="EM35" i="6"/>
  <c r="EM70" i="6"/>
  <c r="EM62" i="6"/>
  <c r="EM56" i="6"/>
  <c r="EM50" i="6"/>
  <c r="EM44" i="6"/>
  <c r="EM38" i="6"/>
  <c r="EM32" i="6"/>
  <c r="EM73" i="6"/>
  <c r="EM30" i="6"/>
  <c r="EM71" i="6"/>
  <c r="EM63" i="6"/>
  <c r="EM57" i="6"/>
  <c r="EM51" i="6"/>
  <c r="EM45" i="6"/>
  <c r="EM39" i="6"/>
  <c r="EM33" i="6"/>
  <c r="EM74" i="6"/>
  <c r="EM68" i="6"/>
  <c r="EM66" i="6"/>
  <c r="EM60" i="6"/>
  <c r="EM54" i="6"/>
  <c r="EM48" i="6"/>
  <c r="EM42" i="6"/>
  <c r="EM36" i="6"/>
  <c r="EM28" i="6"/>
  <c r="EM29" i="6"/>
  <c r="EM64" i="6"/>
  <c r="EM58" i="6"/>
  <c r="EM52" i="6"/>
  <c r="EM46" i="6"/>
  <c r="EM40" i="6"/>
  <c r="EM34" i="6"/>
  <c r="EM69" i="6"/>
  <c r="EM61" i="6"/>
  <c r="EM55" i="6"/>
  <c r="EM49" i="6"/>
  <c r="EM43" i="6"/>
  <c r="EM37" i="6"/>
  <c r="EM31" i="6"/>
  <c r="EM72" i="6"/>
  <c r="EL9" i="15"/>
  <c r="EL9" i="11"/>
  <c r="EL9" i="6"/>
  <c r="CV110" i="7"/>
  <c r="CW108" i="7" s="1"/>
  <c r="EO1" i="11"/>
  <c r="EN3" i="11"/>
  <c r="EI57" i="5"/>
  <c r="EI10" i="5" s="1"/>
  <c r="EI60" i="5"/>
  <c r="EI13" i="5" s="1"/>
  <c r="EI63" i="5"/>
  <c r="EI16" i="5" s="1"/>
  <c r="EI66" i="5"/>
  <c r="EI58" i="5"/>
  <c r="EI11" i="5" s="1"/>
  <c r="EI61" i="5"/>
  <c r="EI14" i="5" s="1"/>
  <c r="EI64" i="5"/>
  <c r="EI17" i="5" s="1"/>
  <c r="EI59" i="5"/>
  <c r="EI12" i="5" s="1"/>
  <c r="EI62" i="5"/>
  <c r="EI15" i="5" s="1"/>
  <c r="EI65" i="5"/>
  <c r="EI18" i="5" s="1"/>
  <c r="D68" i="12"/>
  <c r="F68" i="12" s="1"/>
  <c r="B69" i="12" s="1"/>
  <c r="EO1" i="6"/>
  <c r="EN3" i="6"/>
  <c r="EL16" i="15"/>
  <c r="EL16" i="11"/>
  <c r="EL16" i="6"/>
  <c r="EO5" i="7"/>
  <c r="EP3" i="7"/>
  <c r="EP5" i="7" s="1"/>
  <c r="EM56" i="15"/>
  <c r="EM52" i="15"/>
  <c r="EM54" i="15"/>
  <c r="EM38" i="15"/>
  <c r="EM30" i="15"/>
  <c r="EM74" i="15"/>
  <c r="EM68" i="15"/>
  <c r="EM72" i="15"/>
  <c r="EM64" i="15"/>
  <c r="EM62" i="15"/>
  <c r="EM57" i="15"/>
  <c r="EM53" i="15"/>
  <c r="EM46" i="15"/>
  <c r="EM39" i="15"/>
  <c r="EM41" i="15"/>
  <c r="EM34" i="15"/>
  <c r="EM32" i="15"/>
  <c r="EM71" i="15"/>
  <c r="EM60" i="15"/>
  <c r="EM45" i="15"/>
  <c r="EM28" i="15"/>
  <c r="EM73" i="15"/>
  <c r="EM63" i="15"/>
  <c r="EM66" i="15"/>
  <c r="EM31" i="15"/>
  <c r="EM40" i="15"/>
  <c r="EM35" i="15"/>
  <c r="EM33" i="15"/>
  <c r="EM70" i="15"/>
  <c r="EM50" i="15"/>
  <c r="EM48" i="15"/>
  <c r="EM42" i="15"/>
  <c r="EM36" i="15"/>
  <c r="EM58" i="15"/>
  <c r="EM43" i="15"/>
  <c r="EM44" i="15"/>
  <c r="EM37" i="15"/>
  <c r="EM69" i="15"/>
  <c r="EM61" i="15"/>
  <c r="EM55" i="15"/>
  <c r="EM49" i="15"/>
  <c r="EM65" i="15"/>
  <c r="EM59" i="15"/>
  <c r="EM51" i="15"/>
  <c r="EM47" i="15"/>
  <c r="EM29" i="15"/>
  <c r="CE88" i="15"/>
  <c r="CE91" i="15" s="1"/>
  <c r="CE92" i="15" s="1"/>
  <c r="CE97" i="15" s="1"/>
  <c r="CE88" i="11"/>
  <c r="CE91" i="11" s="1"/>
  <c r="CE92" i="11" s="1"/>
  <c r="CE97" i="11" s="1"/>
  <c r="CE88" i="6"/>
  <c r="CE91" i="6" s="1"/>
  <c r="CE92" i="6" s="1"/>
  <c r="CE97" i="6" s="1"/>
  <c r="D67" i="8"/>
  <c r="F67" i="8" s="1"/>
  <c r="B68" i="8" s="1"/>
  <c r="A132" i="16"/>
  <c r="G131" i="16"/>
  <c r="EK1" i="5"/>
  <c r="EJ3" i="5"/>
  <c r="EL2" i="15"/>
  <c r="EL2" i="11"/>
  <c r="EI2" i="5"/>
  <c r="EL2" i="6"/>
  <c r="EL17" i="15"/>
  <c r="EL17" i="11"/>
  <c r="EL17" i="6"/>
  <c r="EL13" i="15"/>
  <c r="EL13" i="11"/>
  <c r="EL13" i="6"/>
  <c r="EO1" i="15"/>
  <c r="EN3" i="15"/>
  <c r="A130" i="8"/>
  <c r="G129" i="8"/>
  <c r="EL14" i="15"/>
  <c r="EL14" i="11"/>
  <c r="EL14" i="6"/>
  <c r="EL10" i="15"/>
  <c r="EL10" i="11"/>
  <c r="EL10" i="6"/>
  <c r="EI6" i="14" l="1"/>
  <c r="EI5" i="14"/>
  <c r="EH6" i="10"/>
  <c r="EL5" i="11" s="1"/>
  <c r="EK61" i="14"/>
  <c r="EK64" i="14"/>
  <c r="EK58" i="14"/>
  <c r="EK59" i="14"/>
  <c r="EK60" i="14"/>
  <c r="EK66" i="14"/>
  <c r="EK62" i="14"/>
  <c r="EJ57" i="14"/>
  <c r="EJ63" i="14"/>
  <c r="EJ65" i="14"/>
  <c r="EJ18" i="14" s="1"/>
  <c r="EI19" i="14"/>
  <c r="EG19" i="10"/>
  <c r="EK4" i="11"/>
  <c r="EI8" i="10"/>
  <c r="EM7" i="11" s="1"/>
  <c r="EJ27" i="14"/>
  <c r="EJ25" i="14"/>
  <c r="EJ28" i="14"/>
  <c r="EJ29" i="14"/>
  <c r="EJ20" i="14"/>
  <c r="EJ26" i="14"/>
  <c r="EJ21" i="14"/>
  <c r="EJ8" i="14"/>
  <c r="EJ24" i="14"/>
  <c r="EJ22" i="14"/>
  <c r="EJ23" i="14"/>
  <c r="EJ16" i="14"/>
  <c r="EH5" i="10"/>
  <c r="EJ10" i="14"/>
  <c r="EL1" i="14"/>
  <c r="EK3" i="14"/>
  <c r="EK14" i="14"/>
  <c r="EK13" i="14"/>
  <c r="EK17" i="14"/>
  <c r="EK11" i="14"/>
  <c r="EK12" i="14"/>
  <c r="EK15" i="14"/>
  <c r="EJ66" i="10"/>
  <c r="EK1" i="10"/>
  <c r="EJ3" i="10"/>
  <c r="EI63" i="10"/>
  <c r="EI16" i="10" s="1"/>
  <c r="EI64" i="10"/>
  <c r="EI17" i="10" s="1"/>
  <c r="EI65" i="10"/>
  <c r="EI18" i="10" s="1"/>
  <c r="EI59" i="10"/>
  <c r="EI12" i="10" s="1"/>
  <c r="EI60" i="10"/>
  <c r="EI13" i="10" s="1"/>
  <c r="EI61" i="10"/>
  <c r="EI14" i="10" s="1"/>
  <c r="EI62" i="10"/>
  <c r="EI15" i="10" s="1"/>
  <c r="EI57" i="10"/>
  <c r="EI10" i="10" s="1"/>
  <c r="EI58" i="10"/>
  <c r="EI11" i="10" s="1"/>
  <c r="E68" i="12"/>
  <c r="EM16" i="15"/>
  <c r="EM16" i="11"/>
  <c r="EM16" i="6"/>
  <c r="EM12" i="15"/>
  <c r="EM12" i="11"/>
  <c r="EM12" i="6"/>
  <c r="EO3" i="11"/>
  <c r="EP1" i="11"/>
  <c r="EP3" i="11" s="1"/>
  <c r="D68" i="16"/>
  <c r="F68" i="16" s="1"/>
  <c r="B69" i="16" s="1"/>
  <c r="EP1" i="15"/>
  <c r="EP3" i="15" s="1"/>
  <c r="EO3" i="15"/>
  <c r="EJ57" i="5"/>
  <c r="EJ10" i="5" s="1"/>
  <c r="EJ60" i="5"/>
  <c r="EJ13" i="5" s="1"/>
  <c r="EJ63" i="5"/>
  <c r="EJ16" i="5" s="1"/>
  <c r="EJ66" i="5"/>
  <c r="EJ58" i="5"/>
  <c r="EJ11" i="5" s="1"/>
  <c r="EJ61" i="5"/>
  <c r="EJ14" i="5" s="1"/>
  <c r="EJ64" i="5"/>
  <c r="EJ17" i="5" s="1"/>
  <c r="EJ59" i="5"/>
  <c r="EJ12" i="5" s="1"/>
  <c r="EJ62" i="5"/>
  <c r="EJ15" i="5" s="1"/>
  <c r="EJ65" i="5"/>
  <c r="EJ18" i="5" s="1"/>
  <c r="A129" i="12"/>
  <c r="G128" i="12"/>
  <c r="EK3" i="5"/>
  <c r="EL1" i="5"/>
  <c r="EL3" i="5" s="1"/>
  <c r="E67" i="8"/>
  <c r="EM17" i="15"/>
  <c r="EM17" i="11"/>
  <c r="EM17" i="6"/>
  <c r="EM13" i="15"/>
  <c r="EM13" i="11"/>
  <c r="EM13" i="6"/>
  <c r="EM9" i="15"/>
  <c r="EM9" i="11"/>
  <c r="EM9" i="6"/>
  <c r="CW109" i="7"/>
  <c r="A131" i="8"/>
  <c r="G130" i="8"/>
  <c r="EN29" i="6"/>
  <c r="EN63" i="6"/>
  <c r="EN57" i="6"/>
  <c r="EN51" i="6"/>
  <c r="EN45" i="6"/>
  <c r="EN39" i="6"/>
  <c r="EN33" i="6"/>
  <c r="EN74" i="6"/>
  <c r="EN68" i="6"/>
  <c r="EN66" i="6"/>
  <c r="EN60" i="6"/>
  <c r="EN54" i="6"/>
  <c r="EN48" i="6"/>
  <c r="EN42" i="6"/>
  <c r="EN36" i="6"/>
  <c r="EN71" i="6"/>
  <c r="EN28" i="6"/>
  <c r="EN30" i="6"/>
  <c r="EN64" i="6"/>
  <c r="EN58" i="6"/>
  <c r="EN52" i="6"/>
  <c r="EN46" i="6"/>
  <c r="EN40" i="6"/>
  <c r="EN34" i="6"/>
  <c r="EN69" i="6"/>
  <c r="EN61" i="6"/>
  <c r="EN55" i="6"/>
  <c r="EN49" i="6"/>
  <c r="EN43" i="6"/>
  <c r="EN37" i="6"/>
  <c r="EN31" i="6"/>
  <c r="EN72" i="6"/>
  <c r="EN70" i="6"/>
  <c r="EN62" i="6"/>
  <c r="EN56" i="6"/>
  <c r="EN50" i="6"/>
  <c r="EN44" i="6"/>
  <c r="EN38" i="6"/>
  <c r="EN32" i="6"/>
  <c r="EN73" i="6"/>
  <c r="EN65" i="6"/>
  <c r="EN59" i="6"/>
  <c r="EN53" i="6"/>
  <c r="EN47" i="6"/>
  <c r="EN41" i="6"/>
  <c r="EN35" i="6"/>
  <c r="EM14" i="15"/>
  <c r="EM14" i="11"/>
  <c r="EM14" i="6"/>
  <c r="EM10" i="15"/>
  <c r="EM10" i="11"/>
  <c r="EM10" i="6"/>
  <c r="EM11" i="15"/>
  <c r="EM11" i="11"/>
  <c r="EM11" i="6"/>
  <c r="EN52" i="15"/>
  <c r="EN47" i="15"/>
  <c r="EN41" i="15"/>
  <c r="EN48" i="15"/>
  <c r="EN42" i="15"/>
  <c r="EN39" i="15"/>
  <c r="EN33" i="15"/>
  <c r="EN32" i="15"/>
  <c r="EN68" i="15"/>
  <c r="EN69" i="15"/>
  <c r="EN60" i="15"/>
  <c r="EN54" i="15"/>
  <c r="EN58" i="15"/>
  <c r="EN57" i="15"/>
  <c r="EN53" i="15"/>
  <c r="EN46" i="15"/>
  <c r="EN49" i="15"/>
  <c r="EN45" i="15"/>
  <c r="EN34" i="15"/>
  <c r="EN74" i="15"/>
  <c r="EN66" i="15"/>
  <c r="EN36" i="15"/>
  <c r="EN40" i="15"/>
  <c r="EN43" i="15"/>
  <c r="EN73" i="15"/>
  <c r="EN71" i="15"/>
  <c r="EN65" i="15"/>
  <c r="EN64" i="15"/>
  <c r="EN62" i="15"/>
  <c r="EN61" i="15"/>
  <c r="EN50" i="15"/>
  <c r="EN35" i="15"/>
  <c r="EN28" i="15"/>
  <c r="EN70" i="15"/>
  <c r="EN59" i="15"/>
  <c r="EN55" i="15"/>
  <c r="EN44" i="15"/>
  <c r="EN30" i="15"/>
  <c r="EN72" i="15"/>
  <c r="EN63" i="15"/>
  <c r="EN51" i="15"/>
  <c r="EN56" i="15"/>
  <c r="EN37" i="15"/>
  <c r="EN38" i="15"/>
  <c r="EN31" i="15"/>
  <c r="EN29" i="15"/>
  <c r="C69" i="12"/>
  <c r="EM2" i="15"/>
  <c r="EM2" i="11"/>
  <c r="EJ2" i="5"/>
  <c r="EM2" i="6"/>
  <c r="A133" i="16"/>
  <c r="G132" i="16"/>
  <c r="EP1" i="6"/>
  <c r="EP3" i="6" s="1"/>
  <c r="EO3" i="6"/>
  <c r="C68" i="8"/>
  <c r="EM15" i="15"/>
  <c r="EM15" i="11"/>
  <c r="EM15" i="6"/>
  <c r="EN53" i="11"/>
  <c r="EN70" i="11"/>
  <c r="EN68" i="11"/>
  <c r="EN71" i="11"/>
  <c r="EN65" i="11"/>
  <c r="EN61" i="11"/>
  <c r="EN55" i="11"/>
  <c r="EN73" i="11"/>
  <c r="EN62" i="11"/>
  <c r="EN59" i="11"/>
  <c r="EN74" i="11"/>
  <c r="EN63" i="11"/>
  <c r="EN45" i="11"/>
  <c r="EN44" i="11"/>
  <c r="EN38" i="11"/>
  <c r="EN32" i="11"/>
  <c r="EN69" i="11"/>
  <c r="EN57" i="11"/>
  <c r="EN47" i="11"/>
  <c r="EN41" i="11"/>
  <c r="EN39" i="11"/>
  <c r="EN50" i="11"/>
  <c r="EN36" i="11"/>
  <c r="EN35" i="11"/>
  <c r="EN33" i="11"/>
  <c r="EN56" i="11"/>
  <c r="EN30" i="11"/>
  <c r="EN52" i="11"/>
  <c r="EN46" i="11"/>
  <c r="EN40" i="11"/>
  <c r="EN34" i="11"/>
  <c r="EN60" i="11"/>
  <c r="EN48" i="11"/>
  <c r="EN42" i="11"/>
  <c r="EN72" i="11"/>
  <c r="EN66" i="11"/>
  <c r="EN58" i="11"/>
  <c r="EN49" i="11"/>
  <c r="EN43" i="11"/>
  <c r="EN31" i="11"/>
  <c r="EN64" i="11"/>
  <c r="EN51" i="11"/>
  <c r="EN54" i="11"/>
  <c r="EN37" i="11"/>
  <c r="EN29" i="11"/>
  <c r="EN28" i="11"/>
  <c r="EJ6" i="14" l="1"/>
  <c r="EJ5" i="14"/>
  <c r="EI6" i="10"/>
  <c r="EM5" i="11" s="1"/>
  <c r="EK57" i="14"/>
  <c r="EK65" i="14"/>
  <c r="EK63" i="14"/>
  <c r="EL58" i="14"/>
  <c r="EL62" i="14"/>
  <c r="EL66" i="14"/>
  <c r="EL61" i="14"/>
  <c r="EL59" i="14"/>
  <c r="EL60" i="14"/>
  <c r="EL64" i="14"/>
  <c r="EJ19" i="14"/>
  <c r="EJ8" i="10"/>
  <c r="EN7" i="11" s="1"/>
  <c r="EH19" i="10"/>
  <c r="EL4" i="11"/>
  <c r="EK28" i="14"/>
  <c r="EK25" i="14"/>
  <c r="EK27" i="14"/>
  <c r="EK21" i="14"/>
  <c r="EK29" i="14"/>
  <c r="EK8" i="14"/>
  <c r="EK26" i="14"/>
  <c r="EK20" i="14"/>
  <c r="EK23" i="14"/>
  <c r="EK24" i="14"/>
  <c r="EK22" i="14"/>
  <c r="EK16" i="14"/>
  <c r="EK18" i="14"/>
  <c r="EL17" i="14"/>
  <c r="EI5" i="10"/>
  <c r="EK10" i="14"/>
  <c r="EL3" i="14"/>
  <c r="EL12" i="14"/>
  <c r="EL13" i="14"/>
  <c r="EL11" i="14"/>
  <c r="EL14" i="14"/>
  <c r="EL15" i="14"/>
  <c r="EJ60" i="10"/>
  <c r="EJ13" i="10" s="1"/>
  <c r="EJ61" i="10"/>
  <c r="EJ14" i="10" s="1"/>
  <c r="EJ62" i="10"/>
  <c r="EJ15" i="10" s="1"/>
  <c r="EJ58" i="10"/>
  <c r="EJ11" i="10" s="1"/>
  <c r="EJ59" i="10"/>
  <c r="EJ12" i="10" s="1"/>
  <c r="EJ64" i="10"/>
  <c r="EJ17" i="10" s="1"/>
  <c r="EJ65" i="10"/>
  <c r="EJ18" i="10" s="1"/>
  <c r="EJ63" i="10"/>
  <c r="EJ16" i="10" s="1"/>
  <c r="EJ57" i="10"/>
  <c r="EJ10" i="10" s="1"/>
  <c r="EK3" i="10"/>
  <c r="EL1" i="10"/>
  <c r="EK66" i="10"/>
  <c r="E68" i="16"/>
  <c r="D69" i="12"/>
  <c r="F69" i="12" s="1"/>
  <c r="B70" i="12" s="1"/>
  <c r="EN14" i="15"/>
  <c r="EN14" i="11"/>
  <c r="EN14" i="6"/>
  <c r="EN10" i="15"/>
  <c r="EN10" i="11"/>
  <c r="EN10" i="6"/>
  <c r="CW114" i="7"/>
  <c r="CW112" i="7"/>
  <c r="CW115" i="7" s="1"/>
  <c r="EL57" i="5"/>
  <c r="EL10" i="5" s="1"/>
  <c r="EL60" i="5"/>
  <c r="EL13" i="5" s="1"/>
  <c r="EL63" i="5"/>
  <c r="EL16" i="5" s="1"/>
  <c r="EL66" i="5"/>
  <c r="EL58" i="5"/>
  <c r="EL11" i="5" s="1"/>
  <c r="EL61" i="5"/>
  <c r="EL14" i="5" s="1"/>
  <c r="EL64" i="5"/>
  <c r="EL17" i="5" s="1"/>
  <c r="EL59" i="5"/>
  <c r="EL12" i="5" s="1"/>
  <c r="EL62" i="5"/>
  <c r="EL15" i="5" s="1"/>
  <c r="EL65" i="5"/>
  <c r="EL18" i="5" s="1"/>
  <c r="EN11" i="15"/>
  <c r="EN11" i="11"/>
  <c r="EN11" i="6"/>
  <c r="EO30" i="6"/>
  <c r="EO69" i="6"/>
  <c r="EO61" i="6"/>
  <c r="EO55" i="6"/>
  <c r="EO49" i="6"/>
  <c r="EO43" i="6"/>
  <c r="EO37" i="6"/>
  <c r="EO31" i="6"/>
  <c r="EO72" i="6"/>
  <c r="EO64" i="6"/>
  <c r="EO58" i="6"/>
  <c r="EO52" i="6"/>
  <c r="EO46" i="6"/>
  <c r="EO40" i="6"/>
  <c r="EO34" i="6"/>
  <c r="EO29" i="6"/>
  <c r="EO62" i="6"/>
  <c r="EO56" i="6"/>
  <c r="EO50" i="6"/>
  <c r="EO44" i="6"/>
  <c r="EO38" i="6"/>
  <c r="EO32" i="6"/>
  <c r="EO73" i="6"/>
  <c r="EO65" i="6"/>
  <c r="EO59" i="6"/>
  <c r="EO53" i="6"/>
  <c r="EO47" i="6"/>
  <c r="EO41" i="6"/>
  <c r="EO35" i="6"/>
  <c r="EO70" i="6"/>
  <c r="EO28" i="6"/>
  <c r="EO63" i="6"/>
  <c r="EO57" i="6"/>
  <c r="EO51" i="6"/>
  <c r="EO45" i="6"/>
  <c r="EO39" i="6"/>
  <c r="EO33" i="6"/>
  <c r="EO74" i="6"/>
  <c r="EO68" i="6"/>
  <c r="EO66" i="6"/>
  <c r="EO60" i="6"/>
  <c r="EO54" i="6"/>
  <c r="EO48" i="6"/>
  <c r="EO42" i="6"/>
  <c r="EO36" i="6"/>
  <c r="EO71" i="6"/>
  <c r="CW110" i="7"/>
  <c r="CX108" i="7" s="1"/>
  <c r="EK58" i="5"/>
  <c r="EK11" i="5" s="1"/>
  <c r="EK61" i="5"/>
  <c r="EK14" i="5" s="1"/>
  <c r="EK64" i="5"/>
  <c r="EK17" i="5" s="1"/>
  <c r="EK59" i="5"/>
  <c r="EK12" i="5" s="1"/>
  <c r="EK62" i="5"/>
  <c r="EK15" i="5" s="1"/>
  <c r="EK65" i="5"/>
  <c r="EK18" i="5" s="1"/>
  <c r="EK57" i="5"/>
  <c r="EK10" i="5" s="1"/>
  <c r="EK60" i="5"/>
  <c r="EK13" i="5" s="1"/>
  <c r="EK63" i="5"/>
  <c r="EK16" i="5" s="1"/>
  <c r="EK66" i="5"/>
  <c r="EN2" i="15"/>
  <c r="EN2" i="11"/>
  <c r="EK2" i="5"/>
  <c r="EN2" i="6"/>
  <c r="EP28" i="6"/>
  <c r="EP62" i="6"/>
  <c r="EP56" i="6"/>
  <c r="EP50" i="6"/>
  <c r="EP44" i="6"/>
  <c r="EP38" i="6"/>
  <c r="EP32" i="6"/>
  <c r="EP73" i="6"/>
  <c r="EP65" i="6"/>
  <c r="EP59" i="6"/>
  <c r="EP53" i="6"/>
  <c r="EP47" i="6"/>
  <c r="EP41" i="6"/>
  <c r="EP35" i="6"/>
  <c r="EP70" i="6"/>
  <c r="EP74" i="6"/>
  <c r="EP68" i="6"/>
  <c r="EP66" i="6"/>
  <c r="EP60" i="6"/>
  <c r="EP54" i="6"/>
  <c r="EP48" i="6"/>
  <c r="EP42" i="6"/>
  <c r="EP36" i="6"/>
  <c r="EP71" i="6"/>
  <c r="EP63" i="6"/>
  <c r="EP57" i="6"/>
  <c r="EP51" i="6"/>
  <c r="EP45" i="6"/>
  <c r="EP39" i="6"/>
  <c r="EP33" i="6"/>
  <c r="EP30" i="6"/>
  <c r="EP29" i="6"/>
  <c r="EP61" i="6"/>
  <c r="EP55" i="6"/>
  <c r="EP49" i="6"/>
  <c r="EP43" i="6"/>
  <c r="EP37" i="6"/>
  <c r="EP31" i="6"/>
  <c r="EP72" i="6"/>
  <c r="EP64" i="6"/>
  <c r="EP58" i="6"/>
  <c r="EP52" i="6"/>
  <c r="EP46" i="6"/>
  <c r="EP40" i="6"/>
  <c r="EP34" i="6"/>
  <c r="EP69" i="6"/>
  <c r="CF88" i="15"/>
  <c r="CF91" i="15" s="1"/>
  <c r="CF92" i="15" s="1"/>
  <c r="CF97" i="15" s="1"/>
  <c r="CF88" i="11"/>
  <c r="CF91" i="11" s="1"/>
  <c r="CF92" i="11" s="1"/>
  <c r="CF97" i="11" s="1"/>
  <c r="CF88" i="6"/>
  <c r="CF91" i="6" s="1"/>
  <c r="CF92" i="6" s="1"/>
  <c r="CF97" i="6" s="1"/>
  <c r="D68" i="8"/>
  <c r="F68" i="8" s="1"/>
  <c r="B69" i="8" s="1"/>
  <c r="A134" i="16"/>
  <c r="G133" i="16"/>
  <c r="A130" i="12"/>
  <c r="G129" i="12"/>
  <c r="EN15" i="15"/>
  <c r="EN15" i="11"/>
  <c r="EN15" i="6"/>
  <c r="EO71" i="15"/>
  <c r="EO69" i="15"/>
  <c r="EO58" i="15"/>
  <c r="EO57" i="15"/>
  <c r="EO38" i="15"/>
  <c r="EO36" i="15"/>
  <c r="EO33" i="15"/>
  <c r="EO68" i="15"/>
  <c r="EO55" i="15"/>
  <c r="EO35" i="15"/>
  <c r="EO42" i="15"/>
  <c r="EO39" i="15"/>
  <c r="EO30" i="15"/>
  <c r="EO46" i="15"/>
  <c r="EO40" i="15"/>
  <c r="EO54" i="15"/>
  <c r="EO44" i="15"/>
  <c r="EO66" i="15"/>
  <c r="EO59" i="15"/>
  <c r="EO53" i="15"/>
  <c r="EO64" i="15"/>
  <c r="EO62" i="15"/>
  <c r="EO45" i="15"/>
  <c r="EO50" i="15"/>
  <c r="EO37" i="15"/>
  <c r="EO31" i="15"/>
  <c r="EO73" i="15"/>
  <c r="EO74" i="15"/>
  <c r="EO65" i="15"/>
  <c r="EO51" i="15"/>
  <c r="EO48" i="15"/>
  <c r="EO41" i="15"/>
  <c r="EO32" i="15"/>
  <c r="EO28" i="15"/>
  <c r="EO72" i="15"/>
  <c r="EO70" i="15"/>
  <c r="EO63" i="15"/>
  <c r="EO61" i="15"/>
  <c r="EO60" i="15"/>
  <c r="EO49" i="15"/>
  <c r="EO56" i="15"/>
  <c r="EO52" i="15"/>
  <c r="EO34" i="15"/>
  <c r="EO47" i="15"/>
  <c r="EO43" i="15"/>
  <c r="EO29" i="15"/>
  <c r="EP65" i="11"/>
  <c r="EP59" i="11"/>
  <c r="EP62" i="11"/>
  <c r="EP57" i="11"/>
  <c r="EP71" i="11"/>
  <c r="EP69" i="11"/>
  <c r="EP60" i="11"/>
  <c r="EP54" i="11"/>
  <c r="EP49" i="11"/>
  <c r="EP43" i="11"/>
  <c r="EP37" i="11"/>
  <c r="EP31" i="11"/>
  <c r="EP70" i="11"/>
  <c r="EP61" i="11"/>
  <c r="EP68" i="11"/>
  <c r="EP66" i="11"/>
  <c r="EP73" i="11"/>
  <c r="EP52" i="11"/>
  <c r="EP46" i="11"/>
  <c r="EP64" i="11"/>
  <c r="EP40" i="11"/>
  <c r="EP29" i="11"/>
  <c r="EP63" i="11"/>
  <c r="EP55" i="11"/>
  <c r="EP47" i="11"/>
  <c r="EP41" i="11"/>
  <c r="EP72" i="11"/>
  <c r="EP53" i="11"/>
  <c r="EP33" i="11"/>
  <c r="EP56" i="11"/>
  <c r="EP48" i="11"/>
  <c r="EP42" i="11"/>
  <c r="EP36" i="11"/>
  <c r="EP74" i="11"/>
  <c r="EP51" i="11"/>
  <c r="EP45" i="11"/>
  <c r="EP39" i="11"/>
  <c r="EP34" i="11"/>
  <c r="EP50" i="11"/>
  <c r="EP44" i="11"/>
  <c r="EP38" i="11"/>
  <c r="EP32" i="11"/>
  <c r="EP58" i="11"/>
  <c r="EP35" i="11"/>
  <c r="EP30" i="11"/>
  <c r="EP28" i="11"/>
  <c r="EN16" i="15"/>
  <c r="EN16" i="11"/>
  <c r="EN16" i="6"/>
  <c r="EN12" i="15"/>
  <c r="EN12" i="11"/>
  <c r="EN12" i="6"/>
  <c r="EP64" i="15"/>
  <c r="EP73" i="15"/>
  <c r="EP72" i="15"/>
  <c r="EP50" i="15"/>
  <c r="EP57" i="15"/>
  <c r="EP36" i="15"/>
  <c r="EP71" i="15"/>
  <c r="EP69" i="15"/>
  <c r="EP63" i="15"/>
  <c r="EP68" i="15"/>
  <c r="EP60" i="15"/>
  <c r="EP59" i="15"/>
  <c r="EP53" i="15"/>
  <c r="EP49" i="15"/>
  <c r="EP33" i="15"/>
  <c r="EP40" i="15"/>
  <c r="EP31" i="15"/>
  <c r="EP70" i="15"/>
  <c r="EP54" i="15"/>
  <c r="EP56" i="15"/>
  <c r="EP48" i="15"/>
  <c r="EP28" i="15"/>
  <c r="EP74" i="15"/>
  <c r="EP66" i="15"/>
  <c r="EP55" i="15"/>
  <c r="EP34" i="15"/>
  <c r="EP41" i="15"/>
  <c r="EP45" i="15"/>
  <c r="EP39" i="15"/>
  <c r="EP51" i="15"/>
  <c r="EP38" i="15"/>
  <c r="EP47" i="15"/>
  <c r="EP43" i="15"/>
  <c r="EP32" i="15"/>
  <c r="EP30" i="15"/>
  <c r="EP65" i="15"/>
  <c r="EP58" i="15"/>
  <c r="EP52" i="15"/>
  <c r="EP62" i="15"/>
  <c r="EP61" i="15"/>
  <c r="EP44" i="15"/>
  <c r="EP46" i="15"/>
  <c r="EP42" i="15"/>
  <c r="EP37" i="15"/>
  <c r="EP35" i="15"/>
  <c r="EP29" i="15"/>
  <c r="EO74" i="11"/>
  <c r="EO57" i="11"/>
  <c r="EO72" i="11"/>
  <c r="EO56" i="11"/>
  <c r="EO59" i="11"/>
  <c r="EO70" i="11"/>
  <c r="EO62" i="11"/>
  <c r="EO69" i="11"/>
  <c r="EO66" i="11"/>
  <c r="EO60" i="11"/>
  <c r="EO63" i="11"/>
  <c r="EO51" i="11"/>
  <c r="EO45" i="11"/>
  <c r="EO39" i="11"/>
  <c r="EO33" i="11"/>
  <c r="EO49" i="11"/>
  <c r="EO65" i="11"/>
  <c r="EO32" i="11"/>
  <c r="EO71" i="11"/>
  <c r="EO48" i="11"/>
  <c r="EO42" i="11"/>
  <c r="EO35" i="11"/>
  <c r="EO29" i="11"/>
  <c r="EO53" i="11"/>
  <c r="EO68" i="11"/>
  <c r="EO61" i="11"/>
  <c r="EO54" i="11"/>
  <c r="EO43" i="11"/>
  <c r="EO37" i="11"/>
  <c r="EO73" i="11"/>
  <c r="EO52" i="11"/>
  <c r="EO46" i="11"/>
  <c r="EO40" i="11"/>
  <c r="EO36" i="11"/>
  <c r="EO50" i="11"/>
  <c r="EO31" i="11"/>
  <c r="EO64" i="11"/>
  <c r="EO44" i="11"/>
  <c r="EO58" i="11"/>
  <c r="EO55" i="11"/>
  <c r="EO30" i="11"/>
  <c r="EO38" i="11"/>
  <c r="EO47" i="11"/>
  <c r="EO41" i="11"/>
  <c r="EO34" i="11"/>
  <c r="EO28" i="11"/>
  <c r="A132" i="8"/>
  <c r="G131" i="8"/>
  <c r="EN17" i="15"/>
  <c r="EN17" i="11"/>
  <c r="EN17" i="6"/>
  <c r="EN13" i="15"/>
  <c r="EN13" i="11"/>
  <c r="EN13" i="6"/>
  <c r="EN9" i="15"/>
  <c r="EN9" i="11"/>
  <c r="EN9" i="6"/>
  <c r="C69" i="16"/>
  <c r="EK5" i="14" l="1"/>
  <c r="EK6" i="14"/>
  <c r="EJ6" i="10"/>
  <c r="EN5" i="11" s="1"/>
  <c r="EL65" i="14"/>
  <c r="EL57" i="14"/>
  <c r="EL63" i="14"/>
  <c r="EK8" i="10"/>
  <c r="EO7" i="11" s="1"/>
  <c r="EI19" i="10"/>
  <c r="EM4" i="11"/>
  <c r="EL28" i="14"/>
  <c r="EL27" i="14"/>
  <c r="EL25" i="14"/>
  <c r="EL26" i="14"/>
  <c r="EL24" i="14"/>
  <c r="EL20" i="14"/>
  <c r="EL8" i="14"/>
  <c r="EL29" i="14"/>
  <c r="EL23" i="14"/>
  <c r="EL22" i="14"/>
  <c r="EL21" i="14"/>
  <c r="EL16" i="14"/>
  <c r="EL18" i="14"/>
  <c r="EJ5" i="10"/>
  <c r="EL10" i="14"/>
  <c r="EK65" i="10"/>
  <c r="EK18" i="10" s="1"/>
  <c r="EK58" i="10"/>
  <c r="EK11" i="10" s="1"/>
  <c r="EK59" i="10"/>
  <c r="EK12" i="10" s="1"/>
  <c r="EK57" i="10"/>
  <c r="EK10" i="10" s="1"/>
  <c r="EK62" i="10"/>
  <c r="EK15" i="10" s="1"/>
  <c r="EK63" i="10"/>
  <c r="EK16" i="10" s="1"/>
  <c r="EK60" i="10"/>
  <c r="EK13" i="10" s="1"/>
  <c r="EK64" i="10"/>
  <c r="EK17" i="10" s="1"/>
  <c r="EK61" i="10"/>
  <c r="EK14" i="10" s="1"/>
  <c r="EL3" i="10"/>
  <c r="EL66" i="10"/>
  <c r="E68" i="8"/>
  <c r="EO15" i="15"/>
  <c r="EO15" i="11"/>
  <c r="EO15" i="6"/>
  <c r="EO11" i="15"/>
  <c r="EO11" i="11"/>
  <c r="EO11" i="6"/>
  <c r="EP14" i="15"/>
  <c r="EP14" i="11"/>
  <c r="EP14" i="6"/>
  <c r="EP10" i="15"/>
  <c r="EP10" i="11"/>
  <c r="EP10" i="6"/>
  <c r="EO2" i="15"/>
  <c r="EO2" i="11"/>
  <c r="EO2" i="6"/>
  <c r="EL2" i="5"/>
  <c r="EO12" i="15"/>
  <c r="EO12" i="11"/>
  <c r="EO12" i="6"/>
  <c r="CX109" i="7"/>
  <c r="EP11" i="15"/>
  <c r="EP11" i="11"/>
  <c r="EP11" i="6"/>
  <c r="D69" i="16"/>
  <c r="F69" i="16" s="1"/>
  <c r="B70" i="16" s="1"/>
  <c r="A133" i="8"/>
  <c r="G132" i="8"/>
  <c r="EO9" i="15"/>
  <c r="EO9" i="11"/>
  <c r="EO9" i="6"/>
  <c r="A131" i="12"/>
  <c r="G130" i="12"/>
  <c r="A135" i="16"/>
  <c r="G134" i="16"/>
  <c r="EO16" i="15"/>
  <c r="EO16" i="11"/>
  <c r="EO16" i="6"/>
  <c r="EP15" i="15"/>
  <c r="EP15" i="11"/>
  <c r="EP15" i="6"/>
  <c r="C70" i="12"/>
  <c r="C69" i="8"/>
  <c r="EO17" i="15"/>
  <c r="EO17" i="11"/>
  <c r="EO17" i="6"/>
  <c r="EO13" i="15"/>
  <c r="EO13" i="11"/>
  <c r="EO13" i="6"/>
  <c r="EP16" i="15"/>
  <c r="EP16" i="11"/>
  <c r="EP16" i="6"/>
  <c r="EP12" i="15"/>
  <c r="EP12" i="11"/>
  <c r="EP12" i="6"/>
  <c r="E69" i="12"/>
  <c r="EO14" i="15"/>
  <c r="EO14" i="11"/>
  <c r="EO14" i="6"/>
  <c r="EO10" i="15"/>
  <c r="EO10" i="11"/>
  <c r="EO10" i="6"/>
  <c r="EP17" i="15"/>
  <c r="EP17" i="11"/>
  <c r="EP17" i="6"/>
  <c r="EP13" i="15"/>
  <c r="EP13" i="11"/>
  <c r="EP13" i="6"/>
  <c r="EP9" i="15"/>
  <c r="EP9" i="11"/>
  <c r="EP9" i="6"/>
  <c r="EL6" i="14" l="1"/>
  <c r="EL5" i="14"/>
  <c r="EL19" i="14" s="1"/>
  <c r="EK6" i="10"/>
  <c r="EO5" i="11" s="1"/>
  <c r="EK19" i="14"/>
  <c r="EL8" i="10"/>
  <c r="EP7" i="11" s="1"/>
  <c r="EJ19" i="10"/>
  <c r="EN4" i="11"/>
  <c r="EK5" i="10"/>
  <c r="EO4" i="11" s="1"/>
  <c r="EL63" i="10"/>
  <c r="EL16" i="10" s="1"/>
  <c r="EL60" i="10"/>
  <c r="EL13" i="10" s="1"/>
  <c r="EL62" i="10"/>
  <c r="EL15" i="10" s="1"/>
  <c r="EL65" i="10"/>
  <c r="EL18" i="10" s="1"/>
  <c r="EL58" i="10"/>
  <c r="EL11" i="10" s="1"/>
  <c r="EL57" i="10"/>
  <c r="EL10" i="10" s="1"/>
  <c r="EL59" i="10"/>
  <c r="EL12" i="10" s="1"/>
  <c r="EL64" i="10"/>
  <c r="EL17" i="10" s="1"/>
  <c r="EL61" i="10"/>
  <c r="EL14" i="10" s="1"/>
  <c r="E69" i="16"/>
  <c r="D70" i="12"/>
  <c r="F70" i="12" s="1"/>
  <c r="B71" i="12" s="1"/>
  <c r="EP2" i="15"/>
  <c r="EP2" i="11"/>
  <c r="EP2" i="6"/>
  <c r="A134" i="8"/>
  <c r="G133" i="8"/>
  <c r="CX112" i="7"/>
  <c r="CX115" i="7" s="1"/>
  <c r="CX114" i="7"/>
  <c r="A136" i="16"/>
  <c r="G135" i="16"/>
  <c r="C70" i="16"/>
  <c r="CX110" i="7"/>
  <c r="CY108" i="7" s="1"/>
  <c r="CG88" i="15"/>
  <c r="CG91" i="15" s="1"/>
  <c r="CG92" i="15" s="1"/>
  <c r="CG97" i="15" s="1"/>
  <c r="CG88" i="11"/>
  <c r="CG91" i="11" s="1"/>
  <c r="CG92" i="11" s="1"/>
  <c r="CG97" i="11" s="1"/>
  <c r="CG88" i="6"/>
  <c r="CG91" i="6" s="1"/>
  <c r="CG92" i="6" s="1"/>
  <c r="CG97" i="6" s="1"/>
  <c r="D69" i="8"/>
  <c r="F69" i="8" s="1"/>
  <c r="B70" i="8" s="1"/>
  <c r="A132" i="12"/>
  <c r="G131" i="12"/>
  <c r="EL6" i="10" l="1"/>
  <c r="EP5" i="11" s="1"/>
  <c r="EL5" i="10"/>
  <c r="EP4" i="11" s="1"/>
  <c r="EK19" i="10"/>
  <c r="C70" i="8"/>
  <c r="A137" i="16"/>
  <c r="G136" i="16"/>
  <c r="E69" i="8"/>
  <c r="C71" i="12"/>
  <c r="A133" i="12"/>
  <c r="G132" i="12"/>
  <c r="E70" i="12"/>
  <c r="D70" i="16"/>
  <c r="F70" i="16" s="1"/>
  <c r="B71" i="16" s="1"/>
  <c r="G134" i="8"/>
  <c r="A135" i="8"/>
  <c r="CY110" i="7"/>
  <c r="CZ108" i="7" s="1"/>
  <c r="CY109" i="7"/>
  <c r="EL19" i="10" l="1"/>
  <c r="E70" i="16"/>
  <c r="C71" i="16"/>
  <c r="CZ109" i="7"/>
  <c r="CH88" i="15"/>
  <c r="CH91" i="15" s="1"/>
  <c r="CH92" i="15" s="1"/>
  <c r="CH97" i="15" s="1"/>
  <c r="CH88" i="11"/>
  <c r="CH91" i="11" s="1"/>
  <c r="CH92" i="11" s="1"/>
  <c r="CH97" i="11" s="1"/>
  <c r="CH88" i="6"/>
  <c r="CH91" i="6" s="1"/>
  <c r="CH92" i="6" s="1"/>
  <c r="CH97" i="6" s="1"/>
  <c r="D70" i="8"/>
  <c r="F70" i="8" s="1"/>
  <c r="A136" i="8"/>
  <c r="G135" i="8"/>
  <c r="A134" i="12"/>
  <c r="G133" i="12"/>
  <c r="A138" i="16"/>
  <c r="G137" i="16"/>
  <c r="CY114" i="7"/>
  <c r="CY112" i="7"/>
  <c r="CY115" i="7" s="1"/>
  <c r="D71" i="12"/>
  <c r="F71" i="12" s="1"/>
  <c r="B72" i="12" s="1"/>
  <c r="CZ114" i="7" l="1"/>
  <c r="CZ112" i="7"/>
  <c r="CZ115" i="7" s="1"/>
  <c r="CZ110" i="7"/>
  <c r="DA108" i="7" s="1"/>
  <c r="A137" i="8"/>
  <c r="G136" i="8"/>
  <c r="D71" i="16"/>
  <c r="F71" i="16" s="1"/>
  <c r="B72" i="16" s="1"/>
  <c r="B71" i="8"/>
  <c r="C72" i="12"/>
  <c r="E71" i="12"/>
  <c r="A139" i="16"/>
  <c r="G138" i="16"/>
  <c r="A135" i="12"/>
  <c r="G134" i="12"/>
  <c r="E70" i="8"/>
  <c r="A138" i="8" l="1"/>
  <c r="G137" i="8"/>
  <c r="A140" i="16"/>
  <c r="G139" i="16"/>
  <c r="A136" i="12"/>
  <c r="G135" i="12"/>
  <c r="C71" i="8"/>
  <c r="DA110" i="7"/>
  <c r="DB108" i="7" s="1"/>
  <c r="DA109" i="7"/>
  <c r="C72" i="16"/>
  <c r="D72" i="12"/>
  <c r="F72" i="12" s="1"/>
  <c r="B73" i="12" s="1"/>
  <c r="E71" i="16"/>
  <c r="E72" i="12" l="1"/>
  <c r="C73" i="12"/>
  <c r="A141" i="16"/>
  <c r="G140" i="16"/>
  <c r="D72" i="16"/>
  <c r="F72" i="16" s="1"/>
  <c r="B73" i="16" s="1"/>
  <c r="CI88" i="15"/>
  <c r="CI91" i="15" s="1"/>
  <c r="CI92" i="15" s="1"/>
  <c r="CI97" i="15" s="1"/>
  <c r="CI88" i="11"/>
  <c r="CI91" i="11" s="1"/>
  <c r="CI92" i="11" s="1"/>
  <c r="CI97" i="11" s="1"/>
  <c r="CI88" i="6"/>
  <c r="CI91" i="6" s="1"/>
  <c r="CI92" i="6" s="1"/>
  <c r="CI97" i="6" s="1"/>
  <c r="D71" i="8"/>
  <c r="F71" i="8" s="1"/>
  <c r="B72" i="8" s="1"/>
  <c r="A139" i="8"/>
  <c r="G138" i="8"/>
  <c r="DB109" i="7"/>
  <c r="DA114" i="7"/>
  <c r="DA112" i="7"/>
  <c r="DA115" i="7" s="1"/>
  <c r="A137" i="12"/>
  <c r="G136" i="12"/>
  <c r="E72" i="16" l="1"/>
  <c r="DB112" i="7"/>
  <c r="DB115" i="7" s="1"/>
  <c r="DB114" i="7"/>
  <c r="DB110" i="7"/>
  <c r="DC108" i="7" s="1"/>
  <c r="E71" i="8"/>
  <c r="A142" i="16"/>
  <c r="G141" i="16"/>
  <c r="A138" i="12"/>
  <c r="G137" i="12"/>
  <c r="C72" i="8"/>
  <c r="A140" i="8"/>
  <c r="G139" i="8"/>
  <c r="C73" i="16"/>
  <c r="D73" i="12"/>
  <c r="F73" i="12" s="1"/>
  <c r="B74" i="12" s="1"/>
  <c r="E73" i="12" l="1"/>
  <c r="A143" i="16"/>
  <c r="G142" i="16"/>
  <c r="D73" i="16"/>
  <c r="F73" i="16" s="1"/>
  <c r="B74" i="16" s="1"/>
  <c r="A139" i="12"/>
  <c r="G138" i="12"/>
  <c r="DC109" i="7"/>
  <c r="CJ88" i="15"/>
  <c r="CJ91" i="15" s="1"/>
  <c r="CJ92" i="15" s="1"/>
  <c r="CJ97" i="15" s="1"/>
  <c r="CJ88" i="11"/>
  <c r="CJ91" i="11" s="1"/>
  <c r="CJ92" i="11" s="1"/>
  <c r="CJ97" i="11" s="1"/>
  <c r="CJ88" i="6"/>
  <c r="CJ91" i="6" s="1"/>
  <c r="CJ92" i="6" s="1"/>
  <c r="CJ97" i="6" s="1"/>
  <c r="D72" i="8"/>
  <c r="F72" i="8" s="1"/>
  <c r="B73" i="8" s="1"/>
  <c r="C74" i="12"/>
  <c r="G140" i="8"/>
  <c r="A141" i="8"/>
  <c r="C74" i="16" l="1"/>
  <c r="E73" i="16"/>
  <c r="DC114" i="7"/>
  <c r="DC112" i="7"/>
  <c r="DC115" i="7" s="1"/>
  <c r="DC110" i="7"/>
  <c r="DD108" i="7" s="1"/>
  <c r="D74" i="12"/>
  <c r="F74" i="12" s="1"/>
  <c r="B75" i="12" s="1"/>
  <c r="A142" i="8"/>
  <c r="G141" i="8"/>
  <c r="C73" i="8"/>
  <c r="E72" i="8"/>
  <c r="A140" i="12"/>
  <c r="G139" i="12"/>
  <c r="A144" i="16"/>
  <c r="G143" i="16"/>
  <c r="A143" i="8" l="1"/>
  <c r="G142" i="8"/>
  <c r="C75" i="12"/>
  <c r="D74" i="16"/>
  <c r="F74" i="16" s="1"/>
  <c r="B75" i="16" s="1"/>
  <c r="DD109" i="7"/>
  <c r="DD110" i="7" s="1"/>
  <c r="DE108" i="7" s="1"/>
  <c r="A141" i="12"/>
  <c r="G140" i="12"/>
  <c r="A145" i="16"/>
  <c r="G144" i="16"/>
  <c r="CK88" i="15"/>
  <c r="CK91" i="15" s="1"/>
  <c r="CK92" i="15" s="1"/>
  <c r="CK97" i="15" s="1"/>
  <c r="CK88" i="11"/>
  <c r="CK91" i="11" s="1"/>
  <c r="CK92" i="11" s="1"/>
  <c r="CK97" i="11" s="1"/>
  <c r="CK88" i="6"/>
  <c r="CK91" i="6" s="1"/>
  <c r="CK92" i="6" s="1"/>
  <c r="CK97" i="6" s="1"/>
  <c r="D73" i="8"/>
  <c r="F73" i="8" s="1"/>
  <c r="B74" i="8" s="1"/>
  <c r="E74" i="12"/>
  <c r="E73" i="8" l="1"/>
  <c r="E74" i="16"/>
  <c r="DE109" i="7"/>
  <c r="D75" i="12"/>
  <c r="F75" i="12" s="1"/>
  <c r="B76" i="12" s="1"/>
  <c r="A142" i="12"/>
  <c r="G141" i="12"/>
  <c r="C74" i="8"/>
  <c r="A146" i="16"/>
  <c r="G145" i="16"/>
  <c r="A144" i="8"/>
  <c r="G143" i="8"/>
  <c r="DD114" i="7"/>
  <c r="DD112" i="7"/>
  <c r="DD115" i="7" s="1"/>
  <c r="C75" i="16"/>
  <c r="A143" i="12" l="1"/>
  <c r="G142" i="12"/>
  <c r="C76" i="12"/>
  <c r="E75" i="12"/>
  <c r="CL88" i="15"/>
  <c r="CL91" i="15" s="1"/>
  <c r="CL92" i="15" s="1"/>
  <c r="CL97" i="15" s="1"/>
  <c r="CL88" i="11"/>
  <c r="CL91" i="11" s="1"/>
  <c r="CL92" i="11" s="1"/>
  <c r="CL97" i="11" s="1"/>
  <c r="CL88" i="6"/>
  <c r="CL91" i="6" s="1"/>
  <c r="CL92" i="6" s="1"/>
  <c r="CL97" i="6" s="1"/>
  <c r="D74" i="8"/>
  <c r="F74" i="8" s="1"/>
  <c r="B75" i="8" s="1"/>
  <c r="DE114" i="7"/>
  <c r="DE112" i="7"/>
  <c r="DE115" i="7" s="1"/>
  <c r="A147" i="16"/>
  <c r="G146" i="16"/>
  <c r="A145" i="8"/>
  <c r="G144" i="8"/>
  <c r="D75" i="16"/>
  <c r="F75" i="16" s="1"/>
  <c r="B76" i="16" s="1"/>
  <c r="DE110" i="7"/>
  <c r="DF108" i="7" s="1"/>
  <c r="A146" i="8" l="1"/>
  <c r="G145" i="8"/>
  <c r="C75" i="8"/>
  <c r="D76" i="12"/>
  <c r="F76" i="12" s="1"/>
  <c r="B77" i="12" s="1"/>
  <c r="E74" i="8"/>
  <c r="A148" i="16"/>
  <c r="G147" i="16"/>
  <c r="A144" i="12"/>
  <c r="G143" i="12"/>
  <c r="DF110" i="7"/>
  <c r="DG108" i="7" s="1"/>
  <c r="DF109" i="7"/>
  <c r="C76" i="16"/>
  <c r="E75" i="16"/>
  <c r="E76" i="12" l="1"/>
  <c r="D76" i="16"/>
  <c r="F76" i="16" s="1"/>
  <c r="B77" i="16" s="1"/>
  <c r="CM88" i="15"/>
  <c r="CM91" i="15" s="1"/>
  <c r="CM92" i="15" s="1"/>
  <c r="CM97" i="15" s="1"/>
  <c r="CM88" i="11"/>
  <c r="CM91" i="11" s="1"/>
  <c r="CM92" i="11" s="1"/>
  <c r="CM97" i="11" s="1"/>
  <c r="CM88" i="6"/>
  <c r="CM91" i="6" s="1"/>
  <c r="CM92" i="6" s="1"/>
  <c r="CM97" i="6" s="1"/>
  <c r="D75" i="8"/>
  <c r="F75" i="8" s="1"/>
  <c r="B76" i="8" s="1"/>
  <c r="DF112" i="7"/>
  <c r="DF115" i="7" s="1"/>
  <c r="DF114" i="7"/>
  <c r="DG109" i="7"/>
  <c r="A149" i="16"/>
  <c r="G148" i="16"/>
  <c r="A145" i="12"/>
  <c r="G144" i="12"/>
  <c r="C77" i="12"/>
  <c r="G146" i="8"/>
  <c r="A147" i="8"/>
  <c r="E75" i="8" l="1"/>
  <c r="DG114" i="7"/>
  <c r="DG112" i="7"/>
  <c r="DG115" i="7" s="1"/>
  <c r="A148" i="8"/>
  <c r="G147" i="8"/>
  <c r="A150" i="16"/>
  <c r="G149" i="16"/>
  <c r="DG110" i="7"/>
  <c r="DH108" i="7" s="1"/>
  <c r="C77" i="16"/>
  <c r="A146" i="12"/>
  <c r="G145" i="12"/>
  <c r="D77" i="12"/>
  <c r="F77" i="12" s="1"/>
  <c r="B78" i="12" s="1"/>
  <c r="C76" i="8"/>
  <c r="E76" i="16"/>
  <c r="A149" i="8" l="1"/>
  <c r="G148" i="8"/>
  <c r="DH109" i="7"/>
  <c r="A151" i="16"/>
  <c r="G150" i="16"/>
  <c r="C78" i="12"/>
  <c r="E77" i="12"/>
  <c r="CN88" i="15"/>
  <c r="CN91" i="15" s="1"/>
  <c r="CN92" i="15" s="1"/>
  <c r="CN97" i="15" s="1"/>
  <c r="CN88" i="11"/>
  <c r="CN91" i="11" s="1"/>
  <c r="CN92" i="11" s="1"/>
  <c r="CN97" i="11" s="1"/>
  <c r="CN88" i="6"/>
  <c r="CN91" i="6" s="1"/>
  <c r="CN92" i="6" s="1"/>
  <c r="CN97" i="6" s="1"/>
  <c r="D76" i="8"/>
  <c r="F76" i="8" s="1"/>
  <c r="B77" i="8" s="1"/>
  <c r="D77" i="16"/>
  <c r="F77" i="16" s="1"/>
  <c r="B78" i="16" s="1"/>
  <c r="A147" i="12"/>
  <c r="G146" i="12"/>
  <c r="DH112" i="7" l="1"/>
  <c r="DH115" i="7" s="1"/>
  <c r="DH114" i="7"/>
  <c r="D78" i="12"/>
  <c r="F78" i="12" s="1"/>
  <c r="B79" i="12" s="1"/>
  <c r="DH110" i="7"/>
  <c r="DI108" i="7" s="1"/>
  <c r="E77" i="16"/>
  <c r="C77" i="8"/>
  <c r="A148" i="12"/>
  <c r="G147" i="12"/>
  <c r="E76" i="8"/>
  <c r="A150" i="8"/>
  <c r="G149" i="8"/>
  <c r="C78" i="16"/>
  <c r="A152" i="16"/>
  <c r="G151" i="16"/>
  <c r="DI109" i="7" l="1"/>
  <c r="DI110" i="7"/>
  <c r="DJ108" i="7" s="1"/>
  <c r="A149" i="12"/>
  <c r="G148" i="12"/>
  <c r="E78" i="12"/>
  <c r="C79" i="12"/>
  <c r="A151" i="8"/>
  <c r="G150" i="8"/>
  <c r="D78" i="16"/>
  <c r="F78" i="16" s="1"/>
  <c r="B79" i="16" s="1"/>
  <c r="A153" i="16"/>
  <c r="G152" i="16"/>
  <c r="CO88" i="15"/>
  <c r="CO91" i="15" s="1"/>
  <c r="CO92" i="15" s="1"/>
  <c r="CO97" i="15" s="1"/>
  <c r="CO88" i="11"/>
  <c r="CO91" i="11" s="1"/>
  <c r="CO92" i="11" s="1"/>
  <c r="CO97" i="11" s="1"/>
  <c r="CO88" i="6"/>
  <c r="CO91" i="6" s="1"/>
  <c r="CO92" i="6" s="1"/>
  <c r="CO97" i="6" s="1"/>
  <c r="D77" i="8"/>
  <c r="F77" i="8" s="1"/>
  <c r="B78" i="8" s="1"/>
  <c r="E78" i="16" l="1"/>
  <c r="A150" i="12"/>
  <c r="G149" i="12"/>
  <c r="A152" i="8"/>
  <c r="G151" i="8"/>
  <c r="A154" i="16"/>
  <c r="G153" i="16"/>
  <c r="DJ109" i="7"/>
  <c r="C78" i="8"/>
  <c r="E77" i="8"/>
  <c r="C79" i="16"/>
  <c r="D79" i="12"/>
  <c r="F79" i="12" s="1"/>
  <c r="B80" i="12" s="1"/>
  <c r="DI114" i="7"/>
  <c r="DI112" i="7"/>
  <c r="DI115" i="7" s="1"/>
  <c r="G152" i="8" l="1"/>
  <c r="A153" i="8"/>
  <c r="DJ112" i="7"/>
  <c r="DJ115" i="7" s="1"/>
  <c r="DJ114" i="7"/>
  <c r="CP88" i="15"/>
  <c r="CP91" i="15" s="1"/>
  <c r="CP92" i="15" s="1"/>
  <c r="CP97" i="15" s="1"/>
  <c r="CP88" i="11"/>
  <c r="CP91" i="11" s="1"/>
  <c r="CP92" i="11" s="1"/>
  <c r="CP97" i="11" s="1"/>
  <c r="CP88" i="6"/>
  <c r="CP91" i="6" s="1"/>
  <c r="CP92" i="6" s="1"/>
  <c r="CP97" i="6" s="1"/>
  <c r="D78" i="8"/>
  <c r="F78" i="8" s="1"/>
  <c r="B79" i="8" s="1"/>
  <c r="E79" i="12"/>
  <c r="DJ110" i="7"/>
  <c r="DK108" i="7" s="1"/>
  <c r="A151" i="12"/>
  <c r="G150" i="12"/>
  <c r="C80" i="12"/>
  <c r="D79" i="16"/>
  <c r="F79" i="16" s="1"/>
  <c r="B80" i="16" s="1"/>
  <c r="A155" i="16"/>
  <c r="G154" i="16"/>
  <c r="E79" i="16" l="1"/>
  <c r="DK109" i="7"/>
  <c r="D80" i="12"/>
  <c r="F80" i="12" s="1"/>
  <c r="B81" i="12" s="1"/>
  <c r="A154" i="8"/>
  <c r="G153" i="8"/>
  <c r="A156" i="16"/>
  <c r="G155" i="16"/>
  <c r="A152" i="12"/>
  <c r="G151" i="12"/>
  <c r="E78" i="8"/>
  <c r="C79" i="8"/>
  <c r="C80" i="16"/>
  <c r="C81" i="12" l="1"/>
  <c r="E80" i="12"/>
  <c r="A155" i="8"/>
  <c r="G154" i="8"/>
  <c r="CQ88" i="15"/>
  <c r="CQ91" i="15" s="1"/>
  <c r="CQ92" i="15" s="1"/>
  <c r="CQ97" i="15" s="1"/>
  <c r="CQ88" i="11"/>
  <c r="CQ91" i="11" s="1"/>
  <c r="CQ92" i="11" s="1"/>
  <c r="CQ97" i="11" s="1"/>
  <c r="CQ88" i="6"/>
  <c r="CQ91" i="6" s="1"/>
  <c r="CQ92" i="6" s="1"/>
  <c r="CQ97" i="6" s="1"/>
  <c r="D79" i="8"/>
  <c r="F79" i="8" s="1"/>
  <c r="B80" i="8" s="1"/>
  <c r="A157" i="16"/>
  <c r="G156" i="16"/>
  <c r="DK114" i="7"/>
  <c r="DK112" i="7"/>
  <c r="DK115" i="7" s="1"/>
  <c r="A153" i="12"/>
  <c r="G152" i="12"/>
  <c r="D80" i="16"/>
  <c r="F80" i="16" s="1"/>
  <c r="B81" i="16" s="1"/>
  <c r="DK110" i="7"/>
  <c r="DL108" i="7" s="1"/>
  <c r="A156" i="8" l="1"/>
  <c r="G155" i="8"/>
  <c r="E79" i="8"/>
  <c r="A154" i="12"/>
  <c r="G153" i="12"/>
  <c r="C81" i="16"/>
  <c r="E80" i="16"/>
  <c r="D81" i="12"/>
  <c r="F81" i="12" s="1"/>
  <c r="B82" i="12" s="1"/>
  <c r="A158" i="16"/>
  <c r="G157" i="16"/>
  <c r="C80" i="8"/>
  <c r="DL110" i="7"/>
  <c r="DM108" i="7" s="1"/>
  <c r="DL109" i="7"/>
  <c r="E81" i="12" l="1"/>
  <c r="DM109" i="7"/>
  <c r="CR88" i="15"/>
  <c r="CR91" i="15" s="1"/>
  <c r="CR92" i="15" s="1"/>
  <c r="CR97" i="15" s="1"/>
  <c r="CR88" i="11"/>
  <c r="CR91" i="11" s="1"/>
  <c r="CR92" i="11" s="1"/>
  <c r="CR97" i="11" s="1"/>
  <c r="CR88" i="6"/>
  <c r="CR91" i="6" s="1"/>
  <c r="CR92" i="6" s="1"/>
  <c r="CR97" i="6" s="1"/>
  <c r="D80" i="8"/>
  <c r="F80" i="8" s="1"/>
  <c r="B81" i="8" s="1"/>
  <c r="A155" i="12"/>
  <c r="G154" i="12"/>
  <c r="D81" i="16"/>
  <c r="F81" i="16" s="1"/>
  <c r="B82" i="16" s="1"/>
  <c r="A159" i="16"/>
  <c r="G158" i="16"/>
  <c r="A157" i="8"/>
  <c r="G156" i="8"/>
  <c r="C82" i="12"/>
  <c r="DL114" i="7"/>
  <c r="DL112" i="7"/>
  <c r="DL115" i="7" s="1"/>
  <c r="E80" i="8" l="1"/>
  <c r="E81" i="16"/>
  <c r="A158" i="8"/>
  <c r="G157" i="8"/>
  <c r="DM114" i="7"/>
  <c r="DM112" i="7"/>
  <c r="DM115" i="7" s="1"/>
  <c r="C82" i="16"/>
  <c r="A156" i="12"/>
  <c r="G155" i="12"/>
  <c r="D82" i="12"/>
  <c r="F82" i="12" s="1"/>
  <c r="B83" i="12" s="1"/>
  <c r="A160" i="16"/>
  <c r="G159" i="16"/>
  <c r="C81" i="8"/>
  <c r="DM110" i="7"/>
  <c r="DN108" i="7" s="1"/>
  <c r="E82" i="12" l="1"/>
  <c r="CS88" i="15"/>
  <c r="CS91" i="15" s="1"/>
  <c r="CS92" i="15" s="1"/>
  <c r="CS97" i="15" s="1"/>
  <c r="CS88" i="11"/>
  <c r="CS91" i="11" s="1"/>
  <c r="CS92" i="11" s="1"/>
  <c r="CS97" i="11" s="1"/>
  <c r="CS88" i="6"/>
  <c r="CS91" i="6" s="1"/>
  <c r="CS92" i="6" s="1"/>
  <c r="CS97" i="6" s="1"/>
  <c r="D81" i="8"/>
  <c r="F81" i="8" s="1"/>
  <c r="B82" i="8" s="1"/>
  <c r="A157" i="12"/>
  <c r="G156" i="12"/>
  <c r="A161" i="16"/>
  <c r="G160" i="16"/>
  <c r="G158" i="8"/>
  <c r="A159" i="8"/>
  <c r="DN109" i="7"/>
  <c r="C83" i="12"/>
  <c r="D82" i="16"/>
  <c r="F82" i="16" s="1"/>
  <c r="B83" i="16" s="1"/>
  <c r="D83" i="12" l="1"/>
  <c r="F83" i="12" s="1"/>
  <c r="B84" i="12" s="1"/>
  <c r="C82" i="8"/>
  <c r="DN112" i="7"/>
  <c r="DN115" i="7" s="1"/>
  <c r="DN114" i="7"/>
  <c r="A162" i="16"/>
  <c r="G161" i="16"/>
  <c r="E81" i="8"/>
  <c r="A158" i="12"/>
  <c r="G157" i="12"/>
  <c r="C83" i="16"/>
  <c r="A160" i="8"/>
  <c r="G159" i="8"/>
  <c r="DN110" i="7"/>
  <c r="DO108" i="7" s="1"/>
  <c r="E82" i="16"/>
  <c r="A159" i="12" l="1"/>
  <c r="G158" i="12"/>
  <c r="A161" i="8"/>
  <c r="G160" i="8"/>
  <c r="CT88" i="15"/>
  <c r="CT91" i="15" s="1"/>
  <c r="CT92" i="15" s="1"/>
  <c r="CT97" i="15" s="1"/>
  <c r="CT88" i="11"/>
  <c r="CT91" i="11" s="1"/>
  <c r="CT92" i="11" s="1"/>
  <c r="CT97" i="11" s="1"/>
  <c r="CT88" i="6"/>
  <c r="CT91" i="6" s="1"/>
  <c r="CT92" i="6" s="1"/>
  <c r="CT97" i="6" s="1"/>
  <c r="D82" i="8"/>
  <c r="F82" i="8" s="1"/>
  <c r="B83" i="8" s="1"/>
  <c r="D83" i="16"/>
  <c r="F83" i="16" s="1"/>
  <c r="B84" i="16" s="1"/>
  <c r="C84" i="12"/>
  <c r="DO109" i="7"/>
  <c r="DO110" i="7"/>
  <c r="DP108" i="7" s="1"/>
  <c r="A163" i="16"/>
  <c r="G162" i="16"/>
  <c r="E83" i="12"/>
  <c r="E83" i="16" l="1"/>
  <c r="A162" i="8"/>
  <c r="G161" i="8"/>
  <c r="A164" i="16"/>
  <c r="G163" i="16"/>
  <c r="DO114" i="7"/>
  <c r="DO112" i="7"/>
  <c r="DO115" i="7" s="1"/>
  <c r="C83" i="8"/>
  <c r="E82" i="8"/>
  <c r="A160" i="12"/>
  <c r="G159" i="12"/>
  <c r="DP109" i="7"/>
  <c r="D84" i="12"/>
  <c r="F84" i="12" s="1"/>
  <c r="B85" i="12" s="1"/>
  <c r="C84" i="16"/>
  <c r="E84" i="12" l="1"/>
  <c r="A165" i="16"/>
  <c r="G164" i="16"/>
  <c r="DP112" i="7"/>
  <c r="DP115" i="7" s="1"/>
  <c r="DP114" i="7"/>
  <c r="DP110" i="7"/>
  <c r="DQ108" i="7" s="1"/>
  <c r="CU88" i="15"/>
  <c r="CU91" i="15" s="1"/>
  <c r="CU92" i="15" s="1"/>
  <c r="CU97" i="15" s="1"/>
  <c r="CU88" i="11"/>
  <c r="CU91" i="11" s="1"/>
  <c r="CU92" i="11" s="1"/>
  <c r="CU97" i="11" s="1"/>
  <c r="CU88" i="6"/>
  <c r="CU91" i="6" s="1"/>
  <c r="CU92" i="6" s="1"/>
  <c r="CU97" i="6" s="1"/>
  <c r="D83" i="8"/>
  <c r="F83" i="8" s="1"/>
  <c r="B84" i="8" s="1"/>
  <c r="A161" i="12"/>
  <c r="G160" i="12"/>
  <c r="A163" i="8"/>
  <c r="G162" i="8"/>
  <c r="C85" i="12"/>
  <c r="D84" i="16"/>
  <c r="F84" i="16" s="1"/>
  <c r="B85" i="16" s="1"/>
  <c r="E83" i="8" l="1"/>
  <c r="C84" i="8"/>
  <c r="A164" i="8"/>
  <c r="G163" i="8"/>
  <c r="A166" i="16"/>
  <c r="G165" i="16"/>
  <c r="C85" i="16"/>
  <c r="E84" i="16"/>
  <c r="D85" i="12"/>
  <c r="F85" i="12" s="1"/>
  <c r="B86" i="12" s="1"/>
  <c r="A162" i="12"/>
  <c r="G161" i="12"/>
  <c r="DQ109" i="7"/>
  <c r="E85" i="12" l="1"/>
  <c r="DQ114" i="7"/>
  <c r="DQ112" i="7"/>
  <c r="DQ115" i="7" s="1"/>
  <c r="A167" i="16"/>
  <c r="G166" i="16"/>
  <c r="DQ110" i="7"/>
  <c r="DR108" i="7" s="1"/>
  <c r="D85" i="16"/>
  <c r="F85" i="16" s="1"/>
  <c r="B86" i="16" s="1"/>
  <c r="G164" i="8"/>
  <c r="A165" i="8"/>
  <c r="A163" i="12"/>
  <c r="G162" i="12"/>
  <c r="C86" i="12"/>
  <c r="CV88" i="15"/>
  <c r="CV91" i="15" s="1"/>
  <c r="CV92" i="15" s="1"/>
  <c r="CV97" i="15" s="1"/>
  <c r="CV88" i="11"/>
  <c r="CV91" i="11" s="1"/>
  <c r="CV92" i="11" s="1"/>
  <c r="CV97" i="11" s="1"/>
  <c r="CV88" i="6"/>
  <c r="CV91" i="6" s="1"/>
  <c r="CV92" i="6" s="1"/>
  <c r="CV97" i="6" s="1"/>
  <c r="D84" i="8"/>
  <c r="F84" i="8" s="1"/>
  <c r="B85" i="8" s="1"/>
  <c r="DR109" i="7" l="1"/>
  <c r="A168" i="16"/>
  <c r="G167" i="16"/>
  <c r="C85" i="8"/>
  <c r="D86" i="12"/>
  <c r="F86" i="12" s="1"/>
  <c r="B87" i="12" s="1"/>
  <c r="C86" i="16"/>
  <c r="A166" i="8"/>
  <c r="G165" i="8"/>
  <c r="E84" i="8"/>
  <c r="A164" i="12"/>
  <c r="G163" i="12"/>
  <c r="E85" i="16"/>
  <c r="A165" i="12" l="1"/>
  <c r="G164" i="12"/>
  <c r="D86" i="16"/>
  <c r="F86" i="16" s="1"/>
  <c r="B87" i="16" s="1"/>
  <c r="A169" i="16"/>
  <c r="G168" i="16"/>
  <c r="C87" i="12"/>
  <c r="E86" i="12"/>
  <c r="DR114" i="7"/>
  <c r="DR112" i="7"/>
  <c r="DR115" i="7" s="1"/>
  <c r="A167" i="8"/>
  <c r="G166" i="8"/>
  <c r="CW88" i="15"/>
  <c r="CW91" i="15" s="1"/>
  <c r="CW92" i="15" s="1"/>
  <c r="CW97" i="15" s="1"/>
  <c r="CW88" i="11"/>
  <c r="CW91" i="11" s="1"/>
  <c r="CW92" i="11" s="1"/>
  <c r="CW97" i="11" s="1"/>
  <c r="CW88" i="6"/>
  <c r="CW91" i="6" s="1"/>
  <c r="CW92" i="6" s="1"/>
  <c r="CW97" i="6" s="1"/>
  <c r="D85" i="8"/>
  <c r="F85" i="8" s="1"/>
  <c r="B86" i="8" s="1"/>
  <c r="DR110" i="7"/>
  <c r="DS108" i="7" s="1"/>
  <c r="C87" i="16" l="1"/>
  <c r="E86" i="16"/>
  <c r="DS109" i="7"/>
  <c r="DS110" i="7" s="1"/>
  <c r="DT108" i="7" s="1"/>
  <c r="D87" i="12"/>
  <c r="F87" i="12" s="1"/>
  <c r="B88" i="12" s="1"/>
  <c r="A168" i="8"/>
  <c r="G167" i="8"/>
  <c r="C86" i="8"/>
  <c r="A166" i="12"/>
  <c r="G165" i="12"/>
  <c r="E85" i="8"/>
  <c r="A170" i="16"/>
  <c r="G169" i="16"/>
  <c r="E87" i="12" l="1"/>
  <c r="DT109" i="7"/>
  <c r="A171" i="16"/>
  <c r="G170" i="16"/>
  <c r="CX88" i="15"/>
  <c r="CX91" i="15" s="1"/>
  <c r="CX92" i="15" s="1"/>
  <c r="CX97" i="15" s="1"/>
  <c r="CX88" i="11"/>
  <c r="CX91" i="11" s="1"/>
  <c r="CX92" i="11" s="1"/>
  <c r="CX97" i="11" s="1"/>
  <c r="CX88" i="6"/>
  <c r="CX91" i="6" s="1"/>
  <c r="CX92" i="6" s="1"/>
  <c r="CX97" i="6" s="1"/>
  <c r="D86" i="8"/>
  <c r="F86" i="8" s="1"/>
  <c r="B87" i="8" s="1"/>
  <c r="DS114" i="7"/>
  <c r="DS112" i="7"/>
  <c r="DS115" i="7" s="1"/>
  <c r="A169" i="8"/>
  <c r="G168" i="8"/>
  <c r="D87" i="16"/>
  <c r="F87" i="16" s="1"/>
  <c r="B88" i="16" s="1"/>
  <c r="A167" i="12"/>
  <c r="G166" i="12"/>
  <c r="C88" i="12"/>
  <c r="A168" i="12" l="1"/>
  <c r="G167" i="12"/>
  <c r="C87" i="8"/>
  <c r="A172" i="16"/>
  <c r="G171" i="16"/>
  <c r="C88" i="16"/>
  <c r="E87" i="16"/>
  <c r="E86" i="8"/>
  <c r="DT112" i="7"/>
  <c r="DT115" i="7" s="1"/>
  <c r="DT114" i="7"/>
  <c r="D88" i="12"/>
  <c r="F88" i="12" s="1"/>
  <c r="B89" i="12" s="1"/>
  <c r="A170" i="8"/>
  <c r="G169" i="8"/>
  <c r="DT110" i="7"/>
  <c r="DU108" i="7" s="1"/>
  <c r="CY88" i="15" l="1"/>
  <c r="CY91" i="15" s="1"/>
  <c r="CY92" i="15" s="1"/>
  <c r="CY97" i="15" s="1"/>
  <c r="CY88" i="11"/>
  <c r="CY91" i="11" s="1"/>
  <c r="CY92" i="11" s="1"/>
  <c r="CY97" i="11" s="1"/>
  <c r="CY88" i="6"/>
  <c r="CY91" i="6" s="1"/>
  <c r="CY92" i="6" s="1"/>
  <c r="CY97" i="6" s="1"/>
  <c r="D87" i="8"/>
  <c r="F87" i="8" s="1"/>
  <c r="B88" i="8" s="1"/>
  <c r="C89" i="12"/>
  <c r="E88" i="12"/>
  <c r="A173" i="16"/>
  <c r="G172" i="16"/>
  <c r="DU110" i="7"/>
  <c r="DV108" i="7" s="1"/>
  <c r="DU109" i="7"/>
  <c r="G170" i="8"/>
  <c r="A171" i="8"/>
  <c r="D88" i="16"/>
  <c r="F88" i="16" s="1"/>
  <c r="B89" i="16" s="1"/>
  <c r="A169" i="12"/>
  <c r="G168" i="12"/>
  <c r="E88" i="16" l="1"/>
  <c r="DV109" i="7"/>
  <c r="C88" i="8"/>
  <c r="C89" i="16"/>
  <c r="A174" i="16"/>
  <c r="G173" i="16"/>
  <c r="E87" i="8"/>
  <c r="A172" i="8"/>
  <c r="G171" i="8"/>
  <c r="A170" i="12"/>
  <c r="G169" i="12"/>
  <c r="DU114" i="7"/>
  <c r="DU112" i="7"/>
  <c r="DU115" i="7" s="1"/>
  <c r="D89" i="12"/>
  <c r="F89" i="12" s="1"/>
  <c r="B90" i="12" s="1"/>
  <c r="CZ88" i="15" l="1"/>
  <c r="CZ91" i="15" s="1"/>
  <c r="CZ92" i="15" s="1"/>
  <c r="CZ97" i="15" s="1"/>
  <c r="CZ88" i="11"/>
  <c r="CZ91" i="11" s="1"/>
  <c r="CZ92" i="11" s="1"/>
  <c r="CZ97" i="11" s="1"/>
  <c r="CZ88" i="6"/>
  <c r="CZ91" i="6" s="1"/>
  <c r="CZ92" i="6" s="1"/>
  <c r="CZ97" i="6" s="1"/>
  <c r="D88" i="8"/>
  <c r="F88" i="8" s="1"/>
  <c r="B89" i="8" s="1"/>
  <c r="D89" i="16"/>
  <c r="F89" i="16" s="1"/>
  <c r="B90" i="16" s="1"/>
  <c r="A171" i="12"/>
  <c r="G170" i="12"/>
  <c r="A175" i="16"/>
  <c r="G174" i="16"/>
  <c r="DV114" i="7"/>
  <c r="DV112" i="7"/>
  <c r="DV115" i="7" s="1"/>
  <c r="A173" i="8"/>
  <c r="G172" i="8"/>
  <c r="C90" i="12"/>
  <c r="E89" i="12"/>
  <c r="DV110" i="7"/>
  <c r="DW108" i="7" s="1"/>
  <c r="E89" i="16" l="1"/>
  <c r="A174" i="8"/>
  <c r="G173" i="8"/>
  <c r="C89" i="8"/>
  <c r="A176" i="16"/>
  <c r="G175" i="16"/>
  <c r="DW109" i="7"/>
  <c r="E88" i="8"/>
  <c r="A172" i="12"/>
  <c r="G171" i="12"/>
  <c r="D90" i="12"/>
  <c r="F90" i="12" s="1"/>
  <c r="B91" i="12" s="1"/>
  <c r="C90" i="16"/>
  <c r="D90" i="16" l="1"/>
  <c r="F90" i="16" s="1"/>
  <c r="B91" i="16" s="1"/>
  <c r="DA88" i="15"/>
  <c r="DA91" i="15" s="1"/>
  <c r="DA92" i="15" s="1"/>
  <c r="DA97" i="15" s="1"/>
  <c r="DA88" i="11"/>
  <c r="DA91" i="11" s="1"/>
  <c r="DA92" i="11" s="1"/>
  <c r="DA97" i="11" s="1"/>
  <c r="DA88" i="6"/>
  <c r="DA91" i="6" s="1"/>
  <c r="DA92" i="6" s="1"/>
  <c r="DA97" i="6" s="1"/>
  <c r="D89" i="8"/>
  <c r="F89" i="8" s="1"/>
  <c r="B90" i="8" s="1"/>
  <c r="C91" i="12"/>
  <c r="A173" i="12"/>
  <c r="G172" i="12"/>
  <c r="E90" i="12"/>
  <c r="DW114" i="7"/>
  <c r="DW112" i="7"/>
  <c r="DW115" i="7" s="1"/>
  <c r="DW110" i="7"/>
  <c r="DX108" i="7" s="1"/>
  <c r="A177" i="16"/>
  <c r="G176" i="16"/>
  <c r="G174" i="8"/>
  <c r="A175" i="8"/>
  <c r="E89" i="8" l="1"/>
  <c r="G175" i="8"/>
  <c r="A176" i="8"/>
  <c r="A174" i="12"/>
  <c r="G173" i="12"/>
  <c r="DX109" i="7"/>
  <c r="D91" i="12"/>
  <c r="F91" i="12" s="1"/>
  <c r="B92" i="12" s="1"/>
  <c r="A178" i="16"/>
  <c r="G177" i="16"/>
  <c r="C91" i="16"/>
  <c r="C90" i="8"/>
  <c r="E90" i="16"/>
  <c r="A175" i="12" l="1"/>
  <c r="G174" i="12"/>
  <c r="A179" i="16"/>
  <c r="G178" i="16"/>
  <c r="DB88" i="15"/>
  <c r="DB91" i="15" s="1"/>
  <c r="DB92" i="15" s="1"/>
  <c r="DB97" i="15" s="1"/>
  <c r="DB88" i="11"/>
  <c r="DB91" i="11" s="1"/>
  <c r="DB92" i="11" s="1"/>
  <c r="DB97" i="11" s="1"/>
  <c r="DB88" i="6"/>
  <c r="DB91" i="6" s="1"/>
  <c r="DB92" i="6" s="1"/>
  <c r="DB97" i="6" s="1"/>
  <c r="D90" i="8"/>
  <c r="F90" i="8" s="1"/>
  <c r="B91" i="8" s="1"/>
  <c r="G176" i="8"/>
  <c r="A177" i="8"/>
  <c r="C92" i="12"/>
  <c r="D91" i="16"/>
  <c r="F91" i="16" s="1"/>
  <c r="B92" i="16" s="1"/>
  <c r="DX112" i="7"/>
  <c r="DX115" i="7" s="1"/>
  <c r="DX114" i="7"/>
  <c r="E91" i="12"/>
  <c r="DX110" i="7"/>
  <c r="DY108" i="7" s="1"/>
  <c r="C91" i="8" l="1"/>
  <c r="A180" i="16"/>
  <c r="G179" i="16"/>
  <c r="E91" i="16"/>
  <c r="E90" i="8"/>
  <c r="D92" i="12"/>
  <c r="F92" i="12" s="1"/>
  <c r="B93" i="12" s="1"/>
  <c r="G177" i="8"/>
  <c r="A178" i="8"/>
  <c r="A176" i="12"/>
  <c r="G175" i="12"/>
  <c r="C92" i="16"/>
  <c r="DY110" i="7"/>
  <c r="DZ108" i="7" s="1"/>
  <c r="DY109" i="7"/>
  <c r="G178" i="8" l="1"/>
  <c r="A179" i="8"/>
  <c r="C93" i="12"/>
  <c r="A181" i="16"/>
  <c r="G180" i="16"/>
  <c r="DZ109" i="7"/>
  <c r="A177" i="12"/>
  <c r="G176" i="12"/>
  <c r="E92" i="12"/>
  <c r="DC88" i="15"/>
  <c r="DC91" i="15" s="1"/>
  <c r="DC92" i="15" s="1"/>
  <c r="DC97" i="15" s="1"/>
  <c r="DC88" i="11"/>
  <c r="DC91" i="11" s="1"/>
  <c r="DC92" i="11" s="1"/>
  <c r="DC97" i="11" s="1"/>
  <c r="DC88" i="6"/>
  <c r="DC91" i="6" s="1"/>
  <c r="DC92" i="6" s="1"/>
  <c r="DC97" i="6" s="1"/>
  <c r="D91" i="8"/>
  <c r="F91" i="8" s="1"/>
  <c r="B92" i="8" s="1"/>
  <c r="D92" i="16"/>
  <c r="F92" i="16" s="1"/>
  <c r="B93" i="16" s="1"/>
  <c r="DY114" i="7"/>
  <c r="DY112" i="7"/>
  <c r="DY115" i="7" s="1"/>
  <c r="E92" i="16" l="1"/>
  <c r="C92" i="8"/>
  <c r="A178" i="12"/>
  <c r="G177" i="12"/>
  <c r="E91" i="8"/>
  <c r="DZ112" i="7"/>
  <c r="DZ115" i="7" s="1"/>
  <c r="DZ114" i="7"/>
  <c r="D93" i="12"/>
  <c r="F93" i="12" s="1"/>
  <c r="B94" i="12" s="1"/>
  <c r="C93" i="16"/>
  <c r="DZ110" i="7"/>
  <c r="EA108" i="7" s="1"/>
  <c r="A180" i="8"/>
  <c r="G179" i="8"/>
  <c r="A182" i="16"/>
  <c r="G181" i="16"/>
  <c r="C94" i="12" l="1"/>
  <c r="A179" i="12"/>
  <c r="G178" i="12"/>
  <c r="E93" i="12"/>
  <c r="G180" i="8"/>
  <c r="A181" i="8"/>
  <c r="DD88" i="15"/>
  <c r="DD91" i="15" s="1"/>
  <c r="DD92" i="15" s="1"/>
  <c r="DD97" i="15" s="1"/>
  <c r="DD88" i="11"/>
  <c r="DD91" i="11" s="1"/>
  <c r="DD92" i="11" s="1"/>
  <c r="DD97" i="11" s="1"/>
  <c r="DD88" i="6"/>
  <c r="DD91" i="6" s="1"/>
  <c r="DD92" i="6" s="1"/>
  <c r="DD97" i="6" s="1"/>
  <c r="D92" i="8"/>
  <c r="F92" i="8" s="1"/>
  <c r="B93" i="8" s="1"/>
  <c r="D93" i="16"/>
  <c r="F93" i="16" s="1"/>
  <c r="B94" i="16" s="1"/>
  <c r="A183" i="16"/>
  <c r="G182" i="16"/>
  <c r="EA109" i="7"/>
  <c r="E92" i="8" l="1"/>
  <c r="A180" i="12"/>
  <c r="G179" i="12"/>
  <c r="C94" i="16"/>
  <c r="E93" i="16"/>
  <c r="EA112" i="7"/>
  <c r="EA115" i="7" s="1"/>
  <c r="EA114" i="7"/>
  <c r="EA110" i="7"/>
  <c r="EB108" i="7" s="1"/>
  <c r="C93" i="8"/>
  <c r="A182" i="8"/>
  <c r="G181" i="8"/>
  <c r="A184" i="16"/>
  <c r="G183" i="16"/>
  <c r="D94" i="12"/>
  <c r="F94" i="12" s="1"/>
  <c r="B95" i="12" s="1"/>
  <c r="E94" i="12" l="1"/>
  <c r="D94" i="16"/>
  <c r="F94" i="16" s="1"/>
  <c r="B95" i="16" s="1"/>
  <c r="A185" i="16"/>
  <c r="G184" i="16"/>
  <c r="A183" i="8"/>
  <c r="G182" i="8"/>
  <c r="EB109" i="7"/>
  <c r="EB110" i="7" s="1"/>
  <c r="EC108" i="7" s="1"/>
  <c r="A181" i="12"/>
  <c r="G180" i="12"/>
  <c r="DE88" i="15"/>
  <c r="DE91" i="15" s="1"/>
  <c r="DE92" i="15" s="1"/>
  <c r="DE97" i="15" s="1"/>
  <c r="DE88" i="11"/>
  <c r="DE91" i="11" s="1"/>
  <c r="DE92" i="11" s="1"/>
  <c r="DE97" i="11" s="1"/>
  <c r="DE88" i="6"/>
  <c r="DE91" i="6" s="1"/>
  <c r="DE92" i="6" s="1"/>
  <c r="DE97" i="6" s="1"/>
  <c r="D93" i="8"/>
  <c r="F93" i="8" s="1"/>
  <c r="B94" i="8" s="1"/>
  <c r="C95" i="12"/>
  <c r="EC109" i="7" l="1"/>
  <c r="A186" i="16"/>
  <c r="G185" i="16"/>
  <c r="C94" i="8"/>
  <c r="A184" i="8"/>
  <c r="G183" i="8"/>
  <c r="E93" i="8"/>
  <c r="C95" i="16"/>
  <c r="A182" i="12"/>
  <c r="G181" i="12"/>
  <c r="EB114" i="7"/>
  <c r="EB112" i="7"/>
  <c r="EB115" i="7" s="1"/>
  <c r="D95" i="12"/>
  <c r="F95" i="12" s="1"/>
  <c r="B96" i="12" s="1"/>
  <c r="E94" i="16"/>
  <c r="A187" i="16" l="1"/>
  <c r="G186" i="16"/>
  <c r="DF88" i="15"/>
  <c r="DF91" i="15" s="1"/>
  <c r="DF92" i="15" s="1"/>
  <c r="DF97" i="15" s="1"/>
  <c r="DF88" i="11"/>
  <c r="DF91" i="11" s="1"/>
  <c r="DF92" i="11" s="1"/>
  <c r="DF97" i="11" s="1"/>
  <c r="DF88" i="6"/>
  <c r="DF91" i="6" s="1"/>
  <c r="DF92" i="6" s="1"/>
  <c r="DF97" i="6" s="1"/>
  <c r="D94" i="8"/>
  <c r="F94" i="8" s="1"/>
  <c r="B95" i="8" s="1"/>
  <c r="A183" i="12"/>
  <c r="G182" i="12"/>
  <c r="EC114" i="7"/>
  <c r="EC112" i="7"/>
  <c r="EC115" i="7" s="1"/>
  <c r="A185" i="8"/>
  <c r="G184" i="8"/>
  <c r="C96" i="12"/>
  <c r="E95" i="12"/>
  <c r="D95" i="16"/>
  <c r="F95" i="16" s="1"/>
  <c r="B96" i="16" s="1"/>
  <c r="EC110" i="7"/>
  <c r="ED108" i="7" s="1"/>
  <c r="E94" i="8" l="1"/>
  <c r="A184" i="12"/>
  <c r="G183" i="12"/>
  <c r="ED109" i="7"/>
  <c r="E95" i="16"/>
  <c r="A186" i="8"/>
  <c r="G185" i="8"/>
  <c r="C95" i="8"/>
  <c r="A188" i="16"/>
  <c r="G187" i="16"/>
  <c r="D96" i="12"/>
  <c r="F96" i="12" s="1"/>
  <c r="B97" i="12" s="1"/>
  <c r="C96" i="16"/>
  <c r="ED112" i="7" l="1"/>
  <c r="ED115" i="7" s="1"/>
  <c r="ED114" i="7"/>
  <c r="D96" i="16"/>
  <c r="F96" i="16" s="1"/>
  <c r="B97" i="16" s="1"/>
  <c r="ED110" i="7"/>
  <c r="EE108" i="7" s="1"/>
  <c r="E96" i="12"/>
  <c r="C97" i="12"/>
  <c r="DG88" i="15"/>
  <c r="DG91" i="15" s="1"/>
  <c r="DG92" i="15" s="1"/>
  <c r="DG97" i="15" s="1"/>
  <c r="DG88" i="11"/>
  <c r="DG91" i="11" s="1"/>
  <c r="DG92" i="11" s="1"/>
  <c r="DG97" i="11" s="1"/>
  <c r="DG88" i="6"/>
  <c r="DG91" i="6" s="1"/>
  <c r="DG92" i="6" s="1"/>
  <c r="DG97" i="6" s="1"/>
  <c r="D95" i="8"/>
  <c r="F95" i="8" s="1"/>
  <c r="B96" i="8" s="1"/>
  <c r="A189" i="16"/>
  <c r="G188" i="16"/>
  <c r="G186" i="8"/>
  <c r="A187" i="8"/>
  <c r="A185" i="12"/>
  <c r="G184" i="12"/>
  <c r="E95" i="8" l="1"/>
  <c r="A188" i="8"/>
  <c r="G187" i="8"/>
  <c r="EE109" i="7"/>
  <c r="C97" i="16"/>
  <c r="E96" i="16"/>
  <c r="A186" i="12"/>
  <c r="G185" i="12"/>
  <c r="A190" i="16"/>
  <c r="G189" i="16"/>
  <c r="D97" i="12"/>
  <c r="F97" i="12" s="1"/>
  <c r="B98" i="12" s="1"/>
  <c r="C96" i="8"/>
  <c r="DH88" i="15" l="1"/>
  <c r="DH91" i="15" s="1"/>
  <c r="DH92" i="15" s="1"/>
  <c r="DH97" i="15" s="1"/>
  <c r="DH88" i="11"/>
  <c r="DH91" i="11" s="1"/>
  <c r="DH92" i="11" s="1"/>
  <c r="DH97" i="11" s="1"/>
  <c r="DH88" i="6"/>
  <c r="DH91" i="6" s="1"/>
  <c r="DH92" i="6" s="1"/>
  <c r="DH97" i="6" s="1"/>
  <c r="D96" i="8"/>
  <c r="F96" i="8" s="1"/>
  <c r="B97" i="8" s="1"/>
  <c r="A187" i="12"/>
  <c r="G186" i="12"/>
  <c r="A191" i="16"/>
  <c r="G190" i="16"/>
  <c r="C98" i="12"/>
  <c r="D97" i="16"/>
  <c r="F97" i="16" s="1"/>
  <c r="B98" i="16" s="1"/>
  <c r="EE112" i="7"/>
  <c r="EE115" i="7" s="1"/>
  <c r="EE114" i="7"/>
  <c r="EE110" i="7"/>
  <c r="EF108" i="7" s="1"/>
  <c r="E97" i="12"/>
  <c r="A189" i="8"/>
  <c r="G188" i="8"/>
  <c r="C97" i="8" l="1"/>
  <c r="EF109" i="7"/>
  <c r="A192" i="16"/>
  <c r="G191" i="16"/>
  <c r="E96" i="8"/>
  <c r="D98" i="12"/>
  <c r="F98" i="12" s="1"/>
  <c r="B99" i="12" s="1"/>
  <c r="E97" i="16"/>
  <c r="C98" i="16"/>
  <c r="A190" i="8"/>
  <c r="G189" i="8"/>
  <c r="A188" i="12"/>
  <c r="G187" i="12"/>
  <c r="EF112" i="7" l="1"/>
  <c r="EF115" i="7" s="1"/>
  <c r="EF114" i="7"/>
  <c r="A189" i="12"/>
  <c r="G188" i="12"/>
  <c r="E98" i="12"/>
  <c r="EF110" i="7"/>
  <c r="EG108" i="7" s="1"/>
  <c r="D98" i="16"/>
  <c r="F98" i="16" s="1"/>
  <c r="B99" i="16" s="1"/>
  <c r="C99" i="12"/>
  <c r="A191" i="8"/>
  <c r="G190" i="8"/>
  <c r="DI88" i="15"/>
  <c r="DI91" i="15" s="1"/>
  <c r="DI92" i="15" s="1"/>
  <c r="DI97" i="15" s="1"/>
  <c r="DI88" i="11"/>
  <c r="DI91" i="11" s="1"/>
  <c r="DI92" i="11" s="1"/>
  <c r="DI97" i="11" s="1"/>
  <c r="DI88" i="6"/>
  <c r="DI91" i="6" s="1"/>
  <c r="DI92" i="6" s="1"/>
  <c r="DI97" i="6" s="1"/>
  <c r="D97" i="8"/>
  <c r="F97" i="8" s="1"/>
  <c r="B98" i="8" s="1"/>
  <c r="A193" i="16"/>
  <c r="G192" i="16"/>
  <c r="E97" i="8" l="1"/>
  <c r="A192" i="8"/>
  <c r="G191" i="8"/>
  <c r="C99" i="16"/>
  <c r="A190" i="12"/>
  <c r="G189" i="12"/>
  <c r="D99" i="12"/>
  <c r="F99" i="12" s="1"/>
  <c r="B100" i="12" s="1"/>
  <c r="A194" i="16"/>
  <c r="G193" i="16"/>
  <c r="E98" i="16"/>
  <c r="C98" i="8"/>
  <c r="EG109" i="7"/>
  <c r="EG110" i="7" s="1"/>
  <c r="EH108" i="7" s="1"/>
  <c r="EH109" i="7" l="1"/>
  <c r="D99" i="16"/>
  <c r="F99" i="16" s="1"/>
  <c r="B100" i="16" s="1"/>
  <c r="EG114" i="7"/>
  <c r="EG112" i="7"/>
  <c r="EG115" i="7" s="1"/>
  <c r="A191" i="12"/>
  <c r="G190" i="12"/>
  <c r="A195" i="16"/>
  <c r="G194" i="16"/>
  <c r="DJ88" i="15"/>
  <c r="DJ91" i="15" s="1"/>
  <c r="DJ92" i="15" s="1"/>
  <c r="DJ97" i="15" s="1"/>
  <c r="DJ88" i="11"/>
  <c r="DJ91" i="11" s="1"/>
  <c r="DJ92" i="11" s="1"/>
  <c r="DJ97" i="11" s="1"/>
  <c r="DJ88" i="6"/>
  <c r="DJ91" i="6" s="1"/>
  <c r="DJ92" i="6" s="1"/>
  <c r="DJ97" i="6" s="1"/>
  <c r="D98" i="8"/>
  <c r="F98" i="8" s="1"/>
  <c r="B99" i="8" s="1"/>
  <c r="C100" i="12"/>
  <c r="E99" i="12"/>
  <c r="G192" i="8"/>
  <c r="A193" i="8"/>
  <c r="E99" i="16" l="1"/>
  <c r="C99" i="8"/>
  <c r="C100" i="16"/>
  <c r="A194" i="8"/>
  <c r="G193" i="8"/>
  <c r="A196" i="16"/>
  <c r="G195" i="16"/>
  <c r="E98" i="8"/>
  <c r="A192" i="12"/>
  <c r="G191" i="12"/>
  <c r="EH114" i="7"/>
  <c r="EH112" i="7"/>
  <c r="EH115" i="7" s="1"/>
  <c r="D100" i="12"/>
  <c r="F100" i="12" s="1"/>
  <c r="B101" i="12" s="1"/>
  <c r="EH110" i="7"/>
  <c r="EI108" i="7" s="1"/>
  <c r="E100" i="12" l="1"/>
  <c r="C101" i="12"/>
  <c r="A195" i="8"/>
  <c r="G194" i="8"/>
  <c r="D100" i="16"/>
  <c r="F100" i="16" s="1"/>
  <c r="B101" i="16" s="1"/>
  <c r="A197" i="16"/>
  <c r="G196" i="16"/>
  <c r="DK88" i="15"/>
  <c r="DK91" i="15" s="1"/>
  <c r="DK92" i="15" s="1"/>
  <c r="DK97" i="15" s="1"/>
  <c r="DK88" i="11"/>
  <c r="DK91" i="11" s="1"/>
  <c r="DK92" i="11" s="1"/>
  <c r="DK97" i="11" s="1"/>
  <c r="DK88" i="6"/>
  <c r="DK91" i="6" s="1"/>
  <c r="DK92" i="6" s="1"/>
  <c r="DK97" i="6" s="1"/>
  <c r="D99" i="8"/>
  <c r="F99" i="8" s="1"/>
  <c r="B100" i="8" s="1"/>
  <c r="EI109" i="7"/>
  <c r="A193" i="12"/>
  <c r="G192" i="12"/>
  <c r="E100" i="16" l="1"/>
  <c r="EI114" i="7"/>
  <c r="EI112" i="7"/>
  <c r="EI115" i="7" s="1"/>
  <c r="A194" i="12"/>
  <c r="G193" i="12"/>
  <c r="EI110" i="7"/>
  <c r="EJ108" i="7" s="1"/>
  <c r="C100" i="8"/>
  <c r="A198" i="16"/>
  <c r="G197" i="16"/>
  <c r="A196" i="8"/>
  <c r="G195" i="8"/>
  <c r="D101" i="12"/>
  <c r="F101" i="12" s="1"/>
  <c r="B102" i="12" s="1"/>
  <c r="E99" i="8"/>
  <c r="C101" i="16"/>
  <c r="EJ109" i="7" l="1"/>
  <c r="A195" i="12"/>
  <c r="G194" i="12"/>
  <c r="C102" i="12"/>
  <c r="E101" i="12"/>
  <c r="A199" i="16"/>
  <c r="G198" i="16"/>
  <c r="D101" i="16"/>
  <c r="F101" i="16" s="1"/>
  <c r="B102" i="16" s="1"/>
  <c r="A197" i="8"/>
  <c r="G196" i="8"/>
  <c r="DL88" i="15"/>
  <c r="DL91" i="15" s="1"/>
  <c r="DL92" i="15" s="1"/>
  <c r="DL97" i="15" s="1"/>
  <c r="DL88" i="11"/>
  <c r="DL91" i="11" s="1"/>
  <c r="DL92" i="11" s="1"/>
  <c r="DL97" i="11" s="1"/>
  <c r="DL88" i="6"/>
  <c r="DL91" i="6" s="1"/>
  <c r="DL92" i="6" s="1"/>
  <c r="DL97" i="6" s="1"/>
  <c r="D100" i="8"/>
  <c r="F100" i="8" s="1"/>
  <c r="B101" i="8" s="1"/>
  <c r="E101" i="16" l="1"/>
  <c r="A200" i="16"/>
  <c r="G199" i="16"/>
  <c r="A196" i="12"/>
  <c r="G195" i="12"/>
  <c r="A198" i="8"/>
  <c r="G197" i="8"/>
  <c r="EJ112" i="7"/>
  <c r="EJ115" i="7" s="1"/>
  <c r="EJ114" i="7"/>
  <c r="C101" i="8"/>
  <c r="E100" i="8"/>
  <c r="C102" i="16"/>
  <c r="D102" i="12"/>
  <c r="F102" i="12" s="1"/>
  <c r="B103" i="12" s="1"/>
  <c r="EJ110" i="7"/>
  <c r="EK108" i="7" s="1"/>
  <c r="E102" i="12" l="1"/>
  <c r="A197" i="12"/>
  <c r="G196" i="12"/>
  <c r="DM88" i="15"/>
  <c r="DM91" i="15" s="1"/>
  <c r="DM92" i="15" s="1"/>
  <c r="DM97" i="15" s="1"/>
  <c r="DM88" i="11"/>
  <c r="DM91" i="11" s="1"/>
  <c r="DM92" i="11" s="1"/>
  <c r="DM97" i="11" s="1"/>
  <c r="DM88" i="6"/>
  <c r="DM91" i="6" s="1"/>
  <c r="DM92" i="6" s="1"/>
  <c r="DM97" i="6" s="1"/>
  <c r="D101" i="8"/>
  <c r="F101" i="8" s="1"/>
  <c r="B102" i="8" s="1"/>
  <c r="D102" i="16"/>
  <c r="F102" i="16" s="1"/>
  <c r="B103" i="16" s="1"/>
  <c r="A201" i="16"/>
  <c r="G200" i="16"/>
  <c r="C103" i="12"/>
  <c r="EK109" i="7"/>
  <c r="G198" i="8"/>
  <c r="A199" i="8"/>
  <c r="EK114" i="7" l="1"/>
  <c r="EK112" i="7"/>
  <c r="EK115" i="7" s="1"/>
  <c r="A202" i="16"/>
  <c r="G201" i="16"/>
  <c r="C103" i="16"/>
  <c r="EK110" i="7"/>
  <c r="EL108" i="7" s="1"/>
  <c r="E102" i="16"/>
  <c r="A200" i="8"/>
  <c r="G199" i="8"/>
  <c r="D103" i="12"/>
  <c r="F103" i="12" s="1"/>
  <c r="B104" i="12" s="1"/>
  <c r="C102" i="8"/>
  <c r="A198" i="12"/>
  <c r="G197" i="12"/>
  <c r="E101" i="8"/>
  <c r="E103" i="12" l="1"/>
  <c r="A201" i="8"/>
  <c r="G200" i="8"/>
  <c r="DN88" i="15"/>
  <c r="DN91" i="15" s="1"/>
  <c r="DN92" i="15" s="1"/>
  <c r="DN97" i="15" s="1"/>
  <c r="DN88" i="11"/>
  <c r="DN91" i="11" s="1"/>
  <c r="DN92" i="11" s="1"/>
  <c r="DN97" i="11" s="1"/>
  <c r="DN88" i="6"/>
  <c r="DN91" i="6" s="1"/>
  <c r="DN92" i="6" s="1"/>
  <c r="DN97" i="6" s="1"/>
  <c r="D102" i="8"/>
  <c r="F102" i="8" s="1"/>
  <c r="B103" i="8" s="1"/>
  <c r="A203" i="16"/>
  <c r="G202" i="16"/>
  <c r="D103" i="16"/>
  <c r="F103" i="16" s="1"/>
  <c r="B104" i="16" s="1"/>
  <c r="C104" i="12"/>
  <c r="EL109" i="7"/>
  <c r="A199" i="12"/>
  <c r="G198" i="12"/>
  <c r="E102" i="8" l="1"/>
  <c r="E103" i="16"/>
  <c r="EL112" i="7"/>
  <c r="EL115" i="7" s="1"/>
  <c r="EL114" i="7"/>
  <c r="EL110" i="7"/>
  <c r="EM108" i="7" s="1"/>
  <c r="A204" i="16"/>
  <c r="G203" i="16"/>
  <c r="D104" i="12"/>
  <c r="F104" i="12" s="1"/>
  <c r="B105" i="12" s="1"/>
  <c r="C103" i="8"/>
  <c r="A202" i="8"/>
  <c r="G201" i="8"/>
  <c r="A200" i="12"/>
  <c r="G199" i="12"/>
  <c r="C104" i="16"/>
  <c r="A205" i="16" l="1"/>
  <c r="G204" i="16"/>
  <c r="D104" i="16"/>
  <c r="F104" i="16" s="1"/>
  <c r="B105" i="16" s="1"/>
  <c r="EM110" i="7"/>
  <c r="EN108" i="7" s="1"/>
  <c r="EM109" i="7"/>
  <c r="DO88" i="15"/>
  <c r="DO91" i="15" s="1"/>
  <c r="DO92" i="15" s="1"/>
  <c r="DO97" i="15" s="1"/>
  <c r="DO88" i="11"/>
  <c r="DO91" i="11" s="1"/>
  <c r="DO92" i="11" s="1"/>
  <c r="DO97" i="11" s="1"/>
  <c r="DO88" i="6"/>
  <c r="DO91" i="6" s="1"/>
  <c r="DO92" i="6" s="1"/>
  <c r="DO97" i="6" s="1"/>
  <c r="D103" i="8"/>
  <c r="F103" i="8" s="1"/>
  <c r="B104" i="8" s="1"/>
  <c r="A201" i="12"/>
  <c r="G200" i="12"/>
  <c r="C105" i="12"/>
  <c r="A203" i="8"/>
  <c r="G202" i="8"/>
  <c r="E104" i="12"/>
  <c r="E103" i="8" l="1"/>
  <c r="EN109" i="7"/>
  <c r="C105" i="16"/>
  <c r="E104" i="16"/>
  <c r="D105" i="12"/>
  <c r="F105" i="12" s="1"/>
  <c r="B106" i="12" s="1"/>
  <c r="C104" i="8"/>
  <c r="A202" i="12"/>
  <c r="G201" i="12"/>
  <c r="A206" i="16"/>
  <c r="G205" i="16"/>
  <c r="A204" i="8"/>
  <c r="G203" i="8"/>
  <c r="EM112" i="7"/>
  <c r="EM115" i="7" s="1"/>
  <c r="EM114" i="7"/>
  <c r="E105" i="12" l="1"/>
  <c r="A203" i="12"/>
  <c r="G202" i="12"/>
  <c r="D105" i="16"/>
  <c r="F105" i="16" s="1"/>
  <c r="B106" i="16" s="1"/>
  <c r="DP88" i="15"/>
  <c r="DP91" i="15" s="1"/>
  <c r="DP92" i="15" s="1"/>
  <c r="DP97" i="15" s="1"/>
  <c r="DP88" i="11"/>
  <c r="DP91" i="11" s="1"/>
  <c r="DP92" i="11" s="1"/>
  <c r="DP97" i="11" s="1"/>
  <c r="DP88" i="6"/>
  <c r="DP91" i="6" s="1"/>
  <c r="DP92" i="6" s="1"/>
  <c r="DP97" i="6" s="1"/>
  <c r="D104" i="8"/>
  <c r="F104" i="8" s="1"/>
  <c r="B105" i="8" s="1"/>
  <c r="EN112" i="7"/>
  <c r="EN115" i="7" s="1"/>
  <c r="EN114" i="7"/>
  <c r="G204" i="8"/>
  <c r="A205" i="8"/>
  <c r="A207" i="16"/>
  <c r="G206" i="16"/>
  <c r="C106" i="12"/>
  <c r="EN110" i="7"/>
  <c r="EO108" i="7" s="1"/>
  <c r="C106" i="16" l="1"/>
  <c r="A208" i="16"/>
  <c r="G207" i="16"/>
  <c r="C105" i="8"/>
  <c r="E105" i="16"/>
  <c r="EO109" i="7"/>
  <c r="A206" i="8"/>
  <c r="G205" i="8"/>
  <c r="E104" i="8"/>
  <c r="D106" i="12"/>
  <c r="F106" i="12" s="1"/>
  <c r="B107" i="12" s="1"/>
  <c r="A204" i="12"/>
  <c r="G203" i="12"/>
  <c r="A207" i="8" l="1"/>
  <c r="G206" i="8"/>
  <c r="A205" i="12"/>
  <c r="G204" i="12"/>
  <c r="EO112" i="7"/>
  <c r="EO115" i="7" s="1"/>
  <c r="EO114" i="7"/>
  <c r="A209" i="16"/>
  <c r="G208" i="16"/>
  <c r="C107" i="12"/>
  <c r="EO110" i="7"/>
  <c r="EP108" i="7" s="1"/>
  <c r="D106" i="16"/>
  <c r="F106" i="16" s="1"/>
  <c r="B107" i="16" s="1"/>
  <c r="E106" i="12"/>
  <c r="DQ88" i="15"/>
  <c r="DQ91" i="15" s="1"/>
  <c r="DQ92" i="15" s="1"/>
  <c r="DQ97" i="15" s="1"/>
  <c r="DQ88" i="11"/>
  <c r="DQ91" i="11" s="1"/>
  <c r="DQ92" i="11" s="1"/>
  <c r="DQ97" i="11" s="1"/>
  <c r="DQ88" i="6"/>
  <c r="DQ91" i="6" s="1"/>
  <c r="DQ92" i="6" s="1"/>
  <c r="DQ97" i="6" s="1"/>
  <c r="D105" i="8"/>
  <c r="F105" i="8" s="1"/>
  <c r="B106" i="8" s="1"/>
  <c r="A206" i="12" l="1"/>
  <c r="G205" i="12"/>
  <c r="C106" i="8"/>
  <c r="A210" i="16"/>
  <c r="G209" i="16"/>
  <c r="E106" i="16"/>
  <c r="E105" i="8"/>
  <c r="EP109" i="7"/>
  <c r="A208" i="8"/>
  <c r="G207" i="8"/>
  <c r="C107" i="16"/>
  <c r="E107" i="12"/>
  <c r="D107" i="12"/>
  <c r="F107" i="12" s="1"/>
  <c r="B108" i="12" s="1"/>
  <c r="EP112" i="7" l="1"/>
  <c r="EP115" i="7" s="1"/>
  <c r="EP114" i="7"/>
  <c r="DR88" i="15"/>
  <c r="DR91" i="15" s="1"/>
  <c r="DR92" i="15" s="1"/>
  <c r="DR97" i="15" s="1"/>
  <c r="DR88" i="11"/>
  <c r="DR91" i="11" s="1"/>
  <c r="DR92" i="11" s="1"/>
  <c r="DR97" i="11" s="1"/>
  <c r="DR88" i="6"/>
  <c r="DR91" i="6" s="1"/>
  <c r="DR92" i="6" s="1"/>
  <c r="DR97" i="6" s="1"/>
  <c r="D106" i="8"/>
  <c r="F106" i="8" s="1"/>
  <c r="B107" i="8" s="1"/>
  <c r="EP110" i="7"/>
  <c r="D107" i="16"/>
  <c r="F107" i="16" s="1"/>
  <c r="B108" i="16" s="1"/>
  <c r="A209" i="8"/>
  <c r="G208" i="8"/>
  <c r="A207" i="12"/>
  <c r="G206" i="12"/>
  <c r="A211" i="16"/>
  <c r="G210" i="16"/>
  <c r="C108" i="12"/>
  <c r="E106" i="8" l="1"/>
  <c r="A212" i="16"/>
  <c r="G211" i="16"/>
  <c r="C108" i="16"/>
  <c r="E107" i="16"/>
  <c r="D108" i="12"/>
  <c r="F108" i="12" s="1"/>
  <c r="B109" i="12" s="1"/>
  <c r="A208" i="12"/>
  <c r="G207" i="12"/>
  <c r="A210" i="8"/>
  <c r="G209" i="8"/>
  <c r="C107" i="8"/>
  <c r="D108" i="16" l="1"/>
  <c r="F108" i="16" s="1"/>
  <c r="B109" i="16" s="1"/>
  <c r="A209" i="12"/>
  <c r="G208" i="12"/>
  <c r="C109" i="12"/>
  <c r="A213" i="16"/>
  <c r="G212" i="16"/>
  <c r="G210" i="8"/>
  <c r="A211" i="8"/>
  <c r="DS88" i="15"/>
  <c r="DS91" i="15" s="1"/>
  <c r="DS92" i="15" s="1"/>
  <c r="DS97" i="15" s="1"/>
  <c r="DS88" i="11"/>
  <c r="DS91" i="11" s="1"/>
  <c r="DS92" i="11" s="1"/>
  <c r="DS97" i="11" s="1"/>
  <c r="DS88" i="6"/>
  <c r="DS91" i="6" s="1"/>
  <c r="DS92" i="6" s="1"/>
  <c r="DS97" i="6" s="1"/>
  <c r="D107" i="8"/>
  <c r="F107" i="8" s="1"/>
  <c r="B108" i="8" s="1"/>
  <c r="E108" i="12"/>
  <c r="C108" i="8" l="1"/>
  <c r="D109" i="12"/>
  <c r="F109" i="12" s="1"/>
  <c r="B110" i="12" s="1"/>
  <c r="E107" i="8"/>
  <c r="A210" i="12"/>
  <c r="G209" i="12"/>
  <c r="A214" i="16"/>
  <c r="G213" i="16"/>
  <c r="C109" i="16"/>
  <c r="G211" i="8"/>
  <c r="A212" i="8"/>
  <c r="E108" i="16"/>
  <c r="D109" i="16" l="1"/>
  <c r="F109" i="16" s="1"/>
  <c r="B110" i="16" s="1"/>
  <c r="C110" i="12"/>
  <c r="A211" i="12"/>
  <c r="G210" i="12"/>
  <c r="E109" i="12"/>
  <c r="G212" i="8"/>
  <c r="A213" i="8"/>
  <c r="A215" i="16"/>
  <c r="G214" i="16"/>
  <c r="DT88" i="15"/>
  <c r="DT91" i="15" s="1"/>
  <c r="DT92" i="15" s="1"/>
  <c r="DT97" i="15" s="1"/>
  <c r="DT88" i="11"/>
  <c r="DT91" i="11" s="1"/>
  <c r="DT92" i="11" s="1"/>
  <c r="DT97" i="11" s="1"/>
  <c r="E108" i="8"/>
  <c r="DT88" i="6"/>
  <c r="DT91" i="6" s="1"/>
  <c r="DT92" i="6" s="1"/>
  <c r="DT97" i="6" s="1"/>
  <c r="D108" i="8"/>
  <c r="F108" i="8" s="1"/>
  <c r="B109" i="8" s="1"/>
  <c r="D110" i="12" l="1"/>
  <c r="F110" i="12" s="1"/>
  <c r="B111" i="12" s="1"/>
  <c r="A212" i="12"/>
  <c r="G211" i="12"/>
  <c r="C110" i="16"/>
  <c r="A216" i="16"/>
  <c r="G215" i="16"/>
  <c r="G213" i="8"/>
  <c r="A214" i="8"/>
  <c r="C109" i="8"/>
  <c r="E109" i="16"/>
  <c r="A213" i="12" l="1"/>
  <c r="G212" i="12"/>
  <c r="DU88" i="15"/>
  <c r="DU91" i="15" s="1"/>
  <c r="DU92" i="15" s="1"/>
  <c r="DU97" i="15" s="1"/>
  <c r="DU88" i="11"/>
  <c r="DU91" i="11" s="1"/>
  <c r="DU92" i="11" s="1"/>
  <c r="DU97" i="11" s="1"/>
  <c r="DU88" i="6"/>
  <c r="DU91" i="6" s="1"/>
  <c r="DU92" i="6" s="1"/>
  <c r="DU97" i="6" s="1"/>
  <c r="D109" i="8"/>
  <c r="F109" i="8" s="1"/>
  <c r="B110" i="8" s="1"/>
  <c r="C111" i="12"/>
  <c r="A217" i="16"/>
  <c r="G216" i="16"/>
  <c r="G214" i="8"/>
  <c r="A215" i="8"/>
  <c r="D110" i="16"/>
  <c r="F110" i="16" s="1"/>
  <c r="B111" i="16" s="1"/>
  <c r="E110" i="12"/>
  <c r="E109" i="8" l="1"/>
  <c r="C111" i="16"/>
  <c r="A218" i="16"/>
  <c r="G217" i="16"/>
  <c r="E110" i="16"/>
  <c r="A216" i="8"/>
  <c r="G215" i="8"/>
  <c r="D111" i="12"/>
  <c r="F111" i="12" s="1"/>
  <c r="B112" i="12" s="1"/>
  <c r="C110" i="8"/>
  <c r="A214" i="12"/>
  <c r="G213" i="12"/>
  <c r="C112" i="12" l="1"/>
  <c r="E111" i="12"/>
  <c r="A215" i="12"/>
  <c r="G214" i="12"/>
  <c r="D111" i="16"/>
  <c r="F111" i="16" s="1"/>
  <c r="B112" i="16" s="1"/>
  <c r="A219" i="16"/>
  <c r="G218" i="16"/>
  <c r="DV88" i="15"/>
  <c r="DV91" i="15" s="1"/>
  <c r="DV92" i="15" s="1"/>
  <c r="DV97" i="15" s="1"/>
  <c r="DV88" i="11"/>
  <c r="DV91" i="11" s="1"/>
  <c r="DV92" i="11" s="1"/>
  <c r="DV97" i="11" s="1"/>
  <c r="DV88" i="6"/>
  <c r="DV91" i="6" s="1"/>
  <c r="DV92" i="6" s="1"/>
  <c r="DV97" i="6" s="1"/>
  <c r="D110" i="8"/>
  <c r="F110" i="8" s="1"/>
  <c r="B111" i="8" s="1"/>
  <c r="G216" i="8"/>
  <c r="A217" i="8"/>
  <c r="A216" i="12" l="1"/>
  <c r="G215" i="12"/>
  <c r="A218" i="8"/>
  <c r="G217" i="8"/>
  <c r="C111" i="8"/>
  <c r="E110" i="8"/>
  <c r="C112" i="16"/>
  <c r="D112" i="12"/>
  <c r="F112" i="12" s="1"/>
  <c r="B113" i="12" s="1"/>
  <c r="A220" i="16"/>
  <c r="G219" i="16"/>
  <c r="E111" i="16"/>
  <c r="E112" i="12" l="1"/>
  <c r="A219" i="8"/>
  <c r="G218" i="8"/>
  <c r="D112" i="16"/>
  <c r="F112" i="16" s="1"/>
  <c r="B113" i="16" s="1"/>
  <c r="A221" i="16"/>
  <c r="G220" i="16"/>
  <c r="DW88" i="15"/>
  <c r="DW91" i="15" s="1"/>
  <c r="DW92" i="15" s="1"/>
  <c r="DW97" i="15" s="1"/>
  <c r="DW88" i="11"/>
  <c r="DW91" i="11" s="1"/>
  <c r="DW92" i="11" s="1"/>
  <c r="DW97" i="11" s="1"/>
  <c r="DW88" i="6"/>
  <c r="DW91" i="6" s="1"/>
  <c r="DW92" i="6" s="1"/>
  <c r="DW97" i="6" s="1"/>
  <c r="D111" i="8"/>
  <c r="F111" i="8" s="1"/>
  <c r="B112" i="8" s="1"/>
  <c r="A217" i="12"/>
  <c r="G216" i="12"/>
  <c r="C113" i="12"/>
  <c r="E111" i="8" l="1"/>
  <c r="C113" i="16"/>
  <c r="D113" i="12"/>
  <c r="F113" i="12" s="1"/>
  <c r="B114" i="12" s="1"/>
  <c r="E112" i="16"/>
  <c r="A222" i="16"/>
  <c r="G221" i="16"/>
  <c r="A218" i="12"/>
  <c r="G217" i="12"/>
  <c r="C112" i="8"/>
  <c r="A220" i="8"/>
  <c r="G219" i="8"/>
  <c r="DX88" i="15" l="1"/>
  <c r="DX91" i="15" s="1"/>
  <c r="DX92" i="15" s="1"/>
  <c r="DX97" i="15" s="1"/>
  <c r="DX88" i="11"/>
  <c r="DX91" i="11" s="1"/>
  <c r="DX92" i="11" s="1"/>
  <c r="DX97" i="11" s="1"/>
  <c r="DX88" i="6"/>
  <c r="DX91" i="6" s="1"/>
  <c r="DX92" i="6" s="1"/>
  <c r="DX97" i="6" s="1"/>
  <c r="D112" i="8"/>
  <c r="F112" i="8" s="1"/>
  <c r="B113" i="8" s="1"/>
  <c r="A219" i="12"/>
  <c r="G218" i="12"/>
  <c r="E113" i="12"/>
  <c r="A221" i="8"/>
  <c r="G220" i="8"/>
  <c r="D113" i="16"/>
  <c r="F113" i="16" s="1"/>
  <c r="B114" i="16" s="1"/>
  <c r="C114" i="12"/>
  <c r="A223" i="16"/>
  <c r="G222" i="16"/>
  <c r="A224" i="16" l="1"/>
  <c r="G223" i="16"/>
  <c r="C113" i="8"/>
  <c r="D114" i="12"/>
  <c r="F114" i="12" s="1"/>
  <c r="B115" i="12" s="1"/>
  <c r="A222" i="8"/>
  <c r="G221" i="8"/>
  <c r="E112" i="8"/>
  <c r="C114" i="16"/>
  <c r="E113" i="16"/>
  <c r="A220" i="12"/>
  <c r="G219" i="12"/>
  <c r="E114" i="12" l="1"/>
  <c r="DY88" i="15"/>
  <c r="DY91" i="15" s="1"/>
  <c r="DY92" i="15" s="1"/>
  <c r="DY97" i="15" s="1"/>
  <c r="DY88" i="11"/>
  <c r="DY91" i="11" s="1"/>
  <c r="DY92" i="11" s="1"/>
  <c r="DY97" i="11" s="1"/>
  <c r="DY88" i="6"/>
  <c r="DY91" i="6" s="1"/>
  <c r="DY92" i="6" s="1"/>
  <c r="DY97" i="6" s="1"/>
  <c r="D113" i="8"/>
  <c r="F113" i="8" s="1"/>
  <c r="B114" i="8" s="1"/>
  <c r="A221" i="12"/>
  <c r="G220" i="12"/>
  <c r="G222" i="8"/>
  <c r="A223" i="8"/>
  <c r="A225" i="16"/>
  <c r="G224" i="16"/>
  <c r="D114" i="16"/>
  <c r="F114" i="16" s="1"/>
  <c r="B115" i="16" s="1"/>
  <c r="C115" i="12"/>
  <c r="A226" i="16" l="1"/>
  <c r="G225" i="16"/>
  <c r="C114" i="8"/>
  <c r="A224" i="8"/>
  <c r="G223" i="8"/>
  <c r="D115" i="12"/>
  <c r="F115" i="12" s="1"/>
  <c r="B116" i="12" s="1"/>
  <c r="C115" i="16"/>
  <c r="E114" i="16"/>
  <c r="E113" i="8"/>
  <c r="A222" i="12"/>
  <c r="G221" i="12"/>
  <c r="A225" i="8" l="1"/>
  <c r="G224" i="8"/>
  <c r="DZ88" i="15"/>
  <c r="DZ91" i="15" s="1"/>
  <c r="DZ92" i="15" s="1"/>
  <c r="DZ97" i="15" s="1"/>
  <c r="DZ88" i="11"/>
  <c r="DZ91" i="11" s="1"/>
  <c r="DZ92" i="11" s="1"/>
  <c r="DZ97" i="11" s="1"/>
  <c r="DZ88" i="6"/>
  <c r="DZ91" i="6" s="1"/>
  <c r="DZ92" i="6" s="1"/>
  <c r="DZ97" i="6" s="1"/>
  <c r="D114" i="8"/>
  <c r="F114" i="8" s="1"/>
  <c r="B115" i="8" s="1"/>
  <c r="C116" i="12"/>
  <c r="D115" i="16"/>
  <c r="F115" i="16" s="1"/>
  <c r="B116" i="16" s="1"/>
  <c r="A223" i="12"/>
  <c r="G222" i="12"/>
  <c r="E115" i="12"/>
  <c r="A227" i="16"/>
  <c r="G226" i="16"/>
  <c r="E114" i="8" l="1"/>
  <c r="A228" i="16"/>
  <c r="G227" i="16"/>
  <c r="D116" i="12"/>
  <c r="F116" i="12" s="1"/>
  <c r="B117" i="12" s="1"/>
  <c r="C116" i="16"/>
  <c r="C115" i="8"/>
  <c r="E115" i="16"/>
  <c r="A224" i="12"/>
  <c r="G223" i="12"/>
  <c r="A226" i="8"/>
  <c r="G225" i="8"/>
  <c r="D116" i="16" l="1"/>
  <c r="F116" i="16" s="1"/>
  <c r="B117" i="16" s="1"/>
  <c r="C117" i="12"/>
  <c r="A225" i="12"/>
  <c r="G224" i="12"/>
  <c r="E116" i="12"/>
  <c r="A227" i="8"/>
  <c r="G226" i="8"/>
  <c r="EA88" i="15"/>
  <c r="EA91" i="15" s="1"/>
  <c r="EA92" i="15" s="1"/>
  <c r="EA97" i="15" s="1"/>
  <c r="EA88" i="11"/>
  <c r="EA91" i="11" s="1"/>
  <c r="EA92" i="11" s="1"/>
  <c r="EA97" i="11" s="1"/>
  <c r="EA88" i="6"/>
  <c r="EA91" i="6" s="1"/>
  <c r="EA92" i="6" s="1"/>
  <c r="EA97" i="6" s="1"/>
  <c r="D115" i="8"/>
  <c r="F115" i="8" s="1"/>
  <c r="B116" i="8" s="1"/>
  <c r="A229" i="16"/>
  <c r="G228" i="16"/>
  <c r="A226" i="12" l="1"/>
  <c r="G225" i="12"/>
  <c r="C116" i="8"/>
  <c r="D117" i="12"/>
  <c r="F117" i="12" s="1"/>
  <c r="B118" i="12" s="1"/>
  <c r="A228" i="8"/>
  <c r="G227" i="8"/>
  <c r="C117" i="16"/>
  <c r="A230" i="16"/>
  <c r="G229" i="16"/>
  <c r="E115" i="8"/>
  <c r="E116" i="16"/>
  <c r="E117" i="12" l="1"/>
  <c r="D117" i="16"/>
  <c r="F117" i="16" s="1"/>
  <c r="B118" i="16" s="1"/>
  <c r="G228" i="8"/>
  <c r="A229" i="8"/>
  <c r="EB88" i="15"/>
  <c r="EB91" i="15" s="1"/>
  <c r="EB92" i="15" s="1"/>
  <c r="EB97" i="15" s="1"/>
  <c r="EB88" i="11"/>
  <c r="EB91" i="11" s="1"/>
  <c r="EB92" i="11" s="1"/>
  <c r="EB97" i="11" s="1"/>
  <c r="EB88" i="6"/>
  <c r="EB91" i="6" s="1"/>
  <c r="EB92" i="6" s="1"/>
  <c r="EB97" i="6" s="1"/>
  <c r="D116" i="8"/>
  <c r="F116" i="8" s="1"/>
  <c r="B117" i="8" s="1"/>
  <c r="A231" i="16"/>
  <c r="G230" i="16"/>
  <c r="C118" i="12"/>
  <c r="A227" i="12"/>
  <c r="G226" i="12"/>
  <c r="A230" i="8" l="1"/>
  <c r="G229" i="8"/>
  <c r="A228" i="12"/>
  <c r="G227" i="12"/>
  <c r="A232" i="16"/>
  <c r="G231" i="16"/>
  <c r="E116" i="8"/>
  <c r="C118" i="16"/>
  <c r="C117" i="8"/>
  <c r="D118" i="12"/>
  <c r="F118" i="12" s="1"/>
  <c r="B119" i="12" s="1"/>
  <c r="E117" i="16"/>
  <c r="E118" i="12" l="1"/>
  <c r="A229" i="12"/>
  <c r="G228" i="12"/>
  <c r="D118" i="16"/>
  <c r="F118" i="16" s="1"/>
  <c r="B119" i="16" s="1"/>
  <c r="C119" i="12"/>
  <c r="EC88" i="15"/>
  <c r="EC91" i="15" s="1"/>
  <c r="EC92" i="15" s="1"/>
  <c r="EC97" i="15" s="1"/>
  <c r="EC88" i="11"/>
  <c r="EC91" i="11" s="1"/>
  <c r="EC92" i="11" s="1"/>
  <c r="EC97" i="11" s="1"/>
  <c r="EC88" i="6"/>
  <c r="EC91" i="6" s="1"/>
  <c r="EC92" i="6" s="1"/>
  <c r="EC97" i="6" s="1"/>
  <c r="D117" i="8"/>
  <c r="F117" i="8" s="1"/>
  <c r="B118" i="8" s="1"/>
  <c r="A233" i="16"/>
  <c r="G232" i="16"/>
  <c r="A231" i="8"/>
  <c r="G230" i="8"/>
  <c r="E118" i="16" l="1"/>
  <c r="C118" i="8"/>
  <c r="A230" i="12"/>
  <c r="G229" i="12"/>
  <c r="C119" i="16"/>
  <c r="A232" i="8"/>
  <c r="G231" i="8"/>
  <c r="E117" i="8"/>
  <c r="A234" i="16"/>
  <c r="G233" i="16"/>
  <c r="D119" i="12"/>
  <c r="F119" i="12" s="1"/>
  <c r="B120" i="12" s="1"/>
  <c r="C120" i="12" l="1"/>
  <c r="A235" i="16"/>
  <c r="G234" i="16"/>
  <c r="A231" i="12"/>
  <c r="G230" i="12"/>
  <c r="A233" i="8"/>
  <c r="G232" i="8"/>
  <c r="E119" i="12"/>
  <c r="D119" i="16"/>
  <c r="F119" i="16" s="1"/>
  <c r="B120" i="16" s="1"/>
  <c r="ED88" i="15"/>
  <c r="ED91" i="15" s="1"/>
  <c r="ED92" i="15" s="1"/>
  <c r="ED97" i="15" s="1"/>
  <c r="ED88" i="11"/>
  <c r="ED91" i="11" s="1"/>
  <c r="ED92" i="11" s="1"/>
  <c r="ED97" i="11" s="1"/>
  <c r="E118" i="8"/>
  <c r="ED88" i="6"/>
  <c r="ED91" i="6" s="1"/>
  <c r="ED92" i="6" s="1"/>
  <c r="ED97" i="6" s="1"/>
  <c r="D118" i="8"/>
  <c r="F118" i="8" s="1"/>
  <c r="B119" i="8" s="1"/>
  <c r="A236" i="16" l="1"/>
  <c r="G235" i="16"/>
  <c r="A234" i="8"/>
  <c r="G233" i="8"/>
  <c r="A232" i="12"/>
  <c r="G231" i="12"/>
  <c r="D120" i="12"/>
  <c r="F120" i="12" s="1"/>
  <c r="B121" i="12" s="1"/>
  <c r="C120" i="16"/>
  <c r="C119" i="8"/>
  <c r="E119" i="16"/>
  <c r="C121" i="12" l="1"/>
  <c r="D120" i="16"/>
  <c r="F120" i="16" s="1"/>
  <c r="B121" i="16" s="1"/>
  <c r="E120" i="12"/>
  <c r="G234" i="8"/>
  <c r="A235" i="8"/>
  <c r="EE88" i="15"/>
  <c r="EE91" i="15" s="1"/>
  <c r="EE92" i="15" s="1"/>
  <c r="EE97" i="15" s="1"/>
  <c r="EE88" i="11"/>
  <c r="EE91" i="11" s="1"/>
  <c r="EE92" i="11" s="1"/>
  <c r="EE97" i="11" s="1"/>
  <c r="EE88" i="6"/>
  <c r="EE91" i="6" s="1"/>
  <c r="EE92" i="6" s="1"/>
  <c r="EE97" i="6" s="1"/>
  <c r="D119" i="8"/>
  <c r="F119" i="8" s="1"/>
  <c r="B120" i="8" s="1"/>
  <c r="A237" i="16"/>
  <c r="G236" i="16"/>
  <c r="A233" i="12"/>
  <c r="G232" i="12"/>
  <c r="E119" i="8" l="1"/>
  <c r="A234" i="12"/>
  <c r="G233" i="12"/>
  <c r="C121" i="16"/>
  <c r="E120" i="16"/>
  <c r="A236" i="8"/>
  <c r="G235" i="8"/>
  <c r="D121" i="12"/>
  <c r="F121" i="12" s="1"/>
  <c r="B122" i="12" s="1"/>
  <c r="A238" i="16"/>
  <c r="G237" i="16"/>
  <c r="C120" i="8"/>
  <c r="A239" i="16" l="1"/>
  <c r="G238" i="16"/>
  <c r="D121" i="16"/>
  <c r="F121" i="16" s="1"/>
  <c r="B122" i="16" s="1"/>
  <c r="C122" i="12"/>
  <c r="A237" i="8"/>
  <c r="G236" i="8"/>
  <c r="A235" i="12"/>
  <c r="G234" i="12"/>
  <c r="E121" i="12"/>
  <c r="EF88" i="15"/>
  <c r="EF91" i="15" s="1"/>
  <c r="EF92" i="15" s="1"/>
  <c r="EF97" i="15" s="1"/>
  <c r="EF88" i="11"/>
  <c r="EF91" i="11" s="1"/>
  <c r="EF92" i="11" s="1"/>
  <c r="EF97" i="11" s="1"/>
  <c r="EF88" i="6"/>
  <c r="EF91" i="6" s="1"/>
  <c r="EF92" i="6" s="1"/>
  <c r="EF97" i="6" s="1"/>
  <c r="D120" i="8"/>
  <c r="F120" i="8" s="1"/>
  <c r="B121" i="8" s="1"/>
  <c r="E120" i="8" l="1"/>
  <c r="C122" i="16"/>
  <c r="D122" i="12"/>
  <c r="F122" i="12" s="1"/>
  <c r="B123" i="12" s="1"/>
  <c r="E121" i="16"/>
  <c r="A236" i="12"/>
  <c r="G235" i="12"/>
  <c r="A238" i="8"/>
  <c r="G237" i="8"/>
  <c r="C121" i="8"/>
  <c r="A240" i="16"/>
  <c r="G239" i="16"/>
  <c r="C123" i="12" l="1"/>
  <c r="A239" i="8"/>
  <c r="G238" i="8"/>
  <c r="E122" i="12"/>
  <c r="A241" i="16"/>
  <c r="G240" i="16"/>
  <c r="EG88" i="15"/>
  <c r="EG91" i="15" s="1"/>
  <c r="EG92" i="15" s="1"/>
  <c r="EG97" i="15" s="1"/>
  <c r="EG88" i="11"/>
  <c r="EG91" i="11" s="1"/>
  <c r="EG92" i="11" s="1"/>
  <c r="EG97" i="11" s="1"/>
  <c r="EG88" i="6"/>
  <c r="EG91" i="6" s="1"/>
  <c r="EG92" i="6" s="1"/>
  <c r="EG97" i="6" s="1"/>
  <c r="D121" i="8"/>
  <c r="F121" i="8" s="1"/>
  <c r="B122" i="8" s="1"/>
  <c r="A237" i="12"/>
  <c r="G236" i="12"/>
  <c r="D122" i="16"/>
  <c r="F122" i="16" s="1"/>
  <c r="B123" i="16" s="1"/>
  <c r="E121" i="8" l="1"/>
  <c r="E122" i="16"/>
  <c r="A240" i="8"/>
  <c r="G239" i="8"/>
  <c r="A238" i="12"/>
  <c r="G237" i="12"/>
  <c r="C122" i="8"/>
  <c r="A242" i="16"/>
  <c r="G241" i="16"/>
  <c r="D123" i="12"/>
  <c r="F123" i="12" s="1"/>
  <c r="B124" i="12" s="1"/>
  <c r="C123" i="16"/>
  <c r="E123" i="12" l="1"/>
  <c r="A239" i="12"/>
  <c r="G238" i="12"/>
  <c r="A243" i="16"/>
  <c r="G242" i="16"/>
  <c r="D123" i="16"/>
  <c r="F123" i="16" s="1"/>
  <c r="B124" i="16" s="1"/>
  <c r="EH88" i="15"/>
  <c r="EH91" i="15" s="1"/>
  <c r="EH92" i="15" s="1"/>
  <c r="EH97" i="15" s="1"/>
  <c r="EH88" i="11"/>
  <c r="EH91" i="11" s="1"/>
  <c r="EH92" i="11" s="1"/>
  <c r="EH97" i="11" s="1"/>
  <c r="EH88" i="6"/>
  <c r="EH91" i="6" s="1"/>
  <c r="EH92" i="6" s="1"/>
  <c r="EH97" i="6" s="1"/>
  <c r="D122" i="8"/>
  <c r="F122" i="8" s="1"/>
  <c r="B123" i="8" s="1"/>
  <c r="C124" i="12"/>
  <c r="G240" i="8"/>
  <c r="A241" i="8"/>
  <c r="E122" i="8" l="1"/>
  <c r="A242" i="8"/>
  <c r="G241" i="8"/>
  <c r="A244" i="16"/>
  <c r="G243" i="16"/>
  <c r="D124" i="12"/>
  <c r="F124" i="12" s="1"/>
  <c r="B125" i="12" s="1"/>
  <c r="C124" i="16"/>
  <c r="C123" i="8"/>
  <c r="E123" i="16"/>
  <c r="A240" i="12"/>
  <c r="G239" i="12"/>
  <c r="A245" i="16" l="1"/>
  <c r="G244" i="16"/>
  <c r="D124" i="16"/>
  <c r="F124" i="16" s="1"/>
  <c r="B125" i="16" s="1"/>
  <c r="C125" i="12"/>
  <c r="A243" i="8"/>
  <c r="G242" i="8"/>
  <c r="EI88" i="15"/>
  <c r="EI91" i="15" s="1"/>
  <c r="EI92" i="15" s="1"/>
  <c r="EI97" i="15" s="1"/>
  <c r="EI88" i="11"/>
  <c r="EI91" i="11" s="1"/>
  <c r="EI92" i="11" s="1"/>
  <c r="EI97" i="11" s="1"/>
  <c r="EI88" i="6"/>
  <c r="EI91" i="6" s="1"/>
  <c r="EI92" i="6" s="1"/>
  <c r="EI97" i="6" s="1"/>
  <c r="D123" i="8"/>
  <c r="F123" i="8" s="1"/>
  <c r="B124" i="8" s="1"/>
  <c r="A241" i="12"/>
  <c r="G240" i="12"/>
  <c r="E124" i="12"/>
  <c r="A242" i="12" l="1"/>
  <c r="G241" i="12"/>
  <c r="C125" i="16"/>
  <c r="A244" i="8"/>
  <c r="G243" i="8"/>
  <c r="E124" i="16"/>
  <c r="C124" i="8"/>
  <c r="E123" i="8"/>
  <c r="D125" i="12"/>
  <c r="F125" i="12" s="1"/>
  <c r="B126" i="12" s="1"/>
  <c r="A246" i="16"/>
  <c r="G245" i="16"/>
  <c r="D125" i="16" l="1"/>
  <c r="F125" i="16" s="1"/>
  <c r="B126" i="16" s="1"/>
  <c r="EJ88" i="15"/>
  <c r="EJ91" i="15" s="1"/>
  <c r="EJ92" i="15" s="1"/>
  <c r="EJ97" i="15" s="1"/>
  <c r="EJ88" i="11"/>
  <c r="EJ91" i="11" s="1"/>
  <c r="EJ92" i="11" s="1"/>
  <c r="EJ97" i="11" s="1"/>
  <c r="EJ88" i="6"/>
  <c r="EJ91" i="6" s="1"/>
  <c r="EJ92" i="6" s="1"/>
  <c r="EJ97" i="6" s="1"/>
  <c r="D124" i="8"/>
  <c r="F124" i="8" s="1"/>
  <c r="B125" i="8" s="1"/>
  <c r="A243" i="12"/>
  <c r="G242" i="12"/>
  <c r="A247" i="16"/>
  <c r="G246" i="16"/>
  <c r="C126" i="12"/>
  <c r="E125" i="12"/>
  <c r="A245" i="8"/>
  <c r="G244" i="8"/>
  <c r="E124" i="8" l="1"/>
  <c r="A246" i="8"/>
  <c r="G245" i="8"/>
  <c r="A248" i="16"/>
  <c r="G247" i="16"/>
  <c r="D126" i="12"/>
  <c r="F126" i="12" s="1"/>
  <c r="B127" i="12" s="1"/>
  <c r="A244" i="12"/>
  <c r="G243" i="12"/>
  <c r="C126" i="16"/>
  <c r="C125" i="8"/>
  <c r="E125" i="16"/>
  <c r="D126" i="16" l="1"/>
  <c r="F126" i="16" s="1"/>
  <c r="B127" i="16" s="1"/>
  <c r="A245" i="12"/>
  <c r="G244" i="12"/>
  <c r="EK88" i="15"/>
  <c r="EK91" i="15" s="1"/>
  <c r="EK92" i="15" s="1"/>
  <c r="EK97" i="15" s="1"/>
  <c r="EK88" i="11"/>
  <c r="EK91" i="11" s="1"/>
  <c r="EK92" i="11" s="1"/>
  <c r="EK97" i="11" s="1"/>
  <c r="EK88" i="6"/>
  <c r="EK91" i="6" s="1"/>
  <c r="EK92" i="6" s="1"/>
  <c r="EK97" i="6" s="1"/>
  <c r="D125" i="8"/>
  <c r="F125" i="8" s="1"/>
  <c r="B126" i="8" s="1"/>
  <c r="A249" i="16"/>
  <c r="G248" i="16"/>
  <c r="C127" i="12"/>
  <c r="E126" i="12"/>
  <c r="G246" i="8"/>
  <c r="A247" i="8"/>
  <c r="A250" i="16" l="1"/>
  <c r="G249" i="16"/>
  <c r="C126" i="8"/>
  <c r="A246" i="12"/>
  <c r="G245" i="12"/>
  <c r="D127" i="12"/>
  <c r="F127" i="12" s="1"/>
  <c r="B128" i="12" s="1"/>
  <c r="E125" i="8"/>
  <c r="C127" i="16"/>
  <c r="G247" i="8"/>
  <c r="A248" i="8"/>
  <c r="E126" i="16"/>
  <c r="E127" i="12" l="1"/>
  <c r="A247" i="12"/>
  <c r="G246" i="12"/>
  <c r="G248" i="8"/>
  <c r="A249" i="8"/>
  <c r="EL88" i="15"/>
  <c r="EL91" i="15" s="1"/>
  <c r="EL92" i="15" s="1"/>
  <c r="EL97" i="15" s="1"/>
  <c r="EL88" i="11"/>
  <c r="EL91" i="11" s="1"/>
  <c r="EL92" i="11" s="1"/>
  <c r="EL97" i="11" s="1"/>
  <c r="EL88" i="6"/>
  <c r="EL91" i="6" s="1"/>
  <c r="EL92" i="6" s="1"/>
  <c r="EL97" i="6" s="1"/>
  <c r="D126" i="8"/>
  <c r="F126" i="8" s="1"/>
  <c r="B127" i="8" s="1"/>
  <c r="D127" i="16"/>
  <c r="F127" i="16" s="1"/>
  <c r="B128" i="16" s="1"/>
  <c r="C128" i="12"/>
  <c r="G250" i="16"/>
  <c r="E127" i="16" l="1"/>
  <c r="E126" i="8"/>
  <c r="G249" i="8"/>
  <c r="A250" i="8"/>
  <c r="C127" i="8"/>
  <c r="D128" i="12"/>
  <c r="F128" i="12" s="1"/>
  <c r="B129" i="12" s="1"/>
  <c r="C128" i="16"/>
  <c r="A248" i="12"/>
  <c r="G247" i="12"/>
  <c r="D128" i="16" l="1"/>
  <c r="F128" i="16" s="1"/>
  <c r="B129" i="16" s="1"/>
  <c r="C129" i="12"/>
  <c r="A249" i="12"/>
  <c r="G248" i="12"/>
  <c r="EM88" i="15"/>
  <c r="EM91" i="15" s="1"/>
  <c r="EM92" i="15" s="1"/>
  <c r="EM97" i="15" s="1"/>
  <c r="EM88" i="11"/>
  <c r="EM91" i="11" s="1"/>
  <c r="EM92" i="11" s="1"/>
  <c r="EM97" i="11" s="1"/>
  <c r="EM88" i="6"/>
  <c r="EM91" i="6" s="1"/>
  <c r="EM92" i="6" s="1"/>
  <c r="EM97" i="6" s="1"/>
  <c r="D127" i="8"/>
  <c r="F127" i="8" s="1"/>
  <c r="B128" i="8" s="1"/>
  <c r="G250" i="8"/>
  <c r="E128" i="12"/>
  <c r="A250" i="12" l="1"/>
  <c r="G249" i="12"/>
  <c r="E127" i="8"/>
  <c r="D129" i="12"/>
  <c r="F129" i="12" s="1"/>
  <c r="B130" i="12" s="1"/>
  <c r="C128" i="8"/>
  <c r="C129" i="16"/>
  <c r="E128" i="16"/>
  <c r="E129" i="12" l="1"/>
  <c r="C130" i="12"/>
  <c r="D129" i="16"/>
  <c r="F129" i="16" s="1"/>
  <c r="B130" i="16" s="1"/>
  <c r="EN88" i="15"/>
  <c r="EN91" i="15" s="1"/>
  <c r="EN92" i="15" s="1"/>
  <c r="EN97" i="15" s="1"/>
  <c r="EN88" i="11"/>
  <c r="EN91" i="11" s="1"/>
  <c r="EN92" i="11" s="1"/>
  <c r="EN97" i="11" s="1"/>
  <c r="EN88" i="6"/>
  <c r="EN91" i="6" s="1"/>
  <c r="EN92" i="6" s="1"/>
  <c r="EN97" i="6" s="1"/>
  <c r="D128" i="8"/>
  <c r="F128" i="8" s="1"/>
  <c r="B129" i="8" s="1"/>
  <c r="G250" i="12"/>
  <c r="C130" i="16" l="1"/>
  <c r="E129" i="16"/>
  <c r="C129" i="8"/>
  <c r="E128" i="8"/>
  <c r="D130" i="12"/>
  <c r="F130" i="12" s="1"/>
  <c r="B131" i="12" s="1"/>
  <c r="D130" i="16" l="1"/>
  <c r="F130" i="16" s="1"/>
  <c r="B131" i="16" s="1"/>
  <c r="EO88" i="15"/>
  <c r="EO91" i="15" s="1"/>
  <c r="EO92" i="15" s="1"/>
  <c r="EO97" i="15" s="1"/>
  <c r="EO88" i="11"/>
  <c r="EO91" i="11" s="1"/>
  <c r="EO92" i="11" s="1"/>
  <c r="EO97" i="11" s="1"/>
  <c r="EO88" i="6"/>
  <c r="EO91" i="6" s="1"/>
  <c r="EO92" i="6" s="1"/>
  <c r="EO97" i="6" s="1"/>
  <c r="D129" i="8"/>
  <c r="F129" i="8" s="1"/>
  <c r="B130" i="8" s="1"/>
  <c r="C131" i="12"/>
  <c r="E130" i="12"/>
  <c r="E129" i="8" l="1"/>
  <c r="C131" i="16"/>
  <c r="D131" i="12"/>
  <c r="F131" i="12" s="1"/>
  <c r="B132" i="12" s="1"/>
  <c r="C130" i="8"/>
  <c r="E130" i="16"/>
  <c r="EP88" i="15" l="1"/>
  <c r="EP91" i="15" s="1"/>
  <c r="EP92" i="15" s="1"/>
  <c r="EP97" i="15" s="1"/>
  <c r="EP88" i="11"/>
  <c r="EP91" i="11" s="1"/>
  <c r="EP92" i="11" s="1"/>
  <c r="EP97" i="11" s="1"/>
  <c r="EP88" i="6"/>
  <c r="EP91" i="6" s="1"/>
  <c r="EP92" i="6" s="1"/>
  <c r="EP97" i="6" s="1"/>
  <c r="D130" i="8"/>
  <c r="F130" i="8" s="1"/>
  <c r="B131" i="8" s="1"/>
  <c r="D131" i="16"/>
  <c r="F131" i="16" s="1"/>
  <c r="B132" i="16" s="1"/>
  <c r="C132" i="12"/>
  <c r="E131" i="12"/>
  <c r="E131" i="16" l="1"/>
  <c r="C131" i="8"/>
  <c r="E130" i="8"/>
  <c r="D132" i="12"/>
  <c r="F132" i="12" s="1"/>
  <c r="B133" i="12" s="1"/>
  <c r="C132" i="16"/>
  <c r="C133" i="12" l="1"/>
  <c r="D132" i="16"/>
  <c r="F132" i="16" s="1"/>
  <c r="B133" i="16" s="1"/>
  <c r="E132" i="12"/>
  <c r="D131" i="8"/>
  <c r="F131" i="8" s="1"/>
  <c r="B132" i="8" s="1"/>
  <c r="E131" i="8" l="1"/>
  <c r="C133" i="16"/>
  <c r="D133" i="12"/>
  <c r="F133" i="12" s="1"/>
  <c r="B134" i="12" s="1"/>
  <c r="E132" i="16"/>
  <c r="C132" i="8"/>
  <c r="E133" i="12" l="1"/>
  <c r="D132" i="8"/>
  <c r="F132" i="8" s="1"/>
  <c r="B133" i="8" s="1"/>
  <c r="C134" i="12"/>
  <c r="D133" i="16"/>
  <c r="F133" i="16" s="1"/>
  <c r="B134" i="16" s="1"/>
  <c r="C134" i="16" l="1"/>
  <c r="C133" i="8"/>
  <c r="E133" i="16"/>
  <c r="D134" i="12"/>
  <c r="F134" i="12" s="1"/>
  <c r="B135" i="12" s="1"/>
  <c r="E132" i="8"/>
  <c r="E134" i="12" l="1"/>
  <c r="D133" i="8"/>
  <c r="F133" i="8" s="1"/>
  <c r="B134" i="8" s="1"/>
  <c r="C135" i="12"/>
  <c r="D134" i="16"/>
  <c r="F134" i="16" s="1"/>
  <c r="B135" i="16" s="1"/>
  <c r="E134" i="16" l="1"/>
  <c r="C134" i="8"/>
  <c r="C135" i="16"/>
  <c r="D135" i="12"/>
  <c r="F135" i="12" s="1"/>
  <c r="B136" i="12" s="1"/>
  <c r="E133" i="8"/>
  <c r="E135" i="12" l="1"/>
  <c r="D134" i="8"/>
  <c r="F134" i="8" s="1"/>
  <c r="B135" i="8" s="1"/>
  <c r="D135" i="16"/>
  <c r="F135" i="16" s="1"/>
  <c r="B136" i="16" s="1"/>
  <c r="C136" i="12"/>
  <c r="D136" i="12" l="1"/>
  <c r="F136" i="12" s="1"/>
  <c r="B137" i="12" s="1"/>
  <c r="C135" i="8"/>
  <c r="C136" i="16"/>
  <c r="E135" i="16"/>
  <c r="E134" i="8"/>
  <c r="D136" i="16" l="1"/>
  <c r="F136" i="16" s="1"/>
  <c r="B137" i="16" s="1"/>
  <c r="D135" i="8"/>
  <c r="F135" i="8" s="1"/>
  <c r="B136" i="8" s="1"/>
  <c r="C137" i="12"/>
  <c r="E136" i="12"/>
  <c r="D137" i="12" l="1"/>
  <c r="F137" i="12" s="1"/>
  <c r="B138" i="12" s="1"/>
  <c r="C137" i="16"/>
  <c r="C136" i="8"/>
  <c r="E135" i="8"/>
  <c r="E136" i="16"/>
  <c r="D136" i="8" l="1"/>
  <c r="F136" i="8" s="1"/>
  <c r="B137" i="8" s="1"/>
  <c r="D137" i="16"/>
  <c r="F137" i="16" s="1"/>
  <c r="B138" i="16" s="1"/>
  <c r="C138" i="12"/>
  <c r="E137" i="12"/>
  <c r="C137" i="8" l="1"/>
  <c r="D138" i="12"/>
  <c r="F138" i="12" s="1"/>
  <c r="B139" i="12" s="1"/>
  <c r="C138" i="16"/>
  <c r="E137" i="16"/>
  <c r="E136" i="8"/>
  <c r="D138" i="16" l="1"/>
  <c r="F138" i="16" s="1"/>
  <c r="B139" i="16" s="1"/>
  <c r="E138" i="12"/>
  <c r="C139" i="12"/>
  <c r="D137" i="8"/>
  <c r="F137" i="8" s="1"/>
  <c r="B138" i="8" s="1"/>
  <c r="E137" i="8" l="1"/>
  <c r="D139" i="12"/>
  <c r="F139" i="12" s="1"/>
  <c r="B140" i="12" s="1"/>
  <c r="C139" i="16"/>
  <c r="C138" i="8"/>
  <c r="E138" i="16"/>
  <c r="C140" i="12" l="1"/>
  <c r="D138" i="8"/>
  <c r="F138" i="8" s="1"/>
  <c r="B139" i="8" s="1"/>
  <c r="D139" i="16"/>
  <c r="F139" i="16" s="1"/>
  <c r="B140" i="16" s="1"/>
  <c r="E139" i="12"/>
  <c r="E139" i="16" l="1"/>
  <c r="C139" i="8"/>
  <c r="C140" i="16"/>
  <c r="E138" i="8"/>
  <c r="D140" i="12"/>
  <c r="F140" i="12" s="1"/>
  <c r="B141" i="12" s="1"/>
  <c r="E140" i="12" l="1"/>
  <c r="D139" i="8"/>
  <c r="F139" i="8" s="1"/>
  <c r="B140" i="8" s="1"/>
  <c r="D140" i="16"/>
  <c r="F140" i="16" s="1"/>
  <c r="B141" i="16" s="1"/>
  <c r="C141" i="12"/>
  <c r="D141" i="12" l="1"/>
  <c r="F141" i="12" s="1"/>
  <c r="B142" i="12" s="1"/>
  <c r="C140" i="8"/>
  <c r="C141" i="16"/>
  <c r="E140" i="16"/>
  <c r="E139" i="8"/>
  <c r="C142" i="12" l="1"/>
  <c r="D141" i="16"/>
  <c r="F141" i="16" s="1"/>
  <c r="B142" i="16" s="1"/>
  <c r="D140" i="8"/>
  <c r="F140" i="8" s="1"/>
  <c r="B141" i="8" s="1"/>
  <c r="E141" i="12"/>
  <c r="C141" i="8" l="1"/>
  <c r="C142" i="16"/>
  <c r="E140" i="8"/>
  <c r="E141" i="16"/>
  <c r="D142" i="12"/>
  <c r="F142" i="12" s="1"/>
  <c r="B143" i="12" s="1"/>
  <c r="D142" i="16" l="1"/>
  <c r="F142" i="16" s="1"/>
  <c r="B143" i="16" s="1"/>
  <c r="D141" i="8"/>
  <c r="F141" i="8" s="1"/>
  <c r="B142" i="8" s="1"/>
  <c r="C143" i="12"/>
  <c r="E142" i="12"/>
  <c r="C142" i="8" l="1"/>
  <c r="D143" i="12"/>
  <c r="F143" i="12" s="1"/>
  <c r="B144" i="12" s="1"/>
  <c r="C143" i="16"/>
  <c r="E141" i="8"/>
  <c r="E142" i="16"/>
  <c r="C144" i="12" l="1"/>
  <c r="D143" i="16"/>
  <c r="F143" i="16" s="1"/>
  <c r="B144" i="16" s="1"/>
  <c r="E143" i="12"/>
  <c r="D142" i="8"/>
  <c r="F142" i="8" s="1"/>
  <c r="B143" i="8" s="1"/>
  <c r="E142" i="8" l="1"/>
  <c r="C144" i="16"/>
  <c r="E143" i="16"/>
  <c r="C143" i="8"/>
  <c r="D144" i="12"/>
  <c r="F144" i="12" s="1"/>
  <c r="B145" i="12" s="1"/>
  <c r="E144" i="12" l="1"/>
  <c r="D143" i="8"/>
  <c r="F143" i="8" s="1"/>
  <c r="B144" i="8" s="1"/>
  <c r="C145" i="12"/>
  <c r="D144" i="16"/>
  <c r="F144" i="16" s="1"/>
  <c r="B145" i="16" s="1"/>
  <c r="C145" i="16" l="1"/>
  <c r="C144" i="8"/>
  <c r="E144" i="16"/>
  <c r="D145" i="12"/>
  <c r="F145" i="12" s="1"/>
  <c r="B146" i="12" s="1"/>
  <c r="E143" i="8"/>
  <c r="E145" i="12" l="1"/>
  <c r="D144" i="8"/>
  <c r="F144" i="8" s="1"/>
  <c r="B145" i="8" s="1"/>
  <c r="C146" i="12"/>
  <c r="D145" i="16"/>
  <c r="F145" i="16" s="1"/>
  <c r="B146" i="16" s="1"/>
  <c r="E145" i="16" l="1"/>
  <c r="D146" i="12"/>
  <c r="F146" i="12" s="1"/>
  <c r="B147" i="12" s="1"/>
  <c r="C146" i="16"/>
  <c r="C145" i="8"/>
  <c r="E144" i="8"/>
  <c r="D146" i="16" l="1"/>
  <c r="F146" i="16" s="1"/>
  <c r="B147" i="16" s="1"/>
  <c r="D145" i="8"/>
  <c r="F145" i="8" s="1"/>
  <c r="B146" i="8" s="1"/>
  <c r="C147" i="12"/>
  <c r="E146" i="12"/>
  <c r="C146" i="8" l="1"/>
  <c r="C147" i="16"/>
  <c r="D147" i="12"/>
  <c r="F147" i="12" s="1"/>
  <c r="B148" i="12" s="1"/>
  <c r="E145" i="8"/>
  <c r="E146" i="16"/>
  <c r="E147" i="12" l="1"/>
  <c r="D146" i="8"/>
  <c r="F146" i="8" s="1"/>
  <c r="B147" i="8" s="1"/>
  <c r="C148" i="12"/>
  <c r="D147" i="16"/>
  <c r="F147" i="16" s="1"/>
  <c r="B148" i="16" s="1"/>
  <c r="C148" i="16" l="1"/>
  <c r="C147" i="8"/>
  <c r="E147" i="16"/>
  <c r="D148" i="12"/>
  <c r="F148" i="12" s="1"/>
  <c r="B149" i="12" s="1"/>
  <c r="E146" i="8"/>
  <c r="E148" i="12" l="1"/>
  <c r="D147" i="8"/>
  <c r="F147" i="8" s="1"/>
  <c r="B148" i="8" s="1"/>
  <c r="D148" i="16"/>
  <c r="F148" i="16" s="1"/>
  <c r="B149" i="16" s="1"/>
  <c r="C149" i="12"/>
  <c r="D149" i="12" l="1"/>
  <c r="F149" i="12" s="1"/>
  <c r="B150" i="12" s="1"/>
  <c r="E148" i="16"/>
  <c r="C149" i="16"/>
  <c r="C148" i="8"/>
  <c r="E147" i="8"/>
  <c r="D148" i="8" l="1"/>
  <c r="F148" i="8" s="1"/>
  <c r="B149" i="8" s="1"/>
  <c r="C150" i="12"/>
  <c r="D149" i="16"/>
  <c r="F149" i="16" s="1"/>
  <c r="B150" i="16" s="1"/>
  <c r="E149" i="12"/>
  <c r="E149" i="16" l="1"/>
  <c r="C149" i="8"/>
  <c r="C150" i="16"/>
  <c r="D150" i="12"/>
  <c r="F150" i="12" s="1"/>
  <c r="B151" i="12" s="1"/>
  <c r="E148" i="8"/>
  <c r="E150" i="12" l="1"/>
  <c r="D150" i="16"/>
  <c r="F150" i="16" s="1"/>
  <c r="B151" i="16" s="1"/>
  <c r="D149" i="8"/>
  <c r="F149" i="8" s="1"/>
  <c r="B150" i="8" s="1"/>
  <c r="C151" i="12"/>
  <c r="E149" i="8" l="1"/>
  <c r="D151" i="12"/>
  <c r="F151" i="12" s="1"/>
  <c r="B152" i="12" s="1"/>
  <c r="C151" i="16"/>
  <c r="C150" i="8"/>
  <c r="E150" i="16"/>
  <c r="D150" i="8" l="1"/>
  <c r="F150" i="8" s="1"/>
  <c r="B151" i="8" s="1"/>
  <c r="C152" i="12"/>
  <c r="D151" i="16"/>
  <c r="F151" i="16" s="1"/>
  <c r="B152" i="16" s="1"/>
  <c r="E151" i="12"/>
  <c r="C152" i="16" l="1"/>
  <c r="C151" i="8"/>
  <c r="E151" i="16"/>
  <c r="D152" i="12"/>
  <c r="F152" i="12" s="1"/>
  <c r="B153" i="12" s="1"/>
  <c r="E150" i="8"/>
  <c r="E152" i="12" l="1"/>
  <c r="D151" i="8"/>
  <c r="F151" i="8" s="1"/>
  <c r="B152" i="8" s="1"/>
  <c r="C153" i="12"/>
  <c r="D152" i="16"/>
  <c r="F152" i="16" s="1"/>
  <c r="B153" i="16" s="1"/>
  <c r="E152" i="16" l="1"/>
  <c r="D153" i="12"/>
  <c r="F153" i="12" s="1"/>
  <c r="B154" i="12" s="1"/>
  <c r="C153" i="16"/>
  <c r="C152" i="8"/>
  <c r="E151" i="8"/>
  <c r="D152" i="8" l="1"/>
  <c r="F152" i="8" s="1"/>
  <c r="B153" i="8" s="1"/>
  <c r="C154" i="12"/>
  <c r="D153" i="16"/>
  <c r="F153" i="16" s="1"/>
  <c r="B154" i="16" s="1"/>
  <c r="E153" i="12"/>
  <c r="E153" i="16" l="1"/>
  <c r="C154" i="16"/>
  <c r="C153" i="8"/>
  <c r="D154" i="12"/>
  <c r="F154" i="12" s="1"/>
  <c r="B155" i="12" s="1"/>
  <c r="E152" i="8"/>
  <c r="C155" i="12" l="1"/>
  <c r="D154" i="16"/>
  <c r="F154" i="16" s="1"/>
  <c r="B155" i="16" s="1"/>
  <c r="E154" i="12"/>
  <c r="D153" i="8"/>
  <c r="F153" i="8" s="1"/>
  <c r="B154" i="8" s="1"/>
  <c r="E153" i="8" l="1"/>
  <c r="D155" i="12"/>
  <c r="F155" i="12" s="1"/>
  <c r="B156" i="12" s="1"/>
  <c r="C155" i="16"/>
  <c r="E154" i="16"/>
  <c r="C154" i="8"/>
  <c r="C156" i="12" l="1"/>
  <c r="D154" i="8"/>
  <c r="F154" i="8" s="1"/>
  <c r="B155" i="8" s="1"/>
  <c r="D155" i="16"/>
  <c r="F155" i="16" s="1"/>
  <c r="B156" i="16" s="1"/>
  <c r="E155" i="12"/>
  <c r="C156" i="16" l="1"/>
  <c r="E155" i="16"/>
  <c r="C155" i="8"/>
  <c r="E154" i="8"/>
  <c r="D156" i="12"/>
  <c r="F156" i="12" s="1"/>
  <c r="B157" i="12" s="1"/>
  <c r="D155" i="8" l="1"/>
  <c r="F155" i="8" s="1"/>
  <c r="B156" i="8" s="1"/>
  <c r="C157" i="12"/>
  <c r="D156" i="16"/>
  <c r="F156" i="16" s="1"/>
  <c r="B157" i="16" s="1"/>
  <c r="E156" i="12"/>
  <c r="C157" i="16" l="1"/>
  <c r="D157" i="12"/>
  <c r="F157" i="12" s="1"/>
  <c r="B158" i="12" s="1"/>
  <c r="E156" i="16"/>
  <c r="C156" i="8"/>
  <c r="E155" i="8"/>
  <c r="C158" i="12" l="1"/>
  <c r="D156" i="8"/>
  <c r="F156" i="8" s="1"/>
  <c r="B157" i="8" s="1"/>
  <c r="E157" i="12"/>
  <c r="D157" i="16"/>
  <c r="F157" i="16" s="1"/>
  <c r="B158" i="16" s="1"/>
  <c r="E156" i="8" l="1"/>
  <c r="E157" i="16"/>
  <c r="C157" i="8"/>
  <c r="C158" i="16"/>
  <c r="D158" i="12"/>
  <c r="F158" i="12" s="1"/>
  <c r="B159" i="12" s="1"/>
  <c r="C159" i="12" l="1"/>
  <c r="D157" i="8"/>
  <c r="F157" i="8" s="1"/>
  <c r="B158" i="8" s="1"/>
  <c r="E158" i="12"/>
  <c r="D158" i="16"/>
  <c r="F158" i="16" s="1"/>
  <c r="B159" i="16" s="1"/>
  <c r="E158" i="16" l="1"/>
  <c r="C158" i="8"/>
  <c r="D159" i="12"/>
  <c r="F159" i="12" s="1"/>
  <c r="B160" i="12" s="1"/>
  <c r="E157" i="8"/>
  <c r="C159" i="16"/>
  <c r="D158" i="8" l="1"/>
  <c r="F158" i="8" s="1"/>
  <c r="B159" i="8" s="1"/>
  <c r="D159" i="16"/>
  <c r="F159" i="16" s="1"/>
  <c r="B160" i="16" s="1"/>
  <c r="C160" i="12"/>
  <c r="E159" i="12"/>
  <c r="C160" i="16" l="1"/>
  <c r="C159" i="8"/>
  <c r="D160" i="12"/>
  <c r="F160" i="12" s="1"/>
  <c r="B161" i="12" s="1"/>
  <c r="E159" i="16"/>
  <c r="E158" i="8"/>
  <c r="C161" i="12" l="1"/>
  <c r="E160" i="12"/>
  <c r="D159" i="8"/>
  <c r="F159" i="8" s="1"/>
  <c r="B160" i="8" s="1"/>
  <c r="D160" i="16"/>
  <c r="F160" i="16" s="1"/>
  <c r="B161" i="16" s="1"/>
  <c r="E160" i="16" l="1"/>
  <c r="E159" i="8"/>
  <c r="D161" i="12"/>
  <c r="F161" i="12" s="1"/>
  <c r="B162" i="12" s="1"/>
  <c r="C160" i="8"/>
  <c r="C161" i="16"/>
  <c r="D160" i="8" l="1"/>
  <c r="F160" i="8" s="1"/>
  <c r="B161" i="8" s="1"/>
  <c r="E161" i="12"/>
  <c r="C162" i="12"/>
  <c r="D161" i="16"/>
  <c r="F161" i="16" s="1"/>
  <c r="B162" i="16" s="1"/>
  <c r="E161" i="16" l="1"/>
  <c r="D162" i="12"/>
  <c r="F162" i="12" s="1"/>
  <c r="B163" i="12" s="1"/>
  <c r="C161" i="8"/>
  <c r="C162" i="16"/>
  <c r="E160" i="8"/>
  <c r="E162" i="12" l="1"/>
  <c r="D161" i="8"/>
  <c r="F161" i="8" s="1"/>
  <c r="B162" i="8" s="1"/>
  <c r="C163" i="12"/>
  <c r="D162" i="16"/>
  <c r="F162" i="16" s="1"/>
  <c r="B163" i="16" s="1"/>
  <c r="C163" i="16" l="1"/>
  <c r="C162" i="8"/>
  <c r="E162" i="16"/>
  <c r="D163" i="12"/>
  <c r="F163" i="12" s="1"/>
  <c r="B164" i="12" s="1"/>
  <c r="E161" i="8"/>
  <c r="E163" i="12" l="1"/>
  <c r="D162" i="8"/>
  <c r="F162" i="8" s="1"/>
  <c r="B163" i="8" s="1"/>
  <c r="C164" i="12"/>
  <c r="D163" i="16"/>
  <c r="F163" i="16" s="1"/>
  <c r="B164" i="16" s="1"/>
  <c r="C164" i="16" l="1"/>
  <c r="C163" i="8"/>
  <c r="E163" i="16"/>
  <c r="D164" i="12"/>
  <c r="F164" i="12" s="1"/>
  <c r="B165" i="12" s="1"/>
  <c r="E162" i="8"/>
  <c r="E164" i="12" l="1"/>
  <c r="CA88" i="15"/>
  <c r="CA91" i="15" s="1"/>
  <c r="CA92" i="15" s="1"/>
  <c r="CA97" i="15" s="1"/>
  <c r="CA88" i="6"/>
  <c r="CA91" i="6" s="1"/>
  <c r="CA92" i="6" s="1"/>
  <c r="CA97" i="6" s="1"/>
  <c r="D163" i="8"/>
  <c r="F163" i="8" s="1"/>
  <c r="B164" i="8" s="1"/>
  <c r="C165" i="12"/>
  <c r="D164" i="16"/>
  <c r="F164" i="16" s="1"/>
  <c r="B165" i="16" s="1"/>
  <c r="E164" i="16" l="1"/>
  <c r="C164" i="8"/>
  <c r="C165" i="16"/>
  <c r="E163" i="8"/>
  <c r="D165" i="12"/>
  <c r="F165" i="12" s="1"/>
  <c r="B166" i="12" s="1"/>
  <c r="E165" i="12" l="1"/>
  <c r="D165" i="16"/>
  <c r="F165" i="16" s="1"/>
  <c r="B166" i="16" s="1"/>
  <c r="D164" i="8"/>
  <c r="F164" i="8" s="1"/>
  <c r="B165" i="8" s="1"/>
  <c r="C166" i="12"/>
  <c r="D166" i="12" l="1"/>
  <c r="F166" i="12" s="1"/>
  <c r="B167" i="12" s="1"/>
  <c r="E164" i="8"/>
  <c r="C165" i="8"/>
  <c r="C166" i="16"/>
  <c r="E165" i="16"/>
  <c r="D166" i="16" l="1"/>
  <c r="F166" i="16" s="1"/>
  <c r="B167" i="16" s="1"/>
  <c r="C167" i="12"/>
  <c r="D165" i="8"/>
  <c r="F165" i="8" s="1"/>
  <c r="B166" i="8" s="1"/>
  <c r="E166" i="12"/>
  <c r="C166" i="8" l="1"/>
  <c r="C167" i="16"/>
  <c r="E165" i="8"/>
  <c r="D167" i="12"/>
  <c r="F167" i="12" s="1"/>
  <c r="B168" i="12" s="1"/>
  <c r="E166" i="16"/>
  <c r="E167" i="12" l="1"/>
  <c r="D167" i="16"/>
  <c r="F167" i="16" s="1"/>
  <c r="B168" i="16" s="1"/>
  <c r="C168" i="12"/>
  <c r="D166" i="8"/>
  <c r="F166" i="8" s="1"/>
  <c r="B167" i="8" s="1"/>
  <c r="C167" i="8" l="1"/>
  <c r="C168" i="16"/>
  <c r="E166" i="8"/>
  <c r="D168" i="12"/>
  <c r="F168" i="12" s="1"/>
  <c r="B169" i="12" s="1"/>
  <c r="E167" i="16"/>
  <c r="E168" i="12" l="1"/>
  <c r="D168" i="16"/>
  <c r="F168" i="16" s="1"/>
  <c r="B169" i="16" s="1"/>
  <c r="C169" i="12"/>
  <c r="D167" i="8"/>
  <c r="F167" i="8" s="1"/>
  <c r="B168" i="8" s="1"/>
  <c r="C168" i="8" l="1"/>
  <c r="C169" i="16"/>
  <c r="E167" i="8"/>
  <c r="D169" i="12"/>
  <c r="F169" i="12" s="1"/>
  <c r="B170" i="12" s="1"/>
  <c r="E168" i="16"/>
  <c r="E169" i="12" l="1"/>
  <c r="D169" i="16"/>
  <c r="F169" i="16" s="1"/>
  <c r="B170" i="16" s="1"/>
  <c r="C170" i="12"/>
  <c r="D168" i="8"/>
  <c r="F168" i="8" s="1"/>
  <c r="B169" i="8" s="1"/>
  <c r="C169" i="8" l="1"/>
  <c r="C170" i="16"/>
  <c r="E168" i="8"/>
  <c r="D170" i="12"/>
  <c r="F170" i="12" s="1"/>
  <c r="B171" i="12" s="1"/>
  <c r="E169" i="16"/>
  <c r="E170" i="12" l="1"/>
  <c r="D170" i="16"/>
  <c r="F170" i="16" s="1"/>
  <c r="B171" i="16" s="1"/>
  <c r="D169" i="8"/>
  <c r="F169" i="8" s="1"/>
  <c r="B170" i="8" s="1"/>
  <c r="C171" i="12"/>
  <c r="C171" i="16" l="1"/>
  <c r="D171" i="12"/>
  <c r="F171" i="12" s="1"/>
  <c r="B172" i="12" s="1"/>
  <c r="C170" i="8"/>
  <c r="E169" i="8"/>
  <c r="E170" i="16"/>
  <c r="D170" i="8" l="1"/>
  <c r="F170" i="8" s="1"/>
  <c r="B171" i="8" s="1"/>
  <c r="E171" i="12"/>
  <c r="C172" i="12"/>
  <c r="D171" i="16"/>
  <c r="F171" i="16" s="1"/>
  <c r="B172" i="16" s="1"/>
  <c r="E171" i="16" l="1"/>
  <c r="C171" i="8"/>
  <c r="D172" i="12"/>
  <c r="F172" i="12" s="1"/>
  <c r="B173" i="12" s="1"/>
  <c r="C172" i="16"/>
  <c r="E170" i="8"/>
  <c r="D172" i="16" l="1"/>
  <c r="F172" i="16" s="1"/>
  <c r="B173" i="16" s="1"/>
  <c r="D171" i="8"/>
  <c r="F171" i="8" s="1"/>
  <c r="B172" i="8" s="1"/>
  <c r="C173" i="12"/>
  <c r="E172" i="12"/>
  <c r="C172" i="8" l="1"/>
  <c r="C173" i="16"/>
  <c r="D173" i="12"/>
  <c r="F173" i="12" s="1"/>
  <c r="B174" i="12" s="1"/>
  <c r="E171" i="8"/>
  <c r="E172" i="16"/>
  <c r="C174" i="12" l="1"/>
  <c r="E173" i="12"/>
  <c r="D173" i="16"/>
  <c r="F173" i="16" s="1"/>
  <c r="B174" i="16" s="1"/>
  <c r="D172" i="8"/>
  <c r="F172" i="8" s="1"/>
  <c r="B173" i="8" s="1"/>
  <c r="E172" i="8" l="1"/>
  <c r="C174" i="16"/>
  <c r="E173" i="16"/>
  <c r="C173" i="8"/>
  <c r="D174" i="12"/>
  <c r="F174" i="12" s="1"/>
  <c r="B175" i="12" s="1"/>
  <c r="E174" i="12" l="1"/>
  <c r="D173" i="8"/>
  <c r="F173" i="8" s="1"/>
  <c r="B174" i="8" s="1"/>
  <c r="D174" i="16"/>
  <c r="F174" i="16" s="1"/>
  <c r="B175" i="16" s="1"/>
  <c r="C175" i="12"/>
  <c r="D175" i="12" l="1"/>
  <c r="F175" i="12" s="1"/>
  <c r="B176" i="12" s="1"/>
  <c r="C174" i="8"/>
  <c r="C175" i="16"/>
  <c r="E174" i="16"/>
  <c r="E173" i="8"/>
  <c r="D175" i="16" l="1"/>
  <c r="F175" i="16" s="1"/>
  <c r="B176" i="16" s="1"/>
  <c r="C176" i="12"/>
  <c r="D174" i="8"/>
  <c r="F174" i="8" s="1"/>
  <c r="B175" i="8" s="1"/>
  <c r="E175" i="12"/>
  <c r="C175" i="8" l="1"/>
  <c r="C176" i="16"/>
  <c r="E174" i="8"/>
  <c r="D176" i="12"/>
  <c r="F176" i="12" s="1"/>
  <c r="B177" i="12" s="1"/>
  <c r="E175" i="16"/>
  <c r="E176" i="12" l="1"/>
  <c r="D176" i="16"/>
  <c r="F176" i="16" s="1"/>
  <c r="B177" i="16" s="1"/>
  <c r="D175" i="8"/>
  <c r="F175" i="8" s="1"/>
  <c r="B176" i="8" s="1"/>
  <c r="C177" i="12"/>
  <c r="D177" i="12" l="1"/>
  <c r="F177" i="12" s="1"/>
  <c r="B178" i="12" s="1"/>
  <c r="C177" i="16"/>
  <c r="C176" i="8"/>
  <c r="E175" i="8"/>
  <c r="E176" i="16"/>
  <c r="D177" i="16" l="1"/>
  <c r="F177" i="16" s="1"/>
  <c r="B178" i="16" s="1"/>
  <c r="C178" i="12"/>
  <c r="D176" i="8"/>
  <c r="F176" i="8" s="1"/>
  <c r="B177" i="8" s="1"/>
  <c r="E177" i="12"/>
  <c r="C177" i="8" l="1"/>
  <c r="C178" i="16"/>
  <c r="E176" i="8"/>
  <c r="D178" i="12"/>
  <c r="F178" i="12" s="1"/>
  <c r="B179" i="12" s="1"/>
  <c r="E177" i="16"/>
  <c r="E178" i="12" l="1"/>
  <c r="D178" i="16"/>
  <c r="F178" i="16" s="1"/>
  <c r="B179" i="16" s="1"/>
  <c r="D177" i="8"/>
  <c r="F177" i="8" s="1"/>
  <c r="B178" i="8" s="1"/>
  <c r="C179" i="12"/>
  <c r="C179" i="16" l="1"/>
  <c r="D179" i="12"/>
  <c r="F179" i="12" s="1"/>
  <c r="B180" i="12" s="1"/>
  <c r="C178" i="8"/>
  <c r="E177" i="8"/>
  <c r="E178" i="16"/>
  <c r="D178" i="8" l="1"/>
  <c r="F178" i="8" s="1"/>
  <c r="B179" i="8" s="1"/>
  <c r="E179" i="12"/>
  <c r="D179" i="16"/>
  <c r="F179" i="16" s="1"/>
  <c r="B180" i="16" s="1"/>
  <c r="C180" i="12"/>
  <c r="C180" i="16" l="1"/>
  <c r="D180" i="12"/>
  <c r="F180" i="12" s="1"/>
  <c r="B181" i="12" s="1"/>
  <c r="C179" i="8"/>
  <c r="E179" i="16"/>
  <c r="E178" i="8"/>
  <c r="D179" i="8" l="1"/>
  <c r="F179" i="8" s="1"/>
  <c r="B180" i="8" s="1"/>
  <c r="C181" i="12"/>
  <c r="E180" i="12"/>
  <c r="D180" i="16"/>
  <c r="F180" i="16" s="1"/>
  <c r="B181" i="16" s="1"/>
  <c r="E180" i="16" l="1"/>
  <c r="C180" i="8"/>
  <c r="D181" i="12"/>
  <c r="F181" i="12" s="1"/>
  <c r="B182" i="12" s="1"/>
  <c r="C181" i="16"/>
  <c r="E179" i="8"/>
  <c r="D181" i="16" l="1"/>
  <c r="F181" i="16" s="1"/>
  <c r="B182" i="16" s="1"/>
  <c r="D180" i="8"/>
  <c r="F180" i="8" s="1"/>
  <c r="B181" i="8" s="1"/>
  <c r="C182" i="12"/>
  <c r="E181" i="12"/>
  <c r="D182" i="12" l="1"/>
  <c r="F182" i="12" s="1"/>
  <c r="B183" i="12" s="1"/>
  <c r="C182" i="16"/>
  <c r="C181" i="8"/>
  <c r="E180" i="8"/>
  <c r="E181" i="16"/>
  <c r="C183" i="12" l="1"/>
  <c r="D181" i="8"/>
  <c r="F181" i="8" s="1"/>
  <c r="B182" i="8" s="1"/>
  <c r="D182" i="16"/>
  <c r="F182" i="16" s="1"/>
  <c r="B183" i="16" s="1"/>
  <c r="E182" i="12"/>
  <c r="C183" i="16" l="1"/>
  <c r="E182" i="16"/>
  <c r="D183" i="12"/>
  <c r="F183" i="12" s="1"/>
  <c r="B184" i="12" s="1"/>
  <c r="C182" i="8"/>
  <c r="E181" i="8"/>
  <c r="C184" i="12" l="1"/>
  <c r="D183" i="16"/>
  <c r="F183" i="16" s="1"/>
  <c r="B184" i="16" s="1"/>
  <c r="E183" i="12"/>
  <c r="D182" i="8"/>
  <c r="F182" i="8" s="1"/>
  <c r="B183" i="8" s="1"/>
  <c r="E182" i="8" l="1"/>
  <c r="E183" i="16"/>
  <c r="C184" i="16"/>
  <c r="C183" i="8"/>
  <c r="D184" i="12"/>
  <c r="F184" i="12" s="1"/>
  <c r="B185" i="12" s="1"/>
  <c r="D183" i="8" l="1"/>
  <c r="F183" i="8" s="1"/>
  <c r="B184" i="8" s="1"/>
  <c r="C185" i="12"/>
  <c r="E184" i="12"/>
  <c r="D184" i="16"/>
  <c r="F184" i="16" s="1"/>
  <c r="B185" i="16" s="1"/>
  <c r="E184" i="16" l="1"/>
  <c r="C184" i="8"/>
  <c r="D185" i="12"/>
  <c r="F185" i="12" s="1"/>
  <c r="B186" i="12" s="1"/>
  <c r="C185" i="16"/>
  <c r="E183" i="8"/>
  <c r="D185" i="16" l="1"/>
  <c r="F185" i="16" s="1"/>
  <c r="B186" i="16" s="1"/>
  <c r="C186" i="12"/>
  <c r="E185" i="12"/>
  <c r="D184" i="8"/>
  <c r="F184" i="8" s="1"/>
  <c r="B185" i="8" s="1"/>
  <c r="E184" i="8" l="1"/>
  <c r="C186" i="16"/>
  <c r="D186" i="12"/>
  <c r="F186" i="12" s="1"/>
  <c r="B187" i="12" s="1"/>
  <c r="C185" i="8"/>
  <c r="E185" i="16"/>
  <c r="D185" i="8" l="1"/>
  <c r="F185" i="8" s="1"/>
  <c r="B186" i="8" s="1"/>
  <c r="C187" i="12"/>
  <c r="E186" i="12"/>
  <c r="D186" i="16"/>
  <c r="F186" i="16" s="1"/>
  <c r="B187" i="16" s="1"/>
  <c r="E186" i="16" l="1"/>
  <c r="D187" i="12"/>
  <c r="F187" i="12" s="1"/>
  <c r="B188" i="12" s="1"/>
  <c r="C186" i="8"/>
  <c r="C187" i="16"/>
  <c r="E185" i="8"/>
  <c r="D187" i="16" l="1"/>
  <c r="F187" i="16" s="1"/>
  <c r="B188" i="16" s="1"/>
  <c r="C188" i="12"/>
  <c r="D186" i="8"/>
  <c r="F186" i="8" s="1"/>
  <c r="B187" i="8" s="1"/>
  <c r="E187" i="12"/>
  <c r="C187" i="8" l="1"/>
  <c r="C188" i="16"/>
  <c r="E186" i="8"/>
  <c r="D188" i="12"/>
  <c r="F188" i="12" s="1"/>
  <c r="B189" i="12" s="1"/>
  <c r="E187" i="16"/>
  <c r="E188" i="12" l="1"/>
  <c r="D187" i="8"/>
  <c r="F187" i="8" s="1"/>
  <c r="B188" i="8" s="1"/>
  <c r="D188" i="16"/>
  <c r="F188" i="16" s="1"/>
  <c r="B189" i="16" s="1"/>
  <c r="C189" i="12"/>
  <c r="D189" i="12" l="1"/>
  <c r="F189" i="12" s="1"/>
  <c r="B190" i="12" s="1"/>
  <c r="C188" i="8"/>
  <c r="C189" i="16"/>
  <c r="E188" i="16"/>
  <c r="E187" i="8"/>
  <c r="D189" i="16" l="1"/>
  <c r="F189" i="16" s="1"/>
  <c r="B190" i="16" s="1"/>
  <c r="D188" i="8"/>
  <c r="F188" i="8" s="1"/>
  <c r="B189" i="8" s="1"/>
  <c r="C190" i="12"/>
  <c r="E189" i="12"/>
  <c r="D190" i="12" l="1"/>
  <c r="F190" i="12" s="1"/>
  <c r="B191" i="12" s="1"/>
  <c r="C190" i="16"/>
  <c r="C189" i="8"/>
  <c r="E188" i="8"/>
  <c r="E189" i="16"/>
  <c r="C191" i="12" l="1"/>
  <c r="D189" i="8"/>
  <c r="F189" i="8" s="1"/>
  <c r="B190" i="8" s="1"/>
  <c r="D190" i="16"/>
  <c r="F190" i="16" s="1"/>
  <c r="B191" i="16" s="1"/>
  <c r="E190" i="12"/>
  <c r="E190" i="16" l="1"/>
  <c r="C190" i="8"/>
  <c r="D191" i="12"/>
  <c r="F191" i="12" s="1"/>
  <c r="B192" i="12" s="1"/>
  <c r="C191" i="16"/>
  <c r="E189" i="8"/>
  <c r="D191" i="16" l="1"/>
  <c r="F191" i="16" s="1"/>
  <c r="B192" i="16" s="1"/>
  <c r="C192" i="12"/>
  <c r="D190" i="8"/>
  <c r="F190" i="8" s="1"/>
  <c r="B191" i="8" s="1"/>
  <c r="E191" i="12"/>
  <c r="E190" i="8" l="1"/>
  <c r="C192" i="16"/>
  <c r="C191" i="8"/>
  <c r="D192" i="12"/>
  <c r="F192" i="12" s="1"/>
  <c r="B193" i="12" s="1"/>
  <c r="E191" i="16"/>
  <c r="C193" i="12" l="1"/>
  <c r="E192" i="12"/>
  <c r="D191" i="8"/>
  <c r="F191" i="8" s="1"/>
  <c r="B192" i="8" s="1"/>
  <c r="D192" i="16"/>
  <c r="F192" i="16" s="1"/>
  <c r="B193" i="16" s="1"/>
  <c r="E191" i="8" l="1"/>
  <c r="E192" i="16"/>
  <c r="D193" i="12"/>
  <c r="F193" i="12" s="1"/>
  <c r="B194" i="12" s="1"/>
  <c r="C192" i="8"/>
  <c r="C193" i="16"/>
  <c r="C194" i="12" l="1"/>
  <c r="D193" i="16"/>
  <c r="F193" i="16" s="1"/>
  <c r="B194" i="16" s="1"/>
  <c r="D192" i="8"/>
  <c r="F192" i="8" s="1"/>
  <c r="B193" i="8" s="1"/>
  <c r="E193" i="12"/>
  <c r="E192" i="8" l="1"/>
  <c r="C194" i="16"/>
  <c r="C193" i="8"/>
  <c r="E193" i="16"/>
  <c r="D194" i="12"/>
  <c r="F194" i="12" s="1"/>
  <c r="B195" i="12" s="1"/>
  <c r="E194" i="12" l="1"/>
  <c r="D194" i="16"/>
  <c r="F194" i="16" s="1"/>
  <c r="B195" i="16" s="1"/>
  <c r="D193" i="8"/>
  <c r="F193" i="8" s="1"/>
  <c r="B194" i="8" s="1"/>
  <c r="C195" i="12"/>
  <c r="C195" i="16" l="1"/>
  <c r="D195" i="12"/>
  <c r="F195" i="12" s="1"/>
  <c r="B196" i="12" s="1"/>
  <c r="C194" i="8"/>
  <c r="E193" i="8"/>
  <c r="E194" i="16"/>
  <c r="C196" i="12" l="1"/>
  <c r="E195" i="12"/>
  <c r="D195" i="16"/>
  <c r="F195" i="16" s="1"/>
  <c r="B196" i="16" s="1"/>
  <c r="D194" i="8"/>
  <c r="F194" i="8" s="1"/>
  <c r="B195" i="8" s="1"/>
  <c r="E194" i="8" l="1"/>
  <c r="E195" i="16"/>
  <c r="C196" i="16"/>
  <c r="D196" i="12"/>
  <c r="F196" i="12" s="1"/>
  <c r="B197" i="12" s="1"/>
  <c r="C195" i="8"/>
  <c r="D195" i="8" l="1"/>
  <c r="F195" i="8" s="1"/>
  <c r="B196" i="8" s="1"/>
  <c r="D196" i="16"/>
  <c r="F196" i="16" s="1"/>
  <c r="B197" i="16" s="1"/>
  <c r="C197" i="12"/>
  <c r="E196" i="12"/>
  <c r="D197" i="12" l="1"/>
  <c r="F197" i="12" s="1"/>
  <c r="B198" i="12" s="1"/>
  <c r="C196" i="8"/>
  <c r="C197" i="16"/>
  <c r="E196" i="16"/>
  <c r="E195" i="8"/>
  <c r="D196" i="8" l="1"/>
  <c r="F196" i="8" s="1"/>
  <c r="B197" i="8" s="1"/>
  <c r="C198" i="12"/>
  <c r="D197" i="16"/>
  <c r="F197" i="16" s="1"/>
  <c r="B198" i="16" s="1"/>
  <c r="E197" i="12"/>
  <c r="C198" i="16" l="1"/>
  <c r="C197" i="8"/>
  <c r="E197" i="16"/>
  <c r="D198" i="12"/>
  <c r="F198" i="12" s="1"/>
  <c r="B199" i="12" s="1"/>
  <c r="E196" i="8"/>
  <c r="E198" i="12" l="1"/>
  <c r="D197" i="8"/>
  <c r="F197" i="8" s="1"/>
  <c r="B198" i="8" s="1"/>
  <c r="D198" i="16"/>
  <c r="F198" i="16" s="1"/>
  <c r="B199" i="16" s="1"/>
  <c r="C199" i="12"/>
  <c r="C198" i="8" l="1"/>
  <c r="D199" i="12"/>
  <c r="F199" i="12" s="1"/>
  <c r="B200" i="12" s="1"/>
  <c r="C199" i="16"/>
  <c r="E198" i="16"/>
  <c r="E197" i="8"/>
  <c r="C200" i="12" l="1"/>
  <c r="E199" i="12"/>
  <c r="D199" i="16"/>
  <c r="F199" i="16" s="1"/>
  <c r="B200" i="16" s="1"/>
  <c r="D198" i="8"/>
  <c r="F198" i="8" s="1"/>
  <c r="B199" i="8" s="1"/>
  <c r="E198" i="8" l="1"/>
  <c r="C200" i="16"/>
  <c r="E199" i="16"/>
  <c r="C199" i="8"/>
  <c r="D200" i="12"/>
  <c r="F200" i="12" s="1"/>
  <c r="B201" i="12" s="1"/>
  <c r="E200" i="12" l="1"/>
  <c r="D199" i="8"/>
  <c r="F199" i="8" s="1"/>
  <c r="B200" i="8" s="1"/>
  <c r="D200" i="16"/>
  <c r="F200" i="16" s="1"/>
  <c r="B201" i="16" s="1"/>
  <c r="C201" i="12"/>
  <c r="C200" i="8" l="1"/>
  <c r="D201" i="12"/>
  <c r="F201" i="12" s="1"/>
  <c r="B202" i="12" s="1"/>
  <c r="C201" i="16"/>
  <c r="E200" i="16"/>
  <c r="E199" i="8"/>
  <c r="C202" i="12" l="1"/>
  <c r="D201" i="16"/>
  <c r="F201" i="16" s="1"/>
  <c r="B202" i="16" s="1"/>
  <c r="E201" i="12"/>
  <c r="D200" i="8"/>
  <c r="F200" i="8" s="1"/>
  <c r="B201" i="8" s="1"/>
  <c r="E200" i="8" l="1"/>
  <c r="E201" i="16"/>
  <c r="C202" i="16"/>
  <c r="D202" i="12"/>
  <c r="F202" i="12" s="1"/>
  <c r="B203" i="12" s="1"/>
  <c r="C201" i="8"/>
  <c r="E202" i="12" l="1"/>
  <c r="C203" i="12"/>
  <c r="D201" i="8"/>
  <c r="F201" i="8" s="1"/>
  <c r="B202" i="8" s="1"/>
  <c r="D202" i="16"/>
  <c r="F202" i="16" s="1"/>
  <c r="B203" i="16" s="1"/>
  <c r="C203" i="16" l="1"/>
  <c r="E202" i="16"/>
  <c r="D203" i="12"/>
  <c r="F203" i="12" s="1"/>
  <c r="B204" i="12" s="1"/>
  <c r="C202" i="8"/>
  <c r="E201" i="8"/>
  <c r="E203" i="12" l="1"/>
  <c r="C204" i="12"/>
  <c r="D203" i="16"/>
  <c r="F203" i="16" s="1"/>
  <c r="B204" i="16" s="1"/>
  <c r="D202" i="8"/>
  <c r="F202" i="8" s="1"/>
  <c r="B203" i="8" s="1"/>
  <c r="C203" i="8" l="1"/>
  <c r="E202" i="8"/>
  <c r="D204" i="12"/>
  <c r="F204" i="12" s="1"/>
  <c r="B205" i="12" s="1"/>
  <c r="C204" i="16"/>
  <c r="E203" i="16"/>
  <c r="C205" i="12" l="1"/>
  <c r="E204" i="12"/>
  <c r="D204" i="16"/>
  <c r="F204" i="16" s="1"/>
  <c r="B205" i="16" s="1"/>
  <c r="D203" i="8"/>
  <c r="F203" i="8" s="1"/>
  <c r="B204" i="8" s="1"/>
  <c r="E203" i="8" l="1"/>
  <c r="C205" i="16"/>
  <c r="E204" i="16"/>
  <c r="C204" i="8"/>
  <c r="D205" i="12"/>
  <c r="F205" i="12" s="1"/>
  <c r="B206" i="12" s="1"/>
  <c r="E205" i="12" l="1"/>
  <c r="D204" i="8"/>
  <c r="F204" i="8" s="1"/>
  <c r="B205" i="8" s="1"/>
  <c r="C206" i="12"/>
  <c r="D205" i="16"/>
  <c r="F205" i="16" s="1"/>
  <c r="B206" i="16" s="1"/>
  <c r="C205" i="8" l="1"/>
  <c r="C206" i="16"/>
  <c r="E205" i="16"/>
  <c r="D206" i="12"/>
  <c r="F206" i="12" s="1"/>
  <c r="B207" i="12" s="1"/>
  <c r="E204" i="8"/>
  <c r="E206" i="12" l="1"/>
  <c r="D206" i="16"/>
  <c r="F206" i="16" s="1"/>
  <c r="B207" i="16" s="1"/>
  <c r="D205" i="8"/>
  <c r="F205" i="8" s="1"/>
  <c r="B206" i="8" s="1"/>
  <c r="C207" i="12"/>
  <c r="D207" i="12" l="1"/>
  <c r="F207" i="12" s="1"/>
  <c r="B208" i="12" s="1"/>
  <c r="E205" i="8"/>
  <c r="C206" i="8"/>
  <c r="C207" i="16"/>
  <c r="E206" i="16"/>
  <c r="D206" i="8" l="1"/>
  <c r="F206" i="8" s="1"/>
  <c r="B207" i="8" s="1"/>
  <c r="C208" i="12"/>
  <c r="D207" i="16"/>
  <c r="F207" i="16" s="1"/>
  <c r="B208" i="16" s="1"/>
  <c r="E207" i="12"/>
  <c r="E207" i="16" l="1"/>
  <c r="C207" i="8"/>
  <c r="C208" i="16"/>
  <c r="D208" i="12"/>
  <c r="F208" i="12" s="1"/>
  <c r="B209" i="12" s="1"/>
  <c r="E206" i="8"/>
  <c r="C209" i="12" l="1"/>
  <c r="D208" i="16"/>
  <c r="F208" i="16" s="1"/>
  <c r="B209" i="16" s="1"/>
  <c r="D207" i="8"/>
  <c r="F207" i="8" s="1"/>
  <c r="B208" i="8" s="1"/>
  <c r="E208" i="12"/>
  <c r="C208" i="8" l="1"/>
  <c r="E207" i="8"/>
  <c r="D209" i="12"/>
  <c r="F209" i="12" s="1"/>
  <c r="B210" i="12" s="1"/>
  <c r="C209" i="16"/>
  <c r="E208" i="16"/>
  <c r="C210" i="12" l="1"/>
  <c r="E209" i="12"/>
  <c r="D209" i="16"/>
  <c r="F209" i="16" s="1"/>
  <c r="B210" i="16" s="1"/>
  <c r="D208" i="8"/>
  <c r="F208" i="8" s="1"/>
  <c r="B209" i="8" s="1"/>
  <c r="E208" i="8" l="1"/>
  <c r="E209" i="16"/>
  <c r="C210" i="16"/>
  <c r="C209" i="8"/>
  <c r="D210" i="12"/>
  <c r="F210" i="12" s="1"/>
  <c r="B211" i="12" s="1"/>
  <c r="C211" i="12" l="1"/>
  <c r="D210" i="16"/>
  <c r="F210" i="16" s="1"/>
  <c r="B211" i="16" s="1"/>
  <c r="E210" i="12"/>
  <c r="D209" i="8"/>
  <c r="F209" i="8" s="1"/>
  <c r="B210" i="8" s="1"/>
  <c r="E209" i="8" l="1"/>
  <c r="E210" i="16"/>
  <c r="C211" i="16"/>
  <c r="C210" i="8"/>
  <c r="D211" i="12"/>
  <c r="F211" i="12" s="1"/>
  <c r="B212" i="12" s="1"/>
  <c r="E211" i="12" l="1"/>
  <c r="D210" i="8"/>
  <c r="F210" i="8" s="1"/>
  <c r="B211" i="8" s="1"/>
  <c r="D211" i="16"/>
  <c r="F211" i="16" s="1"/>
  <c r="B212" i="16" s="1"/>
  <c r="C212" i="12"/>
  <c r="D212" i="12" l="1"/>
  <c r="F212" i="12" s="1"/>
  <c r="B213" i="12" s="1"/>
  <c r="C211" i="8"/>
  <c r="C212" i="16"/>
  <c r="E211" i="16"/>
  <c r="E210" i="8"/>
  <c r="D212" i="16" l="1"/>
  <c r="F212" i="16" s="1"/>
  <c r="B213" i="16" s="1"/>
  <c r="C213" i="12"/>
  <c r="D211" i="8"/>
  <c r="F211" i="8" s="1"/>
  <c r="B212" i="8" s="1"/>
  <c r="E212" i="12"/>
  <c r="C212" i="8" l="1"/>
  <c r="C213" i="16"/>
  <c r="E211" i="8"/>
  <c r="D213" i="12"/>
  <c r="F213" i="12" s="1"/>
  <c r="B214" i="12" s="1"/>
  <c r="E212" i="16"/>
  <c r="E213" i="12" l="1"/>
  <c r="D213" i="16"/>
  <c r="F213" i="16" s="1"/>
  <c r="B214" i="16" s="1"/>
  <c r="D212" i="8"/>
  <c r="F212" i="8" s="1"/>
  <c r="B213" i="8" s="1"/>
  <c r="C214" i="12"/>
  <c r="D214" i="12" l="1"/>
  <c r="F214" i="12" s="1"/>
  <c r="B215" i="12" s="1"/>
  <c r="C214" i="16"/>
  <c r="C213" i="8"/>
  <c r="E212" i="8"/>
  <c r="E213" i="16"/>
  <c r="D213" i="8" l="1"/>
  <c r="F213" i="8" s="1"/>
  <c r="B214" i="8" s="1"/>
  <c r="C215" i="12"/>
  <c r="D214" i="16"/>
  <c r="F214" i="16" s="1"/>
  <c r="B215" i="16" s="1"/>
  <c r="E214" i="12"/>
  <c r="C215" i="16" l="1"/>
  <c r="C214" i="8"/>
  <c r="E214" i="16"/>
  <c r="D215" i="12"/>
  <c r="F215" i="12" s="1"/>
  <c r="B216" i="12" s="1"/>
  <c r="E213" i="8"/>
  <c r="E215" i="12" l="1"/>
  <c r="D215" i="16"/>
  <c r="F215" i="16" s="1"/>
  <c r="B216" i="16" s="1"/>
  <c r="D214" i="8"/>
  <c r="F214" i="8" s="1"/>
  <c r="B215" i="8" s="1"/>
  <c r="C216" i="12"/>
  <c r="D216" i="12" l="1"/>
  <c r="F216" i="12" s="1"/>
  <c r="B217" i="12" s="1"/>
  <c r="C216" i="16"/>
  <c r="C215" i="8"/>
  <c r="E214" i="8"/>
  <c r="E215" i="16"/>
  <c r="D215" i="8" l="1"/>
  <c r="F215" i="8" s="1"/>
  <c r="B216" i="8" s="1"/>
  <c r="C217" i="12"/>
  <c r="D216" i="16"/>
  <c r="F216" i="16" s="1"/>
  <c r="B217" i="16" s="1"/>
  <c r="E216" i="12"/>
  <c r="C216" i="8" l="1"/>
  <c r="C217" i="16"/>
  <c r="E216" i="16"/>
  <c r="D217" i="12"/>
  <c r="F217" i="12" s="1"/>
  <c r="B218" i="12" s="1"/>
  <c r="E215" i="8"/>
  <c r="E217" i="12" l="1"/>
  <c r="D217" i="16"/>
  <c r="F217" i="16" s="1"/>
  <c r="B218" i="16" s="1"/>
  <c r="D216" i="8"/>
  <c r="F216" i="8" s="1"/>
  <c r="B217" i="8" s="1"/>
  <c r="C218" i="12"/>
  <c r="D218" i="12" l="1"/>
  <c r="F218" i="12" s="1"/>
  <c r="B219" i="12" s="1"/>
  <c r="C218" i="16"/>
  <c r="C217" i="8"/>
  <c r="E216" i="8"/>
  <c r="E217" i="16"/>
  <c r="D217" i="8" l="1"/>
  <c r="F217" i="8" s="1"/>
  <c r="B218" i="8" s="1"/>
  <c r="D218" i="16"/>
  <c r="F218" i="16" s="1"/>
  <c r="B219" i="16" s="1"/>
  <c r="C219" i="12"/>
  <c r="E218" i="12"/>
  <c r="C219" i="16" l="1"/>
  <c r="C218" i="8"/>
  <c r="D219" i="12"/>
  <c r="F219" i="12" s="1"/>
  <c r="B220" i="12" s="1"/>
  <c r="E218" i="16"/>
  <c r="E217" i="8"/>
  <c r="D218" i="8" l="1"/>
  <c r="F218" i="8" s="1"/>
  <c r="B219" i="8" s="1"/>
  <c r="C220" i="12"/>
  <c r="E219" i="12"/>
  <c r="D219" i="16"/>
  <c r="F219" i="16" s="1"/>
  <c r="B220" i="16" s="1"/>
  <c r="E219" i="16" l="1"/>
  <c r="C219" i="8"/>
  <c r="D220" i="12"/>
  <c r="F220" i="12" s="1"/>
  <c r="B221" i="12" s="1"/>
  <c r="C220" i="16"/>
  <c r="E218" i="8"/>
  <c r="D220" i="16" l="1"/>
  <c r="F220" i="16" s="1"/>
  <c r="B221" i="16" s="1"/>
  <c r="D219" i="8"/>
  <c r="F219" i="8" s="1"/>
  <c r="B220" i="8" s="1"/>
  <c r="C221" i="12"/>
  <c r="E220" i="12"/>
  <c r="C220" i="8" l="1"/>
  <c r="E219" i="8"/>
  <c r="C221" i="16"/>
  <c r="D221" i="12"/>
  <c r="F221" i="12" s="1"/>
  <c r="B222" i="12" s="1"/>
  <c r="E220" i="16"/>
  <c r="E221" i="12" l="1"/>
  <c r="D221" i="16"/>
  <c r="F221" i="16" s="1"/>
  <c r="B222" i="16" s="1"/>
  <c r="C222" i="12"/>
  <c r="D220" i="8"/>
  <c r="F220" i="8" s="1"/>
  <c r="B221" i="8" s="1"/>
  <c r="C221" i="8" l="1"/>
  <c r="C222" i="16"/>
  <c r="E220" i="8"/>
  <c r="D222" i="12"/>
  <c r="F222" i="12" s="1"/>
  <c r="B223" i="12" s="1"/>
  <c r="E221" i="16"/>
  <c r="E222" i="12" l="1"/>
  <c r="D222" i="16"/>
  <c r="F222" i="16" s="1"/>
  <c r="B223" i="16" s="1"/>
  <c r="D221" i="8"/>
  <c r="F221" i="8" s="1"/>
  <c r="B222" i="8" s="1"/>
  <c r="C223" i="12"/>
  <c r="C223" i="16" l="1"/>
  <c r="D223" i="12"/>
  <c r="F223" i="12" s="1"/>
  <c r="B224" i="12" s="1"/>
  <c r="C222" i="8"/>
  <c r="E221" i="8"/>
  <c r="E222" i="16"/>
  <c r="C224" i="12" l="1"/>
  <c r="E223" i="12"/>
  <c r="D222" i="8"/>
  <c r="F222" i="8" s="1"/>
  <c r="B223" i="8" s="1"/>
  <c r="D223" i="16"/>
  <c r="F223" i="16" s="1"/>
  <c r="B224" i="16" s="1"/>
  <c r="E222" i="8" l="1"/>
  <c r="E223" i="16"/>
  <c r="C223" i="8"/>
  <c r="C224" i="16"/>
  <c r="D224" i="12"/>
  <c r="F224" i="12" s="1"/>
  <c r="B225" i="12" s="1"/>
  <c r="C225" i="12" l="1"/>
  <c r="E224" i="12"/>
  <c r="D224" i="16"/>
  <c r="F224" i="16" s="1"/>
  <c r="B225" i="16" s="1"/>
  <c r="D223" i="8"/>
  <c r="F223" i="8" s="1"/>
  <c r="B224" i="8" s="1"/>
  <c r="E223" i="8" l="1"/>
  <c r="C225" i="16"/>
  <c r="D225" i="12"/>
  <c r="F225" i="12" s="1"/>
  <c r="B226" i="12" s="1"/>
  <c r="E224" i="16"/>
  <c r="C224" i="8"/>
  <c r="C226" i="12" l="1"/>
  <c r="E225" i="12"/>
  <c r="D224" i="8"/>
  <c r="F224" i="8" s="1"/>
  <c r="B225" i="8" s="1"/>
  <c r="D225" i="16"/>
  <c r="F225" i="16" s="1"/>
  <c r="B226" i="16" s="1"/>
  <c r="E225" i="16" l="1"/>
  <c r="C225" i="8"/>
  <c r="E224" i="8"/>
  <c r="C226" i="16"/>
  <c r="D226" i="12"/>
  <c r="F226" i="12" s="1"/>
  <c r="B227" i="12" s="1"/>
  <c r="E226" i="12" l="1"/>
  <c r="D226" i="16"/>
  <c r="F226" i="16" s="1"/>
  <c r="B227" i="16" s="1"/>
  <c r="AO88" i="15"/>
  <c r="AO91" i="15" s="1"/>
  <c r="AO92" i="15" s="1"/>
  <c r="AO97" i="15" s="1"/>
  <c r="AO88" i="6"/>
  <c r="AO91" i="6" s="1"/>
  <c r="AO92" i="6" s="1"/>
  <c r="AO97" i="6" s="1"/>
  <c r="D225" i="8"/>
  <c r="F225" i="8" s="1"/>
  <c r="B226" i="8" s="1"/>
  <c r="C227" i="12"/>
  <c r="C226" i="8" l="1"/>
  <c r="E225" i="8"/>
  <c r="C227" i="16"/>
  <c r="D227" i="12"/>
  <c r="F227" i="12" s="1"/>
  <c r="B228" i="12" s="1"/>
  <c r="E226" i="16"/>
  <c r="C228" i="12" l="1"/>
  <c r="E227" i="12"/>
  <c r="D227" i="16"/>
  <c r="F227" i="16" s="1"/>
  <c r="B228" i="16" s="1"/>
  <c r="D226" i="8"/>
  <c r="F226" i="8" s="1"/>
  <c r="B227" i="8" s="1"/>
  <c r="E226" i="8" l="1"/>
  <c r="C228" i="16"/>
  <c r="D228" i="12"/>
  <c r="F228" i="12" s="1"/>
  <c r="B229" i="12" s="1"/>
  <c r="E227" i="16"/>
  <c r="C227" i="8"/>
  <c r="D227" i="8" l="1"/>
  <c r="F227" i="8" s="1"/>
  <c r="B228" i="8" s="1"/>
  <c r="C229" i="12"/>
  <c r="D228" i="16"/>
  <c r="F228" i="16" s="1"/>
  <c r="B229" i="16" s="1"/>
  <c r="E228" i="12"/>
  <c r="E228" i="16" l="1"/>
  <c r="C228" i="8"/>
  <c r="C229" i="16"/>
  <c r="D229" i="12"/>
  <c r="F229" i="12" s="1"/>
  <c r="B230" i="12" s="1"/>
  <c r="E227" i="8"/>
  <c r="E229" i="12" l="1"/>
  <c r="C230" i="12"/>
  <c r="D229" i="16"/>
  <c r="F229" i="16" s="1"/>
  <c r="B230" i="16" s="1"/>
  <c r="D228" i="8"/>
  <c r="F228" i="8" s="1"/>
  <c r="B229" i="8" s="1"/>
  <c r="C229" i="8" l="1"/>
  <c r="C230" i="16"/>
  <c r="E228" i="8"/>
  <c r="E229" i="16"/>
  <c r="D230" i="12"/>
  <c r="F230" i="12" s="1"/>
  <c r="B231" i="12" s="1"/>
  <c r="D229" i="8" l="1"/>
  <c r="F229" i="8" s="1"/>
  <c r="B230" i="8" s="1"/>
  <c r="D230" i="16"/>
  <c r="F230" i="16" s="1"/>
  <c r="B231" i="16" s="1"/>
  <c r="C231" i="12"/>
  <c r="E230" i="12"/>
  <c r="D231" i="12" l="1"/>
  <c r="F231" i="12" s="1"/>
  <c r="B232" i="12" s="1"/>
  <c r="C230" i="8"/>
  <c r="C231" i="16"/>
  <c r="E230" i="16"/>
  <c r="E229" i="8"/>
  <c r="D231" i="16" l="1"/>
  <c r="F231" i="16" s="1"/>
  <c r="B232" i="16" s="1"/>
  <c r="C232" i="12"/>
  <c r="D230" i="8"/>
  <c r="F230" i="8" s="1"/>
  <c r="B231" i="8" s="1"/>
  <c r="E231" i="12"/>
  <c r="C232" i="16" l="1"/>
  <c r="C231" i="8"/>
  <c r="E230" i="8"/>
  <c r="D232" i="12"/>
  <c r="F232" i="12" s="1"/>
  <c r="B233" i="12" s="1"/>
  <c r="E231" i="16"/>
  <c r="E232" i="12" l="1"/>
  <c r="D231" i="8"/>
  <c r="F231" i="8" s="1"/>
  <c r="B232" i="8" s="1"/>
  <c r="D232" i="16"/>
  <c r="F232" i="16" s="1"/>
  <c r="B233" i="16" s="1"/>
  <c r="C233" i="12"/>
  <c r="D233" i="12" l="1"/>
  <c r="F233" i="12" s="1"/>
  <c r="B234" i="12" s="1"/>
  <c r="C232" i="8"/>
  <c r="C233" i="16"/>
  <c r="E232" i="16"/>
  <c r="E231" i="8"/>
  <c r="D232" i="8" l="1"/>
  <c r="F232" i="8" s="1"/>
  <c r="B233" i="8" s="1"/>
  <c r="C234" i="12"/>
  <c r="D233" i="16"/>
  <c r="F233" i="16" s="1"/>
  <c r="B234" i="16" s="1"/>
  <c r="E233" i="12"/>
  <c r="C234" i="16" l="1"/>
  <c r="C233" i="8"/>
  <c r="E233" i="16"/>
  <c r="D234" i="12"/>
  <c r="F234" i="12" s="1"/>
  <c r="B235" i="12" s="1"/>
  <c r="E232" i="8"/>
  <c r="E234" i="12" l="1"/>
  <c r="D233" i="8"/>
  <c r="F233" i="8" s="1"/>
  <c r="B234" i="8" s="1"/>
  <c r="D234" i="16"/>
  <c r="F234" i="16" s="1"/>
  <c r="B235" i="16" s="1"/>
  <c r="C235" i="12"/>
  <c r="D235" i="12" l="1"/>
  <c r="F235" i="12" s="1"/>
  <c r="B236" i="12" s="1"/>
  <c r="C234" i="8"/>
  <c r="C235" i="16"/>
  <c r="E234" i="16"/>
  <c r="E233" i="8"/>
  <c r="D234" i="8" l="1"/>
  <c r="F234" i="8" s="1"/>
  <c r="B235" i="8" s="1"/>
  <c r="D235" i="16"/>
  <c r="F235" i="16" s="1"/>
  <c r="B236" i="16" s="1"/>
  <c r="C236" i="12"/>
  <c r="E235" i="12"/>
  <c r="C236" i="16" l="1"/>
  <c r="C235" i="8"/>
  <c r="D236" i="12"/>
  <c r="F236" i="12" s="1"/>
  <c r="B237" i="12" s="1"/>
  <c r="E235" i="16"/>
  <c r="E234" i="8"/>
  <c r="C237" i="12" l="1"/>
  <c r="E236" i="12"/>
  <c r="D235" i="8"/>
  <c r="F235" i="8" s="1"/>
  <c r="B236" i="8" s="1"/>
  <c r="D236" i="16"/>
  <c r="F236" i="16" s="1"/>
  <c r="B237" i="16" s="1"/>
  <c r="E236" i="16" l="1"/>
  <c r="E235" i="8"/>
  <c r="C236" i="8"/>
  <c r="C237" i="16"/>
  <c r="D237" i="12"/>
  <c r="F237" i="12" s="1"/>
  <c r="B238" i="12" s="1"/>
  <c r="E237" i="12" l="1"/>
  <c r="D237" i="16"/>
  <c r="F237" i="16" s="1"/>
  <c r="B238" i="16" s="1"/>
  <c r="D236" i="8"/>
  <c r="F236" i="8" s="1"/>
  <c r="B237" i="8" s="1"/>
  <c r="C238" i="12"/>
  <c r="D238" i="12" l="1"/>
  <c r="F238" i="12" s="1"/>
  <c r="B239" i="12" s="1"/>
  <c r="C238" i="16"/>
  <c r="C237" i="8"/>
  <c r="E236" i="8"/>
  <c r="E237" i="16"/>
  <c r="C239" i="12" l="1"/>
  <c r="D237" i="8"/>
  <c r="F237" i="8" s="1"/>
  <c r="B238" i="8" s="1"/>
  <c r="D238" i="16"/>
  <c r="F238" i="16" s="1"/>
  <c r="B239" i="16" s="1"/>
  <c r="E238" i="12"/>
  <c r="E238" i="16" l="1"/>
  <c r="D239" i="12"/>
  <c r="F239" i="12" s="1"/>
  <c r="B240" i="12" s="1"/>
  <c r="C239" i="16"/>
  <c r="C238" i="8"/>
  <c r="E237" i="8"/>
  <c r="D239" i="16" l="1"/>
  <c r="F239" i="16" s="1"/>
  <c r="B240" i="16" s="1"/>
  <c r="E239" i="12"/>
  <c r="D238" i="8"/>
  <c r="F238" i="8" s="1"/>
  <c r="B239" i="8" s="1"/>
  <c r="C240" i="12"/>
  <c r="E238" i="8" l="1"/>
  <c r="D240" i="12"/>
  <c r="F240" i="12" s="1"/>
  <c r="B241" i="12" s="1"/>
  <c r="C240" i="16"/>
  <c r="C239" i="8"/>
  <c r="E239" i="16"/>
  <c r="C241" i="12" l="1"/>
  <c r="D239" i="8"/>
  <c r="F239" i="8" s="1"/>
  <c r="B240" i="8" s="1"/>
  <c r="D240" i="16"/>
  <c r="F240" i="16" s="1"/>
  <c r="B241" i="16" s="1"/>
  <c r="E240" i="12"/>
  <c r="C241" i="16" l="1"/>
  <c r="E240" i="16"/>
  <c r="D241" i="12"/>
  <c r="F241" i="12" s="1"/>
  <c r="B242" i="12" s="1"/>
  <c r="C240" i="8"/>
  <c r="E239" i="8"/>
  <c r="C242" i="12" l="1"/>
  <c r="D240" i="8"/>
  <c r="F240" i="8" s="1"/>
  <c r="B241" i="8" s="1"/>
  <c r="E241" i="12"/>
  <c r="D241" i="16"/>
  <c r="F241" i="16" s="1"/>
  <c r="B242" i="16" s="1"/>
  <c r="E241" i="16" l="1"/>
  <c r="C241" i="8"/>
  <c r="E240" i="8"/>
  <c r="C242" i="16"/>
  <c r="D242" i="12"/>
  <c r="F242" i="12" s="1"/>
  <c r="B243" i="12" s="1"/>
  <c r="E242" i="12" l="1"/>
  <c r="D241" i="8"/>
  <c r="F241" i="8" s="1"/>
  <c r="B242" i="8" s="1"/>
  <c r="D242" i="16"/>
  <c r="F242" i="16" s="1"/>
  <c r="B243" i="16" s="1"/>
  <c r="C243" i="12"/>
  <c r="C242" i="8" l="1"/>
  <c r="D243" i="12"/>
  <c r="F243" i="12" s="1"/>
  <c r="B244" i="12" s="1"/>
  <c r="C243" i="16"/>
  <c r="E242" i="16"/>
  <c r="E241" i="8"/>
  <c r="D243" i="16" l="1"/>
  <c r="F243" i="16" s="1"/>
  <c r="B244" i="16" s="1"/>
  <c r="E243" i="12"/>
  <c r="D242" i="8"/>
  <c r="F242" i="8" s="1"/>
  <c r="B243" i="8" s="1"/>
  <c r="C244" i="12"/>
  <c r="C244" i="16" l="1"/>
  <c r="C243" i="8"/>
  <c r="E242" i="8"/>
  <c r="D244" i="12"/>
  <c r="F244" i="12" s="1"/>
  <c r="B245" i="12" s="1"/>
  <c r="E243" i="16"/>
  <c r="E244" i="12" l="1"/>
  <c r="D243" i="8"/>
  <c r="F243" i="8" s="1"/>
  <c r="B244" i="8" s="1"/>
  <c r="D244" i="16"/>
  <c r="F244" i="16" s="1"/>
  <c r="B245" i="16" s="1"/>
  <c r="C245" i="12"/>
  <c r="E244" i="16" l="1"/>
  <c r="D245" i="12"/>
  <c r="F245" i="12" s="1"/>
  <c r="B246" i="12" s="1"/>
  <c r="C245" i="16"/>
  <c r="C244" i="8"/>
  <c r="E243" i="8"/>
  <c r="D245" i="16" l="1"/>
  <c r="F245" i="16" s="1"/>
  <c r="B246" i="16" s="1"/>
  <c r="C246" i="12"/>
  <c r="D244" i="8"/>
  <c r="F244" i="8" s="1"/>
  <c r="B245" i="8" s="1"/>
  <c r="E245" i="12"/>
  <c r="C245" i="8" l="1"/>
  <c r="C246" i="16"/>
  <c r="E244" i="8"/>
  <c r="D246" i="12"/>
  <c r="F246" i="12" s="1"/>
  <c r="B247" i="12" s="1"/>
  <c r="E245" i="16"/>
  <c r="E246" i="12" l="1"/>
  <c r="D246" i="16"/>
  <c r="F246" i="16" s="1"/>
  <c r="B247" i="16" s="1"/>
  <c r="D245" i="8"/>
  <c r="F245" i="8" s="1"/>
  <c r="B246" i="8" s="1"/>
  <c r="C247" i="12"/>
  <c r="D247" i="12" l="1"/>
  <c r="F247" i="12" s="1"/>
  <c r="B248" i="12" s="1"/>
  <c r="C247" i="16"/>
  <c r="C246" i="8"/>
  <c r="E245" i="8"/>
  <c r="E246" i="16"/>
  <c r="D247" i="16" l="1"/>
  <c r="F247" i="16" s="1"/>
  <c r="B248" i="16" s="1"/>
  <c r="C248" i="12"/>
  <c r="D246" i="8"/>
  <c r="F246" i="8" s="1"/>
  <c r="B247" i="8" s="1"/>
  <c r="E247" i="12"/>
  <c r="C248" i="16" l="1"/>
  <c r="C247" i="8"/>
  <c r="E246" i="8"/>
  <c r="D248" i="12"/>
  <c r="F248" i="12" s="1"/>
  <c r="B249" i="12" s="1"/>
  <c r="E247" i="16"/>
  <c r="E248" i="12" l="1"/>
  <c r="D247" i="8"/>
  <c r="F247" i="8" s="1"/>
  <c r="B248" i="8" s="1"/>
  <c r="C249" i="12"/>
  <c r="D248" i="16"/>
  <c r="F248" i="16" s="1"/>
  <c r="B249" i="16" s="1"/>
  <c r="C249" i="16" l="1"/>
  <c r="C248" i="8"/>
  <c r="E248" i="16"/>
  <c r="D249" i="12"/>
  <c r="F249" i="12" s="1"/>
  <c r="B250" i="12" s="1"/>
  <c r="E247" i="8"/>
  <c r="E249" i="12" l="1"/>
  <c r="D248" i="8"/>
  <c r="F248" i="8" s="1"/>
  <c r="B249" i="8" s="1"/>
  <c r="C250" i="12"/>
  <c r="D249" i="16"/>
  <c r="F249" i="16" s="1"/>
  <c r="B250" i="16" s="1"/>
  <c r="C250" i="16" l="1"/>
  <c r="C249" i="8"/>
  <c r="E249" i="16"/>
  <c r="D250" i="12"/>
  <c r="F250" i="12" s="1"/>
  <c r="E248" i="8"/>
  <c r="E250" i="12" l="1"/>
  <c r="D250" i="16"/>
  <c r="F250" i="16" s="1"/>
  <c r="D249" i="8"/>
  <c r="F249" i="8" s="1"/>
  <c r="B250" i="8" s="1"/>
  <c r="C250" i="8" l="1"/>
  <c r="E249" i="8"/>
  <c r="E250" i="16"/>
  <c r="D250" i="8" l="1"/>
  <c r="F250" i="8" s="1"/>
  <c r="E250" i="8" l="1"/>
  <c r="E20" i="5"/>
  <c r="X20" i="5" l="1"/>
  <c r="E24" i="5"/>
  <c r="E25" i="5"/>
  <c r="E27" i="5"/>
  <c r="E29" i="5"/>
  <c r="E30" i="5"/>
  <c r="E8" i="5" s="1"/>
  <c r="I7" i="4" s="1"/>
  <c r="E22" i="5"/>
  <c r="E28" i="5"/>
  <c r="E26" i="5"/>
  <c r="E21" i="5"/>
  <c r="W5" i="5"/>
  <c r="E23" i="5"/>
  <c r="X28" i="5" l="1"/>
  <c r="X22" i="5"/>
  <c r="X23" i="5"/>
  <c r="X24" i="5"/>
  <c r="X29" i="5"/>
  <c r="CL8" i="5"/>
  <c r="AE8" i="5"/>
  <c r="CY8" i="5"/>
  <c r="AG8" i="5"/>
  <c r="DA8" i="5"/>
  <c r="AT8" i="5"/>
  <c r="DN8" i="5"/>
  <c r="BG8" i="5"/>
  <c r="EA8" i="5"/>
  <c r="CF8" i="5"/>
  <c r="Z8" i="5"/>
  <c r="CX8" i="5"/>
  <c r="CA8" i="5"/>
  <c r="CC8" i="5"/>
  <c r="BR8" i="5"/>
  <c r="AU8" i="5"/>
  <c r="AV8" i="5"/>
  <c r="EB8" i="5"/>
  <c r="AL8" i="5"/>
  <c r="AW8" i="5"/>
  <c r="AX8" i="5"/>
  <c r="AY8" i="5"/>
  <c r="Y8" i="5"/>
  <c r="DX8" i="5"/>
  <c r="DE8" i="5"/>
  <c r="CH8" i="5"/>
  <c r="DG8" i="5"/>
  <c r="CJ8" i="5"/>
  <c r="BM8" i="5"/>
  <c r="BP8" i="5"/>
  <c r="AD8" i="5"/>
  <c r="DJ8" i="5"/>
  <c r="CM8" i="5"/>
  <c r="CO8" i="5"/>
  <c r="CD8" i="5"/>
  <c r="BS8" i="5"/>
  <c r="BH8" i="5"/>
  <c r="BU8" i="5"/>
  <c r="BV8" i="5"/>
  <c r="BW8" i="5"/>
  <c r="AZ8" i="5"/>
  <c r="AB8" i="5"/>
  <c r="EC8" i="5"/>
  <c r="EE8" i="5"/>
  <c r="DH8" i="5"/>
  <c r="CK8" i="5"/>
  <c r="DL8" i="5"/>
  <c r="BZ8" i="5"/>
  <c r="AQ8" i="5"/>
  <c r="AS8" i="5"/>
  <c r="DB8" i="5"/>
  <c r="AI8" i="5"/>
  <c r="DP8" i="5"/>
  <c r="DR8" i="5"/>
  <c r="BY8" i="5"/>
  <c r="CG8" i="5"/>
  <c r="BL8" i="5"/>
  <c r="DF8" i="5"/>
  <c r="DV8" i="5"/>
  <c r="BC8" i="5"/>
  <c r="BE8" i="5"/>
  <c r="DZ8" i="5"/>
  <c r="CE8" i="5"/>
  <c r="CU8" i="5"/>
  <c r="CW8" i="5"/>
  <c r="AC8" i="5"/>
  <c r="AK8" i="5"/>
  <c r="EF8" i="5"/>
  <c r="EH8" i="5"/>
  <c r="BO8" i="5"/>
  <c r="BQ8" i="5"/>
  <c r="EL8" i="5"/>
  <c r="CQ8" i="5"/>
  <c r="AJ8" i="5"/>
  <c r="AA8" i="5"/>
  <c r="AP8" i="5"/>
  <c r="DK8" i="5"/>
  <c r="DM8" i="5"/>
  <c r="BT8" i="5"/>
  <c r="DS8" i="5"/>
  <c r="CV8" i="5"/>
  <c r="DU8" i="5"/>
  <c r="CZ8" i="5"/>
  <c r="ED8" i="5"/>
  <c r="BB8" i="5"/>
  <c r="DW8" i="5"/>
  <c r="DY8" i="5"/>
  <c r="CR8" i="5"/>
  <c r="CS8" i="5"/>
  <c r="CT8" i="5"/>
  <c r="DT8" i="5"/>
  <c r="BN8" i="5"/>
  <c r="EI8" i="5"/>
  <c r="EK8" i="5"/>
  <c r="DD8" i="5"/>
  <c r="DQ8" i="5"/>
  <c r="AM8" i="5"/>
  <c r="AO8" i="5"/>
  <c r="EJ8" i="5"/>
  <c r="AH8" i="5"/>
  <c r="DC8" i="5"/>
  <c r="BK8" i="5"/>
  <c r="AN8" i="5"/>
  <c r="DI8" i="5"/>
  <c r="BF8" i="5"/>
  <c r="DO8" i="5"/>
  <c r="BD8" i="5"/>
  <c r="AF8" i="5"/>
  <c r="BJ8" i="5"/>
  <c r="CI8" i="5"/>
  <c r="EG8" i="5"/>
  <c r="AR8" i="5"/>
  <c r="CP8" i="5"/>
  <c r="BX8" i="5"/>
  <c r="BA8" i="5"/>
  <c r="CB8" i="5"/>
  <c r="BI8" i="5"/>
  <c r="CN8" i="5"/>
  <c r="X30" i="5"/>
  <c r="X8" i="5" s="1"/>
  <c r="X21" i="5"/>
  <c r="X27" i="5"/>
  <c r="X26" i="5"/>
  <c r="BH5" i="5"/>
  <c r="X25" i="5"/>
  <c r="CK5" i="5"/>
  <c r="CJ5" i="5"/>
  <c r="AE5" i="5"/>
  <c r="AC5" i="5"/>
  <c r="BC5" i="5"/>
  <c r="AW5" i="5"/>
  <c r="BJ5" i="5"/>
  <c r="DQ5" i="5"/>
  <c r="W19" i="5"/>
  <c r="E6" i="5"/>
  <c r="I5" i="4" s="1"/>
  <c r="AA18" i="11"/>
  <c r="AA20" i="11" s="1"/>
  <c r="AA22" i="11" s="1"/>
  <c r="AA4" i="6"/>
  <c r="AA4" i="15"/>
  <c r="E5" i="5"/>
  <c r="CI6" i="5" l="1"/>
  <c r="BU6" i="5"/>
  <c r="AZ6" i="5"/>
  <c r="AB6" i="5"/>
  <c r="EA6" i="5"/>
  <c r="CM6" i="5"/>
  <c r="EC6" i="5"/>
  <c r="DS6" i="5"/>
  <c r="CP6" i="5"/>
  <c r="BX6" i="5"/>
  <c r="Y6" i="5"/>
  <c r="DX6" i="5"/>
  <c r="CB6" i="5"/>
  <c r="CV6" i="5"/>
  <c r="DY6" i="5"/>
  <c r="BI6" i="5"/>
  <c r="BM5" i="6" s="1"/>
  <c r="BY6" i="5"/>
  <c r="AM6" i="5"/>
  <c r="AQ5" i="6" s="1"/>
  <c r="BZ6" i="5"/>
  <c r="AG6" i="5"/>
  <c r="CX6" i="5"/>
  <c r="CA6" i="5"/>
  <c r="CE5" i="6" s="1"/>
  <c r="DB6" i="5"/>
  <c r="CD6" i="5"/>
  <c r="AY6" i="5"/>
  <c r="DJ6" i="5"/>
  <c r="AR6" i="5"/>
  <c r="DC6" i="5"/>
  <c r="DG5" i="6" s="1"/>
  <c r="DE6" i="5"/>
  <c r="DF6" i="5"/>
  <c r="AU6" i="5"/>
  <c r="EI6" i="5"/>
  <c r="DW6" i="5"/>
  <c r="ED6" i="5"/>
  <c r="EH5" i="6" s="1"/>
  <c r="CS6" i="5"/>
  <c r="CF6" i="5"/>
  <c r="CJ6" i="5"/>
  <c r="AK6" i="5"/>
  <c r="CW6" i="5"/>
  <c r="BO6" i="5"/>
  <c r="BS5" i="6" s="1"/>
  <c r="AI6" i="5"/>
  <c r="CL6" i="5"/>
  <c r="CP5" i="6" s="1"/>
  <c r="DA6" i="5"/>
  <c r="CC6" i="5"/>
  <c r="BE6" i="5"/>
  <c r="BJ6" i="5"/>
  <c r="BN5" i="6" s="1"/>
  <c r="BC6" i="5"/>
  <c r="BF6" i="5"/>
  <c r="EJ6" i="5"/>
  <c r="AA6" i="5"/>
  <c r="AT6" i="5"/>
  <c r="EG6" i="5"/>
  <c r="EK5" i="6" s="1"/>
  <c r="AE6" i="5"/>
  <c r="AX6" i="5"/>
  <c r="CQ6" i="5"/>
  <c r="BP6" i="5"/>
  <c r="DR6" i="5"/>
  <c r="BH6" i="5"/>
  <c r="AC6" i="5"/>
  <c r="DP6" i="5"/>
  <c r="DT5" i="6" s="1"/>
  <c r="DQ6" i="5"/>
  <c r="EF6" i="5"/>
  <c r="CR6" i="5"/>
  <c r="BT6" i="5"/>
  <c r="CO6" i="5"/>
  <c r="Z6" i="5"/>
  <c r="AD5" i="6" s="1"/>
  <c r="BN6" i="5"/>
  <c r="AW6" i="5"/>
  <c r="AF6" i="5"/>
  <c r="CU6" i="5"/>
  <c r="DM6" i="5"/>
  <c r="BL6" i="5"/>
  <c r="BP5" i="6" s="1"/>
  <c r="EH6" i="5"/>
  <c r="CE6" i="5"/>
  <c r="EL6" i="5"/>
  <c r="CY6" i="5"/>
  <c r="DC5" i="6" s="1"/>
  <c r="AL6" i="5"/>
  <c r="CN6" i="5"/>
  <c r="CR5" i="6" s="1"/>
  <c r="DH6" i="5"/>
  <c r="DL6" i="5"/>
  <c r="BK6" i="5"/>
  <c r="BV6" i="5"/>
  <c r="CZ6" i="5"/>
  <c r="BD6" i="5"/>
  <c r="EE6" i="5"/>
  <c r="DO6" i="5"/>
  <c r="BA6" i="5"/>
  <c r="AV6" i="5"/>
  <c r="AZ5" i="6" s="1"/>
  <c r="AD6" i="5"/>
  <c r="BW6" i="5"/>
  <c r="CA5" i="6" s="1"/>
  <c r="CG6" i="5"/>
  <c r="CT6" i="5"/>
  <c r="BB6" i="5"/>
  <c r="BG6" i="5"/>
  <c r="EK6" i="5"/>
  <c r="DV6" i="5"/>
  <c r="DZ5" i="6" s="1"/>
  <c r="BR6" i="5"/>
  <c r="DK6" i="5"/>
  <c r="AN6" i="5"/>
  <c r="AS6" i="5"/>
  <c r="X6" i="5"/>
  <c r="AB5" i="6" s="1"/>
  <c r="DU6" i="5"/>
  <c r="DY5" i="6" s="1"/>
  <c r="DI6" i="5"/>
  <c r="BM6" i="5"/>
  <c r="AJ6" i="5"/>
  <c r="DN6" i="5"/>
  <c r="DT6" i="5"/>
  <c r="BS6" i="5"/>
  <c r="BW5" i="6" s="1"/>
  <c r="AO6" i="5"/>
  <c r="AH6" i="5"/>
  <c r="EB6" i="5"/>
  <c r="DD6" i="5"/>
  <c r="CK6" i="5"/>
  <c r="CO5" i="6" s="1"/>
  <c r="DZ6" i="5"/>
  <c r="ED5" i="6" s="1"/>
  <c r="DG6" i="5"/>
  <c r="AP6" i="5"/>
  <c r="BQ6" i="5"/>
  <c r="BU5" i="6" s="1"/>
  <c r="AQ6" i="5"/>
  <c r="AU5" i="6" s="1"/>
  <c r="CH6" i="5"/>
  <c r="CM5" i="6"/>
  <c r="BY5" i="6"/>
  <c r="BD5" i="6"/>
  <c r="AF5" i="6"/>
  <c r="EE5" i="6"/>
  <c r="EG5" i="6"/>
  <c r="DW5" i="6"/>
  <c r="CT5" i="6"/>
  <c r="CB5" i="6"/>
  <c r="AC5" i="6"/>
  <c r="CF5" i="6"/>
  <c r="CZ5" i="6"/>
  <c r="EC5" i="6"/>
  <c r="CC5" i="6"/>
  <c r="CD5" i="6"/>
  <c r="AK5" i="6"/>
  <c r="DB5" i="6"/>
  <c r="DF5" i="6"/>
  <c r="BC5" i="6"/>
  <c r="DN5" i="6"/>
  <c r="AV5" i="6"/>
  <c r="DI5" i="6"/>
  <c r="AY5" i="6"/>
  <c r="EM5" i="6"/>
  <c r="EA5" i="6"/>
  <c r="CW5" i="6"/>
  <c r="CN5" i="6"/>
  <c r="AO5" i="6"/>
  <c r="DA5" i="6"/>
  <c r="AM5" i="6"/>
  <c r="DE5" i="6"/>
  <c r="CG5" i="6"/>
  <c r="BI5" i="6"/>
  <c r="BG5" i="6"/>
  <c r="EN5" i="6"/>
  <c r="AE5" i="6"/>
  <c r="AX5" i="6"/>
  <c r="AI5" i="6"/>
  <c r="CU5" i="6"/>
  <c r="BT5" i="6"/>
  <c r="DV5" i="6"/>
  <c r="AG5" i="6"/>
  <c r="DU5" i="6"/>
  <c r="EJ5" i="6"/>
  <c r="CV5" i="6"/>
  <c r="BX5" i="6"/>
  <c r="CS5" i="6"/>
  <c r="BR5" i="6"/>
  <c r="BA5" i="6"/>
  <c r="AJ5" i="6"/>
  <c r="CY5" i="6"/>
  <c r="DQ5" i="6"/>
  <c r="EL5" i="6"/>
  <c r="CI5" i="6"/>
  <c r="EP5" i="6"/>
  <c r="AP5" i="6"/>
  <c r="DL5" i="6"/>
  <c r="DP5" i="6"/>
  <c r="BO5" i="6"/>
  <c r="BZ5" i="6"/>
  <c r="DD5" i="6"/>
  <c r="EI5" i="6"/>
  <c r="DS5" i="6"/>
  <c r="BE5" i="6"/>
  <c r="AH5" i="6"/>
  <c r="CK5" i="6"/>
  <c r="CX5" i="6"/>
  <c r="BF5" i="6"/>
  <c r="EO5" i="6"/>
  <c r="BV5" i="6"/>
  <c r="DO5" i="6"/>
  <c r="AR5" i="6"/>
  <c r="AW5" i="6"/>
  <c r="DM5" i="6"/>
  <c r="BQ5" i="6"/>
  <c r="AN5" i="6"/>
  <c r="DX5" i="6"/>
  <c r="AS5" i="6"/>
  <c r="AL5" i="6"/>
  <c r="EF5" i="6"/>
  <c r="DH5" i="6"/>
  <c r="DK5" i="6"/>
  <c r="AT5" i="6"/>
  <c r="CL5" i="6"/>
  <c r="EA5" i="5"/>
  <c r="CI5" i="5"/>
  <c r="AB5" i="5"/>
  <c r="BQ5" i="5"/>
  <c r="BA5" i="5"/>
  <c r="EL5" i="5"/>
  <c r="DA5" i="5"/>
  <c r="AT5" i="5"/>
  <c r="BT5" i="5"/>
  <c r="CV5" i="5"/>
  <c r="CZ4" i="6" s="1"/>
  <c r="AS5" i="5"/>
  <c r="AW4" i="15" s="1"/>
  <c r="BU5" i="5"/>
  <c r="AZ5" i="5"/>
  <c r="CM5" i="5"/>
  <c r="EC5" i="5"/>
  <c r="EG4" i="15" s="1"/>
  <c r="DS5" i="5"/>
  <c r="CP5" i="5"/>
  <c r="CT4" i="6" s="1"/>
  <c r="BX5" i="5"/>
  <c r="Y5" i="5"/>
  <c r="DX5" i="5"/>
  <c r="CB5" i="5"/>
  <c r="CF4" i="6" s="1"/>
  <c r="DY5" i="5"/>
  <c r="EC4" i="15" s="1"/>
  <c r="BI5" i="5"/>
  <c r="BM4" i="6" s="1"/>
  <c r="BY5" i="5"/>
  <c r="AM5" i="5"/>
  <c r="BZ5" i="5"/>
  <c r="AG5" i="5"/>
  <c r="AK4" i="15" s="1"/>
  <c r="CX5" i="5"/>
  <c r="DB4" i="6" s="1"/>
  <c r="CA5" i="5"/>
  <c r="CE4" i="6" s="1"/>
  <c r="DB5" i="5"/>
  <c r="CD5" i="5"/>
  <c r="AY5" i="5"/>
  <c r="DJ5" i="5"/>
  <c r="DN4" i="6" s="1"/>
  <c r="AR5" i="5"/>
  <c r="AV4" i="6" s="1"/>
  <c r="DC5" i="5"/>
  <c r="DG4" i="6" s="1"/>
  <c r="DE5" i="5"/>
  <c r="DF5" i="5"/>
  <c r="AU5" i="5"/>
  <c r="EI5" i="5"/>
  <c r="EM4" i="15" s="1"/>
  <c r="DW5" i="5"/>
  <c r="EA4" i="15" s="1"/>
  <c r="ED5" i="5"/>
  <c r="EH4" i="6" s="1"/>
  <c r="CS5" i="5"/>
  <c r="CF5" i="5"/>
  <c r="AK5" i="5"/>
  <c r="CW5" i="5"/>
  <c r="DA4" i="6" s="1"/>
  <c r="BO5" i="5"/>
  <c r="AI5" i="5"/>
  <c r="AM4" i="15" s="1"/>
  <c r="CL5" i="5"/>
  <c r="CC5" i="5"/>
  <c r="BE5" i="5"/>
  <c r="BF5" i="5"/>
  <c r="BJ4" i="6" s="1"/>
  <c r="EJ5" i="5"/>
  <c r="EN4" i="6" s="1"/>
  <c r="AA5" i="5"/>
  <c r="AE4" i="6" s="1"/>
  <c r="EG5" i="5"/>
  <c r="AX5" i="5"/>
  <c r="CQ5" i="5"/>
  <c r="BP5" i="5"/>
  <c r="BT4" i="15" s="1"/>
  <c r="DR5" i="5"/>
  <c r="DV4" i="6" s="1"/>
  <c r="DP5" i="5"/>
  <c r="DT4" i="15" s="1"/>
  <c r="EF5" i="5"/>
  <c r="CR5" i="5"/>
  <c r="CO5" i="5"/>
  <c r="Z5" i="5"/>
  <c r="AD4" i="6" s="1"/>
  <c r="BN5" i="5"/>
  <c r="BR4" i="6" s="1"/>
  <c r="AF5" i="5"/>
  <c r="AJ4" i="15" s="1"/>
  <c r="CU5" i="5"/>
  <c r="DM5" i="5"/>
  <c r="BL5" i="5"/>
  <c r="EH5" i="5"/>
  <c r="EL4" i="15" s="1"/>
  <c r="CE5" i="5"/>
  <c r="CI4" i="6" s="1"/>
  <c r="CY5" i="5"/>
  <c r="DC4" i="15" s="1"/>
  <c r="AL5" i="5"/>
  <c r="CN5" i="5"/>
  <c r="CR4" i="6" s="1"/>
  <c r="DH5" i="5"/>
  <c r="DL5" i="5"/>
  <c r="DP4" i="6" s="1"/>
  <c r="BK5" i="5"/>
  <c r="BO4" i="6" s="1"/>
  <c r="BV5" i="5"/>
  <c r="BZ4" i="6" s="1"/>
  <c r="CZ5" i="5"/>
  <c r="BD5" i="5"/>
  <c r="BH4" i="6" s="1"/>
  <c r="EE5" i="5"/>
  <c r="DO5" i="5"/>
  <c r="DS4" i="6" s="1"/>
  <c r="AV5" i="5"/>
  <c r="AV19" i="5" s="1"/>
  <c r="AD5" i="5"/>
  <c r="AH4" i="6" s="1"/>
  <c r="BW5" i="5"/>
  <c r="CG5" i="5"/>
  <c r="CT5" i="5"/>
  <c r="BB5" i="5"/>
  <c r="BF4" i="6" s="1"/>
  <c r="BG5" i="5"/>
  <c r="BK4" i="6" s="1"/>
  <c r="EK5" i="5"/>
  <c r="EO4" i="6" s="1"/>
  <c r="DV5" i="5"/>
  <c r="BR5" i="5"/>
  <c r="DK5" i="5"/>
  <c r="DO4" i="6" s="1"/>
  <c r="AN5" i="5"/>
  <c r="AR4" i="6" s="1"/>
  <c r="X5" i="5"/>
  <c r="AB4" i="6" s="1"/>
  <c r="DU5" i="5"/>
  <c r="DY4" i="15" s="1"/>
  <c r="DI5" i="5"/>
  <c r="BM5" i="5"/>
  <c r="BQ4" i="15" s="1"/>
  <c r="AJ5" i="5"/>
  <c r="DN5" i="5"/>
  <c r="DR4" i="6" s="1"/>
  <c r="DT5" i="5"/>
  <c r="BS5" i="5"/>
  <c r="BW4" i="15" s="1"/>
  <c r="AO5" i="5"/>
  <c r="AS4" i="6" s="1"/>
  <c r="AH5" i="5"/>
  <c r="AL4" i="6" s="1"/>
  <c r="EB5" i="5"/>
  <c r="DD5" i="5"/>
  <c r="DH4" i="6" s="1"/>
  <c r="DZ5" i="5"/>
  <c r="ED4" i="6" s="1"/>
  <c r="DG5" i="5"/>
  <c r="DK4" i="15" s="1"/>
  <c r="AP5" i="5"/>
  <c r="AQ5" i="5"/>
  <c r="AU4" i="6" s="1"/>
  <c r="CH5" i="5"/>
  <c r="AB7" i="15"/>
  <c r="AB7" i="6"/>
  <c r="CT7" i="6"/>
  <c r="CT7" i="15"/>
  <c r="BH7" i="6"/>
  <c r="BH7" i="15"/>
  <c r="DG7" i="6"/>
  <c r="DG7" i="15"/>
  <c r="DH7" i="6"/>
  <c r="DH7" i="15"/>
  <c r="CW7" i="6"/>
  <c r="CW7" i="15"/>
  <c r="DD7" i="6"/>
  <c r="DD7" i="15"/>
  <c r="DO7" i="6"/>
  <c r="DO7" i="15"/>
  <c r="BU7" i="6"/>
  <c r="BU7" i="15"/>
  <c r="DA7" i="6"/>
  <c r="DA7" i="15"/>
  <c r="DZ7" i="15"/>
  <c r="DZ7" i="6"/>
  <c r="DT7" i="6"/>
  <c r="DT7" i="15"/>
  <c r="DP7" i="15"/>
  <c r="DP7" i="6"/>
  <c r="BD7" i="6"/>
  <c r="BD7" i="15"/>
  <c r="CH7" i="6"/>
  <c r="CH7" i="15"/>
  <c r="BQ7" i="6"/>
  <c r="BQ7" i="15"/>
  <c r="AC7" i="6"/>
  <c r="AC7" i="15"/>
  <c r="AZ7" i="6"/>
  <c r="AZ7" i="15"/>
  <c r="AD7" i="6"/>
  <c r="AD7" i="15"/>
  <c r="DE7" i="6"/>
  <c r="DE7" i="15"/>
  <c r="CR7" i="6"/>
  <c r="CR7" i="15"/>
  <c r="AV7" i="6"/>
  <c r="AV7" i="15"/>
  <c r="DS7" i="6"/>
  <c r="DS7" i="15"/>
  <c r="AL7" i="15"/>
  <c r="AL7" i="6"/>
  <c r="EO7" i="6"/>
  <c r="EO7" i="15"/>
  <c r="CV7" i="6"/>
  <c r="CV7" i="15"/>
  <c r="DY7" i="15"/>
  <c r="DY7" i="6"/>
  <c r="AT7" i="15"/>
  <c r="AT7" i="6"/>
  <c r="BS7" i="6"/>
  <c r="BS7" i="15"/>
  <c r="CY7" i="6"/>
  <c r="CY7" i="15"/>
  <c r="DJ7" i="15"/>
  <c r="DJ7" i="6"/>
  <c r="AM7" i="6"/>
  <c r="AM7" i="15"/>
  <c r="CO7" i="6"/>
  <c r="CO7" i="15"/>
  <c r="CA7" i="6"/>
  <c r="CA7" i="15"/>
  <c r="CS7" i="6"/>
  <c r="CS7" i="15"/>
  <c r="CN7" i="6"/>
  <c r="CN7" i="15"/>
  <c r="BC7" i="6"/>
  <c r="BC7" i="15"/>
  <c r="AY7" i="6"/>
  <c r="AY7" i="15"/>
  <c r="CJ7" i="6"/>
  <c r="CJ7" i="15"/>
  <c r="AK7" i="15"/>
  <c r="AK7" i="6"/>
  <c r="BM7" i="6"/>
  <c r="BM7" i="15"/>
  <c r="EK7" i="6"/>
  <c r="EK7" i="15"/>
  <c r="BJ7" i="6"/>
  <c r="BJ7" i="15"/>
  <c r="EN7" i="6"/>
  <c r="EN7" i="15"/>
  <c r="EM7" i="6"/>
  <c r="EM7" i="15"/>
  <c r="EC7" i="15"/>
  <c r="EC7" i="6"/>
  <c r="CZ7" i="6"/>
  <c r="CZ7" i="15"/>
  <c r="AE7" i="6"/>
  <c r="AE7" i="15"/>
  <c r="EL7" i="6"/>
  <c r="EL7" i="15"/>
  <c r="CI7" i="6"/>
  <c r="CI7" i="15"/>
  <c r="BP7" i="6"/>
  <c r="BP7" i="15"/>
  <c r="DF7" i="6"/>
  <c r="DF7" i="15"/>
  <c r="DL7" i="6"/>
  <c r="DL7" i="15"/>
  <c r="BZ7" i="6"/>
  <c r="BZ7" i="15"/>
  <c r="CQ7" i="15"/>
  <c r="CQ7" i="6"/>
  <c r="DK7" i="15"/>
  <c r="DK7" i="6"/>
  <c r="BB7" i="6"/>
  <c r="BB7" i="15"/>
  <c r="BV7" i="6"/>
  <c r="BV7" i="15"/>
  <c r="EE7" i="6"/>
  <c r="EE7" i="15"/>
  <c r="DC7" i="6"/>
  <c r="DC7" i="15"/>
  <c r="CF7" i="15"/>
  <c r="CF7" i="6"/>
  <c r="CM7" i="6"/>
  <c r="CM7" i="15"/>
  <c r="DM7" i="6"/>
  <c r="DM7" i="15"/>
  <c r="AS7" i="6"/>
  <c r="AS7" i="15"/>
  <c r="BR7" i="6"/>
  <c r="BR7" i="15"/>
  <c r="EA7" i="6"/>
  <c r="EA7" i="15"/>
  <c r="DW7" i="6"/>
  <c r="DW7" i="15"/>
  <c r="AN7" i="6"/>
  <c r="AN7" i="15"/>
  <c r="EJ7" i="15"/>
  <c r="EJ7" i="6"/>
  <c r="ED7" i="6"/>
  <c r="ED7" i="15"/>
  <c r="CK7" i="15"/>
  <c r="CK7" i="6"/>
  <c r="AW7" i="6"/>
  <c r="AW7" i="15"/>
  <c r="EI7" i="6"/>
  <c r="EI7" i="15"/>
  <c r="BY7" i="6"/>
  <c r="BY7" i="15"/>
  <c r="DN7" i="6"/>
  <c r="DN7" i="15"/>
  <c r="CL7" i="6"/>
  <c r="CL7" i="15"/>
  <c r="BA7" i="6"/>
  <c r="BA7" i="15"/>
  <c r="CG7" i="6"/>
  <c r="CG7" i="15"/>
  <c r="BK7" i="15"/>
  <c r="BK7" i="6"/>
  <c r="AI7" i="6"/>
  <c r="AI7" i="15"/>
  <c r="BE7" i="6"/>
  <c r="BE7" i="15"/>
  <c r="BN7" i="6"/>
  <c r="BN7" i="15"/>
  <c r="AR7" i="6"/>
  <c r="AR7" i="15"/>
  <c r="AQ7" i="6"/>
  <c r="AQ7" i="15"/>
  <c r="DX7" i="6"/>
  <c r="DX7" i="15"/>
  <c r="BF7" i="6"/>
  <c r="BF7" i="15"/>
  <c r="BX7" i="6"/>
  <c r="BX7" i="15"/>
  <c r="CU7" i="6"/>
  <c r="CU7" i="15"/>
  <c r="AO7" i="6"/>
  <c r="AO7" i="15"/>
  <c r="BI7" i="6"/>
  <c r="BI7" i="15"/>
  <c r="CC7" i="6"/>
  <c r="CC7" i="15"/>
  <c r="AU7" i="6"/>
  <c r="AU7" i="15"/>
  <c r="EG7" i="6"/>
  <c r="EG7" i="15"/>
  <c r="BL7" i="6"/>
  <c r="BL7" i="15"/>
  <c r="AH7" i="6"/>
  <c r="AH7" i="15"/>
  <c r="DI7" i="6"/>
  <c r="DI7" i="15"/>
  <c r="AP7" i="6"/>
  <c r="AP7" i="15"/>
  <c r="CE7" i="6"/>
  <c r="CE7" i="15"/>
  <c r="DR7" i="6"/>
  <c r="DR7" i="15"/>
  <c r="CP7" i="6"/>
  <c r="CP7" i="15"/>
  <c r="CB7" i="6"/>
  <c r="CB7" i="15"/>
  <c r="AJ7" i="6"/>
  <c r="AJ7" i="15"/>
  <c r="BO7" i="6"/>
  <c r="BO7" i="15"/>
  <c r="DU7" i="6"/>
  <c r="DU7" i="15"/>
  <c r="CX7" i="6"/>
  <c r="CX7" i="15"/>
  <c r="EH7" i="6"/>
  <c r="EH7" i="15"/>
  <c r="DQ7" i="6"/>
  <c r="DQ7" i="15"/>
  <c r="EP7" i="15"/>
  <c r="EP7" i="6"/>
  <c r="AG7" i="6"/>
  <c r="AG7" i="15"/>
  <c r="BG7" i="6"/>
  <c r="BG7" i="15"/>
  <c r="DV7" i="6"/>
  <c r="DV7" i="15"/>
  <c r="CD7" i="6"/>
  <c r="CD7" i="15"/>
  <c r="AF7" i="6"/>
  <c r="AF7" i="15"/>
  <c r="BW7" i="6"/>
  <c r="BW7" i="15"/>
  <c r="BT7" i="6"/>
  <c r="BT7" i="15"/>
  <c r="EB7" i="6"/>
  <c r="EB7" i="15"/>
  <c r="EF7" i="6"/>
  <c r="EF7" i="15"/>
  <c r="DB7" i="15"/>
  <c r="DB7" i="6"/>
  <c r="AX7" i="6"/>
  <c r="AX7" i="15"/>
  <c r="AW4" i="6"/>
  <c r="BY4" i="6"/>
  <c r="BY4" i="15"/>
  <c r="BD4" i="6"/>
  <c r="BD4" i="15"/>
  <c r="CQ4" i="6"/>
  <c r="CQ4" i="15"/>
  <c r="DW4" i="6"/>
  <c r="DW4" i="15"/>
  <c r="CB4" i="6"/>
  <c r="CB4" i="15"/>
  <c r="AC4" i="6"/>
  <c r="AC4" i="15"/>
  <c r="EB4" i="6"/>
  <c r="EB4" i="15"/>
  <c r="EC4" i="6"/>
  <c r="CC4" i="6"/>
  <c r="CC4" i="15"/>
  <c r="AQ4" i="6"/>
  <c r="AQ4" i="15"/>
  <c r="CD4" i="6"/>
  <c r="CD4" i="15"/>
  <c r="DF4" i="6"/>
  <c r="DF4" i="15"/>
  <c r="BC4" i="6"/>
  <c r="BC4" i="15"/>
  <c r="DI4" i="6"/>
  <c r="DI4" i="15"/>
  <c r="DJ4" i="6"/>
  <c r="DJ4" i="15"/>
  <c r="AY4" i="6"/>
  <c r="AY4" i="15"/>
  <c r="EM4" i="6"/>
  <c r="EA4" i="6"/>
  <c r="CW4" i="6"/>
  <c r="CW4" i="15"/>
  <c r="CJ4" i="6"/>
  <c r="CJ4" i="15"/>
  <c r="AO4" i="6"/>
  <c r="AO4" i="15"/>
  <c r="AK4" i="6"/>
  <c r="CH4" i="6"/>
  <c r="CH4" i="15"/>
  <c r="BS4" i="6"/>
  <c r="BS4" i="15"/>
  <c r="CP4" i="6"/>
  <c r="CP4" i="15"/>
  <c r="CG4" i="6"/>
  <c r="CG4" i="15"/>
  <c r="BI4" i="6"/>
  <c r="BI4" i="15"/>
  <c r="EN4" i="15"/>
  <c r="EK4" i="6"/>
  <c r="EK4" i="15"/>
  <c r="BB4" i="6"/>
  <c r="BB4" i="15"/>
  <c r="CU4" i="6"/>
  <c r="CU4" i="15"/>
  <c r="BT4" i="6"/>
  <c r="DV4" i="15"/>
  <c r="AI4" i="6"/>
  <c r="AI4" i="15"/>
  <c r="EJ4" i="6"/>
  <c r="EJ4" i="15"/>
  <c r="CV4" i="6"/>
  <c r="CV4" i="15"/>
  <c r="CS4" i="6"/>
  <c r="CS4" i="15"/>
  <c r="CY4" i="6"/>
  <c r="CY4" i="15"/>
  <c r="DQ4" i="6"/>
  <c r="DQ4" i="15"/>
  <c r="BP4" i="6"/>
  <c r="BP4" i="15"/>
  <c r="EL4" i="6"/>
  <c r="CI4" i="15"/>
  <c r="AP4" i="6"/>
  <c r="AP4" i="15"/>
  <c r="CR4" i="15"/>
  <c r="DL4" i="6"/>
  <c r="DL4" i="15"/>
  <c r="DD4" i="6"/>
  <c r="DD4" i="15"/>
  <c r="EI4" i="6"/>
  <c r="EI4" i="15"/>
  <c r="DS4" i="15"/>
  <c r="AZ4" i="6"/>
  <c r="CA4" i="6"/>
  <c r="CA4" i="15"/>
  <c r="CK4" i="6"/>
  <c r="CK4" i="15"/>
  <c r="CX4" i="6"/>
  <c r="CX4" i="15"/>
  <c r="DZ4" i="6"/>
  <c r="DZ4" i="15"/>
  <c r="BV4" i="6"/>
  <c r="BV4" i="15"/>
  <c r="DO4" i="15"/>
  <c r="DM4" i="6"/>
  <c r="DM4" i="15"/>
  <c r="BQ4" i="6"/>
  <c r="AN4" i="6"/>
  <c r="AN4" i="15"/>
  <c r="DX4" i="6"/>
  <c r="DX4" i="15"/>
  <c r="AS4" i="15"/>
  <c r="AL4" i="15"/>
  <c r="EF4" i="6"/>
  <c r="EF4" i="15"/>
  <c r="AT4" i="6"/>
  <c r="AT4" i="15"/>
  <c r="CL4" i="6"/>
  <c r="CL4" i="15"/>
  <c r="BN4" i="6"/>
  <c r="BN4" i="15"/>
  <c r="EE4" i="6"/>
  <c r="EE4" i="15"/>
  <c r="BG4" i="6"/>
  <c r="BG4" i="15"/>
  <c r="CO4" i="6"/>
  <c r="CO4" i="15"/>
  <c r="BX4" i="6"/>
  <c r="BX4" i="15"/>
  <c r="EP4" i="6"/>
  <c r="EP4" i="15"/>
  <c r="BA4" i="6"/>
  <c r="BA4" i="15"/>
  <c r="BE4" i="6"/>
  <c r="BE4" i="15"/>
  <c r="AF4" i="6"/>
  <c r="AF4" i="15"/>
  <c r="CZ4" i="15"/>
  <c r="BU4" i="6"/>
  <c r="BU4" i="15"/>
  <c r="DE4" i="6"/>
  <c r="DE4" i="15"/>
  <c r="CM4" i="6"/>
  <c r="CM4" i="15"/>
  <c r="DU4" i="6"/>
  <c r="DU4" i="15"/>
  <c r="AG4" i="6"/>
  <c r="AG4" i="15"/>
  <c r="AX4" i="6"/>
  <c r="AX4" i="15"/>
  <c r="BL4" i="6"/>
  <c r="BL4" i="15"/>
  <c r="CN4" i="6"/>
  <c r="CN4" i="15"/>
  <c r="AA24" i="11"/>
  <c r="I4" i="4"/>
  <c r="AA18" i="15"/>
  <c r="AA20" i="15" s="1"/>
  <c r="AA22" i="15" s="1"/>
  <c r="AA18" i="6"/>
  <c r="AA20" i="6" s="1"/>
  <c r="AA22" i="6" s="1"/>
  <c r="AB4" i="15" l="1"/>
  <c r="AJ4" i="6"/>
  <c r="DT4" i="6"/>
  <c r="DR5" i="6"/>
  <c r="BK5" i="6"/>
  <c r="BL5" i="6"/>
  <c r="BO4" i="15"/>
  <c r="BK4" i="15"/>
  <c r="BR4" i="15"/>
  <c r="AV4" i="15"/>
  <c r="DB4" i="15"/>
  <c r="AZ4" i="15"/>
  <c r="DC4" i="6"/>
  <c r="BH4" i="15"/>
  <c r="BH5" i="6"/>
  <c r="BB5" i="6"/>
  <c r="BJ5" i="6"/>
  <c r="CJ5" i="6"/>
  <c r="DJ5" i="6"/>
  <c r="CH5" i="6"/>
  <c r="EB5" i="6"/>
  <c r="CQ5" i="6"/>
  <c r="AU4" i="15"/>
  <c r="ED4" i="15"/>
  <c r="DH4" i="15"/>
  <c r="EG4" i="6"/>
  <c r="DN4" i="15"/>
  <c r="DA4" i="15"/>
  <c r="CF4" i="15"/>
  <c r="DP4" i="15"/>
  <c r="BF4" i="15"/>
  <c r="BJ4" i="15"/>
  <c r="AR4" i="15"/>
  <c r="AD4" i="15"/>
  <c r="DR4" i="15"/>
  <c r="AE4" i="15"/>
  <c r="DK4" i="6"/>
  <c r="BW4" i="6"/>
  <c r="DY4" i="6"/>
  <c r="AM4" i="6"/>
  <c r="EO4" i="15"/>
  <c r="AH4" i="15"/>
  <c r="BZ4" i="15"/>
  <c r="CE4" i="15"/>
  <c r="EH4" i="15"/>
  <c r="DG4" i="15"/>
  <c r="BM4" i="15"/>
  <c r="CT4" i="15"/>
  <c r="I18" i="4"/>
  <c r="I18" i="13"/>
  <c r="I18" i="9"/>
  <c r="BW19" i="5"/>
  <c r="AR19" i="5"/>
  <c r="BZ19" i="5"/>
  <c r="DC19" i="5"/>
  <c r="CZ19" i="5"/>
  <c r="BR19" i="5"/>
  <c r="EE19" i="5"/>
  <c r="DZ19" i="5"/>
  <c r="CP19" i="5"/>
  <c r="AU19" i="5"/>
  <c r="AD19" i="5"/>
  <c r="EG19" i="5"/>
  <c r="AH19" i="5"/>
  <c r="AM19" i="5"/>
  <c r="BC19" i="5"/>
  <c r="DA19" i="5"/>
  <c r="AQ19" i="5"/>
  <c r="AI19" i="5"/>
  <c r="AZ19" i="5"/>
  <c r="DG19" i="5"/>
  <c r="CU19" i="5"/>
  <c r="CT19" i="5"/>
  <c r="CC19" i="5"/>
  <c r="AC19" i="5"/>
  <c r="CK19" i="5"/>
  <c r="BD19" i="5"/>
  <c r="EA19" i="5"/>
  <c r="BO19" i="5"/>
  <c r="AA24" i="6"/>
  <c r="DL19" i="5"/>
  <c r="CE19" i="5"/>
  <c r="CM19" i="5"/>
  <c r="CB19" i="5"/>
  <c r="AE19" i="5"/>
  <c r="DR19" i="5"/>
  <c r="BE19" i="5"/>
  <c r="AO19" i="5"/>
  <c r="CO19" i="5"/>
  <c r="BS19" i="5"/>
  <c r="DJ19" i="5"/>
  <c r="BU19" i="5"/>
  <c r="CV19" i="5"/>
  <c r="DO19" i="5"/>
  <c r="AF19" i="5"/>
  <c r="DT19" i="5"/>
  <c r="AX19" i="5"/>
  <c r="CQ19" i="5"/>
  <c r="AY19" i="5"/>
  <c r="BQ19" i="5"/>
  <c r="DV19" i="5"/>
  <c r="AP19" i="5"/>
  <c r="BA19" i="5"/>
  <c r="AJ19" i="5"/>
  <c r="EL19" i="5"/>
  <c r="DQ19" i="5"/>
  <c r="BB19" i="5"/>
  <c r="X19" i="5"/>
  <c r="DK19" i="5"/>
  <c r="CH19" i="5"/>
  <c r="EK19" i="5"/>
  <c r="DW19" i="5"/>
  <c r="BT19" i="5"/>
  <c r="EJ19" i="5"/>
  <c r="DI19" i="5"/>
  <c r="CD19" i="5"/>
  <c r="Y19" i="5"/>
  <c r="DF19" i="5"/>
  <c r="BG19" i="5"/>
  <c r="DM19" i="5"/>
  <c r="DH19" i="5"/>
  <c r="CL19" i="5"/>
  <c r="DU19" i="5"/>
  <c r="CS19" i="5"/>
  <c r="DE19" i="5"/>
  <c r="BP19" i="5"/>
  <c r="BH19" i="5"/>
  <c r="BI19" i="5"/>
  <c r="AK19" i="5"/>
  <c r="CJ19" i="5"/>
  <c r="BL19" i="5"/>
  <c r="AB19" i="5"/>
  <c r="BX19" i="5"/>
  <c r="EF19" i="5"/>
  <c r="AA19" i="5"/>
  <c r="DY19" i="5"/>
  <c r="AW19" i="5"/>
  <c r="BY19" i="5"/>
  <c r="CR19" i="5"/>
  <c r="AZ18" i="11"/>
  <c r="AZ20" i="11" s="1"/>
  <c r="AZ22" i="11" s="1"/>
  <c r="DB19" i="5"/>
  <c r="DP19" i="5"/>
  <c r="DS19" i="5"/>
  <c r="CA19" i="5"/>
  <c r="EB19" i="5"/>
  <c r="DD19" i="5"/>
  <c r="BF19" i="5"/>
  <c r="CN19" i="5"/>
  <c r="DN19" i="5"/>
  <c r="AL19" i="5"/>
  <c r="AZ18" i="6"/>
  <c r="AZ20" i="6" s="1"/>
  <c r="AZ22" i="6" s="1"/>
  <c r="CF19" i="5"/>
  <c r="CI19" i="5"/>
  <c r="BV19" i="5"/>
  <c r="CX19" i="5"/>
  <c r="BK19" i="5"/>
  <c r="AG19" i="5"/>
  <c r="EH19" i="5"/>
  <c r="ED19" i="5"/>
  <c r="BJ19" i="5"/>
  <c r="BM19" i="5"/>
  <c r="BN19" i="5"/>
  <c r="CY19" i="5"/>
  <c r="AZ18" i="15"/>
  <c r="AZ20" i="15" s="1"/>
  <c r="AZ22" i="15" s="1"/>
  <c r="DX19" i="5"/>
  <c r="EC19" i="5"/>
  <c r="EI19" i="5"/>
  <c r="AT19" i="5"/>
  <c r="CG19" i="5"/>
  <c r="AA24" i="15"/>
  <c r="AS19" i="5"/>
  <c r="Z19" i="5"/>
  <c r="AN19" i="5"/>
  <c r="CW19" i="5"/>
  <c r="AZ24" i="15" l="1"/>
  <c r="AZ24" i="6"/>
  <c r="AZ24" i="11"/>
  <c r="CK18" i="6"/>
  <c r="CK20" i="6" s="1"/>
  <c r="CK22" i="6" s="1"/>
  <c r="CK24" i="6" s="1"/>
  <c r="BQ18" i="6"/>
  <c r="BQ20" i="6" s="1"/>
  <c r="BQ22" i="6" s="1"/>
  <c r="AP18" i="6"/>
  <c r="AP20" i="6" s="1"/>
  <c r="AP22" i="6" s="1"/>
  <c r="DH18" i="11"/>
  <c r="DH20" i="11" s="1"/>
  <c r="DH22" i="11" s="1"/>
  <c r="EF18" i="15"/>
  <c r="EF20" i="15" s="1"/>
  <c r="EF22" i="15" s="1"/>
  <c r="EF24" i="15" s="1"/>
  <c r="DW18" i="6"/>
  <c r="DW20" i="6" s="1"/>
  <c r="DW22" i="6" s="1"/>
  <c r="DT18" i="15"/>
  <c r="DT20" i="15" s="1"/>
  <c r="DT22" i="15" s="1"/>
  <c r="CV18" i="6"/>
  <c r="CV20" i="6" s="1"/>
  <c r="CV22" i="6" s="1"/>
  <c r="AE18" i="6"/>
  <c r="AE20" i="6" s="1"/>
  <c r="AE22" i="6" s="1"/>
  <c r="EJ18" i="15"/>
  <c r="EJ20" i="15" s="1"/>
  <c r="EJ22" i="15" s="1"/>
  <c r="EJ24" i="15" s="1"/>
  <c r="AF18" i="11"/>
  <c r="AF20" i="11" s="1"/>
  <c r="AF22" i="11" s="1"/>
  <c r="AF24" i="11" s="1"/>
  <c r="CN18" i="6"/>
  <c r="CN20" i="6" s="1"/>
  <c r="CN22" i="6" s="1"/>
  <c r="BM18" i="15"/>
  <c r="BM20" i="15" s="1"/>
  <c r="BM22" i="15" s="1"/>
  <c r="CP18" i="15"/>
  <c r="CP20" i="15" s="1"/>
  <c r="CP22" i="15" s="1"/>
  <c r="DJ18" i="11"/>
  <c r="DJ20" i="11" s="1"/>
  <c r="DJ22" i="11" s="1"/>
  <c r="BX18" i="15"/>
  <c r="BX20" i="15" s="1"/>
  <c r="BX22" i="15" s="1"/>
  <c r="DO18" i="6"/>
  <c r="DO20" i="6" s="1"/>
  <c r="DO22" i="6" s="1"/>
  <c r="AN18" i="6"/>
  <c r="AN20" i="6" s="1"/>
  <c r="AN22" i="6" s="1"/>
  <c r="AT18" i="11"/>
  <c r="AT20" i="11" s="1"/>
  <c r="AT22" i="11" s="1"/>
  <c r="BU18" i="15"/>
  <c r="BU20" i="15" s="1"/>
  <c r="BU22" i="15" s="1"/>
  <c r="AJ18" i="11"/>
  <c r="AJ20" i="11" s="1"/>
  <c r="AJ22" i="11" s="1"/>
  <c r="AJ24" i="11" s="1"/>
  <c r="DN18" i="11"/>
  <c r="DN20" i="11" s="1"/>
  <c r="DN22" i="11" s="1"/>
  <c r="AI18" i="6"/>
  <c r="AI20" i="6" s="1"/>
  <c r="AI22" i="6" s="1"/>
  <c r="DP18" i="6"/>
  <c r="DP20" i="6" s="1"/>
  <c r="DP22" i="6" s="1"/>
  <c r="CO18" i="11"/>
  <c r="CO20" i="11" s="1"/>
  <c r="CO22" i="11" s="1"/>
  <c r="AQ18" i="11"/>
  <c r="AQ20" i="11" s="1"/>
  <c r="AQ22" i="11" s="1"/>
  <c r="AY18" i="6"/>
  <c r="AY20" i="6" s="1"/>
  <c r="AY22" i="6" s="1"/>
  <c r="ED18" i="15"/>
  <c r="ED20" i="15" s="1"/>
  <c r="ED22" i="15" s="1"/>
  <c r="BV18" i="11"/>
  <c r="BV20" i="11" s="1"/>
  <c r="BV22" i="11" s="1"/>
  <c r="AV18" i="15"/>
  <c r="AV20" i="15" s="1"/>
  <c r="AV22" i="15" s="1"/>
  <c r="BQ18" i="15"/>
  <c r="BQ20" i="15" s="1"/>
  <c r="BQ22" i="15" s="1"/>
  <c r="AP18" i="15"/>
  <c r="AP20" i="15" s="1"/>
  <c r="AP22" i="15" s="1"/>
  <c r="DH18" i="6"/>
  <c r="DH20" i="6" s="1"/>
  <c r="DH22" i="6" s="1"/>
  <c r="DW18" i="15"/>
  <c r="DW20" i="15" s="1"/>
  <c r="DW22" i="15" s="1"/>
  <c r="CV18" i="15"/>
  <c r="CV20" i="15" s="1"/>
  <c r="CV22" i="15" s="1"/>
  <c r="AE18" i="11"/>
  <c r="AE20" i="11" s="1"/>
  <c r="AE22" i="11" s="1"/>
  <c r="AF18" i="6"/>
  <c r="AF20" i="6" s="1"/>
  <c r="AF22" i="6" s="1"/>
  <c r="CN18" i="15"/>
  <c r="CN20" i="15" s="1"/>
  <c r="CN22" i="15" s="1"/>
  <c r="DJ18" i="15"/>
  <c r="DJ20" i="15" s="1"/>
  <c r="DJ22" i="15" s="1"/>
  <c r="CH18" i="6"/>
  <c r="CH20" i="6" s="1"/>
  <c r="CH22" i="6" s="1"/>
  <c r="DO18" i="15"/>
  <c r="DO20" i="15" s="1"/>
  <c r="DO22" i="15" s="1"/>
  <c r="BF18" i="11"/>
  <c r="BF20" i="11" s="1"/>
  <c r="BF22" i="11" s="1"/>
  <c r="AT18" i="6"/>
  <c r="AT20" i="6" s="1"/>
  <c r="AT22" i="6" s="1"/>
  <c r="BU18" i="11"/>
  <c r="BU20" i="11" s="1"/>
  <c r="BU22" i="11" s="1"/>
  <c r="CU18" i="11"/>
  <c r="CU20" i="11" s="1"/>
  <c r="CU22" i="11" s="1"/>
  <c r="DN18" i="15"/>
  <c r="DN20" i="15" s="1"/>
  <c r="DN22" i="15" s="1"/>
  <c r="CS18" i="11"/>
  <c r="CS20" i="11" s="1"/>
  <c r="CS22" i="11" s="1"/>
  <c r="AI18" i="15"/>
  <c r="AI20" i="15" s="1"/>
  <c r="AI22" i="15" s="1"/>
  <c r="CQ18" i="6"/>
  <c r="CQ20" i="6" s="1"/>
  <c r="CQ22" i="6" s="1"/>
  <c r="DP18" i="11"/>
  <c r="DP20" i="11" s="1"/>
  <c r="DP22" i="11" s="1"/>
  <c r="CO18" i="15"/>
  <c r="CO20" i="15" s="1"/>
  <c r="CO22" i="15" s="1"/>
  <c r="CG18" i="11"/>
  <c r="CG20" i="11" s="1"/>
  <c r="CG22" i="11" s="1"/>
  <c r="AU18" i="6"/>
  <c r="AU20" i="6" s="1"/>
  <c r="AU22" i="6" s="1"/>
  <c r="AY18" i="11"/>
  <c r="AY20" i="11" s="1"/>
  <c r="AY22" i="11" s="1"/>
  <c r="BV18" i="15"/>
  <c r="BV20" i="15" s="1"/>
  <c r="BV22" i="15" s="1"/>
  <c r="EG18" i="11"/>
  <c r="EG20" i="11" s="1"/>
  <c r="EG22" i="11" s="1"/>
  <c r="CK18" i="15"/>
  <c r="CK20" i="15" s="1"/>
  <c r="CK22" i="15" s="1"/>
  <c r="DC18" i="6"/>
  <c r="DC20" i="6" s="1"/>
  <c r="DC22" i="6" s="1"/>
  <c r="EL18" i="11"/>
  <c r="EL20" i="11" s="1"/>
  <c r="EL22" i="11" s="1"/>
  <c r="BO18" i="6"/>
  <c r="BO20" i="6" s="1"/>
  <c r="BO22" i="6" s="1"/>
  <c r="CJ18" i="6"/>
  <c r="CJ20" i="6" s="1"/>
  <c r="CJ22" i="6" s="1"/>
  <c r="DH18" i="15"/>
  <c r="DH20" i="15" s="1"/>
  <c r="DH22" i="15" s="1"/>
  <c r="DW18" i="11"/>
  <c r="DW20" i="11" s="1"/>
  <c r="DW22" i="11" s="1"/>
  <c r="DF18" i="11"/>
  <c r="DF20" i="11" s="1"/>
  <c r="DF22" i="11" s="1"/>
  <c r="AE18" i="15"/>
  <c r="AE20" i="15" s="1"/>
  <c r="AE22" i="15" s="1"/>
  <c r="AF18" i="15"/>
  <c r="AF20" i="15" s="1"/>
  <c r="AF22" i="15" s="1"/>
  <c r="CH18" i="11"/>
  <c r="CH20" i="11" s="1"/>
  <c r="CH22" i="11" s="1"/>
  <c r="EA18" i="11"/>
  <c r="EA20" i="11" s="1"/>
  <c r="EA22" i="11" s="1"/>
  <c r="BF18" i="6"/>
  <c r="BF20" i="6" s="1"/>
  <c r="BF22" i="6" s="1"/>
  <c r="AT18" i="15"/>
  <c r="AT20" i="15" s="1"/>
  <c r="AT22" i="15" s="1"/>
  <c r="CU18" i="6"/>
  <c r="CU20" i="6" s="1"/>
  <c r="CU22" i="6" s="1"/>
  <c r="CS18" i="6"/>
  <c r="CS20" i="6" s="1"/>
  <c r="CS22" i="6" s="1"/>
  <c r="CQ18" i="11"/>
  <c r="CQ20" i="11" s="1"/>
  <c r="CQ22" i="11" s="1"/>
  <c r="DP18" i="15"/>
  <c r="DP20" i="15" s="1"/>
  <c r="DP22" i="15" s="1"/>
  <c r="CG18" i="15"/>
  <c r="CG20" i="15" s="1"/>
  <c r="CG22" i="15" s="1"/>
  <c r="BD18" i="6"/>
  <c r="BD20" i="6" s="1"/>
  <c r="BD22" i="6" s="1"/>
  <c r="AU18" i="11"/>
  <c r="AU20" i="11" s="1"/>
  <c r="AU22" i="11" s="1"/>
  <c r="BV18" i="6"/>
  <c r="BV20" i="6" s="1"/>
  <c r="BV22" i="6" s="1"/>
  <c r="EH18" i="15"/>
  <c r="EH20" i="15" s="1"/>
  <c r="EH22" i="15" s="1"/>
  <c r="EG18" i="15"/>
  <c r="EG20" i="15" s="1"/>
  <c r="EG22" i="15" s="1"/>
  <c r="BO18" i="11"/>
  <c r="BO20" i="11" s="1"/>
  <c r="BO22" i="11" s="1"/>
  <c r="AW18" i="15"/>
  <c r="AW20" i="15" s="1"/>
  <c r="AW22" i="15" s="1"/>
  <c r="BN18" i="11"/>
  <c r="BN20" i="11" s="1"/>
  <c r="BN22" i="11" s="1"/>
  <c r="EL18" i="15"/>
  <c r="EL20" i="15" s="1"/>
  <c r="EL22" i="15" s="1"/>
  <c r="BO18" i="15"/>
  <c r="BO20" i="15" s="1"/>
  <c r="BO22" i="15" s="1"/>
  <c r="BZ18" i="6"/>
  <c r="BZ20" i="6" s="1"/>
  <c r="BZ22" i="6" s="1"/>
  <c r="CJ18" i="15"/>
  <c r="CJ20" i="15" s="1"/>
  <c r="CJ22" i="15" s="1"/>
  <c r="DF18" i="6"/>
  <c r="DF20" i="6" s="1"/>
  <c r="DF22" i="6" s="1"/>
  <c r="AO18" i="6"/>
  <c r="AO20" i="6" s="1"/>
  <c r="AO22" i="6" s="1"/>
  <c r="DY18" i="6"/>
  <c r="DY20" i="6" s="1"/>
  <c r="DY22" i="6" s="1"/>
  <c r="CH18" i="15"/>
  <c r="CH20" i="15" s="1"/>
  <c r="CH22" i="15" s="1"/>
  <c r="EN18" i="11"/>
  <c r="EN20" i="11" s="1"/>
  <c r="EN22" i="11" s="1"/>
  <c r="EA18" i="15"/>
  <c r="EA20" i="15" s="1"/>
  <c r="EA22" i="15" s="1"/>
  <c r="AB18" i="6"/>
  <c r="AB20" i="6" s="1"/>
  <c r="AB22" i="6" s="1"/>
  <c r="BF18" i="15"/>
  <c r="BF20" i="15" s="1"/>
  <c r="BF22" i="15" s="1"/>
  <c r="EP18" i="11"/>
  <c r="EP20" i="11" s="1"/>
  <c r="EP22" i="11" s="1"/>
  <c r="CU18" i="15"/>
  <c r="CU20" i="15" s="1"/>
  <c r="CU22" i="15" s="1"/>
  <c r="DX18" i="6"/>
  <c r="DX20" i="6" s="1"/>
  <c r="DX22" i="6" s="1"/>
  <c r="CZ18" i="11"/>
  <c r="CZ20" i="11" s="1"/>
  <c r="CZ22" i="11" s="1"/>
  <c r="CS18" i="15"/>
  <c r="CS20" i="15" s="1"/>
  <c r="CS22" i="15" s="1"/>
  <c r="CQ18" i="15"/>
  <c r="CQ20" i="15" s="1"/>
  <c r="CQ22" i="15" s="1"/>
  <c r="EE18" i="6"/>
  <c r="EE20" i="6" s="1"/>
  <c r="EE22" i="6" s="1"/>
  <c r="CG18" i="6"/>
  <c r="CG20" i="6" s="1"/>
  <c r="CG22" i="6" s="1"/>
  <c r="CY18" i="6"/>
  <c r="CY20" i="6" s="1"/>
  <c r="CY22" i="6" s="1"/>
  <c r="BD18" i="11"/>
  <c r="BD20" i="11" s="1"/>
  <c r="BD22" i="11" s="1"/>
  <c r="AU18" i="15"/>
  <c r="AU20" i="15" s="1"/>
  <c r="AU22" i="15" s="1"/>
  <c r="BG18" i="11"/>
  <c r="BG20" i="11" s="1"/>
  <c r="BG22" i="11" s="1"/>
  <c r="EK18" i="11"/>
  <c r="EK20" i="11" s="1"/>
  <c r="EK22" i="11" s="1"/>
  <c r="CT18" i="11"/>
  <c r="CT20" i="11" s="1"/>
  <c r="CT22" i="11" s="1"/>
  <c r="CD18" i="6"/>
  <c r="CD20" i="6" s="1"/>
  <c r="CD22" i="6" s="1"/>
  <c r="AW18" i="6"/>
  <c r="AW20" i="6" s="1"/>
  <c r="AW22" i="6" s="1"/>
  <c r="AR18" i="6"/>
  <c r="AR20" i="6" s="1"/>
  <c r="AR22" i="6" s="1"/>
  <c r="EM18" i="11"/>
  <c r="EM20" i="11" s="1"/>
  <c r="EM22" i="11" s="1"/>
  <c r="EL18" i="6"/>
  <c r="EL20" i="6" s="1"/>
  <c r="EL22" i="6" s="1"/>
  <c r="BZ18" i="11"/>
  <c r="BZ20" i="11" s="1"/>
  <c r="BZ22" i="11" s="1"/>
  <c r="CJ18" i="11"/>
  <c r="CJ20" i="11" s="1"/>
  <c r="CJ22" i="11" s="1"/>
  <c r="CR18" i="6"/>
  <c r="CR20" i="6" s="1"/>
  <c r="CR22" i="6" s="1"/>
  <c r="DF18" i="15"/>
  <c r="DF20" i="15" s="1"/>
  <c r="DF22" i="15" s="1"/>
  <c r="BA18" i="11"/>
  <c r="BA20" i="11" s="1"/>
  <c r="BA22" i="11" s="1"/>
  <c r="BP18" i="11"/>
  <c r="BP20" i="11" s="1"/>
  <c r="BP22" i="11" s="1"/>
  <c r="AO18" i="11"/>
  <c r="AO20" i="11" s="1"/>
  <c r="AO22" i="11" s="1"/>
  <c r="DI18" i="11"/>
  <c r="DI20" i="11" s="1"/>
  <c r="DI22" i="11" s="1"/>
  <c r="DY18" i="11"/>
  <c r="DY20" i="11" s="1"/>
  <c r="DY22" i="11" s="1"/>
  <c r="EN18" i="6"/>
  <c r="EN20" i="6" s="1"/>
  <c r="EN22" i="6" s="1"/>
  <c r="EA18" i="6"/>
  <c r="EA20" i="6" s="1"/>
  <c r="EA22" i="6" s="1"/>
  <c r="CL18" i="11"/>
  <c r="CL20" i="11" s="1"/>
  <c r="CL22" i="11" s="1"/>
  <c r="AB18" i="11"/>
  <c r="AB20" i="11" s="1"/>
  <c r="AB22" i="11" s="1"/>
  <c r="EP18" i="6"/>
  <c r="EP20" i="6" s="1"/>
  <c r="EP22" i="6" s="1"/>
  <c r="DZ18" i="6"/>
  <c r="DZ20" i="6" s="1"/>
  <c r="DZ22" i="6" s="1"/>
  <c r="DX18" i="11"/>
  <c r="DX20" i="11" s="1"/>
  <c r="DX22" i="11" s="1"/>
  <c r="CZ18" i="6"/>
  <c r="CZ20" i="6" s="1"/>
  <c r="CZ22" i="6" s="1"/>
  <c r="DV18" i="6"/>
  <c r="DV20" i="6" s="1"/>
  <c r="DV22" i="6" s="1"/>
  <c r="EE18" i="11"/>
  <c r="EE20" i="11" s="1"/>
  <c r="EE22" i="11" s="1"/>
  <c r="CY18" i="11"/>
  <c r="CY20" i="11" s="1"/>
  <c r="CY22" i="11" s="1"/>
  <c r="BD18" i="15"/>
  <c r="BD20" i="15" s="1"/>
  <c r="BD22" i="15" s="1"/>
  <c r="BG18" i="15"/>
  <c r="BG20" i="15" s="1"/>
  <c r="BG22" i="15" s="1"/>
  <c r="EK18" i="6"/>
  <c r="EK20" i="6" s="1"/>
  <c r="EK22" i="6" s="1"/>
  <c r="AH18" i="6"/>
  <c r="AH20" i="6" s="1"/>
  <c r="AH22" i="6" s="1"/>
  <c r="CT18" i="15"/>
  <c r="CT20" i="15" s="1"/>
  <c r="CT22" i="15" s="1"/>
  <c r="CD18" i="11"/>
  <c r="CD20" i="11" s="1"/>
  <c r="CD22" i="11" s="1"/>
  <c r="DC18" i="11"/>
  <c r="DC20" i="11" s="1"/>
  <c r="DC22" i="11" s="1"/>
  <c r="AW18" i="11"/>
  <c r="AW20" i="11" s="1"/>
  <c r="AW22" i="11" s="1"/>
  <c r="DC18" i="15"/>
  <c r="DC20" i="15" s="1"/>
  <c r="DC22" i="15" s="1"/>
  <c r="BN18" i="6"/>
  <c r="BN20" i="6" s="1"/>
  <c r="BN22" i="6" s="1"/>
  <c r="AR18" i="11"/>
  <c r="AR20" i="11" s="1"/>
  <c r="AR22" i="11" s="1"/>
  <c r="EM18" i="6"/>
  <c r="EM20" i="6" s="1"/>
  <c r="EM22" i="6" s="1"/>
  <c r="BN18" i="15"/>
  <c r="BN20" i="15" s="1"/>
  <c r="BN22" i="15" s="1"/>
  <c r="BZ18" i="15"/>
  <c r="BZ20" i="15" s="1"/>
  <c r="BZ22" i="15" s="1"/>
  <c r="CR18" i="11"/>
  <c r="CR20" i="11" s="1"/>
  <c r="CR22" i="11" s="1"/>
  <c r="CR24" i="11" s="1"/>
  <c r="CE18" i="11"/>
  <c r="CE20" i="11" s="1"/>
  <c r="CE22" i="11" s="1"/>
  <c r="BA18" i="15"/>
  <c r="BA20" i="15" s="1"/>
  <c r="BA22" i="15" s="1"/>
  <c r="CB18" i="6"/>
  <c r="CB20" i="6" s="1"/>
  <c r="CB22" i="6" s="1"/>
  <c r="BP18" i="6"/>
  <c r="BP20" i="6" s="1"/>
  <c r="BP22" i="6" s="1"/>
  <c r="AO18" i="15"/>
  <c r="AO20" i="15" s="1"/>
  <c r="AO22" i="15" s="1"/>
  <c r="BL18" i="11"/>
  <c r="BL20" i="11" s="1"/>
  <c r="BL22" i="11" s="1"/>
  <c r="DI18" i="6"/>
  <c r="DI20" i="6" s="1"/>
  <c r="DI22" i="6" s="1"/>
  <c r="DY18" i="15"/>
  <c r="DY20" i="15" s="1"/>
  <c r="DY22" i="15" s="1"/>
  <c r="DL18" i="6"/>
  <c r="DL20" i="6" s="1"/>
  <c r="DL22" i="6" s="1"/>
  <c r="EN18" i="15"/>
  <c r="EN20" i="15" s="1"/>
  <c r="EN22" i="15" s="1"/>
  <c r="CL18" i="6"/>
  <c r="CL20" i="6" s="1"/>
  <c r="CL22" i="6" s="1"/>
  <c r="AB18" i="15"/>
  <c r="AB20" i="15" s="1"/>
  <c r="AB22" i="15" s="1"/>
  <c r="EP18" i="15"/>
  <c r="EP20" i="15" s="1"/>
  <c r="EP22" i="15" s="1"/>
  <c r="BE18" i="11"/>
  <c r="BE20" i="11" s="1"/>
  <c r="BE22" i="11" s="1"/>
  <c r="DZ18" i="15"/>
  <c r="DZ20" i="15" s="1"/>
  <c r="DZ22" i="15" s="1"/>
  <c r="DX18" i="15"/>
  <c r="DX20" i="15" s="1"/>
  <c r="DX22" i="15" s="1"/>
  <c r="CZ18" i="15"/>
  <c r="CZ20" i="15" s="1"/>
  <c r="CZ22" i="15" s="1"/>
  <c r="AS18" i="6"/>
  <c r="AS20" i="6" s="1"/>
  <c r="AS22" i="6" s="1"/>
  <c r="DV18" i="15"/>
  <c r="DV20" i="15" s="1"/>
  <c r="DV22" i="15" s="1"/>
  <c r="CI18" i="6"/>
  <c r="CI20" i="6" s="1"/>
  <c r="CI22" i="6" s="1"/>
  <c r="EE18" i="15"/>
  <c r="EE20" i="15" s="1"/>
  <c r="EE22" i="15" s="1"/>
  <c r="CY18" i="15"/>
  <c r="CY20" i="15" s="1"/>
  <c r="CY22" i="15" s="1"/>
  <c r="BG18" i="6"/>
  <c r="BG20" i="6" s="1"/>
  <c r="BG22" i="6" s="1"/>
  <c r="EK18" i="15"/>
  <c r="EK20" i="15" s="1"/>
  <c r="EK22" i="15" s="1"/>
  <c r="AH18" i="11"/>
  <c r="AH20" i="11" s="1"/>
  <c r="AH22" i="11" s="1"/>
  <c r="CT18" i="6"/>
  <c r="CT20" i="6" s="1"/>
  <c r="CT22" i="6" s="1"/>
  <c r="EI18" i="11"/>
  <c r="EI20" i="11" s="1"/>
  <c r="EI22" i="11" s="1"/>
  <c r="DG18" i="11"/>
  <c r="DG20" i="11" s="1"/>
  <c r="DG22" i="11" s="1"/>
  <c r="CD18" i="15"/>
  <c r="CD20" i="15" s="1"/>
  <c r="CD22" i="15" s="1"/>
  <c r="CA18" i="11"/>
  <c r="CA20" i="11" s="1"/>
  <c r="CA22" i="11" s="1"/>
  <c r="BA18" i="6"/>
  <c r="BA20" i="6" s="1"/>
  <c r="BA22" i="6" s="1"/>
  <c r="BA24" i="6" s="1"/>
  <c r="CB18" i="11"/>
  <c r="CB20" i="11" s="1"/>
  <c r="CB22" i="11" s="1"/>
  <c r="BP18" i="15"/>
  <c r="BP20" i="15" s="1"/>
  <c r="BP22" i="15" s="1"/>
  <c r="BL18" i="6"/>
  <c r="BL20" i="6" s="1"/>
  <c r="BL22" i="6" s="1"/>
  <c r="DI18" i="15"/>
  <c r="DI20" i="15" s="1"/>
  <c r="DI22" i="15" s="1"/>
  <c r="DL18" i="15"/>
  <c r="DL20" i="15" s="1"/>
  <c r="DL22" i="15" s="1"/>
  <c r="AC18" i="6"/>
  <c r="AC20" i="6" s="1"/>
  <c r="AC22" i="6" s="1"/>
  <c r="CL18" i="15"/>
  <c r="CL20" i="15" s="1"/>
  <c r="CL22" i="15" s="1"/>
  <c r="BE18" i="6"/>
  <c r="BE20" i="6" s="1"/>
  <c r="BE22" i="6" s="1"/>
  <c r="DZ18" i="11"/>
  <c r="DZ20" i="11" s="1"/>
  <c r="DZ22" i="11" s="1"/>
  <c r="BW18" i="6"/>
  <c r="BW20" i="6" s="1"/>
  <c r="BW22" i="6" s="1"/>
  <c r="AS18" i="11"/>
  <c r="AS20" i="11" s="1"/>
  <c r="AS22" i="11" s="1"/>
  <c r="DV18" i="11"/>
  <c r="DV20" i="11" s="1"/>
  <c r="DV22" i="11" s="1"/>
  <c r="CF18" i="11"/>
  <c r="CF20" i="11" s="1"/>
  <c r="CF22" i="11" s="1"/>
  <c r="CI18" i="11"/>
  <c r="CI20" i="11" s="1"/>
  <c r="CI22" i="11" s="1"/>
  <c r="AG18" i="6"/>
  <c r="AG20" i="6" s="1"/>
  <c r="AG22" i="6" s="1"/>
  <c r="AM18" i="15"/>
  <c r="AM20" i="15" s="1"/>
  <c r="AM22" i="15" s="1"/>
  <c r="AH18" i="15"/>
  <c r="AH20" i="15" s="1"/>
  <c r="AH22" i="15" s="1"/>
  <c r="EI18" i="6"/>
  <c r="EI20" i="6" s="1"/>
  <c r="EI22" i="6" s="1"/>
  <c r="DG18" i="6"/>
  <c r="DG20" i="6" s="1"/>
  <c r="DG22" i="6" s="1"/>
  <c r="CA18" i="6"/>
  <c r="CA20" i="6" s="1"/>
  <c r="CA22" i="6" s="1"/>
  <c r="AR18" i="15"/>
  <c r="AR20" i="15" s="1"/>
  <c r="AR22" i="15" s="1"/>
  <c r="EM18" i="15"/>
  <c r="EM20" i="15" s="1"/>
  <c r="EM22" i="15" s="1"/>
  <c r="AK18" i="11"/>
  <c r="AK20" i="11" s="1"/>
  <c r="AK22" i="11" s="1"/>
  <c r="CB18" i="15"/>
  <c r="CB20" i="15" s="1"/>
  <c r="CB22" i="15" s="1"/>
  <c r="BL18" i="15"/>
  <c r="BL20" i="15" s="1"/>
  <c r="BL22" i="15" s="1"/>
  <c r="DL18" i="11"/>
  <c r="DL20" i="11" s="1"/>
  <c r="DL22" i="11" s="1"/>
  <c r="BK18" i="6"/>
  <c r="BK20" i="6" s="1"/>
  <c r="BK22" i="6" s="1"/>
  <c r="BK24" i="6" s="1"/>
  <c r="AC18" i="15"/>
  <c r="AC20" i="15" s="1"/>
  <c r="AC22" i="15" s="1"/>
  <c r="BE18" i="15"/>
  <c r="BE20" i="15" s="1"/>
  <c r="BE22" i="15" s="1"/>
  <c r="BY18" i="11"/>
  <c r="BY20" i="11" s="1"/>
  <c r="BY22" i="11" s="1"/>
  <c r="BW18" i="11"/>
  <c r="BW20" i="11" s="1"/>
  <c r="BW22" i="11" s="1"/>
  <c r="BW24" i="11" s="1"/>
  <c r="AS18" i="15"/>
  <c r="AS20" i="15" s="1"/>
  <c r="AS22" i="15" s="1"/>
  <c r="CF18" i="6"/>
  <c r="CF20" i="6" s="1"/>
  <c r="CF22" i="6" s="1"/>
  <c r="CI18" i="15"/>
  <c r="CI20" i="15" s="1"/>
  <c r="CI22" i="15" s="1"/>
  <c r="BH18" i="11"/>
  <c r="BH20" i="11" s="1"/>
  <c r="BH22" i="11" s="1"/>
  <c r="BH24" i="11" s="1"/>
  <c r="AG18" i="11"/>
  <c r="AG20" i="11" s="1"/>
  <c r="AG22" i="11" s="1"/>
  <c r="DK18" i="6"/>
  <c r="DK20" i="6" s="1"/>
  <c r="DK22" i="6" s="1"/>
  <c r="AM18" i="11"/>
  <c r="AM20" i="11" s="1"/>
  <c r="AM22" i="11" s="1"/>
  <c r="EI18" i="15"/>
  <c r="EI20" i="15" s="1"/>
  <c r="EI22" i="15" s="1"/>
  <c r="DD18" i="6"/>
  <c r="DD20" i="6" s="1"/>
  <c r="DD22" i="6" s="1"/>
  <c r="DG18" i="15"/>
  <c r="DG20" i="15" s="1"/>
  <c r="DG22" i="15" s="1"/>
  <c r="CA18" i="15"/>
  <c r="CA20" i="15" s="1"/>
  <c r="CA22" i="15" s="1"/>
  <c r="BR18" i="6"/>
  <c r="BR20" i="6" s="1"/>
  <c r="BR22" i="6" s="1"/>
  <c r="BR24" i="6" s="1"/>
  <c r="BR18" i="11"/>
  <c r="BR20" i="11" s="1"/>
  <c r="BR22" i="11" s="1"/>
  <c r="AK18" i="15"/>
  <c r="AK20" i="15" s="1"/>
  <c r="AK22" i="15" s="1"/>
  <c r="DB18" i="11"/>
  <c r="DB20" i="11" s="1"/>
  <c r="DB22" i="11" s="1"/>
  <c r="CM18" i="6"/>
  <c r="CM20" i="6" s="1"/>
  <c r="CM22" i="6" s="1"/>
  <c r="BJ18" i="11"/>
  <c r="BJ20" i="11" s="1"/>
  <c r="BJ22" i="11" s="1"/>
  <c r="EC18" i="6"/>
  <c r="EC20" i="6" s="1"/>
  <c r="EC22" i="6" s="1"/>
  <c r="CW18" i="6"/>
  <c r="CW20" i="6" s="1"/>
  <c r="CW22" i="6" s="1"/>
  <c r="BK18" i="11"/>
  <c r="BK20" i="11" s="1"/>
  <c r="BK22" i="11" s="1"/>
  <c r="AC18" i="11"/>
  <c r="AC20" i="11" s="1"/>
  <c r="AC22" i="11" s="1"/>
  <c r="DM18" i="11"/>
  <c r="DM20" i="11" s="1"/>
  <c r="DM22" i="11" s="1"/>
  <c r="DU18" i="6"/>
  <c r="DU20" i="6" s="1"/>
  <c r="DU22" i="6" s="1"/>
  <c r="BB18" i="6"/>
  <c r="BB20" i="6" s="1"/>
  <c r="BB22" i="6" s="1"/>
  <c r="DS18" i="6"/>
  <c r="DS20" i="6" s="1"/>
  <c r="DS22" i="6" s="1"/>
  <c r="BY18" i="6"/>
  <c r="BY20" i="6" s="1"/>
  <c r="BY22" i="6" s="1"/>
  <c r="BW18" i="15"/>
  <c r="BW20" i="15" s="1"/>
  <c r="BW22" i="15" s="1"/>
  <c r="CF18" i="15"/>
  <c r="CF20" i="15" s="1"/>
  <c r="CF22" i="15" s="1"/>
  <c r="BS18" i="6"/>
  <c r="BS20" i="6" s="1"/>
  <c r="BS22" i="6" s="1"/>
  <c r="BH18" i="15"/>
  <c r="BH20" i="15" s="1"/>
  <c r="BH22" i="15" s="1"/>
  <c r="AG18" i="15"/>
  <c r="AG20" i="15" s="1"/>
  <c r="AG22" i="15" s="1"/>
  <c r="CX18" i="6"/>
  <c r="CX20" i="6" s="1"/>
  <c r="CX22" i="6" s="1"/>
  <c r="DK18" i="11"/>
  <c r="DK20" i="11" s="1"/>
  <c r="DK22" i="11" s="1"/>
  <c r="AM18" i="6"/>
  <c r="AM20" i="6" s="1"/>
  <c r="AM22" i="6" s="1"/>
  <c r="DE18" i="6"/>
  <c r="DE20" i="6" s="1"/>
  <c r="DE22" i="6" s="1"/>
  <c r="AL18" i="6"/>
  <c r="AL20" i="6" s="1"/>
  <c r="AL22" i="6" s="1"/>
  <c r="DD18" i="11"/>
  <c r="DD20" i="11" s="1"/>
  <c r="DD22" i="11" s="1"/>
  <c r="EB18" i="6"/>
  <c r="EB20" i="6" s="1"/>
  <c r="EB22" i="6" s="1"/>
  <c r="CE18" i="6"/>
  <c r="CE20" i="6" s="1"/>
  <c r="CE22" i="6" s="1"/>
  <c r="EB18" i="15"/>
  <c r="EB20" i="15" s="1"/>
  <c r="EB22" i="15" s="1"/>
  <c r="DA18" i="6"/>
  <c r="DA20" i="6" s="1"/>
  <c r="DA22" i="6" s="1"/>
  <c r="AD18" i="6"/>
  <c r="AD20" i="6" s="1"/>
  <c r="AD22" i="6" s="1"/>
  <c r="AX18" i="11"/>
  <c r="AX20" i="11" s="1"/>
  <c r="AX22" i="11" s="1"/>
  <c r="AX24" i="11" s="1"/>
  <c r="BR18" i="15"/>
  <c r="BR20" i="15" s="1"/>
  <c r="BR22" i="15" s="1"/>
  <c r="DB18" i="6"/>
  <c r="DB20" i="6" s="1"/>
  <c r="DB22" i="6" s="1"/>
  <c r="CM18" i="15"/>
  <c r="CM20" i="15" s="1"/>
  <c r="CM22" i="15" s="1"/>
  <c r="DR18" i="11"/>
  <c r="DR20" i="11" s="1"/>
  <c r="DR22" i="11" s="1"/>
  <c r="BJ18" i="6"/>
  <c r="BJ20" i="6" s="1"/>
  <c r="BJ22" i="6" s="1"/>
  <c r="CC18" i="6"/>
  <c r="CC20" i="6" s="1"/>
  <c r="CC22" i="6" s="1"/>
  <c r="EC18" i="11"/>
  <c r="EC20" i="11" s="1"/>
  <c r="EC22" i="11" s="1"/>
  <c r="BT18" i="11"/>
  <c r="BT20" i="11" s="1"/>
  <c r="BT22" i="11" s="1"/>
  <c r="CW18" i="11"/>
  <c r="CW20" i="11" s="1"/>
  <c r="CW22" i="11" s="1"/>
  <c r="DQ18" i="6"/>
  <c r="DQ20" i="6" s="1"/>
  <c r="DQ22" i="6" s="1"/>
  <c r="BK18" i="15"/>
  <c r="BK20" i="15" s="1"/>
  <c r="BK22" i="15" s="1"/>
  <c r="DM18" i="15"/>
  <c r="DM20" i="15" s="1"/>
  <c r="DM22" i="15" s="1"/>
  <c r="EO18" i="6"/>
  <c r="EO20" i="6" s="1"/>
  <c r="EO22" i="6" s="1"/>
  <c r="DU18" i="11"/>
  <c r="DU20" i="11" s="1"/>
  <c r="DU22" i="11" s="1"/>
  <c r="BC18" i="6"/>
  <c r="BC20" i="6" s="1"/>
  <c r="BC22" i="6" s="1"/>
  <c r="BB18" i="11"/>
  <c r="BB20" i="11" s="1"/>
  <c r="BB22" i="11" s="1"/>
  <c r="DS18" i="15"/>
  <c r="DS20" i="15" s="1"/>
  <c r="DS22" i="15" s="1"/>
  <c r="BY18" i="15"/>
  <c r="BY20" i="15" s="1"/>
  <c r="BY22" i="15" s="1"/>
  <c r="BI18" i="11"/>
  <c r="BI20" i="11" s="1"/>
  <c r="BI22" i="11" s="1"/>
  <c r="BS18" i="11"/>
  <c r="BS20" i="11" s="1"/>
  <c r="BS22" i="11" s="1"/>
  <c r="BH18" i="6"/>
  <c r="BH20" i="6" s="1"/>
  <c r="BH22" i="6" s="1"/>
  <c r="CX18" i="11"/>
  <c r="CX20" i="11" s="1"/>
  <c r="CX22" i="11" s="1"/>
  <c r="DK18" i="15"/>
  <c r="DK20" i="15" s="1"/>
  <c r="DK22" i="15" s="1"/>
  <c r="DE18" i="11"/>
  <c r="DE20" i="11" s="1"/>
  <c r="DE22" i="11" s="1"/>
  <c r="AL18" i="11"/>
  <c r="AL20" i="11" s="1"/>
  <c r="AL22" i="11" s="1"/>
  <c r="DD18" i="15"/>
  <c r="DD20" i="15" s="1"/>
  <c r="DD22" i="15" s="1"/>
  <c r="EB18" i="11"/>
  <c r="EB20" i="11" s="1"/>
  <c r="EB22" i="11" s="1"/>
  <c r="CM18" i="11"/>
  <c r="CM20" i="11" s="1"/>
  <c r="CM22" i="11" s="1"/>
  <c r="CM24" i="11" s="1"/>
  <c r="AD18" i="11"/>
  <c r="AD20" i="11" s="1"/>
  <c r="AD22" i="11" s="1"/>
  <c r="DA18" i="11"/>
  <c r="DA20" i="11" s="1"/>
  <c r="DA22" i="11" s="1"/>
  <c r="AD18" i="15"/>
  <c r="AD20" i="15" s="1"/>
  <c r="AD22" i="15" s="1"/>
  <c r="AX18" i="6"/>
  <c r="AX20" i="6" s="1"/>
  <c r="AX22" i="6" s="1"/>
  <c r="EH18" i="6"/>
  <c r="EH20" i="6" s="1"/>
  <c r="EH22" i="6" s="1"/>
  <c r="DB18" i="15"/>
  <c r="DB20" i="15" s="1"/>
  <c r="DB22" i="15" s="1"/>
  <c r="DR18" i="6"/>
  <c r="DR20" i="6" s="1"/>
  <c r="DR22" i="6" s="1"/>
  <c r="BJ18" i="15"/>
  <c r="BJ20" i="15" s="1"/>
  <c r="BJ22" i="15" s="1"/>
  <c r="EF18" i="6"/>
  <c r="EF20" i="6" s="1"/>
  <c r="EF22" i="6" s="1"/>
  <c r="DT18" i="11"/>
  <c r="DT20" i="11" s="1"/>
  <c r="DT22" i="11" s="1"/>
  <c r="CC18" i="11"/>
  <c r="CC20" i="11" s="1"/>
  <c r="CC22" i="11" s="1"/>
  <c r="EC18" i="15"/>
  <c r="EC20" i="15" s="1"/>
  <c r="EC22" i="15" s="1"/>
  <c r="EJ18" i="6"/>
  <c r="EJ20" i="6" s="1"/>
  <c r="EJ22" i="6" s="1"/>
  <c r="EJ24" i="6" s="1"/>
  <c r="BM18" i="6"/>
  <c r="BM20" i="6" s="1"/>
  <c r="BM22" i="6" s="1"/>
  <c r="BM24" i="6" s="1"/>
  <c r="BT18" i="6"/>
  <c r="BT20" i="6" s="1"/>
  <c r="BT22" i="6" s="1"/>
  <c r="CW18" i="15"/>
  <c r="CW20" i="15" s="1"/>
  <c r="CW22" i="15" s="1"/>
  <c r="CP18" i="6"/>
  <c r="CP20" i="6" s="1"/>
  <c r="CP22" i="6" s="1"/>
  <c r="DQ18" i="11"/>
  <c r="DQ20" i="11" s="1"/>
  <c r="DQ22" i="11" s="1"/>
  <c r="DM18" i="6"/>
  <c r="DM20" i="6" s="1"/>
  <c r="DM22" i="6" s="1"/>
  <c r="BX18" i="6"/>
  <c r="BX20" i="6" s="1"/>
  <c r="BX22" i="6" s="1"/>
  <c r="EO18" i="11"/>
  <c r="EO20" i="11" s="1"/>
  <c r="EO22" i="11" s="1"/>
  <c r="DU18" i="15"/>
  <c r="DU20" i="15" s="1"/>
  <c r="DU22" i="15" s="1"/>
  <c r="DU24" i="15" s="1"/>
  <c r="AN18" i="11"/>
  <c r="AN20" i="11" s="1"/>
  <c r="AN22" i="11" s="1"/>
  <c r="BC18" i="11"/>
  <c r="BC20" i="11" s="1"/>
  <c r="BC22" i="11" s="1"/>
  <c r="BB18" i="15"/>
  <c r="BB20" i="15" s="1"/>
  <c r="BB22" i="15" s="1"/>
  <c r="AJ18" i="6"/>
  <c r="AJ20" i="6" s="1"/>
  <c r="AJ22" i="6" s="1"/>
  <c r="DS18" i="11"/>
  <c r="DS20" i="11" s="1"/>
  <c r="DS22" i="11" s="1"/>
  <c r="BI18" i="6"/>
  <c r="BI20" i="6" s="1"/>
  <c r="BI22" i="6" s="1"/>
  <c r="BI24" i="6" s="1"/>
  <c r="BS18" i="15"/>
  <c r="BS20" i="15" s="1"/>
  <c r="BS22" i="15" s="1"/>
  <c r="CX18" i="15"/>
  <c r="CX20" i="15" s="1"/>
  <c r="CX22" i="15" s="1"/>
  <c r="DE18" i="15"/>
  <c r="DE20" i="15" s="1"/>
  <c r="DE22" i="15" s="1"/>
  <c r="AQ18" i="6"/>
  <c r="AQ20" i="6" s="1"/>
  <c r="AQ22" i="6" s="1"/>
  <c r="AL18" i="15"/>
  <c r="AL20" i="15" s="1"/>
  <c r="AL22" i="15" s="1"/>
  <c r="ED18" i="11"/>
  <c r="ED20" i="11" s="1"/>
  <c r="ED22" i="11" s="1"/>
  <c r="AV18" i="11"/>
  <c r="AV20" i="11" s="1"/>
  <c r="AV22" i="11" s="1"/>
  <c r="CR18" i="15"/>
  <c r="CR20" i="15" s="1"/>
  <c r="CR22" i="15" s="1"/>
  <c r="CE18" i="15"/>
  <c r="CE20" i="15" s="1"/>
  <c r="CE22" i="15" s="1"/>
  <c r="AK18" i="6"/>
  <c r="AK20" i="6" s="1"/>
  <c r="AK22" i="6" s="1"/>
  <c r="DA18" i="15"/>
  <c r="DA20" i="15" s="1"/>
  <c r="DA22" i="15" s="1"/>
  <c r="CK18" i="11"/>
  <c r="CK20" i="11" s="1"/>
  <c r="CK22" i="11" s="1"/>
  <c r="AX18" i="15"/>
  <c r="AX20" i="15" s="1"/>
  <c r="AX22" i="15" s="1"/>
  <c r="EG18" i="6"/>
  <c r="EG20" i="6" s="1"/>
  <c r="EG22" i="6" s="1"/>
  <c r="BQ18" i="11"/>
  <c r="BQ20" i="11" s="1"/>
  <c r="BQ22" i="11" s="1"/>
  <c r="EH18" i="11"/>
  <c r="EH20" i="11" s="1"/>
  <c r="EH22" i="11" s="1"/>
  <c r="AP18" i="11"/>
  <c r="AP20" i="11" s="1"/>
  <c r="AP22" i="11" s="1"/>
  <c r="DR18" i="15"/>
  <c r="DR20" i="15" s="1"/>
  <c r="DR22" i="15" s="1"/>
  <c r="EF18" i="11"/>
  <c r="EF20" i="11" s="1"/>
  <c r="EF22" i="11" s="1"/>
  <c r="DT18" i="6"/>
  <c r="DT20" i="6" s="1"/>
  <c r="DT22" i="6" s="1"/>
  <c r="CV18" i="11"/>
  <c r="CV20" i="11" s="1"/>
  <c r="CV22" i="11" s="1"/>
  <c r="CC18" i="15"/>
  <c r="CC20" i="15" s="1"/>
  <c r="CC22" i="15" s="1"/>
  <c r="EJ18" i="11"/>
  <c r="EJ20" i="11" s="1"/>
  <c r="EJ22" i="11" s="1"/>
  <c r="CN18" i="11"/>
  <c r="CN20" i="11" s="1"/>
  <c r="CN22" i="11" s="1"/>
  <c r="BM18" i="11"/>
  <c r="BM20" i="11" s="1"/>
  <c r="BM22" i="11" s="1"/>
  <c r="BT18" i="15"/>
  <c r="BT20" i="15" s="1"/>
  <c r="BT22" i="15" s="1"/>
  <c r="CP18" i="11"/>
  <c r="CP20" i="11" s="1"/>
  <c r="CP22" i="11" s="1"/>
  <c r="DQ18" i="15"/>
  <c r="DQ20" i="15" s="1"/>
  <c r="DQ22" i="15" s="1"/>
  <c r="DJ18" i="6"/>
  <c r="DJ20" i="6" s="1"/>
  <c r="DJ22" i="6" s="1"/>
  <c r="BX18" i="11"/>
  <c r="BX20" i="11" s="1"/>
  <c r="BX22" i="11" s="1"/>
  <c r="EO18" i="15"/>
  <c r="EO20" i="15" s="1"/>
  <c r="EO22" i="15" s="1"/>
  <c r="DO18" i="11"/>
  <c r="DO20" i="11" s="1"/>
  <c r="DO22" i="11" s="1"/>
  <c r="AN18" i="15"/>
  <c r="AN20" i="15" s="1"/>
  <c r="AN22" i="15" s="1"/>
  <c r="BU18" i="6"/>
  <c r="BU20" i="6" s="1"/>
  <c r="BU22" i="6" s="1"/>
  <c r="BC18" i="15"/>
  <c r="BC20" i="15" s="1"/>
  <c r="BC22" i="15" s="1"/>
  <c r="AJ18" i="15"/>
  <c r="AJ20" i="15" s="1"/>
  <c r="AJ22" i="15" s="1"/>
  <c r="DN18" i="6"/>
  <c r="DN20" i="6" s="1"/>
  <c r="DN22" i="6" s="1"/>
  <c r="BI18" i="15"/>
  <c r="BI20" i="15" s="1"/>
  <c r="BI22" i="15" s="1"/>
  <c r="AI18" i="11"/>
  <c r="AI20" i="11" s="1"/>
  <c r="AI22" i="11" s="1"/>
  <c r="AI24" i="11" s="1"/>
  <c r="CO18" i="6"/>
  <c r="CO20" i="6" s="1"/>
  <c r="CO22" i="6" s="1"/>
  <c r="AQ18" i="15"/>
  <c r="AQ20" i="15" s="1"/>
  <c r="AQ22" i="15" s="1"/>
  <c r="AY18" i="15"/>
  <c r="AY20" i="15" s="1"/>
  <c r="AY22" i="15" s="1"/>
  <c r="ED18" i="6"/>
  <c r="ED20" i="6" s="1"/>
  <c r="ED22" i="6" s="1"/>
  <c r="AV18" i="6"/>
  <c r="AV20" i="6" s="1"/>
  <c r="AV22" i="6" s="1"/>
  <c r="DO24" i="6" l="1"/>
  <c r="DJ24" i="11"/>
  <c r="AN24" i="15"/>
  <c r="CI24" i="11"/>
  <c r="AO24" i="6"/>
  <c r="BY24" i="6"/>
  <c r="AK24" i="11"/>
  <c r="CB24" i="11"/>
  <c r="DM24" i="11"/>
  <c r="EA24" i="6"/>
  <c r="EH24" i="6"/>
  <c r="DZ24" i="11"/>
  <c r="CE24" i="15"/>
  <c r="AX24" i="6"/>
  <c r="EC24" i="6"/>
  <c r="AH24" i="15"/>
  <c r="DL24" i="11"/>
  <c r="DL24" i="15"/>
  <c r="BJ24" i="15"/>
  <c r="CQ24" i="15"/>
  <c r="BV24" i="11"/>
  <c r="BJ24" i="11"/>
  <c r="EM24" i="15"/>
  <c r="CF24" i="11"/>
  <c r="DS24" i="6"/>
  <c r="DI24" i="15"/>
  <c r="CV24" i="15"/>
  <c r="CV24" i="11"/>
  <c r="AG24" i="15"/>
  <c r="AK24" i="15"/>
  <c r="AG24" i="11"/>
  <c r="BW24" i="6"/>
  <c r="EM24" i="11"/>
  <c r="BH24" i="15"/>
  <c r="BR24" i="11"/>
  <c r="BL24" i="15"/>
  <c r="AU24" i="6"/>
  <c r="DO24" i="15"/>
  <c r="AD24" i="11"/>
  <c r="DD24" i="11"/>
  <c r="BA24" i="11"/>
  <c r="BQ24" i="11"/>
  <c r="ED24" i="11"/>
  <c r="DM24" i="6"/>
  <c r="EC24" i="15"/>
  <c r="EB24" i="11"/>
  <c r="AL24" i="6"/>
  <c r="BS24" i="6"/>
  <c r="CM24" i="6"/>
  <c r="CI24" i="15"/>
  <c r="AR24" i="15"/>
  <c r="BE24" i="6"/>
  <c r="BF24" i="15"/>
  <c r="AI24" i="6"/>
  <c r="BB24" i="15"/>
  <c r="DQ24" i="11"/>
  <c r="CC24" i="11"/>
  <c r="DE24" i="6"/>
  <c r="CF24" i="15"/>
  <c r="EI24" i="15"/>
  <c r="CF24" i="6"/>
  <c r="CA24" i="6"/>
  <c r="CL24" i="15"/>
  <c r="BN24" i="11"/>
  <c r="DH24" i="11"/>
  <c r="DE24" i="15"/>
  <c r="BC24" i="11"/>
  <c r="CP24" i="6"/>
  <c r="DT24" i="11"/>
  <c r="AM24" i="6"/>
  <c r="BK24" i="11"/>
  <c r="AM24" i="11"/>
  <c r="AS24" i="15"/>
  <c r="DG24" i="6"/>
  <c r="DC24" i="15"/>
  <c r="CU24" i="6"/>
  <c r="AP24" i="6"/>
  <c r="CX24" i="15"/>
  <c r="AN24" i="11"/>
  <c r="CW24" i="15"/>
  <c r="DA24" i="11"/>
  <c r="CW24" i="6"/>
  <c r="DK24" i="6"/>
  <c r="AS24" i="11"/>
  <c r="CZ24" i="6"/>
  <c r="EL24" i="11"/>
  <c r="AE24" i="6"/>
  <c r="BQ24" i="6"/>
  <c r="BS24" i="15"/>
  <c r="CS24" i="11"/>
  <c r="CV24" i="6"/>
  <c r="DR24" i="6"/>
  <c r="BB24" i="6"/>
  <c r="CA24" i="15"/>
  <c r="BE24" i="15"/>
  <c r="AM24" i="15"/>
  <c r="BL24" i="6"/>
  <c r="AU24" i="11"/>
  <c r="CP24" i="11"/>
  <c r="AV24" i="11"/>
  <c r="BG24" i="11"/>
  <c r="DB24" i="15"/>
  <c r="DU24" i="6"/>
  <c r="DG24" i="15"/>
  <c r="AC24" i="15"/>
  <c r="AG24" i="6"/>
  <c r="BP24" i="15"/>
  <c r="EK24" i="6"/>
  <c r="AE24" i="15"/>
  <c r="CO24" i="6"/>
  <c r="BU24" i="6"/>
  <c r="DQ24" i="15"/>
  <c r="CC24" i="15"/>
  <c r="EH24" i="11"/>
  <c r="AK24" i="6"/>
  <c r="AL24" i="11"/>
  <c r="BI24" i="11"/>
  <c r="EO24" i="6"/>
  <c r="EC24" i="11"/>
  <c r="BR24" i="15"/>
  <c r="AH24" i="11"/>
  <c r="DV24" i="15"/>
  <c r="EP24" i="15"/>
  <c r="DI24" i="6"/>
  <c r="CE24" i="11"/>
  <c r="BN24" i="6"/>
  <c r="AH24" i="6"/>
  <c r="DV24" i="6"/>
  <c r="CL24" i="11"/>
  <c r="BP24" i="11"/>
  <c r="EL24" i="6"/>
  <c r="EK24" i="11"/>
  <c r="EE24" i="6"/>
  <c r="EP24" i="11"/>
  <c r="DY24" i="6"/>
  <c r="EL24" i="15"/>
  <c r="BV24" i="6"/>
  <c r="CS24" i="6"/>
  <c r="AF24" i="15"/>
  <c r="BO24" i="6"/>
  <c r="AY24" i="11"/>
  <c r="AI24" i="15"/>
  <c r="BF24" i="11"/>
  <c r="AE24" i="11"/>
  <c r="AV24" i="15"/>
  <c r="DP24" i="6"/>
  <c r="AN24" i="6"/>
  <c r="CN24" i="6"/>
  <c r="DW24" i="6"/>
  <c r="AQ24" i="6"/>
  <c r="AJ24" i="6"/>
  <c r="BX24" i="6"/>
  <c r="EB24" i="6"/>
  <c r="CX24" i="6"/>
  <c r="DE24" i="11"/>
  <c r="BY24" i="15"/>
  <c r="DM24" i="15"/>
  <c r="CC24" i="6"/>
  <c r="CA24" i="11"/>
  <c r="EK24" i="15"/>
  <c r="AS24" i="6"/>
  <c r="AB24" i="15"/>
  <c r="BL24" i="11"/>
  <c r="AV24" i="6"/>
  <c r="BI24" i="15"/>
  <c r="DO24" i="11"/>
  <c r="BT24" i="15"/>
  <c r="DT24" i="6"/>
  <c r="EG24" i="6"/>
  <c r="CR24" i="15"/>
  <c r="DK24" i="15"/>
  <c r="DS24" i="15"/>
  <c r="BK24" i="15"/>
  <c r="BJ24" i="6"/>
  <c r="AD24" i="6"/>
  <c r="CD24" i="15"/>
  <c r="BG24" i="6"/>
  <c r="CZ24" i="15"/>
  <c r="CL24" i="6"/>
  <c r="AO24" i="15"/>
  <c r="BZ24" i="15"/>
  <c r="AW24" i="11"/>
  <c r="BG24" i="15"/>
  <c r="DX24" i="11"/>
  <c r="EN24" i="6"/>
  <c r="DF24" i="15"/>
  <c r="AR24" i="6"/>
  <c r="AU24" i="15"/>
  <c r="CS24" i="15"/>
  <c r="AB24" i="6"/>
  <c r="DF24" i="6"/>
  <c r="AW24" i="15"/>
  <c r="BD24" i="6"/>
  <c r="AT24" i="15"/>
  <c r="DF24" i="11"/>
  <c r="DC24" i="6"/>
  <c r="CG24" i="11"/>
  <c r="DN24" i="15"/>
  <c r="CH24" i="6"/>
  <c r="DW24" i="15"/>
  <c r="ED24" i="15"/>
  <c r="DN24" i="11"/>
  <c r="BX24" i="15"/>
  <c r="ED24" i="6"/>
  <c r="DN24" i="6"/>
  <c r="EO24" i="15"/>
  <c r="BM24" i="11"/>
  <c r="EF24" i="11"/>
  <c r="AX24" i="15"/>
  <c r="CX24" i="11"/>
  <c r="BB24" i="11"/>
  <c r="DQ24" i="6"/>
  <c r="DR24" i="11"/>
  <c r="DA24" i="6"/>
  <c r="DG24" i="11"/>
  <c r="CY24" i="15"/>
  <c r="DX24" i="15"/>
  <c r="EN24" i="15"/>
  <c r="BP24" i="6"/>
  <c r="BN24" i="15"/>
  <c r="DC24" i="11"/>
  <c r="BD24" i="15"/>
  <c r="DZ24" i="6"/>
  <c r="DY24" i="11"/>
  <c r="CR24" i="6"/>
  <c r="AW24" i="6"/>
  <c r="BD24" i="11"/>
  <c r="CZ24" i="11"/>
  <c r="EA24" i="15"/>
  <c r="CJ24" i="15"/>
  <c r="BO24" i="11"/>
  <c r="CG24" i="15"/>
  <c r="BF24" i="6"/>
  <c r="DW24" i="11"/>
  <c r="CK24" i="15"/>
  <c r="CO24" i="15"/>
  <c r="CU24" i="11"/>
  <c r="DJ24" i="15"/>
  <c r="DH24" i="6"/>
  <c r="AY24" i="6"/>
  <c r="AY24" i="15"/>
  <c r="AJ24" i="15"/>
  <c r="BX24" i="11"/>
  <c r="CN24" i="11"/>
  <c r="DR24" i="15"/>
  <c r="CK24" i="11"/>
  <c r="BH24" i="6"/>
  <c r="BC24" i="6"/>
  <c r="CW24" i="11"/>
  <c r="CM24" i="15"/>
  <c r="EB24" i="15"/>
  <c r="EI24" i="11"/>
  <c r="EE24" i="15"/>
  <c r="DZ24" i="15"/>
  <c r="DL24" i="6"/>
  <c r="CB24" i="6"/>
  <c r="EM24" i="6"/>
  <c r="CD24" i="11"/>
  <c r="CY24" i="11"/>
  <c r="EP24" i="6"/>
  <c r="DI24" i="11"/>
  <c r="CJ24" i="11"/>
  <c r="CD24" i="6"/>
  <c r="CY24" i="6"/>
  <c r="DX24" i="6"/>
  <c r="EN24" i="11"/>
  <c r="BZ24" i="6"/>
  <c r="EG24" i="15"/>
  <c r="DP24" i="15"/>
  <c r="EA24" i="11"/>
  <c r="DH24" i="15"/>
  <c r="EG24" i="11"/>
  <c r="DP24" i="11"/>
  <c r="BU24" i="11"/>
  <c r="CN24" i="15"/>
  <c r="AP24" i="15"/>
  <c r="AQ24" i="11"/>
  <c r="BU24" i="15"/>
  <c r="CP24" i="15"/>
  <c r="AQ24" i="15"/>
  <c r="BC24" i="15"/>
  <c r="DJ24" i="6"/>
  <c r="EJ24" i="11"/>
  <c r="AP24" i="11"/>
  <c r="DA24" i="15"/>
  <c r="DD24" i="15"/>
  <c r="BS24" i="11"/>
  <c r="DU24" i="11"/>
  <c r="BT24" i="11"/>
  <c r="DB24" i="6"/>
  <c r="CE24" i="6"/>
  <c r="CT24" i="6"/>
  <c r="CI24" i="6"/>
  <c r="BE24" i="11"/>
  <c r="DY24" i="15"/>
  <c r="BA24" i="15"/>
  <c r="AR24" i="11"/>
  <c r="CT24" i="15"/>
  <c r="EE24" i="11"/>
  <c r="AB24" i="11"/>
  <c r="AO24" i="11"/>
  <c r="BZ24" i="11"/>
  <c r="CT24" i="11"/>
  <c r="CG24" i="6"/>
  <c r="CU24" i="15"/>
  <c r="CH24" i="15"/>
  <c r="BO24" i="15"/>
  <c r="EH24" i="15"/>
  <c r="CQ24" i="11"/>
  <c r="CH24" i="11"/>
  <c r="CJ24" i="6"/>
  <c r="BV24" i="15"/>
  <c r="CQ24" i="6"/>
  <c r="AT24" i="6"/>
  <c r="AF24" i="6"/>
  <c r="BQ24" i="15"/>
  <c r="CO24" i="11"/>
  <c r="AT24" i="11"/>
  <c r="BM24" i="15"/>
  <c r="DT24" i="15"/>
  <c r="AL24" i="15"/>
  <c r="DS24" i="11"/>
  <c r="EO24" i="11"/>
  <c r="BT24" i="6"/>
  <c r="EF24" i="6"/>
  <c r="AD24" i="15"/>
  <c r="DK24" i="11"/>
  <c r="BW24" i="15"/>
  <c r="AC24" i="11"/>
  <c r="DB24" i="11"/>
  <c r="DD24" i="6"/>
  <c r="BY24" i="11"/>
  <c r="CB24" i="15"/>
  <c r="EI24" i="6"/>
  <c r="DV24" i="11"/>
  <c r="AC24" i="6"/>
  <c r="I21" i="9" l="1"/>
  <c r="I21" i="13"/>
  <c r="I64" i="13" s="1"/>
  <c r="I21" i="4"/>
  <c r="H63" i="13" l="1"/>
  <c r="H71" i="13"/>
  <c r="H30" i="13"/>
  <c r="H65" i="13"/>
  <c r="H48" i="13"/>
  <c r="H69" i="13"/>
  <c r="H46" i="13"/>
  <c r="H57" i="13"/>
  <c r="H37" i="13"/>
  <c r="H47" i="13"/>
  <c r="H52" i="13"/>
  <c r="H27" i="13"/>
  <c r="H54" i="13"/>
  <c r="H61" i="13"/>
  <c r="H49" i="13"/>
  <c r="H38" i="13"/>
  <c r="H40" i="13"/>
  <c r="H60" i="13"/>
  <c r="H56" i="13"/>
  <c r="H29" i="13"/>
  <c r="H25" i="13"/>
  <c r="H33" i="13"/>
  <c r="H44" i="13"/>
  <c r="H39" i="13"/>
  <c r="H31" i="13"/>
  <c r="H66" i="13"/>
  <c r="H68" i="13"/>
  <c r="H58" i="13"/>
  <c r="H67" i="13"/>
  <c r="H34" i="13"/>
  <c r="H45" i="13"/>
  <c r="H36" i="13"/>
  <c r="H26" i="13"/>
  <c r="H55" i="13"/>
  <c r="H53" i="13"/>
  <c r="H42" i="13"/>
  <c r="H43" i="13"/>
  <c r="H51" i="13"/>
  <c r="H59" i="13"/>
  <c r="H35" i="13"/>
  <c r="I64" i="4"/>
  <c r="H61" i="4"/>
  <c r="H35" i="4"/>
  <c r="H53" i="4"/>
  <c r="H60" i="4"/>
  <c r="H54" i="4"/>
  <c r="H68" i="4"/>
  <c r="H27" i="4"/>
  <c r="H51" i="4"/>
  <c r="H40" i="4"/>
  <c r="H33" i="4"/>
  <c r="H30" i="4"/>
  <c r="H69" i="4"/>
  <c r="H71" i="4"/>
  <c r="H52" i="4"/>
  <c r="H47" i="4"/>
  <c r="H65" i="4"/>
  <c r="H25" i="4"/>
  <c r="H46" i="4"/>
  <c r="H42" i="4"/>
  <c r="H31" i="4"/>
  <c r="H37" i="4"/>
  <c r="H44" i="4"/>
  <c r="H63" i="4"/>
  <c r="H55" i="4"/>
  <c r="H58" i="4"/>
  <c r="H48" i="4"/>
  <c r="H26" i="4"/>
  <c r="H45" i="4"/>
  <c r="H66" i="4"/>
  <c r="H56" i="4"/>
  <c r="H38" i="4"/>
  <c r="H39" i="4"/>
  <c r="H57" i="4"/>
  <c r="H59" i="4"/>
  <c r="H49" i="4"/>
  <c r="H29" i="4"/>
  <c r="H34" i="4"/>
  <c r="H67" i="4"/>
  <c r="H36" i="4"/>
  <c r="H43" i="4"/>
  <c r="H25" i="9"/>
  <c r="H59" i="9"/>
  <c r="H46" i="9"/>
  <c r="H35" i="9"/>
  <c r="H44" i="9"/>
  <c r="H34" i="9"/>
  <c r="H65" i="9"/>
  <c r="H54" i="9"/>
  <c r="H30" i="9"/>
  <c r="H66" i="9"/>
  <c r="H71" i="9"/>
  <c r="H47" i="9"/>
  <c r="H43" i="9"/>
  <c r="H39" i="9"/>
  <c r="H68" i="9"/>
  <c r="H51" i="9"/>
  <c r="H27" i="9"/>
  <c r="H26" i="9"/>
  <c r="H42" i="9"/>
  <c r="H55" i="9"/>
  <c r="H69" i="9"/>
  <c r="H48" i="9"/>
  <c r="H57" i="9"/>
  <c r="H40" i="9"/>
  <c r="H52" i="9"/>
  <c r="H60" i="9"/>
  <c r="H29" i="9"/>
  <c r="H56" i="9"/>
  <c r="H37" i="9"/>
  <c r="H33" i="9"/>
  <c r="H45" i="9"/>
  <c r="H67" i="9"/>
  <c r="H58" i="9"/>
  <c r="H61" i="9"/>
  <c r="H36" i="9"/>
  <c r="H31" i="9"/>
  <c r="H49" i="9"/>
  <c r="H53" i="9"/>
  <c r="H38" i="9"/>
  <c r="H63" i="9"/>
  <c r="EI67" i="11" l="1"/>
  <c r="EI75" i="11" s="1"/>
  <c r="EI77" i="11" s="1"/>
  <c r="DC67" i="11"/>
  <c r="DC75" i="11" s="1"/>
  <c r="DC77" i="11" s="1"/>
  <c r="AM67" i="11"/>
  <c r="AM75" i="11" s="1"/>
  <c r="AM77" i="11" s="1"/>
  <c r="BR67" i="11"/>
  <c r="BR75" i="11" s="1"/>
  <c r="BR77" i="11" s="1"/>
  <c r="EK67" i="11"/>
  <c r="EK75" i="11" s="1"/>
  <c r="EK77" i="11" s="1"/>
  <c r="CT67" i="11"/>
  <c r="CT75" i="11" s="1"/>
  <c r="CT77" i="11" s="1"/>
  <c r="AD67" i="11"/>
  <c r="AD75" i="11" s="1"/>
  <c r="AD77" i="11" s="1"/>
  <c r="CE67" i="11"/>
  <c r="CE75" i="11" s="1"/>
  <c r="CE77" i="11" s="1"/>
  <c r="EJ67" i="11"/>
  <c r="EJ75" i="11" s="1"/>
  <c r="EJ77" i="11" s="1"/>
  <c r="BK67" i="11"/>
  <c r="BK75" i="11" s="1"/>
  <c r="BK77" i="11" s="1"/>
  <c r="AP67" i="11"/>
  <c r="AP75" i="11" s="1"/>
  <c r="AP77" i="11" s="1"/>
  <c r="BO67" i="11"/>
  <c r="BO75" i="11" s="1"/>
  <c r="BO77" i="11" s="1"/>
  <c r="DW67" i="11"/>
  <c r="DW75" i="11" s="1"/>
  <c r="DW77" i="11" s="1"/>
  <c r="CB67" i="11"/>
  <c r="CB75" i="11" s="1"/>
  <c r="CB77" i="11" s="1"/>
  <c r="AE67" i="11"/>
  <c r="AE75" i="11" s="1"/>
  <c r="AE77" i="11" s="1"/>
  <c r="AX67" i="11"/>
  <c r="AX75" i="11" s="1"/>
  <c r="AX77" i="11" s="1"/>
  <c r="BG67" i="11"/>
  <c r="BG75" i="11" s="1"/>
  <c r="BG77" i="11" s="1"/>
  <c r="DT67" i="11"/>
  <c r="DT75" i="11" s="1"/>
  <c r="DT77" i="11" s="1"/>
  <c r="BC67" i="11"/>
  <c r="BC75" i="11" s="1"/>
  <c r="BC77" i="11" s="1"/>
  <c r="EP67" i="11"/>
  <c r="EP75" i="11" s="1"/>
  <c r="EP77" i="11" s="1"/>
  <c r="AV67" i="11"/>
  <c r="AV75" i="11" s="1"/>
  <c r="AV77" i="11" s="1"/>
  <c r="DI67" i="11"/>
  <c r="DI75" i="11" s="1"/>
  <c r="DI77" i="11" s="1"/>
  <c r="AT67" i="11"/>
  <c r="AT75" i="11" s="1"/>
  <c r="AT77" i="11" s="1"/>
  <c r="CQ67" i="11"/>
  <c r="CQ75" i="11" s="1"/>
  <c r="CQ77" i="11" s="1"/>
  <c r="CC67" i="11"/>
  <c r="CC75" i="11" s="1"/>
  <c r="CC77" i="11" s="1"/>
  <c r="DN67" i="11"/>
  <c r="DN75" i="11" s="1"/>
  <c r="DN77" i="11" s="1"/>
  <c r="CO67" i="11"/>
  <c r="CO75" i="11" s="1"/>
  <c r="CO77" i="11" s="1"/>
  <c r="CS67" i="11"/>
  <c r="CS75" i="11" s="1"/>
  <c r="CS77" i="11" s="1"/>
  <c r="DO67" i="11"/>
  <c r="DO75" i="11" s="1"/>
  <c r="DO77" i="11" s="1"/>
  <c r="AL67" i="11"/>
  <c r="AL75" i="11" s="1"/>
  <c r="AL77" i="11" s="1"/>
  <c r="BU67" i="11"/>
  <c r="BU75" i="11" s="1"/>
  <c r="BU77" i="11" s="1"/>
  <c r="BX67" i="11"/>
  <c r="BX75" i="11" s="1"/>
  <c r="BX77" i="11" s="1"/>
  <c r="DH67" i="11"/>
  <c r="DH75" i="11" s="1"/>
  <c r="DH77" i="11" s="1"/>
  <c r="CU67" i="11"/>
  <c r="CU75" i="11" s="1"/>
  <c r="CU77" i="11" s="1"/>
  <c r="BT67" i="11"/>
  <c r="BT75" i="11" s="1"/>
  <c r="BT77" i="11" s="1"/>
  <c r="AO67" i="11"/>
  <c r="AO75" i="11" s="1"/>
  <c r="AO77" i="11" s="1"/>
  <c r="CV67" i="11"/>
  <c r="CV75" i="11" s="1"/>
  <c r="CV77" i="11" s="1"/>
  <c r="EC67" i="11"/>
  <c r="EC75" i="11" s="1"/>
  <c r="EC77" i="11" s="1"/>
  <c r="AJ67" i="11"/>
  <c r="AJ75" i="11" s="1"/>
  <c r="AJ77" i="11" s="1"/>
  <c r="EE67" i="11"/>
  <c r="EE75" i="11" s="1"/>
  <c r="EE77" i="11" s="1"/>
  <c r="CK67" i="11"/>
  <c r="CK75" i="11" s="1"/>
  <c r="CK77" i="11" s="1"/>
  <c r="BP67" i="11"/>
  <c r="BP75" i="11" s="1"/>
  <c r="BP77" i="11" s="1"/>
  <c r="EL67" i="11"/>
  <c r="EL75" i="11" s="1"/>
  <c r="EL77" i="11" s="1"/>
  <c r="EA67" i="11"/>
  <c r="EA75" i="11" s="1"/>
  <c r="EA77" i="11" s="1"/>
  <c r="ED67" i="11"/>
  <c r="ED75" i="11" s="1"/>
  <c r="ED77" i="11" s="1"/>
  <c r="DL67" i="11"/>
  <c r="DL75" i="11" s="1"/>
  <c r="DL77" i="11" s="1"/>
  <c r="CY67" i="11"/>
  <c r="CY75" i="11" s="1"/>
  <c r="CY77" i="11" s="1"/>
  <c r="CH67" i="11"/>
  <c r="CH75" i="11" s="1"/>
  <c r="CH77" i="11" s="1"/>
  <c r="DS67" i="11"/>
  <c r="DS75" i="11" s="1"/>
  <c r="DS77" i="11" s="1"/>
  <c r="BF67" i="11"/>
  <c r="BF75" i="11" s="1"/>
  <c r="BF77" i="11" s="1"/>
  <c r="DQ67" i="11"/>
  <c r="DQ75" i="11" s="1"/>
  <c r="DQ77" i="11" s="1"/>
  <c r="CF67" i="11"/>
  <c r="CF75" i="11" s="1"/>
  <c r="CF77" i="11" s="1"/>
  <c r="DB67" i="11"/>
  <c r="DB75" i="11" s="1"/>
  <c r="DB77" i="11" s="1"/>
  <c r="EO67" i="11"/>
  <c r="EO75" i="11" s="1"/>
  <c r="EO77" i="11" s="1"/>
  <c r="CX67" i="11"/>
  <c r="CX75" i="11" s="1"/>
  <c r="CX77" i="11" s="1"/>
  <c r="DU67" i="11"/>
  <c r="DU75" i="11" s="1"/>
  <c r="DU77" i="11" s="1"/>
  <c r="AC67" i="11"/>
  <c r="AC75" i="11" s="1"/>
  <c r="AC77" i="11" s="1"/>
  <c r="CA67" i="11"/>
  <c r="CA75" i="11" s="1"/>
  <c r="CA77" i="11" s="1"/>
  <c r="EM67" i="11"/>
  <c r="EM75" i="11" s="1"/>
  <c r="EM77" i="11" s="1"/>
  <c r="EF67" i="11"/>
  <c r="EF75" i="11" s="1"/>
  <c r="EF77" i="11" s="1"/>
  <c r="BL67" i="11"/>
  <c r="BL75" i="11" s="1"/>
  <c r="BL77" i="11" s="1"/>
  <c r="DX67" i="11"/>
  <c r="DX75" i="11" s="1"/>
  <c r="DX77" i="11" s="1"/>
  <c r="DZ67" i="11"/>
  <c r="DZ75" i="11" s="1"/>
  <c r="DZ77" i="11" s="1"/>
  <c r="DY67" i="11"/>
  <c r="DY75" i="11" s="1"/>
  <c r="DY77" i="11" s="1"/>
  <c r="DG67" i="11"/>
  <c r="DG75" i="11" s="1"/>
  <c r="DG77" i="11" s="1"/>
  <c r="BJ67" i="11"/>
  <c r="BJ75" i="11" s="1"/>
  <c r="BJ77" i="11" s="1"/>
  <c r="EH67" i="11"/>
  <c r="EH75" i="11" s="1"/>
  <c r="EH77" i="11" s="1"/>
  <c r="AU67" i="11"/>
  <c r="AU75" i="11" s="1"/>
  <c r="AU77" i="11" s="1"/>
  <c r="CM67" i="11"/>
  <c r="CM75" i="11" s="1"/>
  <c r="CM77" i="11" s="1"/>
  <c r="DR67" i="11"/>
  <c r="DR75" i="11" s="1"/>
  <c r="DR77" i="11" s="1"/>
  <c r="DE67" i="11"/>
  <c r="DE75" i="11" s="1"/>
  <c r="DE77" i="11" s="1"/>
  <c r="AR67" i="11"/>
  <c r="AR75" i="11" s="1"/>
  <c r="AR77" i="11" s="1"/>
  <c r="AZ67" i="11"/>
  <c r="AZ75" i="11" s="1"/>
  <c r="AZ77" i="11" s="1"/>
  <c r="AY67" i="11"/>
  <c r="AY75" i="11" s="1"/>
  <c r="AY77" i="11" s="1"/>
  <c r="BQ67" i="11"/>
  <c r="BQ75" i="11" s="1"/>
  <c r="BQ77" i="11" s="1"/>
  <c r="AQ67" i="11"/>
  <c r="AQ75" i="11" s="1"/>
  <c r="AQ77" i="11" s="1"/>
  <c r="CP67" i="11"/>
  <c r="CP75" i="11" s="1"/>
  <c r="CP77" i="11" s="1"/>
  <c r="AK67" i="11"/>
  <c r="AK75" i="11" s="1"/>
  <c r="AK77" i="11" s="1"/>
  <c r="DD67" i="11"/>
  <c r="DD75" i="11" s="1"/>
  <c r="DD77" i="11" s="1"/>
  <c r="AA67" i="11"/>
  <c r="AA75" i="11" s="1"/>
  <c r="AA77" i="11" s="1"/>
  <c r="BM67" i="11"/>
  <c r="BM75" i="11" s="1"/>
  <c r="BM77" i="11" s="1"/>
  <c r="AS67" i="11"/>
  <c r="AS75" i="11" s="1"/>
  <c r="AS77" i="11" s="1"/>
  <c r="BY67" i="11"/>
  <c r="BY75" i="11" s="1"/>
  <c r="BY77" i="11" s="1"/>
  <c r="EG67" i="11"/>
  <c r="EG75" i="11" s="1"/>
  <c r="EG77" i="11" s="1"/>
  <c r="EB67" i="11"/>
  <c r="EB75" i="11" s="1"/>
  <c r="EB77" i="11" s="1"/>
  <c r="BZ67" i="11"/>
  <c r="BZ75" i="11" s="1"/>
  <c r="BZ77" i="11" s="1"/>
  <c r="AF67" i="11"/>
  <c r="AF75" i="11" s="1"/>
  <c r="AF77" i="11" s="1"/>
  <c r="BA67" i="11"/>
  <c r="BA75" i="11" s="1"/>
  <c r="BA77" i="11" s="1"/>
  <c r="BW67" i="11"/>
  <c r="BW75" i="11" s="1"/>
  <c r="BW77" i="11" s="1"/>
  <c r="BI67" i="11"/>
  <c r="BI75" i="11" s="1"/>
  <c r="BI77" i="11" s="1"/>
  <c r="CG67" i="11"/>
  <c r="CG75" i="11" s="1"/>
  <c r="CG77" i="11" s="1"/>
  <c r="CR67" i="11"/>
  <c r="CR75" i="11" s="1"/>
  <c r="CR77" i="11" s="1"/>
  <c r="CD67" i="11"/>
  <c r="CD75" i="11" s="1"/>
  <c r="CD77" i="11" s="1"/>
  <c r="AW67" i="11"/>
  <c r="AW75" i="11" s="1"/>
  <c r="AW77" i="11" s="1"/>
  <c r="BN67" i="11"/>
  <c r="BN75" i="11" s="1"/>
  <c r="BN77" i="11" s="1"/>
  <c r="EN67" i="11"/>
  <c r="EN75" i="11" s="1"/>
  <c r="EN77" i="11" s="1"/>
  <c r="DM67" i="11"/>
  <c r="DM75" i="11" s="1"/>
  <c r="DM77" i="11" s="1"/>
  <c r="CW67" i="11"/>
  <c r="CW75" i="11" s="1"/>
  <c r="CW77" i="11" s="1"/>
  <c r="DJ67" i="11"/>
  <c r="DJ75" i="11" s="1"/>
  <c r="DJ77" i="11" s="1"/>
  <c r="DK67" i="11"/>
  <c r="DK75" i="11" s="1"/>
  <c r="DK77" i="11" s="1"/>
  <c r="DA67" i="11"/>
  <c r="DA75" i="11" s="1"/>
  <c r="DA77" i="11" s="1"/>
  <c r="CZ67" i="11"/>
  <c r="CZ75" i="11" s="1"/>
  <c r="CZ77" i="11" s="1"/>
  <c r="DP67" i="11"/>
  <c r="DP75" i="11" s="1"/>
  <c r="DP77" i="11" s="1"/>
  <c r="AH67" i="11"/>
  <c r="AH75" i="11" s="1"/>
  <c r="AH77" i="11" s="1"/>
  <c r="CN67" i="11"/>
  <c r="CN75" i="11" s="1"/>
  <c r="CN77" i="11" s="1"/>
  <c r="CL67" i="11"/>
  <c r="CL75" i="11" s="1"/>
  <c r="CL77" i="11" s="1"/>
  <c r="AI67" i="11"/>
  <c r="AI75" i="11" s="1"/>
  <c r="AI77" i="11" s="1"/>
  <c r="CJ67" i="11"/>
  <c r="CJ75" i="11" s="1"/>
  <c r="CJ77" i="11" s="1"/>
  <c r="AG67" i="11"/>
  <c r="AG75" i="11" s="1"/>
  <c r="AG77" i="11" s="1"/>
  <c r="AB67" i="11"/>
  <c r="AB75" i="11" s="1"/>
  <c r="AB77" i="11" s="1"/>
  <c r="CI67" i="11"/>
  <c r="CI75" i="11" s="1"/>
  <c r="CI77" i="11" s="1"/>
  <c r="BH67" i="11"/>
  <c r="BH75" i="11" s="1"/>
  <c r="BH77" i="11" s="1"/>
  <c r="DF67" i="11"/>
  <c r="DF75" i="11" s="1"/>
  <c r="DF77" i="11" s="1"/>
  <c r="BE67" i="11"/>
  <c r="BE75" i="11" s="1"/>
  <c r="BE77" i="11" s="1"/>
  <c r="BD67" i="11"/>
  <c r="BD75" i="11" s="1"/>
  <c r="BD77" i="11" s="1"/>
  <c r="AN67" i="11"/>
  <c r="AN75" i="11" s="1"/>
  <c r="AN77" i="11" s="1"/>
  <c r="BS67" i="11"/>
  <c r="BS75" i="11" s="1"/>
  <c r="BS77" i="11" s="1"/>
  <c r="BB67" i="11"/>
  <c r="BB75" i="11" s="1"/>
  <c r="BB77" i="11" s="1"/>
  <c r="DV67" i="11"/>
  <c r="DV75" i="11" s="1"/>
  <c r="DV77" i="11" s="1"/>
  <c r="BV67" i="11"/>
  <c r="BV75" i="11" s="1"/>
  <c r="BV77" i="11" s="1"/>
  <c r="I72" i="9"/>
  <c r="H64" i="9"/>
  <c r="H72" i="9" s="1"/>
  <c r="EJ67" i="15"/>
  <c r="EJ75" i="15" s="1"/>
  <c r="EJ77" i="15" s="1"/>
  <c r="EO67" i="15"/>
  <c r="EO75" i="15" s="1"/>
  <c r="EO77" i="15" s="1"/>
  <c r="DY67" i="15"/>
  <c r="DY75" i="15" s="1"/>
  <c r="DY77" i="15" s="1"/>
  <c r="AZ67" i="15"/>
  <c r="AZ75" i="15" s="1"/>
  <c r="AZ77" i="15" s="1"/>
  <c r="DO67" i="15"/>
  <c r="DO75" i="15" s="1"/>
  <c r="DO77" i="15" s="1"/>
  <c r="DK67" i="15"/>
  <c r="DK75" i="15" s="1"/>
  <c r="DK77" i="15" s="1"/>
  <c r="BZ67" i="15"/>
  <c r="BZ75" i="15" s="1"/>
  <c r="BZ77" i="15" s="1"/>
  <c r="EH67" i="15"/>
  <c r="EH75" i="15" s="1"/>
  <c r="EH77" i="15" s="1"/>
  <c r="AV67" i="15"/>
  <c r="AV75" i="15" s="1"/>
  <c r="AV77" i="15" s="1"/>
  <c r="BU67" i="15"/>
  <c r="BU75" i="15" s="1"/>
  <c r="BU77" i="15" s="1"/>
  <c r="DQ67" i="15"/>
  <c r="DQ75" i="15" s="1"/>
  <c r="DQ77" i="15" s="1"/>
  <c r="BY67" i="15"/>
  <c r="BY75" i="15" s="1"/>
  <c r="BY77" i="15" s="1"/>
  <c r="CL67" i="15"/>
  <c r="CL75" i="15" s="1"/>
  <c r="CL77" i="15" s="1"/>
  <c r="AD67" i="15"/>
  <c r="AD75" i="15" s="1"/>
  <c r="AD77" i="15" s="1"/>
  <c r="DC67" i="15"/>
  <c r="DC75" i="15" s="1"/>
  <c r="DC77" i="15" s="1"/>
  <c r="AA67" i="15"/>
  <c r="AA75" i="15" s="1"/>
  <c r="AA77" i="15" s="1"/>
  <c r="BR67" i="15"/>
  <c r="BR75" i="15" s="1"/>
  <c r="BR77" i="15" s="1"/>
  <c r="DD67" i="15"/>
  <c r="DD75" i="15" s="1"/>
  <c r="DD77" i="15" s="1"/>
  <c r="EM67" i="15"/>
  <c r="EM75" i="15" s="1"/>
  <c r="EM77" i="15" s="1"/>
  <c r="AR67" i="15"/>
  <c r="AR75" i="15" s="1"/>
  <c r="AR77" i="15" s="1"/>
  <c r="EK67" i="15"/>
  <c r="EK75" i="15" s="1"/>
  <c r="EK77" i="15" s="1"/>
  <c r="CG67" i="15"/>
  <c r="CG75" i="15" s="1"/>
  <c r="CG77" i="15" s="1"/>
  <c r="AS67" i="15"/>
  <c r="AS75" i="15" s="1"/>
  <c r="AS77" i="15" s="1"/>
  <c r="BK67" i="15"/>
  <c r="BK75" i="15" s="1"/>
  <c r="BK77" i="15" s="1"/>
  <c r="DE67" i="15"/>
  <c r="DE75" i="15" s="1"/>
  <c r="DE77" i="15" s="1"/>
  <c r="BN67" i="15"/>
  <c r="BN75" i="15" s="1"/>
  <c r="BN77" i="15" s="1"/>
  <c r="BH67" i="15"/>
  <c r="BH75" i="15" s="1"/>
  <c r="BH77" i="15" s="1"/>
  <c r="CS67" i="15"/>
  <c r="CS75" i="15" s="1"/>
  <c r="CS77" i="15" s="1"/>
  <c r="BP67" i="15"/>
  <c r="BP75" i="15" s="1"/>
  <c r="BP77" i="15" s="1"/>
  <c r="BQ67" i="15"/>
  <c r="BQ75" i="15" s="1"/>
  <c r="BQ77" i="15" s="1"/>
  <c r="AQ67" i="15"/>
  <c r="AQ75" i="15" s="1"/>
  <c r="AQ77" i="15" s="1"/>
  <c r="BM67" i="15"/>
  <c r="BM75" i="15" s="1"/>
  <c r="BM77" i="15" s="1"/>
  <c r="CA67" i="15"/>
  <c r="CA75" i="15" s="1"/>
  <c r="CA77" i="15" s="1"/>
  <c r="CJ67" i="15"/>
  <c r="CJ75" i="15" s="1"/>
  <c r="CJ77" i="15" s="1"/>
  <c r="CF67" i="15"/>
  <c r="CF75" i="15" s="1"/>
  <c r="CF77" i="15" s="1"/>
  <c r="BC67" i="15"/>
  <c r="BC75" i="15" s="1"/>
  <c r="BC77" i="15" s="1"/>
  <c r="BJ67" i="15"/>
  <c r="BJ75" i="15" s="1"/>
  <c r="BJ77" i="15" s="1"/>
  <c r="CI67" i="15"/>
  <c r="CI75" i="15" s="1"/>
  <c r="CI77" i="15" s="1"/>
  <c r="CB67" i="15"/>
  <c r="CB75" i="15" s="1"/>
  <c r="CB77" i="15" s="1"/>
  <c r="DS67" i="15"/>
  <c r="DS75" i="15" s="1"/>
  <c r="DS77" i="15" s="1"/>
  <c r="CD67" i="15"/>
  <c r="CD75" i="15" s="1"/>
  <c r="CD77" i="15" s="1"/>
  <c r="DU67" i="15"/>
  <c r="DU75" i="15" s="1"/>
  <c r="DU77" i="15" s="1"/>
  <c r="CH67" i="15"/>
  <c r="CH75" i="15" s="1"/>
  <c r="CH77" i="15" s="1"/>
  <c r="BV67" i="15"/>
  <c r="BV75" i="15" s="1"/>
  <c r="BV77" i="15" s="1"/>
  <c r="CN67" i="15"/>
  <c r="CN75" i="15" s="1"/>
  <c r="CN77" i="15" s="1"/>
  <c r="CO67" i="15"/>
  <c r="CO75" i="15" s="1"/>
  <c r="CO77" i="15" s="1"/>
  <c r="DZ67" i="15"/>
  <c r="DZ75" i="15" s="1"/>
  <c r="DZ77" i="15" s="1"/>
  <c r="DX67" i="15"/>
  <c r="DX75" i="15" s="1"/>
  <c r="DX77" i="15" s="1"/>
  <c r="CT67" i="15"/>
  <c r="CT75" i="15" s="1"/>
  <c r="CT77" i="15" s="1"/>
  <c r="DF67" i="15"/>
  <c r="DF75" i="15" s="1"/>
  <c r="DF77" i="15" s="1"/>
  <c r="EN67" i="15"/>
  <c r="EN75" i="15" s="1"/>
  <c r="EN77" i="15" s="1"/>
  <c r="AW67" i="15"/>
  <c r="AW75" i="15" s="1"/>
  <c r="AW77" i="15" s="1"/>
  <c r="AM67" i="15"/>
  <c r="AM75" i="15" s="1"/>
  <c r="AM77" i="15" s="1"/>
  <c r="DW67" i="15"/>
  <c r="DW75" i="15" s="1"/>
  <c r="DW77" i="15" s="1"/>
  <c r="AT67" i="15"/>
  <c r="AT75" i="15" s="1"/>
  <c r="AT77" i="15" s="1"/>
  <c r="BO67" i="15"/>
  <c r="BO75" i="15" s="1"/>
  <c r="BO77" i="15" s="1"/>
  <c r="AC67" i="15"/>
  <c r="AC75" i="15" s="1"/>
  <c r="AC77" i="15" s="1"/>
  <c r="BD67" i="15"/>
  <c r="BD75" i="15" s="1"/>
  <c r="BD77" i="15" s="1"/>
  <c r="EB67" i="15"/>
  <c r="EB75" i="15" s="1"/>
  <c r="EB77" i="15" s="1"/>
  <c r="AE67" i="15"/>
  <c r="AE75" i="15" s="1"/>
  <c r="AE77" i="15" s="1"/>
  <c r="BF67" i="15"/>
  <c r="BF75" i="15" s="1"/>
  <c r="BF77" i="15" s="1"/>
  <c r="AB67" i="15"/>
  <c r="AB75" i="15" s="1"/>
  <c r="AB77" i="15" s="1"/>
  <c r="AY67" i="15"/>
  <c r="AY75" i="15" s="1"/>
  <c r="AY77" i="15" s="1"/>
  <c r="DI67" i="15"/>
  <c r="DI75" i="15" s="1"/>
  <c r="DI77" i="15" s="1"/>
  <c r="EA67" i="15"/>
  <c r="EA75" i="15" s="1"/>
  <c r="EA77" i="15" s="1"/>
  <c r="BT67" i="15"/>
  <c r="BT75" i="15" s="1"/>
  <c r="BT77" i="15" s="1"/>
  <c r="BG67" i="15"/>
  <c r="BG75" i="15" s="1"/>
  <c r="BG77" i="15" s="1"/>
  <c r="AX67" i="15"/>
  <c r="AX75" i="15" s="1"/>
  <c r="AX77" i="15" s="1"/>
  <c r="DT67" i="15"/>
  <c r="DT75" i="15" s="1"/>
  <c r="DT77" i="15" s="1"/>
  <c r="DV67" i="15"/>
  <c r="DV75" i="15" s="1"/>
  <c r="DV77" i="15" s="1"/>
  <c r="CQ67" i="15"/>
  <c r="CQ75" i="15" s="1"/>
  <c r="CQ77" i="15" s="1"/>
  <c r="DH67" i="15"/>
  <c r="DH75" i="15" s="1"/>
  <c r="DH77" i="15" s="1"/>
  <c r="EE67" i="15"/>
  <c r="EE75" i="15" s="1"/>
  <c r="EE77" i="15" s="1"/>
  <c r="AI67" i="15"/>
  <c r="AI75" i="15" s="1"/>
  <c r="AI77" i="15" s="1"/>
  <c r="AK67" i="15"/>
  <c r="AK75" i="15" s="1"/>
  <c r="AK77" i="15" s="1"/>
  <c r="BS67" i="15"/>
  <c r="BS75" i="15" s="1"/>
  <c r="BS77" i="15" s="1"/>
  <c r="DN67" i="15"/>
  <c r="DN75" i="15" s="1"/>
  <c r="DN77" i="15" s="1"/>
  <c r="AO67" i="15"/>
  <c r="AO75" i="15" s="1"/>
  <c r="AO77" i="15" s="1"/>
  <c r="BL67" i="15"/>
  <c r="BL75" i="15" s="1"/>
  <c r="BL77" i="15" s="1"/>
  <c r="AF67" i="15"/>
  <c r="AF75" i="15" s="1"/>
  <c r="AF77" i="15" s="1"/>
  <c r="EC67" i="15"/>
  <c r="EC75" i="15" s="1"/>
  <c r="EC77" i="15" s="1"/>
  <c r="AH67" i="15"/>
  <c r="AH75" i="15" s="1"/>
  <c r="AH77" i="15" s="1"/>
  <c r="DP67" i="15"/>
  <c r="DP75" i="15" s="1"/>
  <c r="DP77" i="15" s="1"/>
  <c r="BW67" i="15"/>
  <c r="BW75" i="15" s="1"/>
  <c r="BW77" i="15" s="1"/>
  <c r="CX67" i="15"/>
  <c r="CX75" i="15" s="1"/>
  <c r="CX77" i="15" s="1"/>
  <c r="CC67" i="15"/>
  <c r="CC75" i="15" s="1"/>
  <c r="CC77" i="15" s="1"/>
  <c r="CY67" i="15"/>
  <c r="CY75" i="15" s="1"/>
  <c r="CY77" i="15" s="1"/>
  <c r="DL67" i="15"/>
  <c r="DL75" i="15" s="1"/>
  <c r="DL77" i="15" s="1"/>
  <c r="EI67" i="15"/>
  <c r="EI75" i="15" s="1"/>
  <c r="EI77" i="15" s="1"/>
  <c r="CP67" i="15"/>
  <c r="CP75" i="15" s="1"/>
  <c r="CP77" i="15" s="1"/>
  <c r="BI67" i="15"/>
  <c r="BI75" i="15" s="1"/>
  <c r="BI77" i="15" s="1"/>
  <c r="ED67" i="15"/>
  <c r="ED75" i="15" s="1"/>
  <c r="ED77" i="15" s="1"/>
  <c r="BX67" i="15"/>
  <c r="BX75" i="15" s="1"/>
  <c r="BX77" i="15" s="1"/>
  <c r="CK67" i="15"/>
  <c r="CK75" i="15" s="1"/>
  <c r="CK77" i="15" s="1"/>
  <c r="DB67" i="15"/>
  <c r="DB75" i="15" s="1"/>
  <c r="DB77" i="15" s="1"/>
  <c r="AJ67" i="15"/>
  <c r="AJ75" i="15" s="1"/>
  <c r="AJ77" i="15" s="1"/>
  <c r="BE67" i="15"/>
  <c r="BE75" i="15" s="1"/>
  <c r="BE77" i="15" s="1"/>
  <c r="I72" i="13"/>
  <c r="EF67" i="15"/>
  <c r="EF75" i="15" s="1"/>
  <c r="EF77" i="15" s="1"/>
  <c r="AP67" i="15"/>
  <c r="AP75" i="15" s="1"/>
  <c r="AP77" i="15" s="1"/>
  <c r="AN67" i="15"/>
  <c r="AN75" i="15" s="1"/>
  <c r="AN77" i="15" s="1"/>
  <c r="AG67" i="15"/>
  <c r="AG75" i="15" s="1"/>
  <c r="AG77" i="15" s="1"/>
  <c r="AU67" i="15"/>
  <c r="AU75" i="15" s="1"/>
  <c r="AU77" i="15" s="1"/>
  <c r="EP67" i="15"/>
  <c r="EP75" i="15" s="1"/>
  <c r="EP77" i="15" s="1"/>
  <c r="CM67" i="15"/>
  <c r="CM75" i="15" s="1"/>
  <c r="CM77" i="15" s="1"/>
  <c r="DM67" i="15"/>
  <c r="DM75" i="15" s="1"/>
  <c r="DM77" i="15" s="1"/>
  <c r="CV67" i="15"/>
  <c r="CV75" i="15" s="1"/>
  <c r="CV77" i="15" s="1"/>
  <c r="DJ67" i="15"/>
  <c r="DJ75" i="15" s="1"/>
  <c r="DJ77" i="15" s="1"/>
  <c r="CZ67" i="15"/>
  <c r="CZ75" i="15" s="1"/>
  <c r="CZ77" i="15" s="1"/>
  <c r="AL67" i="15"/>
  <c r="AL75" i="15" s="1"/>
  <c r="AL77" i="15" s="1"/>
  <c r="CE67" i="15"/>
  <c r="CE75" i="15" s="1"/>
  <c r="CE77" i="15" s="1"/>
  <c r="DG67" i="15"/>
  <c r="DG75" i="15" s="1"/>
  <c r="DG77" i="15" s="1"/>
  <c r="BA67" i="15"/>
  <c r="BA75" i="15" s="1"/>
  <c r="BA77" i="15" s="1"/>
  <c r="DA67" i="15"/>
  <c r="DA75" i="15" s="1"/>
  <c r="DA77" i="15" s="1"/>
  <c r="BB67" i="15"/>
  <c r="BB75" i="15" s="1"/>
  <c r="BB77" i="15" s="1"/>
  <c r="CU67" i="15"/>
  <c r="CU75" i="15" s="1"/>
  <c r="CU77" i="15" s="1"/>
  <c r="EL67" i="15"/>
  <c r="EL75" i="15" s="1"/>
  <c r="EL77" i="15" s="1"/>
  <c r="CW67" i="15"/>
  <c r="CW75" i="15" s="1"/>
  <c r="CW77" i="15" s="1"/>
  <c r="CR67" i="15"/>
  <c r="CR75" i="15" s="1"/>
  <c r="CR77" i="15" s="1"/>
  <c r="DR67" i="15"/>
  <c r="DR75" i="15" s="1"/>
  <c r="DR77" i="15" s="1"/>
  <c r="EG67" i="15"/>
  <c r="EG75" i="15" s="1"/>
  <c r="EG77" i="15" s="1"/>
  <c r="H64" i="13"/>
  <c r="H72" i="13" s="1"/>
  <c r="BL67" i="6"/>
  <c r="BL75" i="6" s="1"/>
  <c r="BL77" i="6" s="1"/>
  <c r="AP67" i="6"/>
  <c r="AP75" i="6" s="1"/>
  <c r="AP77" i="6" s="1"/>
  <c r="BT67" i="6"/>
  <c r="BT75" i="6" s="1"/>
  <c r="BT77" i="6" s="1"/>
  <c r="DK67" i="6"/>
  <c r="DK75" i="6" s="1"/>
  <c r="DK77" i="6" s="1"/>
  <c r="CY67" i="6"/>
  <c r="CY75" i="6" s="1"/>
  <c r="CY77" i="6" s="1"/>
  <c r="CJ67" i="6"/>
  <c r="CJ75" i="6" s="1"/>
  <c r="CJ77" i="6" s="1"/>
  <c r="AS67" i="6"/>
  <c r="AS75" i="6" s="1"/>
  <c r="AS77" i="6" s="1"/>
  <c r="DM67" i="6"/>
  <c r="DM75" i="6" s="1"/>
  <c r="DM77" i="6" s="1"/>
  <c r="CR67" i="6"/>
  <c r="CR75" i="6" s="1"/>
  <c r="CR77" i="6" s="1"/>
  <c r="EB67" i="6"/>
  <c r="EB75" i="6" s="1"/>
  <c r="EB77" i="6" s="1"/>
  <c r="BK67" i="6"/>
  <c r="BK75" i="6" s="1"/>
  <c r="BK77" i="6" s="1"/>
  <c r="BH67" i="6"/>
  <c r="BH75" i="6" s="1"/>
  <c r="BH77" i="6" s="1"/>
  <c r="CW67" i="6"/>
  <c r="CW75" i="6" s="1"/>
  <c r="CW77" i="6" s="1"/>
  <c r="CS67" i="6"/>
  <c r="CS75" i="6" s="1"/>
  <c r="CS77" i="6" s="1"/>
  <c r="DU67" i="6"/>
  <c r="DU75" i="6" s="1"/>
  <c r="DU77" i="6" s="1"/>
  <c r="AQ67" i="6"/>
  <c r="AQ75" i="6" s="1"/>
  <c r="AQ77" i="6" s="1"/>
  <c r="CO67" i="6"/>
  <c r="CO75" i="6" s="1"/>
  <c r="CO77" i="6" s="1"/>
  <c r="CH67" i="6"/>
  <c r="CH75" i="6" s="1"/>
  <c r="CH77" i="6" s="1"/>
  <c r="EI67" i="6"/>
  <c r="EI75" i="6" s="1"/>
  <c r="EI77" i="6" s="1"/>
  <c r="EF67" i="6"/>
  <c r="EF75" i="6" s="1"/>
  <c r="EF77" i="6" s="1"/>
  <c r="BF67" i="6"/>
  <c r="BF75" i="6" s="1"/>
  <c r="BF77" i="6" s="1"/>
  <c r="AG67" i="6"/>
  <c r="AG75" i="6" s="1"/>
  <c r="AG77" i="6" s="1"/>
  <c r="EK67" i="6"/>
  <c r="EK75" i="6" s="1"/>
  <c r="EK77" i="6" s="1"/>
  <c r="EG67" i="6"/>
  <c r="EG75" i="6" s="1"/>
  <c r="EG77" i="6" s="1"/>
  <c r="AX67" i="6"/>
  <c r="AX75" i="6" s="1"/>
  <c r="AX77" i="6" s="1"/>
  <c r="AI67" i="6"/>
  <c r="AI75" i="6" s="1"/>
  <c r="AI77" i="6" s="1"/>
  <c r="AN67" i="6"/>
  <c r="AN75" i="6" s="1"/>
  <c r="AN77" i="6" s="1"/>
  <c r="AY67" i="6"/>
  <c r="AY75" i="6" s="1"/>
  <c r="AY77" i="6" s="1"/>
  <c r="DZ67" i="6"/>
  <c r="DZ75" i="6" s="1"/>
  <c r="DZ77" i="6" s="1"/>
  <c r="DR67" i="6"/>
  <c r="DR75" i="6" s="1"/>
  <c r="DR77" i="6" s="1"/>
  <c r="EN67" i="6"/>
  <c r="EN75" i="6" s="1"/>
  <c r="EN77" i="6" s="1"/>
  <c r="BW67" i="6"/>
  <c r="BW75" i="6" s="1"/>
  <c r="BW77" i="6" s="1"/>
  <c r="BX67" i="6"/>
  <c r="BX75" i="6" s="1"/>
  <c r="BX77" i="6" s="1"/>
  <c r="DJ67" i="6"/>
  <c r="DJ75" i="6" s="1"/>
  <c r="DJ77" i="6" s="1"/>
  <c r="DC67" i="6"/>
  <c r="DC75" i="6" s="1"/>
  <c r="DC77" i="6" s="1"/>
  <c r="AC67" i="6"/>
  <c r="AC75" i="6" s="1"/>
  <c r="AC77" i="6" s="1"/>
  <c r="AH67" i="6"/>
  <c r="AH75" i="6" s="1"/>
  <c r="AH77" i="6" s="1"/>
  <c r="EL67" i="6"/>
  <c r="EL75" i="6" s="1"/>
  <c r="EL77" i="6" s="1"/>
  <c r="CB67" i="6"/>
  <c r="CB75" i="6" s="1"/>
  <c r="CB77" i="6" s="1"/>
  <c r="CZ67" i="6"/>
  <c r="CZ75" i="6" s="1"/>
  <c r="CZ77" i="6" s="1"/>
  <c r="EH67" i="6"/>
  <c r="EH75" i="6" s="1"/>
  <c r="EH77" i="6" s="1"/>
  <c r="EE67" i="6"/>
  <c r="EE75" i="6" s="1"/>
  <c r="EE77" i="6" s="1"/>
  <c r="EO67" i="6"/>
  <c r="EO75" i="6" s="1"/>
  <c r="EO77" i="6" s="1"/>
  <c r="AL67" i="6"/>
  <c r="AL75" i="6" s="1"/>
  <c r="AL77" i="6" s="1"/>
  <c r="BA67" i="6"/>
  <c r="BA75" i="6" s="1"/>
  <c r="BA77" i="6" s="1"/>
  <c r="CU67" i="6"/>
  <c r="CU75" i="6" s="1"/>
  <c r="CU77" i="6" s="1"/>
  <c r="DW67" i="6"/>
  <c r="DW75" i="6" s="1"/>
  <c r="DW77" i="6" s="1"/>
  <c r="AM67" i="6"/>
  <c r="AM75" i="6" s="1"/>
  <c r="AM77" i="6" s="1"/>
  <c r="BQ67" i="6"/>
  <c r="BQ75" i="6" s="1"/>
  <c r="BQ77" i="6" s="1"/>
  <c r="BO67" i="6"/>
  <c r="BO75" i="6" s="1"/>
  <c r="BO77" i="6" s="1"/>
  <c r="BV67" i="6"/>
  <c r="BV75" i="6" s="1"/>
  <c r="BV77" i="6" s="1"/>
  <c r="CV67" i="6"/>
  <c r="CV75" i="6" s="1"/>
  <c r="CV77" i="6" s="1"/>
  <c r="AF67" i="6"/>
  <c r="AF75" i="6" s="1"/>
  <c r="AF77" i="6" s="1"/>
  <c r="AZ67" i="6"/>
  <c r="AZ75" i="6" s="1"/>
  <c r="AZ77" i="6" s="1"/>
  <c r="DD67" i="6"/>
  <c r="DD75" i="6" s="1"/>
  <c r="DD77" i="6" s="1"/>
  <c r="DN67" i="6"/>
  <c r="DN75" i="6" s="1"/>
  <c r="DN77" i="6" s="1"/>
  <c r="EM67" i="6"/>
  <c r="EM75" i="6" s="1"/>
  <c r="EM77" i="6" s="1"/>
  <c r="BN67" i="6"/>
  <c r="BN75" i="6" s="1"/>
  <c r="BN77" i="6" s="1"/>
  <c r="BU67" i="6"/>
  <c r="BU75" i="6" s="1"/>
  <c r="BU77" i="6" s="1"/>
  <c r="AU67" i="6"/>
  <c r="AU75" i="6" s="1"/>
  <c r="AU77" i="6" s="1"/>
  <c r="AE67" i="6"/>
  <c r="AE75" i="6" s="1"/>
  <c r="AE77" i="6" s="1"/>
  <c r="BG67" i="6"/>
  <c r="BG75" i="6" s="1"/>
  <c r="BG77" i="6" s="1"/>
  <c r="AA67" i="6"/>
  <c r="AA75" i="6" s="1"/>
  <c r="AA77" i="6" s="1"/>
  <c r="AJ67" i="6"/>
  <c r="AJ75" i="6" s="1"/>
  <c r="AJ77" i="6" s="1"/>
  <c r="DI67" i="6"/>
  <c r="DI75" i="6" s="1"/>
  <c r="DI77" i="6" s="1"/>
  <c r="AT67" i="6"/>
  <c r="AT75" i="6" s="1"/>
  <c r="AT77" i="6" s="1"/>
  <c r="CP67" i="6"/>
  <c r="CP75" i="6" s="1"/>
  <c r="CP77" i="6" s="1"/>
  <c r="BJ67" i="6"/>
  <c r="BJ75" i="6" s="1"/>
  <c r="BJ77" i="6" s="1"/>
  <c r="CN67" i="6"/>
  <c r="CN75" i="6" s="1"/>
  <c r="CN77" i="6" s="1"/>
  <c r="EC67" i="6"/>
  <c r="EC75" i="6" s="1"/>
  <c r="EC77" i="6" s="1"/>
  <c r="CD67" i="6"/>
  <c r="CD75" i="6" s="1"/>
  <c r="CD77" i="6" s="1"/>
  <c r="DO67" i="6"/>
  <c r="DO75" i="6" s="1"/>
  <c r="DO77" i="6" s="1"/>
  <c r="CX67" i="6"/>
  <c r="CX75" i="6" s="1"/>
  <c r="CX77" i="6" s="1"/>
  <c r="CE67" i="6"/>
  <c r="CE75" i="6" s="1"/>
  <c r="CE77" i="6" s="1"/>
  <c r="CT67" i="6"/>
  <c r="CT75" i="6" s="1"/>
  <c r="CT77" i="6" s="1"/>
  <c r="EA67" i="6"/>
  <c r="EA75" i="6" s="1"/>
  <c r="EA77" i="6" s="1"/>
  <c r="BB67" i="6"/>
  <c r="BB75" i="6" s="1"/>
  <c r="BB77" i="6" s="1"/>
  <c r="DE67" i="6"/>
  <c r="DE75" i="6" s="1"/>
  <c r="DE77" i="6" s="1"/>
  <c r="AK67" i="6"/>
  <c r="AK75" i="6" s="1"/>
  <c r="AK77" i="6" s="1"/>
  <c r="CM67" i="6"/>
  <c r="CM75" i="6" s="1"/>
  <c r="CM77" i="6" s="1"/>
  <c r="BM67" i="6"/>
  <c r="BM75" i="6" s="1"/>
  <c r="BM77" i="6" s="1"/>
  <c r="CF67" i="6"/>
  <c r="CF75" i="6" s="1"/>
  <c r="CF77" i="6" s="1"/>
  <c r="DQ67" i="6"/>
  <c r="DQ75" i="6" s="1"/>
  <c r="DQ77" i="6" s="1"/>
  <c r="DL67" i="6"/>
  <c r="DL75" i="6" s="1"/>
  <c r="DL77" i="6" s="1"/>
  <c r="DV67" i="6"/>
  <c r="DV75" i="6" s="1"/>
  <c r="DV77" i="6" s="1"/>
  <c r="BE67" i="6"/>
  <c r="BE75" i="6" s="1"/>
  <c r="BE77" i="6" s="1"/>
  <c r="BY67" i="6"/>
  <c r="BY75" i="6" s="1"/>
  <c r="BY77" i="6" s="1"/>
  <c r="AW67" i="6"/>
  <c r="AW75" i="6" s="1"/>
  <c r="AW77" i="6" s="1"/>
  <c r="DX67" i="6"/>
  <c r="DX75" i="6" s="1"/>
  <c r="DX77" i="6" s="1"/>
  <c r="CK67" i="6"/>
  <c r="CK75" i="6" s="1"/>
  <c r="CK77" i="6" s="1"/>
  <c r="DY67" i="6"/>
  <c r="DY75" i="6" s="1"/>
  <c r="DY77" i="6" s="1"/>
  <c r="EJ67" i="6"/>
  <c r="EJ75" i="6" s="1"/>
  <c r="EJ77" i="6" s="1"/>
  <c r="BP67" i="6"/>
  <c r="BP75" i="6" s="1"/>
  <c r="BP77" i="6" s="1"/>
  <c r="DG67" i="6"/>
  <c r="DG75" i="6" s="1"/>
  <c r="DG77" i="6" s="1"/>
  <c r="CG67" i="6"/>
  <c r="CG75" i="6" s="1"/>
  <c r="CG77" i="6" s="1"/>
  <c r="CQ67" i="6"/>
  <c r="CQ75" i="6" s="1"/>
  <c r="CQ77" i="6" s="1"/>
  <c r="ED67" i="6"/>
  <c r="ED75" i="6" s="1"/>
  <c r="ED77" i="6" s="1"/>
  <c r="DH67" i="6"/>
  <c r="DH75" i="6" s="1"/>
  <c r="DH77" i="6" s="1"/>
  <c r="AO67" i="6"/>
  <c r="AO75" i="6" s="1"/>
  <c r="AO77" i="6" s="1"/>
  <c r="H64" i="4"/>
  <c r="H72" i="4" s="1"/>
  <c r="CC67" i="6"/>
  <c r="CC75" i="6" s="1"/>
  <c r="CC77" i="6" s="1"/>
  <c r="DT67" i="6"/>
  <c r="DT75" i="6" s="1"/>
  <c r="DT77" i="6" s="1"/>
  <c r="BI67" i="6"/>
  <c r="BI75" i="6" s="1"/>
  <c r="BI77" i="6" s="1"/>
  <c r="CL67" i="6"/>
  <c r="CL75" i="6" s="1"/>
  <c r="CL77" i="6" s="1"/>
  <c r="AB67" i="6"/>
  <c r="AB75" i="6" s="1"/>
  <c r="AB77" i="6" s="1"/>
  <c r="BC67" i="6"/>
  <c r="BC75" i="6" s="1"/>
  <c r="BC77" i="6" s="1"/>
  <c r="DS67" i="6"/>
  <c r="DS75" i="6" s="1"/>
  <c r="DS77" i="6" s="1"/>
  <c r="DP67" i="6"/>
  <c r="DP75" i="6" s="1"/>
  <c r="DP77" i="6" s="1"/>
  <c r="BR67" i="6"/>
  <c r="BR75" i="6" s="1"/>
  <c r="BR77" i="6" s="1"/>
  <c r="DA67" i="6"/>
  <c r="DA75" i="6" s="1"/>
  <c r="DA77" i="6" s="1"/>
  <c r="AR67" i="6"/>
  <c r="AR75" i="6" s="1"/>
  <c r="AR77" i="6" s="1"/>
  <c r="BS67" i="6"/>
  <c r="BS75" i="6" s="1"/>
  <c r="BS77" i="6" s="1"/>
  <c r="AV67" i="6"/>
  <c r="AV75" i="6" s="1"/>
  <c r="AV77" i="6" s="1"/>
  <c r="EP67" i="6"/>
  <c r="EP75" i="6" s="1"/>
  <c r="EP77" i="6" s="1"/>
  <c r="BD67" i="6"/>
  <c r="BD75" i="6" s="1"/>
  <c r="BD77" i="6" s="1"/>
  <c r="DF67" i="6"/>
  <c r="DF75" i="6" s="1"/>
  <c r="DF77" i="6" s="1"/>
  <c r="BZ67" i="6"/>
  <c r="BZ75" i="6" s="1"/>
  <c r="BZ77" i="6" s="1"/>
  <c r="DB67" i="6"/>
  <c r="DB75" i="6" s="1"/>
  <c r="DB77" i="6" s="1"/>
  <c r="CI67" i="6"/>
  <c r="CI75" i="6" s="1"/>
  <c r="CI77" i="6" s="1"/>
  <c r="I72" i="4"/>
  <c r="AD67" i="6"/>
  <c r="AD75" i="6" s="1"/>
  <c r="AD77" i="6" s="1"/>
  <c r="CA67" i="6"/>
  <c r="CA75" i="6" s="1"/>
  <c r="CA77" i="6" s="1"/>
  <c r="BD95" i="6" l="1"/>
  <c r="BD98" i="6" s="1"/>
  <c r="BD84" i="6"/>
  <c r="BD85" i="6" s="1"/>
  <c r="BI84" i="6"/>
  <c r="BI85" i="6" s="1"/>
  <c r="BI95" i="6"/>
  <c r="BI98" i="6" s="1"/>
  <c r="DY84" i="6"/>
  <c r="DY85" i="6" s="1"/>
  <c r="DY95" i="6"/>
  <c r="DY98" i="6" s="1"/>
  <c r="AK95" i="6"/>
  <c r="AK98" i="6" s="1"/>
  <c r="AK84" i="6"/>
  <c r="AK85" i="6" s="1"/>
  <c r="CP84" i="6"/>
  <c r="CP85" i="6" s="1"/>
  <c r="CP95" i="6"/>
  <c r="CP98" i="6" s="1"/>
  <c r="DD95" i="6"/>
  <c r="DD98" i="6" s="1"/>
  <c r="DD84" i="6"/>
  <c r="DD85" i="6" s="1"/>
  <c r="EO95" i="6"/>
  <c r="EO98" i="6" s="1"/>
  <c r="EO84" i="6"/>
  <c r="EO85" i="6" s="1"/>
  <c r="EN84" i="6"/>
  <c r="EN85" i="6" s="1"/>
  <c r="EN95" i="6"/>
  <c r="EN98" i="6" s="1"/>
  <c r="EI95" i="6"/>
  <c r="EI98" i="6" s="1"/>
  <c r="EI84" i="6"/>
  <c r="EI85" i="6" s="1"/>
  <c r="AS84" i="6"/>
  <c r="AS85" i="6" s="1"/>
  <c r="AS95" i="6"/>
  <c r="AS98" i="6" s="1"/>
  <c r="EL95" i="15"/>
  <c r="EL98" i="15" s="1"/>
  <c r="EL84" i="15"/>
  <c r="EL85" i="15" s="1"/>
  <c r="CM95" i="15"/>
  <c r="CM98" i="15" s="1"/>
  <c r="CM84" i="15"/>
  <c r="CM85" i="15" s="1"/>
  <c r="BX84" i="15"/>
  <c r="BX85" i="15" s="1"/>
  <c r="BX95" i="15"/>
  <c r="BX98" i="15" s="1"/>
  <c r="EC84" i="15"/>
  <c r="EC85" i="15" s="1"/>
  <c r="EC95" i="15"/>
  <c r="EC98" i="15" s="1"/>
  <c r="DT95" i="15"/>
  <c r="DT98" i="15" s="1"/>
  <c r="DT84" i="15"/>
  <c r="DT85" i="15" s="1"/>
  <c r="AC95" i="15"/>
  <c r="AC98" i="15" s="1"/>
  <c r="AC84" i="15"/>
  <c r="AC85" i="15" s="1"/>
  <c r="CN95" i="15"/>
  <c r="CN98" i="15" s="1"/>
  <c r="CN84" i="15"/>
  <c r="CN85" i="15" s="1"/>
  <c r="CA95" i="15"/>
  <c r="CA98" i="15" s="1"/>
  <c r="CA84" i="15"/>
  <c r="CA85" i="15" s="1"/>
  <c r="EK95" i="15"/>
  <c r="EK98" i="15" s="1"/>
  <c r="EK84" i="15"/>
  <c r="EK85" i="15" s="1"/>
  <c r="AV95" i="15"/>
  <c r="AV98" i="15" s="1"/>
  <c r="AV84" i="15"/>
  <c r="AV85" i="15" s="1"/>
  <c r="DV95" i="11"/>
  <c r="DV98" i="11" s="1"/>
  <c r="DV84" i="11"/>
  <c r="DV85" i="11" s="1"/>
  <c r="AI84" i="11"/>
  <c r="AI85" i="11" s="1"/>
  <c r="AI95" i="11"/>
  <c r="AI98" i="11" s="1"/>
  <c r="BN95" i="11"/>
  <c r="BN98" i="11" s="1"/>
  <c r="BN84" i="11"/>
  <c r="BN85" i="11" s="1"/>
  <c r="BY84" i="11"/>
  <c r="BY85" i="11" s="1"/>
  <c r="BY95" i="11"/>
  <c r="BY98" i="11" s="1"/>
  <c r="DE95" i="11"/>
  <c r="DE98" i="11" s="1"/>
  <c r="DE84" i="11"/>
  <c r="DE85" i="11" s="1"/>
  <c r="EM95" i="11"/>
  <c r="EM98" i="11" s="1"/>
  <c r="EM84" i="11"/>
  <c r="EM85" i="11" s="1"/>
  <c r="CY84" i="11"/>
  <c r="CY85" i="11" s="1"/>
  <c r="CY95" i="11"/>
  <c r="CY98" i="11" s="1"/>
  <c r="BT84" i="11"/>
  <c r="BT85" i="11" s="1"/>
  <c r="BT95" i="11"/>
  <c r="BT98" i="11" s="1"/>
  <c r="AT84" i="11"/>
  <c r="AT85" i="11" s="1"/>
  <c r="AT95" i="11"/>
  <c r="AT98" i="11" s="1"/>
  <c r="AP95" i="11"/>
  <c r="AP98" i="11" s="1"/>
  <c r="AP84" i="11"/>
  <c r="AP85" i="11" s="1"/>
  <c r="DT84" i="6"/>
  <c r="DT85" i="6" s="1"/>
  <c r="DT95" i="6"/>
  <c r="DT98" i="6" s="1"/>
  <c r="CK95" i="6"/>
  <c r="CK98" i="6" s="1"/>
  <c r="CK84" i="6"/>
  <c r="CK85" i="6" s="1"/>
  <c r="DE84" i="6"/>
  <c r="DE85" i="6" s="1"/>
  <c r="DE95" i="6"/>
  <c r="DE98" i="6" s="1"/>
  <c r="AT84" i="6"/>
  <c r="AT85" i="6" s="1"/>
  <c r="AT95" i="6"/>
  <c r="AT98" i="6" s="1"/>
  <c r="AZ95" i="6"/>
  <c r="AZ98" i="6" s="1"/>
  <c r="AZ84" i="6"/>
  <c r="AZ85" i="6" s="1"/>
  <c r="EE84" i="6"/>
  <c r="EE85" i="6" s="1"/>
  <c r="EE95" i="6"/>
  <c r="EE98" i="6" s="1"/>
  <c r="DR84" i="6"/>
  <c r="DR85" i="6" s="1"/>
  <c r="DR95" i="6"/>
  <c r="DR98" i="6" s="1"/>
  <c r="CH84" i="6"/>
  <c r="CH85" i="6" s="1"/>
  <c r="CH95" i="6"/>
  <c r="CH98" i="6" s="1"/>
  <c r="CJ84" i="6"/>
  <c r="CJ85" i="6" s="1"/>
  <c r="CJ95" i="6"/>
  <c r="CJ98" i="6" s="1"/>
  <c r="CU95" i="15"/>
  <c r="CU98" i="15" s="1"/>
  <c r="CU84" i="15"/>
  <c r="CU85" i="15" s="1"/>
  <c r="EP95" i="15"/>
  <c r="EP98" i="15" s="1"/>
  <c r="EP84" i="15"/>
  <c r="EP85" i="15" s="1"/>
  <c r="ED84" i="15"/>
  <c r="ED85" i="15" s="1"/>
  <c r="ED95" i="15"/>
  <c r="ED98" i="15" s="1"/>
  <c r="AF95" i="15"/>
  <c r="AF98" i="15" s="1"/>
  <c r="AF84" i="15"/>
  <c r="AF85" i="15" s="1"/>
  <c r="AX95" i="15"/>
  <c r="AX98" i="15" s="1"/>
  <c r="AX84" i="15"/>
  <c r="AX85" i="15" s="1"/>
  <c r="BO84" i="15"/>
  <c r="BO85" i="15" s="1"/>
  <c r="BO95" i="15"/>
  <c r="BO98" i="15" s="1"/>
  <c r="BV95" i="15"/>
  <c r="BV98" i="15" s="1"/>
  <c r="BV84" i="15"/>
  <c r="BV85" i="15" s="1"/>
  <c r="BM95" i="15"/>
  <c r="BM98" i="15" s="1"/>
  <c r="BM84" i="15"/>
  <c r="BM85" i="15" s="1"/>
  <c r="AR95" i="15"/>
  <c r="AR98" i="15" s="1"/>
  <c r="AR84" i="15"/>
  <c r="AR85" i="15" s="1"/>
  <c r="EH84" i="15"/>
  <c r="EH85" i="15" s="1"/>
  <c r="EH95" i="15"/>
  <c r="EH98" i="15" s="1"/>
  <c r="BB84" i="11"/>
  <c r="BB85" i="11" s="1"/>
  <c r="BB95" i="11"/>
  <c r="BB98" i="11" s="1"/>
  <c r="CL84" i="11"/>
  <c r="CL85" i="11" s="1"/>
  <c r="CL95" i="11"/>
  <c r="CL98" i="11" s="1"/>
  <c r="AW84" i="11"/>
  <c r="AW85" i="11" s="1"/>
  <c r="AW95" i="11"/>
  <c r="AW98" i="11" s="1"/>
  <c r="AS95" i="11"/>
  <c r="AS98" i="11" s="1"/>
  <c r="AS84" i="11"/>
  <c r="AS85" i="11" s="1"/>
  <c r="DR95" i="11"/>
  <c r="DR98" i="11" s="1"/>
  <c r="DR84" i="11"/>
  <c r="DR85" i="11" s="1"/>
  <c r="CA84" i="11"/>
  <c r="CA85" i="11" s="1"/>
  <c r="CA95" i="11"/>
  <c r="CA98" i="11" s="1"/>
  <c r="DL84" i="11"/>
  <c r="DL85" i="11" s="1"/>
  <c r="DL95" i="11"/>
  <c r="DL98" i="11" s="1"/>
  <c r="CU95" i="11"/>
  <c r="CU98" i="11" s="1"/>
  <c r="CU84" i="11"/>
  <c r="CU85" i="11" s="1"/>
  <c r="DI84" i="11"/>
  <c r="DI85" i="11" s="1"/>
  <c r="DI95" i="11"/>
  <c r="DI98" i="11" s="1"/>
  <c r="BK95" i="11"/>
  <c r="BK98" i="11" s="1"/>
  <c r="BK84" i="11"/>
  <c r="BK85" i="11" s="1"/>
  <c r="AV84" i="6"/>
  <c r="AV85" i="6" s="1"/>
  <c r="AV95" i="6"/>
  <c r="AV98" i="6" s="1"/>
  <c r="CC84" i="6"/>
  <c r="CC85" i="6" s="1"/>
  <c r="CC95" i="6"/>
  <c r="CC98" i="6" s="1"/>
  <c r="DX95" i="6"/>
  <c r="DX98" i="6" s="1"/>
  <c r="DX84" i="6"/>
  <c r="DX85" i="6" s="1"/>
  <c r="BB84" i="6"/>
  <c r="BB85" i="6" s="1"/>
  <c r="BB95" i="6"/>
  <c r="BB98" i="6" s="1"/>
  <c r="DI95" i="6"/>
  <c r="DI98" i="6" s="1"/>
  <c r="DI84" i="6"/>
  <c r="DI85" i="6" s="1"/>
  <c r="AF95" i="6"/>
  <c r="AF98" i="6" s="1"/>
  <c r="AF84" i="6"/>
  <c r="AF85" i="6" s="1"/>
  <c r="EH84" i="6"/>
  <c r="EH85" i="6" s="1"/>
  <c r="EH95" i="6"/>
  <c r="EH98" i="6" s="1"/>
  <c r="DZ95" i="6"/>
  <c r="DZ98" i="6" s="1"/>
  <c r="DZ84" i="6"/>
  <c r="DZ85" i="6" s="1"/>
  <c r="CO84" i="6"/>
  <c r="CO85" i="6" s="1"/>
  <c r="CO95" i="6"/>
  <c r="CO98" i="6" s="1"/>
  <c r="CY84" i="6"/>
  <c r="CY85" i="6" s="1"/>
  <c r="CY95" i="6"/>
  <c r="CY98" i="6" s="1"/>
  <c r="BB84" i="15"/>
  <c r="BB85" i="15" s="1"/>
  <c r="BB95" i="15"/>
  <c r="BB98" i="15" s="1"/>
  <c r="AU95" i="15"/>
  <c r="AU98" i="15" s="1"/>
  <c r="AU84" i="15"/>
  <c r="AU85" i="15" s="1"/>
  <c r="BI84" i="15"/>
  <c r="BI85" i="15" s="1"/>
  <c r="BI95" i="15"/>
  <c r="BI98" i="15" s="1"/>
  <c r="BL95" i="15"/>
  <c r="BL98" i="15" s="1"/>
  <c r="BL84" i="15"/>
  <c r="BL85" i="15" s="1"/>
  <c r="BG84" i="15"/>
  <c r="BG85" i="15" s="1"/>
  <c r="BG95" i="15"/>
  <c r="BG98" i="15" s="1"/>
  <c r="AT95" i="15"/>
  <c r="AT98" i="15" s="1"/>
  <c r="AT84" i="15"/>
  <c r="AT85" i="15" s="1"/>
  <c r="CH84" i="15"/>
  <c r="CH85" i="15" s="1"/>
  <c r="CH95" i="15"/>
  <c r="CH98" i="15" s="1"/>
  <c r="AQ95" i="15"/>
  <c r="AQ98" i="15" s="1"/>
  <c r="AQ84" i="15"/>
  <c r="AQ85" i="15" s="1"/>
  <c r="EM84" i="15"/>
  <c r="EM85" i="15" s="1"/>
  <c r="EM95" i="15"/>
  <c r="EM98" i="15" s="1"/>
  <c r="BZ84" i="15"/>
  <c r="BZ85" i="15" s="1"/>
  <c r="BZ95" i="15"/>
  <c r="BZ98" i="15" s="1"/>
  <c r="BS95" i="11"/>
  <c r="BS98" i="11" s="1"/>
  <c r="BS84" i="11"/>
  <c r="BS85" i="11" s="1"/>
  <c r="CN84" i="11"/>
  <c r="CN85" i="11" s="1"/>
  <c r="CN95" i="11"/>
  <c r="CN98" i="11" s="1"/>
  <c r="CD95" i="11"/>
  <c r="CD98" i="11" s="1"/>
  <c r="CD84" i="11"/>
  <c r="CD85" i="11" s="1"/>
  <c r="BM84" i="11"/>
  <c r="BM85" i="11" s="1"/>
  <c r="BM95" i="11"/>
  <c r="BM98" i="11" s="1"/>
  <c r="CM95" i="11"/>
  <c r="CM98" i="11" s="1"/>
  <c r="CM84" i="11"/>
  <c r="CM85" i="11" s="1"/>
  <c r="AC84" i="11"/>
  <c r="AC85" i="11" s="1"/>
  <c r="AC95" i="11"/>
  <c r="AC98" i="11" s="1"/>
  <c r="ED95" i="11"/>
  <c r="ED98" i="11" s="1"/>
  <c r="ED84" i="11"/>
  <c r="ED85" i="11" s="1"/>
  <c r="DH95" i="11"/>
  <c r="DH98" i="11" s="1"/>
  <c r="DH84" i="11"/>
  <c r="DH85" i="11" s="1"/>
  <c r="AV95" i="11"/>
  <c r="AV98" i="11" s="1"/>
  <c r="AV84" i="11"/>
  <c r="AV85" i="11" s="1"/>
  <c r="EJ84" i="11"/>
  <c r="EJ85" i="11" s="1"/>
  <c r="EJ95" i="11"/>
  <c r="EJ98" i="11" s="1"/>
  <c r="EP84" i="6"/>
  <c r="EP85" i="6" s="1"/>
  <c r="EP95" i="6"/>
  <c r="EP98" i="6" s="1"/>
  <c r="BS95" i="6"/>
  <c r="BS98" i="6" s="1"/>
  <c r="BS84" i="6"/>
  <c r="BS85" i="6" s="1"/>
  <c r="AW95" i="6"/>
  <c r="AW98" i="6" s="1"/>
  <c r="AW84" i="6"/>
  <c r="AW85" i="6" s="1"/>
  <c r="EA95" i="6"/>
  <c r="EA98" i="6" s="1"/>
  <c r="EA84" i="6"/>
  <c r="EA85" i="6" s="1"/>
  <c r="AJ95" i="6"/>
  <c r="AJ98" i="6" s="1"/>
  <c r="AJ84" i="6"/>
  <c r="AJ85" i="6" s="1"/>
  <c r="CV84" i="6"/>
  <c r="CV85" i="6" s="1"/>
  <c r="CV95" i="6"/>
  <c r="CV98" i="6" s="1"/>
  <c r="CZ95" i="6"/>
  <c r="CZ98" i="6" s="1"/>
  <c r="CZ84" i="6"/>
  <c r="CZ85" i="6" s="1"/>
  <c r="AY84" i="6"/>
  <c r="AY85" i="6" s="1"/>
  <c r="AY95" i="6"/>
  <c r="AY98" i="6" s="1"/>
  <c r="AQ84" i="6"/>
  <c r="AQ85" i="6" s="1"/>
  <c r="AQ95" i="6"/>
  <c r="AQ98" i="6" s="1"/>
  <c r="DK95" i="6"/>
  <c r="DK98" i="6" s="1"/>
  <c r="DK84" i="6"/>
  <c r="DK85" i="6" s="1"/>
  <c r="DA95" i="15"/>
  <c r="DA98" i="15" s="1"/>
  <c r="DA84" i="15"/>
  <c r="DA85" i="15" s="1"/>
  <c r="AG84" i="15"/>
  <c r="AG85" i="15" s="1"/>
  <c r="AG95" i="15"/>
  <c r="AG98" i="15" s="1"/>
  <c r="CP95" i="15"/>
  <c r="CP98" i="15" s="1"/>
  <c r="CP84" i="15"/>
  <c r="CP85" i="15" s="1"/>
  <c r="AO95" i="15"/>
  <c r="AO98" i="15" s="1"/>
  <c r="AO84" i="15"/>
  <c r="AO85" i="15" s="1"/>
  <c r="BT84" i="15"/>
  <c r="BT85" i="15" s="1"/>
  <c r="BT95" i="15"/>
  <c r="BT98" i="15" s="1"/>
  <c r="DW95" i="15"/>
  <c r="DW98" i="15" s="1"/>
  <c r="DW84" i="15"/>
  <c r="DW85" i="15" s="1"/>
  <c r="DU95" i="15"/>
  <c r="DU98" i="15" s="1"/>
  <c r="DU84" i="15"/>
  <c r="DU85" i="15" s="1"/>
  <c r="BQ95" i="15"/>
  <c r="BQ98" i="15" s="1"/>
  <c r="BQ84" i="15"/>
  <c r="BQ85" i="15" s="1"/>
  <c r="DD84" i="15"/>
  <c r="DD85" i="15" s="1"/>
  <c r="DD95" i="15"/>
  <c r="DD98" i="15" s="1"/>
  <c r="DK95" i="15"/>
  <c r="DK98" i="15" s="1"/>
  <c r="DK84" i="15"/>
  <c r="DK85" i="15" s="1"/>
  <c r="AN95" i="11"/>
  <c r="AN98" i="11" s="1"/>
  <c r="AN84" i="11"/>
  <c r="AN85" i="11" s="1"/>
  <c r="AH84" i="11"/>
  <c r="AH85" i="11" s="1"/>
  <c r="AH95" i="11"/>
  <c r="AH98" i="11" s="1"/>
  <c r="CR84" i="11"/>
  <c r="CR85" i="11" s="1"/>
  <c r="CR95" i="11"/>
  <c r="CR98" i="11" s="1"/>
  <c r="D41" i="9"/>
  <c r="AA95" i="11"/>
  <c r="AA98" i="11" s="1"/>
  <c r="AA84" i="11"/>
  <c r="AA85" i="11" s="1"/>
  <c r="AU95" i="11"/>
  <c r="AU98" i="11" s="1"/>
  <c r="AU84" i="11"/>
  <c r="AU85" i="11" s="1"/>
  <c r="DU84" i="11"/>
  <c r="DU85" i="11" s="1"/>
  <c r="DU95" i="11"/>
  <c r="DU98" i="11" s="1"/>
  <c r="EA95" i="11"/>
  <c r="EA98" i="11" s="1"/>
  <c r="EA84" i="11"/>
  <c r="EA85" i="11" s="1"/>
  <c r="BX84" i="11"/>
  <c r="BX85" i="11" s="1"/>
  <c r="BX95" i="11"/>
  <c r="BX98" i="11" s="1"/>
  <c r="EP95" i="11"/>
  <c r="EP98" i="11" s="1"/>
  <c r="EP84" i="11"/>
  <c r="EP85" i="11" s="1"/>
  <c r="CE84" i="11"/>
  <c r="CE85" i="11" s="1"/>
  <c r="CE95" i="11"/>
  <c r="CE98" i="11" s="1"/>
  <c r="AR84" i="6"/>
  <c r="AR85" i="6" s="1"/>
  <c r="AR95" i="6"/>
  <c r="AR98" i="6" s="1"/>
  <c r="AO95" i="6"/>
  <c r="AO98" i="6" s="1"/>
  <c r="AO84" i="6"/>
  <c r="AO85" i="6" s="1"/>
  <c r="BY84" i="6"/>
  <c r="BY85" i="6" s="1"/>
  <c r="BY95" i="6"/>
  <c r="BY98" i="6" s="1"/>
  <c r="CT95" i="6"/>
  <c r="CT98" i="6" s="1"/>
  <c r="CT84" i="6"/>
  <c r="CT85" i="6" s="1"/>
  <c r="AA84" i="6"/>
  <c r="AA85" i="6" s="1"/>
  <c r="AA95" i="6"/>
  <c r="AA98" i="6" s="1"/>
  <c r="D41" i="4"/>
  <c r="BV84" i="6"/>
  <c r="BV85" i="6" s="1"/>
  <c r="BV95" i="6"/>
  <c r="BV98" i="6" s="1"/>
  <c r="CB95" i="6"/>
  <c r="CB98" i="6" s="1"/>
  <c r="CB84" i="6"/>
  <c r="CB85" i="6" s="1"/>
  <c r="AN84" i="6"/>
  <c r="AN85" i="6" s="1"/>
  <c r="AN95" i="6"/>
  <c r="AN98" i="6" s="1"/>
  <c r="DU84" i="6"/>
  <c r="DU85" i="6" s="1"/>
  <c r="DU95" i="6"/>
  <c r="DU98" i="6" s="1"/>
  <c r="BT84" i="6"/>
  <c r="BT85" i="6" s="1"/>
  <c r="BT95" i="6"/>
  <c r="BT98" i="6" s="1"/>
  <c r="BA95" i="15"/>
  <c r="BA98" i="15" s="1"/>
  <c r="BA84" i="15"/>
  <c r="BA85" i="15" s="1"/>
  <c r="AN95" i="15"/>
  <c r="AN98" i="15" s="1"/>
  <c r="AN84" i="15"/>
  <c r="AN85" i="15" s="1"/>
  <c r="EI95" i="15"/>
  <c r="EI98" i="15" s="1"/>
  <c r="EI84" i="15"/>
  <c r="EI85" i="15" s="1"/>
  <c r="DN95" i="15"/>
  <c r="DN98" i="15" s="1"/>
  <c r="DN84" i="15"/>
  <c r="DN85" i="15" s="1"/>
  <c r="EA84" i="15"/>
  <c r="EA85" i="15" s="1"/>
  <c r="EA95" i="15"/>
  <c r="EA98" i="15" s="1"/>
  <c r="AM84" i="15"/>
  <c r="AM85" i="15" s="1"/>
  <c r="AM95" i="15"/>
  <c r="AM98" i="15" s="1"/>
  <c r="CD84" i="15"/>
  <c r="CD85" i="15" s="1"/>
  <c r="CD95" i="15"/>
  <c r="CD98" i="15" s="1"/>
  <c r="BP95" i="15"/>
  <c r="BP98" i="15" s="1"/>
  <c r="BP84" i="15"/>
  <c r="BP85" i="15" s="1"/>
  <c r="BR95" i="15"/>
  <c r="BR98" i="15" s="1"/>
  <c r="BR84" i="15"/>
  <c r="BR85" i="15" s="1"/>
  <c r="DO84" i="15"/>
  <c r="DO85" i="15" s="1"/>
  <c r="DO95" i="15"/>
  <c r="DO98" i="15" s="1"/>
  <c r="BD95" i="11"/>
  <c r="BD98" i="11" s="1"/>
  <c r="BD84" i="11"/>
  <c r="BD85" i="11" s="1"/>
  <c r="DP95" i="11"/>
  <c r="DP98" i="11" s="1"/>
  <c r="DP84" i="11"/>
  <c r="DP85" i="11" s="1"/>
  <c r="CG95" i="11"/>
  <c r="CG98" i="11" s="1"/>
  <c r="CG84" i="11"/>
  <c r="CG85" i="11" s="1"/>
  <c r="DD84" i="11"/>
  <c r="DD85" i="11" s="1"/>
  <c r="DD95" i="11"/>
  <c r="DD98" i="11" s="1"/>
  <c r="EH95" i="11"/>
  <c r="EH98" i="11" s="1"/>
  <c r="EH84" i="11"/>
  <c r="EH85" i="11" s="1"/>
  <c r="CX95" i="11"/>
  <c r="CX98" i="11" s="1"/>
  <c r="CX84" i="11"/>
  <c r="CX85" i="11" s="1"/>
  <c r="EL84" i="11"/>
  <c r="EL85" i="11" s="1"/>
  <c r="EL95" i="11"/>
  <c r="EL98" i="11" s="1"/>
  <c r="BU84" i="11"/>
  <c r="BU85" i="11" s="1"/>
  <c r="BU95" i="11"/>
  <c r="BU98" i="11" s="1"/>
  <c r="BC95" i="11"/>
  <c r="BC98" i="11" s="1"/>
  <c r="BC84" i="11"/>
  <c r="BC85" i="11" s="1"/>
  <c r="AD95" i="11"/>
  <c r="AD98" i="11" s="1"/>
  <c r="AD84" i="11"/>
  <c r="AD85" i="11" s="1"/>
  <c r="DA84" i="6"/>
  <c r="DA85" i="6" s="1"/>
  <c r="DA95" i="6"/>
  <c r="DA98" i="6" s="1"/>
  <c r="DH84" i="6"/>
  <c r="DH85" i="6" s="1"/>
  <c r="DH95" i="6"/>
  <c r="DH98" i="6" s="1"/>
  <c r="BE95" i="6"/>
  <c r="BE98" i="6" s="1"/>
  <c r="BE84" i="6"/>
  <c r="BE85" i="6" s="1"/>
  <c r="CE95" i="6"/>
  <c r="CE98" i="6" s="1"/>
  <c r="CE84" i="6"/>
  <c r="CE85" i="6" s="1"/>
  <c r="BG95" i="6"/>
  <c r="BG98" i="6" s="1"/>
  <c r="BG84" i="6"/>
  <c r="BG85" i="6" s="1"/>
  <c r="BO84" i="6"/>
  <c r="BO85" i="6" s="1"/>
  <c r="BO95" i="6"/>
  <c r="BO98" i="6" s="1"/>
  <c r="EL95" i="6"/>
  <c r="EL98" i="6" s="1"/>
  <c r="EL84" i="6"/>
  <c r="EL85" i="6" s="1"/>
  <c r="AI84" i="6"/>
  <c r="AI85" i="6" s="1"/>
  <c r="AI95" i="6"/>
  <c r="AI98" i="6" s="1"/>
  <c r="CS84" i="6"/>
  <c r="CS85" i="6" s="1"/>
  <c r="CS95" i="6"/>
  <c r="CS98" i="6" s="1"/>
  <c r="AP95" i="6"/>
  <c r="AP98" i="6" s="1"/>
  <c r="AP84" i="6"/>
  <c r="AP85" i="6" s="1"/>
  <c r="DG84" i="15"/>
  <c r="DG85" i="15" s="1"/>
  <c r="DG95" i="15"/>
  <c r="DG98" i="15" s="1"/>
  <c r="AP84" i="15"/>
  <c r="AP85" i="15" s="1"/>
  <c r="AP95" i="15"/>
  <c r="AP98" i="15" s="1"/>
  <c r="DL95" i="15"/>
  <c r="DL98" i="15" s="1"/>
  <c r="DL84" i="15"/>
  <c r="DL85" i="15" s="1"/>
  <c r="BS95" i="15"/>
  <c r="BS98" i="15" s="1"/>
  <c r="BS84" i="15"/>
  <c r="BS85" i="15" s="1"/>
  <c r="DI84" i="15"/>
  <c r="DI85" i="15" s="1"/>
  <c r="DI95" i="15"/>
  <c r="DI98" i="15" s="1"/>
  <c r="AW84" i="15"/>
  <c r="AW85" i="15" s="1"/>
  <c r="AW95" i="15"/>
  <c r="AW98" i="15" s="1"/>
  <c r="DS84" i="15"/>
  <c r="DS85" i="15" s="1"/>
  <c r="DS95" i="15"/>
  <c r="DS98" i="15" s="1"/>
  <c r="CS84" i="15"/>
  <c r="CS85" i="15" s="1"/>
  <c r="CS95" i="15"/>
  <c r="CS98" i="15" s="1"/>
  <c r="AA84" i="15"/>
  <c r="AA85" i="15" s="1"/>
  <c r="AA95" i="15"/>
  <c r="AA98" i="15" s="1"/>
  <c r="D41" i="13"/>
  <c r="AZ84" i="15"/>
  <c r="AZ85" i="15" s="1"/>
  <c r="AZ95" i="15"/>
  <c r="AZ98" i="15" s="1"/>
  <c r="BE95" i="11"/>
  <c r="BE98" i="11" s="1"/>
  <c r="BE84" i="11"/>
  <c r="BE85" i="11" s="1"/>
  <c r="CZ95" i="11"/>
  <c r="CZ98" i="11" s="1"/>
  <c r="CZ84" i="11"/>
  <c r="CZ85" i="11" s="1"/>
  <c r="BI84" i="11"/>
  <c r="BI85" i="11" s="1"/>
  <c r="BI95" i="11"/>
  <c r="BI98" i="11" s="1"/>
  <c r="AK95" i="11"/>
  <c r="AK98" i="11" s="1"/>
  <c r="AK84" i="11"/>
  <c r="AK85" i="11" s="1"/>
  <c r="BJ84" i="11"/>
  <c r="BJ85" i="11" s="1"/>
  <c r="BJ95" i="11"/>
  <c r="BJ98" i="11" s="1"/>
  <c r="EO84" i="11"/>
  <c r="EO85" i="11" s="1"/>
  <c r="EO95" i="11"/>
  <c r="EO98" i="11" s="1"/>
  <c r="BP95" i="11"/>
  <c r="BP98" i="11" s="1"/>
  <c r="BP84" i="11"/>
  <c r="BP85" i="11" s="1"/>
  <c r="AL84" i="11"/>
  <c r="AL85" i="11" s="1"/>
  <c r="AL95" i="11"/>
  <c r="AL98" i="11" s="1"/>
  <c r="DT95" i="11"/>
  <c r="DT98" i="11" s="1"/>
  <c r="DT84" i="11"/>
  <c r="DT85" i="11" s="1"/>
  <c r="CT84" i="11"/>
  <c r="CT85" i="11" s="1"/>
  <c r="CT95" i="11"/>
  <c r="CT98" i="11" s="1"/>
  <c r="AD84" i="6"/>
  <c r="AD85" i="6" s="1"/>
  <c r="AD95" i="6"/>
  <c r="AD98" i="6" s="1"/>
  <c r="DV84" i="6"/>
  <c r="DV85" i="6" s="1"/>
  <c r="DV95" i="6"/>
  <c r="DV98" i="6" s="1"/>
  <c r="CX95" i="6"/>
  <c r="CX98" i="6" s="1"/>
  <c r="CX84" i="6"/>
  <c r="CX85" i="6" s="1"/>
  <c r="AE84" i="6"/>
  <c r="AE85" i="6" s="1"/>
  <c r="AE95" i="6"/>
  <c r="AE98" i="6" s="1"/>
  <c r="BQ84" i="6"/>
  <c r="BQ85" i="6" s="1"/>
  <c r="BQ95" i="6"/>
  <c r="BQ98" i="6" s="1"/>
  <c r="AH95" i="6"/>
  <c r="AH98" i="6" s="1"/>
  <c r="AH84" i="6"/>
  <c r="AH85" i="6" s="1"/>
  <c r="AX84" i="6"/>
  <c r="AX85" i="6" s="1"/>
  <c r="AX95" i="6"/>
  <c r="AX98" i="6" s="1"/>
  <c r="CW84" i="6"/>
  <c r="CW85" i="6" s="1"/>
  <c r="CW95" i="6"/>
  <c r="CW98" i="6" s="1"/>
  <c r="BL84" i="6"/>
  <c r="BL85" i="6" s="1"/>
  <c r="BL95" i="6"/>
  <c r="BL98" i="6" s="1"/>
  <c r="CE95" i="15"/>
  <c r="CE98" i="15" s="1"/>
  <c r="CE84" i="15"/>
  <c r="CE85" i="15" s="1"/>
  <c r="EF84" i="15"/>
  <c r="EF85" i="15" s="1"/>
  <c r="EF95" i="15"/>
  <c r="EF98" i="15" s="1"/>
  <c r="CY84" i="15"/>
  <c r="CY85" i="15" s="1"/>
  <c r="CY95" i="15"/>
  <c r="CY98" i="15" s="1"/>
  <c r="AK84" i="15"/>
  <c r="AK85" i="15" s="1"/>
  <c r="AK95" i="15"/>
  <c r="AK98" i="15" s="1"/>
  <c r="AY84" i="15"/>
  <c r="AY85" i="15" s="1"/>
  <c r="AY95" i="15"/>
  <c r="AY98" i="15" s="1"/>
  <c r="EN95" i="15"/>
  <c r="EN98" i="15" s="1"/>
  <c r="EN84" i="15"/>
  <c r="EN85" i="15" s="1"/>
  <c r="CB95" i="15"/>
  <c r="CB98" i="15" s="1"/>
  <c r="CB84" i="15"/>
  <c r="CB85" i="15" s="1"/>
  <c r="BH95" i="15"/>
  <c r="BH98" i="15" s="1"/>
  <c r="BH84" i="15"/>
  <c r="BH85" i="15" s="1"/>
  <c r="DC95" i="15"/>
  <c r="DC98" i="15" s="1"/>
  <c r="DC84" i="15"/>
  <c r="DC85" i="15" s="1"/>
  <c r="DY84" i="15"/>
  <c r="DY85" i="15" s="1"/>
  <c r="DY95" i="15"/>
  <c r="DY98" i="15" s="1"/>
  <c r="DF95" i="11"/>
  <c r="DF98" i="11" s="1"/>
  <c r="DF84" i="11"/>
  <c r="DF85" i="11" s="1"/>
  <c r="DA95" i="11"/>
  <c r="DA98" i="11" s="1"/>
  <c r="DA84" i="11"/>
  <c r="DA85" i="11" s="1"/>
  <c r="BW95" i="11"/>
  <c r="BW98" i="11" s="1"/>
  <c r="BW84" i="11"/>
  <c r="BW85" i="11" s="1"/>
  <c r="CP95" i="11"/>
  <c r="CP98" i="11" s="1"/>
  <c r="CP84" i="11"/>
  <c r="CP85" i="11" s="1"/>
  <c r="DG84" i="11"/>
  <c r="DG85" i="11" s="1"/>
  <c r="DG95" i="11"/>
  <c r="DG98" i="11" s="1"/>
  <c r="DB84" i="11"/>
  <c r="DB85" i="11" s="1"/>
  <c r="DB95" i="11"/>
  <c r="DB98" i="11" s="1"/>
  <c r="CK95" i="11"/>
  <c r="CK98" i="11" s="1"/>
  <c r="CK84" i="11"/>
  <c r="CK85" i="11" s="1"/>
  <c r="DO95" i="11"/>
  <c r="DO98" i="11" s="1"/>
  <c r="DO84" i="11"/>
  <c r="DO85" i="11" s="1"/>
  <c r="BG95" i="11"/>
  <c r="BG98" i="11" s="1"/>
  <c r="BG84" i="11"/>
  <c r="BG85" i="11" s="1"/>
  <c r="EK84" i="11"/>
  <c r="EK85" i="11" s="1"/>
  <c r="EK95" i="11"/>
  <c r="EK98" i="11" s="1"/>
  <c r="ED95" i="6"/>
  <c r="ED98" i="6" s="1"/>
  <c r="ED84" i="6"/>
  <c r="ED85" i="6" s="1"/>
  <c r="N9" i="4"/>
  <c r="L9" i="2" s="1"/>
  <c r="N9" i="2" s="1"/>
  <c r="N4" i="4"/>
  <c r="L4" i="2" s="1"/>
  <c r="N4" i="2" s="1"/>
  <c r="S4" i="4"/>
  <c r="N10" i="4"/>
  <c r="L10" i="2" s="1"/>
  <c r="N10" i="2" s="1"/>
  <c r="S6" i="4"/>
  <c r="N6" i="4"/>
  <c r="L6" i="2" s="1"/>
  <c r="N6" i="2" s="1"/>
  <c r="DP84" i="6"/>
  <c r="DP85" i="6" s="1"/>
  <c r="DP95" i="6"/>
  <c r="DP98" i="6" s="1"/>
  <c r="CQ84" i="6"/>
  <c r="CQ85" i="6" s="1"/>
  <c r="CQ95" i="6"/>
  <c r="CQ98" i="6" s="1"/>
  <c r="DL95" i="6"/>
  <c r="DL98" i="6" s="1"/>
  <c r="DL84" i="6"/>
  <c r="DL85" i="6" s="1"/>
  <c r="DO95" i="6"/>
  <c r="DO98" i="6" s="1"/>
  <c r="DO84" i="6"/>
  <c r="DO85" i="6" s="1"/>
  <c r="AU95" i="6"/>
  <c r="AU98" i="6" s="1"/>
  <c r="AU84" i="6"/>
  <c r="AU85" i="6" s="1"/>
  <c r="AM95" i="6"/>
  <c r="AM98" i="6" s="1"/>
  <c r="AM84" i="6"/>
  <c r="AM85" i="6" s="1"/>
  <c r="AC84" i="6"/>
  <c r="AC85" i="6" s="1"/>
  <c r="AC95" i="6"/>
  <c r="AC98" i="6" s="1"/>
  <c r="EG84" i="6"/>
  <c r="EG85" i="6" s="1"/>
  <c r="EG95" i="6"/>
  <c r="EG98" i="6" s="1"/>
  <c r="BH84" i="6"/>
  <c r="BH85" i="6" s="1"/>
  <c r="BH95" i="6"/>
  <c r="BH98" i="6" s="1"/>
  <c r="AL84" i="15"/>
  <c r="AL85" i="15" s="1"/>
  <c r="AL95" i="15"/>
  <c r="AL98" i="15" s="1"/>
  <c r="N6" i="13"/>
  <c r="T6" i="2" s="1"/>
  <c r="V6" i="2" s="1"/>
  <c r="N4" i="13"/>
  <c r="T4" i="2" s="1"/>
  <c r="V4" i="2" s="1"/>
  <c r="N9" i="13"/>
  <c r="T9" i="2" s="1"/>
  <c r="V9" i="2" s="1"/>
  <c r="N10" i="13"/>
  <c r="T10" i="2" s="1"/>
  <c r="V10" i="2" s="1"/>
  <c r="S6" i="13"/>
  <c r="S4" i="13"/>
  <c r="CC95" i="15"/>
  <c r="CC98" i="15" s="1"/>
  <c r="CC84" i="15"/>
  <c r="CC85" i="15" s="1"/>
  <c r="AI95" i="15"/>
  <c r="AI98" i="15" s="1"/>
  <c r="AI84" i="15"/>
  <c r="AI85" i="15" s="1"/>
  <c r="AB95" i="15"/>
  <c r="AB98" i="15" s="1"/>
  <c r="AB84" i="15"/>
  <c r="AB85" i="15" s="1"/>
  <c r="DF84" i="15"/>
  <c r="DF85" i="15" s="1"/>
  <c r="DF95" i="15"/>
  <c r="DF98" i="15" s="1"/>
  <c r="CI84" i="15"/>
  <c r="CI85" i="15" s="1"/>
  <c r="CI95" i="15"/>
  <c r="CI98" i="15" s="1"/>
  <c r="BN95" i="15"/>
  <c r="BN98" i="15" s="1"/>
  <c r="BN84" i="15"/>
  <c r="BN85" i="15" s="1"/>
  <c r="AD95" i="15"/>
  <c r="AD98" i="15" s="1"/>
  <c r="AD84" i="15"/>
  <c r="AD85" i="15" s="1"/>
  <c r="EO84" i="15"/>
  <c r="EO85" i="15" s="1"/>
  <c r="EO95" i="15"/>
  <c r="EO98" i="15" s="1"/>
  <c r="BH84" i="11"/>
  <c r="BH85" i="11" s="1"/>
  <c r="BH95" i="11"/>
  <c r="BH98" i="11" s="1"/>
  <c r="DK84" i="11"/>
  <c r="DK85" i="11" s="1"/>
  <c r="DK95" i="11"/>
  <c r="DK98" i="11" s="1"/>
  <c r="BA84" i="11"/>
  <c r="BA85" i="11" s="1"/>
  <c r="BA95" i="11"/>
  <c r="BA98" i="11" s="1"/>
  <c r="AQ84" i="11"/>
  <c r="AQ85" i="11" s="1"/>
  <c r="AQ95" i="11"/>
  <c r="AQ98" i="11" s="1"/>
  <c r="DY84" i="11"/>
  <c r="DY85" i="11" s="1"/>
  <c r="DY95" i="11"/>
  <c r="DY98" i="11" s="1"/>
  <c r="CF95" i="11"/>
  <c r="CF98" i="11" s="1"/>
  <c r="CF84" i="11"/>
  <c r="CF85" i="11" s="1"/>
  <c r="EE84" i="11"/>
  <c r="EE85" i="11" s="1"/>
  <c r="EE95" i="11"/>
  <c r="EE98" i="11" s="1"/>
  <c r="CS84" i="11"/>
  <c r="CS85" i="11" s="1"/>
  <c r="CS95" i="11"/>
  <c r="CS98" i="11" s="1"/>
  <c r="AX84" i="11"/>
  <c r="AX85" i="11" s="1"/>
  <c r="AX95" i="11"/>
  <c r="AX98" i="11" s="1"/>
  <c r="BR95" i="11"/>
  <c r="BR98" i="11" s="1"/>
  <c r="BR84" i="11"/>
  <c r="BR85" i="11" s="1"/>
  <c r="BR95" i="6"/>
  <c r="BR98" i="6" s="1"/>
  <c r="BR84" i="6"/>
  <c r="BR85" i="6" s="1"/>
  <c r="DS84" i="6"/>
  <c r="DS85" i="6" s="1"/>
  <c r="DS95" i="6"/>
  <c r="DS98" i="6" s="1"/>
  <c r="CG95" i="6"/>
  <c r="CG98" i="6" s="1"/>
  <c r="CG84" i="6"/>
  <c r="CG85" i="6" s="1"/>
  <c r="DQ84" i="6"/>
  <c r="DQ85" i="6" s="1"/>
  <c r="DQ95" i="6"/>
  <c r="DQ98" i="6" s="1"/>
  <c r="CD95" i="6"/>
  <c r="CD98" i="6" s="1"/>
  <c r="CD84" i="6"/>
  <c r="CD85" i="6" s="1"/>
  <c r="BU95" i="6"/>
  <c r="BU98" i="6" s="1"/>
  <c r="BU84" i="6"/>
  <c r="BU85" i="6" s="1"/>
  <c r="DW95" i="6"/>
  <c r="DW98" i="6" s="1"/>
  <c r="DW84" i="6"/>
  <c r="DW85" i="6" s="1"/>
  <c r="DC84" i="6"/>
  <c r="DC85" i="6" s="1"/>
  <c r="DC95" i="6"/>
  <c r="DC98" i="6" s="1"/>
  <c r="EK84" i="6"/>
  <c r="EK85" i="6" s="1"/>
  <c r="EK95" i="6"/>
  <c r="EK98" i="6" s="1"/>
  <c r="BK84" i="6"/>
  <c r="BK85" i="6" s="1"/>
  <c r="BK95" i="6"/>
  <c r="BK98" i="6" s="1"/>
  <c r="EG95" i="15"/>
  <c r="EG98" i="15" s="1"/>
  <c r="EG84" i="15"/>
  <c r="EG85" i="15" s="1"/>
  <c r="CZ95" i="15"/>
  <c r="CZ98" i="15" s="1"/>
  <c r="CZ84" i="15"/>
  <c r="CZ85" i="15" s="1"/>
  <c r="BE84" i="15"/>
  <c r="BE85" i="15" s="1"/>
  <c r="BE95" i="15"/>
  <c r="BE98" i="15" s="1"/>
  <c r="CX84" i="15"/>
  <c r="CX85" i="15" s="1"/>
  <c r="CX95" i="15"/>
  <c r="CX98" i="15" s="1"/>
  <c r="EE84" i="15"/>
  <c r="EE85" i="15" s="1"/>
  <c r="EE95" i="15"/>
  <c r="EE98" i="15" s="1"/>
  <c r="BF95" i="15"/>
  <c r="BF98" i="15" s="1"/>
  <c r="BF84" i="15"/>
  <c r="BF85" i="15" s="1"/>
  <c r="CT84" i="15"/>
  <c r="CT85" i="15" s="1"/>
  <c r="CT95" i="15"/>
  <c r="CT98" i="15" s="1"/>
  <c r="BJ84" i="15"/>
  <c r="BJ85" i="15" s="1"/>
  <c r="BJ95" i="15"/>
  <c r="BJ98" i="15" s="1"/>
  <c r="DE95" i="15"/>
  <c r="DE98" i="15" s="1"/>
  <c r="DE84" i="15"/>
  <c r="DE85" i="15" s="1"/>
  <c r="CL84" i="15"/>
  <c r="CL85" i="15" s="1"/>
  <c r="CL95" i="15"/>
  <c r="CL98" i="15" s="1"/>
  <c r="EJ95" i="15"/>
  <c r="EJ98" i="15" s="1"/>
  <c r="EJ84" i="15"/>
  <c r="EJ85" i="15" s="1"/>
  <c r="CI84" i="11"/>
  <c r="CI85" i="11" s="1"/>
  <c r="CI95" i="11"/>
  <c r="CI98" i="11" s="1"/>
  <c r="DJ84" i="11"/>
  <c r="DJ85" i="11" s="1"/>
  <c r="DJ95" i="11"/>
  <c r="DJ98" i="11" s="1"/>
  <c r="AF84" i="11"/>
  <c r="AF85" i="11" s="1"/>
  <c r="AF95" i="11"/>
  <c r="AF98" i="11" s="1"/>
  <c r="BQ95" i="11"/>
  <c r="BQ98" i="11" s="1"/>
  <c r="BQ84" i="11"/>
  <c r="BQ85" i="11" s="1"/>
  <c r="DZ84" i="11"/>
  <c r="DZ85" i="11" s="1"/>
  <c r="DZ95" i="11"/>
  <c r="DZ98" i="11" s="1"/>
  <c r="DQ84" i="11"/>
  <c r="DQ85" i="11" s="1"/>
  <c r="DQ95" i="11"/>
  <c r="DQ98" i="11" s="1"/>
  <c r="AJ95" i="11"/>
  <c r="AJ98" i="11" s="1"/>
  <c r="AJ84" i="11"/>
  <c r="AJ85" i="11" s="1"/>
  <c r="CO95" i="11"/>
  <c r="CO98" i="11" s="1"/>
  <c r="CO84" i="11"/>
  <c r="CO85" i="11" s="1"/>
  <c r="AE84" i="11"/>
  <c r="AE85" i="11" s="1"/>
  <c r="AE95" i="11"/>
  <c r="AE98" i="11" s="1"/>
  <c r="AM95" i="11"/>
  <c r="AM98" i="11" s="1"/>
  <c r="AM84" i="11"/>
  <c r="AM85" i="11" s="1"/>
  <c r="DB84" i="6"/>
  <c r="DB85" i="6" s="1"/>
  <c r="DB95" i="6"/>
  <c r="DB98" i="6" s="1"/>
  <c r="BC95" i="6"/>
  <c r="BC98" i="6" s="1"/>
  <c r="BC84" i="6"/>
  <c r="BC85" i="6" s="1"/>
  <c r="DG84" i="6"/>
  <c r="DG85" i="6" s="1"/>
  <c r="DG95" i="6"/>
  <c r="DG98" i="6" s="1"/>
  <c r="CF84" i="6"/>
  <c r="CF85" i="6" s="1"/>
  <c r="CF95" i="6"/>
  <c r="CF98" i="6" s="1"/>
  <c r="EC84" i="6"/>
  <c r="EC85" i="6" s="1"/>
  <c r="EC95" i="6"/>
  <c r="EC98" i="6" s="1"/>
  <c r="BN84" i="6"/>
  <c r="BN85" i="6" s="1"/>
  <c r="BN95" i="6"/>
  <c r="BN98" i="6" s="1"/>
  <c r="CU95" i="6"/>
  <c r="CU98" i="6" s="1"/>
  <c r="CU84" i="6"/>
  <c r="CU85" i="6" s="1"/>
  <c r="DJ84" i="6"/>
  <c r="DJ85" i="6" s="1"/>
  <c r="DJ95" i="6"/>
  <c r="DJ98" i="6" s="1"/>
  <c r="AG84" i="6"/>
  <c r="AG85" i="6" s="1"/>
  <c r="AG95" i="6"/>
  <c r="AG98" i="6" s="1"/>
  <c r="EB95" i="6"/>
  <c r="EB98" i="6" s="1"/>
  <c r="EB84" i="6"/>
  <c r="EB85" i="6" s="1"/>
  <c r="DR95" i="15"/>
  <c r="DR98" i="15" s="1"/>
  <c r="DR84" i="15"/>
  <c r="DR85" i="15" s="1"/>
  <c r="DJ84" i="15"/>
  <c r="DJ85" i="15" s="1"/>
  <c r="DJ95" i="15"/>
  <c r="DJ98" i="15" s="1"/>
  <c r="AJ95" i="15"/>
  <c r="AJ98" i="15" s="1"/>
  <c r="AJ84" i="15"/>
  <c r="AJ85" i="15" s="1"/>
  <c r="BW84" i="15"/>
  <c r="BW85" i="15" s="1"/>
  <c r="BW95" i="15"/>
  <c r="BW98" i="15" s="1"/>
  <c r="DH95" i="15"/>
  <c r="DH98" i="15" s="1"/>
  <c r="DH84" i="15"/>
  <c r="DH85" i="15" s="1"/>
  <c r="AE95" i="15"/>
  <c r="AE98" i="15" s="1"/>
  <c r="AE84" i="15"/>
  <c r="AE85" i="15" s="1"/>
  <c r="DX84" i="15"/>
  <c r="DX85" i="15" s="1"/>
  <c r="DX95" i="15"/>
  <c r="DX98" i="15" s="1"/>
  <c r="BC84" i="15"/>
  <c r="BC85" i="15" s="1"/>
  <c r="BC95" i="15"/>
  <c r="BC98" i="15" s="1"/>
  <c r="BK84" i="15"/>
  <c r="BK85" i="15" s="1"/>
  <c r="BK95" i="15"/>
  <c r="BK98" i="15" s="1"/>
  <c r="BY84" i="15"/>
  <c r="BY85" i="15" s="1"/>
  <c r="BY95" i="15"/>
  <c r="BY98" i="15" s="1"/>
  <c r="AB95" i="11"/>
  <c r="AB98" i="11" s="1"/>
  <c r="AB84" i="11"/>
  <c r="AB85" i="11" s="1"/>
  <c r="CW95" i="11"/>
  <c r="CW98" i="11" s="1"/>
  <c r="CW84" i="11"/>
  <c r="CW85" i="11" s="1"/>
  <c r="BZ95" i="11"/>
  <c r="BZ98" i="11" s="1"/>
  <c r="BZ84" i="11"/>
  <c r="BZ85" i="11" s="1"/>
  <c r="AY84" i="11"/>
  <c r="AY85" i="11" s="1"/>
  <c r="AY95" i="11"/>
  <c r="AY98" i="11" s="1"/>
  <c r="DX95" i="11"/>
  <c r="DX98" i="11" s="1"/>
  <c r="DX84" i="11"/>
  <c r="DX85" i="11" s="1"/>
  <c r="BF95" i="11"/>
  <c r="BF98" i="11" s="1"/>
  <c r="BF84" i="11"/>
  <c r="BF85" i="11" s="1"/>
  <c r="EC95" i="11"/>
  <c r="EC98" i="11" s="1"/>
  <c r="EC84" i="11"/>
  <c r="EC85" i="11" s="1"/>
  <c r="DN95" i="11"/>
  <c r="DN98" i="11" s="1"/>
  <c r="DN84" i="11"/>
  <c r="DN85" i="11" s="1"/>
  <c r="CB84" i="11"/>
  <c r="CB85" i="11" s="1"/>
  <c r="CB95" i="11"/>
  <c r="CB98" i="11" s="1"/>
  <c r="DC84" i="11"/>
  <c r="DC85" i="11" s="1"/>
  <c r="DC95" i="11"/>
  <c r="DC98" i="11" s="1"/>
  <c r="CA95" i="6"/>
  <c r="CA98" i="6" s="1"/>
  <c r="CA84" i="6"/>
  <c r="CA85" i="6" s="1"/>
  <c r="BZ95" i="6"/>
  <c r="BZ98" i="6" s="1"/>
  <c r="BZ84" i="6"/>
  <c r="BZ85" i="6" s="1"/>
  <c r="AB95" i="6"/>
  <c r="AB98" i="6" s="1"/>
  <c r="AB84" i="6"/>
  <c r="AB85" i="6" s="1"/>
  <c r="BP84" i="6"/>
  <c r="BP85" i="6" s="1"/>
  <c r="BP95" i="6"/>
  <c r="BP98" i="6" s="1"/>
  <c r="BM95" i="6"/>
  <c r="BM98" i="6" s="1"/>
  <c r="BM84" i="6"/>
  <c r="BM85" i="6" s="1"/>
  <c r="CN84" i="6"/>
  <c r="CN85" i="6" s="1"/>
  <c r="CN95" i="6"/>
  <c r="CN98" i="6" s="1"/>
  <c r="EM84" i="6"/>
  <c r="EM85" i="6" s="1"/>
  <c r="EM95" i="6"/>
  <c r="EM98" i="6" s="1"/>
  <c r="BA84" i="6"/>
  <c r="BA85" i="6" s="1"/>
  <c r="BA95" i="6"/>
  <c r="BA98" i="6" s="1"/>
  <c r="BX95" i="6"/>
  <c r="BX98" i="6" s="1"/>
  <c r="BX84" i="6"/>
  <c r="BX85" i="6" s="1"/>
  <c r="BF84" i="6"/>
  <c r="BF85" i="6" s="1"/>
  <c r="BF95" i="6"/>
  <c r="BF98" i="6" s="1"/>
  <c r="CR84" i="6"/>
  <c r="CR85" i="6" s="1"/>
  <c r="CR95" i="6"/>
  <c r="CR98" i="6" s="1"/>
  <c r="CR84" i="15"/>
  <c r="CR85" i="15" s="1"/>
  <c r="CR95" i="15"/>
  <c r="CR98" i="15" s="1"/>
  <c r="CV95" i="15"/>
  <c r="CV98" i="15" s="1"/>
  <c r="CV84" i="15"/>
  <c r="CV85" i="15" s="1"/>
  <c r="DB84" i="15"/>
  <c r="DB85" i="15" s="1"/>
  <c r="DB95" i="15"/>
  <c r="DB98" i="15" s="1"/>
  <c r="DP95" i="15"/>
  <c r="DP98" i="15" s="1"/>
  <c r="DP84" i="15"/>
  <c r="DP85" i="15" s="1"/>
  <c r="CQ95" i="15"/>
  <c r="CQ98" i="15" s="1"/>
  <c r="CQ84" i="15"/>
  <c r="CQ85" i="15" s="1"/>
  <c r="EB95" i="15"/>
  <c r="EB98" i="15" s="1"/>
  <c r="EB84" i="15"/>
  <c r="EB85" i="15" s="1"/>
  <c r="DZ95" i="15"/>
  <c r="DZ98" i="15" s="1"/>
  <c r="DZ84" i="15"/>
  <c r="DZ85" i="15" s="1"/>
  <c r="CF95" i="15"/>
  <c r="CF98" i="15" s="1"/>
  <c r="CF84" i="15"/>
  <c r="CF85" i="15" s="1"/>
  <c r="AS95" i="15"/>
  <c r="AS98" i="15" s="1"/>
  <c r="AS84" i="15"/>
  <c r="AS85" i="15" s="1"/>
  <c r="DQ95" i="15"/>
  <c r="DQ98" i="15" s="1"/>
  <c r="DQ84" i="15"/>
  <c r="DQ85" i="15" s="1"/>
  <c r="N4" i="9"/>
  <c r="D4" i="2" s="1"/>
  <c r="F4" i="2" s="1"/>
  <c r="S4" i="9"/>
  <c r="N10" i="9"/>
  <c r="D10" i="2" s="1"/>
  <c r="F10" i="2" s="1"/>
  <c r="S6" i="9"/>
  <c r="N9" i="9"/>
  <c r="D9" i="2" s="1"/>
  <c r="F9" i="2" s="1"/>
  <c r="N6" i="9"/>
  <c r="D6" i="2" s="1"/>
  <c r="F6" i="2" s="1"/>
  <c r="AG84" i="11"/>
  <c r="AG85" i="11" s="1"/>
  <c r="AG95" i="11"/>
  <c r="AG98" i="11" s="1"/>
  <c r="DM95" i="11"/>
  <c r="DM98" i="11" s="1"/>
  <c r="DM84" i="11"/>
  <c r="DM85" i="11" s="1"/>
  <c r="EB84" i="11"/>
  <c r="EB85" i="11" s="1"/>
  <c r="EB95" i="11"/>
  <c r="EB98" i="11" s="1"/>
  <c r="AZ95" i="11"/>
  <c r="AZ98" i="11" s="1"/>
  <c r="AZ84" i="11"/>
  <c r="AZ85" i="11" s="1"/>
  <c r="BL84" i="11"/>
  <c r="BL85" i="11" s="1"/>
  <c r="BL95" i="11"/>
  <c r="BL98" i="11" s="1"/>
  <c r="DS84" i="11"/>
  <c r="DS85" i="11" s="1"/>
  <c r="DS95" i="11"/>
  <c r="DS98" i="11" s="1"/>
  <c r="CV95" i="11"/>
  <c r="CV98" i="11" s="1"/>
  <c r="CV84" i="11"/>
  <c r="CV85" i="11" s="1"/>
  <c r="CC95" i="11"/>
  <c r="CC98" i="11" s="1"/>
  <c r="CC84" i="11"/>
  <c r="CC85" i="11" s="1"/>
  <c r="DW84" i="11"/>
  <c r="DW85" i="11" s="1"/>
  <c r="DW95" i="11"/>
  <c r="DW98" i="11" s="1"/>
  <c r="EI84" i="11"/>
  <c r="EI85" i="11" s="1"/>
  <c r="EI95" i="11"/>
  <c r="EI98" i="11" s="1"/>
  <c r="CI84" i="6"/>
  <c r="CI85" i="6" s="1"/>
  <c r="CI95" i="6"/>
  <c r="CI98" i="6" s="1"/>
  <c r="DF95" i="6"/>
  <c r="DF98" i="6" s="1"/>
  <c r="DF84" i="6"/>
  <c r="DF85" i="6" s="1"/>
  <c r="CL95" i="6"/>
  <c r="CL98" i="6" s="1"/>
  <c r="CL84" i="6"/>
  <c r="CL85" i="6" s="1"/>
  <c r="EJ95" i="6"/>
  <c r="EJ98" i="6" s="1"/>
  <c r="EJ84" i="6"/>
  <c r="EJ85" i="6" s="1"/>
  <c r="CM95" i="6"/>
  <c r="CM98" i="6" s="1"/>
  <c r="CM84" i="6"/>
  <c r="CM85" i="6" s="1"/>
  <c r="BJ95" i="6"/>
  <c r="BJ98" i="6" s="1"/>
  <c r="BJ84" i="6"/>
  <c r="BJ85" i="6" s="1"/>
  <c r="DN95" i="6"/>
  <c r="DN98" i="6" s="1"/>
  <c r="DN84" i="6"/>
  <c r="DN85" i="6" s="1"/>
  <c r="AL84" i="6"/>
  <c r="AL85" i="6" s="1"/>
  <c r="AL95" i="6"/>
  <c r="AL98" i="6" s="1"/>
  <c r="BW95" i="6"/>
  <c r="BW98" i="6" s="1"/>
  <c r="BW84" i="6"/>
  <c r="BW85" i="6" s="1"/>
  <c r="EF95" i="6"/>
  <c r="EF98" i="6" s="1"/>
  <c r="EF84" i="6"/>
  <c r="EF85" i="6" s="1"/>
  <c r="DM95" i="6"/>
  <c r="DM98" i="6" s="1"/>
  <c r="DM84" i="6"/>
  <c r="DM85" i="6" s="1"/>
  <c r="CW95" i="15"/>
  <c r="CW98" i="15" s="1"/>
  <c r="CW84" i="15"/>
  <c r="CW85" i="15" s="1"/>
  <c r="DM84" i="15"/>
  <c r="DM85" i="15" s="1"/>
  <c r="DM95" i="15"/>
  <c r="DM98" i="15" s="1"/>
  <c r="CK95" i="15"/>
  <c r="CK98" i="15" s="1"/>
  <c r="CK84" i="15"/>
  <c r="CK85" i="15" s="1"/>
  <c r="AH95" i="15"/>
  <c r="AH98" i="15" s="1"/>
  <c r="AH84" i="15"/>
  <c r="AH85" i="15" s="1"/>
  <c r="DV95" i="15"/>
  <c r="DV98" i="15" s="1"/>
  <c r="DV84" i="15"/>
  <c r="DV85" i="15" s="1"/>
  <c r="BD84" i="15"/>
  <c r="BD85" i="15" s="1"/>
  <c r="BD95" i="15"/>
  <c r="BD98" i="15" s="1"/>
  <c r="CO95" i="15"/>
  <c r="CO98" i="15" s="1"/>
  <c r="CO84" i="15"/>
  <c r="CO85" i="15" s="1"/>
  <c r="CJ95" i="15"/>
  <c r="CJ98" i="15" s="1"/>
  <c r="CJ84" i="15"/>
  <c r="CJ85" i="15" s="1"/>
  <c r="CG84" i="15"/>
  <c r="CG85" i="15" s="1"/>
  <c r="CG95" i="15"/>
  <c r="CG98" i="15" s="1"/>
  <c r="BU84" i="15"/>
  <c r="BU85" i="15" s="1"/>
  <c r="BU95" i="15"/>
  <c r="BU98" i="15" s="1"/>
  <c r="BV95" i="11"/>
  <c r="BV98" i="11" s="1"/>
  <c r="BV84" i="11"/>
  <c r="BV85" i="11" s="1"/>
  <c r="CJ95" i="11"/>
  <c r="CJ98" i="11" s="1"/>
  <c r="CJ84" i="11"/>
  <c r="CJ85" i="11" s="1"/>
  <c r="EN84" i="11"/>
  <c r="EN85" i="11" s="1"/>
  <c r="EN95" i="11"/>
  <c r="EN98" i="11" s="1"/>
  <c r="EG95" i="11"/>
  <c r="EG98" i="11" s="1"/>
  <c r="EG84" i="11"/>
  <c r="EG85" i="11" s="1"/>
  <c r="AR84" i="11"/>
  <c r="AR85" i="11" s="1"/>
  <c r="AR95" i="11"/>
  <c r="AR98" i="11" s="1"/>
  <c r="EF95" i="11"/>
  <c r="EF98" i="11" s="1"/>
  <c r="EF84" i="11"/>
  <c r="EF85" i="11" s="1"/>
  <c r="CH84" i="11"/>
  <c r="CH85" i="11" s="1"/>
  <c r="CH95" i="11"/>
  <c r="CH98" i="11" s="1"/>
  <c r="AO84" i="11"/>
  <c r="AO85" i="11" s="1"/>
  <c r="AO95" i="11"/>
  <c r="AO98" i="11" s="1"/>
  <c r="CQ95" i="11"/>
  <c r="CQ98" i="11" s="1"/>
  <c r="CQ84" i="11"/>
  <c r="CQ85" i="11" s="1"/>
  <c r="BO95" i="11"/>
  <c r="BO98" i="11" s="1"/>
  <c r="BO84" i="11"/>
  <c r="BO85" i="11" s="1"/>
  <c r="Z4" i="2" l="1"/>
  <c r="N18" i="9"/>
  <c r="D18" i="2" s="1"/>
  <c r="F18" i="2" s="1"/>
  <c r="Z9" i="2"/>
  <c r="N13" i="4"/>
  <c r="L13" i="2" s="1"/>
  <c r="N13" i="2" s="1"/>
  <c r="Z6" i="2"/>
  <c r="Z10" i="2"/>
  <c r="S13" i="4"/>
  <c r="S18" i="9"/>
  <c r="N23" i="13"/>
  <c r="N13" i="9"/>
  <c r="N8" i="9"/>
  <c r="D8" i="2" s="1"/>
  <c r="F8" i="2" s="1"/>
  <c r="S13" i="9"/>
  <c r="S8" i="9"/>
  <c r="N23" i="9"/>
  <c r="N28" i="9"/>
  <c r="S8" i="4"/>
  <c r="S23" i="9"/>
  <c r="S28" i="9"/>
  <c r="S13" i="13"/>
  <c r="N8" i="4"/>
  <c r="L8" i="2" s="1"/>
  <c r="N8" i="2" s="1"/>
  <c r="N13" i="13"/>
  <c r="S28" i="4"/>
  <c r="S18" i="13"/>
  <c r="N23" i="4"/>
  <c r="N18" i="13"/>
  <c r="S28" i="13"/>
  <c r="N28" i="13"/>
  <c r="S8" i="13"/>
  <c r="S23" i="4"/>
  <c r="S18" i="4"/>
  <c r="N28" i="4"/>
  <c r="S23" i="13"/>
  <c r="N8" i="13"/>
  <c r="T8" i="2" s="1"/>
  <c r="V8" i="2" s="1"/>
  <c r="N18" i="4"/>
  <c r="N20" i="9" l="1"/>
  <c r="D20" i="2" s="1"/>
  <c r="F20" i="2" s="1"/>
  <c r="N19" i="9"/>
  <c r="D19" i="2" s="1"/>
  <c r="F19" i="2" s="1"/>
  <c r="N15" i="4"/>
  <c r="L15" i="2" s="1"/>
  <c r="N15" i="2" s="1"/>
  <c r="N14" i="4"/>
  <c r="L14" i="2" s="1"/>
  <c r="N14" i="2" s="1"/>
  <c r="S14" i="4"/>
  <c r="S15" i="4"/>
  <c r="S20" i="9"/>
  <c r="S30" i="9"/>
  <c r="S29" i="9"/>
  <c r="D28" i="2"/>
  <c r="F28" i="2" s="1"/>
  <c r="N30" i="9"/>
  <c r="D30" i="2" s="1"/>
  <c r="F30" i="2" s="1"/>
  <c r="N29" i="9"/>
  <c r="D29" i="2" s="1"/>
  <c r="F29" i="2" s="1"/>
  <c r="S25" i="13"/>
  <c r="S24" i="13"/>
  <c r="S19" i="4"/>
  <c r="S20" i="4"/>
  <c r="S25" i="4"/>
  <c r="S24" i="4"/>
  <c r="S9" i="13"/>
  <c r="S10" i="13"/>
  <c r="N15" i="9"/>
  <c r="D15" i="2" s="1"/>
  <c r="F15" i="2" s="1"/>
  <c r="D13" i="2"/>
  <c r="F13" i="2" s="1"/>
  <c r="N14" i="9"/>
  <c r="D14" i="2" s="1"/>
  <c r="F14" i="2" s="1"/>
  <c r="S29" i="4"/>
  <c r="S30" i="4"/>
  <c r="N30" i="13"/>
  <c r="T30" i="2" s="1"/>
  <c r="V30" i="2" s="1"/>
  <c r="N29" i="13"/>
  <c r="T29" i="2" s="1"/>
  <c r="V29" i="2" s="1"/>
  <c r="T28" i="2"/>
  <c r="V28" i="2" s="1"/>
  <c r="S19" i="9"/>
  <c r="N19" i="4"/>
  <c r="L19" i="2" s="1"/>
  <c r="N19" i="2" s="1"/>
  <c r="N20" i="4"/>
  <c r="L20" i="2" s="1"/>
  <c r="N20" i="2" s="1"/>
  <c r="L18" i="2"/>
  <c r="N18" i="2" s="1"/>
  <c r="S9" i="9"/>
  <c r="S10" i="9"/>
  <c r="Z8" i="2"/>
  <c r="S29" i="13"/>
  <c r="S30" i="13"/>
  <c r="N24" i="4"/>
  <c r="L24" i="2" s="1"/>
  <c r="N24" i="2" s="1"/>
  <c r="N25" i="4"/>
  <c r="L25" i="2" s="1"/>
  <c r="N25" i="2" s="1"/>
  <c r="L23" i="2"/>
  <c r="N23" i="2" s="1"/>
  <c r="S24" i="9"/>
  <c r="S25" i="9"/>
  <c r="S9" i="4"/>
  <c r="S10" i="4"/>
  <c r="N29" i="4"/>
  <c r="L29" i="2" s="1"/>
  <c r="N29" i="2" s="1"/>
  <c r="N30" i="4"/>
  <c r="L30" i="2" s="1"/>
  <c r="N30" i="2" s="1"/>
  <c r="L28" i="2"/>
  <c r="N28" i="2" s="1"/>
  <c r="N24" i="9"/>
  <c r="D24" i="2" s="1"/>
  <c r="F24" i="2" s="1"/>
  <c r="N25" i="9"/>
  <c r="D25" i="2" s="1"/>
  <c r="F25" i="2" s="1"/>
  <c r="D23" i="2"/>
  <c r="F23" i="2" s="1"/>
  <c r="T13" i="2"/>
  <c r="V13" i="2" s="1"/>
  <c r="N14" i="13"/>
  <c r="T14" i="2" s="1"/>
  <c r="V14" i="2" s="1"/>
  <c r="N15" i="13"/>
  <c r="T15" i="2" s="1"/>
  <c r="V15" i="2" s="1"/>
  <c r="S15" i="9"/>
  <c r="S14" i="9"/>
  <c r="T18" i="2"/>
  <c r="V18" i="2" s="1"/>
  <c r="N20" i="13"/>
  <c r="T20" i="2" s="1"/>
  <c r="V20" i="2" s="1"/>
  <c r="N19" i="13"/>
  <c r="T19" i="2" s="1"/>
  <c r="V19" i="2" s="1"/>
  <c r="S19" i="13"/>
  <c r="S20" i="13"/>
  <c r="S15" i="13"/>
  <c r="S14" i="13"/>
  <c r="N25" i="13"/>
  <c r="T25" i="2" s="1"/>
  <c r="V25" i="2" s="1"/>
  <c r="T23" i="2"/>
  <c r="V23" i="2" s="1"/>
  <c r="N24" i="13"/>
  <c r="T24" i="2" s="1"/>
  <c r="V24" i="2" s="1"/>
  <c r="Z15" i="2" l="1"/>
  <c r="Z18" i="2"/>
  <c r="Z19" i="2"/>
  <c r="Z20" i="2"/>
  <c r="Z14" i="2"/>
  <c r="Z29" i="2"/>
  <c r="Z23" i="2"/>
  <c r="Z24" i="2"/>
  <c r="Z30" i="2"/>
  <c r="Z28" i="2"/>
  <c r="Z13" i="2"/>
  <c r="Z25" i="2"/>
  <c r="X19" i="10"/>
</calcChain>
</file>

<file path=xl/sharedStrings.xml><?xml version="1.0" encoding="utf-8"?>
<sst xmlns="http://schemas.openxmlformats.org/spreadsheetml/2006/main" count="1154" uniqueCount="288">
  <si>
    <t xml:space="preserve">Market Analysis: </t>
  </si>
  <si>
    <t>Best</t>
  </si>
  <si>
    <t xml:space="preserve">Average: </t>
  </si>
  <si>
    <t xml:space="preserve">Worst: </t>
  </si>
  <si>
    <t xml:space="preserve">Market: </t>
  </si>
  <si>
    <t>Commute Time (AMA)</t>
  </si>
  <si>
    <t xml:space="preserve">Population </t>
  </si>
  <si>
    <t>Household Income</t>
  </si>
  <si>
    <t>Household Value</t>
  </si>
  <si>
    <t xml:space="preserve">Supply: </t>
  </si>
  <si>
    <t xml:space="preserve">Average Rent </t>
  </si>
  <si>
    <t>Number of Units</t>
  </si>
  <si>
    <t>Number of Units (Developing)</t>
  </si>
  <si>
    <t xml:space="preserve">Absorption </t>
  </si>
  <si>
    <t>Vacancy Rate</t>
  </si>
  <si>
    <t xml:space="preserve">Future Vacant Units </t>
  </si>
  <si>
    <t xml:space="preserve">Demand: </t>
  </si>
  <si>
    <t xml:space="preserve">Growth Rate </t>
  </si>
  <si>
    <t>Rental/Ownership Rate</t>
  </si>
  <si>
    <t>Household Size</t>
  </si>
  <si>
    <t xml:space="preserve">Calculations: </t>
  </si>
  <si>
    <t>Total Population:</t>
  </si>
  <si>
    <t xml:space="preserve">Future Population </t>
  </si>
  <si>
    <t>New Household Formation</t>
  </si>
  <si>
    <t xml:space="preserve">New Rental Formation </t>
  </si>
  <si>
    <t xml:space="preserve">Growth Rate (# of Units): </t>
  </si>
  <si>
    <t xml:space="preserve">Growth Rate (% of Units): </t>
  </si>
  <si>
    <t xml:space="preserve">Rent VS HH Income: </t>
  </si>
  <si>
    <t>Projections:</t>
  </si>
  <si>
    <t xml:space="preserve">Projections: </t>
  </si>
  <si>
    <t xml:space="preserve">Rental Increase Annually (Best): </t>
  </si>
  <si>
    <t xml:space="preserve">Rental Increase Annually (Historical):  </t>
  </si>
  <si>
    <t xml:space="preserve">Rental Increase Annually (Worst): </t>
  </si>
  <si>
    <t>Expense Increase Annually (Best):</t>
  </si>
  <si>
    <t xml:space="preserve">Expense Increase Annually (Historical): </t>
  </si>
  <si>
    <t xml:space="preserve">Expense Increase Annually (Worst): </t>
  </si>
  <si>
    <t>Purchase/Actual:</t>
  </si>
  <si>
    <t>Project Name</t>
  </si>
  <si>
    <t>Unit Count</t>
  </si>
  <si>
    <t>Unit Type</t>
  </si>
  <si>
    <t>Avg. SF</t>
  </si>
  <si>
    <t>$/Mo/SF</t>
  </si>
  <si>
    <t xml:space="preserve">Calculations Before Taxes: </t>
  </si>
  <si>
    <t xml:space="preserve">Calculations After Taxes: </t>
  </si>
  <si>
    <t>Analyst</t>
  </si>
  <si>
    <t xml:space="preserve">Jared Husmann </t>
  </si>
  <si>
    <t>Capitalization Rate</t>
  </si>
  <si>
    <t>Cap_Rate</t>
  </si>
  <si>
    <t>Date</t>
  </si>
  <si>
    <t xml:space="preserve">Equity Amount: </t>
  </si>
  <si>
    <t>Equity_Amt</t>
  </si>
  <si>
    <t>Cash-on-Cash</t>
  </si>
  <si>
    <t>Source</t>
  </si>
  <si>
    <t>Return On Investment</t>
  </si>
  <si>
    <t xml:space="preserve">Year One </t>
  </si>
  <si>
    <t>Equity</t>
  </si>
  <si>
    <t xml:space="preserve">Cashflow: </t>
  </si>
  <si>
    <t>Down Payment</t>
  </si>
  <si>
    <t xml:space="preserve">Return on Equity: </t>
  </si>
  <si>
    <t xml:space="preserve">ROE </t>
  </si>
  <si>
    <t>Capital Improvements</t>
  </si>
  <si>
    <t xml:space="preserve">Return On Investment </t>
  </si>
  <si>
    <t>Debt</t>
  </si>
  <si>
    <t xml:space="preserve">First Lien Position </t>
  </si>
  <si>
    <t>Year Two</t>
  </si>
  <si>
    <t>2nd Lien Postion</t>
  </si>
  <si>
    <t xml:space="preserve">Retrun On Equity: </t>
  </si>
  <si>
    <t xml:space="preserve">Price: </t>
  </si>
  <si>
    <t>Return On Investment:</t>
  </si>
  <si>
    <t>Year Three</t>
  </si>
  <si>
    <t>Vacancy</t>
  </si>
  <si>
    <t>Surplus/(Deficit)</t>
  </si>
  <si>
    <t xml:space="preserve">Total Revenue: </t>
  </si>
  <si>
    <t>Schedule</t>
  </si>
  <si>
    <t>Annual Rental Increase</t>
  </si>
  <si>
    <t>Rental_Increase</t>
  </si>
  <si>
    <t>Year Four</t>
  </si>
  <si>
    <t xml:space="preserve">Purchase Date: </t>
  </si>
  <si>
    <t xml:space="preserve">Percent: </t>
  </si>
  <si>
    <t xml:space="preserve">Total Per Year: </t>
  </si>
  <si>
    <t>COD</t>
  </si>
  <si>
    <t xml:space="preserve">Taxes: </t>
  </si>
  <si>
    <t>Property Taxes</t>
  </si>
  <si>
    <t>Finance</t>
  </si>
  <si>
    <t>I/P</t>
  </si>
  <si>
    <t xml:space="preserve">Payroll Taxes </t>
  </si>
  <si>
    <t xml:space="preserve">Other Taxes </t>
  </si>
  <si>
    <t>Year Five</t>
  </si>
  <si>
    <t xml:space="preserve">Insurance: </t>
  </si>
  <si>
    <t>Property Insurance</t>
  </si>
  <si>
    <t>Principal</t>
  </si>
  <si>
    <t xml:space="preserve">Payroll Insurance </t>
  </si>
  <si>
    <t>Loan-to-Value</t>
  </si>
  <si>
    <t>LTV</t>
  </si>
  <si>
    <t>Other Insurance</t>
  </si>
  <si>
    <t>Term (Amortization)</t>
  </si>
  <si>
    <t>Term</t>
  </si>
  <si>
    <t xml:space="preserve">Utilities: </t>
  </si>
  <si>
    <t xml:space="preserve">Term (Balloon) </t>
  </si>
  <si>
    <t xml:space="preserve">Gas_Heat </t>
  </si>
  <si>
    <t>Interest Rate</t>
  </si>
  <si>
    <t>Int_Rate</t>
  </si>
  <si>
    <t>Electricity</t>
  </si>
  <si>
    <t>Origination Fee (%)</t>
  </si>
  <si>
    <t>Orig_Fee(%)</t>
  </si>
  <si>
    <t xml:space="preserve">Water </t>
  </si>
  <si>
    <t>Origination Fee ($)</t>
  </si>
  <si>
    <t>Orig_Fee($)</t>
  </si>
  <si>
    <t xml:space="preserve">Sewer </t>
  </si>
  <si>
    <t xml:space="preserve">Monthly Payment </t>
  </si>
  <si>
    <t xml:space="preserve">Pest Control </t>
  </si>
  <si>
    <t xml:space="preserve">Yearly Payment </t>
  </si>
  <si>
    <t>Trash Removal</t>
  </si>
  <si>
    <t xml:space="preserve">Annual Debt Reduction </t>
  </si>
  <si>
    <t xml:space="preserve">Cable&amp;Internet </t>
  </si>
  <si>
    <t xml:space="preserve">Annual Interest </t>
  </si>
  <si>
    <t xml:space="preserve">Vacant Units </t>
  </si>
  <si>
    <t>DSR</t>
  </si>
  <si>
    <t xml:space="preserve">Repairs &amp; Maintenance: </t>
  </si>
  <si>
    <t>Supplies</t>
  </si>
  <si>
    <t xml:space="preserve">General Maintenance </t>
  </si>
  <si>
    <t xml:space="preserve">Unit Turns </t>
  </si>
  <si>
    <t xml:space="preserve">Key/Lock Replacement </t>
  </si>
  <si>
    <t xml:space="preserve">Appliance Repairs </t>
  </si>
  <si>
    <t xml:space="preserve">Lawn/Landscaping/Grounds </t>
  </si>
  <si>
    <t xml:space="preserve">Snow Removal </t>
  </si>
  <si>
    <t xml:space="preserve">Capital Improvments </t>
  </si>
  <si>
    <t xml:space="preserve">General &amp; Administrative: </t>
  </si>
  <si>
    <t xml:space="preserve">Advertising/Marketing </t>
  </si>
  <si>
    <t>Cleaning</t>
  </si>
  <si>
    <t xml:space="preserve">Travel Expense </t>
  </si>
  <si>
    <t xml:space="preserve">Legal/Eviction Fees </t>
  </si>
  <si>
    <t xml:space="preserve">Accounting Fees </t>
  </si>
  <si>
    <t xml:space="preserve">Software Fees </t>
  </si>
  <si>
    <t xml:space="preserve">Office Supplies </t>
  </si>
  <si>
    <t xml:space="preserve">Application Fees </t>
  </si>
  <si>
    <t xml:space="preserve">Bank Fees </t>
  </si>
  <si>
    <t>Mng_Expense</t>
  </si>
  <si>
    <t>Misc Expense</t>
  </si>
  <si>
    <t xml:space="preserve">Payroll: </t>
  </si>
  <si>
    <t xml:space="preserve">Office Salary </t>
  </si>
  <si>
    <t xml:space="preserve">Leasing Commission </t>
  </si>
  <si>
    <t xml:space="preserve">Maintenance Salary </t>
  </si>
  <si>
    <t xml:space="preserve">401(k)/Retirement  </t>
  </si>
  <si>
    <t xml:space="preserve">Health Insurance </t>
  </si>
  <si>
    <t xml:space="preserve">SS/Medicare </t>
  </si>
  <si>
    <t xml:space="preserve">Payroll Services </t>
  </si>
  <si>
    <t>Reserves:</t>
  </si>
  <si>
    <t xml:space="preserve">Reserves </t>
  </si>
  <si>
    <t xml:space="preserve">Total Expenses: </t>
  </si>
  <si>
    <t>Annual Expense Increase</t>
  </si>
  <si>
    <t>Expense_Increase</t>
  </si>
  <si>
    <t xml:space="preserve">Project Name: </t>
  </si>
  <si>
    <t>Periods</t>
  </si>
  <si>
    <t>Months</t>
  </si>
  <si>
    <t>Summary Table</t>
  </si>
  <si>
    <t>Year</t>
  </si>
  <si>
    <t xml:space="preserve"># of Units </t>
  </si>
  <si>
    <t>Unit Mix:</t>
  </si>
  <si>
    <t>Current Rent</t>
  </si>
  <si>
    <t xml:space="preserve">1Bd/1Ba </t>
  </si>
  <si>
    <t xml:space="preserve">2Bd/1Ba </t>
  </si>
  <si>
    <t xml:space="preserve">Extra Income: </t>
  </si>
  <si>
    <t xml:space="preserve">Garage Income </t>
  </si>
  <si>
    <t xml:space="preserve">Storage Income </t>
  </si>
  <si>
    <t xml:space="preserve">Pet Fees </t>
  </si>
  <si>
    <t xml:space="preserve">Early Termination Fees </t>
  </si>
  <si>
    <t xml:space="preserve">Tenant Insurance </t>
  </si>
  <si>
    <t xml:space="preserve">Utility Billback </t>
  </si>
  <si>
    <t xml:space="preserve">Move-Out Charges </t>
  </si>
  <si>
    <t xml:space="preserve">Misc. Income </t>
  </si>
  <si>
    <t xml:space="preserve">Unit #: </t>
  </si>
  <si>
    <t xml:space="preserve">Rent: </t>
  </si>
  <si>
    <t>Total Rent</t>
  </si>
  <si>
    <t>Total Vacancy</t>
  </si>
  <si>
    <t>Total Revenue</t>
  </si>
  <si>
    <t>Expenses</t>
  </si>
  <si>
    <t>Total Expenses</t>
  </si>
  <si>
    <t>Net Operating Income (NOI)</t>
  </si>
  <si>
    <t>Total Debt</t>
  </si>
  <si>
    <t>Cash Flow before Tax</t>
  </si>
  <si>
    <t>Total CF before Tax</t>
  </si>
  <si>
    <t xml:space="preserve">(Interest-Mortgage) </t>
  </si>
  <si>
    <t xml:space="preserve">(Cost Recovery Improvements) </t>
  </si>
  <si>
    <t>80/20</t>
  </si>
  <si>
    <t>(Loan Amortization Costs)</t>
  </si>
  <si>
    <t xml:space="preserve">Taxable Income: </t>
  </si>
  <si>
    <t xml:space="preserve">Tax Liability (Savings) </t>
  </si>
  <si>
    <t xml:space="preserve">Cashflow After Tax </t>
  </si>
  <si>
    <t xml:space="preserve">Net Operating Income </t>
  </si>
  <si>
    <t xml:space="preserve">Debt Service </t>
  </si>
  <si>
    <t xml:space="preserve">Total CF after Tax </t>
  </si>
  <si>
    <t>*1:S-Curve, 2: Straight-Line</t>
  </si>
  <si>
    <t>Total Project Cost w/o Int</t>
  </si>
  <si>
    <t xml:space="preserve">Construction Interest </t>
  </si>
  <si>
    <t>Cost Item</t>
  </si>
  <si>
    <t xml:space="preserve">Total Project w/ Int </t>
  </si>
  <si>
    <t>Land &amp; Related</t>
  </si>
  <si>
    <t>Land_Related</t>
  </si>
  <si>
    <t xml:space="preserve">General &amp; Adminstrative </t>
  </si>
  <si>
    <t>G_A</t>
  </si>
  <si>
    <t xml:space="preserve">Legal Fees </t>
  </si>
  <si>
    <t>Development Management Fees</t>
  </si>
  <si>
    <t xml:space="preserve">Insurance </t>
  </si>
  <si>
    <t>Other G&amp;A</t>
  </si>
  <si>
    <t xml:space="preserve">Development Charges &amp; Muncipal Costs </t>
  </si>
  <si>
    <t>Dev_Chrg_Mun_Costs</t>
  </si>
  <si>
    <t xml:space="preserve">Development Charges </t>
  </si>
  <si>
    <t xml:space="preserve">Building Permits </t>
  </si>
  <si>
    <t xml:space="preserve">Municipal Costs </t>
  </si>
  <si>
    <t xml:space="preserve">Hard Construction Costs </t>
  </si>
  <si>
    <t xml:space="preserve">HC_Construction </t>
  </si>
  <si>
    <t xml:space="preserve">General Costs </t>
  </si>
  <si>
    <t xml:space="preserve">Site Work </t>
  </si>
  <si>
    <t xml:space="preserve">Concrete Work </t>
  </si>
  <si>
    <t xml:space="preserve">Masonry </t>
  </si>
  <si>
    <t xml:space="preserve">Metals </t>
  </si>
  <si>
    <t xml:space="preserve">Carpentry &amp; Millwork </t>
  </si>
  <si>
    <t xml:space="preserve">Moisture Protection </t>
  </si>
  <si>
    <t xml:space="preserve">Windows &amp; Doors </t>
  </si>
  <si>
    <t xml:space="preserve">Finishing </t>
  </si>
  <si>
    <t xml:space="preserve">Specialties </t>
  </si>
  <si>
    <t xml:space="preserve">Equipment </t>
  </si>
  <si>
    <t xml:space="preserve">Furnishing </t>
  </si>
  <si>
    <t xml:space="preserve">Special Construction </t>
  </si>
  <si>
    <t xml:space="preserve">Mechanical </t>
  </si>
  <si>
    <t xml:space="preserve">Electrical </t>
  </si>
  <si>
    <t xml:space="preserve">Plumbing </t>
  </si>
  <si>
    <t xml:space="preserve">Contigency </t>
  </si>
  <si>
    <t xml:space="preserve">Soft Construction Costs </t>
  </si>
  <si>
    <t>SC_Construction</t>
  </si>
  <si>
    <t>SC-1</t>
  </si>
  <si>
    <t>SC-2</t>
  </si>
  <si>
    <t xml:space="preserve">SC-3 </t>
  </si>
  <si>
    <t>SC-4</t>
  </si>
  <si>
    <t>SC-5</t>
  </si>
  <si>
    <t xml:space="preserve">Building Operations </t>
  </si>
  <si>
    <t>Building_Ops</t>
  </si>
  <si>
    <t xml:space="preserve">Pre-Opening Expenses </t>
  </si>
  <si>
    <t xml:space="preserve">Working Capital Contribution </t>
  </si>
  <si>
    <t xml:space="preserve">Finance Expense </t>
  </si>
  <si>
    <t>Finance_Ops</t>
  </si>
  <si>
    <t xml:space="preserve">Construction Loan Interest </t>
  </si>
  <si>
    <t>Financing Fee</t>
  </si>
  <si>
    <t>Total Project Development Budget Less Loan Interest</t>
  </si>
  <si>
    <t>Development_Cash_Flow</t>
  </si>
  <si>
    <t>Equity BoP</t>
  </si>
  <si>
    <t>Equity Draw</t>
  </si>
  <si>
    <t>Equity EoP</t>
  </si>
  <si>
    <t>Construction Debt BoP</t>
  </si>
  <si>
    <t xml:space="preserve">Construstion Debt Interest </t>
  </si>
  <si>
    <t>Cnstr_Debt_Int</t>
  </si>
  <si>
    <t>Construction Debt Draw</t>
  </si>
  <si>
    <t>Construction Debt EoP</t>
  </si>
  <si>
    <t>Z-Score</t>
  </si>
  <si>
    <t xml:space="preserve">S-Curve </t>
  </si>
  <si>
    <t>Draw</t>
  </si>
  <si>
    <t>Straight Line</t>
  </si>
  <si>
    <t>First Lien Position</t>
  </si>
  <si>
    <t xml:space="preserve">Current Assessment: </t>
  </si>
  <si>
    <t>Rollback</t>
  </si>
  <si>
    <t>Taxable Value:</t>
  </si>
  <si>
    <t>Levy Rate:</t>
  </si>
  <si>
    <t xml:space="preserve">Principal: </t>
  </si>
  <si>
    <t xml:space="preserve">Land Value: </t>
  </si>
  <si>
    <t xml:space="preserve">Term: </t>
  </si>
  <si>
    <t xml:space="preserve">Building Value: </t>
  </si>
  <si>
    <t>I/O Period:</t>
  </si>
  <si>
    <t xml:space="preserve">Estimated Taxable Value:  </t>
  </si>
  <si>
    <t xml:space="preserve">Interest: </t>
  </si>
  <si>
    <t>Structure:</t>
  </si>
  <si>
    <t xml:space="preserve">Estimated Assessment: </t>
  </si>
  <si>
    <t xml:space="preserve">Payment: </t>
  </si>
  <si>
    <t>#</t>
  </si>
  <si>
    <t xml:space="preserve">BoP </t>
  </si>
  <si>
    <t xml:space="preserve">Interest </t>
  </si>
  <si>
    <t xml:space="preserve">Payment </t>
  </si>
  <si>
    <t>EoP</t>
  </si>
  <si>
    <t>Pro-Forma</t>
  </si>
  <si>
    <t xml:space="preserve">Pro Forma (Worst) </t>
  </si>
  <si>
    <t>Important Disclaimer: Please be aware that the information contained herein, including all files, calculations, and analyses, has inherent limitations. While carefully prepared, it may not fully capture the complexity and dynamism of the real estate market conditions, which are subject to constant change. This modeling should be considered one piece of the puzzle, not the definitive answer. Always conduct your own thorough research and analysis before making any decisions.</t>
  </si>
  <si>
    <t xml:space="preserve">% Liklihood: </t>
  </si>
  <si>
    <t xml:space="preserve">Weighted Analysis: </t>
  </si>
  <si>
    <t xml:space="preserve">Weighted Analysis:  </t>
  </si>
  <si>
    <t>2Bd/2Ba</t>
  </si>
  <si>
    <t>3Bd/2Ba</t>
  </si>
  <si>
    <t xml:space="preserve">2Bd/2Ba </t>
  </si>
  <si>
    <t xml:space="preserve">1805 Arlington Ave. Des Moines, 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</si>
</sst>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d\-mmm\-yy"/>
    <numFmt numFmtId="167" formatCode="[$-409]mmm\-yy"/>
    <numFmt numFmtId="168" formatCode="_(* #,##0.0_);_(* \(#,##0.0\);_(* &quot;-&quot;??_);_(@_)"/>
    <numFmt numFmtId="169" formatCode="#,##0.00;[Red]\-#,##0.00"/>
  </numFmts>
  <fonts count="42" x14ac:knownFonts="1">
    <font>
      <sz val="12"/>
      <color theme="1"/>
      <name val="Calibri"/>
      <scheme val="minor"/>
    </font>
    <font>
      <b/>
      <u/>
      <sz val="18"/>
      <color theme="1"/>
      <name val="Calibri"/>
      <family val="2"/>
    </font>
    <font>
      <sz val="12"/>
      <name val="Calibri"/>
      <family val="2"/>
    </font>
    <font>
      <sz val="12"/>
      <color theme="1"/>
      <name val="Calibri"/>
      <family val="2"/>
    </font>
    <font>
      <b/>
      <sz val="14"/>
      <color theme="1"/>
      <name val="Calibri"/>
      <family val="2"/>
    </font>
    <font>
      <sz val="14"/>
      <color theme="1"/>
      <name val="Calibri"/>
      <family val="2"/>
    </font>
    <font>
      <b/>
      <u/>
      <sz val="12"/>
      <color theme="1"/>
      <name val="Calibri"/>
      <family val="2"/>
    </font>
    <font>
      <b/>
      <u/>
      <sz val="12"/>
      <color theme="1"/>
      <name val="Calibri"/>
      <family val="2"/>
    </font>
    <font>
      <i/>
      <sz val="12"/>
      <color rgb="FFFF0000"/>
      <name val="Calibri"/>
      <family val="2"/>
    </font>
    <font>
      <b/>
      <u/>
      <sz val="12"/>
      <color theme="1"/>
      <name val="Calibri"/>
      <family val="2"/>
    </font>
    <font>
      <b/>
      <u/>
      <sz val="12"/>
      <color theme="1"/>
      <name val="Calibri"/>
      <family val="2"/>
    </font>
    <font>
      <b/>
      <u/>
      <sz val="12"/>
      <color theme="1"/>
      <name val="Calibri"/>
      <family val="2"/>
    </font>
    <font>
      <b/>
      <u/>
      <sz val="12"/>
      <color theme="1"/>
      <name val="Calibri"/>
      <family val="2"/>
    </font>
    <font>
      <b/>
      <u/>
      <sz val="14"/>
      <color theme="1"/>
      <name val="Calibri"/>
      <family val="2"/>
    </font>
    <font>
      <b/>
      <sz val="11"/>
      <color theme="1"/>
      <name val="Calibri"/>
      <family val="2"/>
    </font>
    <font>
      <sz val="11"/>
      <color theme="1"/>
      <name val="Calibri"/>
      <family val="2"/>
    </font>
    <font>
      <sz val="11"/>
      <color rgb="FF0070C0"/>
      <name val="Calibri"/>
      <family val="2"/>
    </font>
    <font>
      <b/>
      <sz val="12"/>
      <color theme="1"/>
      <name val="Calibri"/>
      <family val="2"/>
    </font>
    <font>
      <sz val="12"/>
      <color rgb="FF0000FF"/>
      <name val="Calibri"/>
      <family val="2"/>
    </font>
    <font>
      <sz val="11"/>
      <color rgb="FF0000FF"/>
      <name val="Calibri"/>
      <family val="2"/>
    </font>
    <font>
      <u/>
      <sz val="12"/>
      <color theme="1"/>
      <name val="Calibri"/>
      <family val="2"/>
    </font>
    <font>
      <i/>
      <sz val="12"/>
      <color theme="1"/>
      <name val="Calibri"/>
      <family val="2"/>
    </font>
    <font>
      <u/>
      <sz val="12"/>
      <color theme="1"/>
      <name val="Calibri"/>
      <family val="2"/>
    </font>
    <font>
      <b/>
      <u/>
      <sz val="11"/>
      <color theme="1"/>
      <name val="Calibri"/>
      <family val="2"/>
    </font>
    <font>
      <sz val="12"/>
      <color rgb="FF303030"/>
      <name val="Arial"/>
      <family val="2"/>
    </font>
    <font>
      <u/>
      <sz val="12"/>
      <color theme="1"/>
      <name val="Calibri"/>
      <family val="2"/>
    </font>
    <font>
      <sz val="11"/>
      <color rgb="FF3366FF"/>
      <name val="Calibri"/>
      <family val="2"/>
    </font>
    <font>
      <b/>
      <sz val="11"/>
      <color rgb="FF3366FF"/>
      <name val="Calibri"/>
      <family val="2"/>
    </font>
    <font>
      <i/>
      <u/>
      <sz val="11"/>
      <color rgb="FFFF0000"/>
      <name val="Calibri"/>
      <family val="2"/>
    </font>
    <font>
      <i/>
      <u/>
      <sz val="12"/>
      <color rgb="FFFF0000"/>
      <name val="Calibri"/>
      <family val="2"/>
    </font>
    <font>
      <i/>
      <u/>
      <sz val="11"/>
      <color rgb="FFFF0000"/>
      <name val="Calibri"/>
      <family val="2"/>
    </font>
    <font>
      <i/>
      <u/>
      <sz val="12"/>
      <color rgb="FFFF0000"/>
      <name val="Calibri"/>
      <family val="2"/>
    </font>
    <font>
      <i/>
      <u/>
      <sz val="11"/>
      <color rgb="FFFF0000"/>
      <name val="Calibri"/>
      <family val="2"/>
    </font>
    <font>
      <sz val="12"/>
      <color rgb="FF006100"/>
      <name val="Calibri"/>
      <family val="2"/>
    </font>
    <font>
      <sz val="12"/>
      <color rgb="FF9C0006"/>
      <name val="Calibri"/>
      <family val="2"/>
    </font>
    <font>
      <sz val="12"/>
      <color theme="1"/>
      <name val="Calibri"/>
      <family val="2"/>
      <scheme val="minor"/>
    </font>
    <font>
      <b/>
      <sz val="12"/>
      <color theme="0"/>
      <name val="Calibri"/>
      <family val="2"/>
      <scheme val="minor"/>
    </font>
    <font>
      <b/>
      <sz val="12"/>
      <color theme="1"/>
      <name val="Calibri"/>
      <family val="2"/>
      <scheme val="minor"/>
    </font>
    <font>
      <b/>
      <sz val="36"/>
      <color theme="0"/>
      <name val="Calibri (Body)"/>
    </font>
    <font>
      <b/>
      <sz val="12"/>
      <name val="Calibri"/>
      <family val="2"/>
    </font>
    <font>
      <b/>
      <sz val="14"/>
      <color theme="1"/>
      <name val="Calibri"/>
      <family val="2"/>
      <scheme val="minor"/>
    </font>
    <font>
      <sz val="12"/>
      <color rgb="FF303030"/>
      <name val="Arial"/>
      <family val="1"/>
    </font>
  </fonts>
  <fills count="12">
    <fill>
      <patternFill patternType="none"/>
    </fill>
    <fill>
      <patternFill patternType="gray125"/>
    </fill>
    <fill>
      <patternFill patternType="solid">
        <fgColor rgb="FF00B050"/>
        <bgColor rgb="FF00B050"/>
      </patternFill>
    </fill>
    <fill>
      <patternFill patternType="solid">
        <fgColor rgb="FFFFC000"/>
        <bgColor rgb="FFFFC000"/>
      </patternFill>
    </fill>
    <fill>
      <patternFill patternType="solid">
        <fgColor rgb="FFFF0000"/>
        <bgColor rgb="FFFF0000"/>
      </patternFill>
    </fill>
    <fill>
      <patternFill patternType="solid">
        <fgColor rgb="FFD8D8D8"/>
        <bgColor rgb="FFD8D8D8"/>
      </patternFill>
    </fill>
    <fill>
      <patternFill patternType="solid">
        <fgColor rgb="FFFFFF00"/>
        <bgColor rgb="FFFFFF00"/>
      </patternFill>
    </fill>
    <fill>
      <patternFill patternType="solid">
        <fgColor rgb="FFC6EFCE"/>
        <bgColor rgb="FFC6EFCE"/>
      </patternFill>
    </fill>
    <fill>
      <patternFill patternType="solid">
        <fgColor rgb="FFBFBFBF"/>
        <bgColor rgb="FFBFBFBF"/>
      </patternFill>
    </fill>
    <fill>
      <patternFill patternType="solid">
        <fgColor rgb="FFFFC7CE"/>
        <bgColor rgb="FFFFC7CE"/>
      </patternFill>
    </fill>
    <fill>
      <patternFill patternType="solid">
        <fgColor rgb="FFA5A5A5"/>
      </patternFill>
    </fill>
    <fill>
      <patternFill patternType="solid">
        <fgColor theme="0" tint="-0.249977111117893"/>
        <bgColor indexed="64"/>
      </patternFill>
    </fill>
  </fills>
  <borders count="65">
    <border>
      <left/>
      <right/>
      <top/>
      <bottom/>
      <diagonal/>
    </border>
    <border>
      <left/>
      <right/>
      <top style="thin">
        <color rgb="FF000000"/>
      </top>
      <bottom style="medium">
        <color rgb="FF000000"/>
      </bottom>
      <diagonal/>
    </border>
    <border>
      <left/>
      <right/>
      <top style="medium">
        <color rgb="FF000000"/>
      </top>
      <bottom/>
      <diagonal/>
    </border>
    <border>
      <left/>
      <right/>
      <top style="medium">
        <color rgb="FF000000"/>
      </top>
      <bottom/>
      <diagonal/>
    </border>
    <border>
      <left/>
      <right style="thin">
        <color rgb="FF000000"/>
      </right>
      <top/>
      <bottom/>
      <diagonal/>
    </border>
    <border>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bottom style="medium">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diagonal/>
    </border>
    <border>
      <left/>
      <right/>
      <top/>
      <bottom style="medium">
        <color rgb="FF000000"/>
      </bottom>
      <diagonal/>
    </border>
    <border>
      <left style="thin">
        <color rgb="FF000000"/>
      </left>
      <right/>
      <top/>
      <bottom style="medium">
        <color rgb="FF000000"/>
      </bottom>
      <diagonal/>
    </border>
    <border>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top/>
      <bottom style="medium">
        <color rgb="FF000000"/>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top style="medium">
        <color rgb="FF000000"/>
      </top>
      <bottom style="medium">
        <color rgb="FF000000"/>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rgb="FF000000"/>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rgb="FF000000"/>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rgb="FF000000"/>
      </right>
      <top/>
      <bottom style="medium">
        <color indexed="64"/>
      </bottom>
      <diagonal/>
    </border>
    <border>
      <left style="medium">
        <color indexed="64"/>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44" fontId="35" fillId="0" borderId="0" applyFont="0" applyFill="0" applyBorder="0" applyAlignment="0" applyProtection="0"/>
    <xf numFmtId="9" fontId="35" fillId="0" borderId="0" applyFont="0" applyFill="0" applyBorder="0" applyAlignment="0" applyProtection="0"/>
    <xf numFmtId="0" fontId="36" fillId="10" borderId="45" applyNumberFormat="0" applyAlignment="0" applyProtection="0"/>
  </cellStyleXfs>
  <cellXfs count="271">
    <xf numFmtId="0" fontId="0" fillId="0" borderId="0" xfId="0"/>
    <xf numFmtId="0" fontId="3" fillId="0" borderId="1" xfId="0" applyFont="1" applyBorder="1"/>
    <xf numFmtId="0" fontId="5" fillId="0" borderId="0" xfId="0" applyFont="1"/>
    <xf numFmtId="0" fontId="3" fillId="0" borderId="4" xfId="0" applyFont="1" applyBorder="1"/>
    <xf numFmtId="0" fontId="6" fillId="0" borderId="5" xfId="0" applyFont="1" applyBorder="1"/>
    <xf numFmtId="0" fontId="3" fillId="0" borderId="6" xfId="0" applyFont="1" applyBorder="1"/>
    <xf numFmtId="0" fontId="3" fillId="0" borderId="5" xfId="0" applyFont="1" applyBorder="1"/>
    <xf numFmtId="0" fontId="3" fillId="0" borderId="0" xfId="0" applyFont="1"/>
    <xf numFmtId="43" fontId="3" fillId="0" borderId="4" xfId="0" applyNumberFormat="1" applyFont="1" applyBorder="1"/>
    <xf numFmtId="44" fontId="3" fillId="0" borderId="4" xfId="0" applyNumberFormat="1" applyFont="1" applyBorder="1"/>
    <xf numFmtId="0" fontId="7" fillId="0" borderId="6" xfId="0" applyFont="1" applyBorder="1"/>
    <xf numFmtId="10" fontId="3" fillId="0" borderId="4" xfId="0" applyNumberFormat="1" applyFont="1" applyBorder="1"/>
    <xf numFmtId="0" fontId="8" fillId="0" borderId="0" xfId="0" applyFont="1"/>
    <xf numFmtId="43" fontId="8" fillId="0" borderId="4" xfId="0" applyNumberFormat="1" applyFont="1" applyBorder="1"/>
    <xf numFmtId="0" fontId="9" fillId="0" borderId="7" xfId="0" applyFont="1" applyBorder="1"/>
    <xf numFmtId="0" fontId="10" fillId="0" borderId="8" xfId="0" applyFont="1" applyBorder="1"/>
    <xf numFmtId="0" fontId="8" fillId="0" borderId="9" xfId="0" applyFont="1" applyBorder="1"/>
    <xf numFmtId="10" fontId="8" fillId="0" borderId="4" xfId="0" applyNumberFormat="1" applyFont="1" applyBorder="1"/>
    <xf numFmtId="0" fontId="8" fillId="0" borderId="10" xfId="0" applyFont="1" applyBorder="1"/>
    <xf numFmtId="10" fontId="8" fillId="0" borderId="6" xfId="0" applyNumberFormat="1" applyFont="1" applyBorder="1"/>
    <xf numFmtId="0" fontId="11" fillId="0" borderId="11" xfId="0" applyFont="1" applyBorder="1"/>
    <xf numFmtId="0" fontId="12" fillId="0" borderId="0" xfId="0" applyFont="1"/>
    <xf numFmtId="0" fontId="3" fillId="0" borderId="9" xfId="0" applyFont="1" applyBorder="1"/>
    <xf numFmtId="10" fontId="3" fillId="0" borderId="12" xfId="0" applyNumberFormat="1" applyFont="1" applyBorder="1"/>
    <xf numFmtId="0" fontId="3" fillId="0" borderId="10" xfId="0" applyFont="1" applyBorder="1"/>
    <xf numFmtId="10" fontId="3" fillId="0" borderId="13" xfId="0" applyNumberFormat="1" applyFont="1" applyBorder="1"/>
    <xf numFmtId="0" fontId="13" fillId="5" borderId="14" xfId="0" applyFont="1" applyFill="1" applyBorder="1"/>
    <xf numFmtId="0" fontId="3" fillId="5" borderId="14" xfId="0" applyFont="1" applyFill="1" applyBorder="1"/>
    <xf numFmtId="0" fontId="14" fillId="0" borderId="15" xfId="0" applyFont="1" applyBorder="1"/>
    <xf numFmtId="0" fontId="3" fillId="0" borderId="16" xfId="0" applyFont="1" applyBorder="1"/>
    <xf numFmtId="0" fontId="15" fillId="0" borderId="17" xfId="0" applyFont="1" applyBorder="1" applyAlignment="1">
      <alignment horizontal="center"/>
    </xf>
    <xf numFmtId="164" fontId="3" fillId="0" borderId="0" xfId="0" applyNumberFormat="1" applyFont="1"/>
    <xf numFmtId="0" fontId="14" fillId="0" borderId="7" xfId="0" applyFont="1" applyBorder="1"/>
    <xf numFmtId="0" fontId="14" fillId="0" borderId="18" xfId="0" applyFont="1" applyBorder="1"/>
    <xf numFmtId="0" fontId="14" fillId="0" borderId="18" xfId="0" applyFont="1" applyBorder="1" applyAlignment="1">
      <alignment horizontal="center"/>
    </xf>
    <xf numFmtId="0" fontId="14" fillId="0" borderId="11" xfId="0" applyFont="1" applyBorder="1" applyAlignment="1">
      <alignment horizontal="center"/>
    </xf>
    <xf numFmtId="0" fontId="14" fillId="0" borderId="9" xfId="0" applyFont="1" applyBorder="1"/>
    <xf numFmtId="0" fontId="15" fillId="0" borderId="12" xfId="0" applyFont="1" applyBorder="1" applyAlignment="1">
      <alignment horizontal="center"/>
    </xf>
    <xf numFmtId="0" fontId="15" fillId="0" borderId="9" xfId="0" applyFont="1" applyBorder="1" applyAlignment="1">
      <alignment horizontal="center"/>
    </xf>
    <xf numFmtId="0" fontId="15" fillId="0" borderId="0" xfId="0" applyFont="1" applyAlignment="1">
      <alignment horizontal="center"/>
    </xf>
    <xf numFmtId="43" fontId="15" fillId="0" borderId="0" xfId="0" applyNumberFormat="1" applyFont="1" applyAlignment="1">
      <alignment horizontal="center"/>
    </xf>
    <xf numFmtId="43" fontId="15" fillId="0" borderId="12" xfId="0" applyNumberFormat="1" applyFont="1" applyBorder="1" applyAlignment="1">
      <alignment horizontal="center"/>
    </xf>
    <xf numFmtId="0" fontId="15" fillId="0" borderId="9" xfId="0" applyFont="1" applyBorder="1"/>
    <xf numFmtId="10" fontId="15" fillId="0" borderId="12" xfId="0" applyNumberFormat="1" applyFont="1" applyBorder="1"/>
    <xf numFmtId="0" fontId="14" fillId="0" borderId="10" xfId="0" applyFont="1" applyBorder="1"/>
    <xf numFmtId="15" fontId="15" fillId="0" borderId="13" xfId="0" applyNumberFormat="1" applyFont="1" applyBorder="1" applyAlignment="1">
      <alignment horizontal="center"/>
    </xf>
    <xf numFmtId="43" fontId="3" fillId="0" borderId="12" xfId="0" applyNumberFormat="1" applyFont="1" applyBorder="1"/>
    <xf numFmtId="0" fontId="15" fillId="0" borderId="10" xfId="0" applyFont="1" applyBorder="1"/>
    <xf numFmtId="0" fontId="15" fillId="0" borderId="5" xfId="0" applyFont="1" applyBorder="1"/>
    <xf numFmtId="10" fontId="15" fillId="0" borderId="13" xfId="0" applyNumberFormat="1" applyFont="1" applyBorder="1"/>
    <xf numFmtId="0" fontId="14" fillId="0" borderId="19" xfId="0" applyFont="1" applyBorder="1"/>
    <xf numFmtId="0" fontId="3" fillId="0" borderId="20" xfId="0" applyFont="1" applyBorder="1"/>
    <xf numFmtId="164" fontId="14" fillId="0" borderId="21" xfId="0" applyNumberFormat="1" applyFont="1" applyBorder="1"/>
    <xf numFmtId="0" fontId="14" fillId="0" borderId="22" xfId="0" applyFont="1" applyBorder="1"/>
    <xf numFmtId="0" fontId="3" fillId="0" borderId="22" xfId="0" applyFont="1" applyBorder="1"/>
    <xf numFmtId="164" fontId="14" fillId="0" borderId="23" xfId="0" applyNumberFormat="1" applyFont="1" applyBorder="1"/>
    <xf numFmtId="0" fontId="14" fillId="0" borderId="7" xfId="0" applyFont="1" applyBorder="1" applyAlignment="1">
      <alignment horizontal="left"/>
    </xf>
    <xf numFmtId="0" fontId="14" fillId="0" borderId="18" xfId="0" applyFont="1" applyBorder="1" applyAlignment="1">
      <alignment horizontal="left"/>
    </xf>
    <xf numFmtId="43" fontId="14" fillId="0" borderId="18" xfId="0" applyNumberFormat="1" applyFont="1" applyBorder="1" applyAlignment="1">
      <alignment horizontal="left"/>
    </xf>
    <xf numFmtId="43" fontId="14" fillId="0" borderId="11" xfId="0" applyNumberFormat="1" applyFont="1" applyBorder="1" applyAlignment="1">
      <alignment horizontal="left"/>
    </xf>
    <xf numFmtId="165" fontId="3" fillId="0" borderId="12" xfId="0" applyNumberFormat="1" applyFont="1" applyBorder="1"/>
    <xf numFmtId="0" fontId="15" fillId="0" borderId="0" xfId="0" applyFont="1"/>
    <xf numFmtId="164" fontId="15" fillId="0" borderId="12" xfId="0" applyNumberFormat="1" applyFont="1" applyBorder="1"/>
    <xf numFmtId="0" fontId="16" fillId="0" borderId="0" xfId="0" applyFont="1"/>
    <xf numFmtId="164" fontId="16" fillId="0" borderId="12" xfId="0" applyNumberFormat="1" applyFont="1" applyBorder="1"/>
    <xf numFmtId="0" fontId="14" fillId="0" borderId="24" xfId="0" applyFont="1" applyBorder="1"/>
    <xf numFmtId="0" fontId="3" fillId="0" borderId="24" xfId="0" applyFont="1" applyBorder="1"/>
    <xf numFmtId="164" fontId="14" fillId="0" borderId="25" xfId="0" applyNumberFormat="1" applyFont="1" applyBorder="1"/>
    <xf numFmtId="0" fontId="17" fillId="0" borderId="7" xfId="0" applyFont="1" applyBorder="1"/>
    <xf numFmtId="0" fontId="17" fillId="0" borderId="18" xfId="0" applyFont="1" applyBorder="1"/>
    <xf numFmtId="0" fontId="17" fillId="0" borderId="11" xfId="0" applyFont="1" applyBorder="1" applyAlignment="1">
      <alignment horizontal="center"/>
    </xf>
    <xf numFmtId="164" fontId="3" fillId="0" borderId="12" xfId="0" applyNumberFormat="1" applyFont="1" applyBorder="1"/>
    <xf numFmtId="0" fontId="14" fillId="0" borderId="26" xfId="0" applyFont="1" applyBorder="1"/>
    <xf numFmtId="0" fontId="3" fillId="0" borderId="12" xfId="0" applyFont="1" applyBorder="1"/>
    <xf numFmtId="0" fontId="14" fillId="0" borderId="10" xfId="0" applyFont="1" applyBorder="1" applyAlignment="1">
      <alignment horizontal="center"/>
    </xf>
    <xf numFmtId="43" fontId="3" fillId="0" borderId="5" xfId="0" applyNumberFormat="1" applyFont="1" applyBorder="1"/>
    <xf numFmtId="43" fontId="3" fillId="0" borderId="13" xfId="0" applyNumberFormat="1" applyFont="1" applyBorder="1"/>
    <xf numFmtId="0" fontId="18" fillId="0" borderId="0" xfId="0" applyFont="1"/>
    <xf numFmtId="164" fontId="14" fillId="0" borderId="13" xfId="0" applyNumberFormat="1" applyFont="1" applyBorder="1"/>
    <xf numFmtId="0" fontId="17" fillId="0" borderId="10" xfId="0" applyFont="1" applyBorder="1"/>
    <xf numFmtId="0" fontId="17" fillId="0" borderId="5" xfId="0" applyFont="1" applyBorder="1"/>
    <xf numFmtId="43" fontId="17" fillId="0" borderId="13" xfId="0" applyNumberFormat="1" applyFont="1" applyBorder="1"/>
    <xf numFmtId="0" fontId="3" fillId="0" borderId="11" xfId="0" applyFont="1" applyBorder="1"/>
    <xf numFmtId="0" fontId="3" fillId="0" borderId="7" xfId="0" applyFont="1" applyBorder="1"/>
    <xf numFmtId="0" fontId="3" fillId="0" borderId="18" xfId="0" applyFont="1" applyBorder="1"/>
    <xf numFmtId="10" fontId="15" fillId="0" borderId="11" xfId="0" applyNumberFormat="1" applyFont="1" applyBorder="1"/>
    <xf numFmtId="15" fontId="15" fillId="0" borderId="12" xfId="0" applyNumberFormat="1" applyFont="1" applyBorder="1"/>
    <xf numFmtId="15" fontId="19" fillId="0" borderId="0" xfId="0" applyNumberFormat="1" applyFont="1"/>
    <xf numFmtId="0" fontId="3" fillId="0" borderId="0" xfId="0" applyFont="1" applyAlignment="1">
      <alignment horizontal="center"/>
    </xf>
    <xf numFmtId="0" fontId="3" fillId="0" borderId="12" xfId="0" applyFont="1" applyBorder="1" applyAlignment="1">
      <alignment horizontal="center"/>
    </xf>
    <xf numFmtId="166" fontId="15" fillId="0" borderId="13" xfId="0" applyNumberFormat="1" applyFont="1" applyBorder="1"/>
    <xf numFmtId="0" fontId="20" fillId="0" borderId="9" xfId="0" applyFont="1" applyBorder="1"/>
    <xf numFmtId="0" fontId="14" fillId="0" borderId="0" xfId="0" applyFont="1"/>
    <xf numFmtId="0" fontId="21" fillId="0" borderId="9" xfId="0" applyFont="1" applyBorder="1" applyAlignment="1">
      <alignment horizontal="center"/>
    </xf>
    <xf numFmtId="10" fontId="3" fillId="0" borderId="0" xfId="0" applyNumberFormat="1" applyFont="1"/>
    <xf numFmtId="44" fontId="15" fillId="0" borderId="12" xfId="0" applyNumberFormat="1" applyFont="1" applyBorder="1"/>
    <xf numFmtId="9" fontId="15" fillId="0" borderId="12" xfId="0" applyNumberFormat="1" applyFont="1" applyBorder="1"/>
    <xf numFmtId="0" fontId="22" fillId="0" borderId="9" xfId="0" applyFont="1" applyBorder="1" applyAlignment="1">
      <alignment horizontal="left"/>
    </xf>
    <xf numFmtId="0" fontId="23" fillId="0" borderId="9" xfId="0" applyFont="1" applyBorder="1"/>
    <xf numFmtId="9" fontId="3" fillId="0" borderId="12" xfId="0" applyNumberFormat="1" applyFont="1" applyBorder="1"/>
    <xf numFmtId="44" fontId="3" fillId="0" borderId="12" xfId="0" applyNumberFormat="1" applyFont="1" applyBorder="1"/>
    <xf numFmtId="164" fontId="15" fillId="0" borderId="0" xfId="0" applyNumberFormat="1" applyFont="1"/>
    <xf numFmtId="43" fontId="14" fillId="0" borderId="11" xfId="0" applyNumberFormat="1" applyFont="1" applyBorder="1"/>
    <xf numFmtId="0" fontId="14" fillId="0" borderId="27" xfId="0" applyFont="1" applyBorder="1"/>
    <xf numFmtId="10" fontId="14" fillId="0" borderId="1" xfId="0" applyNumberFormat="1" applyFont="1" applyBorder="1"/>
    <xf numFmtId="164" fontId="17" fillId="0" borderId="28" xfId="0" applyNumberFormat="1" applyFont="1" applyBorder="1"/>
    <xf numFmtId="0" fontId="14" fillId="0" borderId="0" xfId="0" applyFont="1" applyAlignment="1">
      <alignment horizontal="center" vertical="center"/>
    </xf>
    <xf numFmtId="43" fontId="14" fillId="0" borderId="0" xfId="0" applyNumberFormat="1" applyFont="1"/>
    <xf numFmtId="44" fontId="14" fillId="0" borderId="0" xfId="0" applyNumberFormat="1" applyFont="1"/>
    <xf numFmtId="0" fontId="14" fillId="5" borderId="14" xfId="0" applyFont="1" applyFill="1" applyBorder="1"/>
    <xf numFmtId="0" fontId="14" fillId="0" borderId="29" xfId="0" applyFont="1" applyBorder="1" applyAlignment="1">
      <alignment horizontal="center"/>
    </xf>
    <xf numFmtId="0" fontId="14" fillId="0" borderId="0" xfId="0" applyFont="1" applyAlignment="1">
      <alignment horizontal="center"/>
    </xf>
    <xf numFmtId="167" fontId="14" fillId="0" borderId="29" xfId="0" applyNumberFormat="1" applyFont="1" applyBorder="1" applyAlignment="1">
      <alignment horizontal="center"/>
    </xf>
    <xf numFmtId="167" fontId="14" fillId="0" borderId="0" xfId="0" applyNumberFormat="1" applyFont="1"/>
    <xf numFmtId="0" fontId="14" fillId="0" borderId="5" xfId="0" applyFont="1" applyBorder="1" applyAlignment="1">
      <alignment horizontal="center" vertical="center"/>
    </xf>
    <xf numFmtId="0" fontId="14" fillId="0" borderId="5" xfId="0" applyFont="1" applyBorder="1"/>
    <xf numFmtId="0" fontId="14" fillId="5" borderId="30" xfId="0" applyFont="1" applyFill="1" applyBorder="1"/>
    <xf numFmtId="0" fontId="14" fillId="0" borderId="31" xfId="0" applyFont="1" applyBorder="1"/>
    <xf numFmtId="0" fontId="14" fillId="0" borderId="18" xfId="0" applyFont="1" applyBorder="1" applyAlignment="1">
      <alignment horizontal="center" vertical="center"/>
    </xf>
    <xf numFmtId="43" fontId="14" fillId="0" borderId="5" xfId="0" applyNumberFormat="1" applyFont="1" applyBorder="1" applyAlignment="1">
      <alignment horizontal="center"/>
    </xf>
    <xf numFmtId="44" fontId="14" fillId="0" borderId="5" xfId="0" applyNumberFormat="1" applyFont="1" applyBorder="1" applyAlignment="1">
      <alignment horizontal="center"/>
    </xf>
    <xf numFmtId="0" fontId="14" fillId="5" borderId="32" xfId="0" applyFont="1" applyFill="1" applyBorder="1"/>
    <xf numFmtId="0" fontId="14" fillId="0" borderId="33" xfId="0" applyFont="1" applyBorder="1"/>
    <xf numFmtId="0" fontId="3" fillId="0" borderId="0" xfId="0" applyFont="1" applyAlignment="1">
      <alignment horizontal="center" vertical="center"/>
    </xf>
    <xf numFmtId="43" fontId="3" fillId="0" borderId="0" xfId="0" applyNumberFormat="1" applyFont="1"/>
    <xf numFmtId="44" fontId="3" fillId="0" borderId="0" xfId="0" applyNumberFormat="1" applyFont="1"/>
    <xf numFmtId="43" fontId="3" fillId="0" borderId="29" xfId="0" applyNumberFormat="1" applyFont="1" applyBorder="1"/>
    <xf numFmtId="0" fontId="3" fillId="5" borderId="32" xfId="0" applyFont="1" applyFill="1" applyBorder="1"/>
    <xf numFmtId="43" fontId="3" fillId="0" borderId="33" xfId="0" applyNumberFormat="1" applyFont="1" applyBorder="1"/>
    <xf numFmtId="0" fontId="3" fillId="5" borderId="30" xfId="0" applyFont="1" applyFill="1" applyBorder="1" applyAlignment="1">
      <alignment horizontal="center" vertical="center"/>
    </xf>
    <xf numFmtId="0" fontId="3" fillId="5" borderId="30" xfId="0" applyFont="1" applyFill="1" applyBorder="1" applyAlignment="1">
      <alignment horizontal="center"/>
    </xf>
    <xf numFmtId="0" fontId="3" fillId="5" borderId="30" xfId="0" applyFont="1" applyFill="1" applyBorder="1"/>
    <xf numFmtId="43" fontId="3" fillId="5" borderId="30" xfId="0" applyNumberFormat="1" applyFont="1" applyFill="1" applyBorder="1"/>
    <xf numFmtId="167" fontId="3" fillId="5" borderId="30" xfId="0" applyNumberFormat="1" applyFont="1" applyFill="1" applyBorder="1"/>
    <xf numFmtId="44" fontId="15" fillId="0" borderId="0" xfId="0" applyNumberFormat="1" applyFont="1"/>
    <xf numFmtId="164" fontId="3" fillId="0" borderId="29" xfId="0" applyNumberFormat="1" applyFont="1" applyBorder="1"/>
    <xf numFmtId="0" fontId="3" fillId="0" borderId="18" xfId="0" applyFont="1" applyBorder="1" applyAlignment="1">
      <alignment horizontal="center" vertical="center"/>
    </xf>
    <xf numFmtId="43" fontId="3" fillId="0" borderId="18" xfId="0" applyNumberFormat="1" applyFont="1" applyBorder="1"/>
    <xf numFmtId="44" fontId="3" fillId="0" borderId="18" xfId="0" applyNumberFormat="1" applyFont="1" applyBorder="1"/>
    <xf numFmtId="164" fontId="3" fillId="0" borderId="33" xfId="0" applyNumberFormat="1" applyFont="1" applyBorder="1"/>
    <xf numFmtId="44" fontId="3" fillId="5" borderId="30" xfId="0" applyNumberFormat="1" applyFont="1" applyFill="1" applyBorder="1"/>
    <xf numFmtId="164" fontId="3" fillId="5" borderId="34" xfId="0" applyNumberFormat="1" applyFont="1" applyFill="1" applyBorder="1"/>
    <xf numFmtId="0" fontId="3" fillId="0" borderId="29" xfId="0" applyFont="1" applyBorder="1"/>
    <xf numFmtId="0" fontId="14" fillId="0" borderId="4" xfId="0" applyFont="1" applyBorder="1"/>
    <xf numFmtId="167" fontId="14" fillId="0" borderId="0" xfId="0" applyNumberFormat="1" applyFont="1" applyAlignment="1">
      <alignment horizontal="center"/>
    </xf>
    <xf numFmtId="0" fontId="14" fillId="0" borderId="6" xfId="0" applyFont="1" applyBorder="1"/>
    <xf numFmtId="0" fontId="14" fillId="0" borderId="5" xfId="0" applyFont="1" applyBorder="1" applyAlignment="1">
      <alignment horizontal="center"/>
    </xf>
    <xf numFmtId="0" fontId="14" fillId="0" borderId="35" xfId="0" applyFont="1" applyBorder="1"/>
    <xf numFmtId="0" fontId="14" fillId="0" borderId="36" xfId="0" applyFont="1" applyBorder="1"/>
    <xf numFmtId="164" fontId="14" fillId="0" borderId="35" xfId="0" applyNumberFormat="1" applyFont="1" applyBorder="1"/>
    <xf numFmtId="0" fontId="14" fillId="5" borderId="37" xfId="0" applyFont="1" applyFill="1" applyBorder="1"/>
    <xf numFmtId="0" fontId="14" fillId="0" borderId="38" xfId="0" applyFont="1" applyBorder="1"/>
    <xf numFmtId="164" fontId="14" fillId="0" borderId="22" xfId="0" applyNumberFormat="1" applyFont="1" applyBorder="1"/>
    <xf numFmtId="0" fontId="14" fillId="5" borderId="39" xfId="0" applyFont="1" applyFill="1" applyBorder="1"/>
    <xf numFmtId="0" fontId="14" fillId="0" borderId="1" xfId="0" applyFont="1" applyBorder="1"/>
    <xf numFmtId="0" fontId="14" fillId="0" borderId="40" xfId="0" applyFont="1" applyBorder="1"/>
    <xf numFmtId="164" fontId="14" fillId="0" borderId="1" xfId="0" applyNumberFormat="1" applyFont="1" applyBorder="1"/>
    <xf numFmtId="0" fontId="14" fillId="5" borderId="41" xfId="0" applyFont="1" applyFill="1" applyBorder="1"/>
    <xf numFmtId="0" fontId="3" fillId="0" borderId="42" xfId="0" applyFont="1" applyBorder="1"/>
    <xf numFmtId="0" fontId="3" fillId="5" borderId="43" xfId="0" applyFont="1" applyFill="1" applyBorder="1"/>
    <xf numFmtId="0" fontId="25" fillId="0" borderId="0" xfId="0" applyFont="1"/>
    <xf numFmtId="0" fontId="21" fillId="0" borderId="0" xfId="0" applyFont="1" applyAlignment="1">
      <alignment horizontal="center"/>
    </xf>
    <xf numFmtId="164" fontId="14" fillId="0" borderId="0" xfId="0" applyNumberFormat="1" applyFont="1"/>
    <xf numFmtId="43" fontId="3" fillId="0" borderId="24" xfId="0" applyNumberFormat="1" applyFont="1" applyBorder="1"/>
    <xf numFmtId="9" fontId="3" fillId="0" borderId="0" xfId="0" applyNumberFormat="1" applyFont="1" applyAlignment="1">
      <alignment horizontal="center" vertical="center"/>
    </xf>
    <xf numFmtId="164" fontId="3" fillId="0" borderId="24" xfId="0" applyNumberFormat="1" applyFont="1" applyBorder="1"/>
    <xf numFmtId="166" fontId="14" fillId="0" borderId="0" xfId="0" applyNumberFormat="1" applyFont="1"/>
    <xf numFmtId="43" fontId="14" fillId="0" borderId="5" xfId="0" applyNumberFormat="1" applyFont="1" applyBorder="1"/>
    <xf numFmtId="10" fontId="14" fillId="0" borderId="0" xfId="0" applyNumberFormat="1" applyFont="1"/>
    <xf numFmtId="43" fontId="26" fillId="0" borderId="0" xfId="0" applyNumberFormat="1" applyFont="1"/>
    <xf numFmtId="10" fontId="26" fillId="0" borderId="0" xfId="0" applyNumberFormat="1" applyFont="1"/>
    <xf numFmtId="0" fontId="27" fillId="5" borderId="14" xfId="0" applyFont="1" applyFill="1" applyBorder="1" applyAlignment="1">
      <alignment horizontal="center"/>
    </xf>
    <xf numFmtId="10" fontId="3" fillId="5" borderId="14" xfId="0" applyNumberFormat="1" applyFont="1" applyFill="1" applyBorder="1"/>
    <xf numFmtId="43" fontId="3" fillId="0" borderId="1" xfId="0" applyNumberFormat="1" applyFont="1" applyBorder="1"/>
    <xf numFmtId="0" fontId="3" fillId="5" borderId="41" xfId="0" applyFont="1" applyFill="1" applyBorder="1"/>
    <xf numFmtId="168" fontId="3" fillId="0" borderId="0" xfId="0" applyNumberFormat="1" applyFont="1"/>
    <xf numFmtId="0" fontId="17" fillId="0" borderId="0" xfId="0" applyFont="1" applyAlignment="1">
      <alignment horizontal="center"/>
    </xf>
    <xf numFmtId="0" fontId="17" fillId="0" borderId="0" xfId="0" applyFont="1"/>
    <xf numFmtId="0" fontId="17" fillId="5" borderId="14" xfId="0" applyFont="1" applyFill="1" applyBorder="1"/>
    <xf numFmtId="0" fontId="28" fillId="0" borderId="0" xfId="0" applyFont="1" applyAlignment="1">
      <alignment horizontal="center" vertical="center"/>
    </xf>
    <xf numFmtId="0" fontId="29" fillId="0" borderId="0" xfId="0" applyFont="1"/>
    <xf numFmtId="8" fontId="3" fillId="0" borderId="0" xfId="0" applyNumberFormat="1" applyFont="1"/>
    <xf numFmtId="0" fontId="30" fillId="0" borderId="0" xfId="0" applyFont="1" applyAlignment="1">
      <alignment horizontal="center" vertical="center"/>
    </xf>
    <xf numFmtId="0" fontId="31" fillId="0" borderId="0" xfId="0" applyFont="1"/>
    <xf numFmtId="0" fontId="17" fillId="6" borderId="44" xfId="0" applyFont="1" applyFill="1" applyBorder="1" applyAlignment="1">
      <alignment horizontal="center"/>
    </xf>
    <xf numFmtId="0" fontId="17" fillId="6" borderId="32" xfId="0" applyFont="1" applyFill="1" applyBorder="1" applyAlignment="1">
      <alignment horizontal="center"/>
    </xf>
    <xf numFmtId="0" fontId="3" fillId="6" borderId="32" xfId="0" applyFont="1" applyFill="1" applyBorder="1"/>
    <xf numFmtId="0" fontId="32" fillId="6" borderId="32" xfId="0" applyFont="1" applyFill="1" applyBorder="1" applyAlignment="1">
      <alignment horizontal="center" vertical="center"/>
    </xf>
    <xf numFmtId="0" fontId="3" fillId="5" borderId="14" xfId="0" applyFont="1" applyFill="1" applyBorder="1" applyAlignment="1">
      <alignment horizontal="center"/>
    </xf>
    <xf numFmtId="0" fontId="33" fillId="7" borderId="14" xfId="0" applyFont="1" applyFill="1" applyBorder="1"/>
    <xf numFmtId="0" fontId="14" fillId="8" borderId="14" xfId="0" applyFont="1" applyFill="1" applyBorder="1"/>
    <xf numFmtId="0" fontId="14" fillId="8" borderId="30" xfId="0" applyFont="1" applyFill="1" applyBorder="1"/>
    <xf numFmtId="0" fontId="14" fillId="8" borderId="32" xfId="0" applyFont="1" applyFill="1" applyBorder="1"/>
    <xf numFmtId="0" fontId="3" fillId="8" borderId="14" xfId="0" applyFont="1" applyFill="1" applyBorder="1"/>
    <xf numFmtId="0" fontId="3" fillId="8" borderId="32" xfId="0" applyFont="1" applyFill="1" applyBorder="1"/>
    <xf numFmtId="0" fontId="3" fillId="8" borderId="30" xfId="0" applyFont="1" applyFill="1" applyBorder="1"/>
    <xf numFmtId="0" fontId="34" fillId="9" borderId="14" xfId="0" applyFont="1" applyFill="1" applyBorder="1"/>
    <xf numFmtId="0" fontId="0" fillId="0" borderId="14" xfId="0" applyBorder="1"/>
    <xf numFmtId="0" fontId="1" fillId="0" borderId="46" xfId="0" applyFont="1" applyBorder="1"/>
    <xf numFmtId="0" fontId="2" fillId="0" borderId="47" xfId="0" applyFont="1" applyBorder="1"/>
    <xf numFmtId="0" fontId="0" fillId="0" borderId="47" xfId="0" applyBorder="1"/>
    <xf numFmtId="0" fontId="3" fillId="0" borderId="48" xfId="0" applyFont="1" applyBorder="1"/>
    <xf numFmtId="10" fontId="15" fillId="0" borderId="14" xfId="0" applyNumberFormat="1" applyFont="1" applyBorder="1"/>
    <xf numFmtId="0" fontId="14" fillId="0" borderId="46" xfId="0" applyFont="1" applyBorder="1"/>
    <xf numFmtId="0" fontId="14" fillId="0" borderId="50" xfId="0" applyFont="1" applyBorder="1"/>
    <xf numFmtId="0" fontId="39" fillId="0" borderId="47" xfId="0" applyFont="1" applyBorder="1"/>
    <xf numFmtId="0" fontId="39" fillId="0" borderId="49" xfId="0" applyFont="1" applyBorder="1"/>
    <xf numFmtId="0" fontId="37" fillId="0" borderId="47" xfId="0" applyFont="1" applyBorder="1"/>
    <xf numFmtId="0" fontId="15" fillId="0" borderId="51" xfId="0" applyFont="1" applyBorder="1"/>
    <xf numFmtId="0" fontId="3" fillId="0" borderId="52" xfId="0" applyFont="1" applyBorder="1"/>
    <xf numFmtId="10" fontId="15" fillId="0" borderId="53" xfId="0" applyNumberFormat="1" applyFont="1" applyBorder="1"/>
    <xf numFmtId="10" fontId="15" fillId="0" borderId="52" xfId="0" applyNumberFormat="1" applyFont="1" applyBorder="1"/>
    <xf numFmtId="10" fontId="15" fillId="0" borderId="54" xfId="0" applyNumberFormat="1" applyFont="1" applyBorder="1"/>
    <xf numFmtId="0" fontId="3" fillId="0" borderId="55" xfId="0" applyFont="1" applyBorder="1"/>
    <xf numFmtId="0" fontId="3" fillId="0" borderId="14" xfId="0" applyFont="1" applyBorder="1"/>
    <xf numFmtId="10" fontId="15" fillId="0" borderId="56" xfId="0" applyNumberFormat="1" applyFont="1" applyBorder="1"/>
    <xf numFmtId="0" fontId="15" fillId="0" borderId="57" xfId="0" applyFont="1" applyBorder="1"/>
    <xf numFmtId="0" fontId="15" fillId="0" borderId="30" xfId="0" applyFont="1" applyBorder="1"/>
    <xf numFmtId="10" fontId="15" fillId="0" borderId="58" xfId="0" applyNumberFormat="1" applyFont="1" applyBorder="1"/>
    <xf numFmtId="10" fontId="15" fillId="0" borderId="59" xfId="0" applyNumberFormat="1" applyFont="1" applyBorder="1"/>
    <xf numFmtId="0" fontId="15" fillId="0" borderId="60" xfId="0" applyFont="1" applyBorder="1"/>
    <xf numFmtId="0" fontId="15" fillId="0" borderId="58" xfId="0" applyFont="1" applyBorder="1"/>
    <xf numFmtId="0" fontId="3" fillId="0" borderId="60" xfId="0" applyFont="1" applyBorder="1"/>
    <xf numFmtId="0" fontId="3" fillId="0" borderId="58" xfId="0" applyFont="1" applyBorder="1"/>
    <xf numFmtId="0" fontId="14" fillId="0" borderId="62" xfId="0" applyFont="1" applyBorder="1"/>
    <xf numFmtId="0" fontId="14" fillId="0" borderId="16" xfId="0" applyFont="1" applyBorder="1"/>
    <xf numFmtId="0" fontId="14" fillId="0" borderId="17" xfId="0" applyFont="1" applyBorder="1" applyAlignment="1">
      <alignment horizontal="center"/>
    </xf>
    <xf numFmtId="0" fontId="3" fillId="0" borderId="51" xfId="0" applyFont="1" applyBorder="1"/>
    <xf numFmtId="44" fontId="15" fillId="0" borderId="54" xfId="1" applyFont="1" applyBorder="1"/>
    <xf numFmtId="44" fontId="15" fillId="0" borderId="56" xfId="1" applyFont="1" applyBorder="1"/>
    <xf numFmtId="0" fontId="17" fillId="0" borderId="51" xfId="0" applyFont="1" applyBorder="1"/>
    <xf numFmtId="0" fontId="17" fillId="0" borderId="52" xfId="0" applyFont="1" applyBorder="1"/>
    <xf numFmtId="0" fontId="17" fillId="0" borderId="53" xfId="0" applyFont="1" applyBorder="1" applyAlignment="1">
      <alignment horizontal="center"/>
    </xf>
    <xf numFmtId="165" fontId="3" fillId="0" borderId="54" xfId="0" applyNumberFormat="1" applyFont="1" applyBorder="1"/>
    <xf numFmtId="10" fontId="3" fillId="0" borderId="56" xfId="0" applyNumberFormat="1" applyFont="1" applyBorder="1"/>
    <xf numFmtId="10" fontId="3" fillId="0" borderId="59" xfId="0" applyNumberFormat="1" applyFont="1" applyBorder="1"/>
    <xf numFmtId="10" fontId="3" fillId="0" borderId="56" xfId="2" applyNumberFormat="1" applyFont="1" applyBorder="1"/>
    <xf numFmtId="10" fontId="3" fillId="0" borderId="59" xfId="2" applyNumberFormat="1" applyFont="1" applyBorder="1"/>
    <xf numFmtId="0" fontId="14" fillId="0" borderId="60" xfId="0" applyFont="1" applyBorder="1"/>
    <xf numFmtId="0" fontId="14" fillId="0" borderId="58" xfId="0" applyFont="1" applyBorder="1"/>
    <xf numFmtId="0" fontId="14" fillId="0" borderId="61" xfId="0" applyFont="1" applyBorder="1" applyAlignment="1">
      <alignment horizontal="center"/>
    </xf>
    <xf numFmtId="2" fontId="24" fillId="0" borderId="0" xfId="0" applyNumberFormat="1" applyFont="1"/>
    <xf numFmtId="10" fontId="0" fillId="0" borderId="54" xfId="0" applyNumberFormat="1" applyBorder="1"/>
    <xf numFmtId="43" fontId="0" fillId="0" borderId="56" xfId="0" applyNumberFormat="1" applyBorder="1"/>
    <xf numFmtId="10" fontId="0" fillId="0" borderId="56" xfId="0" applyNumberFormat="1" applyBorder="1"/>
    <xf numFmtId="44" fontId="0" fillId="0" borderId="56" xfId="1" applyFont="1" applyBorder="1"/>
    <xf numFmtId="0" fontId="0" fillId="0" borderId="55" xfId="0" applyBorder="1"/>
    <xf numFmtId="10" fontId="0" fillId="0" borderId="59" xfId="0" applyNumberFormat="1" applyBorder="1"/>
    <xf numFmtId="10" fontId="15" fillId="0" borderId="64" xfId="0" applyNumberFormat="1" applyFont="1" applyBorder="1"/>
    <xf numFmtId="10" fontId="15" fillId="0" borderId="63" xfId="0" applyNumberFormat="1" applyFont="1" applyBorder="1"/>
    <xf numFmtId="44" fontId="0" fillId="0" borderId="0" xfId="1" applyFont="1"/>
    <xf numFmtId="0" fontId="15" fillId="0" borderId="14" xfId="0" applyFont="1" applyBorder="1"/>
    <xf numFmtId="0" fontId="38" fillId="10" borderId="45" xfId="3" applyFont="1" applyAlignment="1">
      <alignment horizontal="center" vertical="center" wrapText="1"/>
    </xf>
    <xf numFmtId="0" fontId="36" fillId="10" borderId="45" xfId="3" applyAlignment="1">
      <alignment horizontal="center" vertical="center" wrapText="1"/>
    </xf>
    <xf numFmtId="0" fontId="40" fillId="11" borderId="47" xfId="0" applyFont="1" applyFill="1" applyBorder="1" applyAlignment="1">
      <alignment horizontal="center"/>
    </xf>
    <xf numFmtId="0" fontId="4" fillId="3" borderId="47" xfId="0" applyFont="1" applyFill="1" applyBorder="1" applyAlignment="1">
      <alignment horizontal="center"/>
    </xf>
    <xf numFmtId="0" fontId="4" fillId="2" borderId="47" xfId="0" applyFont="1" applyFill="1" applyBorder="1" applyAlignment="1">
      <alignment horizontal="center"/>
    </xf>
    <xf numFmtId="0" fontId="4" fillId="4" borderId="47" xfId="0" applyFont="1" applyFill="1" applyBorder="1" applyAlignment="1">
      <alignment horizontal="center"/>
    </xf>
    <xf numFmtId="0" fontId="1" fillId="0" borderId="1" xfId="0" applyFont="1" applyBorder="1" applyAlignment="1">
      <alignment horizontal="center"/>
    </xf>
    <xf numFmtId="0" fontId="2" fillId="0" borderId="1" xfId="0" applyFont="1" applyBorder="1"/>
    <xf numFmtId="0" fontId="4" fillId="2" borderId="2" xfId="0" applyFont="1" applyFill="1" applyBorder="1" applyAlignment="1">
      <alignment horizontal="center"/>
    </xf>
    <xf numFmtId="0" fontId="2" fillId="0" borderId="3" xfId="0" applyFont="1" applyBorder="1"/>
    <xf numFmtId="0" fontId="4" fillId="3" borderId="2" xfId="0" applyFont="1" applyFill="1" applyBorder="1" applyAlignment="1">
      <alignment horizontal="center"/>
    </xf>
    <xf numFmtId="0" fontId="4" fillId="4" borderId="2" xfId="0" applyFont="1" applyFill="1" applyBorder="1" applyAlignment="1">
      <alignment horizontal="center"/>
    </xf>
    <xf numFmtId="0" fontId="14" fillId="0" borderId="7" xfId="0" applyFont="1" applyBorder="1" applyAlignment="1">
      <alignment horizontal="center"/>
    </xf>
    <xf numFmtId="0" fontId="2" fillId="0" borderId="18" xfId="0" applyFont="1" applyBorder="1"/>
    <xf numFmtId="0" fontId="2" fillId="0" borderId="11" xfId="0" applyFont="1" applyBorder="1"/>
    <xf numFmtId="0" fontId="14" fillId="0" borderId="18" xfId="0" applyFont="1" applyBorder="1" applyAlignment="1">
      <alignment horizontal="center"/>
    </xf>
    <xf numFmtId="0" fontId="14" fillId="0" borderId="44" xfId="0" applyFont="1" applyBorder="1" applyAlignment="1">
      <alignment horizontal="center"/>
    </xf>
    <xf numFmtId="0" fontId="14" fillId="0" borderId="32" xfId="0" applyFont="1" applyBorder="1" applyAlignment="1">
      <alignment horizontal="center"/>
    </xf>
    <xf numFmtId="169" fontId="41" fillId="0" borderId="0" xfId="0" applyNumberFormat="1" applyFont="1"/>
  </cellXfs>
  <cellStyles count="4">
    <cellStyle name="Check Cell" xfId="3" builtinId="2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FBFBF"/>
  </sheetPr>
  <dimension ref="A1:Z1000"/>
  <sheetViews>
    <sheetView workbookViewId="0">
      <selection activeCell="H29" sqref="H29"/>
    </sheetView>
  </sheetViews>
  <sheetFormatPr baseColWidth="10" defaultColWidth="11.1640625" defaultRowHeight="15" customHeight="1" x14ac:dyDescent="0.2"/>
  <cols>
    <col min="1" max="26" width="10.5" customWidth="1"/>
  </cols>
  <sheetData>
    <row r="1" spans="1:26" ht="15.75" customHeight="1" thickTop="1" thickBot="1" x14ac:dyDescent="0.25">
      <c r="A1" s="252" t="s">
        <v>280</v>
      </c>
      <c r="B1" s="253"/>
      <c r="C1" s="253"/>
      <c r="D1" s="253"/>
      <c r="E1" s="253"/>
      <c r="F1" s="253"/>
      <c r="G1" s="253"/>
      <c r="H1" s="253"/>
      <c r="I1" s="253"/>
      <c r="J1" s="253"/>
      <c r="K1" s="253"/>
      <c r="L1" s="253"/>
      <c r="M1" s="253"/>
      <c r="N1" s="253"/>
      <c r="O1" s="253"/>
      <c r="P1" s="253"/>
      <c r="Q1" s="253"/>
      <c r="R1" s="253"/>
      <c r="S1" s="253"/>
      <c r="T1" s="253"/>
      <c r="U1" s="253"/>
      <c r="V1" s="253"/>
      <c r="W1" s="253"/>
      <c r="X1" s="253"/>
      <c r="Y1" s="253"/>
      <c r="Z1" s="253"/>
    </row>
    <row r="2" spans="1:26" ht="15.75" customHeight="1" thickTop="1" thickBot="1" x14ac:dyDescent="0.25">
      <c r="A2" s="253"/>
      <c r="B2" s="253"/>
      <c r="C2" s="253"/>
      <c r="D2" s="253"/>
      <c r="E2" s="253"/>
      <c r="F2" s="253"/>
      <c r="G2" s="253"/>
      <c r="H2" s="253"/>
      <c r="I2" s="253"/>
      <c r="J2" s="253"/>
      <c r="K2" s="253"/>
      <c r="L2" s="253"/>
      <c r="M2" s="253"/>
      <c r="N2" s="253"/>
      <c r="O2" s="253"/>
      <c r="P2" s="253"/>
      <c r="Q2" s="253"/>
      <c r="R2" s="253"/>
      <c r="S2" s="253"/>
      <c r="T2" s="253"/>
      <c r="U2" s="253"/>
      <c r="V2" s="253"/>
      <c r="W2" s="253"/>
      <c r="X2" s="253"/>
      <c r="Y2" s="253"/>
      <c r="Z2" s="253"/>
    </row>
    <row r="3" spans="1:26" ht="15.75" customHeight="1" thickTop="1" thickBot="1" x14ac:dyDescent="0.25">
      <c r="A3" s="253"/>
      <c r="B3" s="253"/>
      <c r="C3" s="253"/>
      <c r="D3" s="253"/>
      <c r="E3" s="253"/>
      <c r="F3" s="253"/>
      <c r="G3" s="253"/>
      <c r="H3" s="253"/>
      <c r="I3" s="253"/>
      <c r="J3" s="253"/>
      <c r="K3" s="253"/>
      <c r="L3" s="253"/>
      <c r="M3" s="253"/>
      <c r="N3" s="253"/>
      <c r="O3" s="253"/>
      <c r="P3" s="253"/>
      <c r="Q3" s="253"/>
      <c r="R3" s="253"/>
      <c r="S3" s="253"/>
      <c r="T3" s="253"/>
      <c r="U3" s="253"/>
      <c r="V3" s="253"/>
      <c r="W3" s="253"/>
      <c r="X3" s="253"/>
      <c r="Y3" s="253"/>
      <c r="Z3" s="253"/>
    </row>
    <row r="4" spans="1:26" ht="15.75" customHeight="1" thickTop="1" thickBot="1" x14ac:dyDescent="0.25">
      <c r="A4" s="253"/>
      <c r="B4" s="253"/>
      <c r="C4" s="253"/>
      <c r="D4" s="253"/>
      <c r="E4" s="253"/>
      <c r="F4" s="253"/>
      <c r="G4" s="253"/>
      <c r="H4" s="253"/>
      <c r="I4" s="253"/>
      <c r="J4" s="253"/>
      <c r="K4" s="253"/>
      <c r="L4" s="253"/>
      <c r="M4" s="253"/>
      <c r="N4" s="253"/>
      <c r="O4" s="253"/>
      <c r="P4" s="253"/>
      <c r="Q4" s="253"/>
      <c r="R4" s="253"/>
      <c r="S4" s="253"/>
      <c r="T4" s="253"/>
      <c r="U4" s="253"/>
      <c r="V4" s="253"/>
      <c r="W4" s="253"/>
      <c r="X4" s="253"/>
      <c r="Y4" s="253"/>
      <c r="Z4" s="253"/>
    </row>
    <row r="5" spans="1:26" ht="15.75" customHeight="1" thickTop="1" thickBot="1" x14ac:dyDescent="0.25">
      <c r="A5" s="253"/>
      <c r="B5" s="253"/>
      <c r="C5" s="253"/>
      <c r="D5" s="253"/>
      <c r="E5" s="253"/>
      <c r="F5" s="253"/>
      <c r="G5" s="253"/>
      <c r="H5" s="253"/>
      <c r="I5" s="253"/>
      <c r="J5" s="253"/>
      <c r="K5" s="253"/>
      <c r="L5" s="253"/>
      <c r="M5" s="253"/>
      <c r="N5" s="253"/>
      <c r="O5" s="253"/>
      <c r="P5" s="253"/>
      <c r="Q5" s="253"/>
      <c r="R5" s="253"/>
      <c r="S5" s="253"/>
      <c r="T5" s="253"/>
      <c r="U5" s="253"/>
      <c r="V5" s="253"/>
      <c r="W5" s="253"/>
      <c r="X5" s="253"/>
      <c r="Y5" s="253"/>
      <c r="Z5" s="253"/>
    </row>
    <row r="6" spans="1:26" ht="15.75" customHeight="1" thickTop="1" thickBot="1" x14ac:dyDescent="0.25">
      <c r="A6" s="253"/>
      <c r="B6" s="253"/>
      <c r="C6" s="253"/>
      <c r="D6" s="253"/>
      <c r="E6" s="253"/>
      <c r="F6" s="253"/>
      <c r="G6" s="253"/>
      <c r="H6" s="253"/>
      <c r="I6" s="253"/>
      <c r="J6" s="253"/>
      <c r="K6" s="253"/>
      <c r="L6" s="253"/>
      <c r="M6" s="253"/>
      <c r="N6" s="253"/>
      <c r="O6" s="253"/>
      <c r="P6" s="253"/>
      <c r="Q6" s="253"/>
      <c r="R6" s="253"/>
      <c r="S6" s="253"/>
      <c r="T6" s="253"/>
      <c r="U6" s="253"/>
      <c r="V6" s="253"/>
      <c r="W6" s="253"/>
      <c r="X6" s="253"/>
      <c r="Y6" s="253"/>
      <c r="Z6" s="253"/>
    </row>
    <row r="7" spans="1:26" ht="15.75" customHeight="1" thickTop="1" thickBot="1" x14ac:dyDescent="0.25">
      <c r="A7" s="253"/>
      <c r="B7" s="253"/>
      <c r="C7" s="253"/>
      <c r="D7" s="253"/>
      <c r="E7" s="253"/>
      <c r="F7" s="253"/>
      <c r="G7" s="253"/>
      <c r="H7" s="253"/>
      <c r="I7" s="253"/>
      <c r="J7" s="253"/>
      <c r="K7" s="253"/>
      <c r="L7" s="253"/>
      <c r="M7" s="253"/>
      <c r="N7" s="253"/>
      <c r="O7" s="253"/>
      <c r="P7" s="253"/>
      <c r="Q7" s="253"/>
      <c r="R7" s="253"/>
      <c r="S7" s="253"/>
      <c r="T7" s="253"/>
      <c r="U7" s="253"/>
      <c r="V7" s="253"/>
      <c r="W7" s="253"/>
      <c r="X7" s="253"/>
      <c r="Y7" s="253"/>
      <c r="Z7" s="253"/>
    </row>
    <row r="8" spans="1:26" ht="15.75" customHeight="1" thickTop="1" thickBot="1" x14ac:dyDescent="0.25">
      <c r="A8" s="253"/>
      <c r="B8" s="253"/>
      <c r="C8" s="253"/>
      <c r="D8" s="253"/>
      <c r="E8" s="253"/>
      <c r="F8" s="253"/>
      <c r="G8" s="253"/>
      <c r="H8" s="253"/>
      <c r="I8" s="253"/>
      <c r="J8" s="253"/>
      <c r="K8" s="253"/>
      <c r="L8" s="253"/>
      <c r="M8" s="253"/>
      <c r="N8" s="253"/>
      <c r="O8" s="253"/>
      <c r="P8" s="253"/>
      <c r="Q8" s="253"/>
      <c r="R8" s="253"/>
      <c r="S8" s="253"/>
      <c r="T8" s="253"/>
      <c r="U8" s="253"/>
      <c r="V8" s="253"/>
      <c r="W8" s="253"/>
      <c r="X8" s="253"/>
      <c r="Y8" s="253"/>
      <c r="Z8" s="253"/>
    </row>
    <row r="9" spans="1:26" ht="15.75" customHeight="1" thickTop="1" thickBot="1" x14ac:dyDescent="0.25">
      <c r="A9" s="253"/>
      <c r="B9" s="253"/>
      <c r="C9" s="253"/>
      <c r="D9" s="253"/>
      <c r="E9" s="253"/>
      <c r="F9" s="253"/>
      <c r="G9" s="253"/>
      <c r="H9" s="253"/>
      <c r="I9" s="253"/>
      <c r="J9" s="253"/>
      <c r="K9" s="253"/>
      <c r="L9" s="253"/>
      <c r="M9" s="253"/>
      <c r="N9" s="253"/>
      <c r="O9" s="253"/>
      <c r="P9" s="253"/>
      <c r="Q9" s="253"/>
      <c r="R9" s="253"/>
      <c r="S9" s="253"/>
      <c r="T9" s="253"/>
      <c r="U9" s="253"/>
      <c r="V9" s="253"/>
      <c r="W9" s="253"/>
      <c r="X9" s="253"/>
      <c r="Y9" s="253"/>
      <c r="Z9" s="253"/>
    </row>
    <row r="10" spans="1:26" ht="15.75" customHeight="1" thickTop="1" thickBot="1" x14ac:dyDescent="0.25">
      <c r="A10" s="253"/>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row>
    <row r="11" spans="1:26" ht="15.75" customHeight="1" thickTop="1" thickBot="1" x14ac:dyDescent="0.25">
      <c r="A11" s="253"/>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row>
    <row r="12" spans="1:26" ht="15.75" customHeight="1" thickTop="1" thickBot="1" x14ac:dyDescent="0.25">
      <c r="A12" s="253"/>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row>
    <row r="13" spans="1:26" ht="15.75" customHeight="1" thickTop="1" thickBot="1" x14ac:dyDescent="0.25">
      <c r="A13" s="253"/>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row>
    <row r="14" spans="1:26" ht="15.75" customHeight="1" thickTop="1" thickBot="1" x14ac:dyDescent="0.25">
      <c r="A14" s="253"/>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row>
    <row r="15" spans="1:26" ht="15.75" customHeight="1" thickTop="1" thickBot="1" x14ac:dyDescent="0.25">
      <c r="A15" s="253"/>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row>
    <row r="16" spans="1:26" ht="15.75" customHeight="1" thickTop="1" thickBot="1" x14ac:dyDescent="0.25">
      <c r="A16" s="253"/>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row>
    <row r="17" spans="1:26" ht="15.75" customHeight="1" thickTop="1" thickBot="1" x14ac:dyDescent="0.25">
      <c r="A17" s="253"/>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row>
    <row r="18" spans="1:26" ht="15.75" customHeight="1" thickTop="1" thickBot="1" x14ac:dyDescent="0.25">
      <c r="A18" s="253"/>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row>
    <row r="19" spans="1:26" ht="15.75" customHeight="1" thickTop="1" thickBot="1" x14ac:dyDescent="0.25">
      <c r="A19" s="253"/>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row>
    <row r="20" spans="1:26" ht="15.75" customHeight="1" thickTop="1" thickBot="1" x14ac:dyDescent="0.25">
      <c r="A20" s="253"/>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row>
    <row r="21" spans="1:26" ht="15.75" customHeight="1" thickTop="1" x14ac:dyDescent="0.2"/>
    <row r="22" spans="1:26" ht="15.75" customHeight="1" x14ac:dyDescent="0.2"/>
    <row r="23" spans="1:26" ht="15.75" customHeight="1" x14ac:dyDescent="0.2"/>
    <row r="24" spans="1:26" ht="15.75" customHeight="1" x14ac:dyDescent="0.2"/>
    <row r="25" spans="1:26" ht="15.75" customHeight="1" x14ac:dyDescent="0.2"/>
    <row r="26" spans="1:26" ht="15.75" customHeight="1" x14ac:dyDescent="0.2"/>
    <row r="27" spans="1:26" ht="15.75" customHeight="1" x14ac:dyDescent="0.2"/>
    <row r="28" spans="1:26" ht="15.75" customHeight="1" x14ac:dyDescent="0.2"/>
    <row r="29" spans="1:26" ht="15.75" customHeight="1" x14ac:dyDescent="0.2"/>
    <row r="30" spans="1:26" ht="15.75" customHeight="1" x14ac:dyDescent="0.2"/>
    <row r="31" spans="1:26" ht="15.75" customHeight="1" x14ac:dyDescent="0.2"/>
    <row r="32" spans="1:26"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A1:Z20"/>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EM741"/>
  <sheetViews>
    <sheetView workbookViewId="0">
      <selection activeCell="A20" sqref="A20:W55"/>
    </sheetView>
  </sheetViews>
  <sheetFormatPr baseColWidth="10" defaultColWidth="11.1640625" defaultRowHeight="15" customHeight="1" x14ac:dyDescent="0.2"/>
  <cols>
    <col min="1" max="1" width="16.5" customWidth="1"/>
    <col min="2" max="2" width="35.6640625" customWidth="1"/>
    <col min="3" max="3" width="19.5" customWidth="1"/>
    <col min="4" max="4" width="14.5" customWidth="1"/>
    <col min="5" max="5" width="18" customWidth="1"/>
    <col min="6" max="7" width="0.1640625" customWidth="1"/>
    <col min="8" max="20" width="1" customWidth="1"/>
    <col min="21" max="21" width="10.83203125" customWidth="1"/>
    <col min="22" max="22" width="20.6640625" customWidth="1"/>
    <col min="23" max="100" width="11.5" customWidth="1"/>
    <col min="101" max="142" width="13" customWidth="1"/>
    <col min="143" max="143" width="10.83203125" customWidth="1"/>
  </cols>
  <sheetData>
    <row r="1" spans="1:143" ht="15.75" customHeight="1" x14ac:dyDescent="0.2">
      <c r="A1" s="106" t="s">
        <v>152</v>
      </c>
      <c r="B1" s="30"/>
      <c r="C1" s="92"/>
      <c r="D1" s="107"/>
      <c r="E1" s="108"/>
      <c r="F1" s="92"/>
      <c r="G1" s="92"/>
      <c r="H1" s="92"/>
      <c r="I1" s="92"/>
      <c r="J1" s="92"/>
      <c r="K1" s="92"/>
      <c r="L1" s="92"/>
      <c r="M1" s="92"/>
      <c r="N1" s="92"/>
      <c r="O1" s="92"/>
      <c r="P1" s="92"/>
      <c r="Q1" s="92"/>
      <c r="R1" s="92"/>
      <c r="S1" s="92"/>
      <c r="T1" s="92"/>
      <c r="U1" s="109"/>
      <c r="V1" s="92" t="s">
        <v>153</v>
      </c>
      <c r="W1" s="110">
        <v>1</v>
      </c>
      <c r="X1" s="92">
        <f t="shared" ref="X1:EL1" si="0">W1+1</f>
        <v>2</v>
      </c>
      <c r="Y1" s="92">
        <f t="shared" si="0"/>
        <v>3</v>
      </c>
      <c r="Z1" s="92">
        <f t="shared" si="0"/>
        <v>4</v>
      </c>
      <c r="AA1" s="92">
        <f t="shared" si="0"/>
        <v>5</v>
      </c>
      <c r="AB1" s="92">
        <f t="shared" si="0"/>
        <v>6</v>
      </c>
      <c r="AC1" s="92">
        <f t="shared" si="0"/>
        <v>7</v>
      </c>
      <c r="AD1" s="92">
        <f t="shared" si="0"/>
        <v>8</v>
      </c>
      <c r="AE1" s="92">
        <f t="shared" si="0"/>
        <v>9</v>
      </c>
      <c r="AF1" s="92">
        <f t="shared" si="0"/>
        <v>10</v>
      </c>
      <c r="AG1" s="92">
        <f t="shared" si="0"/>
        <v>11</v>
      </c>
      <c r="AH1" s="92">
        <f t="shared" si="0"/>
        <v>12</v>
      </c>
      <c r="AI1" s="92">
        <f t="shared" si="0"/>
        <v>13</v>
      </c>
      <c r="AJ1" s="92">
        <f t="shared" si="0"/>
        <v>14</v>
      </c>
      <c r="AK1" s="92">
        <f t="shared" si="0"/>
        <v>15</v>
      </c>
      <c r="AL1" s="92">
        <f t="shared" si="0"/>
        <v>16</v>
      </c>
      <c r="AM1" s="92">
        <f t="shared" si="0"/>
        <v>17</v>
      </c>
      <c r="AN1" s="92">
        <f t="shared" si="0"/>
        <v>18</v>
      </c>
      <c r="AO1" s="92">
        <f t="shared" si="0"/>
        <v>19</v>
      </c>
      <c r="AP1" s="92">
        <f t="shared" si="0"/>
        <v>20</v>
      </c>
      <c r="AQ1" s="92">
        <f t="shared" si="0"/>
        <v>21</v>
      </c>
      <c r="AR1" s="92">
        <f t="shared" si="0"/>
        <v>22</v>
      </c>
      <c r="AS1" s="92">
        <f t="shared" si="0"/>
        <v>23</v>
      </c>
      <c r="AT1" s="92">
        <f t="shared" si="0"/>
        <v>24</v>
      </c>
      <c r="AU1" s="92">
        <f t="shared" si="0"/>
        <v>25</v>
      </c>
      <c r="AV1" s="92">
        <f t="shared" si="0"/>
        <v>26</v>
      </c>
      <c r="AW1" s="92">
        <f t="shared" si="0"/>
        <v>27</v>
      </c>
      <c r="AX1" s="92">
        <f t="shared" si="0"/>
        <v>28</v>
      </c>
      <c r="AY1" s="92">
        <f t="shared" si="0"/>
        <v>29</v>
      </c>
      <c r="AZ1" s="92">
        <f t="shared" si="0"/>
        <v>30</v>
      </c>
      <c r="BA1" s="92">
        <f t="shared" si="0"/>
        <v>31</v>
      </c>
      <c r="BB1" s="92">
        <f t="shared" si="0"/>
        <v>32</v>
      </c>
      <c r="BC1" s="92">
        <f t="shared" si="0"/>
        <v>33</v>
      </c>
      <c r="BD1" s="92">
        <f t="shared" si="0"/>
        <v>34</v>
      </c>
      <c r="BE1" s="92">
        <f t="shared" si="0"/>
        <v>35</v>
      </c>
      <c r="BF1" s="92">
        <f t="shared" si="0"/>
        <v>36</v>
      </c>
      <c r="BG1" s="92">
        <f t="shared" si="0"/>
        <v>37</v>
      </c>
      <c r="BH1" s="92">
        <f t="shared" si="0"/>
        <v>38</v>
      </c>
      <c r="BI1" s="92">
        <f t="shared" si="0"/>
        <v>39</v>
      </c>
      <c r="BJ1" s="92">
        <f t="shared" si="0"/>
        <v>40</v>
      </c>
      <c r="BK1" s="92">
        <f t="shared" si="0"/>
        <v>41</v>
      </c>
      <c r="BL1" s="92">
        <f t="shared" si="0"/>
        <v>42</v>
      </c>
      <c r="BM1" s="92">
        <f t="shared" si="0"/>
        <v>43</v>
      </c>
      <c r="BN1" s="92">
        <f t="shared" si="0"/>
        <v>44</v>
      </c>
      <c r="BO1" s="92">
        <f t="shared" si="0"/>
        <v>45</v>
      </c>
      <c r="BP1" s="92">
        <f t="shared" si="0"/>
        <v>46</v>
      </c>
      <c r="BQ1" s="92">
        <f t="shared" si="0"/>
        <v>47</v>
      </c>
      <c r="BR1" s="92">
        <f t="shared" si="0"/>
        <v>48</v>
      </c>
      <c r="BS1" s="92">
        <f t="shared" si="0"/>
        <v>49</v>
      </c>
      <c r="BT1" s="92">
        <f t="shared" si="0"/>
        <v>50</v>
      </c>
      <c r="BU1" s="92">
        <f t="shared" si="0"/>
        <v>51</v>
      </c>
      <c r="BV1" s="92">
        <f t="shared" si="0"/>
        <v>52</v>
      </c>
      <c r="BW1" s="92">
        <f t="shared" si="0"/>
        <v>53</v>
      </c>
      <c r="BX1" s="92">
        <f t="shared" si="0"/>
        <v>54</v>
      </c>
      <c r="BY1" s="92">
        <f t="shared" si="0"/>
        <v>55</v>
      </c>
      <c r="BZ1" s="92">
        <f t="shared" si="0"/>
        <v>56</v>
      </c>
      <c r="CA1" s="92">
        <f t="shared" si="0"/>
        <v>57</v>
      </c>
      <c r="CB1" s="92">
        <f t="shared" si="0"/>
        <v>58</v>
      </c>
      <c r="CC1" s="92">
        <f t="shared" si="0"/>
        <v>59</v>
      </c>
      <c r="CD1" s="92">
        <f t="shared" si="0"/>
        <v>60</v>
      </c>
      <c r="CE1" s="92">
        <f t="shared" si="0"/>
        <v>61</v>
      </c>
      <c r="CF1" s="92">
        <f t="shared" si="0"/>
        <v>62</v>
      </c>
      <c r="CG1" s="92">
        <f t="shared" si="0"/>
        <v>63</v>
      </c>
      <c r="CH1" s="92">
        <f t="shared" si="0"/>
        <v>64</v>
      </c>
      <c r="CI1" s="92">
        <f t="shared" si="0"/>
        <v>65</v>
      </c>
      <c r="CJ1" s="92">
        <f t="shared" si="0"/>
        <v>66</v>
      </c>
      <c r="CK1" s="92">
        <f t="shared" si="0"/>
        <v>67</v>
      </c>
      <c r="CL1" s="92">
        <f t="shared" si="0"/>
        <v>68</v>
      </c>
      <c r="CM1" s="92">
        <f t="shared" si="0"/>
        <v>69</v>
      </c>
      <c r="CN1" s="92">
        <f t="shared" si="0"/>
        <v>70</v>
      </c>
      <c r="CO1" s="92">
        <f t="shared" si="0"/>
        <v>71</v>
      </c>
      <c r="CP1" s="92">
        <f t="shared" si="0"/>
        <v>72</v>
      </c>
      <c r="CQ1" s="92">
        <f t="shared" si="0"/>
        <v>73</v>
      </c>
      <c r="CR1" s="92">
        <f t="shared" si="0"/>
        <v>74</v>
      </c>
      <c r="CS1" s="92">
        <f t="shared" si="0"/>
        <v>75</v>
      </c>
      <c r="CT1" s="92">
        <f t="shared" si="0"/>
        <v>76</v>
      </c>
      <c r="CU1" s="92">
        <f t="shared" si="0"/>
        <v>77</v>
      </c>
      <c r="CV1" s="92">
        <f t="shared" si="0"/>
        <v>78</v>
      </c>
      <c r="CW1" s="92">
        <f t="shared" si="0"/>
        <v>79</v>
      </c>
      <c r="CX1" s="92">
        <f t="shared" si="0"/>
        <v>80</v>
      </c>
      <c r="CY1" s="92">
        <f t="shared" si="0"/>
        <v>81</v>
      </c>
      <c r="CZ1" s="92">
        <f t="shared" si="0"/>
        <v>82</v>
      </c>
      <c r="DA1" s="92">
        <f t="shared" si="0"/>
        <v>83</v>
      </c>
      <c r="DB1" s="92">
        <f t="shared" si="0"/>
        <v>84</v>
      </c>
      <c r="DC1" s="92">
        <f t="shared" si="0"/>
        <v>85</v>
      </c>
      <c r="DD1" s="92">
        <f t="shared" si="0"/>
        <v>86</v>
      </c>
      <c r="DE1" s="92">
        <f t="shared" si="0"/>
        <v>87</v>
      </c>
      <c r="DF1" s="92">
        <f t="shared" si="0"/>
        <v>88</v>
      </c>
      <c r="DG1" s="92">
        <f t="shared" si="0"/>
        <v>89</v>
      </c>
      <c r="DH1" s="92">
        <f t="shared" si="0"/>
        <v>90</v>
      </c>
      <c r="DI1" s="92">
        <f t="shared" si="0"/>
        <v>91</v>
      </c>
      <c r="DJ1" s="92">
        <f t="shared" si="0"/>
        <v>92</v>
      </c>
      <c r="DK1" s="92">
        <f t="shared" si="0"/>
        <v>93</v>
      </c>
      <c r="DL1" s="92">
        <f t="shared" si="0"/>
        <v>94</v>
      </c>
      <c r="DM1" s="92">
        <f t="shared" si="0"/>
        <v>95</v>
      </c>
      <c r="DN1" s="92">
        <f t="shared" si="0"/>
        <v>96</v>
      </c>
      <c r="DO1" s="92">
        <f t="shared" si="0"/>
        <v>97</v>
      </c>
      <c r="DP1" s="92">
        <f t="shared" si="0"/>
        <v>98</v>
      </c>
      <c r="DQ1" s="92">
        <f t="shared" si="0"/>
        <v>99</v>
      </c>
      <c r="DR1" s="92">
        <f t="shared" si="0"/>
        <v>100</v>
      </c>
      <c r="DS1" s="92">
        <f t="shared" si="0"/>
        <v>101</v>
      </c>
      <c r="DT1" s="92">
        <f t="shared" si="0"/>
        <v>102</v>
      </c>
      <c r="DU1" s="92">
        <f t="shared" si="0"/>
        <v>103</v>
      </c>
      <c r="DV1" s="92">
        <f t="shared" si="0"/>
        <v>104</v>
      </c>
      <c r="DW1" s="92">
        <f t="shared" si="0"/>
        <v>105</v>
      </c>
      <c r="DX1" s="92">
        <f t="shared" si="0"/>
        <v>106</v>
      </c>
      <c r="DY1" s="92">
        <f t="shared" si="0"/>
        <v>107</v>
      </c>
      <c r="DZ1" s="92">
        <f t="shared" si="0"/>
        <v>108</v>
      </c>
      <c r="EA1" s="92">
        <f t="shared" si="0"/>
        <v>109</v>
      </c>
      <c r="EB1" s="92">
        <f t="shared" si="0"/>
        <v>110</v>
      </c>
      <c r="EC1" s="92">
        <f t="shared" si="0"/>
        <v>111</v>
      </c>
      <c r="ED1" s="92">
        <f t="shared" si="0"/>
        <v>112</v>
      </c>
      <c r="EE1" s="92">
        <f t="shared" si="0"/>
        <v>113</v>
      </c>
      <c r="EF1" s="92">
        <f t="shared" si="0"/>
        <v>114</v>
      </c>
      <c r="EG1" s="92">
        <f t="shared" si="0"/>
        <v>115</v>
      </c>
      <c r="EH1" s="92">
        <f t="shared" si="0"/>
        <v>116</v>
      </c>
      <c r="EI1" s="92">
        <f t="shared" si="0"/>
        <v>117</v>
      </c>
      <c r="EJ1" s="92">
        <f t="shared" si="0"/>
        <v>118</v>
      </c>
      <c r="EK1" s="92">
        <f t="shared" si="0"/>
        <v>119</v>
      </c>
      <c r="EL1" s="92">
        <f t="shared" si="0"/>
        <v>120</v>
      </c>
      <c r="EM1" s="190"/>
    </row>
    <row r="2" spans="1:143" ht="15.75" customHeight="1" x14ac:dyDescent="0.2">
      <c r="A2" s="106"/>
      <c r="B2" s="111"/>
      <c r="C2" s="92"/>
      <c r="D2" s="107"/>
      <c r="E2" s="108"/>
      <c r="F2" s="92"/>
      <c r="G2" s="92"/>
      <c r="H2" s="92"/>
      <c r="I2" s="92"/>
      <c r="J2" s="92"/>
      <c r="K2" s="92"/>
      <c r="L2" s="92"/>
      <c r="M2" s="92"/>
      <c r="N2" s="92"/>
      <c r="O2" s="92"/>
      <c r="P2" s="92"/>
      <c r="Q2" s="92"/>
      <c r="R2" s="92"/>
      <c r="S2" s="92"/>
      <c r="T2" s="92"/>
      <c r="U2" s="109"/>
      <c r="V2" s="92" t="s">
        <v>154</v>
      </c>
      <c r="W2" s="112">
        <f>EOMONTH(COD, W1-1)</f>
        <v>45838</v>
      </c>
      <c r="X2" s="113">
        <f t="shared" ref="X2:EL2" si="1">EOMONTH(W2,1)</f>
        <v>45869</v>
      </c>
      <c r="Y2" s="113">
        <f t="shared" si="1"/>
        <v>45900</v>
      </c>
      <c r="Z2" s="113">
        <f t="shared" si="1"/>
        <v>45930</v>
      </c>
      <c r="AA2" s="113">
        <f t="shared" si="1"/>
        <v>45961</v>
      </c>
      <c r="AB2" s="113">
        <f t="shared" si="1"/>
        <v>45991</v>
      </c>
      <c r="AC2" s="113">
        <f t="shared" si="1"/>
        <v>46022</v>
      </c>
      <c r="AD2" s="113">
        <f t="shared" si="1"/>
        <v>46053</v>
      </c>
      <c r="AE2" s="113">
        <f t="shared" si="1"/>
        <v>46081</v>
      </c>
      <c r="AF2" s="113">
        <f t="shared" si="1"/>
        <v>46112</v>
      </c>
      <c r="AG2" s="113">
        <f t="shared" si="1"/>
        <v>46142</v>
      </c>
      <c r="AH2" s="113">
        <f t="shared" si="1"/>
        <v>46173</v>
      </c>
      <c r="AI2" s="113">
        <f t="shared" si="1"/>
        <v>46203</v>
      </c>
      <c r="AJ2" s="113">
        <f t="shared" si="1"/>
        <v>46234</v>
      </c>
      <c r="AK2" s="113">
        <f t="shared" si="1"/>
        <v>46265</v>
      </c>
      <c r="AL2" s="113">
        <f t="shared" si="1"/>
        <v>46295</v>
      </c>
      <c r="AM2" s="113">
        <f t="shared" si="1"/>
        <v>46326</v>
      </c>
      <c r="AN2" s="113">
        <f t="shared" si="1"/>
        <v>46356</v>
      </c>
      <c r="AO2" s="113">
        <f t="shared" si="1"/>
        <v>46387</v>
      </c>
      <c r="AP2" s="113">
        <f t="shared" si="1"/>
        <v>46418</v>
      </c>
      <c r="AQ2" s="113">
        <f t="shared" si="1"/>
        <v>46446</v>
      </c>
      <c r="AR2" s="113">
        <f t="shared" si="1"/>
        <v>46477</v>
      </c>
      <c r="AS2" s="113">
        <f t="shared" si="1"/>
        <v>46507</v>
      </c>
      <c r="AT2" s="113">
        <f t="shared" si="1"/>
        <v>46538</v>
      </c>
      <c r="AU2" s="113">
        <f t="shared" si="1"/>
        <v>46568</v>
      </c>
      <c r="AV2" s="113">
        <f t="shared" si="1"/>
        <v>46599</v>
      </c>
      <c r="AW2" s="113">
        <f t="shared" si="1"/>
        <v>46630</v>
      </c>
      <c r="AX2" s="113">
        <f t="shared" si="1"/>
        <v>46660</v>
      </c>
      <c r="AY2" s="113">
        <f t="shared" si="1"/>
        <v>46691</v>
      </c>
      <c r="AZ2" s="113">
        <f t="shared" si="1"/>
        <v>46721</v>
      </c>
      <c r="BA2" s="113">
        <f t="shared" si="1"/>
        <v>46752</v>
      </c>
      <c r="BB2" s="113">
        <f t="shared" si="1"/>
        <v>46783</v>
      </c>
      <c r="BC2" s="113">
        <f t="shared" si="1"/>
        <v>46812</v>
      </c>
      <c r="BD2" s="113">
        <f t="shared" si="1"/>
        <v>46843</v>
      </c>
      <c r="BE2" s="113">
        <f t="shared" si="1"/>
        <v>46873</v>
      </c>
      <c r="BF2" s="113">
        <f t="shared" si="1"/>
        <v>46904</v>
      </c>
      <c r="BG2" s="113">
        <f t="shared" si="1"/>
        <v>46934</v>
      </c>
      <c r="BH2" s="113">
        <f t="shared" si="1"/>
        <v>46965</v>
      </c>
      <c r="BI2" s="113">
        <f t="shared" si="1"/>
        <v>46996</v>
      </c>
      <c r="BJ2" s="113">
        <f t="shared" si="1"/>
        <v>47026</v>
      </c>
      <c r="BK2" s="113">
        <f t="shared" si="1"/>
        <v>47057</v>
      </c>
      <c r="BL2" s="113">
        <f t="shared" si="1"/>
        <v>47087</v>
      </c>
      <c r="BM2" s="113">
        <f t="shared" si="1"/>
        <v>47118</v>
      </c>
      <c r="BN2" s="113">
        <f t="shared" si="1"/>
        <v>47149</v>
      </c>
      <c r="BO2" s="113">
        <f t="shared" si="1"/>
        <v>47177</v>
      </c>
      <c r="BP2" s="113">
        <f t="shared" si="1"/>
        <v>47208</v>
      </c>
      <c r="BQ2" s="113">
        <f t="shared" si="1"/>
        <v>47238</v>
      </c>
      <c r="BR2" s="113">
        <f t="shared" si="1"/>
        <v>47269</v>
      </c>
      <c r="BS2" s="113">
        <f t="shared" si="1"/>
        <v>47299</v>
      </c>
      <c r="BT2" s="113">
        <f t="shared" si="1"/>
        <v>47330</v>
      </c>
      <c r="BU2" s="113">
        <f t="shared" si="1"/>
        <v>47361</v>
      </c>
      <c r="BV2" s="113">
        <f t="shared" si="1"/>
        <v>47391</v>
      </c>
      <c r="BW2" s="113">
        <f t="shared" si="1"/>
        <v>47422</v>
      </c>
      <c r="BX2" s="113">
        <f t="shared" si="1"/>
        <v>47452</v>
      </c>
      <c r="BY2" s="113">
        <f t="shared" si="1"/>
        <v>47483</v>
      </c>
      <c r="BZ2" s="113">
        <f t="shared" si="1"/>
        <v>47514</v>
      </c>
      <c r="CA2" s="113">
        <f t="shared" si="1"/>
        <v>47542</v>
      </c>
      <c r="CB2" s="113">
        <f t="shared" si="1"/>
        <v>47573</v>
      </c>
      <c r="CC2" s="113">
        <f t="shared" si="1"/>
        <v>47603</v>
      </c>
      <c r="CD2" s="113">
        <f t="shared" si="1"/>
        <v>47634</v>
      </c>
      <c r="CE2" s="113">
        <f t="shared" si="1"/>
        <v>47664</v>
      </c>
      <c r="CF2" s="113">
        <f t="shared" si="1"/>
        <v>47695</v>
      </c>
      <c r="CG2" s="113">
        <f t="shared" si="1"/>
        <v>47726</v>
      </c>
      <c r="CH2" s="113">
        <f t="shared" si="1"/>
        <v>47756</v>
      </c>
      <c r="CI2" s="113">
        <f t="shared" si="1"/>
        <v>47787</v>
      </c>
      <c r="CJ2" s="113">
        <f t="shared" si="1"/>
        <v>47817</v>
      </c>
      <c r="CK2" s="113">
        <f t="shared" si="1"/>
        <v>47848</v>
      </c>
      <c r="CL2" s="113">
        <f t="shared" si="1"/>
        <v>47879</v>
      </c>
      <c r="CM2" s="113">
        <f t="shared" si="1"/>
        <v>47907</v>
      </c>
      <c r="CN2" s="113">
        <f t="shared" si="1"/>
        <v>47938</v>
      </c>
      <c r="CO2" s="113">
        <f t="shared" si="1"/>
        <v>47968</v>
      </c>
      <c r="CP2" s="113">
        <f t="shared" si="1"/>
        <v>47999</v>
      </c>
      <c r="CQ2" s="113">
        <f t="shared" si="1"/>
        <v>48029</v>
      </c>
      <c r="CR2" s="113">
        <f t="shared" si="1"/>
        <v>48060</v>
      </c>
      <c r="CS2" s="113">
        <f t="shared" si="1"/>
        <v>48091</v>
      </c>
      <c r="CT2" s="113">
        <f t="shared" si="1"/>
        <v>48121</v>
      </c>
      <c r="CU2" s="113">
        <f t="shared" si="1"/>
        <v>48152</v>
      </c>
      <c r="CV2" s="113">
        <f t="shared" si="1"/>
        <v>48182</v>
      </c>
      <c r="CW2" s="113">
        <f t="shared" si="1"/>
        <v>48213</v>
      </c>
      <c r="CX2" s="113">
        <f t="shared" si="1"/>
        <v>48244</v>
      </c>
      <c r="CY2" s="113">
        <f t="shared" si="1"/>
        <v>48273</v>
      </c>
      <c r="CZ2" s="113">
        <f t="shared" si="1"/>
        <v>48304</v>
      </c>
      <c r="DA2" s="113">
        <f t="shared" si="1"/>
        <v>48334</v>
      </c>
      <c r="DB2" s="113">
        <f t="shared" si="1"/>
        <v>48365</v>
      </c>
      <c r="DC2" s="113">
        <f t="shared" si="1"/>
        <v>48395</v>
      </c>
      <c r="DD2" s="113">
        <f t="shared" si="1"/>
        <v>48426</v>
      </c>
      <c r="DE2" s="113">
        <f t="shared" si="1"/>
        <v>48457</v>
      </c>
      <c r="DF2" s="113">
        <f t="shared" si="1"/>
        <v>48487</v>
      </c>
      <c r="DG2" s="113">
        <f t="shared" si="1"/>
        <v>48518</v>
      </c>
      <c r="DH2" s="113">
        <f t="shared" si="1"/>
        <v>48548</v>
      </c>
      <c r="DI2" s="113">
        <f t="shared" si="1"/>
        <v>48579</v>
      </c>
      <c r="DJ2" s="113">
        <f t="shared" si="1"/>
        <v>48610</v>
      </c>
      <c r="DK2" s="113">
        <f t="shared" si="1"/>
        <v>48638</v>
      </c>
      <c r="DL2" s="113">
        <f t="shared" si="1"/>
        <v>48669</v>
      </c>
      <c r="DM2" s="113">
        <f t="shared" si="1"/>
        <v>48699</v>
      </c>
      <c r="DN2" s="113">
        <f t="shared" si="1"/>
        <v>48730</v>
      </c>
      <c r="DO2" s="113">
        <f t="shared" si="1"/>
        <v>48760</v>
      </c>
      <c r="DP2" s="113">
        <f t="shared" si="1"/>
        <v>48791</v>
      </c>
      <c r="DQ2" s="113">
        <f t="shared" si="1"/>
        <v>48822</v>
      </c>
      <c r="DR2" s="113">
        <f t="shared" si="1"/>
        <v>48852</v>
      </c>
      <c r="DS2" s="113">
        <f t="shared" si="1"/>
        <v>48883</v>
      </c>
      <c r="DT2" s="113">
        <f t="shared" si="1"/>
        <v>48913</v>
      </c>
      <c r="DU2" s="113">
        <f t="shared" si="1"/>
        <v>48944</v>
      </c>
      <c r="DV2" s="113">
        <f t="shared" si="1"/>
        <v>48975</v>
      </c>
      <c r="DW2" s="113">
        <f t="shared" si="1"/>
        <v>49003</v>
      </c>
      <c r="DX2" s="113">
        <f t="shared" si="1"/>
        <v>49034</v>
      </c>
      <c r="DY2" s="113">
        <f t="shared" si="1"/>
        <v>49064</v>
      </c>
      <c r="DZ2" s="113">
        <f t="shared" si="1"/>
        <v>49095</v>
      </c>
      <c r="EA2" s="113">
        <f t="shared" si="1"/>
        <v>49125</v>
      </c>
      <c r="EB2" s="113">
        <f t="shared" si="1"/>
        <v>49156</v>
      </c>
      <c r="EC2" s="113">
        <f t="shared" si="1"/>
        <v>49187</v>
      </c>
      <c r="ED2" s="113">
        <f t="shared" si="1"/>
        <v>49217</v>
      </c>
      <c r="EE2" s="113">
        <f t="shared" si="1"/>
        <v>49248</v>
      </c>
      <c r="EF2" s="113">
        <f t="shared" si="1"/>
        <v>49278</v>
      </c>
      <c r="EG2" s="113">
        <f t="shared" si="1"/>
        <v>49309</v>
      </c>
      <c r="EH2" s="113">
        <f t="shared" si="1"/>
        <v>49340</v>
      </c>
      <c r="EI2" s="113">
        <f t="shared" si="1"/>
        <v>49368</v>
      </c>
      <c r="EJ2" s="113">
        <f t="shared" si="1"/>
        <v>49399</v>
      </c>
      <c r="EK2" s="113">
        <f t="shared" si="1"/>
        <v>49429</v>
      </c>
      <c r="EL2" s="113">
        <f t="shared" si="1"/>
        <v>49460</v>
      </c>
      <c r="EM2" s="190"/>
    </row>
    <row r="3" spans="1:143" ht="15.75" customHeight="1" thickBot="1" x14ac:dyDescent="0.25">
      <c r="A3" s="114" t="s">
        <v>155</v>
      </c>
      <c r="B3" s="115"/>
      <c r="C3" s="115"/>
      <c r="D3" s="115"/>
      <c r="E3" s="115"/>
      <c r="F3" s="115"/>
      <c r="G3" s="115"/>
      <c r="H3" s="115"/>
      <c r="I3" s="115"/>
      <c r="J3" s="115"/>
      <c r="K3" s="115"/>
      <c r="L3" s="115"/>
      <c r="M3" s="115"/>
      <c r="N3" s="115"/>
      <c r="O3" s="115"/>
      <c r="P3" s="115"/>
      <c r="Q3" s="115"/>
      <c r="R3" s="115"/>
      <c r="S3" s="115"/>
      <c r="T3" s="115"/>
      <c r="U3" s="116"/>
      <c r="V3" s="115" t="s">
        <v>156</v>
      </c>
      <c r="W3" s="117">
        <f t="shared" ref="W3" si="2">ROUNDUP(W1/12,0)</f>
        <v>1</v>
      </c>
      <c r="X3" s="115">
        <f t="shared" ref="X3:EL3" si="3">ROUNDUP(X1/12,0)</f>
        <v>1</v>
      </c>
      <c r="Y3" s="115">
        <f t="shared" si="3"/>
        <v>1</v>
      </c>
      <c r="Z3" s="115">
        <f t="shared" si="3"/>
        <v>1</v>
      </c>
      <c r="AA3" s="115">
        <f t="shared" si="3"/>
        <v>1</v>
      </c>
      <c r="AB3" s="115">
        <f t="shared" si="3"/>
        <v>1</v>
      </c>
      <c r="AC3" s="115">
        <f t="shared" si="3"/>
        <v>1</v>
      </c>
      <c r="AD3" s="115">
        <f t="shared" si="3"/>
        <v>1</v>
      </c>
      <c r="AE3" s="115">
        <f t="shared" si="3"/>
        <v>1</v>
      </c>
      <c r="AF3" s="115">
        <f t="shared" si="3"/>
        <v>1</v>
      </c>
      <c r="AG3" s="115">
        <f t="shared" si="3"/>
        <v>1</v>
      </c>
      <c r="AH3" s="115">
        <f t="shared" si="3"/>
        <v>1</v>
      </c>
      <c r="AI3" s="115">
        <f t="shared" si="3"/>
        <v>2</v>
      </c>
      <c r="AJ3" s="115">
        <f t="shared" si="3"/>
        <v>2</v>
      </c>
      <c r="AK3" s="115">
        <f t="shared" si="3"/>
        <v>2</v>
      </c>
      <c r="AL3" s="115">
        <f t="shared" si="3"/>
        <v>2</v>
      </c>
      <c r="AM3" s="115">
        <f t="shared" si="3"/>
        <v>2</v>
      </c>
      <c r="AN3" s="115">
        <f t="shared" si="3"/>
        <v>2</v>
      </c>
      <c r="AO3" s="115">
        <f t="shared" si="3"/>
        <v>2</v>
      </c>
      <c r="AP3" s="115">
        <f t="shared" si="3"/>
        <v>2</v>
      </c>
      <c r="AQ3" s="115">
        <f t="shared" si="3"/>
        <v>2</v>
      </c>
      <c r="AR3" s="115">
        <f t="shared" si="3"/>
        <v>2</v>
      </c>
      <c r="AS3" s="115">
        <f t="shared" si="3"/>
        <v>2</v>
      </c>
      <c r="AT3" s="115">
        <f t="shared" si="3"/>
        <v>2</v>
      </c>
      <c r="AU3" s="115">
        <f t="shared" si="3"/>
        <v>3</v>
      </c>
      <c r="AV3" s="115">
        <f t="shared" si="3"/>
        <v>3</v>
      </c>
      <c r="AW3" s="115">
        <f t="shared" si="3"/>
        <v>3</v>
      </c>
      <c r="AX3" s="115">
        <f t="shared" si="3"/>
        <v>3</v>
      </c>
      <c r="AY3" s="115">
        <f t="shared" si="3"/>
        <v>3</v>
      </c>
      <c r="AZ3" s="115">
        <f t="shared" si="3"/>
        <v>3</v>
      </c>
      <c r="BA3" s="115">
        <f t="shared" si="3"/>
        <v>3</v>
      </c>
      <c r="BB3" s="115">
        <f t="shared" si="3"/>
        <v>3</v>
      </c>
      <c r="BC3" s="115">
        <f t="shared" si="3"/>
        <v>3</v>
      </c>
      <c r="BD3" s="115">
        <f t="shared" si="3"/>
        <v>3</v>
      </c>
      <c r="BE3" s="115">
        <f t="shared" si="3"/>
        <v>3</v>
      </c>
      <c r="BF3" s="115">
        <f t="shared" si="3"/>
        <v>3</v>
      </c>
      <c r="BG3" s="115">
        <f t="shared" si="3"/>
        <v>4</v>
      </c>
      <c r="BH3" s="115">
        <f t="shared" si="3"/>
        <v>4</v>
      </c>
      <c r="BI3" s="115">
        <f t="shared" si="3"/>
        <v>4</v>
      </c>
      <c r="BJ3" s="115">
        <f t="shared" si="3"/>
        <v>4</v>
      </c>
      <c r="BK3" s="115">
        <f t="shared" si="3"/>
        <v>4</v>
      </c>
      <c r="BL3" s="115">
        <f t="shared" si="3"/>
        <v>4</v>
      </c>
      <c r="BM3" s="115">
        <f t="shared" si="3"/>
        <v>4</v>
      </c>
      <c r="BN3" s="115">
        <f t="shared" si="3"/>
        <v>4</v>
      </c>
      <c r="BO3" s="115">
        <f t="shared" si="3"/>
        <v>4</v>
      </c>
      <c r="BP3" s="115">
        <f t="shared" si="3"/>
        <v>4</v>
      </c>
      <c r="BQ3" s="115">
        <f t="shared" si="3"/>
        <v>4</v>
      </c>
      <c r="BR3" s="115">
        <f t="shared" si="3"/>
        <v>4</v>
      </c>
      <c r="BS3" s="115">
        <f t="shared" si="3"/>
        <v>5</v>
      </c>
      <c r="BT3" s="115">
        <f t="shared" si="3"/>
        <v>5</v>
      </c>
      <c r="BU3" s="115">
        <f t="shared" si="3"/>
        <v>5</v>
      </c>
      <c r="BV3" s="115">
        <f t="shared" si="3"/>
        <v>5</v>
      </c>
      <c r="BW3" s="115">
        <f t="shared" si="3"/>
        <v>5</v>
      </c>
      <c r="BX3" s="115">
        <f t="shared" si="3"/>
        <v>5</v>
      </c>
      <c r="BY3" s="115">
        <f t="shared" si="3"/>
        <v>5</v>
      </c>
      <c r="BZ3" s="115">
        <f t="shared" si="3"/>
        <v>5</v>
      </c>
      <c r="CA3" s="115">
        <f t="shared" si="3"/>
        <v>5</v>
      </c>
      <c r="CB3" s="115">
        <f t="shared" si="3"/>
        <v>5</v>
      </c>
      <c r="CC3" s="115">
        <f t="shared" si="3"/>
        <v>5</v>
      </c>
      <c r="CD3" s="115">
        <f t="shared" si="3"/>
        <v>5</v>
      </c>
      <c r="CE3" s="115">
        <f t="shared" si="3"/>
        <v>6</v>
      </c>
      <c r="CF3" s="115">
        <f t="shared" si="3"/>
        <v>6</v>
      </c>
      <c r="CG3" s="115">
        <f t="shared" si="3"/>
        <v>6</v>
      </c>
      <c r="CH3" s="115">
        <f t="shared" si="3"/>
        <v>6</v>
      </c>
      <c r="CI3" s="115">
        <f t="shared" si="3"/>
        <v>6</v>
      </c>
      <c r="CJ3" s="115">
        <f t="shared" si="3"/>
        <v>6</v>
      </c>
      <c r="CK3" s="115">
        <f t="shared" si="3"/>
        <v>6</v>
      </c>
      <c r="CL3" s="115">
        <f t="shared" si="3"/>
        <v>6</v>
      </c>
      <c r="CM3" s="115">
        <f t="shared" si="3"/>
        <v>6</v>
      </c>
      <c r="CN3" s="115">
        <f t="shared" si="3"/>
        <v>6</v>
      </c>
      <c r="CO3" s="115">
        <f t="shared" si="3"/>
        <v>6</v>
      </c>
      <c r="CP3" s="115">
        <f t="shared" si="3"/>
        <v>6</v>
      </c>
      <c r="CQ3" s="115">
        <f t="shared" si="3"/>
        <v>7</v>
      </c>
      <c r="CR3" s="115">
        <f t="shared" si="3"/>
        <v>7</v>
      </c>
      <c r="CS3" s="115">
        <f t="shared" si="3"/>
        <v>7</v>
      </c>
      <c r="CT3" s="115">
        <f t="shared" si="3"/>
        <v>7</v>
      </c>
      <c r="CU3" s="115">
        <f t="shared" si="3"/>
        <v>7</v>
      </c>
      <c r="CV3" s="115">
        <f t="shared" si="3"/>
        <v>7</v>
      </c>
      <c r="CW3" s="115">
        <f t="shared" si="3"/>
        <v>7</v>
      </c>
      <c r="CX3" s="115">
        <f t="shared" si="3"/>
        <v>7</v>
      </c>
      <c r="CY3" s="115">
        <f t="shared" si="3"/>
        <v>7</v>
      </c>
      <c r="CZ3" s="115">
        <f t="shared" si="3"/>
        <v>7</v>
      </c>
      <c r="DA3" s="115">
        <f t="shared" si="3"/>
        <v>7</v>
      </c>
      <c r="DB3" s="115">
        <f t="shared" si="3"/>
        <v>7</v>
      </c>
      <c r="DC3" s="115">
        <f t="shared" si="3"/>
        <v>8</v>
      </c>
      <c r="DD3" s="115">
        <f t="shared" si="3"/>
        <v>8</v>
      </c>
      <c r="DE3" s="115">
        <f t="shared" si="3"/>
        <v>8</v>
      </c>
      <c r="DF3" s="115">
        <f t="shared" si="3"/>
        <v>8</v>
      </c>
      <c r="DG3" s="115">
        <f t="shared" si="3"/>
        <v>8</v>
      </c>
      <c r="DH3" s="115">
        <f t="shared" si="3"/>
        <v>8</v>
      </c>
      <c r="DI3" s="115">
        <f t="shared" si="3"/>
        <v>8</v>
      </c>
      <c r="DJ3" s="115">
        <f t="shared" si="3"/>
        <v>8</v>
      </c>
      <c r="DK3" s="115">
        <f t="shared" si="3"/>
        <v>8</v>
      </c>
      <c r="DL3" s="115">
        <f t="shared" si="3"/>
        <v>8</v>
      </c>
      <c r="DM3" s="115">
        <f t="shared" si="3"/>
        <v>8</v>
      </c>
      <c r="DN3" s="115">
        <f t="shared" si="3"/>
        <v>8</v>
      </c>
      <c r="DO3" s="115">
        <f t="shared" si="3"/>
        <v>9</v>
      </c>
      <c r="DP3" s="115">
        <f t="shared" si="3"/>
        <v>9</v>
      </c>
      <c r="DQ3" s="115">
        <f t="shared" si="3"/>
        <v>9</v>
      </c>
      <c r="DR3" s="115">
        <f t="shared" si="3"/>
        <v>9</v>
      </c>
      <c r="DS3" s="115">
        <f t="shared" si="3"/>
        <v>9</v>
      </c>
      <c r="DT3" s="115">
        <f t="shared" si="3"/>
        <v>9</v>
      </c>
      <c r="DU3" s="115">
        <f t="shared" si="3"/>
        <v>9</v>
      </c>
      <c r="DV3" s="115">
        <f t="shared" si="3"/>
        <v>9</v>
      </c>
      <c r="DW3" s="115">
        <f t="shared" si="3"/>
        <v>9</v>
      </c>
      <c r="DX3" s="115">
        <f t="shared" si="3"/>
        <v>9</v>
      </c>
      <c r="DY3" s="115">
        <f t="shared" si="3"/>
        <v>9</v>
      </c>
      <c r="DZ3" s="115">
        <f t="shared" si="3"/>
        <v>9</v>
      </c>
      <c r="EA3" s="115">
        <f t="shared" si="3"/>
        <v>10</v>
      </c>
      <c r="EB3" s="115">
        <f t="shared" si="3"/>
        <v>10</v>
      </c>
      <c r="EC3" s="115">
        <f t="shared" si="3"/>
        <v>10</v>
      </c>
      <c r="ED3" s="115">
        <f t="shared" si="3"/>
        <v>10</v>
      </c>
      <c r="EE3" s="115">
        <f t="shared" si="3"/>
        <v>10</v>
      </c>
      <c r="EF3" s="115">
        <f t="shared" si="3"/>
        <v>10</v>
      </c>
      <c r="EG3" s="115">
        <f t="shared" si="3"/>
        <v>10</v>
      </c>
      <c r="EH3" s="115">
        <f t="shared" si="3"/>
        <v>10</v>
      </c>
      <c r="EI3" s="115">
        <f t="shared" si="3"/>
        <v>10</v>
      </c>
      <c r="EJ3" s="115">
        <f t="shared" si="3"/>
        <v>10</v>
      </c>
      <c r="EK3" s="115">
        <f t="shared" si="3"/>
        <v>10</v>
      </c>
      <c r="EL3" s="115">
        <f t="shared" si="3"/>
        <v>10</v>
      </c>
      <c r="EM3" s="191"/>
    </row>
    <row r="4" spans="1:143" ht="15.75" customHeight="1" thickBot="1" x14ac:dyDescent="0.25">
      <c r="A4" s="118"/>
      <c r="B4" s="34" t="s">
        <v>157</v>
      </c>
      <c r="C4" s="32" t="s">
        <v>158</v>
      </c>
      <c r="D4" s="119" t="s">
        <v>40</v>
      </c>
      <c r="E4" s="120" t="s">
        <v>159</v>
      </c>
      <c r="F4" s="33"/>
      <c r="G4" s="33"/>
      <c r="H4" s="33"/>
      <c r="I4" s="33"/>
      <c r="J4" s="33"/>
      <c r="K4" s="33"/>
      <c r="L4" s="33"/>
      <c r="M4" s="33"/>
      <c r="N4" s="33"/>
      <c r="O4" s="33"/>
      <c r="P4" s="33"/>
      <c r="Q4" s="33"/>
      <c r="R4" s="33"/>
      <c r="S4" s="33"/>
      <c r="T4" s="33"/>
      <c r="U4" s="121"/>
      <c r="V4" s="33"/>
      <c r="W4" s="122"/>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192"/>
    </row>
    <row r="5" spans="1:143" ht="15.75" customHeight="1" x14ac:dyDescent="0.2">
      <c r="A5" s="123"/>
      <c r="B5" s="88">
        <f>SUMIF(C$20:C$65,C5,A$20:A$65)</f>
        <v>0</v>
      </c>
      <c r="C5" s="61" t="s">
        <v>160</v>
      </c>
      <c r="D5" s="124" t="e">
        <f>AVERAGEIF($C$20:$C$66,$C5,D$20:D$66)</f>
        <v>#DIV/0!</v>
      </c>
      <c r="E5" s="125" t="e">
        <f>AVERAGEIF($C$20:$C$66, $C5, $E$20:$E$66)</f>
        <v>#DIV/0!</v>
      </c>
      <c r="U5" s="27"/>
      <c r="V5" s="7" t="str">
        <f t="shared" ref="V5:V7" si="4">C5</f>
        <v xml:space="preserve">1Bd/1Ba </v>
      </c>
      <c r="W5" s="126">
        <f>SUMIF($C$20:$C$66,$C5,W$20:W$66)</f>
        <v>0</v>
      </c>
      <c r="X5" s="126">
        <f>SUMIF($C$20:$C$66,$C5,X$20:X$66)</f>
        <v>0</v>
      </c>
      <c r="Y5" s="126">
        <f>SUMIF($C$20:$C$66,$C5,Y$20:Y$66)</f>
        <v>0</v>
      </c>
      <c r="Z5" s="126">
        <f>SUMIF($C$20:$C$66,$C5,Z$20:Z$66)</f>
        <v>0</v>
      </c>
      <c r="AA5" s="126">
        <f>SUMIF($C$20:$C$66,$C5,AA$20:AA$66)</f>
        <v>0</v>
      </c>
      <c r="AB5" s="126">
        <f>SUMIF($C$20:$C$66,$C5,AB$20:AB$66)</f>
        <v>0</v>
      </c>
      <c r="AC5" s="126">
        <f>SUMIF($C$20:$C$66,$C5,AC$20:AC$66)</f>
        <v>0</v>
      </c>
      <c r="AD5" s="126">
        <f>SUMIF($C$20:$C$66,$C5,AD$20:AD$66)</f>
        <v>0</v>
      </c>
      <c r="AE5" s="126">
        <f>SUMIF($C$20:$C$66,$C5,AE$20:AE$66)</f>
        <v>0</v>
      </c>
      <c r="AF5" s="126">
        <f>SUMIF($C$20:$C$66,$C5,AF$20:AF$66)</f>
        <v>0</v>
      </c>
      <c r="AG5" s="126">
        <f>SUMIF($C$20:$C$66,$C5,AG$20:AG$66)</f>
        <v>0</v>
      </c>
      <c r="AH5" s="126">
        <f>SUMIF($C$20:$C$66,$C5,AH$20:AH$66)</f>
        <v>0</v>
      </c>
      <c r="AI5" s="126">
        <f>SUMIF($C$20:$C$66,$C5,AI$20:AI$66)</f>
        <v>0</v>
      </c>
      <c r="AJ5" s="126">
        <f>SUMIF($C$20:$C$66,$C5,AJ$20:AJ$66)</f>
        <v>0</v>
      </c>
      <c r="AK5" s="126">
        <f>SUMIF($C$20:$C$66,$C5,AK$20:AK$66)</f>
        <v>0</v>
      </c>
      <c r="AL5" s="126">
        <f>SUMIF($C$20:$C$66,$C5,AL$20:AL$66)</f>
        <v>0</v>
      </c>
      <c r="AM5" s="126">
        <f>SUMIF($C$20:$C$66,$C5,AM$20:AM$66)</f>
        <v>0</v>
      </c>
      <c r="AN5" s="126">
        <f>SUMIF($C$20:$C$66,$C5,AN$20:AN$66)</f>
        <v>0</v>
      </c>
      <c r="AO5" s="126">
        <f>SUMIF($C$20:$C$66,$C5,AO$20:AO$66)</f>
        <v>0</v>
      </c>
      <c r="AP5" s="126">
        <f>SUMIF($C$20:$C$66,$C5,AP$20:AP$66)</f>
        <v>0</v>
      </c>
      <c r="AQ5" s="126">
        <f>SUMIF($C$20:$C$66,$C5,AQ$20:AQ$66)</f>
        <v>0</v>
      </c>
      <c r="AR5" s="126">
        <f>SUMIF($C$20:$C$66,$C5,AR$20:AR$66)</f>
        <v>0</v>
      </c>
      <c r="AS5" s="126">
        <f>SUMIF($C$20:$C$66,$C5,AS$20:AS$66)</f>
        <v>0</v>
      </c>
      <c r="AT5" s="126">
        <f>SUMIF($C$20:$C$66,$C5,AT$20:AT$66)</f>
        <v>0</v>
      </c>
      <c r="AU5" s="126">
        <f>SUMIF($C$20:$C$66,$C5,AU$20:AU$66)</f>
        <v>0</v>
      </c>
      <c r="AV5" s="126">
        <f>SUMIF($C$20:$C$66,$C5,AV$20:AV$66)</f>
        <v>0</v>
      </c>
      <c r="AW5" s="126">
        <f>SUMIF($C$20:$C$66,$C5,AW$20:AW$66)</f>
        <v>0</v>
      </c>
      <c r="AX5" s="126">
        <f>SUMIF($C$20:$C$66,$C5,AX$20:AX$66)</f>
        <v>0</v>
      </c>
      <c r="AY5" s="126">
        <f>SUMIF($C$20:$C$66,$C5,AY$20:AY$66)</f>
        <v>0</v>
      </c>
      <c r="AZ5" s="126">
        <f>SUMIF($C$20:$C$66,$C5,AZ$20:AZ$66)</f>
        <v>0</v>
      </c>
      <c r="BA5" s="126">
        <f>SUMIF($C$20:$C$66,$C5,BA$20:BA$66)</f>
        <v>0</v>
      </c>
      <c r="BB5" s="126">
        <f>SUMIF($C$20:$C$66,$C5,BB$20:BB$66)</f>
        <v>0</v>
      </c>
      <c r="BC5" s="126">
        <f>SUMIF($C$20:$C$66,$C5,BC$20:BC$66)</f>
        <v>0</v>
      </c>
      <c r="BD5" s="126">
        <f>SUMIF($C$20:$C$66,$C5,BD$20:BD$66)</f>
        <v>0</v>
      </c>
      <c r="BE5" s="126">
        <f>SUMIF($C$20:$C$66,$C5,BE$20:BE$66)</f>
        <v>0</v>
      </c>
      <c r="BF5" s="126">
        <f>SUMIF($C$20:$C$66,$C5,BF$20:BF$66)</f>
        <v>0</v>
      </c>
      <c r="BG5" s="126">
        <f>SUMIF($C$20:$C$66,$C5,BG$20:BG$66)</f>
        <v>0</v>
      </c>
      <c r="BH5" s="126">
        <f>SUMIF($C$20:$C$66,$C5,BH$20:BH$66)</f>
        <v>0</v>
      </c>
      <c r="BI5" s="126">
        <f>SUMIF($C$20:$C$66,$C5,BI$20:BI$66)</f>
        <v>0</v>
      </c>
      <c r="BJ5" s="126">
        <f>SUMIF($C$20:$C$66,$C5,BJ$20:BJ$66)</f>
        <v>0</v>
      </c>
      <c r="BK5" s="126">
        <f>SUMIF($C$20:$C$66,$C5,BK$20:BK$66)</f>
        <v>0</v>
      </c>
      <c r="BL5" s="126">
        <f>SUMIF($C$20:$C$66,$C5,BL$20:BL$66)</f>
        <v>0</v>
      </c>
      <c r="BM5" s="126">
        <f>SUMIF($C$20:$C$66,$C5,BM$20:BM$66)</f>
        <v>0</v>
      </c>
      <c r="BN5" s="126">
        <f>SUMIF($C$20:$C$66,$C5,BN$20:BN$66)</f>
        <v>0</v>
      </c>
      <c r="BO5" s="126">
        <f>SUMIF($C$20:$C$66,$C5,BO$20:BO$66)</f>
        <v>0</v>
      </c>
      <c r="BP5" s="126">
        <f>SUMIF($C$20:$C$66,$C5,BP$20:BP$66)</f>
        <v>0</v>
      </c>
      <c r="BQ5" s="126">
        <f>SUMIF($C$20:$C$66,$C5,BQ$20:BQ$66)</f>
        <v>0</v>
      </c>
      <c r="BR5" s="126">
        <f>SUMIF($C$20:$C$66,$C5,BR$20:BR$66)</f>
        <v>0</v>
      </c>
      <c r="BS5" s="126">
        <f>SUMIF($C$20:$C$66,$C5,BS$20:BS$66)</f>
        <v>0</v>
      </c>
      <c r="BT5" s="126">
        <f>SUMIF($C$20:$C$66,$C5,BT$20:BT$66)</f>
        <v>0</v>
      </c>
      <c r="BU5" s="126">
        <f>SUMIF($C$20:$C$66,$C5,BU$20:BU$66)</f>
        <v>0</v>
      </c>
      <c r="BV5" s="126">
        <f>SUMIF($C$20:$C$66,$C5,BV$20:BV$66)</f>
        <v>0</v>
      </c>
      <c r="BW5" s="126">
        <f>SUMIF($C$20:$C$66,$C5,BW$20:BW$66)</f>
        <v>0</v>
      </c>
      <c r="BX5" s="126">
        <f>SUMIF($C$20:$C$66,$C5,BX$20:BX$66)</f>
        <v>0</v>
      </c>
      <c r="BY5" s="126">
        <f>SUMIF($C$20:$C$66,$C5,BY$20:BY$66)</f>
        <v>0</v>
      </c>
      <c r="BZ5" s="126">
        <f>SUMIF($C$20:$C$66,$C5,BZ$20:BZ$66)</f>
        <v>0</v>
      </c>
      <c r="CA5" s="126">
        <f>SUMIF($C$20:$C$66,$C5,CA$20:CA$66)</f>
        <v>0</v>
      </c>
      <c r="CB5" s="126">
        <f>SUMIF($C$20:$C$66,$C5,CB$20:CB$66)</f>
        <v>0</v>
      </c>
      <c r="CC5" s="126">
        <f>SUMIF($C$20:$C$66,$C5,CC$20:CC$66)</f>
        <v>0</v>
      </c>
      <c r="CD5" s="126">
        <f>SUMIF($C$20:$C$66,$C5,CD$20:CD$66)</f>
        <v>0</v>
      </c>
      <c r="CE5" s="126">
        <f>SUMIF($C$20:$C$66,$C5,CE$20:CE$66)</f>
        <v>0</v>
      </c>
      <c r="CF5" s="126">
        <f>SUMIF($C$20:$C$66,$C5,CF$20:CF$66)</f>
        <v>0</v>
      </c>
      <c r="CG5" s="126">
        <f>SUMIF($C$20:$C$66,$C5,CG$20:CG$66)</f>
        <v>0</v>
      </c>
      <c r="CH5" s="126">
        <f>SUMIF($C$20:$C$66,$C5,CH$20:CH$66)</f>
        <v>0</v>
      </c>
      <c r="CI5" s="126">
        <f>SUMIF($C$20:$C$66,$C5,CI$20:CI$66)</f>
        <v>0</v>
      </c>
      <c r="CJ5" s="126">
        <f>SUMIF($C$20:$C$66,$C5,CJ$20:CJ$66)</f>
        <v>0</v>
      </c>
      <c r="CK5" s="126">
        <f>SUMIF($C$20:$C$66,$C5,CK$20:CK$66)</f>
        <v>0</v>
      </c>
      <c r="CL5" s="126">
        <f>SUMIF($C$20:$C$66,$C5,CL$20:CL$66)</f>
        <v>0</v>
      </c>
      <c r="CM5" s="126">
        <f>SUMIF($C$20:$C$66,$C5,CM$20:CM$66)</f>
        <v>0</v>
      </c>
      <c r="CN5" s="126">
        <f>SUMIF($C$20:$C$66,$C5,CN$20:CN$66)</f>
        <v>0</v>
      </c>
      <c r="CO5" s="126">
        <f>SUMIF($C$20:$C$66,$C5,CO$20:CO$66)</f>
        <v>0</v>
      </c>
      <c r="CP5" s="126">
        <f>SUMIF($C$20:$C$66,$C5,CP$20:CP$66)</f>
        <v>0</v>
      </c>
      <c r="CQ5" s="126">
        <f>SUMIF($C$20:$C$66,$C5,CQ$20:CQ$66)</f>
        <v>0</v>
      </c>
      <c r="CR5" s="126">
        <f>SUMIF($C$20:$C$66,$C5,CR$20:CR$66)</f>
        <v>0</v>
      </c>
      <c r="CS5" s="126">
        <f>SUMIF($C$20:$C$66,$C5,CS$20:CS$66)</f>
        <v>0</v>
      </c>
      <c r="CT5" s="126">
        <f>SUMIF($C$20:$C$66,$C5,CT$20:CT$66)</f>
        <v>0</v>
      </c>
      <c r="CU5" s="126">
        <f>SUMIF($C$20:$C$66,$C5,CU$20:CU$66)</f>
        <v>0</v>
      </c>
      <c r="CV5" s="126">
        <f>SUMIF($C$20:$C$66,$C5,CV$20:CV$66)</f>
        <v>0</v>
      </c>
      <c r="CW5" s="126">
        <f>SUMIF($C$20:$C$66,$C5,CW$20:CW$66)</f>
        <v>0</v>
      </c>
      <c r="CX5" s="126">
        <f>SUMIF($C$20:$C$66,$C5,CX$20:CX$66)</f>
        <v>0</v>
      </c>
      <c r="CY5" s="126">
        <f>SUMIF($C$20:$C$66,$C5,CY$20:CY$66)</f>
        <v>0</v>
      </c>
      <c r="CZ5" s="126">
        <f>SUMIF($C$20:$C$66,$C5,CZ$20:CZ$66)</f>
        <v>0</v>
      </c>
      <c r="DA5" s="126">
        <f>SUMIF($C$20:$C$66,$C5,DA$20:DA$66)</f>
        <v>0</v>
      </c>
      <c r="DB5" s="126">
        <f>SUMIF($C$20:$C$66,$C5,DB$20:DB$66)</f>
        <v>0</v>
      </c>
      <c r="DC5" s="126">
        <f>SUMIF($C$20:$C$66,$C5,DC$20:DC$66)</f>
        <v>0</v>
      </c>
      <c r="DD5" s="126">
        <f>SUMIF($C$20:$C$66,$C5,DD$20:DD$66)</f>
        <v>0</v>
      </c>
      <c r="DE5" s="126">
        <f>SUMIF($C$20:$C$66,$C5,DE$20:DE$66)</f>
        <v>0</v>
      </c>
      <c r="DF5" s="126">
        <f>SUMIF($C$20:$C$66,$C5,DF$20:DF$66)</f>
        <v>0</v>
      </c>
      <c r="DG5" s="126">
        <f>SUMIF($C$20:$C$66,$C5,DG$20:DG$66)</f>
        <v>0</v>
      </c>
      <c r="DH5" s="126">
        <f>SUMIF($C$20:$C$66,$C5,DH$20:DH$66)</f>
        <v>0</v>
      </c>
      <c r="DI5" s="126">
        <f>SUMIF($C$20:$C$66,$C5,DI$20:DI$66)</f>
        <v>0</v>
      </c>
      <c r="DJ5" s="126">
        <f>SUMIF($C$20:$C$66,$C5,DJ$20:DJ$66)</f>
        <v>0</v>
      </c>
      <c r="DK5" s="126">
        <f>SUMIF($C$20:$C$66,$C5,DK$20:DK$66)</f>
        <v>0</v>
      </c>
      <c r="DL5" s="126">
        <f>SUMIF($C$20:$C$66,$C5,DL$20:DL$66)</f>
        <v>0</v>
      </c>
      <c r="DM5" s="126">
        <f>SUMIF($C$20:$C$66,$C5,DM$20:DM$66)</f>
        <v>0</v>
      </c>
      <c r="DN5" s="126">
        <f>SUMIF($C$20:$C$66,$C5,DN$20:DN$66)</f>
        <v>0</v>
      </c>
      <c r="DO5" s="126">
        <f>SUMIF($C$20:$C$66,$C5,DO$20:DO$66)</f>
        <v>0</v>
      </c>
      <c r="DP5" s="126">
        <f>SUMIF($C$20:$C$66,$C5,DP$20:DP$66)</f>
        <v>0</v>
      </c>
      <c r="DQ5" s="126">
        <f>SUMIF($C$20:$C$66,$C5,DQ$20:DQ$66)</f>
        <v>0</v>
      </c>
      <c r="DR5" s="126">
        <f>SUMIF($C$20:$C$66,$C5,DR$20:DR$66)</f>
        <v>0</v>
      </c>
      <c r="DS5" s="126">
        <f>SUMIF($C$20:$C$66,$C5,DS$20:DS$66)</f>
        <v>0</v>
      </c>
      <c r="DT5" s="126">
        <f>SUMIF($C$20:$C$66,$C5,DT$20:DT$66)</f>
        <v>0</v>
      </c>
      <c r="DU5" s="126">
        <f>SUMIF($C$20:$C$66,$C5,DU$20:DU$66)</f>
        <v>0</v>
      </c>
      <c r="DV5" s="126">
        <f>SUMIF($C$20:$C$66,$C5,DV$20:DV$66)</f>
        <v>0</v>
      </c>
      <c r="DW5" s="126">
        <f>SUMIF($C$20:$C$66,$C5,DW$20:DW$66)</f>
        <v>0</v>
      </c>
      <c r="DX5" s="126">
        <f>SUMIF($C$20:$C$66,$C5,DX$20:DX$66)</f>
        <v>0</v>
      </c>
      <c r="DY5" s="126">
        <f>SUMIF($C$20:$C$66,$C5,DY$20:DY$66)</f>
        <v>0</v>
      </c>
      <c r="DZ5" s="126">
        <f>SUMIF($C$20:$C$66,$C5,DZ$20:DZ$66)</f>
        <v>0</v>
      </c>
      <c r="EA5" s="126">
        <f>SUMIF($C$20:$C$66,$C5,EA$20:EA$66)</f>
        <v>0</v>
      </c>
      <c r="EB5" s="126">
        <f>SUMIF($C$20:$C$66,$C5,EB$20:EB$66)</f>
        <v>0</v>
      </c>
      <c r="EC5" s="126">
        <f>SUMIF($C$20:$C$66,$C5,EC$20:EC$66)</f>
        <v>0</v>
      </c>
      <c r="ED5" s="126">
        <f>SUMIF($C$20:$C$66,$C5,ED$20:ED$66)</f>
        <v>0</v>
      </c>
      <c r="EE5" s="126">
        <f>SUMIF($C$20:$C$66,$C5,EE$20:EE$66)</f>
        <v>0</v>
      </c>
      <c r="EF5" s="126">
        <f>SUMIF($C$20:$C$66,$C5,EF$20:EF$66)</f>
        <v>0</v>
      </c>
      <c r="EG5" s="126">
        <f>SUMIF($C$20:$C$66,$C5,EG$20:EG$66)</f>
        <v>0</v>
      </c>
      <c r="EH5" s="126">
        <f>SUMIF($C$20:$C$66,$C5,EH$20:EH$66)</f>
        <v>0</v>
      </c>
      <c r="EI5" s="126">
        <f>SUMIF($C$20:$C$66,$C5,EI$20:EI$66)</f>
        <v>0</v>
      </c>
      <c r="EJ5" s="126">
        <f>SUMIF($C$20:$C$66,$C5,EJ$20:EJ$66)</f>
        <v>0</v>
      </c>
      <c r="EK5" s="126">
        <f>SUMIF($C$20:$C$66,$C5,EK$20:EK$66)</f>
        <v>0</v>
      </c>
      <c r="EL5" s="126">
        <f>SUMIF($C$20:$C$66,$C5,EL$20:EL$66)</f>
        <v>0</v>
      </c>
      <c r="EM5" s="193"/>
    </row>
    <row r="6" spans="1:143" ht="15.75" customHeight="1" x14ac:dyDescent="0.2">
      <c r="A6" s="123"/>
      <c r="B6" s="88">
        <f>SUMIF(C$20:C$65,C6,A$20:A$65)</f>
        <v>36</v>
      </c>
      <c r="C6" s="61" t="s">
        <v>161</v>
      </c>
      <c r="D6" s="124">
        <f>AVERAGEIF($C$20:$C$66,$C6,D$20:D$66)</f>
        <v>750</v>
      </c>
      <c r="E6" s="125">
        <f>AVERAGEIF($C$20:$C$66, $C6, $E$20:$E$66)</f>
        <v>1.095185185185185</v>
      </c>
      <c r="U6" s="27"/>
      <c r="V6" s="7" t="str">
        <f t="shared" si="4"/>
        <v xml:space="preserve">2Bd/1Ba </v>
      </c>
      <c r="W6" s="126">
        <f>SUMIF($C$20:$C$66,$C6,W$20:W$66)</f>
        <v>29570</v>
      </c>
      <c r="X6" s="126">
        <f>SUMIF($C$20:$C$66,$C6,X$20:X$66)</f>
        <v>29570</v>
      </c>
      <c r="Y6" s="126">
        <f>SUMIF($C$20:$C$66,$C6,Y$20:Y$66)</f>
        <v>29570</v>
      </c>
      <c r="Z6" s="126">
        <f>SUMIF($C$20:$C$66,$C6,Z$20:Z$66)</f>
        <v>29570</v>
      </c>
      <c r="AA6" s="126">
        <f>SUMIF($C$20:$C$66,$C6,AA$20:AA$66)</f>
        <v>29570</v>
      </c>
      <c r="AB6" s="126">
        <f>SUMIF($C$20:$C$66,$C6,AB$20:AB$66)</f>
        <v>29570</v>
      </c>
      <c r="AC6" s="126">
        <f>SUMIF($C$20:$C$66,$C6,AC$20:AC$66)</f>
        <v>29570</v>
      </c>
      <c r="AD6" s="126">
        <f>SUMIF($C$20:$C$66,$C6,AD$20:AD$66)</f>
        <v>29570</v>
      </c>
      <c r="AE6" s="126">
        <f>SUMIF($C$20:$C$66,$C6,AE$20:AE$66)</f>
        <v>29570</v>
      </c>
      <c r="AF6" s="126">
        <f>SUMIF($C$20:$C$66,$C6,AF$20:AF$66)</f>
        <v>29570</v>
      </c>
      <c r="AG6" s="126">
        <f>SUMIF($C$20:$C$66,$C6,AG$20:AG$66)</f>
        <v>29570</v>
      </c>
      <c r="AH6" s="126">
        <f>SUMIF($C$20:$C$66,$C6,AH$20:AH$66)</f>
        <v>29570</v>
      </c>
      <c r="AI6" s="126">
        <f>SUMIF($C$20:$C$66,$C6,AI$20:AI$66)</f>
        <v>30811.940000000002</v>
      </c>
      <c r="AJ6" s="126">
        <f>SUMIF($C$20:$C$66,$C6,AJ$20:AJ$66)</f>
        <v>30811.940000000002</v>
      </c>
      <c r="AK6" s="126">
        <f>SUMIF($C$20:$C$66,$C6,AK$20:AK$66)</f>
        <v>30811.940000000002</v>
      </c>
      <c r="AL6" s="126">
        <f>SUMIF($C$20:$C$66,$C6,AL$20:AL$66)</f>
        <v>30811.940000000002</v>
      </c>
      <c r="AM6" s="126">
        <f>SUMIF($C$20:$C$66,$C6,AM$20:AM$66)</f>
        <v>30811.940000000002</v>
      </c>
      <c r="AN6" s="126">
        <f>SUMIF($C$20:$C$66,$C6,AN$20:AN$66)</f>
        <v>30811.940000000002</v>
      </c>
      <c r="AO6" s="126">
        <f>SUMIF($C$20:$C$66,$C6,AO$20:AO$66)</f>
        <v>30811.940000000002</v>
      </c>
      <c r="AP6" s="126">
        <f>SUMIF($C$20:$C$66,$C6,AP$20:AP$66)</f>
        <v>30811.940000000002</v>
      </c>
      <c r="AQ6" s="126">
        <f>SUMIF($C$20:$C$66,$C6,AQ$20:AQ$66)</f>
        <v>30811.940000000002</v>
      </c>
      <c r="AR6" s="126">
        <f>SUMIF($C$20:$C$66,$C6,AR$20:AR$66)</f>
        <v>30811.940000000002</v>
      </c>
      <c r="AS6" s="126">
        <f>SUMIF($C$20:$C$66,$C6,AS$20:AS$66)</f>
        <v>30811.940000000002</v>
      </c>
      <c r="AT6" s="126">
        <f>SUMIF($C$20:$C$66,$C6,AT$20:AT$66)</f>
        <v>30811.940000000002</v>
      </c>
      <c r="AU6" s="126">
        <f>SUMIF($C$20:$C$66,$C6,AU$20:AU$66)</f>
        <v>32106.041480000004</v>
      </c>
      <c r="AV6" s="126">
        <f>SUMIF($C$20:$C$66,$C6,AV$20:AV$66)</f>
        <v>32106.041480000004</v>
      </c>
      <c r="AW6" s="126">
        <f>SUMIF($C$20:$C$66,$C6,AW$20:AW$66)</f>
        <v>32106.041480000004</v>
      </c>
      <c r="AX6" s="126">
        <f>SUMIF($C$20:$C$66,$C6,AX$20:AX$66)</f>
        <v>32106.041480000004</v>
      </c>
      <c r="AY6" s="126">
        <f>SUMIF($C$20:$C$66,$C6,AY$20:AY$66)</f>
        <v>32106.041480000004</v>
      </c>
      <c r="AZ6" s="126">
        <f>SUMIF($C$20:$C$66,$C6,AZ$20:AZ$66)</f>
        <v>32106.041480000004</v>
      </c>
      <c r="BA6" s="126">
        <f>SUMIF($C$20:$C$66,$C6,BA$20:BA$66)</f>
        <v>32106.041480000004</v>
      </c>
      <c r="BB6" s="126">
        <f>SUMIF($C$20:$C$66,$C6,BB$20:BB$66)</f>
        <v>32106.041480000004</v>
      </c>
      <c r="BC6" s="126">
        <f>SUMIF($C$20:$C$66,$C6,BC$20:BC$66)</f>
        <v>32106.041480000004</v>
      </c>
      <c r="BD6" s="126">
        <f>SUMIF($C$20:$C$66,$C6,BD$20:BD$66)</f>
        <v>32106.041480000004</v>
      </c>
      <c r="BE6" s="126">
        <f>SUMIF($C$20:$C$66,$C6,BE$20:BE$66)</f>
        <v>32106.041480000004</v>
      </c>
      <c r="BF6" s="126">
        <f>SUMIF($C$20:$C$66,$C6,BF$20:BF$66)</f>
        <v>32106.041480000004</v>
      </c>
      <c r="BG6" s="126">
        <f>SUMIF($C$20:$C$66,$C6,BG$20:BG$66)</f>
        <v>33454.495222160018</v>
      </c>
      <c r="BH6" s="126">
        <f>SUMIF($C$20:$C$66,$C6,BH$20:BH$66)</f>
        <v>33454.495222160018</v>
      </c>
      <c r="BI6" s="126">
        <f>SUMIF($C$20:$C$66,$C6,BI$20:BI$66)</f>
        <v>33454.495222160018</v>
      </c>
      <c r="BJ6" s="126">
        <f>SUMIF($C$20:$C$66,$C6,BJ$20:BJ$66)</f>
        <v>33454.495222160018</v>
      </c>
      <c r="BK6" s="126">
        <f>SUMIF($C$20:$C$66,$C6,BK$20:BK$66)</f>
        <v>33454.495222160018</v>
      </c>
      <c r="BL6" s="126">
        <f>SUMIF($C$20:$C$66,$C6,BL$20:BL$66)</f>
        <v>33454.495222160018</v>
      </c>
      <c r="BM6" s="126">
        <f>SUMIF($C$20:$C$66,$C6,BM$20:BM$66)</f>
        <v>33454.495222160018</v>
      </c>
      <c r="BN6" s="126">
        <f>SUMIF($C$20:$C$66,$C6,BN$20:BN$66)</f>
        <v>33454.495222160018</v>
      </c>
      <c r="BO6" s="126">
        <f>SUMIF($C$20:$C$66,$C6,BO$20:BO$66)</f>
        <v>33454.495222160018</v>
      </c>
      <c r="BP6" s="126">
        <f>SUMIF($C$20:$C$66,$C6,BP$20:BP$66)</f>
        <v>33454.495222160018</v>
      </c>
      <c r="BQ6" s="126">
        <f>SUMIF($C$20:$C$66,$C6,BQ$20:BQ$66)</f>
        <v>33454.495222160018</v>
      </c>
      <c r="BR6" s="126">
        <f>SUMIF($C$20:$C$66,$C6,BR$20:BR$66)</f>
        <v>33454.495222160018</v>
      </c>
      <c r="BS6" s="126">
        <f>SUMIF($C$20:$C$66,$C6,BS$20:BS$66)</f>
        <v>34859.584021490715</v>
      </c>
      <c r="BT6" s="126">
        <f>SUMIF($C$20:$C$66,$C6,BT$20:BT$66)</f>
        <v>34859.584021490715</v>
      </c>
      <c r="BU6" s="126">
        <f>SUMIF($C$20:$C$66,$C6,BU$20:BU$66)</f>
        <v>34859.584021490715</v>
      </c>
      <c r="BV6" s="126">
        <f>SUMIF($C$20:$C$66,$C6,BV$20:BV$66)</f>
        <v>34859.584021490715</v>
      </c>
      <c r="BW6" s="126">
        <f>SUMIF($C$20:$C$66,$C6,BW$20:BW$66)</f>
        <v>34859.584021490715</v>
      </c>
      <c r="BX6" s="126">
        <f>SUMIF($C$20:$C$66,$C6,BX$20:BX$66)</f>
        <v>34859.584021490715</v>
      </c>
      <c r="BY6" s="126">
        <f>SUMIF($C$20:$C$66,$C6,BY$20:BY$66)</f>
        <v>34859.584021490715</v>
      </c>
      <c r="BZ6" s="126">
        <f>SUMIF($C$20:$C$66,$C6,BZ$20:BZ$66)</f>
        <v>34859.584021490715</v>
      </c>
      <c r="CA6" s="126">
        <f>SUMIF($C$20:$C$66,$C6,CA$20:CA$66)</f>
        <v>34859.584021490715</v>
      </c>
      <c r="CB6" s="126">
        <f>SUMIF($C$20:$C$66,$C6,CB$20:CB$66)</f>
        <v>34859.584021490715</v>
      </c>
      <c r="CC6" s="126">
        <f>SUMIF($C$20:$C$66,$C6,CC$20:CC$66)</f>
        <v>34859.584021490715</v>
      </c>
      <c r="CD6" s="126">
        <f>SUMIF($C$20:$C$66,$C6,CD$20:CD$66)</f>
        <v>34859.584021490715</v>
      </c>
      <c r="CE6" s="126">
        <f>SUMIF($C$20:$C$66,$C6,CE$20:CE$66)</f>
        <v>36323.686550393337</v>
      </c>
      <c r="CF6" s="126">
        <f>SUMIF($C$20:$C$66,$C6,CF$20:CF$66)</f>
        <v>36323.686550393337</v>
      </c>
      <c r="CG6" s="126">
        <f>SUMIF($C$20:$C$66,$C6,CG$20:CG$66)</f>
        <v>36323.686550393337</v>
      </c>
      <c r="CH6" s="126">
        <f>SUMIF($C$20:$C$66,$C6,CH$20:CH$66)</f>
        <v>36323.686550393337</v>
      </c>
      <c r="CI6" s="126">
        <f>SUMIF($C$20:$C$66,$C6,CI$20:CI$66)</f>
        <v>36323.686550393337</v>
      </c>
      <c r="CJ6" s="126">
        <f>SUMIF($C$20:$C$66,$C6,CJ$20:CJ$66)</f>
        <v>36323.686550393337</v>
      </c>
      <c r="CK6" s="126">
        <f>SUMIF($C$20:$C$66,$C6,CK$20:CK$66)</f>
        <v>36323.686550393337</v>
      </c>
      <c r="CL6" s="126">
        <f>SUMIF($C$20:$C$66,$C6,CL$20:CL$66)</f>
        <v>36323.686550393337</v>
      </c>
      <c r="CM6" s="126">
        <f>SUMIF($C$20:$C$66,$C6,CM$20:CM$66)</f>
        <v>36323.686550393337</v>
      </c>
      <c r="CN6" s="126">
        <f>SUMIF($C$20:$C$66,$C6,CN$20:CN$66)</f>
        <v>36323.686550393337</v>
      </c>
      <c r="CO6" s="126">
        <f>SUMIF($C$20:$C$66,$C6,CO$20:CO$66)</f>
        <v>36323.686550393337</v>
      </c>
      <c r="CP6" s="126">
        <f>SUMIF($C$20:$C$66,$C6,CP$20:CP$66)</f>
        <v>36323.686550393337</v>
      </c>
      <c r="CQ6" s="126">
        <f>SUMIF($C$20:$C$66,$C6,CQ$20:CQ$66)</f>
        <v>37849.281385509879</v>
      </c>
      <c r="CR6" s="126">
        <f>SUMIF($C$20:$C$66,$C6,CR$20:CR$66)</f>
        <v>37849.281385509879</v>
      </c>
      <c r="CS6" s="126">
        <f>SUMIF($C$20:$C$66,$C6,CS$20:CS$66)</f>
        <v>37849.281385509879</v>
      </c>
      <c r="CT6" s="126">
        <f>SUMIF($C$20:$C$66,$C6,CT$20:CT$66)</f>
        <v>37849.281385509879</v>
      </c>
      <c r="CU6" s="126">
        <f>SUMIF($C$20:$C$66,$C6,CU$20:CU$66)</f>
        <v>37849.281385509879</v>
      </c>
      <c r="CV6" s="126">
        <f>SUMIF($C$20:$C$66,$C6,CV$20:CV$66)</f>
        <v>37849.281385509879</v>
      </c>
      <c r="CW6" s="126">
        <f>SUMIF($C$20:$C$66,$C6,CW$20:CW$66)</f>
        <v>37849.281385509879</v>
      </c>
      <c r="CX6" s="126">
        <f>SUMIF($C$20:$C$66,$C6,CX$20:CX$66)</f>
        <v>37849.281385509879</v>
      </c>
      <c r="CY6" s="126">
        <f>SUMIF($C$20:$C$66,$C6,CY$20:CY$66)</f>
        <v>37849.281385509879</v>
      </c>
      <c r="CZ6" s="126">
        <f>SUMIF($C$20:$C$66,$C6,CZ$20:CZ$66)</f>
        <v>37849.281385509879</v>
      </c>
      <c r="DA6" s="126">
        <f>SUMIF($C$20:$C$66,$C6,DA$20:DA$66)</f>
        <v>37849.281385509879</v>
      </c>
      <c r="DB6" s="126">
        <f>SUMIF($C$20:$C$66,$C6,DB$20:DB$66)</f>
        <v>37849.281385509879</v>
      </c>
      <c r="DC6" s="126">
        <f>SUMIF($C$20:$C$66,$C6,DC$20:DC$66)</f>
        <v>39438.95120370129</v>
      </c>
      <c r="DD6" s="126">
        <f>SUMIF($C$20:$C$66,$C6,DD$20:DD$66)</f>
        <v>39438.95120370129</v>
      </c>
      <c r="DE6" s="126">
        <f>SUMIF($C$20:$C$66,$C6,DE$20:DE$66)</f>
        <v>39438.95120370129</v>
      </c>
      <c r="DF6" s="126">
        <f>SUMIF($C$20:$C$66,$C6,DF$20:DF$66)</f>
        <v>39438.95120370129</v>
      </c>
      <c r="DG6" s="126">
        <f>SUMIF($C$20:$C$66,$C6,DG$20:DG$66)</f>
        <v>39438.95120370129</v>
      </c>
      <c r="DH6" s="126">
        <f>SUMIF($C$20:$C$66,$C6,DH$20:DH$66)</f>
        <v>39438.95120370129</v>
      </c>
      <c r="DI6" s="126">
        <f>SUMIF($C$20:$C$66,$C6,DI$20:DI$66)</f>
        <v>39438.95120370129</v>
      </c>
      <c r="DJ6" s="126">
        <f>SUMIF($C$20:$C$66,$C6,DJ$20:DJ$66)</f>
        <v>39438.95120370129</v>
      </c>
      <c r="DK6" s="126">
        <f>SUMIF($C$20:$C$66,$C6,DK$20:DK$66)</f>
        <v>39438.95120370129</v>
      </c>
      <c r="DL6" s="126">
        <f>SUMIF($C$20:$C$66,$C6,DL$20:DL$66)</f>
        <v>39438.95120370129</v>
      </c>
      <c r="DM6" s="126">
        <f>SUMIF($C$20:$C$66,$C6,DM$20:DM$66)</f>
        <v>39438.95120370129</v>
      </c>
      <c r="DN6" s="126">
        <f>SUMIF($C$20:$C$66,$C6,DN$20:DN$66)</f>
        <v>39438.95120370129</v>
      </c>
      <c r="DO6" s="126">
        <f>SUMIF($C$20:$C$66,$C6,DO$20:DO$66)</f>
        <v>41095.387154256736</v>
      </c>
      <c r="DP6" s="126">
        <f>SUMIF($C$20:$C$66,$C6,DP$20:DP$66)</f>
        <v>41095.387154256736</v>
      </c>
      <c r="DQ6" s="126">
        <f>SUMIF($C$20:$C$66,$C6,DQ$20:DQ$66)</f>
        <v>41095.387154256736</v>
      </c>
      <c r="DR6" s="126">
        <f>SUMIF($C$20:$C$66,$C6,DR$20:DR$66)</f>
        <v>41095.387154256736</v>
      </c>
      <c r="DS6" s="126">
        <f>SUMIF($C$20:$C$66,$C6,DS$20:DS$66)</f>
        <v>41095.387154256736</v>
      </c>
      <c r="DT6" s="126">
        <f>SUMIF($C$20:$C$66,$C6,DT$20:DT$66)</f>
        <v>41095.387154256736</v>
      </c>
      <c r="DU6" s="126">
        <f>SUMIF($C$20:$C$66,$C6,DU$20:DU$66)</f>
        <v>41095.387154256736</v>
      </c>
      <c r="DV6" s="126">
        <f>SUMIF($C$20:$C$66,$C6,DV$20:DV$66)</f>
        <v>41095.387154256736</v>
      </c>
      <c r="DW6" s="126">
        <f>SUMIF($C$20:$C$66,$C6,DW$20:DW$66)</f>
        <v>41095.387154256736</v>
      </c>
      <c r="DX6" s="126">
        <f>SUMIF($C$20:$C$66,$C6,DX$20:DX$66)</f>
        <v>41095.387154256736</v>
      </c>
      <c r="DY6" s="126">
        <f>SUMIF($C$20:$C$66,$C6,DY$20:DY$66)</f>
        <v>41095.387154256736</v>
      </c>
      <c r="DZ6" s="126">
        <f>SUMIF($C$20:$C$66,$C6,DZ$20:DZ$66)</f>
        <v>41095.387154256736</v>
      </c>
      <c r="EA6" s="126">
        <f>SUMIF($C$20:$C$66,$C6,EA$20:EA$66)</f>
        <v>42821.39341473551</v>
      </c>
      <c r="EB6" s="126">
        <f>SUMIF($C$20:$C$66,$C6,EB$20:EB$66)</f>
        <v>42821.39341473551</v>
      </c>
      <c r="EC6" s="126">
        <f>SUMIF($C$20:$C$66,$C6,EC$20:EC$66)</f>
        <v>42821.39341473551</v>
      </c>
      <c r="ED6" s="126">
        <f>SUMIF($C$20:$C$66,$C6,ED$20:ED$66)</f>
        <v>42821.39341473551</v>
      </c>
      <c r="EE6" s="126">
        <f>SUMIF($C$20:$C$66,$C6,EE$20:EE$66)</f>
        <v>42821.39341473551</v>
      </c>
      <c r="EF6" s="126">
        <f>SUMIF($C$20:$C$66,$C6,EF$20:EF$66)</f>
        <v>42821.39341473551</v>
      </c>
      <c r="EG6" s="126">
        <f>SUMIF($C$20:$C$66,$C6,EG$20:EG$66)</f>
        <v>42821.39341473551</v>
      </c>
      <c r="EH6" s="126">
        <f>SUMIF($C$20:$C$66,$C6,EH$20:EH$66)</f>
        <v>42821.39341473551</v>
      </c>
      <c r="EI6" s="126">
        <f>SUMIF($C$20:$C$66,$C6,EI$20:EI$66)</f>
        <v>42821.39341473551</v>
      </c>
      <c r="EJ6" s="126">
        <f>SUMIF($C$20:$C$66,$C6,EJ$20:EJ$66)</f>
        <v>42821.39341473551</v>
      </c>
      <c r="EK6" s="126">
        <f>SUMIF($C$20:$C$66,$C6,EK$20:EK$66)</f>
        <v>42821.39341473551</v>
      </c>
      <c r="EL6" s="126">
        <f>SUMIF($C$20:$C$66,$C6,EL$20:EL$66)</f>
        <v>42821.39341473551</v>
      </c>
      <c r="EM6" s="193"/>
    </row>
    <row r="7" spans="1:143" ht="15.75" customHeight="1" x14ac:dyDescent="0.2">
      <c r="A7" s="123"/>
      <c r="B7" s="88">
        <f>SUMIF(C$20:C$65,C7,A$20:A$65)</f>
        <v>0</v>
      </c>
      <c r="C7" s="61" t="s">
        <v>284</v>
      </c>
      <c r="D7" s="124" t="e">
        <f>AVERAGEIF($C$20:$C$66,$C7,D$20:D$66)</f>
        <v>#DIV/0!</v>
      </c>
      <c r="E7" s="125" t="e">
        <f>AVERAGEIF($C$20:$C$66, $C7, $E$20:$E$66)</f>
        <v>#DIV/0!</v>
      </c>
      <c r="U7" s="27"/>
      <c r="V7" s="7" t="str">
        <f t="shared" si="4"/>
        <v>2Bd/2Ba</v>
      </c>
      <c r="W7" s="126">
        <f>SUMIF($C$20:$C$66,$C7,W$20:W$66)</f>
        <v>0</v>
      </c>
      <c r="X7" s="126">
        <f>SUMIF($C$20:$C$66,$C7,X$20:X$66)</f>
        <v>0</v>
      </c>
      <c r="Y7" s="126">
        <f>SUMIF($C$20:$C$66,$C7,Y$20:Y$66)</f>
        <v>0</v>
      </c>
      <c r="Z7" s="126">
        <f>SUMIF($C$20:$C$66,$C7,Z$20:Z$66)</f>
        <v>0</v>
      </c>
      <c r="AA7" s="126">
        <f>SUMIF($C$20:$C$66,$C7,AA$20:AA$66)</f>
        <v>0</v>
      </c>
      <c r="AB7" s="126">
        <f>SUMIF($C$20:$C$66,$C7,AB$20:AB$66)</f>
        <v>0</v>
      </c>
      <c r="AC7" s="126">
        <f>SUMIF($C$20:$C$66,$C7,AC$20:AC$66)</f>
        <v>0</v>
      </c>
      <c r="AD7" s="126">
        <f>SUMIF($C$20:$C$66,$C7,AD$20:AD$66)</f>
        <v>0</v>
      </c>
      <c r="AE7" s="126">
        <f>SUMIF($C$20:$C$66,$C7,AE$20:AE$66)</f>
        <v>0</v>
      </c>
      <c r="AF7" s="126">
        <f>SUMIF($C$20:$C$66,$C7,AF$20:AF$66)</f>
        <v>0</v>
      </c>
      <c r="AG7" s="126">
        <f>SUMIF($C$20:$C$66,$C7,AG$20:AG$66)</f>
        <v>0</v>
      </c>
      <c r="AH7" s="126">
        <f>SUMIF($C$20:$C$66,$C7,AH$20:AH$66)</f>
        <v>0</v>
      </c>
      <c r="AI7" s="126">
        <f>SUMIF($C$20:$C$66,$C7,AI$20:AI$66)</f>
        <v>0</v>
      </c>
      <c r="AJ7" s="126">
        <f>SUMIF($C$20:$C$66,$C7,AJ$20:AJ$66)</f>
        <v>0</v>
      </c>
      <c r="AK7" s="126">
        <f>SUMIF($C$20:$C$66,$C7,AK$20:AK$66)</f>
        <v>0</v>
      </c>
      <c r="AL7" s="126">
        <f>SUMIF($C$20:$C$66,$C7,AL$20:AL$66)</f>
        <v>0</v>
      </c>
      <c r="AM7" s="126">
        <f>SUMIF($C$20:$C$66,$C7,AM$20:AM$66)</f>
        <v>0</v>
      </c>
      <c r="AN7" s="126">
        <f>SUMIF($C$20:$C$66,$C7,AN$20:AN$66)</f>
        <v>0</v>
      </c>
      <c r="AO7" s="126">
        <f>SUMIF($C$20:$C$66,$C7,AO$20:AO$66)</f>
        <v>0</v>
      </c>
      <c r="AP7" s="126">
        <f>SUMIF($C$20:$C$66,$C7,AP$20:AP$66)</f>
        <v>0</v>
      </c>
      <c r="AQ7" s="126">
        <f>SUMIF($C$20:$C$66,$C7,AQ$20:AQ$66)</f>
        <v>0</v>
      </c>
      <c r="AR7" s="126">
        <f>SUMIF($C$20:$C$66,$C7,AR$20:AR$66)</f>
        <v>0</v>
      </c>
      <c r="AS7" s="126">
        <f>SUMIF($C$20:$C$66,$C7,AS$20:AS$66)</f>
        <v>0</v>
      </c>
      <c r="AT7" s="126">
        <f>SUMIF($C$20:$C$66,$C7,AT$20:AT$66)</f>
        <v>0</v>
      </c>
      <c r="AU7" s="126">
        <f>SUMIF($C$20:$C$66,$C7,AU$20:AU$66)</f>
        <v>0</v>
      </c>
      <c r="AV7" s="126">
        <f>SUMIF($C$20:$C$66,$C7,AV$20:AV$66)</f>
        <v>0</v>
      </c>
      <c r="AW7" s="126">
        <f>SUMIF($C$20:$C$66,$C7,AW$20:AW$66)</f>
        <v>0</v>
      </c>
      <c r="AX7" s="126">
        <f>SUMIF($C$20:$C$66,$C7,AX$20:AX$66)</f>
        <v>0</v>
      </c>
      <c r="AY7" s="126">
        <f>SUMIF($C$20:$C$66,$C7,AY$20:AY$66)</f>
        <v>0</v>
      </c>
      <c r="AZ7" s="126">
        <f>SUMIF($C$20:$C$66,$C7,AZ$20:AZ$66)</f>
        <v>0</v>
      </c>
      <c r="BA7" s="126">
        <f>SUMIF($C$20:$C$66,$C7,BA$20:BA$66)</f>
        <v>0</v>
      </c>
      <c r="BB7" s="126">
        <f>SUMIF($C$20:$C$66,$C7,BB$20:BB$66)</f>
        <v>0</v>
      </c>
      <c r="BC7" s="126">
        <f>SUMIF($C$20:$C$66,$C7,BC$20:BC$66)</f>
        <v>0</v>
      </c>
      <c r="BD7" s="126">
        <f>SUMIF($C$20:$C$66,$C7,BD$20:BD$66)</f>
        <v>0</v>
      </c>
      <c r="BE7" s="126">
        <f>SUMIF($C$20:$C$66,$C7,BE$20:BE$66)</f>
        <v>0</v>
      </c>
      <c r="BF7" s="126">
        <f>SUMIF($C$20:$C$66,$C7,BF$20:BF$66)</f>
        <v>0</v>
      </c>
      <c r="BG7" s="126">
        <f>SUMIF($C$20:$C$66,$C7,BG$20:BG$66)</f>
        <v>0</v>
      </c>
      <c r="BH7" s="126">
        <f>SUMIF($C$20:$C$66,$C7,BH$20:BH$66)</f>
        <v>0</v>
      </c>
      <c r="BI7" s="126">
        <f>SUMIF($C$20:$C$66,$C7,BI$20:BI$66)</f>
        <v>0</v>
      </c>
      <c r="BJ7" s="126">
        <f>SUMIF($C$20:$C$66,$C7,BJ$20:BJ$66)</f>
        <v>0</v>
      </c>
      <c r="BK7" s="126">
        <f>SUMIF($C$20:$C$66,$C7,BK$20:BK$66)</f>
        <v>0</v>
      </c>
      <c r="BL7" s="126">
        <f>SUMIF($C$20:$C$66,$C7,BL$20:BL$66)</f>
        <v>0</v>
      </c>
      <c r="BM7" s="126">
        <f>SUMIF($C$20:$C$66,$C7,BM$20:BM$66)</f>
        <v>0</v>
      </c>
      <c r="BN7" s="126">
        <f>SUMIF($C$20:$C$66,$C7,BN$20:BN$66)</f>
        <v>0</v>
      </c>
      <c r="BO7" s="126">
        <f>SUMIF($C$20:$C$66,$C7,BO$20:BO$66)</f>
        <v>0</v>
      </c>
      <c r="BP7" s="126">
        <f>SUMIF($C$20:$C$66,$C7,BP$20:BP$66)</f>
        <v>0</v>
      </c>
      <c r="BQ7" s="126">
        <f>SUMIF($C$20:$C$66,$C7,BQ$20:BQ$66)</f>
        <v>0</v>
      </c>
      <c r="BR7" s="126">
        <f>SUMIF($C$20:$C$66,$C7,BR$20:BR$66)</f>
        <v>0</v>
      </c>
      <c r="BS7" s="126">
        <f>SUMIF($C$20:$C$66,$C7,BS$20:BS$66)</f>
        <v>0</v>
      </c>
      <c r="BT7" s="126">
        <f>SUMIF($C$20:$C$66,$C7,BT$20:BT$66)</f>
        <v>0</v>
      </c>
      <c r="BU7" s="126">
        <f>SUMIF($C$20:$C$66,$C7,BU$20:BU$66)</f>
        <v>0</v>
      </c>
      <c r="BV7" s="126">
        <f>SUMIF($C$20:$C$66,$C7,BV$20:BV$66)</f>
        <v>0</v>
      </c>
      <c r="BW7" s="126">
        <f>SUMIF($C$20:$C$66,$C7,BW$20:BW$66)</f>
        <v>0</v>
      </c>
      <c r="BX7" s="126">
        <f>SUMIF($C$20:$C$66,$C7,BX$20:BX$66)</f>
        <v>0</v>
      </c>
      <c r="BY7" s="126">
        <f>SUMIF($C$20:$C$66,$C7,BY$20:BY$66)</f>
        <v>0</v>
      </c>
      <c r="BZ7" s="126">
        <f>SUMIF($C$20:$C$66,$C7,BZ$20:BZ$66)</f>
        <v>0</v>
      </c>
      <c r="CA7" s="126">
        <f>SUMIF($C$20:$C$66,$C7,CA$20:CA$66)</f>
        <v>0</v>
      </c>
      <c r="CB7" s="126">
        <f>SUMIF($C$20:$C$66,$C7,CB$20:CB$66)</f>
        <v>0</v>
      </c>
      <c r="CC7" s="126">
        <f>SUMIF($C$20:$C$66,$C7,CC$20:CC$66)</f>
        <v>0</v>
      </c>
      <c r="CD7" s="126">
        <f>SUMIF($C$20:$C$66,$C7,CD$20:CD$66)</f>
        <v>0</v>
      </c>
      <c r="CE7" s="126">
        <f>SUMIF($C$20:$C$66,$C7,CE$20:CE$66)</f>
        <v>0</v>
      </c>
      <c r="CF7" s="126">
        <f>SUMIF($C$20:$C$66,$C7,CF$20:CF$66)</f>
        <v>0</v>
      </c>
      <c r="CG7" s="126">
        <f>SUMIF($C$20:$C$66,$C7,CG$20:CG$66)</f>
        <v>0</v>
      </c>
      <c r="CH7" s="126">
        <f>SUMIF($C$20:$C$66,$C7,CH$20:CH$66)</f>
        <v>0</v>
      </c>
      <c r="CI7" s="126">
        <f>SUMIF($C$20:$C$66,$C7,CI$20:CI$66)</f>
        <v>0</v>
      </c>
      <c r="CJ7" s="126">
        <f>SUMIF($C$20:$C$66,$C7,CJ$20:CJ$66)</f>
        <v>0</v>
      </c>
      <c r="CK7" s="126">
        <f>SUMIF($C$20:$C$66,$C7,CK$20:CK$66)</f>
        <v>0</v>
      </c>
      <c r="CL7" s="126">
        <f>SUMIF($C$20:$C$66,$C7,CL$20:CL$66)</f>
        <v>0</v>
      </c>
      <c r="CM7" s="126">
        <f>SUMIF($C$20:$C$66,$C7,CM$20:CM$66)</f>
        <v>0</v>
      </c>
      <c r="CN7" s="126">
        <f>SUMIF($C$20:$C$66,$C7,CN$20:CN$66)</f>
        <v>0</v>
      </c>
      <c r="CO7" s="126">
        <f>SUMIF($C$20:$C$66,$C7,CO$20:CO$66)</f>
        <v>0</v>
      </c>
      <c r="CP7" s="126">
        <f>SUMIF($C$20:$C$66,$C7,CP$20:CP$66)</f>
        <v>0</v>
      </c>
      <c r="CQ7" s="126">
        <f>SUMIF($C$20:$C$66,$C7,CQ$20:CQ$66)</f>
        <v>0</v>
      </c>
      <c r="CR7" s="126">
        <f>SUMIF($C$20:$C$66,$C7,CR$20:CR$66)</f>
        <v>0</v>
      </c>
      <c r="CS7" s="126">
        <f>SUMIF($C$20:$C$66,$C7,CS$20:CS$66)</f>
        <v>0</v>
      </c>
      <c r="CT7" s="126">
        <f>SUMIF($C$20:$C$66,$C7,CT$20:CT$66)</f>
        <v>0</v>
      </c>
      <c r="CU7" s="126">
        <f>SUMIF($C$20:$C$66,$C7,CU$20:CU$66)</f>
        <v>0</v>
      </c>
      <c r="CV7" s="126">
        <f>SUMIF($C$20:$C$66,$C7,CV$20:CV$66)</f>
        <v>0</v>
      </c>
      <c r="CW7" s="126">
        <f>SUMIF($C$20:$C$66,$C7,CW$20:CW$66)</f>
        <v>0</v>
      </c>
      <c r="CX7" s="126">
        <f>SUMIF($C$20:$C$66,$C7,CX$20:CX$66)</f>
        <v>0</v>
      </c>
      <c r="CY7" s="126">
        <f>SUMIF($C$20:$C$66,$C7,CY$20:CY$66)</f>
        <v>0</v>
      </c>
      <c r="CZ7" s="126">
        <f>SUMIF($C$20:$C$66,$C7,CZ$20:CZ$66)</f>
        <v>0</v>
      </c>
      <c r="DA7" s="126">
        <f>SUMIF($C$20:$C$66,$C7,DA$20:DA$66)</f>
        <v>0</v>
      </c>
      <c r="DB7" s="126">
        <f>SUMIF($C$20:$C$66,$C7,DB$20:DB$66)</f>
        <v>0</v>
      </c>
      <c r="DC7" s="126">
        <f>SUMIF($C$20:$C$66,$C7,DC$20:DC$66)</f>
        <v>0</v>
      </c>
      <c r="DD7" s="126">
        <f>SUMIF($C$20:$C$66,$C7,DD$20:DD$66)</f>
        <v>0</v>
      </c>
      <c r="DE7" s="126">
        <f>SUMIF($C$20:$C$66,$C7,DE$20:DE$66)</f>
        <v>0</v>
      </c>
      <c r="DF7" s="126">
        <f>SUMIF($C$20:$C$66,$C7,DF$20:DF$66)</f>
        <v>0</v>
      </c>
      <c r="DG7" s="126">
        <f>SUMIF($C$20:$C$66,$C7,DG$20:DG$66)</f>
        <v>0</v>
      </c>
      <c r="DH7" s="126">
        <f>SUMIF($C$20:$C$66,$C7,DH$20:DH$66)</f>
        <v>0</v>
      </c>
      <c r="DI7" s="126">
        <f>SUMIF($C$20:$C$66,$C7,DI$20:DI$66)</f>
        <v>0</v>
      </c>
      <c r="DJ7" s="126">
        <f>SUMIF($C$20:$C$66,$C7,DJ$20:DJ$66)</f>
        <v>0</v>
      </c>
      <c r="DK7" s="126">
        <f>SUMIF($C$20:$C$66,$C7,DK$20:DK$66)</f>
        <v>0</v>
      </c>
      <c r="DL7" s="126">
        <f>SUMIF($C$20:$C$66,$C7,DL$20:DL$66)</f>
        <v>0</v>
      </c>
      <c r="DM7" s="126">
        <f>SUMIF($C$20:$C$66,$C7,DM$20:DM$66)</f>
        <v>0</v>
      </c>
      <c r="DN7" s="126">
        <f>SUMIF($C$20:$C$66,$C7,DN$20:DN$66)</f>
        <v>0</v>
      </c>
      <c r="DO7" s="126">
        <f>SUMIF($C$20:$C$66,$C7,DO$20:DO$66)</f>
        <v>0</v>
      </c>
      <c r="DP7" s="126">
        <f>SUMIF($C$20:$C$66,$C7,DP$20:DP$66)</f>
        <v>0</v>
      </c>
      <c r="DQ7" s="126">
        <f>SUMIF($C$20:$C$66,$C7,DQ$20:DQ$66)</f>
        <v>0</v>
      </c>
      <c r="DR7" s="126">
        <f>SUMIF($C$20:$C$66,$C7,DR$20:DR$66)</f>
        <v>0</v>
      </c>
      <c r="DS7" s="126">
        <f>SUMIF($C$20:$C$66,$C7,DS$20:DS$66)</f>
        <v>0</v>
      </c>
      <c r="DT7" s="126">
        <f>SUMIF($C$20:$C$66,$C7,DT$20:DT$66)</f>
        <v>0</v>
      </c>
      <c r="DU7" s="126">
        <f>SUMIF($C$20:$C$66,$C7,DU$20:DU$66)</f>
        <v>0</v>
      </c>
      <c r="DV7" s="126">
        <f>SUMIF($C$20:$C$66,$C7,DV$20:DV$66)</f>
        <v>0</v>
      </c>
      <c r="DW7" s="126">
        <f>SUMIF($C$20:$C$66,$C7,DW$20:DW$66)</f>
        <v>0</v>
      </c>
      <c r="DX7" s="126">
        <f>SUMIF($C$20:$C$66,$C7,DX$20:DX$66)</f>
        <v>0</v>
      </c>
      <c r="DY7" s="126">
        <f>SUMIF($C$20:$C$66,$C7,DY$20:DY$66)</f>
        <v>0</v>
      </c>
      <c r="DZ7" s="126">
        <f>SUMIF($C$20:$C$66,$C7,DZ$20:DZ$66)</f>
        <v>0</v>
      </c>
      <c r="EA7" s="126">
        <f>SUMIF($C$20:$C$66,$C7,EA$20:EA$66)</f>
        <v>0</v>
      </c>
      <c r="EB7" s="126">
        <f>SUMIF($C$20:$C$66,$C7,EB$20:EB$66)</f>
        <v>0</v>
      </c>
      <c r="EC7" s="126">
        <f>SUMIF($C$20:$C$66,$C7,EC$20:EC$66)</f>
        <v>0</v>
      </c>
      <c r="ED7" s="126">
        <f>SUMIF($C$20:$C$66,$C7,ED$20:ED$66)</f>
        <v>0</v>
      </c>
      <c r="EE7" s="126">
        <f>SUMIF($C$20:$C$66,$C7,EE$20:EE$66)</f>
        <v>0</v>
      </c>
      <c r="EF7" s="126">
        <f>SUMIF($C$20:$C$66,$C7,EF$20:EF$66)</f>
        <v>0</v>
      </c>
      <c r="EG7" s="126">
        <f>SUMIF($C$20:$C$66,$C7,EG$20:EG$66)</f>
        <v>0</v>
      </c>
      <c r="EH7" s="126">
        <f>SUMIF($C$20:$C$66,$C7,EH$20:EH$66)</f>
        <v>0</v>
      </c>
      <c r="EI7" s="126">
        <f>SUMIF($C$20:$C$66,$C7,EI$20:EI$66)</f>
        <v>0</v>
      </c>
      <c r="EJ7" s="126">
        <f>SUMIF($C$20:$C$66,$C7,EJ$20:EJ$66)</f>
        <v>0</v>
      </c>
      <c r="EK7" s="126">
        <f>SUMIF($C$20:$C$66,$C7,EK$20:EK$66)</f>
        <v>0</v>
      </c>
      <c r="EL7" s="126">
        <f>SUMIF($C$20:$C$66,$C7,EL$20:EL$66)</f>
        <v>0</v>
      </c>
      <c r="EM7" s="193"/>
    </row>
    <row r="8" spans="1:143" ht="15.75" customHeight="1" thickBot="1" x14ac:dyDescent="0.25">
      <c r="A8" s="123"/>
      <c r="B8" s="88">
        <f>SUMIF(C$20:C$65,C8,A$20:A$65)</f>
        <v>0</v>
      </c>
      <c r="C8" s="61" t="s">
        <v>285</v>
      </c>
      <c r="D8" s="124" t="e">
        <f>AVERAGEIF($C$20:$C$66,$C8,D$20:D$66)</f>
        <v>#DIV/0!</v>
      </c>
      <c r="E8" s="125" t="e">
        <f>AVERAGEIF($C$20:$C$66, $C8, $E$20:$E$66)</f>
        <v>#DIV/0!</v>
      </c>
      <c r="U8" s="27"/>
      <c r="V8" s="7" t="str">
        <f>C8</f>
        <v>3Bd/2Ba</v>
      </c>
      <c r="W8" s="126">
        <f>SUMIF($C$20:$C$66,$C8,W$20:W$66)</f>
        <v>0</v>
      </c>
      <c r="X8" s="126">
        <f>SUMIF($C$20:$C$66,$C8,X$20:X$66)</f>
        <v>0</v>
      </c>
      <c r="Y8" s="126">
        <f>SUMIF($C$20:$C$66,$C8,Y$20:Y$66)</f>
        <v>0</v>
      </c>
      <c r="Z8" s="126">
        <f>SUMIF($C$20:$C$66,$C8,Z$20:Z$66)</f>
        <v>0</v>
      </c>
      <c r="AA8" s="126">
        <f>SUMIF($C$20:$C$66,$C8,AA$20:AA$66)</f>
        <v>0</v>
      </c>
      <c r="AB8" s="126">
        <f>SUMIF($C$20:$C$66,$C8,AB$20:AB$66)</f>
        <v>0</v>
      </c>
      <c r="AC8" s="126">
        <f>SUMIF($C$20:$C$66,$C8,AC$20:AC$66)</f>
        <v>0</v>
      </c>
      <c r="AD8" s="126">
        <f>SUMIF($C$20:$C$66,$C8,AD$20:AD$66)</f>
        <v>0</v>
      </c>
      <c r="AE8" s="126">
        <f>SUMIF($C$20:$C$66,$C8,AE$20:AE$66)</f>
        <v>0</v>
      </c>
      <c r="AF8" s="126">
        <f>SUMIF($C$20:$C$66,$C8,AF$20:AF$66)</f>
        <v>0</v>
      </c>
      <c r="AG8" s="126">
        <f>SUMIF($C$20:$C$66,$C8,AG$20:AG$66)</f>
        <v>0</v>
      </c>
      <c r="AH8" s="126">
        <f>SUMIF($C$20:$C$66,$C8,AH$20:AH$66)</f>
        <v>0</v>
      </c>
      <c r="AI8" s="126">
        <f>SUMIF($C$20:$C$66,$C8,AI$20:AI$66)</f>
        <v>0</v>
      </c>
      <c r="AJ8" s="126">
        <f>SUMIF($C$20:$C$66,$C8,AJ$20:AJ$66)</f>
        <v>0</v>
      </c>
      <c r="AK8" s="126">
        <f>SUMIF($C$20:$C$66,$C8,AK$20:AK$66)</f>
        <v>0</v>
      </c>
      <c r="AL8" s="126">
        <f>SUMIF($C$20:$C$66,$C8,AL$20:AL$66)</f>
        <v>0</v>
      </c>
      <c r="AM8" s="126">
        <f>SUMIF($C$20:$C$66,$C8,AM$20:AM$66)</f>
        <v>0</v>
      </c>
      <c r="AN8" s="126">
        <f>SUMIF($C$20:$C$66,$C8,AN$20:AN$66)</f>
        <v>0</v>
      </c>
      <c r="AO8" s="126">
        <f>SUMIF($C$20:$C$66,$C8,AO$20:AO$66)</f>
        <v>0</v>
      </c>
      <c r="AP8" s="126">
        <f>SUMIF($C$20:$C$66,$C8,AP$20:AP$66)</f>
        <v>0</v>
      </c>
      <c r="AQ8" s="126">
        <f>SUMIF($C$20:$C$66,$C8,AQ$20:AQ$66)</f>
        <v>0</v>
      </c>
      <c r="AR8" s="126">
        <f>SUMIF($C$20:$C$66,$C8,AR$20:AR$66)</f>
        <v>0</v>
      </c>
      <c r="AS8" s="126">
        <f>SUMIF($C$20:$C$66,$C8,AS$20:AS$66)</f>
        <v>0</v>
      </c>
      <c r="AT8" s="126">
        <f>SUMIF($C$20:$C$66,$C8,AT$20:AT$66)</f>
        <v>0</v>
      </c>
      <c r="AU8" s="126">
        <f>SUMIF($C$20:$C$66,$C8,AU$20:AU$66)</f>
        <v>0</v>
      </c>
      <c r="AV8" s="126">
        <f>SUMIF($C$20:$C$66,$C8,AV$20:AV$66)</f>
        <v>0</v>
      </c>
      <c r="AW8" s="126">
        <f>SUMIF($C$20:$C$66,$C8,AW$20:AW$66)</f>
        <v>0</v>
      </c>
      <c r="AX8" s="126">
        <f>SUMIF($C$20:$C$66,$C8,AX$20:AX$66)</f>
        <v>0</v>
      </c>
      <c r="AY8" s="126">
        <f>SUMIF($C$20:$C$66,$C8,AY$20:AY$66)</f>
        <v>0</v>
      </c>
      <c r="AZ8" s="126">
        <f>SUMIF($C$20:$C$66,$C8,AZ$20:AZ$66)</f>
        <v>0</v>
      </c>
      <c r="BA8" s="126">
        <f>SUMIF($C$20:$C$66,$C8,BA$20:BA$66)</f>
        <v>0</v>
      </c>
      <c r="BB8" s="126">
        <f>SUMIF($C$20:$C$66,$C8,BB$20:BB$66)</f>
        <v>0</v>
      </c>
      <c r="BC8" s="126">
        <f>SUMIF($C$20:$C$66,$C8,BC$20:BC$66)</f>
        <v>0</v>
      </c>
      <c r="BD8" s="126">
        <f>SUMIF($C$20:$C$66,$C8,BD$20:BD$66)</f>
        <v>0</v>
      </c>
      <c r="BE8" s="126">
        <f>SUMIF($C$20:$C$66,$C8,BE$20:BE$66)</f>
        <v>0</v>
      </c>
      <c r="BF8" s="126">
        <f>SUMIF($C$20:$C$66,$C8,BF$20:BF$66)</f>
        <v>0</v>
      </c>
      <c r="BG8" s="126">
        <f>SUMIF($C$20:$C$66,$C8,BG$20:BG$66)</f>
        <v>0</v>
      </c>
      <c r="BH8" s="126">
        <f>SUMIF($C$20:$C$66,$C8,BH$20:BH$66)</f>
        <v>0</v>
      </c>
      <c r="BI8" s="126">
        <f>SUMIF($C$20:$C$66,$C8,BI$20:BI$66)</f>
        <v>0</v>
      </c>
      <c r="BJ8" s="126">
        <f>SUMIF($C$20:$C$66,$C8,BJ$20:BJ$66)</f>
        <v>0</v>
      </c>
      <c r="BK8" s="126">
        <f>SUMIF($C$20:$C$66,$C8,BK$20:BK$66)</f>
        <v>0</v>
      </c>
      <c r="BL8" s="126">
        <f>SUMIF($C$20:$C$66,$C8,BL$20:BL$66)</f>
        <v>0</v>
      </c>
      <c r="BM8" s="126">
        <f>SUMIF($C$20:$C$66,$C8,BM$20:BM$66)</f>
        <v>0</v>
      </c>
      <c r="BN8" s="126">
        <f>SUMIF($C$20:$C$66,$C8,BN$20:BN$66)</f>
        <v>0</v>
      </c>
      <c r="BO8" s="126">
        <f>SUMIF($C$20:$C$66,$C8,BO$20:BO$66)</f>
        <v>0</v>
      </c>
      <c r="BP8" s="126">
        <f>SUMIF($C$20:$C$66,$C8,BP$20:BP$66)</f>
        <v>0</v>
      </c>
      <c r="BQ8" s="126">
        <f>SUMIF($C$20:$C$66,$C8,BQ$20:BQ$66)</f>
        <v>0</v>
      </c>
      <c r="BR8" s="126">
        <f>SUMIF($C$20:$C$66,$C8,BR$20:BR$66)</f>
        <v>0</v>
      </c>
      <c r="BS8" s="126">
        <f>SUMIF($C$20:$C$66,$C8,BS$20:BS$66)</f>
        <v>0</v>
      </c>
      <c r="BT8" s="126">
        <f>SUMIF($C$20:$C$66,$C8,BT$20:BT$66)</f>
        <v>0</v>
      </c>
      <c r="BU8" s="126">
        <f>SUMIF($C$20:$C$66,$C8,BU$20:BU$66)</f>
        <v>0</v>
      </c>
      <c r="BV8" s="126">
        <f>SUMIF($C$20:$C$66,$C8,BV$20:BV$66)</f>
        <v>0</v>
      </c>
      <c r="BW8" s="126">
        <f>SUMIF($C$20:$C$66,$C8,BW$20:BW$66)</f>
        <v>0</v>
      </c>
      <c r="BX8" s="126">
        <f>SUMIF($C$20:$C$66,$C8,BX$20:BX$66)</f>
        <v>0</v>
      </c>
      <c r="BY8" s="126">
        <f>SUMIF($C$20:$C$66,$C8,BY$20:BY$66)</f>
        <v>0</v>
      </c>
      <c r="BZ8" s="126">
        <f>SUMIF($C$20:$C$66,$C8,BZ$20:BZ$66)</f>
        <v>0</v>
      </c>
      <c r="CA8" s="126">
        <f>SUMIF($C$20:$C$66,$C8,CA$20:CA$66)</f>
        <v>0</v>
      </c>
      <c r="CB8" s="126">
        <f>SUMIF($C$20:$C$66,$C8,CB$20:CB$66)</f>
        <v>0</v>
      </c>
      <c r="CC8" s="126">
        <f>SUMIF($C$20:$C$66,$C8,CC$20:CC$66)</f>
        <v>0</v>
      </c>
      <c r="CD8" s="126">
        <f>SUMIF($C$20:$C$66,$C8,CD$20:CD$66)</f>
        <v>0</v>
      </c>
      <c r="CE8" s="126">
        <f>SUMIF($C$20:$C$66,$C8,CE$20:CE$66)</f>
        <v>0</v>
      </c>
      <c r="CF8" s="126">
        <f>SUMIF($C$20:$C$66,$C8,CF$20:CF$66)</f>
        <v>0</v>
      </c>
      <c r="CG8" s="126">
        <f>SUMIF($C$20:$C$66,$C8,CG$20:CG$66)</f>
        <v>0</v>
      </c>
      <c r="CH8" s="126">
        <f>SUMIF($C$20:$C$66,$C8,CH$20:CH$66)</f>
        <v>0</v>
      </c>
      <c r="CI8" s="126">
        <f>SUMIF($C$20:$C$66,$C8,CI$20:CI$66)</f>
        <v>0</v>
      </c>
      <c r="CJ8" s="126">
        <f>SUMIF($C$20:$C$66,$C8,CJ$20:CJ$66)</f>
        <v>0</v>
      </c>
      <c r="CK8" s="126">
        <f>SUMIF($C$20:$C$66,$C8,CK$20:CK$66)</f>
        <v>0</v>
      </c>
      <c r="CL8" s="126">
        <f>SUMIF($C$20:$C$66,$C8,CL$20:CL$66)</f>
        <v>0</v>
      </c>
      <c r="CM8" s="126">
        <f>SUMIF($C$20:$C$66,$C8,CM$20:CM$66)</f>
        <v>0</v>
      </c>
      <c r="CN8" s="126">
        <f>SUMIF($C$20:$C$66,$C8,CN$20:CN$66)</f>
        <v>0</v>
      </c>
      <c r="CO8" s="126">
        <f>SUMIF($C$20:$C$66,$C8,CO$20:CO$66)</f>
        <v>0</v>
      </c>
      <c r="CP8" s="126">
        <f>SUMIF($C$20:$C$66,$C8,CP$20:CP$66)</f>
        <v>0</v>
      </c>
      <c r="CQ8" s="126">
        <f>SUMIF($C$20:$C$66,$C8,CQ$20:CQ$66)</f>
        <v>0</v>
      </c>
      <c r="CR8" s="126">
        <f>SUMIF($C$20:$C$66,$C8,CR$20:CR$66)</f>
        <v>0</v>
      </c>
      <c r="CS8" s="126">
        <f>SUMIF($C$20:$C$66,$C8,CS$20:CS$66)</f>
        <v>0</v>
      </c>
      <c r="CT8" s="126">
        <f>SUMIF($C$20:$C$66,$C8,CT$20:CT$66)</f>
        <v>0</v>
      </c>
      <c r="CU8" s="126">
        <f>SUMIF($C$20:$C$66,$C8,CU$20:CU$66)</f>
        <v>0</v>
      </c>
      <c r="CV8" s="126">
        <f>SUMIF($C$20:$C$66,$C8,CV$20:CV$66)</f>
        <v>0</v>
      </c>
      <c r="CW8" s="126">
        <f>SUMIF($C$20:$C$66,$C8,CW$20:CW$66)</f>
        <v>0</v>
      </c>
      <c r="CX8" s="126">
        <f>SUMIF($C$20:$C$66,$C8,CX$20:CX$66)</f>
        <v>0</v>
      </c>
      <c r="CY8" s="126">
        <f>SUMIF($C$20:$C$66,$C8,CY$20:CY$66)</f>
        <v>0</v>
      </c>
      <c r="CZ8" s="126">
        <f>SUMIF($C$20:$C$66,$C8,CZ$20:CZ$66)</f>
        <v>0</v>
      </c>
      <c r="DA8" s="126">
        <f>SUMIF($C$20:$C$66,$C8,DA$20:DA$66)</f>
        <v>0</v>
      </c>
      <c r="DB8" s="126">
        <f>SUMIF($C$20:$C$66,$C8,DB$20:DB$66)</f>
        <v>0</v>
      </c>
      <c r="DC8" s="126">
        <f>SUMIF($C$20:$C$66,$C8,DC$20:DC$66)</f>
        <v>0</v>
      </c>
      <c r="DD8" s="126">
        <f>SUMIF($C$20:$C$66,$C8,DD$20:DD$66)</f>
        <v>0</v>
      </c>
      <c r="DE8" s="126">
        <f>SUMIF($C$20:$C$66,$C8,DE$20:DE$66)</f>
        <v>0</v>
      </c>
      <c r="DF8" s="126">
        <f>SUMIF($C$20:$C$66,$C8,DF$20:DF$66)</f>
        <v>0</v>
      </c>
      <c r="DG8" s="126">
        <f>SUMIF($C$20:$C$66,$C8,DG$20:DG$66)</f>
        <v>0</v>
      </c>
      <c r="DH8" s="126">
        <f>SUMIF($C$20:$C$66,$C8,DH$20:DH$66)</f>
        <v>0</v>
      </c>
      <c r="DI8" s="126">
        <f>SUMIF($C$20:$C$66,$C8,DI$20:DI$66)</f>
        <v>0</v>
      </c>
      <c r="DJ8" s="126">
        <f>SUMIF($C$20:$C$66,$C8,DJ$20:DJ$66)</f>
        <v>0</v>
      </c>
      <c r="DK8" s="126">
        <f>SUMIF($C$20:$C$66,$C8,DK$20:DK$66)</f>
        <v>0</v>
      </c>
      <c r="DL8" s="126">
        <f>SUMIF($C$20:$C$66,$C8,DL$20:DL$66)</f>
        <v>0</v>
      </c>
      <c r="DM8" s="126">
        <f>SUMIF($C$20:$C$66,$C8,DM$20:DM$66)</f>
        <v>0</v>
      </c>
      <c r="DN8" s="126">
        <f>SUMIF($C$20:$C$66,$C8,DN$20:DN$66)</f>
        <v>0</v>
      </c>
      <c r="DO8" s="126">
        <f>SUMIF($C$20:$C$66,$C8,DO$20:DO$66)</f>
        <v>0</v>
      </c>
      <c r="DP8" s="126">
        <f>SUMIF($C$20:$C$66,$C8,DP$20:DP$66)</f>
        <v>0</v>
      </c>
      <c r="DQ8" s="126">
        <f>SUMIF($C$20:$C$66,$C8,DQ$20:DQ$66)</f>
        <v>0</v>
      </c>
      <c r="DR8" s="126">
        <f>SUMIF($C$20:$C$66,$C8,DR$20:DR$66)</f>
        <v>0</v>
      </c>
      <c r="DS8" s="126">
        <f>SUMIF($C$20:$C$66,$C8,DS$20:DS$66)</f>
        <v>0</v>
      </c>
      <c r="DT8" s="126">
        <f>SUMIF($C$20:$C$66,$C8,DT$20:DT$66)</f>
        <v>0</v>
      </c>
      <c r="DU8" s="126">
        <f>SUMIF($C$20:$C$66,$C8,DU$20:DU$66)</f>
        <v>0</v>
      </c>
      <c r="DV8" s="126">
        <f>SUMIF($C$20:$C$66,$C8,DV$20:DV$66)</f>
        <v>0</v>
      </c>
      <c r="DW8" s="126">
        <f>SUMIF($C$20:$C$66,$C8,DW$20:DW$66)</f>
        <v>0</v>
      </c>
      <c r="DX8" s="126">
        <f>SUMIF($C$20:$C$66,$C8,DX$20:DX$66)</f>
        <v>0</v>
      </c>
      <c r="DY8" s="126">
        <f>SUMIF($C$20:$C$66,$C8,DY$20:DY$66)</f>
        <v>0</v>
      </c>
      <c r="DZ8" s="126">
        <f>SUMIF($C$20:$C$66,$C8,DZ$20:DZ$66)</f>
        <v>0</v>
      </c>
      <c r="EA8" s="126">
        <f>SUMIF($C$20:$C$66,$C8,EA$20:EA$66)</f>
        <v>0</v>
      </c>
      <c r="EB8" s="126">
        <f>SUMIF($C$20:$C$66,$C8,EB$20:EB$66)</f>
        <v>0</v>
      </c>
      <c r="EC8" s="126">
        <f>SUMIF($C$20:$C$66,$C8,EC$20:EC$66)</f>
        <v>0</v>
      </c>
      <c r="ED8" s="126">
        <f>SUMIF($C$20:$C$66,$C8,ED$20:ED$66)</f>
        <v>0</v>
      </c>
      <c r="EE8" s="126">
        <f>SUMIF($C$20:$C$66,$C8,EE$20:EE$66)</f>
        <v>0</v>
      </c>
      <c r="EF8" s="126">
        <f>SUMIF($C$20:$C$66,$C8,EF$20:EF$66)</f>
        <v>0</v>
      </c>
      <c r="EG8" s="126">
        <f>SUMIF($C$20:$C$66,$C8,EG$20:EG$66)</f>
        <v>0</v>
      </c>
      <c r="EH8" s="126">
        <f>SUMIF($C$20:$C$66,$C8,EH$20:EH$66)</f>
        <v>0</v>
      </c>
      <c r="EI8" s="126">
        <f>SUMIF($C$20:$C$66,$C8,EI$20:EI$66)</f>
        <v>0</v>
      </c>
      <c r="EJ8" s="126">
        <f>SUMIF($C$20:$C$66,$C8,EJ$20:EJ$66)</f>
        <v>0</v>
      </c>
      <c r="EK8" s="126">
        <f>SUMIF($C$20:$C$66,$C8,EK$20:EK$66)</f>
        <v>0</v>
      </c>
      <c r="EL8" s="126">
        <f>SUMIF($C$20:$C$66,$C8,EL$20:EL$66)</f>
        <v>0</v>
      </c>
      <c r="EM8" s="193"/>
    </row>
    <row r="9" spans="1:143" ht="15.75" customHeight="1" thickBot="1" x14ac:dyDescent="0.25">
      <c r="A9" s="267" t="s">
        <v>162</v>
      </c>
      <c r="B9" s="265"/>
      <c r="C9" s="265"/>
      <c r="D9" s="265"/>
      <c r="E9" s="265"/>
      <c r="F9" s="84"/>
      <c r="G9" s="84"/>
      <c r="H9" s="84"/>
      <c r="I9" s="84"/>
      <c r="J9" s="84"/>
      <c r="K9" s="84"/>
      <c r="L9" s="84"/>
      <c r="M9" s="84"/>
      <c r="N9" s="84"/>
      <c r="O9" s="84"/>
      <c r="P9" s="84"/>
      <c r="Q9" s="84"/>
      <c r="R9" s="84"/>
      <c r="S9" s="84"/>
      <c r="T9" s="84"/>
      <c r="U9" s="127"/>
      <c r="V9" s="84"/>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c r="DR9" s="128"/>
      <c r="DS9" s="128"/>
      <c r="DT9" s="128"/>
      <c r="DU9" s="128"/>
      <c r="DV9" s="128"/>
      <c r="DW9" s="128"/>
      <c r="DX9" s="128"/>
      <c r="DY9" s="128"/>
      <c r="DZ9" s="128"/>
      <c r="EA9" s="128"/>
      <c r="EB9" s="128"/>
      <c r="EC9" s="128"/>
      <c r="ED9" s="128"/>
      <c r="EE9" s="128"/>
      <c r="EF9" s="128"/>
      <c r="EG9" s="128"/>
      <c r="EH9" s="128"/>
      <c r="EI9" s="128"/>
      <c r="EJ9" s="128"/>
      <c r="EK9" s="128"/>
      <c r="EL9" s="128"/>
      <c r="EM9" s="194"/>
    </row>
    <row r="10" spans="1:143" ht="15.75" customHeight="1" x14ac:dyDescent="0.2">
      <c r="A10" s="123"/>
      <c r="B10" s="88">
        <f>SUMIF(C$20:C$65,C10,A$20:A$65)</f>
        <v>1</v>
      </c>
      <c r="C10" s="61" t="s">
        <v>163</v>
      </c>
      <c r="D10" s="124">
        <f>AVERAGEIF($C$20:$C$66,$C10,D$20:D$66)</f>
        <v>0</v>
      </c>
      <c r="E10" s="125">
        <f>AVERAGEIF($C$20:$C$66, $C10, $E$20:$E$66)</f>
        <v>0</v>
      </c>
      <c r="U10" s="27"/>
      <c r="V10" s="7" t="str">
        <f t="shared" ref="V10:V18" si="5">C10</f>
        <v xml:space="preserve">Garage Income </v>
      </c>
      <c r="W10" s="126">
        <f>SUMIF($C$20:$C$66,$C10,W$20:W$66)</f>
        <v>0</v>
      </c>
      <c r="X10" s="126">
        <f>SUMIF($C$18:$C$64,$C10,X$18:X$64)</f>
        <v>0</v>
      </c>
      <c r="Y10" s="126">
        <f>SUMIF($C$18:$C$64,$C10,Y$18:Y$64)</f>
        <v>0</v>
      </c>
      <c r="Z10" s="126">
        <f>SUMIF($C$18:$C$64,$C10,Z$18:Z$64)</f>
        <v>0</v>
      </c>
      <c r="AA10" s="126">
        <f>SUMIF($C$18:$C$64,$C10,AA$18:AA$64)</f>
        <v>0</v>
      </c>
      <c r="AB10" s="126">
        <f>SUMIF($C$18:$C$64,$C10,AB$18:AB$64)</f>
        <v>0</v>
      </c>
      <c r="AC10" s="126">
        <f>SUMIF($C$18:$C$64,$C10,AC$18:AC$64)</f>
        <v>0</v>
      </c>
      <c r="AD10" s="126">
        <f>SUMIF($C$18:$C$64,$C10,AD$18:AD$64)</f>
        <v>0</v>
      </c>
      <c r="AE10" s="126">
        <f>SUMIF($C$18:$C$64,$C10,AE$18:AE$64)</f>
        <v>0</v>
      </c>
      <c r="AF10" s="126">
        <f>SUMIF($C$18:$C$64,$C10,AF$18:AF$64)</f>
        <v>0</v>
      </c>
      <c r="AG10" s="126">
        <f>SUMIF($C$18:$C$64,$C10,AG$18:AG$64)</f>
        <v>0</v>
      </c>
      <c r="AH10" s="126">
        <f>SUMIF($C$18:$C$64,$C10,AH$18:AH$64)</f>
        <v>0</v>
      </c>
      <c r="AI10" s="126">
        <f>SUMIF($C$18:$C$64,$C10,AI$18:AI$64)</f>
        <v>0</v>
      </c>
      <c r="AJ10" s="126">
        <f>SUMIF($C$18:$C$64,$C10,AJ$18:AJ$64)</f>
        <v>0</v>
      </c>
      <c r="AK10" s="126">
        <f>SUMIF($C$18:$C$64,$C10,AK$18:AK$64)</f>
        <v>0</v>
      </c>
      <c r="AL10" s="126">
        <f>SUMIF($C$18:$C$64,$C10,AL$18:AL$64)</f>
        <v>0</v>
      </c>
      <c r="AM10" s="126">
        <f>SUMIF($C$18:$C$64,$C10,AM$18:AM$64)</f>
        <v>0</v>
      </c>
      <c r="AN10" s="126">
        <f>SUMIF($C$18:$C$64,$C10,AN$18:AN$64)</f>
        <v>0</v>
      </c>
      <c r="AO10" s="126">
        <f>SUMIF($C$18:$C$64,$C10,AO$18:AO$64)</f>
        <v>0</v>
      </c>
      <c r="AP10" s="126">
        <f>SUMIF($C$18:$C$64,$C10,AP$18:AP$64)</f>
        <v>0</v>
      </c>
      <c r="AQ10" s="126">
        <f>SUMIF($C$18:$C$64,$C10,AQ$18:AQ$64)</f>
        <v>0</v>
      </c>
      <c r="AR10" s="126">
        <f>SUMIF($C$18:$C$64,$C10,AR$18:AR$64)</f>
        <v>0</v>
      </c>
      <c r="AS10" s="126">
        <f>SUMIF($C$18:$C$64,$C10,AS$18:AS$64)</f>
        <v>0</v>
      </c>
      <c r="AT10" s="126">
        <f>SUMIF($C$18:$C$64,$C10,AT$18:AT$64)</f>
        <v>0</v>
      </c>
      <c r="AU10" s="126">
        <f>SUMIF($C$18:$C$64,$C10,AU$18:AU$64)</f>
        <v>0</v>
      </c>
      <c r="AV10" s="126">
        <f>SUMIF($C$18:$C$64,$C10,AV$18:AV$64)</f>
        <v>0</v>
      </c>
      <c r="AW10" s="126">
        <f>SUMIF($C$18:$C$64,$C10,AW$18:AW$64)</f>
        <v>0</v>
      </c>
      <c r="AX10" s="126">
        <f>SUMIF($C$18:$C$64,$C10,AX$18:AX$64)</f>
        <v>0</v>
      </c>
      <c r="AY10" s="126">
        <f>SUMIF($C$18:$C$64,$C10,AY$18:AY$64)</f>
        <v>0</v>
      </c>
      <c r="AZ10" s="126">
        <f>SUMIF($C$18:$C$64,$C10,AZ$18:AZ$64)</f>
        <v>0</v>
      </c>
      <c r="BA10" s="126">
        <f>SUMIF($C$18:$C$64,$C10,BA$18:BA$64)</f>
        <v>0</v>
      </c>
      <c r="BB10" s="126">
        <f>SUMIF($C$18:$C$64,$C10,BB$18:BB$64)</f>
        <v>0</v>
      </c>
      <c r="BC10" s="126">
        <f>SUMIF($C$18:$C$64,$C10,BC$18:BC$64)</f>
        <v>0</v>
      </c>
      <c r="BD10" s="126">
        <f>SUMIF($C$18:$C$64,$C10,BD$18:BD$64)</f>
        <v>0</v>
      </c>
      <c r="BE10" s="126">
        <f>SUMIF($C$18:$C$64,$C10,BE$18:BE$64)</f>
        <v>0</v>
      </c>
      <c r="BF10" s="126">
        <f>SUMIF($C$18:$C$64,$C10,BF$18:BF$64)</f>
        <v>0</v>
      </c>
      <c r="BG10" s="126">
        <f>SUMIF($C$18:$C$64,$C10,BG$18:BG$64)</f>
        <v>0</v>
      </c>
      <c r="BH10" s="126">
        <f>SUMIF($C$18:$C$64,$C10,BH$18:BH$64)</f>
        <v>0</v>
      </c>
      <c r="BI10" s="126">
        <f>SUMIF($C$18:$C$64,$C10,BI$18:BI$64)</f>
        <v>0</v>
      </c>
      <c r="BJ10" s="126">
        <f>SUMIF($C$18:$C$64,$C10,BJ$18:BJ$64)</f>
        <v>0</v>
      </c>
      <c r="BK10" s="126">
        <f>SUMIF($C$18:$C$64,$C10,BK$18:BK$64)</f>
        <v>0</v>
      </c>
      <c r="BL10" s="126">
        <f>SUMIF($C$18:$C$64,$C10,BL$18:BL$64)</f>
        <v>0</v>
      </c>
      <c r="BM10" s="126">
        <f>SUMIF($C$18:$C$64,$C10,BM$18:BM$64)</f>
        <v>0</v>
      </c>
      <c r="BN10" s="126">
        <f>SUMIF($C$18:$C$64,$C10,BN$18:BN$64)</f>
        <v>0</v>
      </c>
      <c r="BO10" s="126">
        <f>SUMIF($C$18:$C$64,$C10,BO$18:BO$64)</f>
        <v>0</v>
      </c>
      <c r="BP10" s="126">
        <f>SUMIF($C$18:$C$64,$C10,BP$18:BP$64)</f>
        <v>0</v>
      </c>
      <c r="BQ10" s="126">
        <f>SUMIF($C$18:$C$64,$C10,BQ$18:BQ$64)</f>
        <v>0</v>
      </c>
      <c r="BR10" s="126">
        <f>SUMIF($C$18:$C$64,$C10,BR$18:BR$64)</f>
        <v>0</v>
      </c>
      <c r="BS10" s="126">
        <f>SUMIF($C$18:$C$64,$C10,BS$18:BS$64)</f>
        <v>0</v>
      </c>
      <c r="BT10" s="126">
        <f>SUMIF($C$18:$C$64,$C10,BT$18:BT$64)</f>
        <v>0</v>
      </c>
      <c r="BU10" s="126">
        <f>SUMIF($C$18:$C$64,$C10,BU$18:BU$64)</f>
        <v>0</v>
      </c>
      <c r="BV10" s="126">
        <f>SUMIF($C$18:$C$64,$C10,BV$18:BV$64)</f>
        <v>0</v>
      </c>
      <c r="BW10" s="126">
        <f>SUMIF($C$18:$C$64,$C10,BW$18:BW$64)</f>
        <v>0</v>
      </c>
      <c r="BX10" s="126">
        <f>SUMIF($C$18:$C$64,$C10,BX$18:BX$64)</f>
        <v>0</v>
      </c>
      <c r="BY10" s="126">
        <f>SUMIF($C$18:$C$64,$C10,BY$18:BY$64)</f>
        <v>0</v>
      </c>
      <c r="BZ10" s="126">
        <f>SUMIF($C$18:$C$64,$C10,BZ$18:BZ$64)</f>
        <v>0</v>
      </c>
      <c r="CA10" s="126">
        <f>SUMIF($C$18:$C$64,$C10,CA$18:CA$64)</f>
        <v>0</v>
      </c>
      <c r="CB10" s="126">
        <f>SUMIF($C$18:$C$64,$C10,CB$18:CB$64)</f>
        <v>0</v>
      </c>
      <c r="CC10" s="126">
        <f>SUMIF($C$18:$C$64,$C10,CC$18:CC$64)</f>
        <v>0</v>
      </c>
      <c r="CD10" s="126">
        <f>SUMIF($C$18:$C$64,$C10,CD$18:CD$64)</f>
        <v>0</v>
      </c>
      <c r="CE10" s="126">
        <f>SUMIF($C$18:$C$64,$C10,CE$18:CE$64)</f>
        <v>0</v>
      </c>
      <c r="CF10" s="126">
        <f>SUMIF($C$18:$C$64,$C10,CF$18:CF$64)</f>
        <v>0</v>
      </c>
      <c r="CG10" s="126">
        <f>SUMIF($C$18:$C$64,$C10,CG$18:CG$64)</f>
        <v>0</v>
      </c>
      <c r="CH10" s="126">
        <f>SUMIF($C$18:$C$64,$C10,CH$18:CH$64)</f>
        <v>0</v>
      </c>
      <c r="CI10" s="126">
        <f>SUMIF($C$18:$C$64,$C10,CI$18:CI$64)</f>
        <v>0</v>
      </c>
      <c r="CJ10" s="126">
        <f>SUMIF($C$18:$C$64,$C10,CJ$18:CJ$64)</f>
        <v>0</v>
      </c>
      <c r="CK10" s="126">
        <f>SUMIF($C$18:$C$64,$C10,CK$18:CK$64)</f>
        <v>0</v>
      </c>
      <c r="CL10" s="126">
        <f>SUMIF($C$18:$C$64,$C10,CL$18:CL$64)</f>
        <v>0</v>
      </c>
      <c r="CM10" s="126">
        <f>SUMIF($C$18:$C$64,$C10,CM$18:CM$64)</f>
        <v>0</v>
      </c>
      <c r="CN10" s="126">
        <f>SUMIF($C$18:$C$64,$C10,CN$18:CN$64)</f>
        <v>0</v>
      </c>
      <c r="CO10" s="126">
        <f>SUMIF($C$18:$C$64,$C10,CO$18:CO$64)</f>
        <v>0</v>
      </c>
      <c r="CP10" s="126">
        <f>SUMIF($C$18:$C$64,$C10,CP$18:CP$64)</f>
        <v>0</v>
      </c>
      <c r="CQ10" s="126">
        <f>SUMIF($C$18:$C$64,$C10,CQ$18:CQ$64)</f>
        <v>0</v>
      </c>
      <c r="CR10" s="126">
        <f>SUMIF($C$18:$C$64,$C10,CR$18:CR$64)</f>
        <v>0</v>
      </c>
      <c r="CS10" s="126">
        <f>SUMIF($C$18:$C$64,$C10,CS$18:CS$64)</f>
        <v>0</v>
      </c>
      <c r="CT10" s="126">
        <f>SUMIF($C$18:$C$64,$C10,CT$18:CT$64)</f>
        <v>0</v>
      </c>
      <c r="CU10" s="126">
        <f>SUMIF($C$18:$C$64,$C10,CU$18:CU$64)</f>
        <v>0</v>
      </c>
      <c r="CV10" s="126">
        <f>SUMIF($C$18:$C$64,$C10,CV$18:CV$64)</f>
        <v>0</v>
      </c>
      <c r="CW10" s="126">
        <f>SUMIF($C$18:$C$64,$C10,CW$18:CW$64)</f>
        <v>0</v>
      </c>
      <c r="CX10" s="126">
        <f>SUMIF($C$18:$C$64,$C10,CX$18:CX$64)</f>
        <v>0</v>
      </c>
      <c r="CY10" s="126">
        <f>SUMIF($C$18:$C$64,$C10,CY$18:CY$64)</f>
        <v>0</v>
      </c>
      <c r="CZ10" s="126">
        <f>SUMIF($C$18:$C$64,$C10,CZ$18:CZ$64)</f>
        <v>0</v>
      </c>
      <c r="DA10" s="126">
        <f>SUMIF($C$18:$C$64,$C10,DA$18:DA$64)</f>
        <v>0</v>
      </c>
      <c r="DB10" s="126">
        <f>SUMIF($C$18:$C$64,$C10,DB$18:DB$64)</f>
        <v>0</v>
      </c>
      <c r="DC10" s="126">
        <f>SUMIF($C$18:$C$64,$C10,DC$18:DC$64)</f>
        <v>0</v>
      </c>
      <c r="DD10" s="126">
        <f>SUMIF($C$18:$C$64,$C10,DD$18:DD$64)</f>
        <v>0</v>
      </c>
      <c r="DE10" s="126">
        <f>SUMIF($C$18:$C$64,$C10,DE$18:DE$64)</f>
        <v>0</v>
      </c>
      <c r="DF10" s="126">
        <f>SUMIF($C$18:$C$64,$C10,DF$18:DF$64)</f>
        <v>0</v>
      </c>
      <c r="DG10" s="126">
        <f>SUMIF($C$18:$C$64,$C10,DG$18:DG$64)</f>
        <v>0</v>
      </c>
      <c r="DH10" s="126">
        <f>SUMIF($C$18:$C$64,$C10,DH$18:DH$64)</f>
        <v>0</v>
      </c>
      <c r="DI10" s="126">
        <f>SUMIF($C$18:$C$64,$C10,DI$18:DI$64)</f>
        <v>0</v>
      </c>
      <c r="DJ10" s="126">
        <f>SUMIF($C$18:$C$64,$C10,DJ$18:DJ$64)</f>
        <v>0</v>
      </c>
      <c r="DK10" s="126">
        <f>SUMIF($C$18:$C$64,$C10,DK$18:DK$64)</f>
        <v>0</v>
      </c>
      <c r="DL10" s="126">
        <f>SUMIF($C$18:$C$64,$C10,DL$18:DL$64)</f>
        <v>0</v>
      </c>
      <c r="DM10" s="126">
        <f>SUMIF($C$18:$C$64,$C10,DM$18:DM$64)</f>
        <v>0</v>
      </c>
      <c r="DN10" s="126">
        <f>SUMIF($C$18:$C$64,$C10,DN$18:DN$64)</f>
        <v>0</v>
      </c>
      <c r="DO10" s="126">
        <f>SUMIF($C$18:$C$64,$C10,DO$18:DO$64)</f>
        <v>0</v>
      </c>
      <c r="DP10" s="126">
        <f>SUMIF($C$18:$C$64,$C10,DP$18:DP$64)</f>
        <v>0</v>
      </c>
      <c r="DQ10" s="126">
        <f>SUMIF($C$18:$C$64,$C10,DQ$18:DQ$64)</f>
        <v>0</v>
      </c>
      <c r="DR10" s="126">
        <f>SUMIF($C$18:$C$64,$C10,DR$18:DR$64)</f>
        <v>0</v>
      </c>
      <c r="DS10" s="126">
        <f>SUMIF($C$18:$C$64,$C10,DS$18:DS$64)</f>
        <v>0</v>
      </c>
      <c r="DT10" s="126">
        <f>SUMIF($C$18:$C$64,$C10,DT$18:DT$64)</f>
        <v>0</v>
      </c>
      <c r="DU10" s="126">
        <f>SUMIF($C$18:$C$64,$C10,DU$18:DU$64)</f>
        <v>0</v>
      </c>
      <c r="DV10" s="126">
        <f>SUMIF($C$18:$C$64,$C10,DV$18:DV$64)</f>
        <v>0</v>
      </c>
      <c r="DW10" s="126">
        <f>SUMIF($C$18:$C$64,$C10,DW$18:DW$64)</f>
        <v>0</v>
      </c>
      <c r="DX10" s="126">
        <f>SUMIF($C$18:$C$64,$C10,DX$18:DX$64)</f>
        <v>0</v>
      </c>
      <c r="DY10" s="126">
        <f>SUMIF($C$18:$C$64,$C10,DY$18:DY$64)</f>
        <v>0</v>
      </c>
      <c r="DZ10" s="126">
        <f>SUMIF($C$18:$C$64,$C10,DZ$18:DZ$64)</f>
        <v>0</v>
      </c>
      <c r="EA10" s="126">
        <f>SUMIF($C$18:$C$64,$C10,EA$18:EA$64)</f>
        <v>0</v>
      </c>
      <c r="EB10" s="126">
        <f>SUMIF($C$18:$C$64,$C10,EB$18:EB$64)</f>
        <v>0</v>
      </c>
      <c r="EC10" s="126">
        <f>SUMIF($C$18:$C$64,$C10,EC$18:EC$64)</f>
        <v>0</v>
      </c>
      <c r="ED10" s="126">
        <f>SUMIF($C$18:$C$64,$C10,ED$18:ED$64)</f>
        <v>0</v>
      </c>
      <c r="EE10" s="126">
        <f>SUMIF($C$18:$C$64,$C10,EE$18:EE$64)</f>
        <v>0</v>
      </c>
      <c r="EF10" s="126">
        <f>SUMIF($C$18:$C$64,$C10,EF$18:EF$64)</f>
        <v>0</v>
      </c>
      <c r="EG10" s="126">
        <f>SUMIF($C$18:$C$64,$C10,EG$18:EG$64)</f>
        <v>0</v>
      </c>
      <c r="EH10" s="126">
        <f>SUMIF($C$18:$C$64,$C10,EH$18:EH$64)</f>
        <v>0</v>
      </c>
      <c r="EI10" s="126">
        <f>SUMIF($C$18:$C$64,$C10,EI$18:EI$64)</f>
        <v>0</v>
      </c>
      <c r="EJ10" s="126">
        <f>SUMIF($C$18:$C$64,$C10,EJ$18:EJ$64)</f>
        <v>0</v>
      </c>
      <c r="EK10" s="126">
        <f>SUMIF($C$18:$C$64,$C10,EK$18:EK$64)</f>
        <v>0</v>
      </c>
      <c r="EL10" s="126">
        <f>SUMIF($C$18:$C$64,$C10,EL$18:EL$64)</f>
        <v>0</v>
      </c>
      <c r="EM10" s="193"/>
    </row>
    <row r="11" spans="1:143" ht="15.75" customHeight="1" x14ac:dyDescent="0.2">
      <c r="A11" s="123"/>
      <c r="B11" s="88">
        <f>SUMIF(C$20:C$65,C11,A$20:A$65)</f>
        <v>1</v>
      </c>
      <c r="C11" s="61" t="s">
        <v>164</v>
      </c>
      <c r="D11" s="124">
        <f>AVERAGEIF($C$20:$C$66,$C11,D$20:D$66)</f>
        <v>0</v>
      </c>
      <c r="E11" s="125">
        <f>AVERAGEIF($C$20:$C$66, $C11, $E$20:$E$66)</f>
        <v>0</v>
      </c>
      <c r="U11" s="27"/>
      <c r="V11" s="7" t="str">
        <f t="shared" si="5"/>
        <v xml:space="preserve">Storage Income </v>
      </c>
      <c r="W11" s="126">
        <f>SUMIF($C$20:$C$66,$C11,W$20:W$66)</f>
        <v>0</v>
      </c>
      <c r="X11" s="126">
        <f>SUMIF($C$18:$C$64,$C11,X$18:X$64)</f>
        <v>0</v>
      </c>
      <c r="Y11" s="126">
        <f>SUMIF($C$18:$C$64,$C11,Y$18:Y$64)</f>
        <v>0</v>
      </c>
      <c r="Z11" s="126">
        <f>SUMIF($C$18:$C$64,$C11,Z$18:Z$64)</f>
        <v>0</v>
      </c>
      <c r="AA11" s="126">
        <f>SUMIF($C$18:$C$64,$C11,AA$18:AA$64)</f>
        <v>0</v>
      </c>
      <c r="AB11" s="126">
        <f>SUMIF($C$18:$C$64,$C11,AB$18:AB$64)</f>
        <v>0</v>
      </c>
      <c r="AC11" s="126">
        <f>SUMIF($C$18:$C$64,$C11,AC$18:AC$64)</f>
        <v>0</v>
      </c>
      <c r="AD11" s="126">
        <f>SUMIF($C$18:$C$64,$C11,AD$18:AD$64)</f>
        <v>0</v>
      </c>
      <c r="AE11" s="126">
        <f>SUMIF($C$18:$C$64,$C11,AE$18:AE$64)</f>
        <v>0</v>
      </c>
      <c r="AF11" s="126">
        <f>SUMIF($C$18:$C$64,$C11,AF$18:AF$64)</f>
        <v>0</v>
      </c>
      <c r="AG11" s="126">
        <f>SUMIF($C$18:$C$64,$C11,AG$18:AG$64)</f>
        <v>0</v>
      </c>
      <c r="AH11" s="126">
        <f>SUMIF($C$18:$C$64,$C11,AH$18:AH$64)</f>
        <v>0</v>
      </c>
      <c r="AI11" s="126">
        <f>SUMIF($C$18:$C$64,$C11,AI$18:AI$64)</f>
        <v>0</v>
      </c>
      <c r="AJ11" s="126">
        <f>SUMIF($C$18:$C$64,$C11,AJ$18:AJ$64)</f>
        <v>0</v>
      </c>
      <c r="AK11" s="126">
        <f>SUMIF($C$18:$C$64,$C11,AK$18:AK$64)</f>
        <v>0</v>
      </c>
      <c r="AL11" s="126">
        <f>SUMIF($C$18:$C$64,$C11,AL$18:AL$64)</f>
        <v>0</v>
      </c>
      <c r="AM11" s="126">
        <f>SUMIF($C$18:$C$64,$C11,AM$18:AM$64)</f>
        <v>0</v>
      </c>
      <c r="AN11" s="126">
        <f>SUMIF($C$18:$C$64,$C11,AN$18:AN$64)</f>
        <v>0</v>
      </c>
      <c r="AO11" s="126">
        <f>SUMIF($C$18:$C$64,$C11,AO$18:AO$64)</f>
        <v>0</v>
      </c>
      <c r="AP11" s="126">
        <f>SUMIF($C$18:$C$64,$C11,AP$18:AP$64)</f>
        <v>0</v>
      </c>
      <c r="AQ11" s="126">
        <f>SUMIF($C$18:$C$64,$C11,AQ$18:AQ$64)</f>
        <v>0</v>
      </c>
      <c r="AR11" s="126">
        <f>SUMIF($C$18:$C$64,$C11,AR$18:AR$64)</f>
        <v>0</v>
      </c>
      <c r="AS11" s="126">
        <f>SUMIF($C$18:$C$64,$C11,AS$18:AS$64)</f>
        <v>0</v>
      </c>
      <c r="AT11" s="126">
        <f>SUMIF($C$18:$C$64,$C11,AT$18:AT$64)</f>
        <v>0</v>
      </c>
      <c r="AU11" s="126">
        <f>SUMIF($C$18:$C$64,$C11,AU$18:AU$64)</f>
        <v>0</v>
      </c>
      <c r="AV11" s="126">
        <f>SUMIF($C$18:$C$64,$C11,AV$18:AV$64)</f>
        <v>0</v>
      </c>
      <c r="AW11" s="126">
        <f>SUMIF($C$18:$C$64,$C11,AW$18:AW$64)</f>
        <v>0</v>
      </c>
      <c r="AX11" s="126">
        <f>SUMIF($C$18:$C$64,$C11,AX$18:AX$64)</f>
        <v>0</v>
      </c>
      <c r="AY11" s="126">
        <f>SUMIF($C$18:$C$64,$C11,AY$18:AY$64)</f>
        <v>0</v>
      </c>
      <c r="AZ11" s="126">
        <f>SUMIF($C$18:$C$64,$C11,AZ$18:AZ$64)</f>
        <v>0</v>
      </c>
      <c r="BA11" s="126">
        <f>SUMIF($C$18:$C$64,$C11,BA$18:BA$64)</f>
        <v>0</v>
      </c>
      <c r="BB11" s="126">
        <f>SUMIF($C$18:$C$64,$C11,BB$18:BB$64)</f>
        <v>0</v>
      </c>
      <c r="BC11" s="126">
        <f>SUMIF($C$18:$C$64,$C11,BC$18:BC$64)</f>
        <v>0</v>
      </c>
      <c r="BD11" s="126">
        <f>SUMIF($C$18:$C$64,$C11,BD$18:BD$64)</f>
        <v>0</v>
      </c>
      <c r="BE11" s="126">
        <f>SUMIF($C$18:$C$64,$C11,BE$18:BE$64)</f>
        <v>0</v>
      </c>
      <c r="BF11" s="126">
        <f>SUMIF($C$18:$C$64,$C11,BF$18:BF$64)</f>
        <v>0</v>
      </c>
      <c r="BG11" s="126">
        <f>SUMIF($C$18:$C$64,$C11,BG$18:BG$64)</f>
        <v>0</v>
      </c>
      <c r="BH11" s="126">
        <f>SUMIF($C$18:$C$64,$C11,BH$18:BH$64)</f>
        <v>0</v>
      </c>
      <c r="BI11" s="126">
        <f>SUMIF($C$18:$C$64,$C11,BI$18:BI$64)</f>
        <v>0</v>
      </c>
      <c r="BJ11" s="126">
        <f>SUMIF($C$18:$C$64,$C11,BJ$18:BJ$64)</f>
        <v>0</v>
      </c>
      <c r="BK11" s="126">
        <f>SUMIF($C$18:$C$64,$C11,BK$18:BK$64)</f>
        <v>0</v>
      </c>
      <c r="BL11" s="126">
        <f>SUMIF($C$18:$C$64,$C11,BL$18:BL$64)</f>
        <v>0</v>
      </c>
      <c r="BM11" s="126">
        <f>SUMIF($C$18:$C$64,$C11,BM$18:BM$64)</f>
        <v>0</v>
      </c>
      <c r="BN11" s="126">
        <f>SUMIF($C$18:$C$64,$C11,BN$18:BN$64)</f>
        <v>0</v>
      </c>
      <c r="BO11" s="126">
        <f>SUMIF($C$18:$C$64,$C11,BO$18:BO$64)</f>
        <v>0</v>
      </c>
      <c r="BP11" s="126">
        <f>SUMIF($C$18:$C$64,$C11,BP$18:BP$64)</f>
        <v>0</v>
      </c>
      <c r="BQ11" s="126">
        <f>SUMIF($C$18:$C$64,$C11,BQ$18:BQ$64)</f>
        <v>0</v>
      </c>
      <c r="BR11" s="126">
        <f>SUMIF($C$18:$C$64,$C11,BR$18:BR$64)</f>
        <v>0</v>
      </c>
      <c r="BS11" s="126">
        <f>SUMIF($C$18:$C$64,$C11,BS$18:BS$64)</f>
        <v>0</v>
      </c>
      <c r="BT11" s="126">
        <f>SUMIF($C$18:$C$64,$C11,BT$18:BT$64)</f>
        <v>0</v>
      </c>
      <c r="BU11" s="126">
        <f>SUMIF($C$18:$C$64,$C11,BU$18:BU$64)</f>
        <v>0</v>
      </c>
      <c r="BV11" s="126">
        <f>SUMIF($C$18:$C$64,$C11,BV$18:BV$64)</f>
        <v>0</v>
      </c>
      <c r="BW11" s="126">
        <f>SUMIF($C$18:$C$64,$C11,BW$18:BW$64)</f>
        <v>0</v>
      </c>
      <c r="BX11" s="126">
        <f>SUMIF($C$18:$C$64,$C11,BX$18:BX$64)</f>
        <v>0</v>
      </c>
      <c r="BY11" s="126">
        <f>SUMIF($C$18:$C$64,$C11,BY$18:BY$64)</f>
        <v>0</v>
      </c>
      <c r="BZ11" s="126">
        <f>SUMIF($C$18:$C$64,$C11,BZ$18:BZ$64)</f>
        <v>0</v>
      </c>
      <c r="CA11" s="126">
        <f>SUMIF($C$18:$C$64,$C11,CA$18:CA$64)</f>
        <v>0</v>
      </c>
      <c r="CB11" s="126">
        <f>SUMIF($C$18:$C$64,$C11,CB$18:CB$64)</f>
        <v>0</v>
      </c>
      <c r="CC11" s="126">
        <f>SUMIF($C$18:$C$64,$C11,CC$18:CC$64)</f>
        <v>0</v>
      </c>
      <c r="CD11" s="126">
        <f>SUMIF($C$18:$C$64,$C11,CD$18:CD$64)</f>
        <v>0</v>
      </c>
      <c r="CE11" s="126">
        <f>SUMIF($C$18:$C$64,$C11,CE$18:CE$64)</f>
        <v>0</v>
      </c>
      <c r="CF11" s="126">
        <f>SUMIF($C$18:$C$64,$C11,CF$18:CF$64)</f>
        <v>0</v>
      </c>
      <c r="CG11" s="126">
        <f>SUMIF($C$18:$C$64,$C11,CG$18:CG$64)</f>
        <v>0</v>
      </c>
      <c r="CH11" s="126">
        <f>SUMIF($C$18:$C$64,$C11,CH$18:CH$64)</f>
        <v>0</v>
      </c>
      <c r="CI11" s="126">
        <f>SUMIF($C$18:$C$64,$C11,CI$18:CI$64)</f>
        <v>0</v>
      </c>
      <c r="CJ11" s="126">
        <f>SUMIF($C$18:$C$64,$C11,CJ$18:CJ$64)</f>
        <v>0</v>
      </c>
      <c r="CK11" s="126">
        <f>SUMIF($C$18:$C$64,$C11,CK$18:CK$64)</f>
        <v>0</v>
      </c>
      <c r="CL11" s="126">
        <f>SUMIF($C$18:$C$64,$C11,CL$18:CL$64)</f>
        <v>0</v>
      </c>
      <c r="CM11" s="126">
        <f>SUMIF($C$18:$C$64,$C11,CM$18:CM$64)</f>
        <v>0</v>
      </c>
      <c r="CN11" s="126">
        <f>SUMIF($C$18:$C$64,$C11,CN$18:CN$64)</f>
        <v>0</v>
      </c>
      <c r="CO11" s="126">
        <f>SUMIF($C$18:$C$64,$C11,CO$18:CO$64)</f>
        <v>0</v>
      </c>
      <c r="CP11" s="126">
        <f>SUMIF($C$18:$C$64,$C11,CP$18:CP$64)</f>
        <v>0</v>
      </c>
      <c r="CQ11" s="126">
        <f>SUMIF($C$18:$C$64,$C11,CQ$18:CQ$64)</f>
        <v>0</v>
      </c>
      <c r="CR11" s="126">
        <f>SUMIF($C$18:$C$64,$C11,CR$18:CR$64)</f>
        <v>0</v>
      </c>
      <c r="CS11" s="126">
        <f>SUMIF($C$18:$C$64,$C11,CS$18:CS$64)</f>
        <v>0</v>
      </c>
      <c r="CT11" s="126">
        <f>SUMIF($C$18:$C$64,$C11,CT$18:CT$64)</f>
        <v>0</v>
      </c>
      <c r="CU11" s="126">
        <f>SUMIF($C$18:$C$64,$C11,CU$18:CU$64)</f>
        <v>0</v>
      </c>
      <c r="CV11" s="126">
        <f>SUMIF($C$18:$C$64,$C11,CV$18:CV$64)</f>
        <v>0</v>
      </c>
      <c r="CW11" s="126">
        <f>SUMIF($C$18:$C$64,$C11,CW$18:CW$64)</f>
        <v>0</v>
      </c>
      <c r="CX11" s="126">
        <f>SUMIF($C$18:$C$64,$C11,CX$18:CX$64)</f>
        <v>0</v>
      </c>
      <c r="CY11" s="126">
        <f>SUMIF($C$18:$C$64,$C11,CY$18:CY$64)</f>
        <v>0</v>
      </c>
      <c r="CZ11" s="126">
        <f>SUMIF($C$18:$C$64,$C11,CZ$18:CZ$64)</f>
        <v>0</v>
      </c>
      <c r="DA11" s="126">
        <f>SUMIF($C$18:$C$64,$C11,DA$18:DA$64)</f>
        <v>0</v>
      </c>
      <c r="DB11" s="126">
        <f>SUMIF($C$18:$C$64,$C11,DB$18:DB$64)</f>
        <v>0</v>
      </c>
      <c r="DC11" s="126">
        <f>SUMIF($C$18:$C$64,$C11,DC$18:DC$64)</f>
        <v>0</v>
      </c>
      <c r="DD11" s="126">
        <f>SUMIF($C$18:$C$64,$C11,DD$18:DD$64)</f>
        <v>0</v>
      </c>
      <c r="DE11" s="126">
        <f>SUMIF($C$18:$C$64,$C11,DE$18:DE$64)</f>
        <v>0</v>
      </c>
      <c r="DF11" s="126">
        <f>SUMIF($C$18:$C$64,$C11,DF$18:DF$64)</f>
        <v>0</v>
      </c>
      <c r="DG11" s="126">
        <f>SUMIF($C$18:$C$64,$C11,DG$18:DG$64)</f>
        <v>0</v>
      </c>
      <c r="DH11" s="126">
        <f>SUMIF($C$18:$C$64,$C11,DH$18:DH$64)</f>
        <v>0</v>
      </c>
      <c r="DI11" s="126">
        <f>SUMIF($C$18:$C$64,$C11,DI$18:DI$64)</f>
        <v>0</v>
      </c>
      <c r="DJ11" s="126">
        <f>SUMIF($C$18:$C$64,$C11,DJ$18:DJ$64)</f>
        <v>0</v>
      </c>
      <c r="DK11" s="126">
        <f>SUMIF($C$18:$C$64,$C11,DK$18:DK$64)</f>
        <v>0</v>
      </c>
      <c r="DL11" s="126">
        <f>SUMIF($C$18:$C$64,$C11,DL$18:DL$64)</f>
        <v>0</v>
      </c>
      <c r="DM11" s="126">
        <f>SUMIF($C$18:$C$64,$C11,DM$18:DM$64)</f>
        <v>0</v>
      </c>
      <c r="DN11" s="126">
        <f>SUMIF($C$18:$C$64,$C11,DN$18:DN$64)</f>
        <v>0</v>
      </c>
      <c r="DO11" s="126">
        <f>SUMIF($C$18:$C$64,$C11,DO$18:DO$64)</f>
        <v>0</v>
      </c>
      <c r="DP11" s="126">
        <f>SUMIF($C$18:$C$64,$C11,DP$18:DP$64)</f>
        <v>0</v>
      </c>
      <c r="DQ11" s="126">
        <f>SUMIF($C$18:$C$64,$C11,DQ$18:DQ$64)</f>
        <v>0</v>
      </c>
      <c r="DR11" s="126">
        <f>SUMIF($C$18:$C$64,$C11,DR$18:DR$64)</f>
        <v>0</v>
      </c>
      <c r="DS11" s="126">
        <f>SUMIF($C$18:$C$64,$C11,DS$18:DS$64)</f>
        <v>0</v>
      </c>
      <c r="DT11" s="126">
        <f>SUMIF($C$18:$C$64,$C11,DT$18:DT$64)</f>
        <v>0</v>
      </c>
      <c r="DU11" s="126">
        <f>SUMIF($C$18:$C$64,$C11,DU$18:DU$64)</f>
        <v>0</v>
      </c>
      <c r="DV11" s="126">
        <f>SUMIF($C$18:$C$64,$C11,DV$18:DV$64)</f>
        <v>0</v>
      </c>
      <c r="DW11" s="126">
        <f>SUMIF($C$18:$C$64,$C11,DW$18:DW$64)</f>
        <v>0</v>
      </c>
      <c r="DX11" s="126">
        <f>SUMIF($C$18:$C$64,$C11,DX$18:DX$64)</f>
        <v>0</v>
      </c>
      <c r="DY11" s="126">
        <f>SUMIF($C$18:$C$64,$C11,DY$18:DY$64)</f>
        <v>0</v>
      </c>
      <c r="DZ11" s="126">
        <f>SUMIF($C$18:$C$64,$C11,DZ$18:DZ$64)</f>
        <v>0</v>
      </c>
      <c r="EA11" s="126">
        <f>SUMIF($C$18:$C$64,$C11,EA$18:EA$64)</f>
        <v>0</v>
      </c>
      <c r="EB11" s="126">
        <f>SUMIF($C$18:$C$64,$C11,EB$18:EB$64)</f>
        <v>0</v>
      </c>
      <c r="EC11" s="126">
        <f>SUMIF($C$18:$C$64,$C11,EC$18:EC$64)</f>
        <v>0</v>
      </c>
      <c r="ED11" s="126">
        <f>SUMIF($C$18:$C$64,$C11,ED$18:ED$64)</f>
        <v>0</v>
      </c>
      <c r="EE11" s="126">
        <f>SUMIF($C$18:$C$64,$C11,EE$18:EE$64)</f>
        <v>0</v>
      </c>
      <c r="EF11" s="126">
        <f>SUMIF($C$18:$C$64,$C11,EF$18:EF$64)</f>
        <v>0</v>
      </c>
      <c r="EG11" s="126">
        <f>SUMIF($C$18:$C$64,$C11,EG$18:EG$64)</f>
        <v>0</v>
      </c>
      <c r="EH11" s="126">
        <f>SUMIF($C$18:$C$64,$C11,EH$18:EH$64)</f>
        <v>0</v>
      </c>
      <c r="EI11" s="126">
        <f>SUMIF($C$18:$C$64,$C11,EI$18:EI$64)</f>
        <v>0</v>
      </c>
      <c r="EJ11" s="126">
        <f>SUMIF($C$18:$C$64,$C11,EJ$18:EJ$64)</f>
        <v>0</v>
      </c>
      <c r="EK11" s="126">
        <f>SUMIF($C$18:$C$64,$C11,EK$18:EK$64)</f>
        <v>0</v>
      </c>
      <c r="EL11" s="126">
        <f>SUMIF($C$18:$C$64,$C11,EL$18:EL$64)</f>
        <v>0</v>
      </c>
      <c r="EM11" s="193"/>
    </row>
    <row r="12" spans="1:143" ht="15.75" customHeight="1" x14ac:dyDescent="0.2">
      <c r="A12" s="123"/>
      <c r="B12" s="88">
        <f>SUMIF(C$20:C$65,C12,A$20:A$65)</f>
        <v>1</v>
      </c>
      <c r="C12" s="61" t="s">
        <v>165</v>
      </c>
      <c r="D12" s="124">
        <f>AVERAGEIF($C$20:$C$66,$C12,D$20:D$66)</f>
        <v>0</v>
      </c>
      <c r="E12" s="125">
        <f>AVERAGEIF($C$20:$C$66, $C12, $E$20:$E$66)</f>
        <v>0</v>
      </c>
      <c r="U12" s="27"/>
      <c r="V12" s="7" t="str">
        <f t="shared" si="5"/>
        <v xml:space="preserve">Pet Fees </v>
      </c>
      <c r="W12" s="126">
        <f>SUMIF($C$20:$C$66,$C12,W$20:W$66)</f>
        <v>0</v>
      </c>
      <c r="X12" s="126">
        <f>SUMIF($C$18:$C$64,$C12,X$18:X$64)</f>
        <v>0</v>
      </c>
      <c r="Y12" s="126">
        <f>SUMIF($C$18:$C$64,$C12,Y$18:Y$64)</f>
        <v>0</v>
      </c>
      <c r="Z12" s="126">
        <f>SUMIF($C$18:$C$64,$C12,Z$18:Z$64)</f>
        <v>0</v>
      </c>
      <c r="AA12" s="126">
        <f>SUMIF($C$18:$C$64,$C12,AA$18:AA$64)</f>
        <v>0</v>
      </c>
      <c r="AB12" s="126">
        <f>SUMIF($C$18:$C$64,$C12,AB$18:AB$64)</f>
        <v>0</v>
      </c>
      <c r="AC12" s="126">
        <f>SUMIF($C$18:$C$64,$C12,AC$18:AC$64)</f>
        <v>0</v>
      </c>
      <c r="AD12" s="126">
        <f>SUMIF($C$18:$C$64,$C12,AD$18:AD$64)</f>
        <v>0</v>
      </c>
      <c r="AE12" s="126">
        <f>SUMIF($C$18:$C$64,$C12,AE$18:AE$64)</f>
        <v>0</v>
      </c>
      <c r="AF12" s="126">
        <f>SUMIF($C$18:$C$64,$C12,AF$18:AF$64)</f>
        <v>0</v>
      </c>
      <c r="AG12" s="126">
        <f>SUMIF($C$18:$C$64,$C12,AG$18:AG$64)</f>
        <v>0</v>
      </c>
      <c r="AH12" s="126">
        <f>SUMIF($C$18:$C$64,$C12,AH$18:AH$64)</f>
        <v>0</v>
      </c>
      <c r="AI12" s="126">
        <f>SUMIF($C$18:$C$64,$C12,AI$18:AI$64)</f>
        <v>0</v>
      </c>
      <c r="AJ12" s="126">
        <f>SUMIF($C$18:$C$64,$C12,AJ$18:AJ$64)</f>
        <v>0</v>
      </c>
      <c r="AK12" s="126">
        <f>SUMIF($C$18:$C$64,$C12,AK$18:AK$64)</f>
        <v>0</v>
      </c>
      <c r="AL12" s="126">
        <f>SUMIF($C$18:$C$64,$C12,AL$18:AL$64)</f>
        <v>0</v>
      </c>
      <c r="AM12" s="126">
        <f>SUMIF($C$18:$C$64,$C12,AM$18:AM$64)</f>
        <v>0</v>
      </c>
      <c r="AN12" s="126">
        <f>SUMIF($C$18:$C$64,$C12,AN$18:AN$64)</f>
        <v>0</v>
      </c>
      <c r="AO12" s="126">
        <f>SUMIF($C$18:$C$64,$C12,AO$18:AO$64)</f>
        <v>0</v>
      </c>
      <c r="AP12" s="126">
        <f>SUMIF($C$18:$C$64,$C12,AP$18:AP$64)</f>
        <v>0</v>
      </c>
      <c r="AQ12" s="126">
        <f>SUMIF($C$18:$C$64,$C12,AQ$18:AQ$64)</f>
        <v>0</v>
      </c>
      <c r="AR12" s="126">
        <f>SUMIF($C$18:$C$64,$C12,AR$18:AR$64)</f>
        <v>0</v>
      </c>
      <c r="AS12" s="126">
        <f>SUMIF($C$18:$C$64,$C12,AS$18:AS$64)</f>
        <v>0</v>
      </c>
      <c r="AT12" s="126">
        <f>SUMIF($C$18:$C$64,$C12,AT$18:AT$64)</f>
        <v>0</v>
      </c>
      <c r="AU12" s="126">
        <f>SUMIF($C$18:$C$64,$C12,AU$18:AU$64)</f>
        <v>0</v>
      </c>
      <c r="AV12" s="126">
        <f>SUMIF($C$18:$C$64,$C12,AV$18:AV$64)</f>
        <v>0</v>
      </c>
      <c r="AW12" s="126">
        <f>SUMIF($C$18:$C$64,$C12,AW$18:AW$64)</f>
        <v>0</v>
      </c>
      <c r="AX12" s="126">
        <f>SUMIF($C$18:$C$64,$C12,AX$18:AX$64)</f>
        <v>0</v>
      </c>
      <c r="AY12" s="126">
        <f>SUMIF($C$18:$C$64,$C12,AY$18:AY$64)</f>
        <v>0</v>
      </c>
      <c r="AZ12" s="126">
        <f>SUMIF($C$18:$C$64,$C12,AZ$18:AZ$64)</f>
        <v>0</v>
      </c>
      <c r="BA12" s="126">
        <f>SUMIF($C$18:$C$64,$C12,BA$18:BA$64)</f>
        <v>0</v>
      </c>
      <c r="BB12" s="126">
        <f>SUMIF($C$18:$C$64,$C12,BB$18:BB$64)</f>
        <v>0</v>
      </c>
      <c r="BC12" s="126">
        <f>SUMIF($C$18:$C$64,$C12,BC$18:BC$64)</f>
        <v>0</v>
      </c>
      <c r="BD12" s="126">
        <f>SUMIF($C$18:$C$64,$C12,BD$18:BD$64)</f>
        <v>0</v>
      </c>
      <c r="BE12" s="126">
        <f>SUMIF($C$18:$C$64,$C12,BE$18:BE$64)</f>
        <v>0</v>
      </c>
      <c r="BF12" s="126">
        <f>SUMIF($C$18:$C$64,$C12,BF$18:BF$64)</f>
        <v>0</v>
      </c>
      <c r="BG12" s="126">
        <f>SUMIF($C$18:$C$64,$C12,BG$18:BG$64)</f>
        <v>0</v>
      </c>
      <c r="BH12" s="126">
        <f>SUMIF($C$18:$C$64,$C12,BH$18:BH$64)</f>
        <v>0</v>
      </c>
      <c r="BI12" s="126">
        <f>SUMIF($C$18:$C$64,$C12,BI$18:BI$64)</f>
        <v>0</v>
      </c>
      <c r="BJ12" s="126">
        <f>SUMIF($C$18:$C$64,$C12,BJ$18:BJ$64)</f>
        <v>0</v>
      </c>
      <c r="BK12" s="126">
        <f>SUMIF($C$18:$C$64,$C12,BK$18:BK$64)</f>
        <v>0</v>
      </c>
      <c r="BL12" s="126">
        <f>SUMIF($C$18:$C$64,$C12,BL$18:BL$64)</f>
        <v>0</v>
      </c>
      <c r="BM12" s="126">
        <f>SUMIF($C$18:$C$64,$C12,BM$18:BM$64)</f>
        <v>0</v>
      </c>
      <c r="BN12" s="126">
        <f>SUMIF($C$18:$C$64,$C12,BN$18:BN$64)</f>
        <v>0</v>
      </c>
      <c r="BO12" s="126">
        <f>SUMIF($C$18:$C$64,$C12,BO$18:BO$64)</f>
        <v>0</v>
      </c>
      <c r="BP12" s="126">
        <f>SUMIF($C$18:$C$64,$C12,BP$18:BP$64)</f>
        <v>0</v>
      </c>
      <c r="BQ12" s="126">
        <f>SUMIF($C$18:$C$64,$C12,BQ$18:BQ$64)</f>
        <v>0</v>
      </c>
      <c r="BR12" s="126">
        <f>SUMIF($C$18:$C$64,$C12,BR$18:BR$64)</f>
        <v>0</v>
      </c>
      <c r="BS12" s="126">
        <f>SUMIF($C$18:$C$64,$C12,BS$18:BS$64)</f>
        <v>0</v>
      </c>
      <c r="BT12" s="126">
        <f>SUMIF($C$18:$C$64,$C12,BT$18:BT$64)</f>
        <v>0</v>
      </c>
      <c r="BU12" s="126">
        <f>SUMIF($C$18:$C$64,$C12,BU$18:BU$64)</f>
        <v>0</v>
      </c>
      <c r="BV12" s="126">
        <f>SUMIF($C$18:$C$64,$C12,BV$18:BV$64)</f>
        <v>0</v>
      </c>
      <c r="BW12" s="126">
        <f>SUMIF($C$18:$C$64,$C12,BW$18:BW$64)</f>
        <v>0</v>
      </c>
      <c r="BX12" s="126">
        <f>SUMIF($C$18:$C$64,$C12,BX$18:BX$64)</f>
        <v>0</v>
      </c>
      <c r="BY12" s="126">
        <f>SUMIF($C$18:$C$64,$C12,BY$18:BY$64)</f>
        <v>0</v>
      </c>
      <c r="BZ12" s="126">
        <f>SUMIF($C$18:$C$64,$C12,BZ$18:BZ$64)</f>
        <v>0</v>
      </c>
      <c r="CA12" s="126">
        <f>SUMIF($C$18:$C$64,$C12,CA$18:CA$64)</f>
        <v>0</v>
      </c>
      <c r="CB12" s="126">
        <f>SUMIF($C$18:$C$64,$C12,CB$18:CB$64)</f>
        <v>0</v>
      </c>
      <c r="CC12" s="126">
        <f>SUMIF($C$18:$C$64,$C12,CC$18:CC$64)</f>
        <v>0</v>
      </c>
      <c r="CD12" s="126">
        <f>SUMIF($C$18:$C$64,$C12,CD$18:CD$64)</f>
        <v>0</v>
      </c>
      <c r="CE12" s="126">
        <f>SUMIF($C$18:$C$64,$C12,CE$18:CE$64)</f>
        <v>0</v>
      </c>
      <c r="CF12" s="126">
        <f>SUMIF($C$18:$C$64,$C12,CF$18:CF$64)</f>
        <v>0</v>
      </c>
      <c r="CG12" s="126">
        <f>SUMIF($C$18:$C$64,$C12,CG$18:CG$64)</f>
        <v>0</v>
      </c>
      <c r="CH12" s="126">
        <f>SUMIF($C$18:$C$64,$C12,CH$18:CH$64)</f>
        <v>0</v>
      </c>
      <c r="CI12" s="126">
        <f>SUMIF($C$18:$C$64,$C12,CI$18:CI$64)</f>
        <v>0</v>
      </c>
      <c r="CJ12" s="126">
        <f>SUMIF($C$18:$C$64,$C12,CJ$18:CJ$64)</f>
        <v>0</v>
      </c>
      <c r="CK12" s="126">
        <f>SUMIF($C$18:$C$64,$C12,CK$18:CK$64)</f>
        <v>0</v>
      </c>
      <c r="CL12" s="126">
        <f>SUMIF($C$18:$C$64,$C12,CL$18:CL$64)</f>
        <v>0</v>
      </c>
      <c r="CM12" s="126">
        <f>SUMIF($C$18:$C$64,$C12,CM$18:CM$64)</f>
        <v>0</v>
      </c>
      <c r="CN12" s="126">
        <f>SUMIF($C$18:$C$64,$C12,CN$18:CN$64)</f>
        <v>0</v>
      </c>
      <c r="CO12" s="126">
        <f>SUMIF($C$18:$C$64,$C12,CO$18:CO$64)</f>
        <v>0</v>
      </c>
      <c r="CP12" s="126">
        <f>SUMIF($C$18:$C$64,$C12,CP$18:CP$64)</f>
        <v>0</v>
      </c>
      <c r="CQ12" s="126">
        <f>SUMIF($C$18:$C$64,$C12,CQ$18:CQ$64)</f>
        <v>0</v>
      </c>
      <c r="CR12" s="126">
        <f>SUMIF($C$18:$C$64,$C12,CR$18:CR$64)</f>
        <v>0</v>
      </c>
      <c r="CS12" s="126">
        <f>SUMIF($C$18:$C$64,$C12,CS$18:CS$64)</f>
        <v>0</v>
      </c>
      <c r="CT12" s="126">
        <f>SUMIF($C$18:$C$64,$C12,CT$18:CT$64)</f>
        <v>0</v>
      </c>
      <c r="CU12" s="126">
        <f>SUMIF($C$18:$C$64,$C12,CU$18:CU$64)</f>
        <v>0</v>
      </c>
      <c r="CV12" s="126">
        <f>SUMIF($C$18:$C$64,$C12,CV$18:CV$64)</f>
        <v>0</v>
      </c>
      <c r="CW12" s="126">
        <f>SUMIF($C$18:$C$64,$C12,CW$18:CW$64)</f>
        <v>0</v>
      </c>
      <c r="CX12" s="126">
        <f>SUMIF($C$18:$C$64,$C12,CX$18:CX$64)</f>
        <v>0</v>
      </c>
      <c r="CY12" s="126">
        <f>SUMIF($C$18:$C$64,$C12,CY$18:CY$64)</f>
        <v>0</v>
      </c>
      <c r="CZ12" s="126">
        <f>SUMIF($C$18:$C$64,$C12,CZ$18:CZ$64)</f>
        <v>0</v>
      </c>
      <c r="DA12" s="126">
        <f>SUMIF($C$18:$C$64,$C12,DA$18:DA$64)</f>
        <v>0</v>
      </c>
      <c r="DB12" s="126">
        <f>SUMIF($C$18:$C$64,$C12,DB$18:DB$64)</f>
        <v>0</v>
      </c>
      <c r="DC12" s="126">
        <f>SUMIF($C$18:$C$64,$C12,DC$18:DC$64)</f>
        <v>0</v>
      </c>
      <c r="DD12" s="126">
        <f>SUMIF($C$18:$C$64,$C12,DD$18:DD$64)</f>
        <v>0</v>
      </c>
      <c r="DE12" s="126">
        <f>SUMIF($C$18:$C$64,$C12,DE$18:DE$64)</f>
        <v>0</v>
      </c>
      <c r="DF12" s="126">
        <f>SUMIF($C$18:$C$64,$C12,DF$18:DF$64)</f>
        <v>0</v>
      </c>
      <c r="DG12" s="126">
        <f>SUMIF($C$18:$C$64,$C12,DG$18:DG$64)</f>
        <v>0</v>
      </c>
      <c r="DH12" s="126">
        <f>SUMIF($C$18:$C$64,$C12,DH$18:DH$64)</f>
        <v>0</v>
      </c>
      <c r="DI12" s="126">
        <f>SUMIF($C$18:$C$64,$C12,DI$18:DI$64)</f>
        <v>0</v>
      </c>
      <c r="DJ12" s="126">
        <f>SUMIF($C$18:$C$64,$C12,DJ$18:DJ$64)</f>
        <v>0</v>
      </c>
      <c r="DK12" s="126">
        <f>SUMIF($C$18:$C$64,$C12,DK$18:DK$64)</f>
        <v>0</v>
      </c>
      <c r="DL12" s="126">
        <f>SUMIF($C$18:$C$64,$C12,DL$18:DL$64)</f>
        <v>0</v>
      </c>
      <c r="DM12" s="126">
        <f>SUMIF($C$18:$C$64,$C12,DM$18:DM$64)</f>
        <v>0</v>
      </c>
      <c r="DN12" s="126">
        <f>SUMIF($C$18:$C$64,$C12,DN$18:DN$64)</f>
        <v>0</v>
      </c>
      <c r="DO12" s="126">
        <f>SUMIF($C$18:$C$64,$C12,DO$18:DO$64)</f>
        <v>0</v>
      </c>
      <c r="DP12" s="126">
        <f>SUMIF($C$18:$C$64,$C12,DP$18:DP$64)</f>
        <v>0</v>
      </c>
      <c r="DQ12" s="126">
        <f>SUMIF($C$18:$C$64,$C12,DQ$18:DQ$64)</f>
        <v>0</v>
      </c>
      <c r="DR12" s="126">
        <f>SUMIF($C$18:$C$64,$C12,DR$18:DR$64)</f>
        <v>0</v>
      </c>
      <c r="DS12" s="126">
        <f>SUMIF($C$18:$C$64,$C12,DS$18:DS$64)</f>
        <v>0</v>
      </c>
      <c r="DT12" s="126">
        <f>SUMIF($C$18:$C$64,$C12,DT$18:DT$64)</f>
        <v>0</v>
      </c>
      <c r="DU12" s="126">
        <f>SUMIF($C$18:$C$64,$C12,DU$18:DU$64)</f>
        <v>0</v>
      </c>
      <c r="DV12" s="126">
        <f>SUMIF($C$18:$C$64,$C12,DV$18:DV$64)</f>
        <v>0</v>
      </c>
      <c r="DW12" s="126">
        <f>SUMIF($C$18:$C$64,$C12,DW$18:DW$64)</f>
        <v>0</v>
      </c>
      <c r="DX12" s="126">
        <f>SUMIF($C$18:$C$64,$C12,DX$18:DX$64)</f>
        <v>0</v>
      </c>
      <c r="DY12" s="126">
        <f>SUMIF($C$18:$C$64,$C12,DY$18:DY$64)</f>
        <v>0</v>
      </c>
      <c r="DZ12" s="126">
        <f>SUMIF($C$18:$C$64,$C12,DZ$18:DZ$64)</f>
        <v>0</v>
      </c>
      <c r="EA12" s="126">
        <f>SUMIF($C$18:$C$64,$C12,EA$18:EA$64)</f>
        <v>0</v>
      </c>
      <c r="EB12" s="126">
        <f>SUMIF($C$18:$C$64,$C12,EB$18:EB$64)</f>
        <v>0</v>
      </c>
      <c r="EC12" s="126">
        <f>SUMIF($C$18:$C$64,$C12,EC$18:EC$64)</f>
        <v>0</v>
      </c>
      <c r="ED12" s="126">
        <f>SUMIF($C$18:$C$64,$C12,ED$18:ED$64)</f>
        <v>0</v>
      </c>
      <c r="EE12" s="126">
        <f>SUMIF($C$18:$C$64,$C12,EE$18:EE$64)</f>
        <v>0</v>
      </c>
      <c r="EF12" s="126">
        <f>SUMIF($C$18:$C$64,$C12,EF$18:EF$64)</f>
        <v>0</v>
      </c>
      <c r="EG12" s="126">
        <f>SUMIF($C$18:$C$64,$C12,EG$18:EG$64)</f>
        <v>0</v>
      </c>
      <c r="EH12" s="126">
        <f>SUMIF($C$18:$C$64,$C12,EH$18:EH$64)</f>
        <v>0</v>
      </c>
      <c r="EI12" s="126">
        <f>SUMIF($C$18:$C$64,$C12,EI$18:EI$64)</f>
        <v>0</v>
      </c>
      <c r="EJ12" s="126">
        <f>SUMIF($C$18:$C$64,$C12,EJ$18:EJ$64)</f>
        <v>0</v>
      </c>
      <c r="EK12" s="126">
        <f>SUMIF($C$18:$C$64,$C12,EK$18:EK$64)</f>
        <v>0</v>
      </c>
      <c r="EL12" s="126">
        <f>SUMIF($C$18:$C$64,$C12,EL$18:EL$64)</f>
        <v>0</v>
      </c>
      <c r="EM12" s="193"/>
    </row>
    <row r="13" spans="1:143" ht="15.75" customHeight="1" x14ac:dyDescent="0.2">
      <c r="A13" s="123"/>
      <c r="B13" s="88">
        <f>SUMIF(C$20:C$65,C13,A$20:A$65)</f>
        <v>1</v>
      </c>
      <c r="C13" s="61" t="s">
        <v>166</v>
      </c>
      <c r="D13" s="124">
        <f>AVERAGEIF($C$20:$C$66,$C13,D$20:D$66)</f>
        <v>0</v>
      </c>
      <c r="E13" s="125">
        <f>AVERAGEIF($C$20:$C$66, $C13, $E$20:$E$66)</f>
        <v>0</v>
      </c>
      <c r="U13" s="27"/>
      <c r="V13" s="7" t="str">
        <f t="shared" si="5"/>
        <v xml:space="preserve">Early Termination Fees </v>
      </c>
      <c r="W13" s="126">
        <f>SUMIF($C$20:$C$66,$C13,W$20:W$66)</f>
        <v>0</v>
      </c>
      <c r="X13" s="126">
        <f>SUMIF($C$18:$C$64,$C13,X$18:X$64)</f>
        <v>0</v>
      </c>
      <c r="Y13" s="126">
        <f>SUMIF($C$18:$C$64,$C13,Y$18:Y$64)</f>
        <v>0</v>
      </c>
      <c r="Z13" s="126">
        <f>SUMIF($C$18:$C$64,$C13,Z$18:Z$64)</f>
        <v>0</v>
      </c>
      <c r="AA13" s="126">
        <f>SUMIF($C$18:$C$64,$C13,AA$18:AA$64)</f>
        <v>0</v>
      </c>
      <c r="AB13" s="126">
        <f>SUMIF($C$18:$C$64,$C13,AB$18:AB$64)</f>
        <v>0</v>
      </c>
      <c r="AC13" s="126">
        <f>SUMIF($C$18:$C$64,$C13,AC$18:AC$64)</f>
        <v>0</v>
      </c>
      <c r="AD13" s="126">
        <f>SUMIF($C$18:$C$64,$C13,AD$18:AD$64)</f>
        <v>0</v>
      </c>
      <c r="AE13" s="126">
        <f>SUMIF($C$18:$C$64,$C13,AE$18:AE$64)</f>
        <v>0</v>
      </c>
      <c r="AF13" s="126">
        <f>SUMIF($C$18:$C$64,$C13,AF$18:AF$64)</f>
        <v>0</v>
      </c>
      <c r="AG13" s="126">
        <f>SUMIF($C$18:$C$64,$C13,AG$18:AG$64)</f>
        <v>0</v>
      </c>
      <c r="AH13" s="126">
        <f>SUMIF($C$18:$C$64,$C13,AH$18:AH$64)</f>
        <v>0</v>
      </c>
      <c r="AI13" s="126">
        <f>SUMIF($C$18:$C$64,$C13,AI$18:AI$64)</f>
        <v>0</v>
      </c>
      <c r="AJ13" s="126">
        <f>SUMIF($C$18:$C$64,$C13,AJ$18:AJ$64)</f>
        <v>0</v>
      </c>
      <c r="AK13" s="126">
        <f>SUMIF($C$18:$C$64,$C13,AK$18:AK$64)</f>
        <v>0</v>
      </c>
      <c r="AL13" s="126">
        <f>SUMIF($C$18:$C$64,$C13,AL$18:AL$64)</f>
        <v>0</v>
      </c>
      <c r="AM13" s="126">
        <f>SUMIF($C$18:$C$64,$C13,AM$18:AM$64)</f>
        <v>0</v>
      </c>
      <c r="AN13" s="126">
        <f>SUMIF($C$18:$C$64,$C13,AN$18:AN$64)</f>
        <v>0</v>
      </c>
      <c r="AO13" s="126">
        <f>SUMIF($C$18:$C$64,$C13,AO$18:AO$64)</f>
        <v>0</v>
      </c>
      <c r="AP13" s="126">
        <f>SUMIF($C$18:$C$64,$C13,AP$18:AP$64)</f>
        <v>0</v>
      </c>
      <c r="AQ13" s="126">
        <f>SUMIF($C$18:$C$64,$C13,AQ$18:AQ$64)</f>
        <v>0</v>
      </c>
      <c r="AR13" s="126">
        <f>SUMIF($C$18:$C$64,$C13,AR$18:AR$64)</f>
        <v>0</v>
      </c>
      <c r="AS13" s="126">
        <f>SUMIF($C$18:$C$64,$C13,AS$18:AS$64)</f>
        <v>0</v>
      </c>
      <c r="AT13" s="126">
        <f>SUMIF($C$18:$C$64,$C13,AT$18:AT$64)</f>
        <v>0</v>
      </c>
      <c r="AU13" s="126">
        <f>SUMIF($C$18:$C$64,$C13,AU$18:AU$64)</f>
        <v>0</v>
      </c>
      <c r="AV13" s="126">
        <f>SUMIF($C$18:$C$64,$C13,AV$18:AV$64)</f>
        <v>0</v>
      </c>
      <c r="AW13" s="126">
        <f>SUMIF($C$18:$C$64,$C13,AW$18:AW$64)</f>
        <v>0</v>
      </c>
      <c r="AX13" s="126">
        <f>SUMIF($C$18:$C$64,$C13,AX$18:AX$64)</f>
        <v>0</v>
      </c>
      <c r="AY13" s="126">
        <f>SUMIF($C$18:$C$64,$C13,AY$18:AY$64)</f>
        <v>0</v>
      </c>
      <c r="AZ13" s="126">
        <f>SUMIF($C$18:$C$64,$C13,AZ$18:AZ$64)</f>
        <v>0</v>
      </c>
      <c r="BA13" s="126">
        <f>SUMIF($C$18:$C$64,$C13,BA$18:BA$64)</f>
        <v>0</v>
      </c>
      <c r="BB13" s="126">
        <f>SUMIF($C$18:$C$64,$C13,BB$18:BB$64)</f>
        <v>0</v>
      </c>
      <c r="BC13" s="126">
        <f>SUMIF($C$18:$C$64,$C13,BC$18:BC$64)</f>
        <v>0</v>
      </c>
      <c r="BD13" s="126">
        <f>SUMIF($C$18:$C$64,$C13,BD$18:BD$64)</f>
        <v>0</v>
      </c>
      <c r="BE13" s="126">
        <f>SUMIF($C$18:$C$64,$C13,BE$18:BE$64)</f>
        <v>0</v>
      </c>
      <c r="BF13" s="126">
        <f>SUMIF($C$18:$C$64,$C13,BF$18:BF$64)</f>
        <v>0</v>
      </c>
      <c r="BG13" s="126">
        <f>SUMIF($C$18:$C$64,$C13,BG$18:BG$64)</f>
        <v>0</v>
      </c>
      <c r="BH13" s="126">
        <f>SUMIF($C$18:$C$64,$C13,BH$18:BH$64)</f>
        <v>0</v>
      </c>
      <c r="BI13" s="126">
        <f>SUMIF($C$18:$C$64,$C13,BI$18:BI$64)</f>
        <v>0</v>
      </c>
      <c r="BJ13" s="126">
        <f>SUMIF($C$18:$C$64,$C13,BJ$18:BJ$64)</f>
        <v>0</v>
      </c>
      <c r="BK13" s="126">
        <f>SUMIF($C$18:$C$64,$C13,BK$18:BK$64)</f>
        <v>0</v>
      </c>
      <c r="BL13" s="126">
        <f>SUMIF($C$18:$C$64,$C13,BL$18:BL$64)</f>
        <v>0</v>
      </c>
      <c r="BM13" s="126">
        <f>SUMIF($C$18:$C$64,$C13,BM$18:BM$64)</f>
        <v>0</v>
      </c>
      <c r="BN13" s="126">
        <f>SUMIF($C$18:$C$64,$C13,BN$18:BN$64)</f>
        <v>0</v>
      </c>
      <c r="BO13" s="126">
        <f>SUMIF($C$18:$C$64,$C13,BO$18:BO$64)</f>
        <v>0</v>
      </c>
      <c r="BP13" s="126">
        <f>SUMIF($C$18:$C$64,$C13,BP$18:BP$64)</f>
        <v>0</v>
      </c>
      <c r="BQ13" s="126">
        <f>SUMIF($C$18:$C$64,$C13,BQ$18:BQ$64)</f>
        <v>0</v>
      </c>
      <c r="BR13" s="126">
        <f>SUMIF($C$18:$C$64,$C13,BR$18:BR$64)</f>
        <v>0</v>
      </c>
      <c r="BS13" s="126">
        <f>SUMIF($C$18:$C$64,$C13,BS$18:BS$64)</f>
        <v>0</v>
      </c>
      <c r="BT13" s="126">
        <f>SUMIF($C$18:$C$64,$C13,BT$18:BT$64)</f>
        <v>0</v>
      </c>
      <c r="BU13" s="126">
        <f>SUMIF($C$18:$C$64,$C13,BU$18:BU$64)</f>
        <v>0</v>
      </c>
      <c r="BV13" s="126">
        <f>SUMIF($C$18:$C$64,$C13,BV$18:BV$64)</f>
        <v>0</v>
      </c>
      <c r="BW13" s="126">
        <f>SUMIF($C$18:$C$64,$C13,BW$18:BW$64)</f>
        <v>0</v>
      </c>
      <c r="BX13" s="126">
        <f>SUMIF($C$18:$C$64,$C13,BX$18:BX$64)</f>
        <v>0</v>
      </c>
      <c r="BY13" s="126">
        <f>SUMIF($C$18:$C$64,$C13,BY$18:BY$64)</f>
        <v>0</v>
      </c>
      <c r="BZ13" s="126">
        <f>SUMIF($C$18:$C$64,$C13,BZ$18:BZ$64)</f>
        <v>0</v>
      </c>
      <c r="CA13" s="126">
        <f>SUMIF($C$18:$C$64,$C13,CA$18:CA$64)</f>
        <v>0</v>
      </c>
      <c r="CB13" s="126">
        <f>SUMIF($C$18:$C$64,$C13,CB$18:CB$64)</f>
        <v>0</v>
      </c>
      <c r="CC13" s="126">
        <f>SUMIF($C$18:$C$64,$C13,CC$18:CC$64)</f>
        <v>0</v>
      </c>
      <c r="CD13" s="126">
        <f>SUMIF($C$18:$C$64,$C13,CD$18:CD$64)</f>
        <v>0</v>
      </c>
      <c r="CE13" s="126">
        <f>SUMIF($C$18:$C$64,$C13,CE$18:CE$64)</f>
        <v>0</v>
      </c>
      <c r="CF13" s="126">
        <f>SUMIF($C$18:$C$64,$C13,CF$18:CF$64)</f>
        <v>0</v>
      </c>
      <c r="CG13" s="126">
        <f>SUMIF($C$18:$C$64,$C13,CG$18:CG$64)</f>
        <v>0</v>
      </c>
      <c r="CH13" s="126">
        <f>SUMIF($C$18:$C$64,$C13,CH$18:CH$64)</f>
        <v>0</v>
      </c>
      <c r="CI13" s="126">
        <f>SUMIF($C$18:$C$64,$C13,CI$18:CI$64)</f>
        <v>0</v>
      </c>
      <c r="CJ13" s="126">
        <f>SUMIF($C$18:$C$64,$C13,CJ$18:CJ$64)</f>
        <v>0</v>
      </c>
      <c r="CK13" s="126">
        <f>SUMIF($C$18:$C$64,$C13,CK$18:CK$64)</f>
        <v>0</v>
      </c>
      <c r="CL13" s="126">
        <f>SUMIF($C$18:$C$64,$C13,CL$18:CL$64)</f>
        <v>0</v>
      </c>
      <c r="CM13" s="126">
        <f>SUMIF($C$18:$C$64,$C13,CM$18:CM$64)</f>
        <v>0</v>
      </c>
      <c r="CN13" s="126">
        <f>SUMIF($C$18:$C$64,$C13,CN$18:CN$64)</f>
        <v>0</v>
      </c>
      <c r="CO13" s="126">
        <f>SUMIF($C$18:$C$64,$C13,CO$18:CO$64)</f>
        <v>0</v>
      </c>
      <c r="CP13" s="126">
        <f>SUMIF($C$18:$C$64,$C13,CP$18:CP$64)</f>
        <v>0</v>
      </c>
      <c r="CQ13" s="126">
        <f>SUMIF($C$18:$C$64,$C13,CQ$18:CQ$64)</f>
        <v>0</v>
      </c>
      <c r="CR13" s="126">
        <f>SUMIF($C$18:$C$64,$C13,CR$18:CR$64)</f>
        <v>0</v>
      </c>
      <c r="CS13" s="126">
        <f>SUMIF($C$18:$C$64,$C13,CS$18:CS$64)</f>
        <v>0</v>
      </c>
      <c r="CT13" s="126">
        <f>SUMIF($C$18:$C$64,$C13,CT$18:CT$64)</f>
        <v>0</v>
      </c>
      <c r="CU13" s="126">
        <f>SUMIF($C$18:$C$64,$C13,CU$18:CU$64)</f>
        <v>0</v>
      </c>
      <c r="CV13" s="126">
        <f>SUMIF($C$18:$C$64,$C13,CV$18:CV$64)</f>
        <v>0</v>
      </c>
      <c r="CW13" s="126">
        <f>SUMIF($C$18:$C$64,$C13,CW$18:CW$64)</f>
        <v>0</v>
      </c>
      <c r="CX13" s="126">
        <f>SUMIF($C$18:$C$64,$C13,CX$18:CX$64)</f>
        <v>0</v>
      </c>
      <c r="CY13" s="126">
        <f>SUMIF($C$18:$C$64,$C13,CY$18:CY$64)</f>
        <v>0</v>
      </c>
      <c r="CZ13" s="126">
        <f>SUMIF($C$18:$C$64,$C13,CZ$18:CZ$64)</f>
        <v>0</v>
      </c>
      <c r="DA13" s="126">
        <f>SUMIF($C$18:$C$64,$C13,DA$18:DA$64)</f>
        <v>0</v>
      </c>
      <c r="DB13" s="126">
        <f>SUMIF($C$18:$C$64,$C13,DB$18:DB$64)</f>
        <v>0</v>
      </c>
      <c r="DC13" s="126">
        <f>SUMIF($C$18:$C$64,$C13,DC$18:DC$64)</f>
        <v>0</v>
      </c>
      <c r="DD13" s="126">
        <f>SUMIF($C$18:$C$64,$C13,DD$18:DD$64)</f>
        <v>0</v>
      </c>
      <c r="DE13" s="126">
        <f>SUMIF($C$18:$C$64,$C13,DE$18:DE$64)</f>
        <v>0</v>
      </c>
      <c r="DF13" s="126">
        <f>SUMIF($C$18:$C$64,$C13,DF$18:DF$64)</f>
        <v>0</v>
      </c>
      <c r="DG13" s="126">
        <f>SUMIF($C$18:$C$64,$C13,DG$18:DG$64)</f>
        <v>0</v>
      </c>
      <c r="DH13" s="126">
        <f>SUMIF($C$18:$C$64,$C13,DH$18:DH$64)</f>
        <v>0</v>
      </c>
      <c r="DI13" s="126">
        <f>SUMIF($C$18:$C$64,$C13,DI$18:DI$64)</f>
        <v>0</v>
      </c>
      <c r="DJ13" s="126">
        <f>SUMIF($C$18:$C$64,$C13,DJ$18:DJ$64)</f>
        <v>0</v>
      </c>
      <c r="DK13" s="126">
        <f>SUMIF($C$18:$C$64,$C13,DK$18:DK$64)</f>
        <v>0</v>
      </c>
      <c r="DL13" s="126">
        <f>SUMIF($C$18:$C$64,$C13,DL$18:DL$64)</f>
        <v>0</v>
      </c>
      <c r="DM13" s="126">
        <f>SUMIF($C$18:$C$64,$C13,DM$18:DM$64)</f>
        <v>0</v>
      </c>
      <c r="DN13" s="126">
        <f>SUMIF($C$18:$C$64,$C13,DN$18:DN$64)</f>
        <v>0</v>
      </c>
      <c r="DO13" s="126">
        <f>SUMIF($C$18:$C$64,$C13,DO$18:DO$64)</f>
        <v>0</v>
      </c>
      <c r="DP13" s="126">
        <f>SUMIF($C$18:$C$64,$C13,DP$18:DP$64)</f>
        <v>0</v>
      </c>
      <c r="DQ13" s="126">
        <f>SUMIF($C$18:$C$64,$C13,DQ$18:DQ$64)</f>
        <v>0</v>
      </c>
      <c r="DR13" s="126">
        <f>SUMIF($C$18:$C$64,$C13,DR$18:DR$64)</f>
        <v>0</v>
      </c>
      <c r="DS13" s="126">
        <f>SUMIF($C$18:$C$64,$C13,DS$18:DS$64)</f>
        <v>0</v>
      </c>
      <c r="DT13" s="126">
        <f>SUMIF($C$18:$C$64,$C13,DT$18:DT$64)</f>
        <v>0</v>
      </c>
      <c r="DU13" s="126">
        <f>SUMIF($C$18:$C$64,$C13,DU$18:DU$64)</f>
        <v>0</v>
      </c>
      <c r="DV13" s="126">
        <f>SUMIF($C$18:$C$64,$C13,DV$18:DV$64)</f>
        <v>0</v>
      </c>
      <c r="DW13" s="126">
        <f>SUMIF($C$18:$C$64,$C13,DW$18:DW$64)</f>
        <v>0</v>
      </c>
      <c r="DX13" s="126">
        <f>SUMIF($C$18:$C$64,$C13,DX$18:DX$64)</f>
        <v>0</v>
      </c>
      <c r="DY13" s="126">
        <f>SUMIF($C$18:$C$64,$C13,DY$18:DY$64)</f>
        <v>0</v>
      </c>
      <c r="DZ13" s="126">
        <f>SUMIF($C$18:$C$64,$C13,DZ$18:DZ$64)</f>
        <v>0</v>
      </c>
      <c r="EA13" s="126">
        <f>SUMIF($C$18:$C$64,$C13,EA$18:EA$64)</f>
        <v>0</v>
      </c>
      <c r="EB13" s="126">
        <f>SUMIF($C$18:$C$64,$C13,EB$18:EB$64)</f>
        <v>0</v>
      </c>
      <c r="EC13" s="126">
        <f>SUMIF($C$18:$C$64,$C13,EC$18:EC$64)</f>
        <v>0</v>
      </c>
      <c r="ED13" s="126">
        <f>SUMIF($C$18:$C$64,$C13,ED$18:ED$64)</f>
        <v>0</v>
      </c>
      <c r="EE13" s="126">
        <f>SUMIF($C$18:$C$64,$C13,EE$18:EE$64)</f>
        <v>0</v>
      </c>
      <c r="EF13" s="126">
        <f>SUMIF($C$18:$C$64,$C13,EF$18:EF$64)</f>
        <v>0</v>
      </c>
      <c r="EG13" s="126">
        <f>SUMIF($C$18:$C$64,$C13,EG$18:EG$64)</f>
        <v>0</v>
      </c>
      <c r="EH13" s="126">
        <f>SUMIF($C$18:$C$64,$C13,EH$18:EH$64)</f>
        <v>0</v>
      </c>
      <c r="EI13" s="126">
        <f>SUMIF($C$18:$C$64,$C13,EI$18:EI$64)</f>
        <v>0</v>
      </c>
      <c r="EJ13" s="126">
        <f>SUMIF($C$18:$C$64,$C13,EJ$18:EJ$64)</f>
        <v>0</v>
      </c>
      <c r="EK13" s="126">
        <f>SUMIF($C$18:$C$64,$C13,EK$18:EK$64)</f>
        <v>0</v>
      </c>
      <c r="EL13" s="126">
        <f>SUMIF($C$18:$C$64,$C13,EL$18:EL$64)</f>
        <v>0</v>
      </c>
      <c r="EM13" s="193"/>
    </row>
    <row r="14" spans="1:143" ht="15.75" customHeight="1" x14ac:dyDescent="0.2">
      <c r="A14" s="123"/>
      <c r="B14" s="88">
        <f>SUMIF(C$20:C$65,C14,A$20:A$65)</f>
        <v>1</v>
      </c>
      <c r="C14" s="61" t="s">
        <v>135</v>
      </c>
      <c r="D14" s="124">
        <f>AVERAGEIF($C$20:$C$66,$C14,D$20:D$66)</f>
        <v>0</v>
      </c>
      <c r="E14" s="125">
        <f>AVERAGEIF($C$20:$C$66, $C14, $E$20:$E$66)</f>
        <v>0</v>
      </c>
      <c r="U14" s="27"/>
      <c r="V14" s="7" t="str">
        <f t="shared" si="5"/>
        <v xml:space="preserve">Application Fees </v>
      </c>
      <c r="W14" s="126">
        <f>SUMIF($C$20:$C$66,$C14,W$20:W$66)</f>
        <v>0</v>
      </c>
      <c r="X14" s="126">
        <f>SUMIF($C$18:$C$64,$C14,X$18:X$64)</f>
        <v>0</v>
      </c>
      <c r="Y14" s="126">
        <f>SUMIF($C$18:$C$64,$C14,Y$18:Y$64)</f>
        <v>0</v>
      </c>
      <c r="Z14" s="126">
        <f>SUMIF($C$18:$C$64,$C14,Z$18:Z$64)</f>
        <v>0</v>
      </c>
      <c r="AA14" s="126">
        <f>SUMIF($C$18:$C$64,$C14,AA$18:AA$64)</f>
        <v>0</v>
      </c>
      <c r="AB14" s="126">
        <f>SUMIF($C$18:$C$64,$C14,AB$18:AB$64)</f>
        <v>0</v>
      </c>
      <c r="AC14" s="126">
        <f>SUMIF($C$18:$C$64,$C14,AC$18:AC$64)</f>
        <v>0</v>
      </c>
      <c r="AD14" s="126">
        <f>SUMIF($C$18:$C$64,$C14,AD$18:AD$64)</f>
        <v>0</v>
      </c>
      <c r="AE14" s="126">
        <f>SUMIF($C$18:$C$64,$C14,AE$18:AE$64)</f>
        <v>0</v>
      </c>
      <c r="AF14" s="126">
        <f>SUMIF($C$18:$C$64,$C14,AF$18:AF$64)</f>
        <v>0</v>
      </c>
      <c r="AG14" s="126">
        <f>SUMIF($C$18:$C$64,$C14,AG$18:AG$64)</f>
        <v>0</v>
      </c>
      <c r="AH14" s="126">
        <f>SUMIF($C$18:$C$64,$C14,AH$18:AH$64)</f>
        <v>0</v>
      </c>
      <c r="AI14" s="126">
        <f>SUMIF($C$18:$C$64,$C14,AI$18:AI$64)</f>
        <v>0</v>
      </c>
      <c r="AJ14" s="126">
        <f>SUMIF($C$18:$C$64,$C14,AJ$18:AJ$64)</f>
        <v>0</v>
      </c>
      <c r="AK14" s="126">
        <f>SUMIF($C$18:$C$64,$C14,AK$18:AK$64)</f>
        <v>0</v>
      </c>
      <c r="AL14" s="126">
        <f>SUMIF($C$18:$C$64,$C14,AL$18:AL$64)</f>
        <v>0</v>
      </c>
      <c r="AM14" s="126">
        <f>SUMIF($C$18:$C$64,$C14,AM$18:AM$64)</f>
        <v>0</v>
      </c>
      <c r="AN14" s="126">
        <f>SUMIF($C$18:$C$64,$C14,AN$18:AN$64)</f>
        <v>0</v>
      </c>
      <c r="AO14" s="126">
        <f>SUMIF($C$18:$C$64,$C14,AO$18:AO$64)</f>
        <v>0</v>
      </c>
      <c r="AP14" s="126">
        <f>SUMIF($C$18:$C$64,$C14,AP$18:AP$64)</f>
        <v>0</v>
      </c>
      <c r="AQ14" s="126">
        <f>SUMIF($C$18:$C$64,$C14,AQ$18:AQ$64)</f>
        <v>0</v>
      </c>
      <c r="AR14" s="126">
        <f>SUMIF($C$18:$C$64,$C14,AR$18:AR$64)</f>
        <v>0</v>
      </c>
      <c r="AS14" s="126">
        <f>SUMIF($C$18:$C$64,$C14,AS$18:AS$64)</f>
        <v>0</v>
      </c>
      <c r="AT14" s="126">
        <f>SUMIF($C$18:$C$64,$C14,AT$18:AT$64)</f>
        <v>0</v>
      </c>
      <c r="AU14" s="126">
        <f>SUMIF($C$18:$C$64,$C14,AU$18:AU$64)</f>
        <v>0</v>
      </c>
      <c r="AV14" s="126">
        <f>SUMIF($C$18:$C$64,$C14,AV$18:AV$64)</f>
        <v>0</v>
      </c>
      <c r="AW14" s="126">
        <f>SUMIF($C$18:$C$64,$C14,AW$18:AW$64)</f>
        <v>0</v>
      </c>
      <c r="AX14" s="126">
        <f>SUMIF($C$18:$C$64,$C14,AX$18:AX$64)</f>
        <v>0</v>
      </c>
      <c r="AY14" s="126">
        <f>SUMIF($C$18:$C$64,$C14,AY$18:AY$64)</f>
        <v>0</v>
      </c>
      <c r="AZ14" s="126">
        <f>SUMIF($C$18:$C$64,$C14,AZ$18:AZ$64)</f>
        <v>0</v>
      </c>
      <c r="BA14" s="126">
        <f>SUMIF($C$18:$C$64,$C14,BA$18:BA$64)</f>
        <v>0</v>
      </c>
      <c r="BB14" s="126">
        <f>SUMIF($C$18:$C$64,$C14,BB$18:BB$64)</f>
        <v>0</v>
      </c>
      <c r="BC14" s="126">
        <f>SUMIF($C$18:$C$64,$C14,BC$18:BC$64)</f>
        <v>0</v>
      </c>
      <c r="BD14" s="126">
        <f>SUMIF($C$18:$C$64,$C14,BD$18:BD$64)</f>
        <v>0</v>
      </c>
      <c r="BE14" s="126">
        <f>SUMIF($C$18:$C$64,$C14,BE$18:BE$64)</f>
        <v>0</v>
      </c>
      <c r="BF14" s="126">
        <f>SUMIF($C$18:$C$64,$C14,BF$18:BF$64)</f>
        <v>0</v>
      </c>
      <c r="BG14" s="126">
        <f>SUMIF($C$18:$C$64,$C14,BG$18:BG$64)</f>
        <v>0</v>
      </c>
      <c r="BH14" s="126">
        <f>SUMIF($C$18:$C$64,$C14,BH$18:BH$64)</f>
        <v>0</v>
      </c>
      <c r="BI14" s="126">
        <f>SUMIF($C$18:$C$64,$C14,BI$18:BI$64)</f>
        <v>0</v>
      </c>
      <c r="BJ14" s="126">
        <f>SUMIF($C$18:$C$64,$C14,BJ$18:BJ$64)</f>
        <v>0</v>
      </c>
      <c r="BK14" s="126">
        <f>SUMIF($C$18:$C$64,$C14,BK$18:BK$64)</f>
        <v>0</v>
      </c>
      <c r="BL14" s="126">
        <f>SUMIF($C$18:$C$64,$C14,BL$18:BL$64)</f>
        <v>0</v>
      </c>
      <c r="BM14" s="126">
        <f>SUMIF($C$18:$C$64,$C14,BM$18:BM$64)</f>
        <v>0</v>
      </c>
      <c r="BN14" s="126">
        <f>SUMIF($C$18:$C$64,$C14,BN$18:BN$64)</f>
        <v>0</v>
      </c>
      <c r="BO14" s="126">
        <f>SUMIF($C$18:$C$64,$C14,BO$18:BO$64)</f>
        <v>0</v>
      </c>
      <c r="BP14" s="126">
        <f>SUMIF($C$18:$C$64,$C14,BP$18:BP$64)</f>
        <v>0</v>
      </c>
      <c r="BQ14" s="126">
        <f>SUMIF($C$18:$C$64,$C14,BQ$18:BQ$64)</f>
        <v>0</v>
      </c>
      <c r="BR14" s="126">
        <f>SUMIF($C$18:$C$64,$C14,BR$18:BR$64)</f>
        <v>0</v>
      </c>
      <c r="BS14" s="126">
        <f>SUMIF($C$18:$C$64,$C14,BS$18:BS$64)</f>
        <v>0</v>
      </c>
      <c r="BT14" s="126">
        <f>SUMIF($C$18:$C$64,$C14,BT$18:BT$64)</f>
        <v>0</v>
      </c>
      <c r="BU14" s="126">
        <f>SUMIF($C$18:$C$64,$C14,BU$18:BU$64)</f>
        <v>0</v>
      </c>
      <c r="BV14" s="126">
        <f>SUMIF($C$18:$C$64,$C14,BV$18:BV$64)</f>
        <v>0</v>
      </c>
      <c r="BW14" s="126">
        <f>SUMIF($C$18:$C$64,$C14,BW$18:BW$64)</f>
        <v>0</v>
      </c>
      <c r="BX14" s="126">
        <f>SUMIF($C$18:$C$64,$C14,BX$18:BX$64)</f>
        <v>0</v>
      </c>
      <c r="BY14" s="126">
        <f>SUMIF($C$18:$C$64,$C14,BY$18:BY$64)</f>
        <v>0</v>
      </c>
      <c r="BZ14" s="126">
        <f>SUMIF($C$18:$C$64,$C14,BZ$18:BZ$64)</f>
        <v>0</v>
      </c>
      <c r="CA14" s="126">
        <f>SUMIF($C$18:$C$64,$C14,CA$18:CA$64)</f>
        <v>0</v>
      </c>
      <c r="CB14" s="126">
        <f>SUMIF($C$18:$C$64,$C14,CB$18:CB$64)</f>
        <v>0</v>
      </c>
      <c r="CC14" s="126">
        <f>SUMIF($C$18:$C$64,$C14,CC$18:CC$64)</f>
        <v>0</v>
      </c>
      <c r="CD14" s="126">
        <f>SUMIF($C$18:$C$64,$C14,CD$18:CD$64)</f>
        <v>0</v>
      </c>
      <c r="CE14" s="126">
        <f>SUMIF($C$18:$C$64,$C14,CE$18:CE$64)</f>
        <v>0</v>
      </c>
      <c r="CF14" s="126">
        <f>SUMIF($C$18:$C$64,$C14,CF$18:CF$64)</f>
        <v>0</v>
      </c>
      <c r="CG14" s="126">
        <f>SUMIF($C$18:$C$64,$C14,CG$18:CG$64)</f>
        <v>0</v>
      </c>
      <c r="CH14" s="126">
        <f>SUMIF($C$18:$C$64,$C14,CH$18:CH$64)</f>
        <v>0</v>
      </c>
      <c r="CI14" s="126">
        <f>SUMIF($C$18:$C$64,$C14,CI$18:CI$64)</f>
        <v>0</v>
      </c>
      <c r="CJ14" s="126">
        <f>SUMIF($C$18:$C$64,$C14,CJ$18:CJ$64)</f>
        <v>0</v>
      </c>
      <c r="CK14" s="126">
        <f>SUMIF($C$18:$C$64,$C14,CK$18:CK$64)</f>
        <v>0</v>
      </c>
      <c r="CL14" s="126">
        <f>SUMIF($C$18:$C$64,$C14,CL$18:CL$64)</f>
        <v>0</v>
      </c>
      <c r="CM14" s="126">
        <f>SUMIF($C$18:$C$64,$C14,CM$18:CM$64)</f>
        <v>0</v>
      </c>
      <c r="CN14" s="126">
        <f>SUMIF($C$18:$C$64,$C14,CN$18:CN$64)</f>
        <v>0</v>
      </c>
      <c r="CO14" s="126">
        <f>SUMIF($C$18:$C$64,$C14,CO$18:CO$64)</f>
        <v>0</v>
      </c>
      <c r="CP14" s="126">
        <f>SUMIF($C$18:$C$64,$C14,CP$18:CP$64)</f>
        <v>0</v>
      </c>
      <c r="CQ14" s="126">
        <f>SUMIF($C$18:$C$64,$C14,CQ$18:CQ$64)</f>
        <v>0</v>
      </c>
      <c r="CR14" s="126">
        <f>SUMIF($C$18:$C$64,$C14,CR$18:CR$64)</f>
        <v>0</v>
      </c>
      <c r="CS14" s="126">
        <f>SUMIF($C$18:$C$64,$C14,CS$18:CS$64)</f>
        <v>0</v>
      </c>
      <c r="CT14" s="126">
        <f>SUMIF($C$18:$C$64,$C14,CT$18:CT$64)</f>
        <v>0</v>
      </c>
      <c r="CU14" s="126">
        <f>SUMIF($C$18:$C$64,$C14,CU$18:CU$64)</f>
        <v>0</v>
      </c>
      <c r="CV14" s="126">
        <f>SUMIF($C$18:$C$64,$C14,CV$18:CV$64)</f>
        <v>0</v>
      </c>
      <c r="CW14" s="126">
        <f>SUMIF($C$18:$C$64,$C14,CW$18:CW$64)</f>
        <v>0</v>
      </c>
      <c r="CX14" s="126">
        <f>SUMIF($C$18:$C$64,$C14,CX$18:CX$64)</f>
        <v>0</v>
      </c>
      <c r="CY14" s="126">
        <f>SUMIF($C$18:$C$64,$C14,CY$18:CY$64)</f>
        <v>0</v>
      </c>
      <c r="CZ14" s="126">
        <f>SUMIF($C$18:$C$64,$C14,CZ$18:CZ$64)</f>
        <v>0</v>
      </c>
      <c r="DA14" s="126">
        <f>SUMIF($C$18:$C$64,$C14,DA$18:DA$64)</f>
        <v>0</v>
      </c>
      <c r="DB14" s="126">
        <f>SUMIF($C$18:$C$64,$C14,DB$18:DB$64)</f>
        <v>0</v>
      </c>
      <c r="DC14" s="126">
        <f>SUMIF($C$18:$C$64,$C14,DC$18:DC$64)</f>
        <v>0</v>
      </c>
      <c r="DD14" s="126">
        <f>SUMIF($C$18:$C$64,$C14,DD$18:DD$64)</f>
        <v>0</v>
      </c>
      <c r="DE14" s="126">
        <f>SUMIF($C$18:$C$64,$C14,DE$18:DE$64)</f>
        <v>0</v>
      </c>
      <c r="DF14" s="126">
        <f>SUMIF($C$18:$C$64,$C14,DF$18:DF$64)</f>
        <v>0</v>
      </c>
      <c r="DG14" s="126">
        <f>SUMIF($C$18:$C$64,$C14,DG$18:DG$64)</f>
        <v>0</v>
      </c>
      <c r="DH14" s="126">
        <f>SUMIF($C$18:$C$64,$C14,DH$18:DH$64)</f>
        <v>0</v>
      </c>
      <c r="DI14" s="126">
        <f>SUMIF($C$18:$C$64,$C14,DI$18:DI$64)</f>
        <v>0</v>
      </c>
      <c r="DJ14" s="126">
        <f>SUMIF($C$18:$C$64,$C14,DJ$18:DJ$64)</f>
        <v>0</v>
      </c>
      <c r="DK14" s="126">
        <f>SUMIF($C$18:$C$64,$C14,DK$18:DK$64)</f>
        <v>0</v>
      </c>
      <c r="DL14" s="126">
        <f>SUMIF($C$18:$C$64,$C14,DL$18:DL$64)</f>
        <v>0</v>
      </c>
      <c r="DM14" s="126">
        <f>SUMIF($C$18:$C$64,$C14,DM$18:DM$64)</f>
        <v>0</v>
      </c>
      <c r="DN14" s="126">
        <f>SUMIF($C$18:$C$64,$C14,DN$18:DN$64)</f>
        <v>0</v>
      </c>
      <c r="DO14" s="126">
        <f>SUMIF($C$18:$C$64,$C14,DO$18:DO$64)</f>
        <v>0</v>
      </c>
      <c r="DP14" s="126">
        <f>SUMIF($C$18:$C$64,$C14,DP$18:DP$64)</f>
        <v>0</v>
      </c>
      <c r="DQ14" s="126">
        <f>SUMIF($C$18:$C$64,$C14,DQ$18:DQ$64)</f>
        <v>0</v>
      </c>
      <c r="DR14" s="126">
        <f>SUMIF($C$18:$C$64,$C14,DR$18:DR$64)</f>
        <v>0</v>
      </c>
      <c r="DS14" s="126">
        <f>SUMIF($C$18:$C$64,$C14,DS$18:DS$64)</f>
        <v>0</v>
      </c>
      <c r="DT14" s="126">
        <f>SUMIF($C$18:$C$64,$C14,DT$18:DT$64)</f>
        <v>0</v>
      </c>
      <c r="DU14" s="126">
        <f>SUMIF($C$18:$C$64,$C14,DU$18:DU$64)</f>
        <v>0</v>
      </c>
      <c r="DV14" s="126">
        <f>SUMIF($C$18:$C$64,$C14,DV$18:DV$64)</f>
        <v>0</v>
      </c>
      <c r="DW14" s="126">
        <f>SUMIF($C$18:$C$64,$C14,DW$18:DW$64)</f>
        <v>0</v>
      </c>
      <c r="DX14" s="126">
        <f>SUMIF($C$18:$C$64,$C14,DX$18:DX$64)</f>
        <v>0</v>
      </c>
      <c r="DY14" s="126">
        <f>SUMIF($C$18:$C$64,$C14,DY$18:DY$64)</f>
        <v>0</v>
      </c>
      <c r="DZ14" s="126">
        <f>SUMIF($C$18:$C$64,$C14,DZ$18:DZ$64)</f>
        <v>0</v>
      </c>
      <c r="EA14" s="126">
        <f>SUMIF($C$18:$C$64,$C14,EA$18:EA$64)</f>
        <v>0</v>
      </c>
      <c r="EB14" s="126">
        <f>SUMIF($C$18:$C$64,$C14,EB$18:EB$64)</f>
        <v>0</v>
      </c>
      <c r="EC14" s="126">
        <f>SUMIF($C$18:$C$64,$C14,EC$18:EC$64)</f>
        <v>0</v>
      </c>
      <c r="ED14" s="126">
        <f>SUMIF($C$18:$C$64,$C14,ED$18:ED$64)</f>
        <v>0</v>
      </c>
      <c r="EE14" s="126">
        <f>SUMIF($C$18:$C$64,$C14,EE$18:EE$64)</f>
        <v>0</v>
      </c>
      <c r="EF14" s="126">
        <f>SUMIF($C$18:$C$64,$C14,EF$18:EF$64)</f>
        <v>0</v>
      </c>
      <c r="EG14" s="126">
        <f>SUMIF($C$18:$C$64,$C14,EG$18:EG$64)</f>
        <v>0</v>
      </c>
      <c r="EH14" s="126">
        <f>SUMIF($C$18:$C$64,$C14,EH$18:EH$64)</f>
        <v>0</v>
      </c>
      <c r="EI14" s="126">
        <f>SUMIF($C$18:$C$64,$C14,EI$18:EI$64)</f>
        <v>0</v>
      </c>
      <c r="EJ14" s="126">
        <f>SUMIF($C$18:$C$64,$C14,EJ$18:EJ$64)</f>
        <v>0</v>
      </c>
      <c r="EK14" s="126">
        <f>SUMIF($C$18:$C$64,$C14,EK$18:EK$64)</f>
        <v>0</v>
      </c>
      <c r="EL14" s="126">
        <f>SUMIF($C$18:$C$64,$C14,EL$18:EL$64)</f>
        <v>0</v>
      </c>
      <c r="EM14" s="193"/>
    </row>
    <row r="15" spans="1:143" ht="15.75" customHeight="1" x14ac:dyDescent="0.2">
      <c r="A15" s="123"/>
      <c r="B15" s="88">
        <f>SUMIF(C$20:C$65,C15,A$20:A$65)</f>
        <v>1</v>
      </c>
      <c r="C15" s="61" t="s">
        <v>167</v>
      </c>
      <c r="D15" s="124">
        <f>AVERAGEIF($C$20:$C$66,$C15,D$20:D$66)</f>
        <v>0</v>
      </c>
      <c r="E15" s="125">
        <f>AVERAGEIF($C$20:$C$66, $C15, $E$20:$E$66)</f>
        <v>0</v>
      </c>
      <c r="U15" s="27"/>
      <c r="V15" s="7" t="str">
        <f t="shared" si="5"/>
        <v xml:space="preserve">Tenant Insurance </v>
      </c>
      <c r="W15" s="126">
        <f>SUMIF($C$20:$C$66,$C15,W$20:W$66)</f>
        <v>0</v>
      </c>
      <c r="X15" s="126">
        <f>SUMIF($C$18:$C$64,$C15,X$18:X$64)</f>
        <v>0</v>
      </c>
      <c r="Y15" s="126">
        <f>SUMIF($C$18:$C$64,$C15,Y$18:Y$64)</f>
        <v>0</v>
      </c>
      <c r="Z15" s="126">
        <f>SUMIF($C$18:$C$64,$C15,Z$18:Z$64)</f>
        <v>0</v>
      </c>
      <c r="AA15" s="126">
        <f>SUMIF($C$18:$C$64,$C15,AA$18:AA$64)</f>
        <v>0</v>
      </c>
      <c r="AB15" s="126">
        <f>SUMIF($C$18:$C$64,$C15,AB$18:AB$64)</f>
        <v>0</v>
      </c>
      <c r="AC15" s="126">
        <f>SUMIF($C$18:$C$64,$C15,AC$18:AC$64)</f>
        <v>0</v>
      </c>
      <c r="AD15" s="126">
        <f>SUMIF($C$18:$C$64,$C15,AD$18:AD$64)</f>
        <v>0</v>
      </c>
      <c r="AE15" s="126">
        <f>SUMIF($C$18:$C$64,$C15,AE$18:AE$64)</f>
        <v>0</v>
      </c>
      <c r="AF15" s="126">
        <f>SUMIF($C$18:$C$64,$C15,AF$18:AF$64)</f>
        <v>0</v>
      </c>
      <c r="AG15" s="126">
        <f>SUMIF($C$18:$C$64,$C15,AG$18:AG$64)</f>
        <v>0</v>
      </c>
      <c r="AH15" s="126">
        <f>SUMIF($C$18:$C$64,$C15,AH$18:AH$64)</f>
        <v>0</v>
      </c>
      <c r="AI15" s="126">
        <f>SUMIF($C$18:$C$64,$C15,AI$18:AI$64)</f>
        <v>0</v>
      </c>
      <c r="AJ15" s="126">
        <f>SUMIF($C$18:$C$64,$C15,AJ$18:AJ$64)</f>
        <v>0</v>
      </c>
      <c r="AK15" s="126">
        <f>SUMIF($C$18:$C$64,$C15,AK$18:AK$64)</f>
        <v>0</v>
      </c>
      <c r="AL15" s="126">
        <f>SUMIF($C$18:$C$64,$C15,AL$18:AL$64)</f>
        <v>0</v>
      </c>
      <c r="AM15" s="126">
        <f>SUMIF($C$18:$C$64,$C15,AM$18:AM$64)</f>
        <v>0</v>
      </c>
      <c r="AN15" s="126">
        <f>SUMIF($C$18:$C$64,$C15,AN$18:AN$64)</f>
        <v>0</v>
      </c>
      <c r="AO15" s="126">
        <f>SUMIF($C$18:$C$64,$C15,AO$18:AO$64)</f>
        <v>0</v>
      </c>
      <c r="AP15" s="126">
        <f>SUMIF($C$18:$C$64,$C15,AP$18:AP$64)</f>
        <v>0</v>
      </c>
      <c r="AQ15" s="126">
        <f>SUMIF($C$18:$C$64,$C15,AQ$18:AQ$64)</f>
        <v>0</v>
      </c>
      <c r="AR15" s="126">
        <f>SUMIF($C$18:$C$64,$C15,AR$18:AR$64)</f>
        <v>0</v>
      </c>
      <c r="AS15" s="126">
        <f>SUMIF($C$18:$C$64,$C15,AS$18:AS$64)</f>
        <v>0</v>
      </c>
      <c r="AT15" s="126">
        <f>SUMIF($C$18:$C$64,$C15,AT$18:AT$64)</f>
        <v>0</v>
      </c>
      <c r="AU15" s="126">
        <f>SUMIF($C$18:$C$64,$C15,AU$18:AU$64)</f>
        <v>0</v>
      </c>
      <c r="AV15" s="126">
        <f>SUMIF($C$18:$C$64,$C15,AV$18:AV$64)</f>
        <v>0</v>
      </c>
      <c r="AW15" s="126">
        <f>SUMIF($C$18:$C$64,$C15,AW$18:AW$64)</f>
        <v>0</v>
      </c>
      <c r="AX15" s="126">
        <f>SUMIF($C$18:$C$64,$C15,AX$18:AX$64)</f>
        <v>0</v>
      </c>
      <c r="AY15" s="126">
        <f>SUMIF($C$18:$C$64,$C15,AY$18:AY$64)</f>
        <v>0</v>
      </c>
      <c r="AZ15" s="126">
        <f>SUMIF($C$18:$C$64,$C15,AZ$18:AZ$64)</f>
        <v>0</v>
      </c>
      <c r="BA15" s="126">
        <f>SUMIF($C$18:$C$64,$C15,BA$18:BA$64)</f>
        <v>0</v>
      </c>
      <c r="BB15" s="126">
        <f>SUMIF($C$18:$C$64,$C15,BB$18:BB$64)</f>
        <v>0</v>
      </c>
      <c r="BC15" s="126">
        <f>SUMIF($C$18:$C$64,$C15,BC$18:BC$64)</f>
        <v>0</v>
      </c>
      <c r="BD15" s="126">
        <f>SUMIF($C$18:$C$64,$C15,BD$18:BD$64)</f>
        <v>0</v>
      </c>
      <c r="BE15" s="126">
        <f>SUMIF($C$18:$C$64,$C15,BE$18:BE$64)</f>
        <v>0</v>
      </c>
      <c r="BF15" s="126">
        <f>SUMIF($C$18:$C$64,$C15,BF$18:BF$64)</f>
        <v>0</v>
      </c>
      <c r="BG15" s="126">
        <f>SUMIF($C$18:$C$64,$C15,BG$18:BG$64)</f>
        <v>0</v>
      </c>
      <c r="BH15" s="126">
        <f>SUMIF($C$18:$C$64,$C15,BH$18:BH$64)</f>
        <v>0</v>
      </c>
      <c r="BI15" s="126">
        <f>SUMIF($C$18:$C$64,$C15,BI$18:BI$64)</f>
        <v>0</v>
      </c>
      <c r="BJ15" s="126">
        <f>SUMIF($C$18:$C$64,$C15,BJ$18:BJ$64)</f>
        <v>0</v>
      </c>
      <c r="BK15" s="126">
        <f>SUMIF($C$18:$C$64,$C15,BK$18:BK$64)</f>
        <v>0</v>
      </c>
      <c r="BL15" s="126">
        <f>SUMIF($C$18:$C$64,$C15,BL$18:BL$64)</f>
        <v>0</v>
      </c>
      <c r="BM15" s="126">
        <f>SUMIF($C$18:$C$64,$C15,BM$18:BM$64)</f>
        <v>0</v>
      </c>
      <c r="BN15" s="126">
        <f>SUMIF($C$18:$C$64,$C15,BN$18:BN$64)</f>
        <v>0</v>
      </c>
      <c r="BO15" s="126">
        <f>SUMIF($C$18:$C$64,$C15,BO$18:BO$64)</f>
        <v>0</v>
      </c>
      <c r="BP15" s="126">
        <f>SUMIF($C$18:$C$64,$C15,BP$18:BP$64)</f>
        <v>0</v>
      </c>
      <c r="BQ15" s="126">
        <f>SUMIF($C$18:$C$64,$C15,BQ$18:BQ$64)</f>
        <v>0</v>
      </c>
      <c r="BR15" s="126">
        <f>SUMIF($C$18:$C$64,$C15,BR$18:BR$64)</f>
        <v>0</v>
      </c>
      <c r="BS15" s="126">
        <f>SUMIF($C$18:$C$64,$C15,BS$18:BS$64)</f>
        <v>0</v>
      </c>
      <c r="BT15" s="126">
        <f>SUMIF($C$18:$C$64,$C15,BT$18:BT$64)</f>
        <v>0</v>
      </c>
      <c r="BU15" s="126">
        <f>SUMIF($C$18:$C$64,$C15,BU$18:BU$64)</f>
        <v>0</v>
      </c>
      <c r="BV15" s="126">
        <f>SUMIF($C$18:$C$64,$C15,BV$18:BV$64)</f>
        <v>0</v>
      </c>
      <c r="BW15" s="126">
        <f>SUMIF($C$18:$C$64,$C15,BW$18:BW$64)</f>
        <v>0</v>
      </c>
      <c r="BX15" s="126">
        <f>SUMIF($C$18:$C$64,$C15,BX$18:BX$64)</f>
        <v>0</v>
      </c>
      <c r="BY15" s="126">
        <f>SUMIF($C$18:$C$64,$C15,BY$18:BY$64)</f>
        <v>0</v>
      </c>
      <c r="BZ15" s="126">
        <f>SUMIF($C$18:$C$64,$C15,BZ$18:BZ$64)</f>
        <v>0</v>
      </c>
      <c r="CA15" s="126">
        <f>SUMIF($C$18:$C$64,$C15,CA$18:CA$64)</f>
        <v>0</v>
      </c>
      <c r="CB15" s="126">
        <f>SUMIF($C$18:$C$64,$C15,CB$18:CB$64)</f>
        <v>0</v>
      </c>
      <c r="CC15" s="126">
        <f>SUMIF($C$18:$C$64,$C15,CC$18:CC$64)</f>
        <v>0</v>
      </c>
      <c r="CD15" s="126">
        <f>SUMIF($C$18:$C$64,$C15,CD$18:CD$64)</f>
        <v>0</v>
      </c>
      <c r="CE15" s="126">
        <f>SUMIF($C$18:$C$64,$C15,CE$18:CE$64)</f>
        <v>0</v>
      </c>
      <c r="CF15" s="126">
        <f>SUMIF($C$18:$C$64,$C15,CF$18:CF$64)</f>
        <v>0</v>
      </c>
      <c r="CG15" s="126">
        <f>SUMIF($C$18:$C$64,$C15,CG$18:CG$64)</f>
        <v>0</v>
      </c>
      <c r="CH15" s="126">
        <f>SUMIF($C$18:$C$64,$C15,CH$18:CH$64)</f>
        <v>0</v>
      </c>
      <c r="CI15" s="126">
        <f>SUMIF($C$18:$C$64,$C15,CI$18:CI$64)</f>
        <v>0</v>
      </c>
      <c r="CJ15" s="126">
        <f>SUMIF($C$18:$C$64,$C15,CJ$18:CJ$64)</f>
        <v>0</v>
      </c>
      <c r="CK15" s="126">
        <f>SUMIF($C$18:$C$64,$C15,CK$18:CK$64)</f>
        <v>0</v>
      </c>
      <c r="CL15" s="126">
        <f>SUMIF($C$18:$C$64,$C15,CL$18:CL$64)</f>
        <v>0</v>
      </c>
      <c r="CM15" s="126">
        <f>SUMIF($C$18:$C$64,$C15,CM$18:CM$64)</f>
        <v>0</v>
      </c>
      <c r="CN15" s="126">
        <f>SUMIF($C$18:$C$64,$C15,CN$18:CN$64)</f>
        <v>0</v>
      </c>
      <c r="CO15" s="126">
        <f>SUMIF($C$18:$C$64,$C15,CO$18:CO$64)</f>
        <v>0</v>
      </c>
      <c r="CP15" s="126">
        <f>SUMIF($C$18:$C$64,$C15,CP$18:CP$64)</f>
        <v>0</v>
      </c>
      <c r="CQ15" s="126">
        <f>SUMIF($C$18:$C$64,$C15,CQ$18:CQ$64)</f>
        <v>0</v>
      </c>
      <c r="CR15" s="126">
        <f>SUMIF($C$18:$C$64,$C15,CR$18:CR$64)</f>
        <v>0</v>
      </c>
      <c r="CS15" s="126">
        <f>SUMIF($C$18:$C$64,$C15,CS$18:CS$64)</f>
        <v>0</v>
      </c>
      <c r="CT15" s="126">
        <f>SUMIF($C$18:$C$64,$C15,CT$18:CT$64)</f>
        <v>0</v>
      </c>
      <c r="CU15" s="126">
        <f>SUMIF($C$18:$C$64,$C15,CU$18:CU$64)</f>
        <v>0</v>
      </c>
      <c r="CV15" s="126">
        <f>SUMIF($C$18:$C$64,$C15,CV$18:CV$64)</f>
        <v>0</v>
      </c>
      <c r="CW15" s="126">
        <f>SUMIF($C$18:$C$64,$C15,CW$18:CW$64)</f>
        <v>0</v>
      </c>
      <c r="CX15" s="126">
        <f>SUMIF($C$18:$C$64,$C15,CX$18:CX$64)</f>
        <v>0</v>
      </c>
      <c r="CY15" s="126">
        <f>SUMIF($C$18:$C$64,$C15,CY$18:CY$64)</f>
        <v>0</v>
      </c>
      <c r="CZ15" s="126">
        <f>SUMIF($C$18:$C$64,$C15,CZ$18:CZ$64)</f>
        <v>0</v>
      </c>
      <c r="DA15" s="126">
        <f>SUMIF($C$18:$C$64,$C15,DA$18:DA$64)</f>
        <v>0</v>
      </c>
      <c r="DB15" s="126">
        <f>SUMIF($C$18:$C$64,$C15,DB$18:DB$64)</f>
        <v>0</v>
      </c>
      <c r="DC15" s="126">
        <f>SUMIF($C$18:$C$64,$C15,DC$18:DC$64)</f>
        <v>0</v>
      </c>
      <c r="DD15" s="126">
        <f>SUMIF($C$18:$C$64,$C15,DD$18:DD$64)</f>
        <v>0</v>
      </c>
      <c r="DE15" s="126">
        <f>SUMIF($C$18:$C$64,$C15,DE$18:DE$64)</f>
        <v>0</v>
      </c>
      <c r="DF15" s="126">
        <f>SUMIF($C$18:$C$64,$C15,DF$18:DF$64)</f>
        <v>0</v>
      </c>
      <c r="DG15" s="126">
        <f>SUMIF($C$18:$C$64,$C15,DG$18:DG$64)</f>
        <v>0</v>
      </c>
      <c r="DH15" s="126">
        <f>SUMIF($C$18:$C$64,$C15,DH$18:DH$64)</f>
        <v>0</v>
      </c>
      <c r="DI15" s="126">
        <f>SUMIF($C$18:$C$64,$C15,DI$18:DI$64)</f>
        <v>0</v>
      </c>
      <c r="DJ15" s="126">
        <f>SUMIF($C$18:$C$64,$C15,DJ$18:DJ$64)</f>
        <v>0</v>
      </c>
      <c r="DK15" s="126">
        <f>SUMIF($C$18:$C$64,$C15,DK$18:DK$64)</f>
        <v>0</v>
      </c>
      <c r="DL15" s="126">
        <f>SUMIF($C$18:$C$64,$C15,DL$18:DL$64)</f>
        <v>0</v>
      </c>
      <c r="DM15" s="126">
        <f>SUMIF($C$18:$C$64,$C15,DM$18:DM$64)</f>
        <v>0</v>
      </c>
      <c r="DN15" s="126">
        <f>SUMIF($C$18:$C$64,$C15,DN$18:DN$64)</f>
        <v>0</v>
      </c>
      <c r="DO15" s="126">
        <f>SUMIF($C$18:$C$64,$C15,DO$18:DO$64)</f>
        <v>0</v>
      </c>
      <c r="DP15" s="126">
        <f>SUMIF($C$18:$C$64,$C15,DP$18:DP$64)</f>
        <v>0</v>
      </c>
      <c r="DQ15" s="126">
        <f>SUMIF($C$18:$C$64,$C15,DQ$18:DQ$64)</f>
        <v>0</v>
      </c>
      <c r="DR15" s="126">
        <f>SUMIF($C$18:$C$64,$C15,DR$18:DR$64)</f>
        <v>0</v>
      </c>
      <c r="DS15" s="126">
        <f>SUMIF($C$18:$C$64,$C15,DS$18:DS$64)</f>
        <v>0</v>
      </c>
      <c r="DT15" s="126">
        <f>SUMIF($C$18:$C$64,$C15,DT$18:DT$64)</f>
        <v>0</v>
      </c>
      <c r="DU15" s="126">
        <f>SUMIF($C$18:$C$64,$C15,DU$18:DU$64)</f>
        <v>0</v>
      </c>
      <c r="DV15" s="126">
        <f>SUMIF($C$18:$C$64,$C15,DV$18:DV$64)</f>
        <v>0</v>
      </c>
      <c r="DW15" s="126">
        <f>SUMIF($C$18:$C$64,$C15,DW$18:DW$64)</f>
        <v>0</v>
      </c>
      <c r="DX15" s="126">
        <f>SUMIF($C$18:$C$64,$C15,DX$18:DX$64)</f>
        <v>0</v>
      </c>
      <c r="DY15" s="126">
        <f>SUMIF($C$18:$C$64,$C15,DY$18:DY$64)</f>
        <v>0</v>
      </c>
      <c r="DZ15" s="126">
        <f>SUMIF($C$18:$C$64,$C15,DZ$18:DZ$64)</f>
        <v>0</v>
      </c>
      <c r="EA15" s="126">
        <f>SUMIF($C$18:$C$64,$C15,EA$18:EA$64)</f>
        <v>0</v>
      </c>
      <c r="EB15" s="126">
        <f>SUMIF($C$18:$C$64,$C15,EB$18:EB$64)</f>
        <v>0</v>
      </c>
      <c r="EC15" s="126">
        <f>SUMIF($C$18:$C$64,$C15,EC$18:EC$64)</f>
        <v>0</v>
      </c>
      <c r="ED15" s="126">
        <f>SUMIF($C$18:$C$64,$C15,ED$18:ED$64)</f>
        <v>0</v>
      </c>
      <c r="EE15" s="126">
        <f>SUMIF($C$18:$C$64,$C15,EE$18:EE$64)</f>
        <v>0</v>
      </c>
      <c r="EF15" s="126">
        <f>SUMIF($C$18:$C$64,$C15,EF$18:EF$64)</f>
        <v>0</v>
      </c>
      <c r="EG15" s="126">
        <f>SUMIF($C$18:$C$64,$C15,EG$18:EG$64)</f>
        <v>0</v>
      </c>
      <c r="EH15" s="126">
        <f>SUMIF($C$18:$C$64,$C15,EH$18:EH$64)</f>
        <v>0</v>
      </c>
      <c r="EI15" s="126">
        <f>SUMIF($C$18:$C$64,$C15,EI$18:EI$64)</f>
        <v>0</v>
      </c>
      <c r="EJ15" s="126">
        <f>SUMIF($C$18:$C$64,$C15,EJ$18:EJ$64)</f>
        <v>0</v>
      </c>
      <c r="EK15" s="126">
        <f>SUMIF($C$18:$C$64,$C15,EK$18:EK$64)</f>
        <v>0</v>
      </c>
      <c r="EL15" s="126">
        <f>SUMIF($C$18:$C$64,$C15,EL$18:EL$64)</f>
        <v>0</v>
      </c>
      <c r="EM15" s="193"/>
    </row>
    <row r="16" spans="1:143" ht="15.75" customHeight="1" x14ac:dyDescent="0.2">
      <c r="A16" s="123"/>
      <c r="B16" s="88">
        <f>SUMIF(C$20:C$65,C16,A$20:A$65)</f>
        <v>1</v>
      </c>
      <c r="C16" s="61" t="s">
        <v>168</v>
      </c>
      <c r="D16" s="124">
        <f>AVERAGEIF($C$20:$C$66,$C16,D$20:D$66)</f>
        <v>0</v>
      </c>
      <c r="E16" s="125">
        <f>AVERAGEIF($C$20:$C$66, $C16, $E$20:$E$66)</f>
        <v>0</v>
      </c>
      <c r="U16" s="27"/>
      <c r="V16" s="7" t="str">
        <f t="shared" si="5"/>
        <v xml:space="preserve">Utility Billback </v>
      </c>
      <c r="W16" s="126">
        <f>SUMIF($C$20:$C$66,$C16,W$20:W$66)</f>
        <v>0</v>
      </c>
      <c r="X16" s="126">
        <f>SUMIF($C$18:$C$64,$C16,X$18:X$64)</f>
        <v>0</v>
      </c>
      <c r="Y16" s="126">
        <f>SUMIF($C$18:$C$64,$C16,Y$18:Y$64)</f>
        <v>0</v>
      </c>
      <c r="Z16" s="126">
        <f>SUMIF($C$18:$C$64,$C16,Z$18:Z$64)</f>
        <v>0</v>
      </c>
      <c r="AA16" s="126">
        <f>SUMIF($C$18:$C$64,$C16,AA$18:AA$64)</f>
        <v>0</v>
      </c>
      <c r="AB16" s="126">
        <f>SUMIF($C$18:$C$64,$C16,AB$18:AB$64)</f>
        <v>0</v>
      </c>
      <c r="AC16" s="126">
        <f>SUMIF($C$18:$C$64,$C16,AC$18:AC$64)</f>
        <v>0</v>
      </c>
      <c r="AD16" s="126">
        <f>SUMIF($C$18:$C$64,$C16,AD$18:AD$64)</f>
        <v>0</v>
      </c>
      <c r="AE16" s="126">
        <f>SUMIF($C$18:$C$64,$C16,AE$18:AE$64)</f>
        <v>0</v>
      </c>
      <c r="AF16" s="126">
        <f>SUMIF($C$18:$C$64,$C16,AF$18:AF$64)</f>
        <v>0</v>
      </c>
      <c r="AG16" s="126">
        <f>SUMIF($C$18:$C$64,$C16,AG$18:AG$64)</f>
        <v>0</v>
      </c>
      <c r="AH16" s="126">
        <f>SUMIF($C$18:$C$64,$C16,AH$18:AH$64)</f>
        <v>0</v>
      </c>
      <c r="AI16" s="126">
        <f>SUMIF($C$18:$C$64,$C16,AI$18:AI$64)</f>
        <v>0</v>
      </c>
      <c r="AJ16" s="126">
        <f>SUMIF($C$18:$C$64,$C16,AJ$18:AJ$64)</f>
        <v>0</v>
      </c>
      <c r="AK16" s="126">
        <f>SUMIF($C$18:$C$64,$C16,AK$18:AK$64)</f>
        <v>0</v>
      </c>
      <c r="AL16" s="126">
        <f>SUMIF($C$18:$C$64,$C16,AL$18:AL$64)</f>
        <v>0</v>
      </c>
      <c r="AM16" s="126">
        <f>SUMIF($C$18:$C$64,$C16,AM$18:AM$64)</f>
        <v>0</v>
      </c>
      <c r="AN16" s="126">
        <f>SUMIF($C$18:$C$64,$C16,AN$18:AN$64)</f>
        <v>0</v>
      </c>
      <c r="AO16" s="126">
        <f>SUMIF($C$18:$C$64,$C16,AO$18:AO$64)</f>
        <v>0</v>
      </c>
      <c r="AP16" s="126">
        <f>SUMIF($C$18:$C$64,$C16,AP$18:AP$64)</f>
        <v>0</v>
      </c>
      <c r="AQ16" s="126">
        <f>SUMIF($C$18:$C$64,$C16,AQ$18:AQ$64)</f>
        <v>0</v>
      </c>
      <c r="AR16" s="126">
        <f>SUMIF($C$18:$C$64,$C16,AR$18:AR$64)</f>
        <v>0</v>
      </c>
      <c r="AS16" s="126">
        <f>SUMIF($C$18:$C$64,$C16,AS$18:AS$64)</f>
        <v>0</v>
      </c>
      <c r="AT16" s="126">
        <f>SUMIF($C$18:$C$64,$C16,AT$18:AT$64)</f>
        <v>0</v>
      </c>
      <c r="AU16" s="126">
        <f>SUMIF($C$18:$C$64,$C16,AU$18:AU$64)</f>
        <v>0</v>
      </c>
      <c r="AV16" s="126">
        <f>SUMIF($C$18:$C$64,$C16,AV$18:AV$64)</f>
        <v>0</v>
      </c>
      <c r="AW16" s="126">
        <f>SUMIF($C$18:$C$64,$C16,AW$18:AW$64)</f>
        <v>0</v>
      </c>
      <c r="AX16" s="126">
        <f>SUMIF($C$18:$C$64,$C16,AX$18:AX$64)</f>
        <v>0</v>
      </c>
      <c r="AY16" s="126">
        <f>SUMIF($C$18:$C$64,$C16,AY$18:AY$64)</f>
        <v>0</v>
      </c>
      <c r="AZ16" s="126">
        <f>SUMIF($C$18:$C$64,$C16,AZ$18:AZ$64)</f>
        <v>0</v>
      </c>
      <c r="BA16" s="126">
        <f>SUMIF($C$18:$C$64,$C16,BA$18:BA$64)</f>
        <v>0</v>
      </c>
      <c r="BB16" s="126">
        <f>SUMIF($C$18:$C$64,$C16,BB$18:BB$64)</f>
        <v>0</v>
      </c>
      <c r="BC16" s="126">
        <f>SUMIF($C$18:$C$64,$C16,BC$18:BC$64)</f>
        <v>0</v>
      </c>
      <c r="BD16" s="126">
        <f>SUMIF($C$18:$C$64,$C16,BD$18:BD$64)</f>
        <v>0</v>
      </c>
      <c r="BE16" s="126">
        <f>SUMIF($C$18:$C$64,$C16,BE$18:BE$64)</f>
        <v>0</v>
      </c>
      <c r="BF16" s="126">
        <f>SUMIF($C$18:$C$64,$C16,BF$18:BF$64)</f>
        <v>0</v>
      </c>
      <c r="BG16" s="126">
        <f>SUMIF($C$18:$C$64,$C16,BG$18:BG$64)</f>
        <v>0</v>
      </c>
      <c r="BH16" s="126">
        <f>SUMIF($C$18:$C$64,$C16,BH$18:BH$64)</f>
        <v>0</v>
      </c>
      <c r="BI16" s="126">
        <f>SUMIF($C$18:$C$64,$C16,BI$18:BI$64)</f>
        <v>0</v>
      </c>
      <c r="BJ16" s="126">
        <f>SUMIF($C$18:$C$64,$C16,BJ$18:BJ$64)</f>
        <v>0</v>
      </c>
      <c r="BK16" s="126">
        <f>SUMIF($C$18:$C$64,$C16,BK$18:BK$64)</f>
        <v>0</v>
      </c>
      <c r="BL16" s="126">
        <f>SUMIF($C$18:$C$64,$C16,BL$18:BL$64)</f>
        <v>0</v>
      </c>
      <c r="BM16" s="126">
        <f>SUMIF($C$18:$C$64,$C16,BM$18:BM$64)</f>
        <v>0</v>
      </c>
      <c r="BN16" s="126">
        <f>SUMIF($C$18:$C$64,$C16,BN$18:BN$64)</f>
        <v>0</v>
      </c>
      <c r="BO16" s="126">
        <f>SUMIF($C$18:$C$64,$C16,BO$18:BO$64)</f>
        <v>0</v>
      </c>
      <c r="BP16" s="126">
        <f>SUMIF($C$18:$C$64,$C16,BP$18:BP$64)</f>
        <v>0</v>
      </c>
      <c r="BQ16" s="126">
        <f>SUMIF($C$18:$C$64,$C16,BQ$18:BQ$64)</f>
        <v>0</v>
      </c>
      <c r="BR16" s="126">
        <f>SUMIF($C$18:$C$64,$C16,BR$18:BR$64)</f>
        <v>0</v>
      </c>
      <c r="BS16" s="126">
        <f>SUMIF($C$18:$C$64,$C16,BS$18:BS$64)</f>
        <v>0</v>
      </c>
      <c r="BT16" s="126">
        <f>SUMIF($C$18:$C$64,$C16,BT$18:BT$64)</f>
        <v>0</v>
      </c>
      <c r="BU16" s="126">
        <f>SUMIF($C$18:$C$64,$C16,BU$18:BU$64)</f>
        <v>0</v>
      </c>
      <c r="BV16" s="126">
        <f>SUMIF($C$18:$C$64,$C16,BV$18:BV$64)</f>
        <v>0</v>
      </c>
      <c r="BW16" s="126">
        <f>SUMIF($C$18:$C$64,$C16,BW$18:BW$64)</f>
        <v>0</v>
      </c>
      <c r="BX16" s="126">
        <f>SUMIF($C$18:$C$64,$C16,BX$18:BX$64)</f>
        <v>0</v>
      </c>
      <c r="BY16" s="126">
        <f>SUMIF($C$18:$C$64,$C16,BY$18:BY$64)</f>
        <v>0</v>
      </c>
      <c r="BZ16" s="126">
        <f>SUMIF($C$18:$C$64,$C16,BZ$18:BZ$64)</f>
        <v>0</v>
      </c>
      <c r="CA16" s="126">
        <f>SUMIF($C$18:$C$64,$C16,CA$18:CA$64)</f>
        <v>0</v>
      </c>
      <c r="CB16" s="126">
        <f>SUMIF($C$18:$C$64,$C16,CB$18:CB$64)</f>
        <v>0</v>
      </c>
      <c r="CC16" s="126">
        <f>SUMIF($C$18:$C$64,$C16,CC$18:CC$64)</f>
        <v>0</v>
      </c>
      <c r="CD16" s="126">
        <f>SUMIF($C$18:$C$64,$C16,CD$18:CD$64)</f>
        <v>0</v>
      </c>
      <c r="CE16" s="126">
        <f>SUMIF($C$18:$C$64,$C16,CE$18:CE$64)</f>
        <v>0</v>
      </c>
      <c r="CF16" s="126">
        <f>SUMIF($C$18:$C$64,$C16,CF$18:CF$64)</f>
        <v>0</v>
      </c>
      <c r="CG16" s="126">
        <f>SUMIF($C$18:$C$64,$C16,CG$18:CG$64)</f>
        <v>0</v>
      </c>
      <c r="CH16" s="126">
        <f>SUMIF($C$18:$C$64,$C16,CH$18:CH$64)</f>
        <v>0</v>
      </c>
      <c r="CI16" s="126">
        <f>SUMIF($C$18:$C$64,$C16,CI$18:CI$64)</f>
        <v>0</v>
      </c>
      <c r="CJ16" s="126">
        <f>SUMIF($C$18:$C$64,$C16,CJ$18:CJ$64)</f>
        <v>0</v>
      </c>
      <c r="CK16" s="126">
        <f>SUMIF($C$18:$C$64,$C16,CK$18:CK$64)</f>
        <v>0</v>
      </c>
      <c r="CL16" s="126">
        <f>SUMIF($C$18:$C$64,$C16,CL$18:CL$64)</f>
        <v>0</v>
      </c>
      <c r="CM16" s="126">
        <f>SUMIF($C$18:$C$64,$C16,CM$18:CM$64)</f>
        <v>0</v>
      </c>
      <c r="CN16" s="126">
        <f>SUMIF($C$18:$C$64,$C16,CN$18:CN$64)</f>
        <v>0</v>
      </c>
      <c r="CO16" s="126">
        <f>SUMIF($C$18:$C$64,$C16,CO$18:CO$64)</f>
        <v>0</v>
      </c>
      <c r="CP16" s="126">
        <f>SUMIF($C$18:$C$64,$C16,CP$18:CP$64)</f>
        <v>0</v>
      </c>
      <c r="CQ16" s="126">
        <f>SUMIF($C$18:$C$64,$C16,CQ$18:CQ$64)</f>
        <v>0</v>
      </c>
      <c r="CR16" s="126">
        <f>SUMIF($C$18:$C$64,$C16,CR$18:CR$64)</f>
        <v>0</v>
      </c>
      <c r="CS16" s="126">
        <f>SUMIF($C$18:$C$64,$C16,CS$18:CS$64)</f>
        <v>0</v>
      </c>
      <c r="CT16" s="126">
        <f>SUMIF($C$18:$C$64,$C16,CT$18:CT$64)</f>
        <v>0</v>
      </c>
      <c r="CU16" s="126">
        <f>SUMIF($C$18:$C$64,$C16,CU$18:CU$64)</f>
        <v>0</v>
      </c>
      <c r="CV16" s="126">
        <f>SUMIF($C$18:$C$64,$C16,CV$18:CV$64)</f>
        <v>0</v>
      </c>
      <c r="CW16" s="126">
        <f>SUMIF($C$18:$C$64,$C16,CW$18:CW$64)</f>
        <v>0</v>
      </c>
      <c r="CX16" s="126">
        <f>SUMIF($C$18:$C$64,$C16,CX$18:CX$64)</f>
        <v>0</v>
      </c>
      <c r="CY16" s="126">
        <f>SUMIF($C$18:$C$64,$C16,CY$18:CY$64)</f>
        <v>0</v>
      </c>
      <c r="CZ16" s="126">
        <f>SUMIF($C$18:$C$64,$C16,CZ$18:CZ$64)</f>
        <v>0</v>
      </c>
      <c r="DA16" s="126">
        <f>SUMIF($C$18:$C$64,$C16,DA$18:DA$64)</f>
        <v>0</v>
      </c>
      <c r="DB16" s="126">
        <f>SUMIF($C$18:$C$64,$C16,DB$18:DB$64)</f>
        <v>0</v>
      </c>
      <c r="DC16" s="126">
        <f>SUMIF($C$18:$C$64,$C16,DC$18:DC$64)</f>
        <v>0</v>
      </c>
      <c r="DD16" s="126">
        <f>SUMIF($C$18:$C$64,$C16,DD$18:DD$64)</f>
        <v>0</v>
      </c>
      <c r="DE16" s="126">
        <f>SUMIF($C$18:$C$64,$C16,DE$18:DE$64)</f>
        <v>0</v>
      </c>
      <c r="DF16" s="126">
        <f>SUMIF($C$18:$C$64,$C16,DF$18:DF$64)</f>
        <v>0</v>
      </c>
      <c r="DG16" s="126">
        <f>SUMIF($C$18:$C$64,$C16,DG$18:DG$64)</f>
        <v>0</v>
      </c>
      <c r="DH16" s="126">
        <f>SUMIF($C$18:$C$64,$C16,DH$18:DH$64)</f>
        <v>0</v>
      </c>
      <c r="DI16" s="126">
        <f>SUMIF($C$18:$C$64,$C16,DI$18:DI$64)</f>
        <v>0</v>
      </c>
      <c r="DJ16" s="126">
        <f>SUMIF($C$18:$C$64,$C16,DJ$18:DJ$64)</f>
        <v>0</v>
      </c>
      <c r="DK16" s="126">
        <f>SUMIF($C$18:$C$64,$C16,DK$18:DK$64)</f>
        <v>0</v>
      </c>
      <c r="DL16" s="126">
        <f>SUMIF($C$18:$C$64,$C16,DL$18:DL$64)</f>
        <v>0</v>
      </c>
      <c r="DM16" s="126">
        <f>SUMIF($C$18:$C$64,$C16,DM$18:DM$64)</f>
        <v>0</v>
      </c>
      <c r="DN16" s="126">
        <f>SUMIF($C$18:$C$64,$C16,DN$18:DN$64)</f>
        <v>0</v>
      </c>
      <c r="DO16" s="126">
        <f>SUMIF($C$18:$C$64,$C16,DO$18:DO$64)</f>
        <v>0</v>
      </c>
      <c r="DP16" s="126">
        <f>SUMIF($C$18:$C$64,$C16,DP$18:DP$64)</f>
        <v>0</v>
      </c>
      <c r="DQ16" s="126">
        <f>SUMIF($C$18:$C$64,$C16,DQ$18:DQ$64)</f>
        <v>0</v>
      </c>
      <c r="DR16" s="126">
        <f>SUMIF($C$18:$C$64,$C16,DR$18:DR$64)</f>
        <v>0</v>
      </c>
      <c r="DS16" s="126">
        <f>SUMIF($C$18:$C$64,$C16,DS$18:DS$64)</f>
        <v>0</v>
      </c>
      <c r="DT16" s="126">
        <f>SUMIF($C$18:$C$64,$C16,DT$18:DT$64)</f>
        <v>0</v>
      </c>
      <c r="DU16" s="126">
        <f>SUMIF($C$18:$C$64,$C16,DU$18:DU$64)</f>
        <v>0</v>
      </c>
      <c r="DV16" s="126">
        <f>SUMIF($C$18:$C$64,$C16,DV$18:DV$64)</f>
        <v>0</v>
      </c>
      <c r="DW16" s="126">
        <f>SUMIF($C$18:$C$64,$C16,DW$18:DW$64)</f>
        <v>0</v>
      </c>
      <c r="DX16" s="126">
        <f>SUMIF($C$18:$C$64,$C16,DX$18:DX$64)</f>
        <v>0</v>
      </c>
      <c r="DY16" s="126">
        <f>SUMIF($C$18:$C$64,$C16,DY$18:DY$64)</f>
        <v>0</v>
      </c>
      <c r="DZ16" s="126">
        <f>SUMIF($C$18:$C$64,$C16,DZ$18:DZ$64)</f>
        <v>0</v>
      </c>
      <c r="EA16" s="126">
        <f>SUMIF($C$18:$C$64,$C16,EA$18:EA$64)</f>
        <v>0</v>
      </c>
      <c r="EB16" s="126">
        <f>SUMIF($C$18:$C$64,$C16,EB$18:EB$64)</f>
        <v>0</v>
      </c>
      <c r="EC16" s="126">
        <f>SUMIF($C$18:$C$64,$C16,EC$18:EC$64)</f>
        <v>0</v>
      </c>
      <c r="ED16" s="126">
        <f>SUMIF($C$18:$C$64,$C16,ED$18:ED$64)</f>
        <v>0</v>
      </c>
      <c r="EE16" s="126">
        <f>SUMIF($C$18:$C$64,$C16,EE$18:EE$64)</f>
        <v>0</v>
      </c>
      <c r="EF16" s="126">
        <f>SUMIF($C$18:$C$64,$C16,EF$18:EF$64)</f>
        <v>0</v>
      </c>
      <c r="EG16" s="126">
        <f>SUMIF($C$18:$C$64,$C16,EG$18:EG$64)</f>
        <v>0</v>
      </c>
      <c r="EH16" s="126">
        <f>SUMIF($C$18:$C$64,$C16,EH$18:EH$64)</f>
        <v>0</v>
      </c>
      <c r="EI16" s="126">
        <f>SUMIF($C$18:$C$64,$C16,EI$18:EI$64)</f>
        <v>0</v>
      </c>
      <c r="EJ16" s="126">
        <f>SUMIF($C$18:$C$64,$C16,EJ$18:EJ$64)</f>
        <v>0</v>
      </c>
      <c r="EK16" s="126">
        <f>SUMIF($C$18:$C$64,$C16,EK$18:EK$64)</f>
        <v>0</v>
      </c>
      <c r="EL16" s="126">
        <f>SUMIF($C$18:$C$64,$C16,EL$18:EL$64)</f>
        <v>0</v>
      </c>
      <c r="EM16" s="193"/>
    </row>
    <row r="17" spans="1:143" ht="15.75" customHeight="1" x14ac:dyDescent="0.2">
      <c r="A17" s="123"/>
      <c r="B17" s="88">
        <f>SUMIF(C$20:C$65,C17,A$20:A$65)</f>
        <v>1</v>
      </c>
      <c r="C17" s="61" t="s">
        <v>169</v>
      </c>
      <c r="D17" s="124">
        <f>AVERAGEIF($C$20:$C$66,$C17,D$20:D$66)</f>
        <v>0</v>
      </c>
      <c r="E17" s="125">
        <f>AVERAGEIF($C$20:$C$66, $C17, $E$20:$E$66)</f>
        <v>0</v>
      </c>
      <c r="U17" s="27"/>
      <c r="V17" s="7" t="str">
        <f t="shared" si="5"/>
        <v xml:space="preserve">Move-Out Charges </v>
      </c>
      <c r="W17" s="126">
        <f>SUMIF($C$20:$C$66,$C17,W$20:W$66)</f>
        <v>0</v>
      </c>
      <c r="X17" s="126">
        <f>SUMIF($C$18:$C$64,$C17,X$18:X$64)</f>
        <v>0</v>
      </c>
      <c r="Y17" s="126">
        <f>SUMIF($C$18:$C$64,$C17,Y$18:Y$64)</f>
        <v>0</v>
      </c>
      <c r="Z17" s="126">
        <f>SUMIF($C$18:$C$64,$C17,Z$18:Z$64)</f>
        <v>0</v>
      </c>
      <c r="AA17" s="126">
        <f>SUMIF($C$18:$C$64,$C17,AA$18:AA$64)</f>
        <v>0</v>
      </c>
      <c r="AB17" s="126">
        <f>SUMIF($C$18:$C$64,$C17,AB$18:AB$64)</f>
        <v>0</v>
      </c>
      <c r="AC17" s="126">
        <f>SUMIF($C$18:$C$64,$C17,AC$18:AC$64)</f>
        <v>0</v>
      </c>
      <c r="AD17" s="126">
        <f>SUMIF($C$18:$C$64,$C17,AD$18:AD$64)</f>
        <v>0</v>
      </c>
      <c r="AE17" s="126">
        <f>SUMIF($C$18:$C$64,$C17,AE$18:AE$64)</f>
        <v>0</v>
      </c>
      <c r="AF17" s="126">
        <f>SUMIF($C$18:$C$64,$C17,AF$18:AF$64)</f>
        <v>0</v>
      </c>
      <c r="AG17" s="126">
        <f>SUMIF($C$18:$C$64,$C17,AG$18:AG$64)</f>
        <v>0</v>
      </c>
      <c r="AH17" s="126">
        <f>SUMIF($C$18:$C$64,$C17,AH$18:AH$64)</f>
        <v>0</v>
      </c>
      <c r="AI17" s="126">
        <f>SUMIF($C$18:$C$64,$C17,AI$18:AI$64)</f>
        <v>0</v>
      </c>
      <c r="AJ17" s="126">
        <f>SUMIF($C$18:$C$64,$C17,AJ$18:AJ$64)</f>
        <v>0</v>
      </c>
      <c r="AK17" s="126">
        <f>SUMIF($C$18:$C$64,$C17,AK$18:AK$64)</f>
        <v>0</v>
      </c>
      <c r="AL17" s="126">
        <f>SUMIF($C$18:$C$64,$C17,AL$18:AL$64)</f>
        <v>0</v>
      </c>
      <c r="AM17" s="126">
        <f>SUMIF($C$18:$C$64,$C17,AM$18:AM$64)</f>
        <v>0</v>
      </c>
      <c r="AN17" s="126">
        <f>SUMIF($C$18:$C$64,$C17,AN$18:AN$64)</f>
        <v>0</v>
      </c>
      <c r="AO17" s="126">
        <f>SUMIF($C$18:$C$64,$C17,AO$18:AO$64)</f>
        <v>0</v>
      </c>
      <c r="AP17" s="126">
        <f>SUMIF($C$18:$C$64,$C17,AP$18:AP$64)</f>
        <v>0</v>
      </c>
      <c r="AQ17" s="126">
        <f>SUMIF($C$18:$C$64,$C17,AQ$18:AQ$64)</f>
        <v>0</v>
      </c>
      <c r="AR17" s="126">
        <f>SUMIF($C$18:$C$64,$C17,AR$18:AR$64)</f>
        <v>0</v>
      </c>
      <c r="AS17" s="126">
        <f>SUMIF($C$18:$C$64,$C17,AS$18:AS$64)</f>
        <v>0</v>
      </c>
      <c r="AT17" s="126">
        <f>SUMIF($C$18:$C$64,$C17,AT$18:AT$64)</f>
        <v>0</v>
      </c>
      <c r="AU17" s="126">
        <f>SUMIF($C$18:$C$64,$C17,AU$18:AU$64)</f>
        <v>0</v>
      </c>
      <c r="AV17" s="126">
        <f>SUMIF($C$18:$C$64,$C17,AV$18:AV$64)</f>
        <v>0</v>
      </c>
      <c r="AW17" s="126">
        <f>SUMIF($C$18:$C$64,$C17,AW$18:AW$64)</f>
        <v>0</v>
      </c>
      <c r="AX17" s="126">
        <f>SUMIF($C$18:$C$64,$C17,AX$18:AX$64)</f>
        <v>0</v>
      </c>
      <c r="AY17" s="126">
        <f>SUMIF($C$18:$C$64,$C17,AY$18:AY$64)</f>
        <v>0</v>
      </c>
      <c r="AZ17" s="126">
        <f>SUMIF($C$18:$C$64,$C17,AZ$18:AZ$64)</f>
        <v>0</v>
      </c>
      <c r="BA17" s="126">
        <f>SUMIF($C$18:$C$64,$C17,BA$18:BA$64)</f>
        <v>0</v>
      </c>
      <c r="BB17" s="126">
        <f>SUMIF($C$18:$C$64,$C17,BB$18:BB$64)</f>
        <v>0</v>
      </c>
      <c r="BC17" s="126">
        <f>SUMIF($C$18:$C$64,$C17,BC$18:BC$64)</f>
        <v>0</v>
      </c>
      <c r="BD17" s="126">
        <f>SUMIF($C$18:$C$64,$C17,BD$18:BD$64)</f>
        <v>0</v>
      </c>
      <c r="BE17" s="126">
        <f>SUMIF($C$18:$C$64,$C17,BE$18:BE$64)</f>
        <v>0</v>
      </c>
      <c r="BF17" s="126">
        <f>SUMIF($C$18:$C$64,$C17,BF$18:BF$64)</f>
        <v>0</v>
      </c>
      <c r="BG17" s="126">
        <f>SUMIF($C$18:$C$64,$C17,BG$18:BG$64)</f>
        <v>0</v>
      </c>
      <c r="BH17" s="126">
        <f>SUMIF($C$18:$C$64,$C17,BH$18:BH$64)</f>
        <v>0</v>
      </c>
      <c r="BI17" s="126">
        <f>SUMIF($C$18:$C$64,$C17,BI$18:BI$64)</f>
        <v>0</v>
      </c>
      <c r="BJ17" s="126">
        <f>SUMIF($C$18:$C$64,$C17,BJ$18:BJ$64)</f>
        <v>0</v>
      </c>
      <c r="BK17" s="126">
        <f>SUMIF($C$18:$C$64,$C17,BK$18:BK$64)</f>
        <v>0</v>
      </c>
      <c r="BL17" s="126">
        <f>SUMIF($C$18:$C$64,$C17,BL$18:BL$64)</f>
        <v>0</v>
      </c>
      <c r="BM17" s="126">
        <f>SUMIF($C$18:$C$64,$C17,BM$18:BM$64)</f>
        <v>0</v>
      </c>
      <c r="BN17" s="126">
        <f>SUMIF($C$18:$C$64,$C17,BN$18:BN$64)</f>
        <v>0</v>
      </c>
      <c r="BO17" s="126">
        <f>SUMIF($C$18:$C$64,$C17,BO$18:BO$64)</f>
        <v>0</v>
      </c>
      <c r="BP17" s="126">
        <f>SUMIF($C$18:$C$64,$C17,BP$18:BP$64)</f>
        <v>0</v>
      </c>
      <c r="BQ17" s="126">
        <f>SUMIF($C$18:$C$64,$C17,BQ$18:BQ$64)</f>
        <v>0</v>
      </c>
      <c r="BR17" s="126">
        <f>SUMIF($C$18:$C$64,$C17,BR$18:BR$64)</f>
        <v>0</v>
      </c>
      <c r="BS17" s="126">
        <f>SUMIF($C$18:$C$64,$C17,BS$18:BS$64)</f>
        <v>0</v>
      </c>
      <c r="BT17" s="126">
        <f>SUMIF($C$18:$C$64,$C17,BT$18:BT$64)</f>
        <v>0</v>
      </c>
      <c r="BU17" s="126">
        <f>SUMIF($C$18:$C$64,$C17,BU$18:BU$64)</f>
        <v>0</v>
      </c>
      <c r="BV17" s="126">
        <f>SUMIF($C$18:$C$64,$C17,BV$18:BV$64)</f>
        <v>0</v>
      </c>
      <c r="BW17" s="126">
        <f>SUMIF($C$18:$C$64,$C17,BW$18:BW$64)</f>
        <v>0</v>
      </c>
      <c r="BX17" s="126">
        <f>SUMIF($C$18:$C$64,$C17,BX$18:BX$64)</f>
        <v>0</v>
      </c>
      <c r="BY17" s="126">
        <f>SUMIF($C$18:$C$64,$C17,BY$18:BY$64)</f>
        <v>0</v>
      </c>
      <c r="BZ17" s="126">
        <f>SUMIF($C$18:$C$64,$C17,BZ$18:BZ$64)</f>
        <v>0</v>
      </c>
      <c r="CA17" s="126">
        <f>SUMIF($C$18:$C$64,$C17,CA$18:CA$64)</f>
        <v>0</v>
      </c>
      <c r="CB17" s="126">
        <f>SUMIF($C$18:$C$64,$C17,CB$18:CB$64)</f>
        <v>0</v>
      </c>
      <c r="CC17" s="126">
        <f>SUMIF($C$18:$C$64,$C17,CC$18:CC$64)</f>
        <v>0</v>
      </c>
      <c r="CD17" s="126">
        <f>SUMIF($C$18:$C$64,$C17,CD$18:CD$64)</f>
        <v>0</v>
      </c>
      <c r="CE17" s="126">
        <f>SUMIF($C$18:$C$64,$C17,CE$18:CE$64)</f>
        <v>0</v>
      </c>
      <c r="CF17" s="126">
        <f>SUMIF($C$18:$C$64,$C17,CF$18:CF$64)</f>
        <v>0</v>
      </c>
      <c r="CG17" s="126">
        <f>SUMIF($C$18:$C$64,$C17,CG$18:CG$64)</f>
        <v>0</v>
      </c>
      <c r="CH17" s="126">
        <f>SUMIF($C$18:$C$64,$C17,CH$18:CH$64)</f>
        <v>0</v>
      </c>
      <c r="CI17" s="126">
        <f>SUMIF($C$18:$C$64,$C17,CI$18:CI$64)</f>
        <v>0</v>
      </c>
      <c r="CJ17" s="126">
        <f>SUMIF($C$18:$C$64,$C17,CJ$18:CJ$64)</f>
        <v>0</v>
      </c>
      <c r="CK17" s="126">
        <f>SUMIF($C$18:$C$64,$C17,CK$18:CK$64)</f>
        <v>0</v>
      </c>
      <c r="CL17" s="126">
        <f>SUMIF($C$18:$C$64,$C17,CL$18:CL$64)</f>
        <v>0</v>
      </c>
      <c r="CM17" s="126">
        <f>SUMIF($C$18:$C$64,$C17,CM$18:CM$64)</f>
        <v>0</v>
      </c>
      <c r="CN17" s="126">
        <f>SUMIF($C$18:$C$64,$C17,CN$18:CN$64)</f>
        <v>0</v>
      </c>
      <c r="CO17" s="126">
        <f>SUMIF($C$18:$C$64,$C17,CO$18:CO$64)</f>
        <v>0</v>
      </c>
      <c r="CP17" s="126">
        <f>SUMIF($C$18:$C$64,$C17,CP$18:CP$64)</f>
        <v>0</v>
      </c>
      <c r="CQ17" s="126">
        <f>SUMIF($C$18:$C$64,$C17,CQ$18:CQ$64)</f>
        <v>0</v>
      </c>
      <c r="CR17" s="126">
        <f>SUMIF($C$18:$C$64,$C17,CR$18:CR$64)</f>
        <v>0</v>
      </c>
      <c r="CS17" s="126">
        <f>SUMIF($C$18:$C$64,$C17,CS$18:CS$64)</f>
        <v>0</v>
      </c>
      <c r="CT17" s="126">
        <f>SUMIF($C$18:$C$64,$C17,CT$18:CT$64)</f>
        <v>0</v>
      </c>
      <c r="CU17" s="126">
        <f>SUMIF($C$18:$C$64,$C17,CU$18:CU$64)</f>
        <v>0</v>
      </c>
      <c r="CV17" s="126">
        <f>SUMIF($C$18:$C$64,$C17,CV$18:CV$64)</f>
        <v>0</v>
      </c>
      <c r="CW17" s="126">
        <f>SUMIF($C$18:$C$64,$C17,CW$18:CW$64)</f>
        <v>0</v>
      </c>
      <c r="CX17" s="126">
        <f>SUMIF($C$18:$C$64,$C17,CX$18:CX$64)</f>
        <v>0</v>
      </c>
      <c r="CY17" s="126">
        <f>SUMIF($C$18:$C$64,$C17,CY$18:CY$64)</f>
        <v>0</v>
      </c>
      <c r="CZ17" s="126">
        <f>SUMIF($C$18:$C$64,$C17,CZ$18:CZ$64)</f>
        <v>0</v>
      </c>
      <c r="DA17" s="126">
        <f>SUMIF($C$18:$C$64,$C17,DA$18:DA$64)</f>
        <v>0</v>
      </c>
      <c r="DB17" s="126">
        <f>SUMIF($C$18:$C$64,$C17,DB$18:DB$64)</f>
        <v>0</v>
      </c>
      <c r="DC17" s="126">
        <f>SUMIF($C$18:$C$64,$C17,DC$18:DC$64)</f>
        <v>0</v>
      </c>
      <c r="DD17" s="126">
        <f>SUMIF($C$18:$C$64,$C17,DD$18:DD$64)</f>
        <v>0</v>
      </c>
      <c r="DE17" s="126">
        <f>SUMIF($C$18:$C$64,$C17,DE$18:DE$64)</f>
        <v>0</v>
      </c>
      <c r="DF17" s="126">
        <f>SUMIF($C$18:$C$64,$C17,DF$18:DF$64)</f>
        <v>0</v>
      </c>
      <c r="DG17" s="126">
        <f>SUMIF($C$18:$C$64,$C17,DG$18:DG$64)</f>
        <v>0</v>
      </c>
      <c r="DH17" s="126">
        <f>SUMIF($C$18:$C$64,$C17,DH$18:DH$64)</f>
        <v>0</v>
      </c>
      <c r="DI17" s="126">
        <f>SUMIF($C$18:$C$64,$C17,DI$18:DI$64)</f>
        <v>0</v>
      </c>
      <c r="DJ17" s="126">
        <f>SUMIF($C$18:$C$64,$C17,DJ$18:DJ$64)</f>
        <v>0</v>
      </c>
      <c r="DK17" s="126">
        <f>SUMIF($C$18:$C$64,$C17,DK$18:DK$64)</f>
        <v>0</v>
      </c>
      <c r="DL17" s="126">
        <f>SUMIF($C$18:$C$64,$C17,DL$18:DL$64)</f>
        <v>0</v>
      </c>
      <c r="DM17" s="126">
        <f>SUMIF($C$18:$C$64,$C17,DM$18:DM$64)</f>
        <v>0</v>
      </c>
      <c r="DN17" s="126">
        <f>SUMIF($C$18:$C$64,$C17,DN$18:DN$64)</f>
        <v>0</v>
      </c>
      <c r="DO17" s="126">
        <f>SUMIF($C$18:$C$64,$C17,DO$18:DO$64)</f>
        <v>0</v>
      </c>
      <c r="DP17" s="126">
        <f>SUMIF($C$18:$C$64,$C17,DP$18:DP$64)</f>
        <v>0</v>
      </c>
      <c r="DQ17" s="126">
        <f>SUMIF($C$18:$C$64,$C17,DQ$18:DQ$64)</f>
        <v>0</v>
      </c>
      <c r="DR17" s="126">
        <f>SUMIF($C$18:$C$64,$C17,DR$18:DR$64)</f>
        <v>0</v>
      </c>
      <c r="DS17" s="126">
        <f>SUMIF($C$18:$C$64,$C17,DS$18:DS$64)</f>
        <v>0</v>
      </c>
      <c r="DT17" s="126">
        <f>SUMIF($C$18:$C$64,$C17,DT$18:DT$64)</f>
        <v>0</v>
      </c>
      <c r="DU17" s="126">
        <f>SUMIF($C$18:$C$64,$C17,DU$18:DU$64)</f>
        <v>0</v>
      </c>
      <c r="DV17" s="126">
        <f>SUMIF($C$18:$C$64,$C17,DV$18:DV$64)</f>
        <v>0</v>
      </c>
      <c r="DW17" s="126">
        <f>SUMIF($C$18:$C$64,$C17,DW$18:DW$64)</f>
        <v>0</v>
      </c>
      <c r="DX17" s="126">
        <f>SUMIF($C$18:$C$64,$C17,DX$18:DX$64)</f>
        <v>0</v>
      </c>
      <c r="DY17" s="126">
        <f>SUMIF($C$18:$C$64,$C17,DY$18:DY$64)</f>
        <v>0</v>
      </c>
      <c r="DZ17" s="126">
        <f>SUMIF($C$18:$C$64,$C17,DZ$18:DZ$64)</f>
        <v>0</v>
      </c>
      <c r="EA17" s="126">
        <f>SUMIF($C$18:$C$64,$C17,EA$18:EA$64)</f>
        <v>0</v>
      </c>
      <c r="EB17" s="126">
        <f>SUMIF($C$18:$C$64,$C17,EB$18:EB$64)</f>
        <v>0</v>
      </c>
      <c r="EC17" s="126">
        <f>SUMIF($C$18:$C$64,$C17,EC$18:EC$64)</f>
        <v>0</v>
      </c>
      <c r="ED17" s="126">
        <f>SUMIF($C$18:$C$64,$C17,ED$18:ED$64)</f>
        <v>0</v>
      </c>
      <c r="EE17" s="126">
        <f>SUMIF($C$18:$C$64,$C17,EE$18:EE$64)</f>
        <v>0</v>
      </c>
      <c r="EF17" s="126">
        <f>SUMIF($C$18:$C$64,$C17,EF$18:EF$64)</f>
        <v>0</v>
      </c>
      <c r="EG17" s="126">
        <f>SUMIF($C$18:$C$64,$C17,EG$18:EG$64)</f>
        <v>0</v>
      </c>
      <c r="EH17" s="126">
        <f>SUMIF($C$18:$C$64,$C17,EH$18:EH$64)</f>
        <v>0</v>
      </c>
      <c r="EI17" s="126">
        <f>SUMIF($C$18:$C$64,$C17,EI$18:EI$64)</f>
        <v>0</v>
      </c>
      <c r="EJ17" s="126">
        <f>SUMIF($C$18:$C$64,$C17,EJ$18:EJ$64)</f>
        <v>0</v>
      </c>
      <c r="EK17" s="126">
        <f>SUMIF($C$18:$C$64,$C17,EK$18:EK$64)</f>
        <v>0</v>
      </c>
      <c r="EL17" s="126">
        <f>SUMIF($C$18:$C$64,$C17,EL$18:EL$64)</f>
        <v>0</v>
      </c>
      <c r="EM17" s="193"/>
    </row>
    <row r="18" spans="1:143" ht="15.75" customHeight="1" x14ac:dyDescent="0.2">
      <c r="A18" s="123"/>
      <c r="B18" s="88">
        <f>SUMIF(C$20:C$65,C18,A$20:A$65)</f>
        <v>1</v>
      </c>
      <c r="C18" s="61" t="s">
        <v>170</v>
      </c>
      <c r="D18" s="124">
        <f>AVERAGEIF($C$20:$C$66,$C18,D$20:D$66)</f>
        <v>0</v>
      </c>
      <c r="E18" s="125">
        <f>AVERAGEIF($C$20:$C$66, $C18, $E$20:$E$66)</f>
        <v>0</v>
      </c>
      <c r="U18" s="27"/>
      <c r="V18" s="7" t="str">
        <f t="shared" si="5"/>
        <v xml:space="preserve">Misc. Income </v>
      </c>
      <c r="W18" s="126">
        <f>SUMIF($C$20:$C$66,$C18,W$20:W$66)</f>
        <v>0</v>
      </c>
      <c r="X18" s="126">
        <f>SUMIF($C$20:$C$66,$C18,X$20:X$66)</f>
        <v>0</v>
      </c>
      <c r="Y18" s="126">
        <f>SUMIF($C$20:$C$66,$C18,Y$20:Y$66)</f>
        <v>0</v>
      </c>
      <c r="Z18" s="126">
        <f>SUMIF($C$20:$C$66,$C18,Z$20:Z$66)</f>
        <v>0</v>
      </c>
      <c r="AA18" s="126">
        <f>SUMIF($C$20:$C$66,$C18,AA$20:AA$66)</f>
        <v>0</v>
      </c>
      <c r="AB18" s="126">
        <f>SUMIF($C$20:$C$66,$C18,AB$20:AB$66)</f>
        <v>0</v>
      </c>
      <c r="AC18" s="126">
        <f>SUMIF($C$20:$C$66,$C18,AC$20:AC$66)</f>
        <v>0</v>
      </c>
      <c r="AD18" s="126">
        <f>SUMIF($C$20:$C$66,$C18,AD$20:AD$66)</f>
        <v>0</v>
      </c>
      <c r="AE18" s="126">
        <f>SUMIF($C$20:$C$66,$C18,AE$20:AE$66)</f>
        <v>0</v>
      </c>
      <c r="AF18" s="126">
        <f>SUMIF($C$20:$C$66,$C18,AF$20:AF$66)</f>
        <v>0</v>
      </c>
      <c r="AG18" s="126">
        <f>SUMIF($C$20:$C$66,$C18,AG$20:AG$66)</f>
        <v>0</v>
      </c>
      <c r="AH18" s="126">
        <f>SUMIF($C$20:$C$66,$C18,AH$20:AH$66)</f>
        <v>0</v>
      </c>
      <c r="AI18" s="126">
        <f>SUMIF($C$20:$C$66,$C18,AI$20:AI$66)</f>
        <v>0</v>
      </c>
      <c r="AJ18" s="126">
        <f>SUMIF($C$20:$C$66,$C18,AJ$20:AJ$66)</f>
        <v>0</v>
      </c>
      <c r="AK18" s="126">
        <f>SUMIF($C$20:$C$66,$C18,AK$20:AK$66)</f>
        <v>0</v>
      </c>
      <c r="AL18" s="126">
        <f>SUMIF($C$20:$C$66,$C18,AL$20:AL$66)</f>
        <v>0</v>
      </c>
      <c r="AM18" s="126">
        <f>SUMIF($C$20:$C$66,$C18,AM$20:AM$66)</f>
        <v>0</v>
      </c>
      <c r="AN18" s="126">
        <f>SUMIF($C$20:$C$66,$C18,AN$20:AN$66)</f>
        <v>0</v>
      </c>
      <c r="AO18" s="126">
        <f>SUMIF($C$20:$C$66,$C18,AO$20:AO$66)</f>
        <v>0</v>
      </c>
      <c r="AP18" s="126">
        <f>SUMIF($C$20:$C$66,$C18,AP$20:AP$66)</f>
        <v>0</v>
      </c>
      <c r="AQ18" s="126">
        <f>SUMIF($C$20:$C$66,$C18,AQ$20:AQ$66)</f>
        <v>0</v>
      </c>
      <c r="AR18" s="126">
        <f>SUMIF($C$20:$C$66,$C18,AR$20:AR$66)</f>
        <v>0</v>
      </c>
      <c r="AS18" s="126">
        <f>SUMIF($C$20:$C$66,$C18,AS$20:AS$66)</f>
        <v>0</v>
      </c>
      <c r="AT18" s="126">
        <f>SUMIF($C$20:$C$66,$C18,AT$20:AT$66)</f>
        <v>0</v>
      </c>
      <c r="AU18" s="126">
        <f>SUMIF($C$20:$C$66,$C18,AU$20:AU$66)</f>
        <v>0</v>
      </c>
      <c r="AV18" s="126">
        <f>SUMIF($C$20:$C$66,$C18,AV$20:AV$66)</f>
        <v>0</v>
      </c>
      <c r="AW18" s="126">
        <f>SUMIF($C$20:$C$66,$C18,AW$20:AW$66)</f>
        <v>0</v>
      </c>
      <c r="AX18" s="126">
        <f>SUMIF($C$20:$C$66,$C18,AX$20:AX$66)</f>
        <v>0</v>
      </c>
      <c r="AY18" s="126">
        <f>SUMIF($C$20:$C$66,$C18,AY$20:AY$66)</f>
        <v>0</v>
      </c>
      <c r="AZ18" s="126">
        <f>SUMIF($C$20:$C$66,$C18,AZ$20:AZ$66)</f>
        <v>0</v>
      </c>
      <c r="BA18" s="126">
        <f>SUMIF($C$20:$C$66,$C18,BA$20:BA$66)</f>
        <v>0</v>
      </c>
      <c r="BB18" s="126">
        <f>SUMIF($C$20:$C$66,$C18,BB$20:BB$66)</f>
        <v>0</v>
      </c>
      <c r="BC18" s="126">
        <f>SUMIF($C$20:$C$66,$C18,BC$20:BC$66)</f>
        <v>0</v>
      </c>
      <c r="BD18" s="126">
        <f>SUMIF($C$20:$C$66,$C18,BD$20:BD$66)</f>
        <v>0</v>
      </c>
      <c r="BE18" s="126">
        <f>SUMIF($C$20:$C$66,$C18,BE$20:BE$66)</f>
        <v>0</v>
      </c>
      <c r="BF18" s="126">
        <f>SUMIF($C$20:$C$66,$C18,BF$20:BF$66)</f>
        <v>0</v>
      </c>
      <c r="BG18" s="126">
        <f>SUMIF($C$20:$C$66,$C18,BG$20:BG$66)</f>
        <v>0</v>
      </c>
      <c r="BH18" s="126">
        <f>SUMIF($C$20:$C$66,$C18,BH$20:BH$66)</f>
        <v>0</v>
      </c>
      <c r="BI18" s="126">
        <f>SUMIF($C$20:$C$66,$C18,BI$20:BI$66)</f>
        <v>0</v>
      </c>
      <c r="BJ18" s="126">
        <f>SUMIF($C$20:$C$66,$C18,BJ$20:BJ$66)</f>
        <v>0</v>
      </c>
      <c r="BK18" s="126">
        <f>SUMIF($C$20:$C$66,$C18,BK$20:BK$66)</f>
        <v>0</v>
      </c>
      <c r="BL18" s="126">
        <f>SUMIF($C$20:$C$66,$C18,BL$20:BL$66)</f>
        <v>0</v>
      </c>
      <c r="BM18" s="126">
        <f>SUMIF($C$20:$C$66,$C18,BM$20:BM$66)</f>
        <v>0</v>
      </c>
      <c r="BN18" s="126">
        <f>SUMIF($C$20:$C$66,$C18,BN$20:BN$66)</f>
        <v>0</v>
      </c>
      <c r="BO18" s="126">
        <f>SUMIF($C$20:$C$66,$C18,BO$20:BO$66)</f>
        <v>0</v>
      </c>
      <c r="BP18" s="126">
        <f>SUMIF($C$20:$C$66,$C18,BP$20:BP$66)</f>
        <v>0</v>
      </c>
      <c r="BQ18" s="126">
        <f>SUMIF($C$20:$C$66,$C18,BQ$20:BQ$66)</f>
        <v>0</v>
      </c>
      <c r="BR18" s="126">
        <f>SUMIF($C$20:$C$66,$C18,BR$20:BR$66)</f>
        <v>0</v>
      </c>
      <c r="BS18" s="126">
        <f>SUMIF($C$20:$C$66,$C18,BS$20:BS$66)</f>
        <v>0</v>
      </c>
      <c r="BT18" s="126">
        <f>SUMIF($C$20:$C$66,$C18,BT$20:BT$66)</f>
        <v>0</v>
      </c>
      <c r="BU18" s="126">
        <f>SUMIF($C$20:$C$66,$C18,BU$20:BU$66)</f>
        <v>0</v>
      </c>
      <c r="BV18" s="126">
        <f>SUMIF($C$20:$C$66,$C18,BV$20:BV$66)</f>
        <v>0</v>
      </c>
      <c r="BW18" s="126">
        <f>SUMIF($C$20:$C$66,$C18,BW$20:BW$66)</f>
        <v>0</v>
      </c>
      <c r="BX18" s="126">
        <f>SUMIF($C$20:$C$66,$C18,BX$20:BX$66)</f>
        <v>0</v>
      </c>
      <c r="BY18" s="126">
        <f>SUMIF($C$20:$C$66,$C18,BY$20:BY$66)</f>
        <v>0</v>
      </c>
      <c r="BZ18" s="126">
        <f>SUMIF($C$20:$C$66,$C18,BZ$20:BZ$66)</f>
        <v>0</v>
      </c>
      <c r="CA18" s="126">
        <f>SUMIF($C$20:$C$66,$C18,CA$20:CA$66)</f>
        <v>0</v>
      </c>
      <c r="CB18" s="126">
        <f>SUMIF($C$20:$C$66,$C18,CB$20:CB$66)</f>
        <v>0</v>
      </c>
      <c r="CC18" s="126">
        <f>SUMIF($C$20:$C$66,$C18,CC$20:CC$66)</f>
        <v>0</v>
      </c>
      <c r="CD18" s="126">
        <f>SUMIF($C$20:$C$66,$C18,CD$20:CD$66)</f>
        <v>0</v>
      </c>
      <c r="CE18" s="126">
        <f>SUMIF($C$20:$C$66,$C18,CE$20:CE$66)</f>
        <v>0</v>
      </c>
      <c r="CF18" s="126">
        <f>SUMIF($C$20:$C$66,$C18,CF$20:CF$66)</f>
        <v>0</v>
      </c>
      <c r="CG18" s="126">
        <f>SUMIF($C$20:$C$66,$C18,CG$20:CG$66)</f>
        <v>0</v>
      </c>
      <c r="CH18" s="126">
        <f>SUMIF($C$20:$C$66,$C18,CH$20:CH$66)</f>
        <v>0</v>
      </c>
      <c r="CI18" s="126">
        <f>SUMIF($C$20:$C$66,$C18,CI$20:CI$66)</f>
        <v>0</v>
      </c>
      <c r="CJ18" s="126">
        <f>SUMIF($C$20:$C$66,$C18,CJ$20:CJ$66)</f>
        <v>0</v>
      </c>
      <c r="CK18" s="126">
        <f>SUMIF($C$20:$C$66,$C18,CK$20:CK$66)</f>
        <v>0</v>
      </c>
      <c r="CL18" s="126">
        <f>SUMIF($C$20:$C$66,$C18,CL$20:CL$66)</f>
        <v>0</v>
      </c>
      <c r="CM18" s="126">
        <f>SUMIF($C$20:$C$66,$C18,CM$20:CM$66)</f>
        <v>0</v>
      </c>
      <c r="CN18" s="126">
        <f>SUMIF($C$20:$C$66,$C18,CN$20:CN$66)</f>
        <v>0</v>
      </c>
      <c r="CO18" s="126">
        <f>SUMIF($C$20:$C$66,$C18,CO$20:CO$66)</f>
        <v>0</v>
      </c>
      <c r="CP18" s="126">
        <f>SUMIF($C$20:$C$66,$C18,CP$20:CP$66)</f>
        <v>0</v>
      </c>
      <c r="CQ18" s="126">
        <f>SUMIF($C$20:$C$66,$C18,CQ$20:CQ$66)</f>
        <v>0</v>
      </c>
      <c r="CR18" s="126">
        <f>SUMIF($C$20:$C$66,$C18,CR$20:CR$66)</f>
        <v>0</v>
      </c>
      <c r="CS18" s="126">
        <f>SUMIF($C$20:$C$66,$C18,CS$20:CS$66)</f>
        <v>0</v>
      </c>
      <c r="CT18" s="126">
        <f>SUMIF($C$20:$C$66,$C18,CT$20:CT$66)</f>
        <v>0</v>
      </c>
      <c r="CU18" s="126">
        <f>SUMIF($C$20:$C$66,$C18,CU$20:CU$66)</f>
        <v>0</v>
      </c>
      <c r="CV18" s="126">
        <f>SUMIF($C$20:$C$66,$C18,CV$20:CV$66)</f>
        <v>0</v>
      </c>
      <c r="CW18" s="126">
        <f>SUMIF($C$20:$C$66,$C18,CW$20:CW$66)</f>
        <v>0</v>
      </c>
      <c r="CX18" s="126">
        <f>SUMIF($C$20:$C$66,$C18,CX$20:CX$66)</f>
        <v>0</v>
      </c>
      <c r="CY18" s="126">
        <f>SUMIF($C$20:$C$66,$C18,CY$20:CY$66)</f>
        <v>0</v>
      </c>
      <c r="CZ18" s="126">
        <f>SUMIF($C$20:$C$66,$C18,CZ$20:CZ$66)</f>
        <v>0</v>
      </c>
      <c r="DA18" s="126">
        <f>SUMIF($C$20:$C$66,$C18,DA$20:DA$66)</f>
        <v>0</v>
      </c>
      <c r="DB18" s="126">
        <f>SUMIF($C$20:$C$66,$C18,DB$20:DB$66)</f>
        <v>0</v>
      </c>
      <c r="DC18" s="126">
        <f>SUMIF($C$20:$C$66,$C18,DC$20:DC$66)</f>
        <v>0</v>
      </c>
      <c r="DD18" s="126">
        <f>SUMIF($C$20:$C$66,$C18,DD$20:DD$66)</f>
        <v>0</v>
      </c>
      <c r="DE18" s="126">
        <f>SUMIF($C$20:$C$66,$C18,DE$20:DE$66)</f>
        <v>0</v>
      </c>
      <c r="DF18" s="126">
        <f>SUMIF($C$20:$C$66,$C18,DF$20:DF$66)</f>
        <v>0</v>
      </c>
      <c r="DG18" s="126">
        <f>SUMIF($C$20:$C$66,$C18,DG$20:DG$66)</f>
        <v>0</v>
      </c>
      <c r="DH18" s="126">
        <f>SUMIF($C$20:$C$66,$C18,DH$20:DH$66)</f>
        <v>0</v>
      </c>
      <c r="DI18" s="126">
        <f>SUMIF($C$20:$C$66,$C18,DI$20:DI$66)</f>
        <v>0</v>
      </c>
      <c r="DJ18" s="126">
        <f>SUMIF($C$20:$C$66,$C18,DJ$20:DJ$66)</f>
        <v>0</v>
      </c>
      <c r="DK18" s="126">
        <f>SUMIF($C$20:$C$66,$C18,DK$20:DK$66)</f>
        <v>0</v>
      </c>
      <c r="DL18" s="126">
        <f>SUMIF($C$20:$C$66,$C18,DL$20:DL$66)</f>
        <v>0</v>
      </c>
      <c r="DM18" s="126">
        <f>SUMIF($C$20:$C$66,$C18,DM$20:DM$66)</f>
        <v>0</v>
      </c>
      <c r="DN18" s="126">
        <f>SUMIF($C$20:$C$66,$C18,DN$20:DN$66)</f>
        <v>0</v>
      </c>
      <c r="DO18" s="126">
        <f>SUMIF($C$20:$C$66,$C18,DO$20:DO$66)</f>
        <v>0</v>
      </c>
      <c r="DP18" s="126">
        <f>SUMIF($C$20:$C$66,$C18,DP$20:DP$66)</f>
        <v>0</v>
      </c>
      <c r="DQ18" s="126">
        <f>SUMIF($C$20:$C$66,$C18,DQ$20:DQ$66)</f>
        <v>0</v>
      </c>
      <c r="DR18" s="126">
        <f>SUMIF($C$20:$C$66,$C18,DR$20:DR$66)</f>
        <v>0</v>
      </c>
      <c r="DS18" s="126">
        <f>SUMIF($C$20:$C$66,$C18,DS$20:DS$66)</f>
        <v>0</v>
      </c>
      <c r="DT18" s="126">
        <f>SUMIF($C$20:$C$66,$C18,DT$20:DT$66)</f>
        <v>0</v>
      </c>
      <c r="DU18" s="126">
        <f>SUMIF($C$20:$C$66,$C18,DU$20:DU$66)</f>
        <v>0</v>
      </c>
      <c r="DV18" s="126">
        <f>SUMIF($C$20:$C$66,$C18,DV$20:DV$66)</f>
        <v>0</v>
      </c>
      <c r="DW18" s="126">
        <f>SUMIF($C$20:$C$66,$C18,DW$20:DW$66)</f>
        <v>0</v>
      </c>
      <c r="DX18" s="126">
        <f>SUMIF($C$20:$C$66,$C18,DX$20:DX$66)</f>
        <v>0</v>
      </c>
      <c r="DY18" s="126">
        <f>SUMIF($C$20:$C$66,$C18,DY$20:DY$66)</f>
        <v>0</v>
      </c>
      <c r="DZ18" s="126">
        <f>SUMIF($C$20:$C$66,$C18,DZ$20:DZ$66)</f>
        <v>0</v>
      </c>
      <c r="EA18" s="126">
        <f>SUMIF($C$20:$C$66,$C18,EA$20:EA$66)</f>
        <v>0</v>
      </c>
      <c r="EB18" s="126">
        <f>SUMIF($C$20:$C$66,$C18,EB$20:EB$66)</f>
        <v>0</v>
      </c>
      <c r="EC18" s="126">
        <f>SUMIF($C$20:$C$66,$C18,EC$20:EC$66)</f>
        <v>0</v>
      </c>
      <c r="ED18" s="126">
        <f>SUMIF($C$20:$C$66,$C18,ED$20:ED$66)</f>
        <v>0</v>
      </c>
      <c r="EE18" s="126">
        <f>SUMIF($C$20:$C$66,$C18,EE$20:EE$66)</f>
        <v>0</v>
      </c>
      <c r="EF18" s="126">
        <f>SUMIF($C$20:$C$66,$C18,EF$20:EF$66)</f>
        <v>0</v>
      </c>
      <c r="EG18" s="126">
        <f>SUMIF($C$20:$C$66,$C18,EG$20:EG$66)</f>
        <v>0</v>
      </c>
      <c r="EH18" s="126">
        <f>SUMIF($C$20:$C$66,$C18,EH$20:EH$66)</f>
        <v>0</v>
      </c>
      <c r="EI18" s="126">
        <f>SUMIF($C$20:$C$66,$C18,EI$20:EI$66)</f>
        <v>0</v>
      </c>
      <c r="EJ18" s="126">
        <f>SUMIF($C$20:$C$66,$C18,EJ$20:EJ$66)</f>
        <v>0</v>
      </c>
      <c r="EK18" s="126">
        <f>SUMIF($C$20:$C$66,$C18,EK$20:EK$66)</f>
        <v>0</v>
      </c>
      <c r="EL18" s="126">
        <f>SUMIF($C$20:$C$66,$C18,EL$20:EL$66)</f>
        <v>0</v>
      </c>
      <c r="EM18" s="193"/>
    </row>
    <row r="19" spans="1:143" ht="15.75" customHeight="1" thickBot="1" x14ac:dyDescent="0.25">
      <c r="A19" s="129" t="s">
        <v>11</v>
      </c>
      <c r="B19" s="130" t="s">
        <v>171</v>
      </c>
      <c r="C19" s="131"/>
      <c r="D19" s="132"/>
      <c r="E19" s="133">
        <f>(W2)</f>
        <v>45838</v>
      </c>
      <c r="F19" s="131"/>
      <c r="G19" s="131"/>
      <c r="H19" s="131"/>
      <c r="I19" s="131"/>
      <c r="J19" s="131"/>
      <c r="K19" s="131"/>
      <c r="L19" s="131"/>
      <c r="M19" s="131"/>
      <c r="N19" s="131"/>
      <c r="O19" s="131"/>
      <c r="P19" s="131"/>
      <c r="Q19" s="131"/>
      <c r="R19" s="131"/>
      <c r="S19" s="131"/>
      <c r="T19" s="131"/>
      <c r="U19" s="131"/>
      <c r="V19" s="131"/>
      <c r="W19" s="132">
        <f>SUM(W5:W18)</f>
        <v>29570</v>
      </c>
      <c r="X19" s="132">
        <f>SUM(X5:X18)</f>
        <v>29570</v>
      </c>
      <c r="Y19" s="132">
        <f t="shared" ref="Y19:CJ19" si="6">SUM(Y5:Y18)</f>
        <v>29570</v>
      </c>
      <c r="Z19" s="132">
        <f t="shared" si="6"/>
        <v>29570</v>
      </c>
      <c r="AA19" s="132">
        <f t="shared" si="6"/>
        <v>29570</v>
      </c>
      <c r="AB19" s="132">
        <f t="shared" si="6"/>
        <v>29570</v>
      </c>
      <c r="AC19" s="132">
        <f t="shared" si="6"/>
        <v>29570</v>
      </c>
      <c r="AD19" s="132">
        <f t="shared" si="6"/>
        <v>29570</v>
      </c>
      <c r="AE19" s="132">
        <f t="shared" si="6"/>
        <v>29570</v>
      </c>
      <c r="AF19" s="132">
        <f t="shared" si="6"/>
        <v>29570</v>
      </c>
      <c r="AG19" s="132">
        <f t="shared" si="6"/>
        <v>29570</v>
      </c>
      <c r="AH19" s="132">
        <f t="shared" si="6"/>
        <v>29570</v>
      </c>
      <c r="AI19" s="132">
        <f t="shared" si="6"/>
        <v>30811.940000000002</v>
      </c>
      <c r="AJ19" s="132">
        <f t="shared" si="6"/>
        <v>30811.940000000002</v>
      </c>
      <c r="AK19" s="132">
        <f t="shared" si="6"/>
        <v>30811.940000000002</v>
      </c>
      <c r="AL19" s="132">
        <f t="shared" si="6"/>
        <v>30811.940000000002</v>
      </c>
      <c r="AM19" s="132">
        <f t="shared" si="6"/>
        <v>30811.940000000002</v>
      </c>
      <c r="AN19" s="132">
        <f t="shared" si="6"/>
        <v>30811.940000000002</v>
      </c>
      <c r="AO19" s="132">
        <f t="shared" si="6"/>
        <v>30811.940000000002</v>
      </c>
      <c r="AP19" s="132">
        <f t="shared" si="6"/>
        <v>30811.940000000002</v>
      </c>
      <c r="AQ19" s="132">
        <f t="shared" si="6"/>
        <v>30811.940000000002</v>
      </c>
      <c r="AR19" s="132">
        <f t="shared" si="6"/>
        <v>30811.940000000002</v>
      </c>
      <c r="AS19" s="132">
        <f t="shared" si="6"/>
        <v>30811.940000000002</v>
      </c>
      <c r="AT19" s="132">
        <f t="shared" si="6"/>
        <v>30811.940000000002</v>
      </c>
      <c r="AU19" s="132">
        <f t="shared" si="6"/>
        <v>32106.041480000004</v>
      </c>
      <c r="AV19" s="132">
        <f t="shared" si="6"/>
        <v>32106.041480000004</v>
      </c>
      <c r="AW19" s="132">
        <f t="shared" si="6"/>
        <v>32106.041480000004</v>
      </c>
      <c r="AX19" s="132">
        <f t="shared" si="6"/>
        <v>32106.041480000004</v>
      </c>
      <c r="AY19" s="132">
        <f t="shared" si="6"/>
        <v>32106.041480000004</v>
      </c>
      <c r="AZ19" s="132">
        <f t="shared" si="6"/>
        <v>32106.041480000004</v>
      </c>
      <c r="BA19" s="132">
        <f t="shared" si="6"/>
        <v>32106.041480000004</v>
      </c>
      <c r="BB19" s="132">
        <f t="shared" si="6"/>
        <v>32106.041480000004</v>
      </c>
      <c r="BC19" s="132">
        <f t="shared" si="6"/>
        <v>32106.041480000004</v>
      </c>
      <c r="BD19" s="132">
        <f t="shared" si="6"/>
        <v>32106.041480000004</v>
      </c>
      <c r="BE19" s="132">
        <f t="shared" si="6"/>
        <v>32106.041480000004</v>
      </c>
      <c r="BF19" s="132">
        <f t="shared" si="6"/>
        <v>32106.041480000004</v>
      </c>
      <c r="BG19" s="132">
        <f t="shared" si="6"/>
        <v>33454.495222160018</v>
      </c>
      <c r="BH19" s="132">
        <f t="shared" si="6"/>
        <v>33454.495222160018</v>
      </c>
      <c r="BI19" s="132">
        <f t="shared" si="6"/>
        <v>33454.495222160018</v>
      </c>
      <c r="BJ19" s="132">
        <f t="shared" si="6"/>
        <v>33454.495222160018</v>
      </c>
      <c r="BK19" s="132">
        <f t="shared" si="6"/>
        <v>33454.495222160018</v>
      </c>
      <c r="BL19" s="132">
        <f t="shared" si="6"/>
        <v>33454.495222160018</v>
      </c>
      <c r="BM19" s="132">
        <f t="shared" si="6"/>
        <v>33454.495222160018</v>
      </c>
      <c r="BN19" s="132">
        <f t="shared" si="6"/>
        <v>33454.495222160018</v>
      </c>
      <c r="BO19" s="132">
        <f t="shared" si="6"/>
        <v>33454.495222160018</v>
      </c>
      <c r="BP19" s="132">
        <f t="shared" si="6"/>
        <v>33454.495222160018</v>
      </c>
      <c r="BQ19" s="132">
        <f t="shared" si="6"/>
        <v>33454.495222160018</v>
      </c>
      <c r="BR19" s="132">
        <f t="shared" si="6"/>
        <v>33454.495222160018</v>
      </c>
      <c r="BS19" s="132">
        <f t="shared" si="6"/>
        <v>34859.584021490715</v>
      </c>
      <c r="BT19" s="132">
        <f t="shared" si="6"/>
        <v>34859.584021490715</v>
      </c>
      <c r="BU19" s="132">
        <f t="shared" si="6"/>
        <v>34859.584021490715</v>
      </c>
      <c r="BV19" s="132">
        <f t="shared" si="6"/>
        <v>34859.584021490715</v>
      </c>
      <c r="BW19" s="132">
        <f t="shared" si="6"/>
        <v>34859.584021490715</v>
      </c>
      <c r="BX19" s="132">
        <f t="shared" si="6"/>
        <v>34859.584021490715</v>
      </c>
      <c r="BY19" s="132">
        <f t="shared" si="6"/>
        <v>34859.584021490715</v>
      </c>
      <c r="BZ19" s="132">
        <f t="shared" si="6"/>
        <v>34859.584021490715</v>
      </c>
      <c r="CA19" s="132">
        <f t="shared" si="6"/>
        <v>34859.584021490715</v>
      </c>
      <c r="CB19" s="132">
        <f t="shared" si="6"/>
        <v>34859.584021490715</v>
      </c>
      <c r="CC19" s="132">
        <f t="shared" si="6"/>
        <v>34859.584021490715</v>
      </c>
      <c r="CD19" s="132">
        <f t="shared" si="6"/>
        <v>34859.584021490715</v>
      </c>
      <c r="CE19" s="132">
        <f t="shared" si="6"/>
        <v>36323.686550393337</v>
      </c>
      <c r="CF19" s="132">
        <f t="shared" si="6"/>
        <v>36323.686550393337</v>
      </c>
      <c r="CG19" s="132">
        <f t="shared" si="6"/>
        <v>36323.686550393337</v>
      </c>
      <c r="CH19" s="132">
        <f t="shared" si="6"/>
        <v>36323.686550393337</v>
      </c>
      <c r="CI19" s="132">
        <f t="shared" si="6"/>
        <v>36323.686550393337</v>
      </c>
      <c r="CJ19" s="132">
        <f t="shared" si="6"/>
        <v>36323.686550393337</v>
      </c>
      <c r="CK19" s="132">
        <f t="shared" ref="CK19:EL19" si="7">SUM(CK5:CK18)</f>
        <v>36323.686550393337</v>
      </c>
      <c r="CL19" s="132">
        <f t="shared" si="7"/>
        <v>36323.686550393337</v>
      </c>
      <c r="CM19" s="132">
        <f t="shared" si="7"/>
        <v>36323.686550393337</v>
      </c>
      <c r="CN19" s="132">
        <f t="shared" si="7"/>
        <v>36323.686550393337</v>
      </c>
      <c r="CO19" s="132">
        <f t="shared" si="7"/>
        <v>36323.686550393337</v>
      </c>
      <c r="CP19" s="132">
        <f t="shared" si="7"/>
        <v>36323.686550393337</v>
      </c>
      <c r="CQ19" s="132">
        <f t="shared" si="7"/>
        <v>37849.281385509879</v>
      </c>
      <c r="CR19" s="132">
        <f t="shared" si="7"/>
        <v>37849.281385509879</v>
      </c>
      <c r="CS19" s="132">
        <f t="shared" si="7"/>
        <v>37849.281385509879</v>
      </c>
      <c r="CT19" s="132">
        <f t="shared" si="7"/>
        <v>37849.281385509879</v>
      </c>
      <c r="CU19" s="132">
        <f t="shared" si="7"/>
        <v>37849.281385509879</v>
      </c>
      <c r="CV19" s="132">
        <f t="shared" si="7"/>
        <v>37849.281385509879</v>
      </c>
      <c r="CW19" s="132">
        <f t="shared" si="7"/>
        <v>37849.281385509879</v>
      </c>
      <c r="CX19" s="132">
        <f t="shared" si="7"/>
        <v>37849.281385509879</v>
      </c>
      <c r="CY19" s="132">
        <f t="shared" si="7"/>
        <v>37849.281385509879</v>
      </c>
      <c r="CZ19" s="132">
        <f t="shared" si="7"/>
        <v>37849.281385509879</v>
      </c>
      <c r="DA19" s="132">
        <f t="shared" si="7"/>
        <v>37849.281385509879</v>
      </c>
      <c r="DB19" s="132">
        <f t="shared" si="7"/>
        <v>37849.281385509879</v>
      </c>
      <c r="DC19" s="132">
        <f t="shared" si="7"/>
        <v>39438.95120370129</v>
      </c>
      <c r="DD19" s="132">
        <f t="shared" si="7"/>
        <v>39438.95120370129</v>
      </c>
      <c r="DE19" s="132">
        <f t="shared" si="7"/>
        <v>39438.95120370129</v>
      </c>
      <c r="DF19" s="132">
        <f t="shared" si="7"/>
        <v>39438.95120370129</v>
      </c>
      <c r="DG19" s="132">
        <f t="shared" si="7"/>
        <v>39438.95120370129</v>
      </c>
      <c r="DH19" s="132">
        <f t="shared" si="7"/>
        <v>39438.95120370129</v>
      </c>
      <c r="DI19" s="132">
        <f t="shared" si="7"/>
        <v>39438.95120370129</v>
      </c>
      <c r="DJ19" s="132">
        <f t="shared" si="7"/>
        <v>39438.95120370129</v>
      </c>
      <c r="DK19" s="132">
        <f t="shared" si="7"/>
        <v>39438.95120370129</v>
      </c>
      <c r="DL19" s="132">
        <f t="shared" si="7"/>
        <v>39438.95120370129</v>
      </c>
      <c r="DM19" s="132">
        <f t="shared" si="7"/>
        <v>39438.95120370129</v>
      </c>
      <c r="DN19" s="132">
        <f t="shared" si="7"/>
        <v>39438.95120370129</v>
      </c>
      <c r="DO19" s="132">
        <f t="shared" si="7"/>
        <v>41095.387154256736</v>
      </c>
      <c r="DP19" s="132">
        <f t="shared" si="7"/>
        <v>41095.387154256736</v>
      </c>
      <c r="DQ19" s="132">
        <f t="shared" si="7"/>
        <v>41095.387154256736</v>
      </c>
      <c r="DR19" s="132">
        <f t="shared" si="7"/>
        <v>41095.387154256736</v>
      </c>
      <c r="DS19" s="132">
        <f t="shared" si="7"/>
        <v>41095.387154256736</v>
      </c>
      <c r="DT19" s="132">
        <f t="shared" si="7"/>
        <v>41095.387154256736</v>
      </c>
      <c r="DU19" s="132">
        <f t="shared" si="7"/>
        <v>41095.387154256736</v>
      </c>
      <c r="DV19" s="132">
        <f t="shared" si="7"/>
        <v>41095.387154256736</v>
      </c>
      <c r="DW19" s="132">
        <f t="shared" si="7"/>
        <v>41095.387154256736</v>
      </c>
      <c r="DX19" s="132">
        <f t="shared" si="7"/>
        <v>41095.387154256736</v>
      </c>
      <c r="DY19" s="132">
        <f t="shared" si="7"/>
        <v>41095.387154256736</v>
      </c>
      <c r="DZ19" s="132">
        <f t="shared" si="7"/>
        <v>41095.387154256736</v>
      </c>
      <c r="EA19" s="132">
        <f t="shared" si="7"/>
        <v>42821.39341473551</v>
      </c>
      <c r="EB19" s="132">
        <f t="shared" si="7"/>
        <v>42821.39341473551</v>
      </c>
      <c r="EC19" s="132">
        <f t="shared" si="7"/>
        <v>42821.39341473551</v>
      </c>
      <c r="ED19" s="132">
        <f t="shared" si="7"/>
        <v>42821.39341473551</v>
      </c>
      <c r="EE19" s="132">
        <f t="shared" si="7"/>
        <v>42821.39341473551</v>
      </c>
      <c r="EF19" s="132">
        <f t="shared" si="7"/>
        <v>42821.39341473551</v>
      </c>
      <c r="EG19" s="132">
        <f t="shared" si="7"/>
        <v>42821.39341473551</v>
      </c>
      <c r="EH19" s="132">
        <f t="shared" si="7"/>
        <v>42821.39341473551</v>
      </c>
      <c r="EI19" s="132">
        <f t="shared" si="7"/>
        <v>42821.39341473551</v>
      </c>
      <c r="EJ19" s="132">
        <f t="shared" si="7"/>
        <v>42821.39341473551</v>
      </c>
      <c r="EK19" s="132">
        <f t="shared" si="7"/>
        <v>42821.39341473551</v>
      </c>
      <c r="EL19" s="132">
        <f t="shared" si="7"/>
        <v>42821.39341473551</v>
      </c>
      <c r="EM19" s="195"/>
    </row>
    <row r="20" spans="1:143" ht="15.75" customHeight="1" x14ac:dyDescent="0.2">
      <c r="A20" s="123">
        <v>1</v>
      </c>
      <c r="B20" s="88">
        <v>1</v>
      </c>
      <c r="C20" s="61" t="s">
        <v>161</v>
      </c>
      <c r="D20" s="241">
        <v>750</v>
      </c>
      <c r="E20" s="134">
        <f>W20/D20</f>
        <v>1.1333333333333333</v>
      </c>
      <c r="U20" s="27"/>
      <c r="V20" s="7"/>
      <c r="W20" s="270">
        <v>850</v>
      </c>
      <c r="X20" s="135">
        <f t="shared" ref="X20:AM29" si="8">($D20*$E20)*(1+Rental_Increase2)^(X$3-1)</f>
        <v>850</v>
      </c>
      <c r="Y20" s="135">
        <f t="shared" si="8"/>
        <v>850</v>
      </c>
      <c r="Z20" s="135">
        <f t="shared" si="8"/>
        <v>850</v>
      </c>
      <c r="AA20" s="135">
        <f t="shared" si="8"/>
        <v>850</v>
      </c>
      <c r="AB20" s="135">
        <f t="shared" si="8"/>
        <v>850</v>
      </c>
      <c r="AC20" s="135">
        <f t="shared" si="8"/>
        <v>850</v>
      </c>
      <c r="AD20" s="135">
        <f t="shared" si="8"/>
        <v>850</v>
      </c>
      <c r="AE20" s="135">
        <f t="shared" si="8"/>
        <v>850</v>
      </c>
      <c r="AF20" s="135">
        <f t="shared" si="8"/>
        <v>850</v>
      </c>
      <c r="AG20" s="135">
        <f t="shared" si="8"/>
        <v>850</v>
      </c>
      <c r="AH20" s="135">
        <f t="shared" si="8"/>
        <v>850</v>
      </c>
      <c r="AI20" s="135">
        <f t="shared" si="8"/>
        <v>885.7</v>
      </c>
      <c r="AJ20" s="135">
        <f t="shared" si="8"/>
        <v>885.7</v>
      </c>
      <c r="AK20" s="135">
        <f t="shared" si="8"/>
        <v>885.7</v>
      </c>
      <c r="AL20" s="135">
        <f t="shared" si="8"/>
        <v>885.7</v>
      </c>
      <c r="AM20" s="135">
        <f t="shared" si="8"/>
        <v>885.7</v>
      </c>
      <c r="AN20" s="135">
        <f t="shared" ref="AN20:CY23" si="9">($D20*$E20)*(1+Rental_Increase2)^(AN$3-1)</f>
        <v>885.7</v>
      </c>
      <c r="AO20" s="135">
        <f t="shared" si="9"/>
        <v>885.7</v>
      </c>
      <c r="AP20" s="135">
        <f t="shared" si="9"/>
        <v>885.7</v>
      </c>
      <c r="AQ20" s="135">
        <f t="shared" si="9"/>
        <v>885.7</v>
      </c>
      <c r="AR20" s="135">
        <f t="shared" si="9"/>
        <v>885.7</v>
      </c>
      <c r="AS20" s="135">
        <f t="shared" si="9"/>
        <v>885.7</v>
      </c>
      <c r="AT20" s="135">
        <f t="shared" si="9"/>
        <v>885.7</v>
      </c>
      <c r="AU20" s="135">
        <f t="shared" si="9"/>
        <v>922.89940000000013</v>
      </c>
      <c r="AV20" s="135">
        <f t="shared" si="9"/>
        <v>922.89940000000013</v>
      </c>
      <c r="AW20" s="135">
        <f t="shared" si="9"/>
        <v>922.89940000000013</v>
      </c>
      <c r="AX20" s="135">
        <f t="shared" si="9"/>
        <v>922.89940000000013</v>
      </c>
      <c r="AY20" s="135">
        <f t="shared" si="9"/>
        <v>922.89940000000013</v>
      </c>
      <c r="AZ20" s="135">
        <f t="shared" si="9"/>
        <v>922.89940000000013</v>
      </c>
      <c r="BA20" s="135">
        <f t="shared" si="9"/>
        <v>922.89940000000013</v>
      </c>
      <c r="BB20" s="135">
        <f t="shared" si="9"/>
        <v>922.89940000000013</v>
      </c>
      <c r="BC20" s="135">
        <f t="shared" si="9"/>
        <v>922.89940000000013</v>
      </c>
      <c r="BD20" s="135">
        <f t="shared" si="9"/>
        <v>922.89940000000013</v>
      </c>
      <c r="BE20" s="135">
        <f t="shared" si="9"/>
        <v>922.89940000000013</v>
      </c>
      <c r="BF20" s="135">
        <f t="shared" si="9"/>
        <v>922.89940000000013</v>
      </c>
      <c r="BG20" s="135">
        <f t="shared" si="9"/>
        <v>961.66117480000025</v>
      </c>
      <c r="BH20" s="135">
        <f t="shared" si="9"/>
        <v>961.66117480000025</v>
      </c>
      <c r="BI20" s="135">
        <f t="shared" si="9"/>
        <v>961.66117480000025</v>
      </c>
      <c r="BJ20" s="135">
        <f t="shared" si="9"/>
        <v>961.66117480000025</v>
      </c>
      <c r="BK20" s="135">
        <f t="shared" si="9"/>
        <v>961.66117480000025</v>
      </c>
      <c r="BL20" s="135">
        <f t="shared" si="9"/>
        <v>961.66117480000025</v>
      </c>
      <c r="BM20" s="135">
        <f t="shared" si="9"/>
        <v>961.66117480000025</v>
      </c>
      <c r="BN20" s="135">
        <f t="shared" si="9"/>
        <v>961.66117480000025</v>
      </c>
      <c r="BO20" s="135">
        <f t="shared" si="9"/>
        <v>961.66117480000025</v>
      </c>
      <c r="BP20" s="135">
        <f t="shared" si="9"/>
        <v>961.66117480000025</v>
      </c>
      <c r="BQ20" s="135">
        <f t="shared" si="9"/>
        <v>961.66117480000025</v>
      </c>
      <c r="BR20" s="135">
        <f t="shared" si="9"/>
        <v>961.66117480000025</v>
      </c>
      <c r="BS20" s="135">
        <f t="shared" si="9"/>
        <v>1002.0509441416003</v>
      </c>
      <c r="BT20" s="135">
        <f t="shared" si="9"/>
        <v>1002.0509441416003</v>
      </c>
      <c r="BU20" s="135">
        <f t="shared" si="9"/>
        <v>1002.0509441416003</v>
      </c>
      <c r="BV20" s="135">
        <f t="shared" si="9"/>
        <v>1002.0509441416003</v>
      </c>
      <c r="BW20" s="135">
        <f t="shared" si="9"/>
        <v>1002.0509441416003</v>
      </c>
      <c r="BX20" s="135">
        <f t="shared" si="9"/>
        <v>1002.0509441416003</v>
      </c>
      <c r="BY20" s="135">
        <f t="shared" si="9"/>
        <v>1002.0509441416003</v>
      </c>
      <c r="BZ20" s="135">
        <f t="shared" si="9"/>
        <v>1002.0509441416003</v>
      </c>
      <c r="CA20" s="135">
        <f t="shared" si="9"/>
        <v>1002.0509441416003</v>
      </c>
      <c r="CB20" s="135">
        <f t="shared" si="9"/>
        <v>1002.0509441416003</v>
      </c>
      <c r="CC20" s="135">
        <f t="shared" si="9"/>
        <v>1002.0509441416003</v>
      </c>
      <c r="CD20" s="135">
        <f t="shared" si="9"/>
        <v>1002.0509441416003</v>
      </c>
      <c r="CE20" s="135">
        <f t="shared" si="9"/>
        <v>1044.1370837955476</v>
      </c>
      <c r="CF20" s="135">
        <f t="shared" si="9"/>
        <v>1044.1370837955476</v>
      </c>
      <c r="CG20" s="135">
        <f t="shared" si="9"/>
        <v>1044.1370837955476</v>
      </c>
      <c r="CH20" s="135">
        <f t="shared" si="9"/>
        <v>1044.1370837955476</v>
      </c>
      <c r="CI20" s="135">
        <f t="shared" si="9"/>
        <v>1044.1370837955476</v>
      </c>
      <c r="CJ20" s="135">
        <f t="shared" si="9"/>
        <v>1044.1370837955476</v>
      </c>
      <c r="CK20" s="135">
        <f t="shared" si="9"/>
        <v>1044.1370837955476</v>
      </c>
      <c r="CL20" s="135">
        <f t="shared" si="9"/>
        <v>1044.1370837955476</v>
      </c>
      <c r="CM20" s="135">
        <f t="shared" si="9"/>
        <v>1044.1370837955476</v>
      </c>
      <c r="CN20" s="135">
        <f t="shared" si="9"/>
        <v>1044.1370837955476</v>
      </c>
      <c r="CO20" s="135">
        <f t="shared" si="9"/>
        <v>1044.1370837955476</v>
      </c>
      <c r="CP20" s="135">
        <f t="shared" si="9"/>
        <v>1044.1370837955476</v>
      </c>
      <c r="CQ20" s="135">
        <f t="shared" si="9"/>
        <v>1087.9908413149608</v>
      </c>
      <c r="CR20" s="135">
        <f t="shared" si="9"/>
        <v>1087.9908413149608</v>
      </c>
      <c r="CS20" s="135">
        <f t="shared" si="9"/>
        <v>1087.9908413149608</v>
      </c>
      <c r="CT20" s="135">
        <f t="shared" si="9"/>
        <v>1087.9908413149608</v>
      </c>
      <c r="CU20" s="135">
        <f t="shared" si="9"/>
        <v>1087.9908413149608</v>
      </c>
      <c r="CV20" s="135">
        <f t="shared" si="9"/>
        <v>1087.9908413149608</v>
      </c>
      <c r="CW20" s="135">
        <f t="shared" si="9"/>
        <v>1087.9908413149608</v>
      </c>
      <c r="CX20" s="135">
        <f t="shared" si="9"/>
        <v>1087.9908413149608</v>
      </c>
      <c r="CY20" s="135">
        <f t="shared" si="9"/>
        <v>1087.9908413149608</v>
      </c>
      <c r="CZ20" s="135">
        <f t="shared" ref="CZ20:EL23" si="10">($D20*$E20)*(1+Rental_Increase2)^(CZ$3-1)</f>
        <v>1087.9908413149608</v>
      </c>
      <c r="DA20" s="135">
        <f t="shared" si="10"/>
        <v>1087.9908413149608</v>
      </c>
      <c r="DB20" s="135">
        <f t="shared" si="10"/>
        <v>1087.9908413149608</v>
      </c>
      <c r="DC20" s="135">
        <f t="shared" si="10"/>
        <v>1133.686456650189</v>
      </c>
      <c r="DD20" s="135">
        <f t="shared" si="10"/>
        <v>1133.686456650189</v>
      </c>
      <c r="DE20" s="135">
        <f t="shared" si="10"/>
        <v>1133.686456650189</v>
      </c>
      <c r="DF20" s="135">
        <f t="shared" si="10"/>
        <v>1133.686456650189</v>
      </c>
      <c r="DG20" s="135">
        <f t="shared" si="10"/>
        <v>1133.686456650189</v>
      </c>
      <c r="DH20" s="135">
        <f t="shared" si="10"/>
        <v>1133.686456650189</v>
      </c>
      <c r="DI20" s="135">
        <f t="shared" si="10"/>
        <v>1133.686456650189</v>
      </c>
      <c r="DJ20" s="135">
        <f t="shared" si="10"/>
        <v>1133.686456650189</v>
      </c>
      <c r="DK20" s="135">
        <f t="shared" si="10"/>
        <v>1133.686456650189</v>
      </c>
      <c r="DL20" s="135">
        <f t="shared" si="10"/>
        <v>1133.686456650189</v>
      </c>
      <c r="DM20" s="135">
        <f t="shared" si="10"/>
        <v>1133.686456650189</v>
      </c>
      <c r="DN20" s="135">
        <f t="shared" si="10"/>
        <v>1133.686456650189</v>
      </c>
      <c r="DO20" s="135">
        <f t="shared" si="10"/>
        <v>1181.3012878294971</v>
      </c>
      <c r="DP20" s="135">
        <f t="shared" si="10"/>
        <v>1181.3012878294971</v>
      </c>
      <c r="DQ20" s="135">
        <f t="shared" si="10"/>
        <v>1181.3012878294971</v>
      </c>
      <c r="DR20" s="135">
        <f t="shared" si="10"/>
        <v>1181.3012878294971</v>
      </c>
      <c r="DS20" s="135">
        <f t="shared" si="10"/>
        <v>1181.3012878294971</v>
      </c>
      <c r="DT20" s="135">
        <f t="shared" si="10"/>
        <v>1181.3012878294971</v>
      </c>
      <c r="DU20" s="135">
        <f t="shared" si="10"/>
        <v>1181.3012878294971</v>
      </c>
      <c r="DV20" s="135">
        <f t="shared" si="10"/>
        <v>1181.3012878294971</v>
      </c>
      <c r="DW20" s="135">
        <f t="shared" si="10"/>
        <v>1181.3012878294971</v>
      </c>
      <c r="DX20" s="135">
        <f t="shared" si="10"/>
        <v>1181.3012878294971</v>
      </c>
      <c r="DY20" s="135">
        <f t="shared" si="10"/>
        <v>1181.3012878294971</v>
      </c>
      <c r="DZ20" s="135">
        <f t="shared" si="10"/>
        <v>1181.3012878294971</v>
      </c>
      <c r="EA20" s="135">
        <f t="shared" si="10"/>
        <v>1230.9159419183361</v>
      </c>
      <c r="EB20" s="135">
        <f t="shared" si="10"/>
        <v>1230.9159419183361</v>
      </c>
      <c r="EC20" s="135">
        <f t="shared" si="10"/>
        <v>1230.9159419183361</v>
      </c>
      <c r="ED20" s="135">
        <f t="shared" si="10"/>
        <v>1230.9159419183361</v>
      </c>
      <c r="EE20" s="135">
        <f t="shared" si="10"/>
        <v>1230.9159419183361</v>
      </c>
      <c r="EF20" s="135">
        <f t="shared" si="10"/>
        <v>1230.9159419183361</v>
      </c>
      <c r="EG20" s="135">
        <f t="shared" si="10"/>
        <v>1230.9159419183361</v>
      </c>
      <c r="EH20" s="135">
        <f t="shared" si="10"/>
        <v>1230.9159419183361</v>
      </c>
      <c r="EI20" s="135">
        <f t="shared" si="10"/>
        <v>1230.9159419183361</v>
      </c>
      <c r="EJ20" s="135">
        <f t="shared" si="10"/>
        <v>1230.9159419183361</v>
      </c>
      <c r="EK20" s="135">
        <f t="shared" si="10"/>
        <v>1230.9159419183361</v>
      </c>
      <c r="EL20" s="135">
        <f t="shared" si="10"/>
        <v>1230.9159419183361</v>
      </c>
      <c r="EM20" s="193"/>
    </row>
    <row r="21" spans="1:143" ht="15.75" customHeight="1" x14ac:dyDescent="0.2">
      <c r="A21" s="123">
        <v>1</v>
      </c>
      <c r="B21" s="88">
        <f>B20+1</f>
        <v>2</v>
      </c>
      <c r="C21" s="61" t="s">
        <v>161</v>
      </c>
      <c r="D21" s="241">
        <v>750</v>
      </c>
      <c r="E21" s="134">
        <f t="shared" ref="E21:E55" si="11">W21/D21</f>
        <v>1.1333333333333333</v>
      </c>
      <c r="U21" s="27"/>
      <c r="V21" s="7"/>
      <c r="W21" s="270">
        <v>850</v>
      </c>
      <c r="X21" s="135">
        <f t="shared" si="8"/>
        <v>850</v>
      </c>
      <c r="Y21" s="135">
        <f t="shared" ref="Y21:CJ24" si="12">($D21*$E21)*(1+Rental_Increase2)^(Y$3-1)</f>
        <v>850</v>
      </c>
      <c r="Z21" s="135">
        <f t="shared" si="12"/>
        <v>850</v>
      </c>
      <c r="AA21" s="135">
        <f t="shared" si="12"/>
        <v>850</v>
      </c>
      <c r="AB21" s="135">
        <f t="shared" si="12"/>
        <v>850</v>
      </c>
      <c r="AC21" s="135">
        <f t="shared" si="12"/>
        <v>850</v>
      </c>
      <c r="AD21" s="135">
        <f t="shared" si="12"/>
        <v>850</v>
      </c>
      <c r="AE21" s="135">
        <f t="shared" si="12"/>
        <v>850</v>
      </c>
      <c r="AF21" s="135">
        <f t="shared" si="12"/>
        <v>850</v>
      </c>
      <c r="AG21" s="135">
        <f t="shared" si="12"/>
        <v>850</v>
      </c>
      <c r="AH21" s="135">
        <f t="shared" si="12"/>
        <v>850</v>
      </c>
      <c r="AI21" s="135">
        <f t="shared" si="12"/>
        <v>885.7</v>
      </c>
      <c r="AJ21" s="135">
        <f t="shared" si="12"/>
        <v>885.7</v>
      </c>
      <c r="AK21" s="135">
        <f t="shared" si="12"/>
        <v>885.7</v>
      </c>
      <c r="AL21" s="135">
        <f t="shared" si="12"/>
        <v>885.7</v>
      </c>
      <c r="AM21" s="135">
        <f t="shared" si="12"/>
        <v>885.7</v>
      </c>
      <c r="AN21" s="135">
        <f t="shared" si="12"/>
        <v>885.7</v>
      </c>
      <c r="AO21" s="135">
        <f t="shared" si="12"/>
        <v>885.7</v>
      </c>
      <c r="AP21" s="135">
        <f t="shared" si="12"/>
        <v>885.7</v>
      </c>
      <c r="AQ21" s="135">
        <f t="shared" si="12"/>
        <v>885.7</v>
      </c>
      <c r="AR21" s="135">
        <f t="shared" si="12"/>
        <v>885.7</v>
      </c>
      <c r="AS21" s="135">
        <f t="shared" si="12"/>
        <v>885.7</v>
      </c>
      <c r="AT21" s="135">
        <f t="shared" si="12"/>
        <v>885.7</v>
      </c>
      <c r="AU21" s="135">
        <f t="shared" si="12"/>
        <v>922.89940000000013</v>
      </c>
      <c r="AV21" s="135">
        <f t="shared" si="12"/>
        <v>922.89940000000013</v>
      </c>
      <c r="AW21" s="135">
        <f t="shared" si="12"/>
        <v>922.89940000000013</v>
      </c>
      <c r="AX21" s="135">
        <f t="shared" si="12"/>
        <v>922.89940000000013</v>
      </c>
      <c r="AY21" s="135">
        <f t="shared" si="12"/>
        <v>922.89940000000013</v>
      </c>
      <c r="AZ21" s="135">
        <f t="shared" si="12"/>
        <v>922.89940000000013</v>
      </c>
      <c r="BA21" s="135">
        <f t="shared" si="12"/>
        <v>922.89940000000013</v>
      </c>
      <c r="BB21" s="135">
        <f t="shared" si="12"/>
        <v>922.89940000000013</v>
      </c>
      <c r="BC21" s="135">
        <f t="shared" si="12"/>
        <v>922.89940000000013</v>
      </c>
      <c r="BD21" s="135">
        <f t="shared" si="12"/>
        <v>922.89940000000013</v>
      </c>
      <c r="BE21" s="135">
        <f t="shared" si="12"/>
        <v>922.89940000000013</v>
      </c>
      <c r="BF21" s="135">
        <f t="shared" si="12"/>
        <v>922.89940000000013</v>
      </c>
      <c r="BG21" s="135">
        <f t="shared" si="12"/>
        <v>961.66117480000025</v>
      </c>
      <c r="BH21" s="135">
        <f t="shared" si="12"/>
        <v>961.66117480000025</v>
      </c>
      <c r="BI21" s="135">
        <f t="shared" si="12"/>
        <v>961.66117480000025</v>
      </c>
      <c r="BJ21" s="135">
        <f t="shared" si="12"/>
        <v>961.66117480000025</v>
      </c>
      <c r="BK21" s="135">
        <f t="shared" si="12"/>
        <v>961.66117480000025</v>
      </c>
      <c r="BL21" s="135">
        <f t="shared" si="12"/>
        <v>961.66117480000025</v>
      </c>
      <c r="BM21" s="135">
        <f t="shared" si="12"/>
        <v>961.66117480000025</v>
      </c>
      <c r="BN21" s="135">
        <f t="shared" si="12"/>
        <v>961.66117480000025</v>
      </c>
      <c r="BO21" s="135">
        <f t="shared" si="12"/>
        <v>961.66117480000025</v>
      </c>
      <c r="BP21" s="135">
        <f t="shared" si="12"/>
        <v>961.66117480000025</v>
      </c>
      <c r="BQ21" s="135">
        <f t="shared" si="12"/>
        <v>961.66117480000025</v>
      </c>
      <c r="BR21" s="135">
        <f t="shared" si="12"/>
        <v>961.66117480000025</v>
      </c>
      <c r="BS21" s="135">
        <f t="shared" si="12"/>
        <v>1002.0509441416003</v>
      </c>
      <c r="BT21" s="135">
        <f t="shared" si="12"/>
        <v>1002.0509441416003</v>
      </c>
      <c r="BU21" s="135">
        <f t="shared" si="12"/>
        <v>1002.0509441416003</v>
      </c>
      <c r="BV21" s="135">
        <f t="shared" si="12"/>
        <v>1002.0509441416003</v>
      </c>
      <c r="BW21" s="135">
        <f t="shared" si="12"/>
        <v>1002.0509441416003</v>
      </c>
      <c r="BX21" s="135">
        <f t="shared" si="12"/>
        <v>1002.0509441416003</v>
      </c>
      <c r="BY21" s="135">
        <f t="shared" si="12"/>
        <v>1002.0509441416003</v>
      </c>
      <c r="BZ21" s="135">
        <f t="shared" si="12"/>
        <v>1002.0509441416003</v>
      </c>
      <c r="CA21" s="135">
        <f t="shared" si="12"/>
        <v>1002.0509441416003</v>
      </c>
      <c r="CB21" s="135">
        <f t="shared" si="12"/>
        <v>1002.0509441416003</v>
      </c>
      <c r="CC21" s="135">
        <f t="shared" si="12"/>
        <v>1002.0509441416003</v>
      </c>
      <c r="CD21" s="135">
        <f t="shared" si="12"/>
        <v>1002.0509441416003</v>
      </c>
      <c r="CE21" s="135">
        <f t="shared" si="12"/>
        <v>1044.1370837955476</v>
      </c>
      <c r="CF21" s="135">
        <f t="shared" si="12"/>
        <v>1044.1370837955476</v>
      </c>
      <c r="CG21" s="135">
        <f t="shared" si="12"/>
        <v>1044.1370837955476</v>
      </c>
      <c r="CH21" s="135">
        <f t="shared" si="12"/>
        <v>1044.1370837955476</v>
      </c>
      <c r="CI21" s="135">
        <f t="shared" si="12"/>
        <v>1044.1370837955476</v>
      </c>
      <c r="CJ21" s="135">
        <f t="shared" si="12"/>
        <v>1044.1370837955476</v>
      </c>
      <c r="CK21" s="135">
        <f t="shared" si="9"/>
        <v>1044.1370837955476</v>
      </c>
      <c r="CL21" s="135">
        <f t="shared" si="9"/>
        <v>1044.1370837955476</v>
      </c>
      <c r="CM21" s="135">
        <f t="shared" si="9"/>
        <v>1044.1370837955476</v>
      </c>
      <c r="CN21" s="135">
        <f t="shared" si="9"/>
        <v>1044.1370837955476</v>
      </c>
      <c r="CO21" s="135">
        <f t="shared" si="9"/>
        <v>1044.1370837955476</v>
      </c>
      <c r="CP21" s="135">
        <f t="shared" si="9"/>
        <v>1044.1370837955476</v>
      </c>
      <c r="CQ21" s="135">
        <f t="shared" si="9"/>
        <v>1087.9908413149608</v>
      </c>
      <c r="CR21" s="135">
        <f t="shared" si="9"/>
        <v>1087.9908413149608</v>
      </c>
      <c r="CS21" s="135">
        <f t="shared" si="9"/>
        <v>1087.9908413149608</v>
      </c>
      <c r="CT21" s="135">
        <f t="shared" si="9"/>
        <v>1087.9908413149608</v>
      </c>
      <c r="CU21" s="135">
        <f t="shared" si="9"/>
        <v>1087.9908413149608</v>
      </c>
      <c r="CV21" s="135">
        <f t="shared" si="9"/>
        <v>1087.9908413149608</v>
      </c>
      <c r="CW21" s="135">
        <f t="shared" si="9"/>
        <v>1087.9908413149608</v>
      </c>
      <c r="CX21" s="135">
        <f t="shared" si="9"/>
        <v>1087.9908413149608</v>
      </c>
      <c r="CY21" s="135">
        <f t="shared" si="9"/>
        <v>1087.9908413149608</v>
      </c>
      <c r="CZ21" s="135">
        <f t="shared" si="10"/>
        <v>1087.9908413149608</v>
      </c>
      <c r="DA21" s="135">
        <f t="shared" si="10"/>
        <v>1087.9908413149608</v>
      </c>
      <c r="DB21" s="135">
        <f t="shared" si="10"/>
        <v>1087.9908413149608</v>
      </c>
      <c r="DC21" s="135">
        <f t="shared" si="10"/>
        <v>1133.686456650189</v>
      </c>
      <c r="DD21" s="135">
        <f t="shared" si="10"/>
        <v>1133.686456650189</v>
      </c>
      <c r="DE21" s="135">
        <f t="shared" si="10"/>
        <v>1133.686456650189</v>
      </c>
      <c r="DF21" s="135">
        <f t="shared" si="10"/>
        <v>1133.686456650189</v>
      </c>
      <c r="DG21" s="135">
        <f t="shared" si="10"/>
        <v>1133.686456650189</v>
      </c>
      <c r="DH21" s="135">
        <f t="shared" si="10"/>
        <v>1133.686456650189</v>
      </c>
      <c r="DI21" s="135">
        <f t="shared" si="10"/>
        <v>1133.686456650189</v>
      </c>
      <c r="DJ21" s="135">
        <f t="shared" si="10"/>
        <v>1133.686456650189</v>
      </c>
      <c r="DK21" s="135">
        <f t="shared" si="10"/>
        <v>1133.686456650189</v>
      </c>
      <c r="DL21" s="135">
        <f t="shared" si="10"/>
        <v>1133.686456650189</v>
      </c>
      <c r="DM21" s="135">
        <f t="shared" si="10"/>
        <v>1133.686456650189</v>
      </c>
      <c r="DN21" s="135">
        <f t="shared" si="10"/>
        <v>1133.686456650189</v>
      </c>
      <c r="DO21" s="135">
        <f t="shared" si="10"/>
        <v>1181.3012878294971</v>
      </c>
      <c r="DP21" s="135">
        <f t="shared" si="10"/>
        <v>1181.3012878294971</v>
      </c>
      <c r="DQ21" s="135">
        <f t="shared" si="10"/>
        <v>1181.3012878294971</v>
      </c>
      <c r="DR21" s="135">
        <f t="shared" si="10"/>
        <v>1181.3012878294971</v>
      </c>
      <c r="DS21" s="135">
        <f t="shared" si="10"/>
        <v>1181.3012878294971</v>
      </c>
      <c r="DT21" s="135">
        <f t="shared" si="10"/>
        <v>1181.3012878294971</v>
      </c>
      <c r="DU21" s="135">
        <f t="shared" si="10"/>
        <v>1181.3012878294971</v>
      </c>
      <c r="DV21" s="135">
        <f t="shared" si="10"/>
        <v>1181.3012878294971</v>
      </c>
      <c r="DW21" s="135">
        <f t="shared" si="10"/>
        <v>1181.3012878294971</v>
      </c>
      <c r="DX21" s="135">
        <f t="shared" si="10"/>
        <v>1181.3012878294971</v>
      </c>
      <c r="DY21" s="135">
        <f t="shared" si="10"/>
        <v>1181.3012878294971</v>
      </c>
      <c r="DZ21" s="135">
        <f t="shared" si="10"/>
        <v>1181.3012878294971</v>
      </c>
      <c r="EA21" s="135">
        <f t="shared" si="10"/>
        <v>1230.9159419183361</v>
      </c>
      <c r="EB21" s="135">
        <f t="shared" si="10"/>
        <v>1230.9159419183361</v>
      </c>
      <c r="EC21" s="135">
        <f t="shared" si="10"/>
        <v>1230.9159419183361</v>
      </c>
      <c r="ED21" s="135">
        <f t="shared" si="10"/>
        <v>1230.9159419183361</v>
      </c>
      <c r="EE21" s="135">
        <f t="shared" si="10"/>
        <v>1230.9159419183361</v>
      </c>
      <c r="EF21" s="135">
        <f t="shared" si="10"/>
        <v>1230.9159419183361</v>
      </c>
      <c r="EG21" s="135">
        <f t="shared" si="10"/>
        <v>1230.9159419183361</v>
      </c>
      <c r="EH21" s="135">
        <f t="shared" si="10"/>
        <v>1230.9159419183361</v>
      </c>
      <c r="EI21" s="135">
        <f t="shared" si="10"/>
        <v>1230.9159419183361</v>
      </c>
      <c r="EJ21" s="135">
        <f t="shared" si="10"/>
        <v>1230.9159419183361</v>
      </c>
      <c r="EK21" s="135">
        <f t="shared" si="10"/>
        <v>1230.9159419183361</v>
      </c>
      <c r="EL21" s="135">
        <f t="shared" si="10"/>
        <v>1230.9159419183361</v>
      </c>
      <c r="EM21" s="193"/>
    </row>
    <row r="22" spans="1:143" ht="15.75" customHeight="1" x14ac:dyDescent="0.2">
      <c r="A22" s="123">
        <v>1</v>
      </c>
      <c r="B22" s="88">
        <f t="shared" ref="B22:B55" si="13">B21+1</f>
        <v>3</v>
      </c>
      <c r="C22" s="61" t="s">
        <v>161</v>
      </c>
      <c r="D22" s="241">
        <v>750</v>
      </c>
      <c r="E22" s="134">
        <f t="shared" si="11"/>
        <v>1.1333333333333333</v>
      </c>
      <c r="U22" s="27"/>
      <c r="V22" s="7"/>
      <c r="W22" s="270">
        <v>850</v>
      </c>
      <c r="X22" s="135">
        <f t="shared" si="8"/>
        <v>850</v>
      </c>
      <c r="Y22" s="135">
        <f t="shared" si="12"/>
        <v>850</v>
      </c>
      <c r="Z22" s="135">
        <f t="shared" si="12"/>
        <v>850</v>
      </c>
      <c r="AA22" s="135">
        <f t="shared" si="12"/>
        <v>850</v>
      </c>
      <c r="AB22" s="135">
        <f t="shared" si="12"/>
        <v>850</v>
      </c>
      <c r="AC22" s="135">
        <f t="shared" si="12"/>
        <v>850</v>
      </c>
      <c r="AD22" s="135">
        <f t="shared" si="12"/>
        <v>850</v>
      </c>
      <c r="AE22" s="135">
        <f t="shared" si="12"/>
        <v>850</v>
      </c>
      <c r="AF22" s="135">
        <f t="shared" si="12"/>
        <v>850</v>
      </c>
      <c r="AG22" s="135">
        <f t="shared" si="12"/>
        <v>850</v>
      </c>
      <c r="AH22" s="135">
        <f t="shared" si="12"/>
        <v>850</v>
      </c>
      <c r="AI22" s="135">
        <f t="shared" si="12"/>
        <v>885.7</v>
      </c>
      <c r="AJ22" s="135">
        <f t="shared" si="12"/>
        <v>885.7</v>
      </c>
      <c r="AK22" s="135">
        <f t="shared" si="12"/>
        <v>885.7</v>
      </c>
      <c r="AL22" s="135">
        <f t="shared" si="12"/>
        <v>885.7</v>
      </c>
      <c r="AM22" s="135">
        <f t="shared" si="12"/>
        <v>885.7</v>
      </c>
      <c r="AN22" s="135">
        <f t="shared" si="12"/>
        <v>885.7</v>
      </c>
      <c r="AO22" s="135">
        <f t="shared" si="12"/>
        <v>885.7</v>
      </c>
      <c r="AP22" s="135">
        <f t="shared" si="12"/>
        <v>885.7</v>
      </c>
      <c r="AQ22" s="135">
        <f t="shared" si="12"/>
        <v>885.7</v>
      </c>
      <c r="AR22" s="135">
        <f t="shared" si="12"/>
        <v>885.7</v>
      </c>
      <c r="AS22" s="135">
        <f t="shared" si="12"/>
        <v>885.7</v>
      </c>
      <c r="AT22" s="135">
        <f t="shared" si="12"/>
        <v>885.7</v>
      </c>
      <c r="AU22" s="135">
        <f t="shared" si="12"/>
        <v>922.89940000000013</v>
      </c>
      <c r="AV22" s="135">
        <f t="shared" si="12"/>
        <v>922.89940000000013</v>
      </c>
      <c r="AW22" s="135">
        <f t="shared" si="12"/>
        <v>922.89940000000013</v>
      </c>
      <c r="AX22" s="135">
        <f t="shared" si="12"/>
        <v>922.89940000000013</v>
      </c>
      <c r="AY22" s="135">
        <f t="shared" si="12"/>
        <v>922.89940000000013</v>
      </c>
      <c r="AZ22" s="135">
        <f t="shared" si="12"/>
        <v>922.89940000000013</v>
      </c>
      <c r="BA22" s="135">
        <f t="shared" si="12"/>
        <v>922.89940000000013</v>
      </c>
      <c r="BB22" s="135">
        <f t="shared" si="12"/>
        <v>922.89940000000013</v>
      </c>
      <c r="BC22" s="135">
        <f t="shared" si="12"/>
        <v>922.89940000000013</v>
      </c>
      <c r="BD22" s="135">
        <f t="shared" si="12"/>
        <v>922.89940000000013</v>
      </c>
      <c r="BE22" s="135">
        <f t="shared" si="12"/>
        <v>922.89940000000013</v>
      </c>
      <c r="BF22" s="135">
        <f t="shared" si="12"/>
        <v>922.89940000000013</v>
      </c>
      <c r="BG22" s="135">
        <f t="shared" si="12"/>
        <v>961.66117480000025</v>
      </c>
      <c r="BH22" s="135">
        <f t="shared" si="12"/>
        <v>961.66117480000025</v>
      </c>
      <c r="BI22" s="135">
        <f t="shared" si="12"/>
        <v>961.66117480000025</v>
      </c>
      <c r="BJ22" s="135">
        <f t="shared" si="12"/>
        <v>961.66117480000025</v>
      </c>
      <c r="BK22" s="135">
        <f t="shared" si="12"/>
        <v>961.66117480000025</v>
      </c>
      <c r="BL22" s="135">
        <f t="shared" si="12"/>
        <v>961.66117480000025</v>
      </c>
      <c r="BM22" s="135">
        <f t="shared" si="12"/>
        <v>961.66117480000025</v>
      </c>
      <c r="BN22" s="135">
        <f t="shared" si="12"/>
        <v>961.66117480000025</v>
      </c>
      <c r="BO22" s="135">
        <f t="shared" si="12"/>
        <v>961.66117480000025</v>
      </c>
      <c r="BP22" s="135">
        <f t="shared" si="12"/>
        <v>961.66117480000025</v>
      </c>
      <c r="BQ22" s="135">
        <f t="shared" si="12"/>
        <v>961.66117480000025</v>
      </c>
      <c r="BR22" s="135">
        <f t="shared" si="12"/>
        <v>961.66117480000025</v>
      </c>
      <c r="BS22" s="135">
        <f t="shared" si="12"/>
        <v>1002.0509441416003</v>
      </c>
      <c r="BT22" s="135">
        <f t="shared" si="12"/>
        <v>1002.0509441416003</v>
      </c>
      <c r="BU22" s="135">
        <f t="shared" si="12"/>
        <v>1002.0509441416003</v>
      </c>
      <c r="BV22" s="135">
        <f t="shared" si="12"/>
        <v>1002.0509441416003</v>
      </c>
      <c r="BW22" s="135">
        <f t="shared" si="12"/>
        <v>1002.0509441416003</v>
      </c>
      <c r="BX22" s="135">
        <f t="shared" si="12"/>
        <v>1002.0509441416003</v>
      </c>
      <c r="BY22" s="135">
        <f t="shared" si="12"/>
        <v>1002.0509441416003</v>
      </c>
      <c r="BZ22" s="135">
        <f t="shared" si="12"/>
        <v>1002.0509441416003</v>
      </c>
      <c r="CA22" s="135">
        <f t="shared" si="12"/>
        <v>1002.0509441416003</v>
      </c>
      <c r="CB22" s="135">
        <f t="shared" si="12"/>
        <v>1002.0509441416003</v>
      </c>
      <c r="CC22" s="135">
        <f t="shared" si="12"/>
        <v>1002.0509441416003</v>
      </c>
      <c r="CD22" s="135">
        <f t="shared" si="12"/>
        <v>1002.0509441416003</v>
      </c>
      <c r="CE22" s="135">
        <f t="shared" si="12"/>
        <v>1044.1370837955476</v>
      </c>
      <c r="CF22" s="135">
        <f t="shared" si="12"/>
        <v>1044.1370837955476</v>
      </c>
      <c r="CG22" s="135">
        <f t="shared" si="12"/>
        <v>1044.1370837955476</v>
      </c>
      <c r="CH22" s="135">
        <f t="shared" si="12"/>
        <v>1044.1370837955476</v>
      </c>
      <c r="CI22" s="135">
        <f t="shared" si="12"/>
        <v>1044.1370837955476</v>
      </c>
      <c r="CJ22" s="135">
        <f t="shared" si="12"/>
        <v>1044.1370837955476</v>
      </c>
      <c r="CK22" s="135">
        <f t="shared" si="9"/>
        <v>1044.1370837955476</v>
      </c>
      <c r="CL22" s="135">
        <f t="shared" si="9"/>
        <v>1044.1370837955476</v>
      </c>
      <c r="CM22" s="135">
        <f t="shared" si="9"/>
        <v>1044.1370837955476</v>
      </c>
      <c r="CN22" s="135">
        <f t="shared" si="9"/>
        <v>1044.1370837955476</v>
      </c>
      <c r="CO22" s="135">
        <f t="shared" si="9"/>
        <v>1044.1370837955476</v>
      </c>
      <c r="CP22" s="135">
        <f t="shared" si="9"/>
        <v>1044.1370837955476</v>
      </c>
      <c r="CQ22" s="135">
        <f t="shared" si="9"/>
        <v>1087.9908413149608</v>
      </c>
      <c r="CR22" s="135">
        <f t="shared" si="9"/>
        <v>1087.9908413149608</v>
      </c>
      <c r="CS22" s="135">
        <f t="shared" si="9"/>
        <v>1087.9908413149608</v>
      </c>
      <c r="CT22" s="135">
        <f t="shared" si="9"/>
        <v>1087.9908413149608</v>
      </c>
      <c r="CU22" s="135">
        <f t="shared" si="9"/>
        <v>1087.9908413149608</v>
      </c>
      <c r="CV22" s="135">
        <f t="shared" si="9"/>
        <v>1087.9908413149608</v>
      </c>
      <c r="CW22" s="135">
        <f t="shared" si="9"/>
        <v>1087.9908413149608</v>
      </c>
      <c r="CX22" s="135">
        <f t="shared" si="9"/>
        <v>1087.9908413149608</v>
      </c>
      <c r="CY22" s="135">
        <f t="shared" si="9"/>
        <v>1087.9908413149608</v>
      </c>
      <c r="CZ22" s="135">
        <f t="shared" si="10"/>
        <v>1087.9908413149608</v>
      </c>
      <c r="DA22" s="135">
        <f t="shared" si="10"/>
        <v>1087.9908413149608</v>
      </c>
      <c r="DB22" s="135">
        <f t="shared" si="10"/>
        <v>1087.9908413149608</v>
      </c>
      <c r="DC22" s="135">
        <f t="shared" si="10"/>
        <v>1133.686456650189</v>
      </c>
      <c r="DD22" s="135">
        <f t="shared" si="10"/>
        <v>1133.686456650189</v>
      </c>
      <c r="DE22" s="135">
        <f t="shared" si="10"/>
        <v>1133.686456650189</v>
      </c>
      <c r="DF22" s="135">
        <f t="shared" si="10"/>
        <v>1133.686456650189</v>
      </c>
      <c r="DG22" s="135">
        <f t="shared" si="10"/>
        <v>1133.686456650189</v>
      </c>
      <c r="DH22" s="135">
        <f t="shared" si="10"/>
        <v>1133.686456650189</v>
      </c>
      <c r="DI22" s="135">
        <f t="shared" si="10"/>
        <v>1133.686456650189</v>
      </c>
      <c r="DJ22" s="135">
        <f t="shared" si="10"/>
        <v>1133.686456650189</v>
      </c>
      <c r="DK22" s="135">
        <f t="shared" si="10"/>
        <v>1133.686456650189</v>
      </c>
      <c r="DL22" s="135">
        <f t="shared" si="10"/>
        <v>1133.686456650189</v>
      </c>
      <c r="DM22" s="135">
        <f t="shared" si="10"/>
        <v>1133.686456650189</v>
      </c>
      <c r="DN22" s="135">
        <f t="shared" si="10"/>
        <v>1133.686456650189</v>
      </c>
      <c r="DO22" s="135">
        <f t="shared" si="10"/>
        <v>1181.3012878294971</v>
      </c>
      <c r="DP22" s="135">
        <f t="shared" si="10"/>
        <v>1181.3012878294971</v>
      </c>
      <c r="DQ22" s="135">
        <f t="shared" si="10"/>
        <v>1181.3012878294971</v>
      </c>
      <c r="DR22" s="135">
        <f t="shared" si="10"/>
        <v>1181.3012878294971</v>
      </c>
      <c r="DS22" s="135">
        <f t="shared" si="10"/>
        <v>1181.3012878294971</v>
      </c>
      <c r="DT22" s="135">
        <f t="shared" si="10"/>
        <v>1181.3012878294971</v>
      </c>
      <c r="DU22" s="135">
        <f t="shared" si="10"/>
        <v>1181.3012878294971</v>
      </c>
      <c r="DV22" s="135">
        <f t="shared" si="10"/>
        <v>1181.3012878294971</v>
      </c>
      <c r="DW22" s="135">
        <f t="shared" si="10"/>
        <v>1181.3012878294971</v>
      </c>
      <c r="DX22" s="135">
        <f t="shared" si="10"/>
        <v>1181.3012878294971</v>
      </c>
      <c r="DY22" s="135">
        <f t="shared" si="10"/>
        <v>1181.3012878294971</v>
      </c>
      <c r="DZ22" s="135">
        <f t="shared" si="10"/>
        <v>1181.3012878294971</v>
      </c>
      <c r="EA22" s="135">
        <f t="shared" si="10"/>
        <v>1230.9159419183361</v>
      </c>
      <c r="EB22" s="135">
        <f t="shared" si="10"/>
        <v>1230.9159419183361</v>
      </c>
      <c r="EC22" s="135">
        <f t="shared" si="10"/>
        <v>1230.9159419183361</v>
      </c>
      <c r="ED22" s="135">
        <f t="shared" si="10"/>
        <v>1230.9159419183361</v>
      </c>
      <c r="EE22" s="135">
        <f t="shared" si="10"/>
        <v>1230.9159419183361</v>
      </c>
      <c r="EF22" s="135">
        <f t="shared" si="10"/>
        <v>1230.9159419183361</v>
      </c>
      <c r="EG22" s="135">
        <f t="shared" si="10"/>
        <v>1230.9159419183361</v>
      </c>
      <c r="EH22" s="135">
        <f t="shared" si="10"/>
        <v>1230.9159419183361</v>
      </c>
      <c r="EI22" s="135">
        <f t="shared" si="10"/>
        <v>1230.9159419183361</v>
      </c>
      <c r="EJ22" s="135">
        <f t="shared" si="10"/>
        <v>1230.9159419183361</v>
      </c>
      <c r="EK22" s="135">
        <f t="shared" si="10"/>
        <v>1230.9159419183361</v>
      </c>
      <c r="EL22" s="135">
        <f t="shared" si="10"/>
        <v>1230.9159419183361</v>
      </c>
      <c r="EM22" s="193"/>
    </row>
    <row r="23" spans="1:143" ht="15.75" customHeight="1" x14ac:dyDescent="0.2">
      <c r="A23" s="123">
        <v>1</v>
      </c>
      <c r="B23" s="88">
        <f t="shared" si="13"/>
        <v>4</v>
      </c>
      <c r="C23" s="61" t="s">
        <v>161</v>
      </c>
      <c r="D23" s="241">
        <v>750</v>
      </c>
      <c r="E23" s="134">
        <f t="shared" si="11"/>
        <v>1.1333333333333333</v>
      </c>
      <c r="U23" s="27"/>
      <c r="V23" s="7"/>
      <c r="W23" s="270">
        <v>850</v>
      </c>
      <c r="X23" s="135">
        <f t="shared" si="8"/>
        <v>850</v>
      </c>
      <c r="Y23" s="135">
        <f t="shared" si="12"/>
        <v>850</v>
      </c>
      <c r="Z23" s="135">
        <f t="shared" si="12"/>
        <v>850</v>
      </c>
      <c r="AA23" s="135">
        <f t="shared" si="12"/>
        <v>850</v>
      </c>
      <c r="AB23" s="135">
        <f t="shared" si="12"/>
        <v>850</v>
      </c>
      <c r="AC23" s="135">
        <f t="shared" si="12"/>
        <v>850</v>
      </c>
      <c r="AD23" s="135">
        <f t="shared" si="12"/>
        <v>850</v>
      </c>
      <c r="AE23" s="135">
        <f t="shared" si="12"/>
        <v>850</v>
      </c>
      <c r="AF23" s="135">
        <f t="shared" si="12"/>
        <v>850</v>
      </c>
      <c r="AG23" s="135">
        <f t="shared" si="12"/>
        <v>850</v>
      </c>
      <c r="AH23" s="135">
        <f t="shared" si="12"/>
        <v>850</v>
      </c>
      <c r="AI23" s="135">
        <f t="shared" si="12"/>
        <v>885.7</v>
      </c>
      <c r="AJ23" s="135">
        <f t="shared" si="12"/>
        <v>885.7</v>
      </c>
      <c r="AK23" s="135">
        <f t="shared" si="12"/>
        <v>885.7</v>
      </c>
      <c r="AL23" s="135">
        <f t="shared" si="12"/>
        <v>885.7</v>
      </c>
      <c r="AM23" s="135">
        <f t="shared" si="12"/>
        <v>885.7</v>
      </c>
      <c r="AN23" s="135">
        <f t="shared" si="12"/>
        <v>885.7</v>
      </c>
      <c r="AO23" s="135">
        <f t="shared" si="12"/>
        <v>885.7</v>
      </c>
      <c r="AP23" s="135">
        <f t="shared" si="12"/>
        <v>885.7</v>
      </c>
      <c r="AQ23" s="135">
        <f t="shared" si="12"/>
        <v>885.7</v>
      </c>
      <c r="AR23" s="135">
        <f t="shared" si="12"/>
        <v>885.7</v>
      </c>
      <c r="AS23" s="135">
        <f t="shared" si="12"/>
        <v>885.7</v>
      </c>
      <c r="AT23" s="135">
        <f t="shared" si="12"/>
        <v>885.7</v>
      </c>
      <c r="AU23" s="135">
        <f t="shared" si="12"/>
        <v>922.89940000000013</v>
      </c>
      <c r="AV23" s="135">
        <f t="shared" si="12"/>
        <v>922.89940000000013</v>
      </c>
      <c r="AW23" s="135">
        <f t="shared" si="12"/>
        <v>922.89940000000013</v>
      </c>
      <c r="AX23" s="135">
        <f t="shared" si="12"/>
        <v>922.89940000000013</v>
      </c>
      <c r="AY23" s="135">
        <f t="shared" si="12"/>
        <v>922.89940000000013</v>
      </c>
      <c r="AZ23" s="135">
        <f t="shared" si="12"/>
        <v>922.89940000000013</v>
      </c>
      <c r="BA23" s="135">
        <f t="shared" si="12"/>
        <v>922.89940000000013</v>
      </c>
      <c r="BB23" s="135">
        <f t="shared" si="12"/>
        <v>922.89940000000013</v>
      </c>
      <c r="BC23" s="135">
        <f t="shared" si="12"/>
        <v>922.89940000000013</v>
      </c>
      <c r="BD23" s="135">
        <f t="shared" si="12"/>
        <v>922.89940000000013</v>
      </c>
      <c r="BE23" s="135">
        <f t="shared" si="12"/>
        <v>922.89940000000013</v>
      </c>
      <c r="BF23" s="135">
        <f t="shared" si="12"/>
        <v>922.89940000000013</v>
      </c>
      <c r="BG23" s="135">
        <f t="shared" si="12"/>
        <v>961.66117480000025</v>
      </c>
      <c r="BH23" s="135">
        <f t="shared" si="12"/>
        <v>961.66117480000025</v>
      </c>
      <c r="BI23" s="135">
        <f t="shared" si="12"/>
        <v>961.66117480000025</v>
      </c>
      <c r="BJ23" s="135">
        <f t="shared" si="12"/>
        <v>961.66117480000025</v>
      </c>
      <c r="BK23" s="135">
        <f t="shared" si="12"/>
        <v>961.66117480000025</v>
      </c>
      <c r="BL23" s="135">
        <f t="shared" si="12"/>
        <v>961.66117480000025</v>
      </c>
      <c r="BM23" s="135">
        <f t="shared" si="12"/>
        <v>961.66117480000025</v>
      </c>
      <c r="BN23" s="135">
        <f t="shared" si="12"/>
        <v>961.66117480000025</v>
      </c>
      <c r="BO23" s="135">
        <f t="shared" si="12"/>
        <v>961.66117480000025</v>
      </c>
      <c r="BP23" s="135">
        <f t="shared" si="12"/>
        <v>961.66117480000025</v>
      </c>
      <c r="BQ23" s="135">
        <f t="shared" si="12"/>
        <v>961.66117480000025</v>
      </c>
      <c r="BR23" s="135">
        <f t="shared" si="12"/>
        <v>961.66117480000025</v>
      </c>
      <c r="BS23" s="135">
        <f t="shared" si="12"/>
        <v>1002.0509441416003</v>
      </c>
      <c r="BT23" s="135">
        <f t="shared" si="12"/>
        <v>1002.0509441416003</v>
      </c>
      <c r="BU23" s="135">
        <f t="shared" si="12"/>
        <v>1002.0509441416003</v>
      </c>
      <c r="BV23" s="135">
        <f t="shared" si="12"/>
        <v>1002.0509441416003</v>
      </c>
      <c r="BW23" s="135">
        <f t="shared" si="12"/>
        <v>1002.0509441416003</v>
      </c>
      <c r="BX23" s="135">
        <f t="shared" si="12"/>
        <v>1002.0509441416003</v>
      </c>
      <c r="BY23" s="135">
        <f t="shared" si="12"/>
        <v>1002.0509441416003</v>
      </c>
      <c r="BZ23" s="135">
        <f t="shared" si="12"/>
        <v>1002.0509441416003</v>
      </c>
      <c r="CA23" s="135">
        <f t="shared" si="12"/>
        <v>1002.0509441416003</v>
      </c>
      <c r="CB23" s="135">
        <f t="shared" si="12"/>
        <v>1002.0509441416003</v>
      </c>
      <c r="CC23" s="135">
        <f t="shared" si="12"/>
        <v>1002.0509441416003</v>
      </c>
      <c r="CD23" s="135">
        <f t="shared" si="12"/>
        <v>1002.0509441416003</v>
      </c>
      <c r="CE23" s="135">
        <f t="shared" si="12"/>
        <v>1044.1370837955476</v>
      </c>
      <c r="CF23" s="135">
        <f t="shared" si="12"/>
        <v>1044.1370837955476</v>
      </c>
      <c r="CG23" s="135">
        <f t="shared" si="12"/>
        <v>1044.1370837955476</v>
      </c>
      <c r="CH23" s="135">
        <f t="shared" si="12"/>
        <v>1044.1370837955476</v>
      </c>
      <c r="CI23" s="135">
        <f t="shared" si="12"/>
        <v>1044.1370837955476</v>
      </c>
      <c r="CJ23" s="135">
        <f t="shared" si="12"/>
        <v>1044.1370837955476</v>
      </c>
      <c r="CK23" s="135">
        <f t="shared" si="9"/>
        <v>1044.1370837955476</v>
      </c>
      <c r="CL23" s="135">
        <f t="shared" si="9"/>
        <v>1044.1370837955476</v>
      </c>
      <c r="CM23" s="135">
        <f t="shared" si="9"/>
        <v>1044.1370837955476</v>
      </c>
      <c r="CN23" s="135">
        <f t="shared" si="9"/>
        <v>1044.1370837955476</v>
      </c>
      <c r="CO23" s="135">
        <f t="shared" si="9"/>
        <v>1044.1370837955476</v>
      </c>
      <c r="CP23" s="135">
        <f t="shared" si="9"/>
        <v>1044.1370837955476</v>
      </c>
      <c r="CQ23" s="135">
        <f t="shared" si="9"/>
        <v>1087.9908413149608</v>
      </c>
      <c r="CR23" s="135">
        <f t="shared" si="9"/>
        <v>1087.9908413149608</v>
      </c>
      <c r="CS23" s="135">
        <f t="shared" si="9"/>
        <v>1087.9908413149608</v>
      </c>
      <c r="CT23" s="135">
        <f t="shared" si="9"/>
        <v>1087.9908413149608</v>
      </c>
      <c r="CU23" s="135">
        <f t="shared" si="9"/>
        <v>1087.9908413149608</v>
      </c>
      <c r="CV23" s="135">
        <f t="shared" si="9"/>
        <v>1087.9908413149608</v>
      </c>
      <c r="CW23" s="135">
        <f t="shared" si="9"/>
        <v>1087.9908413149608</v>
      </c>
      <c r="CX23" s="135">
        <f t="shared" si="9"/>
        <v>1087.9908413149608</v>
      </c>
      <c r="CY23" s="135">
        <f t="shared" si="9"/>
        <v>1087.9908413149608</v>
      </c>
      <c r="CZ23" s="135">
        <f t="shared" si="10"/>
        <v>1087.9908413149608</v>
      </c>
      <c r="DA23" s="135">
        <f t="shared" si="10"/>
        <v>1087.9908413149608</v>
      </c>
      <c r="DB23" s="135">
        <f t="shared" si="10"/>
        <v>1087.9908413149608</v>
      </c>
      <c r="DC23" s="135">
        <f t="shared" si="10"/>
        <v>1133.686456650189</v>
      </c>
      <c r="DD23" s="135">
        <f t="shared" si="10"/>
        <v>1133.686456650189</v>
      </c>
      <c r="DE23" s="135">
        <f t="shared" si="10"/>
        <v>1133.686456650189</v>
      </c>
      <c r="DF23" s="135">
        <f t="shared" si="10"/>
        <v>1133.686456650189</v>
      </c>
      <c r="DG23" s="135">
        <f t="shared" si="10"/>
        <v>1133.686456650189</v>
      </c>
      <c r="DH23" s="135">
        <f t="shared" si="10"/>
        <v>1133.686456650189</v>
      </c>
      <c r="DI23" s="135">
        <f t="shared" si="10"/>
        <v>1133.686456650189</v>
      </c>
      <c r="DJ23" s="135">
        <f t="shared" si="10"/>
        <v>1133.686456650189</v>
      </c>
      <c r="DK23" s="135">
        <f t="shared" si="10"/>
        <v>1133.686456650189</v>
      </c>
      <c r="DL23" s="135">
        <f t="shared" si="10"/>
        <v>1133.686456650189</v>
      </c>
      <c r="DM23" s="135">
        <f t="shared" si="10"/>
        <v>1133.686456650189</v>
      </c>
      <c r="DN23" s="135">
        <f t="shared" si="10"/>
        <v>1133.686456650189</v>
      </c>
      <c r="DO23" s="135">
        <f t="shared" si="10"/>
        <v>1181.3012878294971</v>
      </c>
      <c r="DP23" s="135">
        <f t="shared" si="10"/>
        <v>1181.3012878294971</v>
      </c>
      <c r="DQ23" s="135">
        <f t="shared" si="10"/>
        <v>1181.3012878294971</v>
      </c>
      <c r="DR23" s="135">
        <f t="shared" si="10"/>
        <v>1181.3012878294971</v>
      </c>
      <c r="DS23" s="135">
        <f t="shared" si="10"/>
        <v>1181.3012878294971</v>
      </c>
      <c r="DT23" s="135">
        <f t="shared" si="10"/>
        <v>1181.3012878294971</v>
      </c>
      <c r="DU23" s="135">
        <f t="shared" si="10"/>
        <v>1181.3012878294971</v>
      </c>
      <c r="DV23" s="135">
        <f t="shared" si="10"/>
        <v>1181.3012878294971</v>
      </c>
      <c r="DW23" s="135">
        <f t="shared" si="10"/>
        <v>1181.3012878294971</v>
      </c>
      <c r="DX23" s="135">
        <f t="shared" si="10"/>
        <v>1181.3012878294971</v>
      </c>
      <c r="DY23" s="135">
        <f t="shared" si="10"/>
        <v>1181.3012878294971</v>
      </c>
      <c r="DZ23" s="135">
        <f t="shared" si="10"/>
        <v>1181.3012878294971</v>
      </c>
      <c r="EA23" s="135">
        <f t="shared" si="10"/>
        <v>1230.9159419183361</v>
      </c>
      <c r="EB23" s="135">
        <f t="shared" si="10"/>
        <v>1230.9159419183361</v>
      </c>
      <c r="EC23" s="135">
        <f t="shared" si="10"/>
        <v>1230.9159419183361</v>
      </c>
      <c r="ED23" s="135">
        <f t="shared" si="10"/>
        <v>1230.9159419183361</v>
      </c>
      <c r="EE23" s="135">
        <f t="shared" si="10"/>
        <v>1230.9159419183361</v>
      </c>
      <c r="EF23" s="135">
        <f t="shared" si="10"/>
        <v>1230.9159419183361</v>
      </c>
      <c r="EG23" s="135">
        <f t="shared" si="10"/>
        <v>1230.9159419183361</v>
      </c>
      <c r="EH23" s="135">
        <f t="shared" si="10"/>
        <v>1230.9159419183361</v>
      </c>
      <c r="EI23" s="135">
        <f t="shared" si="10"/>
        <v>1230.9159419183361</v>
      </c>
      <c r="EJ23" s="135">
        <f t="shared" si="10"/>
        <v>1230.9159419183361</v>
      </c>
      <c r="EK23" s="135">
        <f t="shared" si="10"/>
        <v>1230.9159419183361</v>
      </c>
      <c r="EL23" s="135">
        <f t="shared" si="10"/>
        <v>1230.9159419183361</v>
      </c>
      <c r="EM23" s="193"/>
    </row>
    <row r="24" spans="1:143" ht="15.75" customHeight="1" x14ac:dyDescent="0.2">
      <c r="A24" s="123">
        <v>1</v>
      </c>
      <c r="B24" s="88">
        <f t="shared" si="13"/>
        <v>5</v>
      </c>
      <c r="C24" s="61" t="s">
        <v>161</v>
      </c>
      <c r="D24" s="241">
        <v>750</v>
      </c>
      <c r="E24" s="134">
        <f t="shared" si="11"/>
        <v>1.1333333333333333</v>
      </c>
      <c r="U24" s="27"/>
      <c r="W24" s="270">
        <v>850</v>
      </c>
      <c r="X24" s="135">
        <f t="shared" si="8"/>
        <v>850</v>
      </c>
      <c r="Y24" s="135">
        <f t="shared" si="12"/>
        <v>850</v>
      </c>
      <c r="Z24" s="135">
        <f t="shared" si="12"/>
        <v>850</v>
      </c>
      <c r="AA24" s="135">
        <f t="shared" si="12"/>
        <v>850</v>
      </c>
      <c r="AB24" s="135">
        <f t="shared" si="12"/>
        <v>850</v>
      </c>
      <c r="AC24" s="135">
        <f t="shared" si="12"/>
        <v>850</v>
      </c>
      <c r="AD24" s="135">
        <f t="shared" si="12"/>
        <v>850</v>
      </c>
      <c r="AE24" s="135">
        <f t="shared" si="12"/>
        <v>850</v>
      </c>
      <c r="AF24" s="135">
        <f t="shared" si="12"/>
        <v>850</v>
      </c>
      <c r="AG24" s="135">
        <f t="shared" si="12"/>
        <v>850</v>
      </c>
      <c r="AH24" s="135">
        <f t="shared" si="12"/>
        <v>850</v>
      </c>
      <c r="AI24" s="135">
        <f t="shared" si="12"/>
        <v>885.7</v>
      </c>
      <c r="AJ24" s="135">
        <f t="shared" si="12"/>
        <v>885.7</v>
      </c>
      <c r="AK24" s="135">
        <f t="shared" si="12"/>
        <v>885.7</v>
      </c>
      <c r="AL24" s="135">
        <f t="shared" si="12"/>
        <v>885.7</v>
      </c>
      <c r="AM24" s="135">
        <f t="shared" si="12"/>
        <v>885.7</v>
      </c>
      <c r="AN24" s="135">
        <f t="shared" si="12"/>
        <v>885.7</v>
      </c>
      <c r="AO24" s="135">
        <f t="shared" si="12"/>
        <v>885.7</v>
      </c>
      <c r="AP24" s="135">
        <f t="shared" si="12"/>
        <v>885.7</v>
      </c>
      <c r="AQ24" s="135">
        <f t="shared" si="12"/>
        <v>885.7</v>
      </c>
      <c r="AR24" s="135">
        <f t="shared" si="12"/>
        <v>885.7</v>
      </c>
      <c r="AS24" s="135">
        <f t="shared" si="12"/>
        <v>885.7</v>
      </c>
      <c r="AT24" s="135">
        <f t="shared" si="12"/>
        <v>885.7</v>
      </c>
      <c r="AU24" s="135">
        <f t="shared" si="12"/>
        <v>922.89940000000013</v>
      </c>
      <c r="AV24" s="135">
        <f t="shared" si="12"/>
        <v>922.89940000000013</v>
      </c>
      <c r="AW24" s="135">
        <f t="shared" si="12"/>
        <v>922.89940000000013</v>
      </c>
      <c r="AX24" s="135">
        <f t="shared" si="12"/>
        <v>922.89940000000013</v>
      </c>
      <c r="AY24" s="135">
        <f t="shared" si="12"/>
        <v>922.89940000000013</v>
      </c>
      <c r="AZ24" s="135">
        <f t="shared" si="12"/>
        <v>922.89940000000013</v>
      </c>
      <c r="BA24" s="135">
        <f t="shared" si="12"/>
        <v>922.89940000000013</v>
      </c>
      <c r="BB24" s="135">
        <f t="shared" si="12"/>
        <v>922.89940000000013</v>
      </c>
      <c r="BC24" s="135">
        <f t="shared" si="12"/>
        <v>922.89940000000013</v>
      </c>
      <c r="BD24" s="135">
        <f t="shared" si="12"/>
        <v>922.89940000000013</v>
      </c>
      <c r="BE24" s="135">
        <f t="shared" si="12"/>
        <v>922.89940000000013</v>
      </c>
      <c r="BF24" s="135">
        <f t="shared" si="12"/>
        <v>922.89940000000013</v>
      </c>
      <c r="BG24" s="135">
        <f t="shared" si="12"/>
        <v>961.66117480000025</v>
      </c>
      <c r="BH24" s="135">
        <f t="shared" si="12"/>
        <v>961.66117480000025</v>
      </c>
      <c r="BI24" s="135">
        <f t="shared" si="12"/>
        <v>961.66117480000025</v>
      </c>
      <c r="BJ24" s="135">
        <f t="shared" si="12"/>
        <v>961.66117480000025</v>
      </c>
      <c r="BK24" s="135">
        <f t="shared" si="12"/>
        <v>961.66117480000025</v>
      </c>
      <c r="BL24" s="135">
        <f t="shared" si="12"/>
        <v>961.66117480000025</v>
      </c>
      <c r="BM24" s="135">
        <f t="shared" si="12"/>
        <v>961.66117480000025</v>
      </c>
      <c r="BN24" s="135">
        <f t="shared" si="12"/>
        <v>961.66117480000025</v>
      </c>
      <c r="BO24" s="135">
        <f t="shared" si="12"/>
        <v>961.66117480000025</v>
      </c>
      <c r="BP24" s="135">
        <f t="shared" si="12"/>
        <v>961.66117480000025</v>
      </c>
      <c r="BQ24" s="135">
        <f t="shared" si="12"/>
        <v>961.66117480000025</v>
      </c>
      <c r="BR24" s="135">
        <f t="shared" si="12"/>
        <v>961.66117480000025</v>
      </c>
      <c r="BS24" s="135">
        <f t="shared" si="12"/>
        <v>1002.0509441416003</v>
      </c>
      <c r="BT24" s="135">
        <f t="shared" si="12"/>
        <v>1002.0509441416003</v>
      </c>
      <c r="BU24" s="135">
        <f t="shared" si="12"/>
        <v>1002.0509441416003</v>
      </c>
      <c r="BV24" s="135">
        <f t="shared" si="12"/>
        <v>1002.0509441416003</v>
      </c>
      <c r="BW24" s="135">
        <f t="shared" si="12"/>
        <v>1002.0509441416003</v>
      </c>
      <c r="BX24" s="135">
        <f t="shared" si="12"/>
        <v>1002.0509441416003</v>
      </c>
      <c r="BY24" s="135">
        <f t="shared" si="12"/>
        <v>1002.0509441416003</v>
      </c>
      <c r="BZ24" s="135">
        <f t="shared" si="12"/>
        <v>1002.0509441416003</v>
      </c>
      <c r="CA24" s="135">
        <f t="shared" si="12"/>
        <v>1002.0509441416003</v>
      </c>
      <c r="CB24" s="135">
        <f t="shared" si="12"/>
        <v>1002.0509441416003</v>
      </c>
      <c r="CC24" s="135">
        <f t="shared" si="12"/>
        <v>1002.0509441416003</v>
      </c>
      <c r="CD24" s="135">
        <f t="shared" si="12"/>
        <v>1002.0509441416003</v>
      </c>
      <c r="CE24" s="135">
        <f t="shared" si="12"/>
        <v>1044.1370837955476</v>
      </c>
      <c r="CF24" s="135">
        <f t="shared" si="12"/>
        <v>1044.1370837955476</v>
      </c>
      <c r="CG24" s="135">
        <f t="shared" si="12"/>
        <v>1044.1370837955476</v>
      </c>
      <c r="CH24" s="135">
        <f t="shared" si="12"/>
        <v>1044.1370837955476</v>
      </c>
      <c r="CI24" s="135">
        <f t="shared" si="12"/>
        <v>1044.1370837955476</v>
      </c>
      <c r="CJ24" s="135">
        <f t="shared" ref="CJ24:EL27" si="14">($D24*$E24)*(1+Rental_Increase2)^(CJ$3-1)</f>
        <v>1044.1370837955476</v>
      </c>
      <c r="CK24" s="135">
        <f t="shared" si="14"/>
        <v>1044.1370837955476</v>
      </c>
      <c r="CL24" s="135">
        <f t="shared" si="14"/>
        <v>1044.1370837955476</v>
      </c>
      <c r="CM24" s="135">
        <f t="shared" si="14"/>
        <v>1044.1370837955476</v>
      </c>
      <c r="CN24" s="135">
        <f t="shared" si="14"/>
        <v>1044.1370837955476</v>
      </c>
      <c r="CO24" s="135">
        <f t="shared" si="14"/>
        <v>1044.1370837955476</v>
      </c>
      <c r="CP24" s="135">
        <f t="shared" si="14"/>
        <v>1044.1370837955476</v>
      </c>
      <c r="CQ24" s="135">
        <f t="shared" si="14"/>
        <v>1087.9908413149608</v>
      </c>
      <c r="CR24" s="135">
        <f t="shared" si="14"/>
        <v>1087.9908413149608</v>
      </c>
      <c r="CS24" s="135">
        <f t="shared" si="14"/>
        <v>1087.9908413149608</v>
      </c>
      <c r="CT24" s="135">
        <f t="shared" si="14"/>
        <v>1087.9908413149608</v>
      </c>
      <c r="CU24" s="135">
        <f t="shared" si="14"/>
        <v>1087.9908413149608</v>
      </c>
      <c r="CV24" s="135">
        <f t="shared" si="14"/>
        <v>1087.9908413149608</v>
      </c>
      <c r="CW24" s="135">
        <f t="shared" si="14"/>
        <v>1087.9908413149608</v>
      </c>
      <c r="CX24" s="135">
        <f t="shared" si="14"/>
        <v>1087.9908413149608</v>
      </c>
      <c r="CY24" s="135">
        <f t="shared" si="14"/>
        <v>1087.9908413149608</v>
      </c>
      <c r="CZ24" s="135">
        <f t="shared" si="14"/>
        <v>1087.9908413149608</v>
      </c>
      <c r="DA24" s="135">
        <f t="shared" si="14"/>
        <v>1087.9908413149608</v>
      </c>
      <c r="DB24" s="135">
        <f t="shared" si="14"/>
        <v>1087.9908413149608</v>
      </c>
      <c r="DC24" s="135">
        <f t="shared" si="14"/>
        <v>1133.686456650189</v>
      </c>
      <c r="DD24" s="135">
        <f t="shared" si="14"/>
        <v>1133.686456650189</v>
      </c>
      <c r="DE24" s="135">
        <f t="shared" si="14"/>
        <v>1133.686456650189</v>
      </c>
      <c r="DF24" s="135">
        <f t="shared" si="14"/>
        <v>1133.686456650189</v>
      </c>
      <c r="DG24" s="135">
        <f t="shared" si="14"/>
        <v>1133.686456650189</v>
      </c>
      <c r="DH24" s="135">
        <f t="shared" si="14"/>
        <v>1133.686456650189</v>
      </c>
      <c r="DI24" s="135">
        <f t="shared" si="14"/>
        <v>1133.686456650189</v>
      </c>
      <c r="DJ24" s="135">
        <f t="shared" si="14"/>
        <v>1133.686456650189</v>
      </c>
      <c r="DK24" s="135">
        <f t="shared" si="14"/>
        <v>1133.686456650189</v>
      </c>
      <c r="DL24" s="135">
        <f t="shared" si="14"/>
        <v>1133.686456650189</v>
      </c>
      <c r="DM24" s="135">
        <f t="shared" si="14"/>
        <v>1133.686456650189</v>
      </c>
      <c r="DN24" s="135">
        <f t="shared" si="14"/>
        <v>1133.686456650189</v>
      </c>
      <c r="DO24" s="135">
        <f t="shared" si="14"/>
        <v>1181.3012878294971</v>
      </c>
      <c r="DP24" s="135">
        <f t="shared" si="14"/>
        <v>1181.3012878294971</v>
      </c>
      <c r="DQ24" s="135">
        <f t="shared" si="14"/>
        <v>1181.3012878294971</v>
      </c>
      <c r="DR24" s="135">
        <f t="shared" si="14"/>
        <v>1181.3012878294971</v>
      </c>
      <c r="DS24" s="135">
        <f t="shared" si="14"/>
        <v>1181.3012878294971</v>
      </c>
      <c r="DT24" s="135">
        <f t="shared" si="14"/>
        <v>1181.3012878294971</v>
      </c>
      <c r="DU24" s="135">
        <f t="shared" si="14"/>
        <v>1181.3012878294971</v>
      </c>
      <c r="DV24" s="135">
        <f t="shared" si="14"/>
        <v>1181.3012878294971</v>
      </c>
      <c r="DW24" s="135">
        <f t="shared" si="14"/>
        <v>1181.3012878294971</v>
      </c>
      <c r="DX24" s="135">
        <f t="shared" si="14"/>
        <v>1181.3012878294971</v>
      </c>
      <c r="DY24" s="135">
        <f t="shared" si="14"/>
        <v>1181.3012878294971</v>
      </c>
      <c r="DZ24" s="135">
        <f t="shared" si="14"/>
        <v>1181.3012878294971</v>
      </c>
      <c r="EA24" s="135">
        <f t="shared" si="14"/>
        <v>1230.9159419183361</v>
      </c>
      <c r="EB24" s="135">
        <f t="shared" si="14"/>
        <v>1230.9159419183361</v>
      </c>
      <c r="EC24" s="135">
        <f t="shared" si="14"/>
        <v>1230.9159419183361</v>
      </c>
      <c r="ED24" s="135">
        <f t="shared" si="14"/>
        <v>1230.9159419183361</v>
      </c>
      <c r="EE24" s="135">
        <f t="shared" si="14"/>
        <v>1230.9159419183361</v>
      </c>
      <c r="EF24" s="135">
        <f t="shared" si="14"/>
        <v>1230.9159419183361</v>
      </c>
      <c r="EG24" s="135">
        <f t="shared" si="14"/>
        <v>1230.9159419183361</v>
      </c>
      <c r="EH24" s="135">
        <f t="shared" si="14"/>
        <v>1230.9159419183361</v>
      </c>
      <c r="EI24" s="135">
        <f t="shared" si="14"/>
        <v>1230.9159419183361</v>
      </c>
      <c r="EJ24" s="135">
        <f t="shared" si="14"/>
        <v>1230.9159419183361</v>
      </c>
      <c r="EK24" s="135">
        <f t="shared" si="14"/>
        <v>1230.9159419183361</v>
      </c>
      <c r="EL24" s="135">
        <f t="shared" si="14"/>
        <v>1230.9159419183361</v>
      </c>
      <c r="EM24" s="193"/>
    </row>
    <row r="25" spans="1:143" ht="15.75" customHeight="1" x14ac:dyDescent="0.2">
      <c r="A25" s="123">
        <v>1</v>
      </c>
      <c r="B25" s="88">
        <f t="shared" si="13"/>
        <v>6</v>
      </c>
      <c r="C25" s="61" t="s">
        <v>161</v>
      </c>
      <c r="D25" s="241">
        <v>750</v>
      </c>
      <c r="E25" s="134">
        <f t="shared" si="11"/>
        <v>1.1000000000000001</v>
      </c>
      <c r="U25" s="27"/>
      <c r="W25" s="270">
        <v>825</v>
      </c>
      <c r="X25" s="135">
        <f t="shared" si="8"/>
        <v>825.00000000000011</v>
      </c>
      <c r="Y25" s="135">
        <f t="shared" ref="Y25:CJ28" si="15">($D25*$E25)*(1+Rental_Increase2)^(Y$3-1)</f>
        <v>825.00000000000011</v>
      </c>
      <c r="Z25" s="135">
        <f t="shared" si="15"/>
        <v>825.00000000000011</v>
      </c>
      <c r="AA25" s="135">
        <f t="shared" si="15"/>
        <v>825.00000000000011</v>
      </c>
      <c r="AB25" s="135">
        <f t="shared" si="15"/>
        <v>825.00000000000011</v>
      </c>
      <c r="AC25" s="135">
        <f t="shared" si="15"/>
        <v>825.00000000000011</v>
      </c>
      <c r="AD25" s="135">
        <f t="shared" si="15"/>
        <v>825.00000000000011</v>
      </c>
      <c r="AE25" s="135">
        <f t="shared" si="15"/>
        <v>825.00000000000011</v>
      </c>
      <c r="AF25" s="135">
        <f t="shared" si="15"/>
        <v>825.00000000000011</v>
      </c>
      <c r="AG25" s="135">
        <f t="shared" si="15"/>
        <v>825.00000000000011</v>
      </c>
      <c r="AH25" s="135">
        <f t="shared" si="15"/>
        <v>825.00000000000011</v>
      </c>
      <c r="AI25" s="135">
        <f t="shared" si="15"/>
        <v>859.6500000000002</v>
      </c>
      <c r="AJ25" s="135">
        <f t="shared" si="15"/>
        <v>859.6500000000002</v>
      </c>
      <c r="AK25" s="135">
        <f t="shared" si="15"/>
        <v>859.6500000000002</v>
      </c>
      <c r="AL25" s="135">
        <f t="shared" si="15"/>
        <v>859.6500000000002</v>
      </c>
      <c r="AM25" s="135">
        <f t="shared" si="15"/>
        <v>859.6500000000002</v>
      </c>
      <c r="AN25" s="135">
        <f t="shared" si="15"/>
        <v>859.6500000000002</v>
      </c>
      <c r="AO25" s="135">
        <f t="shared" si="15"/>
        <v>859.6500000000002</v>
      </c>
      <c r="AP25" s="135">
        <f t="shared" si="15"/>
        <v>859.6500000000002</v>
      </c>
      <c r="AQ25" s="135">
        <f t="shared" si="15"/>
        <v>859.6500000000002</v>
      </c>
      <c r="AR25" s="135">
        <f t="shared" si="15"/>
        <v>859.6500000000002</v>
      </c>
      <c r="AS25" s="135">
        <f t="shared" si="15"/>
        <v>859.6500000000002</v>
      </c>
      <c r="AT25" s="135">
        <f t="shared" si="15"/>
        <v>859.6500000000002</v>
      </c>
      <c r="AU25" s="135">
        <f t="shared" si="15"/>
        <v>895.75530000000026</v>
      </c>
      <c r="AV25" s="135">
        <f t="shared" si="15"/>
        <v>895.75530000000026</v>
      </c>
      <c r="AW25" s="135">
        <f t="shared" si="15"/>
        <v>895.75530000000026</v>
      </c>
      <c r="AX25" s="135">
        <f t="shared" si="15"/>
        <v>895.75530000000026</v>
      </c>
      <c r="AY25" s="135">
        <f t="shared" si="15"/>
        <v>895.75530000000026</v>
      </c>
      <c r="AZ25" s="135">
        <f t="shared" si="15"/>
        <v>895.75530000000026</v>
      </c>
      <c r="BA25" s="135">
        <f t="shared" si="15"/>
        <v>895.75530000000026</v>
      </c>
      <c r="BB25" s="135">
        <f t="shared" si="15"/>
        <v>895.75530000000026</v>
      </c>
      <c r="BC25" s="135">
        <f t="shared" si="15"/>
        <v>895.75530000000026</v>
      </c>
      <c r="BD25" s="135">
        <f t="shared" si="15"/>
        <v>895.75530000000026</v>
      </c>
      <c r="BE25" s="135">
        <f t="shared" si="15"/>
        <v>895.75530000000026</v>
      </c>
      <c r="BF25" s="135">
        <f t="shared" si="15"/>
        <v>895.75530000000026</v>
      </c>
      <c r="BG25" s="135">
        <f t="shared" si="15"/>
        <v>933.37702260000037</v>
      </c>
      <c r="BH25" s="135">
        <f t="shared" si="15"/>
        <v>933.37702260000037</v>
      </c>
      <c r="BI25" s="135">
        <f t="shared" si="15"/>
        <v>933.37702260000037</v>
      </c>
      <c r="BJ25" s="135">
        <f t="shared" si="15"/>
        <v>933.37702260000037</v>
      </c>
      <c r="BK25" s="135">
        <f t="shared" si="15"/>
        <v>933.37702260000037</v>
      </c>
      <c r="BL25" s="135">
        <f t="shared" si="15"/>
        <v>933.37702260000037</v>
      </c>
      <c r="BM25" s="135">
        <f t="shared" si="15"/>
        <v>933.37702260000037</v>
      </c>
      <c r="BN25" s="135">
        <f t="shared" si="15"/>
        <v>933.37702260000037</v>
      </c>
      <c r="BO25" s="135">
        <f t="shared" si="15"/>
        <v>933.37702260000037</v>
      </c>
      <c r="BP25" s="135">
        <f t="shared" si="15"/>
        <v>933.37702260000037</v>
      </c>
      <c r="BQ25" s="135">
        <f t="shared" si="15"/>
        <v>933.37702260000037</v>
      </c>
      <c r="BR25" s="135">
        <f t="shared" si="15"/>
        <v>933.37702260000037</v>
      </c>
      <c r="BS25" s="135">
        <f t="shared" si="15"/>
        <v>972.57885754920051</v>
      </c>
      <c r="BT25" s="135">
        <f t="shared" si="15"/>
        <v>972.57885754920051</v>
      </c>
      <c r="BU25" s="135">
        <f t="shared" si="15"/>
        <v>972.57885754920051</v>
      </c>
      <c r="BV25" s="135">
        <f t="shared" si="15"/>
        <v>972.57885754920051</v>
      </c>
      <c r="BW25" s="135">
        <f t="shared" si="15"/>
        <v>972.57885754920051</v>
      </c>
      <c r="BX25" s="135">
        <f t="shared" si="15"/>
        <v>972.57885754920051</v>
      </c>
      <c r="BY25" s="135">
        <f t="shared" si="15"/>
        <v>972.57885754920051</v>
      </c>
      <c r="BZ25" s="135">
        <f t="shared" si="15"/>
        <v>972.57885754920051</v>
      </c>
      <c r="CA25" s="135">
        <f t="shared" si="15"/>
        <v>972.57885754920051</v>
      </c>
      <c r="CB25" s="135">
        <f t="shared" si="15"/>
        <v>972.57885754920051</v>
      </c>
      <c r="CC25" s="135">
        <f t="shared" si="15"/>
        <v>972.57885754920051</v>
      </c>
      <c r="CD25" s="135">
        <f t="shared" si="15"/>
        <v>972.57885754920051</v>
      </c>
      <c r="CE25" s="135">
        <f t="shared" si="15"/>
        <v>1013.4271695662669</v>
      </c>
      <c r="CF25" s="135">
        <f t="shared" si="15"/>
        <v>1013.4271695662669</v>
      </c>
      <c r="CG25" s="135">
        <f t="shared" si="15"/>
        <v>1013.4271695662669</v>
      </c>
      <c r="CH25" s="135">
        <f t="shared" si="15"/>
        <v>1013.4271695662669</v>
      </c>
      <c r="CI25" s="135">
        <f t="shared" si="15"/>
        <v>1013.4271695662669</v>
      </c>
      <c r="CJ25" s="135">
        <f t="shared" si="15"/>
        <v>1013.4271695662669</v>
      </c>
      <c r="CK25" s="135">
        <f t="shared" si="14"/>
        <v>1013.4271695662669</v>
      </c>
      <c r="CL25" s="135">
        <f t="shared" si="14"/>
        <v>1013.4271695662669</v>
      </c>
      <c r="CM25" s="135">
        <f t="shared" si="14"/>
        <v>1013.4271695662669</v>
      </c>
      <c r="CN25" s="135">
        <f t="shared" si="14"/>
        <v>1013.4271695662669</v>
      </c>
      <c r="CO25" s="135">
        <f t="shared" si="14"/>
        <v>1013.4271695662669</v>
      </c>
      <c r="CP25" s="135">
        <f t="shared" si="14"/>
        <v>1013.4271695662669</v>
      </c>
      <c r="CQ25" s="135">
        <f t="shared" si="14"/>
        <v>1055.9911106880504</v>
      </c>
      <c r="CR25" s="135">
        <f t="shared" si="14"/>
        <v>1055.9911106880504</v>
      </c>
      <c r="CS25" s="135">
        <f t="shared" si="14"/>
        <v>1055.9911106880504</v>
      </c>
      <c r="CT25" s="135">
        <f t="shared" si="14"/>
        <v>1055.9911106880504</v>
      </c>
      <c r="CU25" s="135">
        <f t="shared" si="14"/>
        <v>1055.9911106880504</v>
      </c>
      <c r="CV25" s="135">
        <f t="shared" si="14"/>
        <v>1055.9911106880504</v>
      </c>
      <c r="CW25" s="135">
        <f t="shared" si="14"/>
        <v>1055.9911106880504</v>
      </c>
      <c r="CX25" s="135">
        <f t="shared" si="14"/>
        <v>1055.9911106880504</v>
      </c>
      <c r="CY25" s="135">
        <f t="shared" si="14"/>
        <v>1055.9911106880504</v>
      </c>
      <c r="CZ25" s="135">
        <f t="shared" si="14"/>
        <v>1055.9911106880504</v>
      </c>
      <c r="DA25" s="135">
        <f t="shared" si="14"/>
        <v>1055.9911106880504</v>
      </c>
      <c r="DB25" s="135">
        <f t="shared" si="14"/>
        <v>1055.9911106880504</v>
      </c>
      <c r="DC25" s="135">
        <f t="shared" si="14"/>
        <v>1100.3427373369484</v>
      </c>
      <c r="DD25" s="135">
        <f t="shared" si="14"/>
        <v>1100.3427373369484</v>
      </c>
      <c r="DE25" s="135">
        <f t="shared" si="14"/>
        <v>1100.3427373369484</v>
      </c>
      <c r="DF25" s="135">
        <f t="shared" si="14"/>
        <v>1100.3427373369484</v>
      </c>
      <c r="DG25" s="135">
        <f t="shared" si="14"/>
        <v>1100.3427373369484</v>
      </c>
      <c r="DH25" s="135">
        <f t="shared" si="14"/>
        <v>1100.3427373369484</v>
      </c>
      <c r="DI25" s="135">
        <f t="shared" si="14"/>
        <v>1100.3427373369484</v>
      </c>
      <c r="DJ25" s="135">
        <f t="shared" si="14"/>
        <v>1100.3427373369484</v>
      </c>
      <c r="DK25" s="135">
        <f t="shared" si="14"/>
        <v>1100.3427373369484</v>
      </c>
      <c r="DL25" s="135">
        <f t="shared" si="14"/>
        <v>1100.3427373369484</v>
      </c>
      <c r="DM25" s="135">
        <f t="shared" si="14"/>
        <v>1100.3427373369484</v>
      </c>
      <c r="DN25" s="135">
        <f t="shared" si="14"/>
        <v>1100.3427373369484</v>
      </c>
      <c r="DO25" s="135">
        <f t="shared" si="14"/>
        <v>1146.5571323051004</v>
      </c>
      <c r="DP25" s="135">
        <f t="shared" si="14"/>
        <v>1146.5571323051004</v>
      </c>
      <c r="DQ25" s="135">
        <f t="shared" si="14"/>
        <v>1146.5571323051004</v>
      </c>
      <c r="DR25" s="135">
        <f t="shared" si="14"/>
        <v>1146.5571323051004</v>
      </c>
      <c r="DS25" s="135">
        <f t="shared" si="14"/>
        <v>1146.5571323051004</v>
      </c>
      <c r="DT25" s="135">
        <f t="shared" si="14"/>
        <v>1146.5571323051004</v>
      </c>
      <c r="DU25" s="135">
        <f t="shared" si="14"/>
        <v>1146.5571323051004</v>
      </c>
      <c r="DV25" s="135">
        <f t="shared" si="14"/>
        <v>1146.5571323051004</v>
      </c>
      <c r="DW25" s="135">
        <f t="shared" si="14"/>
        <v>1146.5571323051004</v>
      </c>
      <c r="DX25" s="135">
        <f t="shared" si="14"/>
        <v>1146.5571323051004</v>
      </c>
      <c r="DY25" s="135">
        <f t="shared" si="14"/>
        <v>1146.5571323051004</v>
      </c>
      <c r="DZ25" s="135">
        <f t="shared" si="14"/>
        <v>1146.5571323051004</v>
      </c>
      <c r="EA25" s="135">
        <f t="shared" si="14"/>
        <v>1194.7125318619146</v>
      </c>
      <c r="EB25" s="135">
        <f t="shared" si="14"/>
        <v>1194.7125318619146</v>
      </c>
      <c r="EC25" s="135">
        <f t="shared" si="14"/>
        <v>1194.7125318619146</v>
      </c>
      <c r="ED25" s="135">
        <f t="shared" si="14"/>
        <v>1194.7125318619146</v>
      </c>
      <c r="EE25" s="135">
        <f t="shared" si="14"/>
        <v>1194.7125318619146</v>
      </c>
      <c r="EF25" s="135">
        <f t="shared" si="14"/>
        <v>1194.7125318619146</v>
      </c>
      <c r="EG25" s="135">
        <f t="shared" si="14"/>
        <v>1194.7125318619146</v>
      </c>
      <c r="EH25" s="135">
        <f t="shared" si="14"/>
        <v>1194.7125318619146</v>
      </c>
      <c r="EI25" s="135">
        <f t="shared" si="14"/>
        <v>1194.7125318619146</v>
      </c>
      <c r="EJ25" s="135">
        <f t="shared" si="14"/>
        <v>1194.7125318619146</v>
      </c>
      <c r="EK25" s="135">
        <f t="shared" si="14"/>
        <v>1194.7125318619146</v>
      </c>
      <c r="EL25" s="135">
        <f t="shared" si="14"/>
        <v>1194.7125318619146</v>
      </c>
      <c r="EM25" s="193"/>
    </row>
    <row r="26" spans="1:143" ht="15.75" customHeight="1" x14ac:dyDescent="0.2">
      <c r="A26" s="123">
        <v>1</v>
      </c>
      <c r="B26" s="88">
        <f t="shared" si="13"/>
        <v>7</v>
      </c>
      <c r="C26" s="61" t="s">
        <v>161</v>
      </c>
      <c r="D26" s="241">
        <v>750</v>
      </c>
      <c r="E26" s="134">
        <f t="shared" si="11"/>
        <v>1.0333333333333334</v>
      </c>
      <c r="U26" s="27"/>
      <c r="W26" s="270">
        <v>775</v>
      </c>
      <c r="X26" s="135">
        <f t="shared" si="8"/>
        <v>775.00000000000011</v>
      </c>
      <c r="Y26" s="135">
        <f t="shared" si="15"/>
        <v>775.00000000000011</v>
      </c>
      <c r="Z26" s="135">
        <f t="shared" si="15"/>
        <v>775.00000000000011</v>
      </c>
      <c r="AA26" s="135">
        <f t="shared" si="15"/>
        <v>775.00000000000011</v>
      </c>
      <c r="AB26" s="135">
        <f t="shared" si="15"/>
        <v>775.00000000000011</v>
      </c>
      <c r="AC26" s="135">
        <f t="shared" si="15"/>
        <v>775.00000000000011</v>
      </c>
      <c r="AD26" s="135">
        <f t="shared" si="15"/>
        <v>775.00000000000011</v>
      </c>
      <c r="AE26" s="135">
        <f t="shared" si="15"/>
        <v>775.00000000000011</v>
      </c>
      <c r="AF26" s="135">
        <f t="shared" si="15"/>
        <v>775.00000000000011</v>
      </c>
      <c r="AG26" s="135">
        <f t="shared" si="15"/>
        <v>775.00000000000011</v>
      </c>
      <c r="AH26" s="135">
        <f t="shared" si="15"/>
        <v>775.00000000000011</v>
      </c>
      <c r="AI26" s="135">
        <f t="shared" si="15"/>
        <v>807.55000000000018</v>
      </c>
      <c r="AJ26" s="135">
        <f t="shared" si="15"/>
        <v>807.55000000000018</v>
      </c>
      <c r="AK26" s="135">
        <f t="shared" si="15"/>
        <v>807.55000000000018</v>
      </c>
      <c r="AL26" s="135">
        <f t="shared" si="15"/>
        <v>807.55000000000018</v>
      </c>
      <c r="AM26" s="135">
        <f t="shared" si="15"/>
        <v>807.55000000000018</v>
      </c>
      <c r="AN26" s="135">
        <f t="shared" si="15"/>
        <v>807.55000000000018</v>
      </c>
      <c r="AO26" s="135">
        <f t="shared" si="15"/>
        <v>807.55000000000018</v>
      </c>
      <c r="AP26" s="135">
        <f t="shared" si="15"/>
        <v>807.55000000000018</v>
      </c>
      <c r="AQ26" s="135">
        <f t="shared" si="15"/>
        <v>807.55000000000018</v>
      </c>
      <c r="AR26" s="135">
        <f t="shared" si="15"/>
        <v>807.55000000000018</v>
      </c>
      <c r="AS26" s="135">
        <f t="shared" si="15"/>
        <v>807.55000000000018</v>
      </c>
      <c r="AT26" s="135">
        <f t="shared" si="15"/>
        <v>807.55000000000018</v>
      </c>
      <c r="AU26" s="135">
        <f t="shared" si="15"/>
        <v>841.4671000000003</v>
      </c>
      <c r="AV26" s="135">
        <f t="shared" si="15"/>
        <v>841.4671000000003</v>
      </c>
      <c r="AW26" s="135">
        <f t="shared" si="15"/>
        <v>841.4671000000003</v>
      </c>
      <c r="AX26" s="135">
        <f t="shared" si="15"/>
        <v>841.4671000000003</v>
      </c>
      <c r="AY26" s="135">
        <f t="shared" si="15"/>
        <v>841.4671000000003</v>
      </c>
      <c r="AZ26" s="135">
        <f t="shared" si="15"/>
        <v>841.4671000000003</v>
      </c>
      <c r="BA26" s="135">
        <f t="shared" si="15"/>
        <v>841.4671000000003</v>
      </c>
      <c r="BB26" s="135">
        <f t="shared" si="15"/>
        <v>841.4671000000003</v>
      </c>
      <c r="BC26" s="135">
        <f t="shared" si="15"/>
        <v>841.4671000000003</v>
      </c>
      <c r="BD26" s="135">
        <f t="shared" si="15"/>
        <v>841.4671000000003</v>
      </c>
      <c r="BE26" s="135">
        <f t="shared" si="15"/>
        <v>841.4671000000003</v>
      </c>
      <c r="BF26" s="135">
        <f t="shared" si="15"/>
        <v>841.4671000000003</v>
      </c>
      <c r="BG26" s="135">
        <f t="shared" si="15"/>
        <v>876.80871820000038</v>
      </c>
      <c r="BH26" s="135">
        <f t="shared" si="15"/>
        <v>876.80871820000038</v>
      </c>
      <c r="BI26" s="135">
        <f t="shared" si="15"/>
        <v>876.80871820000038</v>
      </c>
      <c r="BJ26" s="135">
        <f t="shared" si="15"/>
        <v>876.80871820000038</v>
      </c>
      <c r="BK26" s="135">
        <f t="shared" si="15"/>
        <v>876.80871820000038</v>
      </c>
      <c r="BL26" s="135">
        <f t="shared" si="15"/>
        <v>876.80871820000038</v>
      </c>
      <c r="BM26" s="135">
        <f t="shared" si="15"/>
        <v>876.80871820000038</v>
      </c>
      <c r="BN26" s="135">
        <f t="shared" si="15"/>
        <v>876.80871820000038</v>
      </c>
      <c r="BO26" s="135">
        <f t="shared" si="15"/>
        <v>876.80871820000038</v>
      </c>
      <c r="BP26" s="135">
        <f t="shared" si="15"/>
        <v>876.80871820000038</v>
      </c>
      <c r="BQ26" s="135">
        <f t="shared" si="15"/>
        <v>876.80871820000038</v>
      </c>
      <c r="BR26" s="135">
        <f t="shared" si="15"/>
        <v>876.80871820000038</v>
      </c>
      <c r="BS26" s="135">
        <f t="shared" si="15"/>
        <v>913.63468436440041</v>
      </c>
      <c r="BT26" s="135">
        <f t="shared" si="15"/>
        <v>913.63468436440041</v>
      </c>
      <c r="BU26" s="135">
        <f t="shared" si="15"/>
        <v>913.63468436440041</v>
      </c>
      <c r="BV26" s="135">
        <f t="shared" si="15"/>
        <v>913.63468436440041</v>
      </c>
      <c r="BW26" s="135">
        <f t="shared" si="15"/>
        <v>913.63468436440041</v>
      </c>
      <c r="BX26" s="135">
        <f t="shared" si="15"/>
        <v>913.63468436440041</v>
      </c>
      <c r="BY26" s="135">
        <f t="shared" si="15"/>
        <v>913.63468436440041</v>
      </c>
      <c r="BZ26" s="135">
        <f t="shared" si="15"/>
        <v>913.63468436440041</v>
      </c>
      <c r="CA26" s="135">
        <f t="shared" si="15"/>
        <v>913.63468436440041</v>
      </c>
      <c r="CB26" s="135">
        <f t="shared" si="15"/>
        <v>913.63468436440041</v>
      </c>
      <c r="CC26" s="135">
        <f t="shared" si="15"/>
        <v>913.63468436440041</v>
      </c>
      <c r="CD26" s="135">
        <f t="shared" si="15"/>
        <v>913.63468436440041</v>
      </c>
      <c r="CE26" s="135">
        <f t="shared" si="15"/>
        <v>952.0073411077052</v>
      </c>
      <c r="CF26" s="135">
        <f t="shared" si="15"/>
        <v>952.0073411077052</v>
      </c>
      <c r="CG26" s="135">
        <f t="shared" si="15"/>
        <v>952.0073411077052</v>
      </c>
      <c r="CH26" s="135">
        <f t="shared" si="15"/>
        <v>952.0073411077052</v>
      </c>
      <c r="CI26" s="135">
        <f t="shared" si="15"/>
        <v>952.0073411077052</v>
      </c>
      <c r="CJ26" s="135">
        <f t="shared" si="15"/>
        <v>952.0073411077052</v>
      </c>
      <c r="CK26" s="135">
        <f t="shared" si="14"/>
        <v>952.0073411077052</v>
      </c>
      <c r="CL26" s="135">
        <f t="shared" si="14"/>
        <v>952.0073411077052</v>
      </c>
      <c r="CM26" s="135">
        <f t="shared" si="14"/>
        <v>952.0073411077052</v>
      </c>
      <c r="CN26" s="135">
        <f t="shared" si="14"/>
        <v>952.0073411077052</v>
      </c>
      <c r="CO26" s="135">
        <f t="shared" si="14"/>
        <v>952.0073411077052</v>
      </c>
      <c r="CP26" s="135">
        <f t="shared" si="14"/>
        <v>952.0073411077052</v>
      </c>
      <c r="CQ26" s="135">
        <f t="shared" si="14"/>
        <v>991.99164943422909</v>
      </c>
      <c r="CR26" s="135">
        <f t="shared" si="14"/>
        <v>991.99164943422909</v>
      </c>
      <c r="CS26" s="135">
        <f t="shared" si="14"/>
        <v>991.99164943422909</v>
      </c>
      <c r="CT26" s="135">
        <f t="shared" si="14"/>
        <v>991.99164943422909</v>
      </c>
      <c r="CU26" s="135">
        <f t="shared" si="14"/>
        <v>991.99164943422909</v>
      </c>
      <c r="CV26" s="135">
        <f t="shared" si="14"/>
        <v>991.99164943422909</v>
      </c>
      <c r="CW26" s="135">
        <f t="shared" si="14"/>
        <v>991.99164943422909</v>
      </c>
      <c r="CX26" s="135">
        <f t="shared" si="14"/>
        <v>991.99164943422909</v>
      </c>
      <c r="CY26" s="135">
        <f t="shared" si="14"/>
        <v>991.99164943422909</v>
      </c>
      <c r="CZ26" s="135">
        <f t="shared" si="14"/>
        <v>991.99164943422909</v>
      </c>
      <c r="DA26" s="135">
        <f t="shared" si="14"/>
        <v>991.99164943422909</v>
      </c>
      <c r="DB26" s="135">
        <f t="shared" si="14"/>
        <v>991.99164943422909</v>
      </c>
      <c r="DC26" s="135">
        <f t="shared" si="14"/>
        <v>1033.6552987104667</v>
      </c>
      <c r="DD26" s="135">
        <f t="shared" si="14"/>
        <v>1033.6552987104667</v>
      </c>
      <c r="DE26" s="135">
        <f t="shared" si="14"/>
        <v>1033.6552987104667</v>
      </c>
      <c r="DF26" s="135">
        <f t="shared" si="14"/>
        <v>1033.6552987104667</v>
      </c>
      <c r="DG26" s="135">
        <f t="shared" si="14"/>
        <v>1033.6552987104667</v>
      </c>
      <c r="DH26" s="135">
        <f t="shared" si="14"/>
        <v>1033.6552987104667</v>
      </c>
      <c r="DI26" s="135">
        <f t="shared" si="14"/>
        <v>1033.6552987104667</v>
      </c>
      <c r="DJ26" s="135">
        <f t="shared" si="14"/>
        <v>1033.6552987104667</v>
      </c>
      <c r="DK26" s="135">
        <f t="shared" si="14"/>
        <v>1033.6552987104667</v>
      </c>
      <c r="DL26" s="135">
        <f t="shared" si="14"/>
        <v>1033.6552987104667</v>
      </c>
      <c r="DM26" s="135">
        <f t="shared" si="14"/>
        <v>1033.6552987104667</v>
      </c>
      <c r="DN26" s="135">
        <f t="shared" si="14"/>
        <v>1033.6552987104667</v>
      </c>
      <c r="DO26" s="135">
        <f t="shared" si="14"/>
        <v>1077.0688212563064</v>
      </c>
      <c r="DP26" s="135">
        <f t="shared" si="14"/>
        <v>1077.0688212563064</v>
      </c>
      <c r="DQ26" s="135">
        <f t="shared" si="14"/>
        <v>1077.0688212563064</v>
      </c>
      <c r="DR26" s="135">
        <f t="shared" si="14"/>
        <v>1077.0688212563064</v>
      </c>
      <c r="DS26" s="135">
        <f t="shared" si="14"/>
        <v>1077.0688212563064</v>
      </c>
      <c r="DT26" s="135">
        <f t="shared" si="14"/>
        <v>1077.0688212563064</v>
      </c>
      <c r="DU26" s="135">
        <f t="shared" si="14"/>
        <v>1077.0688212563064</v>
      </c>
      <c r="DV26" s="135">
        <f t="shared" si="14"/>
        <v>1077.0688212563064</v>
      </c>
      <c r="DW26" s="135">
        <f t="shared" si="14"/>
        <v>1077.0688212563064</v>
      </c>
      <c r="DX26" s="135">
        <f t="shared" si="14"/>
        <v>1077.0688212563064</v>
      </c>
      <c r="DY26" s="135">
        <f t="shared" si="14"/>
        <v>1077.0688212563064</v>
      </c>
      <c r="DZ26" s="135">
        <f t="shared" si="14"/>
        <v>1077.0688212563064</v>
      </c>
      <c r="EA26" s="135">
        <f t="shared" si="14"/>
        <v>1122.3057117490712</v>
      </c>
      <c r="EB26" s="135">
        <f t="shared" si="14"/>
        <v>1122.3057117490712</v>
      </c>
      <c r="EC26" s="135">
        <f t="shared" si="14"/>
        <v>1122.3057117490712</v>
      </c>
      <c r="ED26" s="135">
        <f t="shared" si="14"/>
        <v>1122.3057117490712</v>
      </c>
      <c r="EE26" s="135">
        <f t="shared" si="14"/>
        <v>1122.3057117490712</v>
      </c>
      <c r="EF26" s="135">
        <f t="shared" si="14"/>
        <v>1122.3057117490712</v>
      </c>
      <c r="EG26" s="135">
        <f t="shared" si="14"/>
        <v>1122.3057117490712</v>
      </c>
      <c r="EH26" s="135">
        <f t="shared" si="14"/>
        <v>1122.3057117490712</v>
      </c>
      <c r="EI26" s="135">
        <f t="shared" si="14"/>
        <v>1122.3057117490712</v>
      </c>
      <c r="EJ26" s="135">
        <f t="shared" si="14"/>
        <v>1122.3057117490712</v>
      </c>
      <c r="EK26" s="135">
        <f t="shared" si="14"/>
        <v>1122.3057117490712</v>
      </c>
      <c r="EL26" s="135">
        <f t="shared" si="14"/>
        <v>1122.3057117490712</v>
      </c>
      <c r="EM26" s="193"/>
    </row>
    <row r="27" spans="1:143" ht="15.75" customHeight="1" x14ac:dyDescent="0.2">
      <c r="A27" s="123">
        <v>1</v>
      </c>
      <c r="B27" s="88">
        <f t="shared" si="13"/>
        <v>8</v>
      </c>
      <c r="C27" s="61" t="s">
        <v>161</v>
      </c>
      <c r="D27" s="241">
        <v>750</v>
      </c>
      <c r="E27" s="134">
        <f t="shared" si="11"/>
        <v>0.92666666666666664</v>
      </c>
      <c r="U27" s="27"/>
      <c r="W27" s="270">
        <v>695</v>
      </c>
      <c r="X27" s="135">
        <f t="shared" si="8"/>
        <v>695</v>
      </c>
      <c r="Y27" s="135">
        <f t="shared" si="15"/>
        <v>695</v>
      </c>
      <c r="Z27" s="135">
        <f t="shared" si="15"/>
        <v>695</v>
      </c>
      <c r="AA27" s="135">
        <f t="shared" si="15"/>
        <v>695</v>
      </c>
      <c r="AB27" s="135">
        <f t="shared" si="15"/>
        <v>695</v>
      </c>
      <c r="AC27" s="135">
        <f t="shared" si="15"/>
        <v>695</v>
      </c>
      <c r="AD27" s="135">
        <f t="shared" si="15"/>
        <v>695</v>
      </c>
      <c r="AE27" s="135">
        <f t="shared" si="15"/>
        <v>695</v>
      </c>
      <c r="AF27" s="135">
        <f t="shared" si="15"/>
        <v>695</v>
      </c>
      <c r="AG27" s="135">
        <f t="shared" si="15"/>
        <v>695</v>
      </c>
      <c r="AH27" s="135">
        <f t="shared" si="15"/>
        <v>695</v>
      </c>
      <c r="AI27" s="135">
        <f t="shared" si="15"/>
        <v>724.19</v>
      </c>
      <c r="AJ27" s="135">
        <f t="shared" si="15"/>
        <v>724.19</v>
      </c>
      <c r="AK27" s="135">
        <f t="shared" si="15"/>
        <v>724.19</v>
      </c>
      <c r="AL27" s="135">
        <f t="shared" si="15"/>
        <v>724.19</v>
      </c>
      <c r="AM27" s="135">
        <f t="shared" si="15"/>
        <v>724.19</v>
      </c>
      <c r="AN27" s="135">
        <f t="shared" si="15"/>
        <v>724.19</v>
      </c>
      <c r="AO27" s="135">
        <f t="shared" si="15"/>
        <v>724.19</v>
      </c>
      <c r="AP27" s="135">
        <f t="shared" si="15"/>
        <v>724.19</v>
      </c>
      <c r="AQ27" s="135">
        <f t="shared" si="15"/>
        <v>724.19</v>
      </c>
      <c r="AR27" s="135">
        <f t="shared" si="15"/>
        <v>724.19</v>
      </c>
      <c r="AS27" s="135">
        <f t="shared" si="15"/>
        <v>724.19</v>
      </c>
      <c r="AT27" s="135">
        <f t="shared" si="15"/>
        <v>724.19</v>
      </c>
      <c r="AU27" s="135">
        <f t="shared" si="15"/>
        <v>754.60598000000016</v>
      </c>
      <c r="AV27" s="135">
        <f t="shared" si="15"/>
        <v>754.60598000000016</v>
      </c>
      <c r="AW27" s="135">
        <f t="shared" si="15"/>
        <v>754.60598000000016</v>
      </c>
      <c r="AX27" s="135">
        <f t="shared" si="15"/>
        <v>754.60598000000016</v>
      </c>
      <c r="AY27" s="135">
        <f t="shared" si="15"/>
        <v>754.60598000000016</v>
      </c>
      <c r="AZ27" s="135">
        <f t="shared" si="15"/>
        <v>754.60598000000016</v>
      </c>
      <c r="BA27" s="135">
        <f t="shared" si="15"/>
        <v>754.60598000000016</v>
      </c>
      <c r="BB27" s="135">
        <f t="shared" si="15"/>
        <v>754.60598000000016</v>
      </c>
      <c r="BC27" s="135">
        <f t="shared" si="15"/>
        <v>754.60598000000016</v>
      </c>
      <c r="BD27" s="135">
        <f t="shared" si="15"/>
        <v>754.60598000000016</v>
      </c>
      <c r="BE27" s="135">
        <f t="shared" si="15"/>
        <v>754.60598000000016</v>
      </c>
      <c r="BF27" s="135">
        <f t="shared" si="15"/>
        <v>754.60598000000016</v>
      </c>
      <c r="BG27" s="135">
        <f t="shared" si="15"/>
        <v>786.29943116000015</v>
      </c>
      <c r="BH27" s="135">
        <f t="shared" si="15"/>
        <v>786.29943116000015</v>
      </c>
      <c r="BI27" s="135">
        <f t="shared" si="15"/>
        <v>786.29943116000015</v>
      </c>
      <c r="BJ27" s="135">
        <f t="shared" si="15"/>
        <v>786.29943116000015</v>
      </c>
      <c r="BK27" s="135">
        <f t="shared" si="15"/>
        <v>786.29943116000015</v>
      </c>
      <c r="BL27" s="135">
        <f t="shared" si="15"/>
        <v>786.29943116000015</v>
      </c>
      <c r="BM27" s="135">
        <f t="shared" si="15"/>
        <v>786.29943116000015</v>
      </c>
      <c r="BN27" s="135">
        <f t="shared" si="15"/>
        <v>786.29943116000015</v>
      </c>
      <c r="BO27" s="135">
        <f t="shared" si="15"/>
        <v>786.29943116000015</v>
      </c>
      <c r="BP27" s="135">
        <f t="shared" si="15"/>
        <v>786.29943116000015</v>
      </c>
      <c r="BQ27" s="135">
        <f t="shared" si="15"/>
        <v>786.29943116000015</v>
      </c>
      <c r="BR27" s="135">
        <f t="shared" si="15"/>
        <v>786.29943116000015</v>
      </c>
      <c r="BS27" s="135">
        <f t="shared" si="15"/>
        <v>819.32400726872027</v>
      </c>
      <c r="BT27" s="135">
        <f t="shared" si="15"/>
        <v>819.32400726872027</v>
      </c>
      <c r="BU27" s="135">
        <f t="shared" si="15"/>
        <v>819.32400726872027</v>
      </c>
      <c r="BV27" s="135">
        <f t="shared" si="15"/>
        <v>819.32400726872027</v>
      </c>
      <c r="BW27" s="135">
        <f t="shared" si="15"/>
        <v>819.32400726872027</v>
      </c>
      <c r="BX27" s="135">
        <f t="shared" si="15"/>
        <v>819.32400726872027</v>
      </c>
      <c r="BY27" s="135">
        <f t="shared" si="15"/>
        <v>819.32400726872027</v>
      </c>
      <c r="BZ27" s="135">
        <f t="shared" si="15"/>
        <v>819.32400726872027</v>
      </c>
      <c r="CA27" s="135">
        <f t="shared" si="15"/>
        <v>819.32400726872027</v>
      </c>
      <c r="CB27" s="135">
        <f t="shared" si="15"/>
        <v>819.32400726872027</v>
      </c>
      <c r="CC27" s="135">
        <f t="shared" si="15"/>
        <v>819.32400726872027</v>
      </c>
      <c r="CD27" s="135">
        <f t="shared" si="15"/>
        <v>819.32400726872027</v>
      </c>
      <c r="CE27" s="135">
        <f t="shared" si="15"/>
        <v>853.73561557400649</v>
      </c>
      <c r="CF27" s="135">
        <f t="shared" si="15"/>
        <v>853.73561557400649</v>
      </c>
      <c r="CG27" s="135">
        <f t="shared" si="15"/>
        <v>853.73561557400649</v>
      </c>
      <c r="CH27" s="135">
        <f t="shared" si="15"/>
        <v>853.73561557400649</v>
      </c>
      <c r="CI27" s="135">
        <f t="shared" si="15"/>
        <v>853.73561557400649</v>
      </c>
      <c r="CJ27" s="135">
        <f t="shared" si="15"/>
        <v>853.73561557400649</v>
      </c>
      <c r="CK27" s="135">
        <f t="shared" si="14"/>
        <v>853.73561557400649</v>
      </c>
      <c r="CL27" s="135">
        <f t="shared" si="14"/>
        <v>853.73561557400649</v>
      </c>
      <c r="CM27" s="135">
        <f t="shared" si="14"/>
        <v>853.73561557400649</v>
      </c>
      <c r="CN27" s="135">
        <f t="shared" si="14"/>
        <v>853.73561557400649</v>
      </c>
      <c r="CO27" s="135">
        <f t="shared" si="14"/>
        <v>853.73561557400649</v>
      </c>
      <c r="CP27" s="135">
        <f t="shared" si="14"/>
        <v>853.73561557400649</v>
      </c>
      <c r="CQ27" s="135">
        <f t="shared" si="14"/>
        <v>889.59251142811502</v>
      </c>
      <c r="CR27" s="135">
        <f t="shared" si="14"/>
        <v>889.59251142811502</v>
      </c>
      <c r="CS27" s="135">
        <f t="shared" si="14"/>
        <v>889.59251142811502</v>
      </c>
      <c r="CT27" s="135">
        <f t="shared" si="14"/>
        <v>889.59251142811502</v>
      </c>
      <c r="CU27" s="135">
        <f t="shared" si="14"/>
        <v>889.59251142811502</v>
      </c>
      <c r="CV27" s="135">
        <f t="shared" si="14"/>
        <v>889.59251142811502</v>
      </c>
      <c r="CW27" s="135">
        <f t="shared" si="14"/>
        <v>889.59251142811502</v>
      </c>
      <c r="CX27" s="135">
        <f t="shared" si="14"/>
        <v>889.59251142811502</v>
      </c>
      <c r="CY27" s="135">
        <f t="shared" si="14"/>
        <v>889.59251142811502</v>
      </c>
      <c r="CZ27" s="135">
        <f t="shared" si="14"/>
        <v>889.59251142811502</v>
      </c>
      <c r="DA27" s="135">
        <f t="shared" si="14"/>
        <v>889.59251142811502</v>
      </c>
      <c r="DB27" s="135">
        <f t="shared" si="14"/>
        <v>889.59251142811502</v>
      </c>
      <c r="DC27" s="135">
        <f t="shared" si="14"/>
        <v>926.95539690809574</v>
      </c>
      <c r="DD27" s="135">
        <f t="shared" si="14"/>
        <v>926.95539690809574</v>
      </c>
      <c r="DE27" s="135">
        <f t="shared" si="14"/>
        <v>926.95539690809574</v>
      </c>
      <c r="DF27" s="135">
        <f t="shared" si="14"/>
        <v>926.95539690809574</v>
      </c>
      <c r="DG27" s="135">
        <f t="shared" si="14"/>
        <v>926.95539690809574</v>
      </c>
      <c r="DH27" s="135">
        <f t="shared" si="14"/>
        <v>926.95539690809574</v>
      </c>
      <c r="DI27" s="135">
        <f t="shared" si="14"/>
        <v>926.95539690809574</v>
      </c>
      <c r="DJ27" s="135">
        <f t="shared" si="14"/>
        <v>926.95539690809574</v>
      </c>
      <c r="DK27" s="135">
        <f t="shared" si="14"/>
        <v>926.95539690809574</v>
      </c>
      <c r="DL27" s="135">
        <f t="shared" si="14"/>
        <v>926.95539690809574</v>
      </c>
      <c r="DM27" s="135">
        <f t="shared" si="14"/>
        <v>926.95539690809574</v>
      </c>
      <c r="DN27" s="135">
        <f t="shared" si="14"/>
        <v>926.95539690809574</v>
      </c>
      <c r="DO27" s="135">
        <f t="shared" si="14"/>
        <v>965.88752357823591</v>
      </c>
      <c r="DP27" s="135">
        <f t="shared" si="14"/>
        <v>965.88752357823591</v>
      </c>
      <c r="DQ27" s="135">
        <f t="shared" si="14"/>
        <v>965.88752357823591</v>
      </c>
      <c r="DR27" s="135">
        <f t="shared" si="14"/>
        <v>965.88752357823591</v>
      </c>
      <c r="DS27" s="135">
        <f t="shared" si="14"/>
        <v>965.88752357823591</v>
      </c>
      <c r="DT27" s="135">
        <f t="shared" si="14"/>
        <v>965.88752357823591</v>
      </c>
      <c r="DU27" s="135">
        <f t="shared" si="14"/>
        <v>965.88752357823591</v>
      </c>
      <c r="DV27" s="135">
        <f t="shared" si="14"/>
        <v>965.88752357823591</v>
      </c>
      <c r="DW27" s="135">
        <f t="shared" si="14"/>
        <v>965.88752357823591</v>
      </c>
      <c r="DX27" s="135">
        <f t="shared" si="14"/>
        <v>965.88752357823591</v>
      </c>
      <c r="DY27" s="135">
        <f t="shared" si="14"/>
        <v>965.88752357823591</v>
      </c>
      <c r="DZ27" s="135">
        <f t="shared" si="14"/>
        <v>965.88752357823591</v>
      </c>
      <c r="EA27" s="135">
        <f t="shared" si="14"/>
        <v>1006.4547995685218</v>
      </c>
      <c r="EB27" s="135">
        <f t="shared" si="14"/>
        <v>1006.4547995685218</v>
      </c>
      <c r="EC27" s="135">
        <f t="shared" si="14"/>
        <v>1006.4547995685218</v>
      </c>
      <c r="ED27" s="135">
        <f t="shared" si="14"/>
        <v>1006.4547995685218</v>
      </c>
      <c r="EE27" s="135">
        <f t="shared" si="14"/>
        <v>1006.4547995685218</v>
      </c>
      <c r="EF27" s="135">
        <f t="shared" si="14"/>
        <v>1006.4547995685218</v>
      </c>
      <c r="EG27" s="135">
        <f t="shared" si="14"/>
        <v>1006.4547995685218</v>
      </c>
      <c r="EH27" s="135">
        <f t="shared" si="14"/>
        <v>1006.4547995685218</v>
      </c>
      <c r="EI27" s="135">
        <f t="shared" si="14"/>
        <v>1006.4547995685218</v>
      </c>
      <c r="EJ27" s="135">
        <f t="shared" si="14"/>
        <v>1006.4547995685218</v>
      </c>
      <c r="EK27" s="135">
        <f t="shared" si="14"/>
        <v>1006.4547995685218</v>
      </c>
      <c r="EL27" s="135">
        <f t="shared" si="14"/>
        <v>1006.4547995685218</v>
      </c>
      <c r="EM27" s="193"/>
    </row>
    <row r="28" spans="1:143" ht="15.75" customHeight="1" x14ac:dyDescent="0.2">
      <c r="A28" s="123">
        <v>1</v>
      </c>
      <c r="B28" s="88">
        <f t="shared" si="13"/>
        <v>9</v>
      </c>
      <c r="C28" s="61" t="s">
        <v>161</v>
      </c>
      <c r="D28" s="241">
        <v>750</v>
      </c>
      <c r="E28" s="134">
        <f t="shared" si="11"/>
        <v>1.2066666666666668</v>
      </c>
      <c r="U28" s="27"/>
      <c r="W28" s="270">
        <v>905</v>
      </c>
      <c r="X28" s="135">
        <f t="shared" si="8"/>
        <v>905.00000000000011</v>
      </c>
      <c r="Y28" s="135">
        <f t="shared" si="15"/>
        <v>905.00000000000011</v>
      </c>
      <c r="Z28" s="135">
        <f t="shared" si="15"/>
        <v>905.00000000000011</v>
      </c>
      <c r="AA28" s="135">
        <f t="shared" si="15"/>
        <v>905.00000000000011</v>
      </c>
      <c r="AB28" s="135">
        <f t="shared" si="15"/>
        <v>905.00000000000011</v>
      </c>
      <c r="AC28" s="135">
        <f t="shared" si="15"/>
        <v>905.00000000000011</v>
      </c>
      <c r="AD28" s="135">
        <f t="shared" si="15"/>
        <v>905.00000000000011</v>
      </c>
      <c r="AE28" s="135">
        <f t="shared" si="15"/>
        <v>905.00000000000011</v>
      </c>
      <c r="AF28" s="135">
        <f t="shared" si="15"/>
        <v>905.00000000000011</v>
      </c>
      <c r="AG28" s="135">
        <f t="shared" si="15"/>
        <v>905.00000000000011</v>
      </c>
      <c r="AH28" s="135">
        <f t="shared" si="15"/>
        <v>905.00000000000011</v>
      </c>
      <c r="AI28" s="135">
        <f t="shared" si="15"/>
        <v>943.0100000000001</v>
      </c>
      <c r="AJ28" s="135">
        <f t="shared" si="15"/>
        <v>943.0100000000001</v>
      </c>
      <c r="AK28" s="135">
        <f t="shared" si="15"/>
        <v>943.0100000000001</v>
      </c>
      <c r="AL28" s="135">
        <f t="shared" si="15"/>
        <v>943.0100000000001</v>
      </c>
      <c r="AM28" s="135">
        <f t="shared" si="15"/>
        <v>943.0100000000001</v>
      </c>
      <c r="AN28" s="135">
        <f t="shared" si="15"/>
        <v>943.0100000000001</v>
      </c>
      <c r="AO28" s="135">
        <f t="shared" si="15"/>
        <v>943.0100000000001</v>
      </c>
      <c r="AP28" s="135">
        <f t="shared" si="15"/>
        <v>943.0100000000001</v>
      </c>
      <c r="AQ28" s="135">
        <f t="shared" si="15"/>
        <v>943.0100000000001</v>
      </c>
      <c r="AR28" s="135">
        <f t="shared" si="15"/>
        <v>943.0100000000001</v>
      </c>
      <c r="AS28" s="135">
        <f t="shared" si="15"/>
        <v>943.0100000000001</v>
      </c>
      <c r="AT28" s="135">
        <f t="shared" si="15"/>
        <v>943.0100000000001</v>
      </c>
      <c r="AU28" s="135">
        <f t="shared" si="15"/>
        <v>982.61642000000029</v>
      </c>
      <c r="AV28" s="135">
        <f t="shared" si="15"/>
        <v>982.61642000000029</v>
      </c>
      <c r="AW28" s="135">
        <f t="shared" si="15"/>
        <v>982.61642000000029</v>
      </c>
      <c r="AX28" s="135">
        <f t="shared" si="15"/>
        <v>982.61642000000029</v>
      </c>
      <c r="AY28" s="135">
        <f t="shared" si="15"/>
        <v>982.61642000000029</v>
      </c>
      <c r="AZ28" s="135">
        <f t="shared" si="15"/>
        <v>982.61642000000029</v>
      </c>
      <c r="BA28" s="135">
        <f t="shared" si="15"/>
        <v>982.61642000000029</v>
      </c>
      <c r="BB28" s="135">
        <f t="shared" si="15"/>
        <v>982.61642000000029</v>
      </c>
      <c r="BC28" s="135">
        <f t="shared" si="15"/>
        <v>982.61642000000029</v>
      </c>
      <c r="BD28" s="135">
        <f t="shared" si="15"/>
        <v>982.61642000000029</v>
      </c>
      <c r="BE28" s="135">
        <f t="shared" si="15"/>
        <v>982.61642000000029</v>
      </c>
      <c r="BF28" s="135">
        <f t="shared" si="15"/>
        <v>982.61642000000029</v>
      </c>
      <c r="BG28" s="135">
        <f t="shared" si="15"/>
        <v>1023.8863096400004</v>
      </c>
      <c r="BH28" s="135">
        <f t="shared" si="15"/>
        <v>1023.8863096400004</v>
      </c>
      <c r="BI28" s="135">
        <f t="shared" si="15"/>
        <v>1023.8863096400004</v>
      </c>
      <c r="BJ28" s="135">
        <f t="shared" si="15"/>
        <v>1023.8863096400004</v>
      </c>
      <c r="BK28" s="135">
        <f t="shared" si="15"/>
        <v>1023.8863096400004</v>
      </c>
      <c r="BL28" s="135">
        <f t="shared" si="15"/>
        <v>1023.8863096400004</v>
      </c>
      <c r="BM28" s="135">
        <f t="shared" si="15"/>
        <v>1023.8863096400004</v>
      </c>
      <c r="BN28" s="135">
        <f t="shared" si="15"/>
        <v>1023.8863096400004</v>
      </c>
      <c r="BO28" s="135">
        <f t="shared" si="15"/>
        <v>1023.8863096400004</v>
      </c>
      <c r="BP28" s="135">
        <f t="shared" si="15"/>
        <v>1023.8863096400004</v>
      </c>
      <c r="BQ28" s="135">
        <f t="shared" si="15"/>
        <v>1023.8863096400004</v>
      </c>
      <c r="BR28" s="135">
        <f t="shared" si="15"/>
        <v>1023.8863096400004</v>
      </c>
      <c r="BS28" s="135">
        <f t="shared" si="15"/>
        <v>1066.8895346448805</v>
      </c>
      <c r="BT28" s="135">
        <f t="shared" si="15"/>
        <v>1066.8895346448805</v>
      </c>
      <c r="BU28" s="135">
        <f t="shared" si="15"/>
        <v>1066.8895346448805</v>
      </c>
      <c r="BV28" s="135">
        <f t="shared" si="15"/>
        <v>1066.8895346448805</v>
      </c>
      <c r="BW28" s="135">
        <f t="shared" si="15"/>
        <v>1066.8895346448805</v>
      </c>
      <c r="BX28" s="135">
        <f t="shared" si="15"/>
        <v>1066.8895346448805</v>
      </c>
      <c r="BY28" s="135">
        <f t="shared" si="15"/>
        <v>1066.8895346448805</v>
      </c>
      <c r="BZ28" s="135">
        <f t="shared" si="15"/>
        <v>1066.8895346448805</v>
      </c>
      <c r="CA28" s="135">
        <f t="shared" si="15"/>
        <v>1066.8895346448805</v>
      </c>
      <c r="CB28" s="135">
        <f t="shared" si="15"/>
        <v>1066.8895346448805</v>
      </c>
      <c r="CC28" s="135">
        <f t="shared" si="15"/>
        <v>1066.8895346448805</v>
      </c>
      <c r="CD28" s="135">
        <f t="shared" si="15"/>
        <v>1066.8895346448805</v>
      </c>
      <c r="CE28" s="135">
        <f t="shared" si="15"/>
        <v>1111.6988950999655</v>
      </c>
      <c r="CF28" s="135">
        <f t="shared" si="15"/>
        <v>1111.6988950999655</v>
      </c>
      <c r="CG28" s="135">
        <f t="shared" si="15"/>
        <v>1111.6988950999655</v>
      </c>
      <c r="CH28" s="135">
        <f t="shared" si="15"/>
        <v>1111.6988950999655</v>
      </c>
      <c r="CI28" s="135">
        <f t="shared" si="15"/>
        <v>1111.6988950999655</v>
      </c>
      <c r="CJ28" s="135">
        <f t="shared" ref="CJ28:EL32" si="16">($D28*$E28)*(1+Rental_Increase2)^(CJ$3-1)</f>
        <v>1111.6988950999655</v>
      </c>
      <c r="CK28" s="135">
        <f t="shared" si="16"/>
        <v>1111.6988950999655</v>
      </c>
      <c r="CL28" s="135">
        <f t="shared" si="16"/>
        <v>1111.6988950999655</v>
      </c>
      <c r="CM28" s="135">
        <f t="shared" si="16"/>
        <v>1111.6988950999655</v>
      </c>
      <c r="CN28" s="135">
        <f t="shared" si="16"/>
        <v>1111.6988950999655</v>
      </c>
      <c r="CO28" s="135">
        <f t="shared" si="16"/>
        <v>1111.6988950999655</v>
      </c>
      <c r="CP28" s="135">
        <f t="shared" si="16"/>
        <v>1111.6988950999655</v>
      </c>
      <c r="CQ28" s="135">
        <f t="shared" si="16"/>
        <v>1158.3902486941643</v>
      </c>
      <c r="CR28" s="135">
        <f t="shared" si="16"/>
        <v>1158.3902486941643</v>
      </c>
      <c r="CS28" s="135">
        <f t="shared" si="16"/>
        <v>1158.3902486941643</v>
      </c>
      <c r="CT28" s="135">
        <f t="shared" si="16"/>
        <v>1158.3902486941643</v>
      </c>
      <c r="CU28" s="135">
        <f t="shared" si="16"/>
        <v>1158.3902486941643</v>
      </c>
      <c r="CV28" s="135">
        <f t="shared" si="16"/>
        <v>1158.3902486941643</v>
      </c>
      <c r="CW28" s="135">
        <f t="shared" si="16"/>
        <v>1158.3902486941643</v>
      </c>
      <c r="CX28" s="135">
        <f t="shared" si="16"/>
        <v>1158.3902486941643</v>
      </c>
      <c r="CY28" s="135">
        <f t="shared" si="16"/>
        <v>1158.3902486941643</v>
      </c>
      <c r="CZ28" s="135">
        <f t="shared" si="16"/>
        <v>1158.3902486941643</v>
      </c>
      <c r="DA28" s="135">
        <f t="shared" si="16"/>
        <v>1158.3902486941643</v>
      </c>
      <c r="DB28" s="135">
        <f t="shared" si="16"/>
        <v>1158.3902486941643</v>
      </c>
      <c r="DC28" s="135">
        <f t="shared" si="16"/>
        <v>1207.0426391393191</v>
      </c>
      <c r="DD28" s="135">
        <f t="shared" si="16"/>
        <v>1207.0426391393191</v>
      </c>
      <c r="DE28" s="135">
        <f t="shared" si="16"/>
        <v>1207.0426391393191</v>
      </c>
      <c r="DF28" s="135">
        <f t="shared" si="16"/>
        <v>1207.0426391393191</v>
      </c>
      <c r="DG28" s="135">
        <f t="shared" si="16"/>
        <v>1207.0426391393191</v>
      </c>
      <c r="DH28" s="135">
        <f t="shared" si="16"/>
        <v>1207.0426391393191</v>
      </c>
      <c r="DI28" s="135">
        <f t="shared" si="16"/>
        <v>1207.0426391393191</v>
      </c>
      <c r="DJ28" s="135">
        <f t="shared" si="16"/>
        <v>1207.0426391393191</v>
      </c>
      <c r="DK28" s="135">
        <f t="shared" si="16"/>
        <v>1207.0426391393191</v>
      </c>
      <c r="DL28" s="135">
        <f t="shared" si="16"/>
        <v>1207.0426391393191</v>
      </c>
      <c r="DM28" s="135">
        <f t="shared" si="16"/>
        <v>1207.0426391393191</v>
      </c>
      <c r="DN28" s="135">
        <f t="shared" si="16"/>
        <v>1207.0426391393191</v>
      </c>
      <c r="DO28" s="135">
        <f t="shared" si="16"/>
        <v>1257.7384299831706</v>
      </c>
      <c r="DP28" s="135">
        <f t="shared" si="16"/>
        <v>1257.7384299831706</v>
      </c>
      <c r="DQ28" s="135">
        <f t="shared" si="16"/>
        <v>1257.7384299831706</v>
      </c>
      <c r="DR28" s="135">
        <f t="shared" si="16"/>
        <v>1257.7384299831706</v>
      </c>
      <c r="DS28" s="135">
        <f t="shared" si="16"/>
        <v>1257.7384299831706</v>
      </c>
      <c r="DT28" s="135">
        <f t="shared" si="16"/>
        <v>1257.7384299831706</v>
      </c>
      <c r="DU28" s="135">
        <f t="shared" si="16"/>
        <v>1257.7384299831706</v>
      </c>
      <c r="DV28" s="135">
        <f t="shared" si="16"/>
        <v>1257.7384299831706</v>
      </c>
      <c r="DW28" s="135">
        <f t="shared" si="16"/>
        <v>1257.7384299831706</v>
      </c>
      <c r="DX28" s="135">
        <f t="shared" si="16"/>
        <v>1257.7384299831706</v>
      </c>
      <c r="DY28" s="135">
        <f t="shared" si="16"/>
        <v>1257.7384299831706</v>
      </c>
      <c r="DZ28" s="135">
        <f t="shared" si="16"/>
        <v>1257.7384299831706</v>
      </c>
      <c r="EA28" s="135">
        <f t="shared" si="16"/>
        <v>1310.5634440424637</v>
      </c>
      <c r="EB28" s="135">
        <f t="shared" si="16"/>
        <v>1310.5634440424637</v>
      </c>
      <c r="EC28" s="135">
        <f t="shared" si="16"/>
        <v>1310.5634440424637</v>
      </c>
      <c r="ED28" s="135">
        <f t="shared" si="16"/>
        <v>1310.5634440424637</v>
      </c>
      <c r="EE28" s="135">
        <f t="shared" si="16"/>
        <v>1310.5634440424637</v>
      </c>
      <c r="EF28" s="135">
        <f t="shared" si="16"/>
        <v>1310.5634440424637</v>
      </c>
      <c r="EG28" s="135">
        <f t="shared" si="16"/>
        <v>1310.5634440424637</v>
      </c>
      <c r="EH28" s="135">
        <f t="shared" si="16"/>
        <v>1310.5634440424637</v>
      </c>
      <c r="EI28" s="135">
        <f t="shared" si="16"/>
        <v>1310.5634440424637</v>
      </c>
      <c r="EJ28" s="135">
        <f t="shared" si="16"/>
        <v>1310.5634440424637</v>
      </c>
      <c r="EK28" s="135">
        <f t="shared" si="16"/>
        <v>1310.5634440424637</v>
      </c>
      <c r="EL28" s="135">
        <f t="shared" si="16"/>
        <v>1310.5634440424637</v>
      </c>
      <c r="EM28" s="193"/>
    </row>
    <row r="29" spans="1:143" ht="15.75" customHeight="1" x14ac:dyDescent="0.2">
      <c r="A29" s="123">
        <v>1</v>
      </c>
      <c r="B29" s="88">
        <f t="shared" si="13"/>
        <v>10</v>
      </c>
      <c r="C29" s="61" t="s">
        <v>161</v>
      </c>
      <c r="D29" s="241">
        <v>750</v>
      </c>
      <c r="E29" s="134">
        <f t="shared" si="11"/>
        <v>1.1333333333333333</v>
      </c>
      <c r="U29" s="27"/>
      <c r="W29" s="270">
        <v>850</v>
      </c>
      <c r="X29" s="135">
        <f t="shared" si="8"/>
        <v>850</v>
      </c>
      <c r="Y29" s="135">
        <f t="shared" ref="Y29:CJ30" si="17">($D29*$E29)*(1+Rental_Increase2)^(Y$3-1)</f>
        <v>850</v>
      </c>
      <c r="Z29" s="135">
        <f t="shared" si="17"/>
        <v>850</v>
      </c>
      <c r="AA29" s="135">
        <f t="shared" si="17"/>
        <v>850</v>
      </c>
      <c r="AB29" s="135">
        <f t="shared" si="17"/>
        <v>850</v>
      </c>
      <c r="AC29" s="135">
        <f t="shared" si="17"/>
        <v>850</v>
      </c>
      <c r="AD29" s="135">
        <f t="shared" si="17"/>
        <v>850</v>
      </c>
      <c r="AE29" s="135">
        <f t="shared" si="17"/>
        <v>850</v>
      </c>
      <c r="AF29" s="135">
        <f t="shared" si="17"/>
        <v>850</v>
      </c>
      <c r="AG29" s="135">
        <f t="shared" si="17"/>
        <v>850</v>
      </c>
      <c r="AH29" s="135">
        <f t="shared" si="17"/>
        <v>850</v>
      </c>
      <c r="AI29" s="135">
        <f t="shared" si="17"/>
        <v>885.7</v>
      </c>
      <c r="AJ29" s="135">
        <f t="shared" si="17"/>
        <v>885.7</v>
      </c>
      <c r="AK29" s="135">
        <f t="shared" si="17"/>
        <v>885.7</v>
      </c>
      <c r="AL29" s="135">
        <f t="shared" si="17"/>
        <v>885.7</v>
      </c>
      <c r="AM29" s="135">
        <f t="shared" si="17"/>
        <v>885.7</v>
      </c>
      <c r="AN29" s="135">
        <f t="shared" si="17"/>
        <v>885.7</v>
      </c>
      <c r="AO29" s="135">
        <f t="shared" si="17"/>
        <v>885.7</v>
      </c>
      <c r="AP29" s="135">
        <f t="shared" si="17"/>
        <v>885.7</v>
      </c>
      <c r="AQ29" s="135">
        <f t="shared" si="17"/>
        <v>885.7</v>
      </c>
      <c r="AR29" s="135">
        <f t="shared" si="17"/>
        <v>885.7</v>
      </c>
      <c r="AS29" s="135">
        <f t="shared" si="17"/>
        <v>885.7</v>
      </c>
      <c r="AT29" s="135">
        <f t="shared" si="17"/>
        <v>885.7</v>
      </c>
      <c r="AU29" s="135">
        <f t="shared" si="17"/>
        <v>922.89940000000013</v>
      </c>
      <c r="AV29" s="135">
        <f t="shared" si="17"/>
        <v>922.89940000000013</v>
      </c>
      <c r="AW29" s="135">
        <f t="shared" si="17"/>
        <v>922.89940000000013</v>
      </c>
      <c r="AX29" s="135">
        <f t="shared" si="17"/>
        <v>922.89940000000013</v>
      </c>
      <c r="AY29" s="135">
        <f t="shared" si="17"/>
        <v>922.89940000000013</v>
      </c>
      <c r="AZ29" s="135">
        <f t="shared" si="17"/>
        <v>922.89940000000013</v>
      </c>
      <c r="BA29" s="135">
        <f t="shared" si="17"/>
        <v>922.89940000000013</v>
      </c>
      <c r="BB29" s="135">
        <f t="shared" si="17"/>
        <v>922.89940000000013</v>
      </c>
      <c r="BC29" s="135">
        <f t="shared" si="17"/>
        <v>922.89940000000013</v>
      </c>
      <c r="BD29" s="135">
        <f t="shared" si="17"/>
        <v>922.89940000000013</v>
      </c>
      <c r="BE29" s="135">
        <f t="shared" si="17"/>
        <v>922.89940000000013</v>
      </c>
      <c r="BF29" s="135">
        <f t="shared" si="17"/>
        <v>922.89940000000013</v>
      </c>
      <c r="BG29" s="135">
        <f t="shared" si="17"/>
        <v>961.66117480000025</v>
      </c>
      <c r="BH29" s="135">
        <f t="shared" si="17"/>
        <v>961.66117480000025</v>
      </c>
      <c r="BI29" s="135">
        <f t="shared" si="17"/>
        <v>961.66117480000025</v>
      </c>
      <c r="BJ29" s="135">
        <f t="shared" si="17"/>
        <v>961.66117480000025</v>
      </c>
      <c r="BK29" s="135">
        <f t="shared" si="17"/>
        <v>961.66117480000025</v>
      </c>
      <c r="BL29" s="135">
        <f t="shared" si="17"/>
        <v>961.66117480000025</v>
      </c>
      <c r="BM29" s="135">
        <f t="shared" si="17"/>
        <v>961.66117480000025</v>
      </c>
      <c r="BN29" s="135">
        <f t="shared" si="17"/>
        <v>961.66117480000025</v>
      </c>
      <c r="BO29" s="135">
        <f t="shared" si="17"/>
        <v>961.66117480000025</v>
      </c>
      <c r="BP29" s="135">
        <f t="shared" si="17"/>
        <v>961.66117480000025</v>
      </c>
      <c r="BQ29" s="135">
        <f t="shared" si="17"/>
        <v>961.66117480000025</v>
      </c>
      <c r="BR29" s="135">
        <f t="shared" si="17"/>
        <v>961.66117480000025</v>
      </c>
      <c r="BS29" s="135">
        <f t="shared" si="17"/>
        <v>1002.0509441416003</v>
      </c>
      <c r="BT29" s="135">
        <f t="shared" si="17"/>
        <v>1002.0509441416003</v>
      </c>
      <c r="BU29" s="135">
        <f t="shared" si="17"/>
        <v>1002.0509441416003</v>
      </c>
      <c r="BV29" s="135">
        <f t="shared" si="17"/>
        <v>1002.0509441416003</v>
      </c>
      <c r="BW29" s="135">
        <f t="shared" si="17"/>
        <v>1002.0509441416003</v>
      </c>
      <c r="BX29" s="135">
        <f t="shared" si="17"/>
        <v>1002.0509441416003</v>
      </c>
      <c r="BY29" s="135">
        <f t="shared" si="17"/>
        <v>1002.0509441416003</v>
      </c>
      <c r="BZ29" s="135">
        <f t="shared" si="17"/>
        <v>1002.0509441416003</v>
      </c>
      <c r="CA29" s="135">
        <f t="shared" si="17"/>
        <v>1002.0509441416003</v>
      </c>
      <c r="CB29" s="135">
        <f t="shared" si="17"/>
        <v>1002.0509441416003</v>
      </c>
      <c r="CC29" s="135">
        <f t="shared" si="17"/>
        <v>1002.0509441416003</v>
      </c>
      <c r="CD29" s="135">
        <f t="shared" si="17"/>
        <v>1002.0509441416003</v>
      </c>
      <c r="CE29" s="135">
        <f t="shared" si="17"/>
        <v>1044.1370837955476</v>
      </c>
      <c r="CF29" s="135">
        <f t="shared" si="17"/>
        <v>1044.1370837955476</v>
      </c>
      <c r="CG29" s="135">
        <f t="shared" si="17"/>
        <v>1044.1370837955476</v>
      </c>
      <c r="CH29" s="135">
        <f t="shared" si="17"/>
        <v>1044.1370837955476</v>
      </c>
      <c r="CI29" s="135">
        <f t="shared" si="17"/>
        <v>1044.1370837955476</v>
      </c>
      <c r="CJ29" s="135">
        <f t="shared" si="17"/>
        <v>1044.1370837955476</v>
      </c>
      <c r="CK29" s="135">
        <f t="shared" si="16"/>
        <v>1044.1370837955476</v>
      </c>
      <c r="CL29" s="135">
        <f t="shared" si="16"/>
        <v>1044.1370837955476</v>
      </c>
      <c r="CM29" s="135">
        <f t="shared" si="16"/>
        <v>1044.1370837955476</v>
      </c>
      <c r="CN29" s="135">
        <f t="shared" si="16"/>
        <v>1044.1370837955476</v>
      </c>
      <c r="CO29" s="135">
        <f t="shared" si="16"/>
        <v>1044.1370837955476</v>
      </c>
      <c r="CP29" s="135">
        <f t="shared" si="16"/>
        <v>1044.1370837955476</v>
      </c>
      <c r="CQ29" s="135">
        <f t="shared" si="16"/>
        <v>1087.9908413149608</v>
      </c>
      <c r="CR29" s="135">
        <f t="shared" si="16"/>
        <v>1087.9908413149608</v>
      </c>
      <c r="CS29" s="135">
        <f t="shared" si="16"/>
        <v>1087.9908413149608</v>
      </c>
      <c r="CT29" s="135">
        <f t="shared" si="16"/>
        <v>1087.9908413149608</v>
      </c>
      <c r="CU29" s="135">
        <f t="shared" si="16"/>
        <v>1087.9908413149608</v>
      </c>
      <c r="CV29" s="135">
        <f t="shared" si="16"/>
        <v>1087.9908413149608</v>
      </c>
      <c r="CW29" s="135">
        <f t="shared" si="16"/>
        <v>1087.9908413149608</v>
      </c>
      <c r="CX29" s="135">
        <f t="shared" si="16"/>
        <v>1087.9908413149608</v>
      </c>
      <c r="CY29" s="135">
        <f t="shared" si="16"/>
        <v>1087.9908413149608</v>
      </c>
      <c r="CZ29" s="135">
        <f t="shared" si="16"/>
        <v>1087.9908413149608</v>
      </c>
      <c r="DA29" s="135">
        <f t="shared" si="16"/>
        <v>1087.9908413149608</v>
      </c>
      <c r="DB29" s="135">
        <f t="shared" si="16"/>
        <v>1087.9908413149608</v>
      </c>
      <c r="DC29" s="135">
        <f t="shared" si="16"/>
        <v>1133.686456650189</v>
      </c>
      <c r="DD29" s="135">
        <f t="shared" si="16"/>
        <v>1133.686456650189</v>
      </c>
      <c r="DE29" s="135">
        <f t="shared" si="16"/>
        <v>1133.686456650189</v>
      </c>
      <c r="DF29" s="135">
        <f t="shared" si="16"/>
        <v>1133.686456650189</v>
      </c>
      <c r="DG29" s="135">
        <f t="shared" si="16"/>
        <v>1133.686456650189</v>
      </c>
      <c r="DH29" s="135">
        <f t="shared" si="16"/>
        <v>1133.686456650189</v>
      </c>
      <c r="DI29" s="135">
        <f t="shared" si="16"/>
        <v>1133.686456650189</v>
      </c>
      <c r="DJ29" s="135">
        <f t="shared" si="16"/>
        <v>1133.686456650189</v>
      </c>
      <c r="DK29" s="135">
        <f t="shared" si="16"/>
        <v>1133.686456650189</v>
      </c>
      <c r="DL29" s="135">
        <f t="shared" si="16"/>
        <v>1133.686456650189</v>
      </c>
      <c r="DM29" s="135">
        <f t="shared" si="16"/>
        <v>1133.686456650189</v>
      </c>
      <c r="DN29" s="135">
        <f t="shared" si="16"/>
        <v>1133.686456650189</v>
      </c>
      <c r="DO29" s="135">
        <f t="shared" si="16"/>
        <v>1181.3012878294971</v>
      </c>
      <c r="DP29" s="135">
        <f t="shared" si="16"/>
        <v>1181.3012878294971</v>
      </c>
      <c r="DQ29" s="135">
        <f t="shared" si="16"/>
        <v>1181.3012878294971</v>
      </c>
      <c r="DR29" s="135">
        <f t="shared" si="16"/>
        <v>1181.3012878294971</v>
      </c>
      <c r="DS29" s="135">
        <f t="shared" si="16"/>
        <v>1181.3012878294971</v>
      </c>
      <c r="DT29" s="135">
        <f t="shared" si="16"/>
        <v>1181.3012878294971</v>
      </c>
      <c r="DU29" s="135">
        <f t="shared" si="16"/>
        <v>1181.3012878294971</v>
      </c>
      <c r="DV29" s="135">
        <f t="shared" si="16"/>
        <v>1181.3012878294971</v>
      </c>
      <c r="DW29" s="135">
        <f t="shared" si="16"/>
        <v>1181.3012878294971</v>
      </c>
      <c r="DX29" s="135">
        <f t="shared" si="16"/>
        <v>1181.3012878294971</v>
      </c>
      <c r="DY29" s="135">
        <f t="shared" si="16"/>
        <v>1181.3012878294971</v>
      </c>
      <c r="DZ29" s="135">
        <f t="shared" si="16"/>
        <v>1181.3012878294971</v>
      </c>
      <c r="EA29" s="135">
        <f t="shared" si="16"/>
        <v>1230.9159419183361</v>
      </c>
      <c r="EB29" s="135">
        <f t="shared" si="16"/>
        <v>1230.9159419183361</v>
      </c>
      <c r="EC29" s="135">
        <f t="shared" si="16"/>
        <v>1230.9159419183361</v>
      </c>
      <c r="ED29" s="135">
        <f t="shared" si="16"/>
        <v>1230.9159419183361</v>
      </c>
      <c r="EE29" s="135">
        <f t="shared" si="16"/>
        <v>1230.9159419183361</v>
      </c>
      <c r="EF29" s="135">
        <f t="shared" si="16"/>
        <v>1230.9159419183361</v>
      </c>
      <c r="EG29" s="135">
        <f t="shared" si="16"/>
        <v>1230.9159419183361</v>
      </c>
      <c r="EH29" s="135">
        <f t="shared" si="16"/>
        <v>1230.9159419183361</v>
      </c>
      <c r="EI29" s="135">
        <f t="shared" si="16"/>
        <v>1230.9159419183361</v>
      </c>
      <c r="EJ29" s="135">
        <f t="shared" si="16"/>
        <v>1230.9159419183361</v>
      </c>
      <c r="EK29" s="135">
        <f t="shared" si="16"/>
        <v>1230.9159419183361</v>
      </c>
      <c r="EL29" s="135">
        <f t="shared" si="16"/>
        <v>1230.9159419183361</v>
      </c>
      <c r="EM29" s="193"/>
    </row>
    <row r="30" spans="1:143" ht="13" customHeight="1" x14ac:dyDescent="0.2">
      <c r="A30" s="123">
        <v>1</v>
      </c>
      <c r="B30" s="88">
        <f t="shared" si="13"/>
        <v>11</v>
      </c>
      <c r="C30" s="61" t="s">
        <v>161</v>
      </c>
      <c r="D30" s="241">
        <v>750</v>
      </c>
      <c r="E30" s="134">
        <f t="shared" si="11"/>
        <v>1.0333333333333334</v>
      </c>
      <c r="U30" s="27"/>
      <c r="W30" s="270">
        <v>775</v>
      </c>
      <c r="X30" s="135">
        <f t="shared" ref="X30:AM45" si="18">($D30*$E30)*(1+Rental_Increase2)^(X$3-1)</f>
        <v>775.00000000000011</v>
      </c>
      <c r="Y30" s="135">
        <f t="shared" si="18"/>
        <v>775.00000000000011</v>
      </c>
      <c r="Z30" s="135">
        <f t="shared" si="18"/>
        <v>775.00000000000011</v>
      </c>
      <c r="AA30" s="135">
        <f t="shared" si="18"/>
        <v>775.00000000000011</v>
      </c>
      <c r="AB30" s="135">
        <f t="shared" si="18"/>
        <v>775.00000000000011</v>
      </c>
      <c r="AC30" s="135">
        <f t="shared" si="18"/>
        <v>775.00000000000011</v>
      </c>
      <c r="AD30" s="135">
        <f t="shared" si="18"/>
        <v>775.00000000000011</v>
      </c>
      <c r="AE30" s="135">
        <f t="shared" si="18"/>
        <v>775.00000000000011</v>
      </c>
      <c r="AF30" s="135">
        <f t="shared" si="18"/>
        <v>775.00000000000011</v>
      </c>
      <c r="AG30" s="135">
        <f t="shared" si="18"/>
        <v>775.00000000000011</v>
      </c>
      <c r="AH30" s="135">
        <f t="shared" si="18"/>
        <v>775.00000000000011</v>
      </c>
      <c r="AI30" s="135">
        <f t="shared" si="18"/>
        <v>807.55000000000018</v>
      </c>
      <c r="AJ30" s="135">
        <f t="shared" si="18"/>
        <v>807.55000000000018</v>
      </c>
      <c r="AK30" s="135">
        <f t="shared" si="18"/>
        <v>807.55000000000018</v>
      </c>
      <c r="AL30" s="135">
        <f t="shared" si="18"/>
        <v>807.55000000000018</v>
      </c>
      <c r="AM30" s="135">
        <f t="shared" si="18"/>
        <v>807.55000000000018</v>
      </c>
      <c r="AN30" s="135">
        <f t="shared" si="17"/>
        <v>807.55000000000018</v>
      </c>
      <c r="AO30" s="135">
        <f t="shared" si="17"/>
        <v>807.55000000000018</v>
      </c>
      <c r="AP30" s="135">
        <f t="shared" si="17"/>
        <v>807.55000000000018</v>
      </c>
      <c r="AQ30" s="135">
        <f t="shared" si="17"/>
        <v>807.55000000000018</v>
      </c>
      <c r="AR30" s="135">
        <f t="shared" si="17"/>
        <v>807.55000000000018</v>
      </c>
      <c r="AS30" s="135">
        <f t="shared" si="17"/>
        <v>807.55000000000018</v>
      </c>
      <c r="AT30" s="135">
        <f t="shared" si="17"/>
        <v>807.55000000000018</v>
      </c>
      <c r="AU30" s="135">
        <f t="shared" si="17"/>
        <v>841.4671000000003</v>
      </c>
      <c r="AV30" s="135">
        <f t="shared" si="17"/>
        <v>841.4671000000003</v>
      </c>
      <c r="AW30" s="135">
        <f t="shared" si="17"/>
        <v>841.4671000000003</v>
      </c>
      <c r="AX30" s="135">
        <f t="shared" si="17"/>
        <v>841.4671000000003</v>
      </c>
      <c r="AY30" s="135">
        <f t="shared" si="17"/>
        <v>841.4671000000003</v>
      </c>
      <c r="AZ30" s="135">
        <f t="shared" si="17"/>
        <v>841.4671000000003</v>
      </c>
      <c r="BA30" s="135">
        <f t="shared" si="17"/>
        <v>841.4671000000003</v>
      </c>
      <c r="BB30" s="135">
        <f t="shared" si="17"/>
        <v>841.4671000000003</v>
      </c>
      <c r="BC30" s="135">
        <f t="shared" si="17"/>
        <v>841.4671000000003</v>
      </c>
      <c r="BD30" s="135">
        <f t="shared" si="17"/>
        <v>841.4671000000003</v>
      </c>
      <c r="BE30" s="135">
        <f t="shared" si="17"/>
        <v>841.4671000000003</v>
      </c>
      <c r="BF30" s="135">
        <f t="shared" si="17"/>
        <v>841.4671000000003</v>
      </c>
      <c r="BG30" s="135">
        <f t="shared" si="17"/>
        <v>876.80871820000038</v>
      </c>
      <c r="BH30" s="135">
        <f t="shared" si="17"/>
        <v>876.80871820000038</v>
      </c>
      <c r="BI30" s="135">
        <f t="shared" si="17"/>
        <v>876.80871820000038</v>
      </c>
      <c r="BJ30" s="135">
        <f t="shared" si="17"/>
        <v>876.80871820000038</v>
      </c>
      <c r="BK30" s="135">
        <f t="shared" si="17"/>
        <v>876.80871820000038</v>
      </c>
      <c r="BL30" s="135">
        <f t="shared" si="17"/>
        <v>876.80871820000038</v>
      </c>
      <c r="BM30" s="135">
        <f t="shared" si="17"/>
        <v>876.80871820000038</v>
      </c>
      <c r="BN30" s="135">
        <f t="shared" si="17"/>
        <v>876.80871820000038</v>
      </c>
      <c r="BO30" s="135">
        <f t="shared" si="17"/>
        <v>876.80871820000038</v>
      </c>
      <c r="BP30" s="135">
        <f t="shared" si="17"/>
        <v>876.80871820000038</v>
      </c>
      <c r="BQ30" s="135">
        <f t="shared" si="17"/>
        <v>876.80871820000038</v>
      </c>
      <c r="BR30" s="135">
        <f t="shared" si="17"/>
        <v>876.80871820000038</v>
      </c>
      <c r="BS30" s="135">
        <f t="shared" si="17"/>
        <v>913.63468436440041</v>
      </c>
      <c r="BT30" s="135">
        <f t="shared" si="17"/>
        <v>913.63468436440041</v>
      </c>
      <c r="BU30" s="135">
        <f t="shared" si="17"/>
        <v>913.63468436440041</v>
      </c>
      <c r="BV30" s="135">
        <f t="shared" si="17"/>
        <v>913.63468436440041</v>
      </c>
      <c r="BW30" s="135">
        <f t="shared" si="17"/>
        <v>913.63468436440041</v>
      </c>
      <c r="BX30" s="135">
        <f t="shared" si="17"/>
        <v>913.63468436440041</v>
      </c>
      <c r="BY30" s="135">
        <f t="shared" si="17"/>
        <v>913.63468436440041</v>
      </c>
      <c r="BZ30" s="135">
        <f t="shared" si="17"/>
        <v>913.63468436440041</v>
      </c>
      <c r="CA30" s="135">
        <f t="shared" si="17"/>
        <v>913.63468436440041</v>
      </c>
      <c r="CB30" s="135">
        <f t="shared" si="17"/>
        <v>913.63468436440041</v>
      </c>
      <c r="CC30" s="135">
        <f t="shared" si="17"/>
        <v>913.63468436440041</v>
      </c>
      <c r="CD30" s="135">
        <f t="shared" si="17"/>
        <v>913.63468436440041</v>
      </c>
      <c r="CE30" s="135">
        <f t="shared" si="17"/>
        <v>952.0073411077052</v>
      </c>
      <c r="CF30" s="135">
        <f t="shared" si="17"/>
        <v>952.0073411077052</v>
      </c>
      <c r="CG30" s="135">
        <f t="shared" si="17"/>
        <v>952.0073411077052</v>
      </c>
      <c r="CH30" s="135">
        <f t="shared" si="17"/>
        <v>952.0073411077052</v>
      </c>
      <c r="CI30" s="135">
        <f t="shared" si="17"/>
        <v>952.0073411077052</v>
      </c>
      <c r="CJ30" s="135">
        <f t="shared" si="17"/>
        <v>952.0073411077052</v>
      </c>
      <c r="CK30" s="135">
        <f t="shared" si="16"/>
        <v>952.0073411077052</v>
      </c>
      <c r="CL30" s="135">
        <f t="shared" si="16"/>
        <v>952.0073411077052</v>
      </c>
      <c r="CM30" s="135">
        <f t="shared" si="16"/>
        <v>952.0073411077052</v>
      </c>
      <c r="CN30" s="135">
        <f t="shared" si="16"/>
        <v>952.0073411077052</v>
      </c>
      <c r="CO30" s="135">
        <f t="shared" si="16"/>
        <v>952.0073411077052</v>
      </c>
      <c r="CP30" s="135">
        <f t="shared" si="16"/>
        <v>952.0073411077052</v>
      </c>
      <c r="CQ30" s="135">
        <f t="shared" si="16"/>
        <v>991.99164943422909</v>
      </c>
      <c r="CR30" s="135">
        <f t="shared" si="16"/>
        <v>991.99164943422909</v>
      </c>
      <c r="CS30" s="135">
        <f t="shared" si="16"/>
        <v>991.99164943422909</v>
      </c>
      <c r="CT30" s="135">
        <f t="shared" si="16"/>
        <v>991.99164943422909</v>
      </c>
      <c r="CU30" s="135">
        <f t="shared" si="16"/>
        <v>991.99164943422909</v>
      </c>
      <c r="CV30" s="135">
        <f t="shared" si="16"/>
        <v>991.99164943422909</v>
      </c>
      <c r="CW30" s="135">
        <f t="shared" si="16"/>
        <v>991.99164943422909</v>
      </c>
      <c r="CX30" s="135">
        <f t="shared" si="16"/>
        <v>991.99164943422909</v>
      </c>
      <c r="CY30" s="135">
        <f t="shared" si="16"/>
        <v>991.99164943422909</v>
      </c>
      <c r="CZ30" s="135">
        <f t="shared" si="16"/>
        <v>991.99164943422909</v>
      </c>
      <c r="DA30" s="135">
        <f t="shared" si="16"/>
        <v>991.99164943422909</v>
      </c>
      <c r="DB30" s="135">
        <f t="shared" si="16"/>
        <v>991.99164943422909</v>
      </c>
      <c r="DC30" s="135">
        <f t="shared" si="16"/>
        <v>1033.6552987104667</v>
      </c>
      <c r="DD30" s="135">
        <f t="shared" si="16"/>
        <v>1033.6552987104667</v>
      </c>
      <c r="DE30" s="135">
        <f t="shared" si="16"/>
        <v>1033.6552987104667</v>
      </c>
      <c r="DF30" s="135">
        <f t="shared" si="16"/>
        <v>1033.6552987104667</v>
      </c>
      <c r="DG30" s="135">
        <f t="shared" si="16"/>
        <v>1033.6552987104667</v>
      </c>
      <c r="DH30" s="135">
        <f t="shared" si="16"/>
        <v>1033.6552987104667</v>
      </c>
      <c r="DI30" s="135">
        <f t="shared" si="16"/>
        <v>1033.6552987104667</v>
      </c>
      <c r="DJ30" s="135">
        <f t="shared" si="16"/>
        <v>1033.6552987104667</v>
      </c>
      <c r="DK30" s="135">
        <f t="shared" si="16"/>
        <v>1033.6552987104667</v>
      </c>
      <c r="DL30" s="135">
        <f t="shared" si="16"/>
        <v>1033.6552987104667</v>
      </c>
      <c r="DM30" s="135">
        <f t="shared" si="16"/>
        <v>1033.6552987104667</v>
      </c>
      <c r="DN30" s="135">
        <f t="shared" si="16"/>
        <v>1033.6552987104667</v>
      </c>
      <c r="DO30" s="135">
        <f t="shared" si="16"/>
        <v>1077.0688212563064</v>
      </c>
      <c r="DP30" s="135">
        <f t="shared" si="16"/>
        <v>1077.0688212563064</v>
      </c>
      <c r="DQ30" s="135">
        <f t="shared" si="16"/>
        <v>1077.0688212563064</v>
      </c>
      <c r="DR30" s="135">
        <f t="shared" si="16"/>
        <v>1077.0688212563064</v>
      </c>
      <c r="DS30" s="135">
        <f t="shared" si="16"/>
        <v>1077.0688212563064</v>
      </c>
      <c r="DT30" s="135">
        <f t="shared" si="16"/>
        <v>1077.0688212563064</v>
      </c>
      <c r="DU30" s="135">
        <f t="shared" si="16"/>
        <v>1077.0688212563064</v>
      </c>
      <c r="DV30" s="135">
        <f t="shared" si="16"/>
        <v>1077.0688212563064</v>
      </c>
      <c r="DW30" s="135">
        <f t="shared" si="16"/>
        <v>1077.0688212563064</v>
      </c>
      <c r="DX30" s="135">
        <f t="shared" si="16"/>
        <v>1077.0688212563064</v>
      </c>
      <c r="DY30" s="135">
        <f t="shared" si="16"/>
        <v>1077.0688212563064</v>
      </c>
      <c r="DZ30" s="135">
        <f t="shared" si="16"/>
        <v>1077.0688212563064</v>
      </c>
      <c r="EA30" s="135">
        <f t="shared" si="16"/>
        <v>1122.3057117490712</v>
      </c>
      <c r="EB30" s="135">
        <f t="shared" si="16"/>
        <v>1122.3057117490712</v>
      </c>
      <c r="EC30" s="135">
        <f t="shared" si="16"/>
        <v>1122.3057117490712</v>
      </c>
      <c r="ED30" s="135">
        <f t="shared" si="16"/>
        <v>1122.3057117490712</v>
      </c>
      <c r="EE30" s="135">
        <f t="shared" si="16"/>
        <v>1122.3057117490712</v>
      </c>
      <c r="EF30" s="135">
        <f t="shared" si="16"/>
        <v>1122.3057117490712</v>
      </c>
      <c r="EG30" s="135">
        <f t="shared" si="16"/>
        <v>1122.3057117490712</v>
      </c>
      <c r="EH30" s="135">
        <f t="shared" si="16"/>
        <v>1122.3057117490712</v>
      </c>
      <c r="EI30" s="135">
        <f t="shared" si="16"/>
        <v>1122.3057117490712</v>
      </c>
      <c r="EJ30" s="135">
        <f t="shared" si="16"/>
        <v>1122.3057117490712</v>
      </c>
      <c r="EK30" s="135">
        <f t="shared" si="16"/>
        <v>1122.3057117490712</v>
      </c>
      <c r="EL30" s="135">
        <f t="shared" si="16"/>
        <v>1122.3057117490712</v>
      </c>
      <c r="EM30" s="193"/>
    </row>
    <row r="31" spans="1:143" ht="15" customHeight="1" x14ac:dyDescent="0.2">
      <c r="A31" s="123">
        <v>1</v>
      </c>
      <c r="B31" s="88">
        <f t="shared" si="13"/>
        <v>12</v>
      </c>
      <c r="C31" s="61" t="s">
        <v>161</v>
      </c>
      <c r="D31" s="241">
        <v>750</v>
      </c>
      <c r="E31" s="134">
        <f t="shared" si="11"/>
        <v>1.0333333333333334</v>
      </c>
      <c r="U31" s="27"/>
      <c r="W31" s="270">
        <v>775</v>
      </c>
      <c r="X31" s="135">
        <f t="shared" si="18"/>
        <v>775.00000000000011</v>
      </c>
      <c r="Y31" s="135">
        <f t="shared" ref="Y31:CJ34" si="19">($D31*$E31)*(1+Rental_Increase2)^(Y$3-1)</f>
        <v>775.00000000000011</v>
      </c>
      <c r="Z31" s="135">
        <f t="shared" si="19"/>
        <v>775.00000000000011</v>
      </c>
      <c r="AA31" s="135">
        <f t="shared" si="19"/>
        <v>775.00000000000011</v>
      </c>
      <c r="AB31" s="135">
        <f t="shared" si="19"/>
        <v>775.00000000000011</v>
      </c>
      <c r="AC31" s="135">
        <f t="shared" si="19"/>
        <v>775.00000000000011</v>
      </c>
      <c r="AD31" s="135">
        <f t="shared" si="19"/>
        <v>775.00000000000011</v>
      </c>
      <c r="AE31" s="135">
        <f t="shared" si="19"/>
        <v>775.00000000000011</v>
      </c>
      <c r="AF31" s="135">
        <f t="shared" si="19"/>
        <v>775.00000000000011</v>
      </c>
      <c r="AG31" s="135">
        <f t="shared" si="19"/>
        <v>775.00000000000011</v>
      </c>
      <c r="AH31" s="135">
        <f t="shared" si="19"/>
        <v>775.00000000000011</v>
      </c>
      <c r="AI31" s="135">
        <f t="shared" si="19"/>
        <v>807.55000000000018</v>
      </c>
      <c r="AJ31" s="135">
        <f t="shared" si="19"/>
        <v>807.55000000000018</v>
      </c>
      <c r="AK31" s="135">
        <f t="shared" si="19"/>
        <v>807.55000000000018</v>
      </c>
      <c r="AL31" s="135">
        <f t="shared" si="19"/>
        <v>807.55000000000018</v>
      </c>
      <c r="AM31" s="135">
        <f t="shared" si="19"/>
        <v>807.55000000000018</v>
      </c>
      <c r="AN31" s="135">
        <f t="shared" si="19"/>
        <v>807.55000000000018</v>
      </c>
      <c r="AO31" s="135">
        <f t="shared" si="19"/>
        <v>807.55000000000018</v>
      </c>
      <c r="AP31" s="135">
        <f t="shared" si="19"/>
        <v>807.55000000000018</v>
      </c>
      <c r="AQ31" s="135">
        <f t="shared" si="19"/>
        <v>807.55000000000018</v>
      </c>
      <c r="AR31" s="135">
        <f t="shared" si="19"/>
        <v>807.55000000000018</v>
      </c>
      <c r="AS31" s="135">
        <f t="shared" si="19"/>
        <v>807.55000000000018</v>
      </c>
      <c r="AT31" s="135">
        <f t="shared" si="19"/>
        <v>807.55000000000018</v>
      </c>
      <c r="AU31" s="135">
        <f t="shared" si="19"/>
        <v>841.4671000000003</v>
      </c>
      <c r="AV31" s="135">
        <f t="shared" si="19"/>
        <v>841.4671000000003</v>
      </c>
      <c r="AW31" s="135">
        <f t="shared" si="19"/>
        <v>841.4671000000003</v>
      </c>
      <c r="AX31" s="135">
        <f t="shared" si="19"/>
        <v>841.4671000000003</v>
      </c>
      <c r="AY31" s="135">
        <f t="shared" si="19"/>
        <v>841.4671000000003</v>
      </c>
      <c r="AZ31" s="135">
        <f t="shared" si="19"/>
        <v>841.4671000000003</v>
      </c>
      <c r="BA31" s="135">
        <f t="shared" si="19"/>
        <v>841.4671000000003</v>
      </c>
      <c r="BB31" s="135">
        <f t="shared" si="19"/>
        <v>841.4671000000003</v>
      </c>
      <c r="BC31" s="135">
        <f t="shared" si="19"/>
        <v>841.4671000000003</v>
      </c>
      <c r="BD31" s="135">
        <f t="shared" si="19"/>
        <v>841.4671000000003</v>
      </c>
      <c r="BE31" s="135">
        <f t="shared" si="19"/>
        <v>841.4671000000003</v>
      </c>
      <c r="BF31" s="135">
        <f t="shared" si="19"/>
        <v>841.4671000000003</v>
      </c>
      <c r="BG31" s="135">
        <f t="shared" si="19"/>
        <v>876.80871820000038</v>
      </c>
      <c r="BH31" s="135">
        <f t="shared" si="19"/>
        <v>876.80871820000038</v>
      </c>
      <c r="BI31" s="135">
        <f t="shared" si="19"/>
        <v>876.80871820000038</v>
      </c>
      <c r="BJ31" s="135">
        <f t="shared" si="19"/>
        <v>876.80871820000038</v>
      </c>
      <c r="BK31" s="135">
        <f t="shared" si="19"/>
        <v>876.80871820000038</v>
      </c>
      <c r="BL31" s="135">
        <f t="shared" si="19"/>
        <v>876.80871820000038</v>
      </c>
      <c r="BM31" s="135">
        <f t="shared" si="19"/>
        <v>876.80871820000038</v>
      </c>
      <c r="BN31" s="135">
        <f t="shared" si="19"/>
        <v>876.80871820000038</v>
      </c>
      <c r="BO31" s="135">
        <f t="shared" si="19"/>
        <v>876.80871820000038</v>
      </c>
      <c r="BP31" s="135">
        <f t="shared" si="19"/>
        <v>876.80871820000038</v>
      </c>
      <c r="BQ31" s="135">
        <f t="shared" si="19"/>
        <v>876.80871820000038</v>
      </c>
      <c r="BR31" s="135">
        <f t="shared" si="19"/>
        <v>876.80871820000038</v>
      </c>
      <c r="BS31" s="135">
        <f t="shared" si="19"/>
        <v>913.63468436440041</v>
      </c>
      <c r="BT31" s="135">
        <f t="shared" si="19"/>
        <v>913.63468436440041</v>
      </c>
      <c r="BU31" s="135">
        <f t="shared" si="19"/>
        <v>913.63468436440041</v>
      </c>
      <c r="BV31" s="135">
        <f t="shared" si="19"/>
        <v>913.63468436440041</v>
      </c>
      <c r="BW31" s="135">
        <f t="shared" si="19"/>
        <v>913.63468436440041</v>
      </c>
      <c r="BX31" s="135">
        <f t="shared" si="19"/>
        <v>913.63468436440041</v>
      </c>
      <c r="BY31" s="135">
        <f t="shared" si="19"/>
        <v>913.63468436440041</v>
      </c>
      <c r="BZ31" s="135">
        <f t="shared" si="19"/>
        <v>913.63468436440041</v>
      </c>
      <c r="CA31" s="135">
        <f t="shared" si="19"/>
        <v>913.63468436440041</v>
      </c>
      <c r="CB31" s="135">
        <f t="shared" si="19"/>
        <v>913.63468436440041</v>
      </c>
      <c r="CC31" s="135">
        <f t="shared" si="19"/>
        <v>913.63468436440041</v>
      </c>
      <c r="CD31" s="135">
        <f t="shared" si="19"/>
        <v>913.63468436440041</v>
      </c>
      <c r="CE31" s="135">
        <f t="shared" si="19"/>
        <v>952.0073411077052</v>
      </c>
      <c r="CF31" s="135">
        <f t="shared" si="19"/>
        <v>952.0073411077052</v>
      </c>
      <c r="CG31" s="135">
        <f t="shared" si="19"/>
        <v>952.0073411077052</v>
      </c>
      <c r="CH31" s="135">
        <f t="shared" si="19"/>
        <v>952.0073411077052</v>
      </c>
      <c r="CI31" s="135">
        <f t="shared" si="19"/>
        <v>952.0073411077052</v>
      </c>
      <c r="CJ31" s="135">
        <f t="shared" si="19"/>
        <v>952.0073411077052</v>
      </c>
      <c r="CK31" s="135">
        <f t="shared" si="16"/>
        <v>952.0073411077052</v>
      </c>
      <c r="CL31" s="135">
        <f t="shared" si="16"/>
        <v>952.0073411077052</v>
      </c>
      <c r="CM31" s="135">
        <f t="shared" si="16"/>
        <v>952.0073411077052</v>
      </c>
      <c r="CN31" s="135">
        <f t="shared" si="16"/>
        <v>952.0073411077052</v>
      </c>
      <c r="CO31" s="135">
        <f t="shared" si="16"/>
        <v>952.0073411077052</v>
      </c>
      <c r="CP31" s="135">
        <f t="shared" si="16"/>
        <v>952.0073411077052</v>
      </c>
      <c r="CQ31" s="135">
        <f t="shared" si="16"/>
        <v>991.99164943422909</v>
      </c>
      <c r="CR31" s="135">
        <f t="shared" si="16"/>
        <v>991.99164943422909</v>
      </c>
      <c r="CS31" s="135">
        <f t="shared" si="16"/>
        <v>991.99164943422909</v>
      </c>
      <c r="CT31" s="135">
        <f t="shared" si="16"/>
        <v>991.99164943422909</v>
      </c>
      <c r="CU31" s="135">
        <f t="shared" si="16"/>
        <v>991.99164943422909</v>
      </c>
      <c r="CV31" s="135">
        <f t="shared" si="16"/>
        <v>991.99164943422909</v>
      </c>
      <c r="CW31" s="135">
        <f t="shared" si="16"/>
        <v>991.99164943422909</v>
      </c>
      <c r="CX31" s="135">
        <f t="shared" si="16"/>
        <v>991.99164943422909</v>
      </c>
      <c r="CY31" s="135">
        <f t="shared" si="16"/>
        <v>991.99164943422909</v>
      </c>
      <c r="CZ31" s="135">
        <f t="shared" si="16"/>
        <v>991.99164943422909</v>
      </c>
      <c r="DA31" s="135">
        <f t="shared" si="16"/>
        <v>991.99164943422909</v>
      </c>
      <c r="DB31" s="135">
        <f t="shared" si="16"/>
        <v>991.99164943422909</v>
      </c>
      <c r="DC31" s="135">
        <f t="shared" si="16"/>
        <v>1033.6552987104667</v>
      </c>
      <c r="DD31" s="135">
        <f t="shared" si="16"/>
        <v>1033.6552987104667</v>
      </c>
      <c r="DE31" s="135">
        <f t="shared" si="16"/>
        <v>1033.6552987104667</v>
      </c>
      <c r="DF31" s="135">
        <f t="shared" si="16"/>
        <v>1033.6552987104667</v>
      </c>
      <c r="DG31" s="135">
        <f t="shared" si="16"/>
        <v>1033.6552987104667</v>
      </c>
      <c r="DH31" s="135">
        <f t="shared" si="16"/>
        <v>1033.6552987104667</v>
      </c>
      <c r="DI31" s="135">
        <f t="shared" si="16"/>
        <v>1033.6552987104667</v>
      </c>
      <c r="DJ31" s="135">
        <f t="shared" si="16"/>
        <v>1033.6552987104667</v>
      </c>
      <c r="DK31" s="135">
        <f t="shared" si="16"/>
        <v>1033.6552987104667</v>
      </c>
      <c r="DL31" s="135">
        <f t="shared" si="16"/>
        <v>1033.6552987104667</v>
      </c>
      <c r="DM31" s="135">
        <f t="shared" si="16"/>
        <v>1033.6552987104667</v>
      </c>
      <c r="DN31" s="135">
        <f t="shared" si="16"/>
        <v>1033.6552987104667</v>
      </c>
      <c r="DO31" s="135">
        <f t="shared" si="16"/>
        <v>1077.0688212563064</v>
      </c>
      <c r="DP31" s="135">
        <f t="shared" si="16"/>
        <v>1077.0688212563064</v>
      </c>
      <c r="DQ31" s="135">
        <f t="shared" si="16"/>
        <v>1077.0688212563064</v>
      </c>
      <c r="DR31" s="135">
        <f t="shared" si="16"/>
        <v>1077.0688212563064</v>
      </c>
      <c r="DS31" s="135">
        <f t="shared" si="16"/>
        <v>1077.0688212563064</v>
      </c>
      <c r="DT31" s="135">
        <f t="shared" si="16"/>
        <v>1077.0688212563064</v>
      </c>
      <c r="DU31" s="135">
        <f t="shared" si="16"/>
        <v>1077.0688212563064</v>
      </c>
      <c r="DV31" s="135">
        <f t="shared" si="16"/>
        <v>1077.0688212563064</v>
      </c>
      <c r="DW31" s="135">
        <f t="shared" si="16"/>
        <v>1077.0688212563064</v>
      </c>
      <c r="DX31" s="135">
        <f t="shared" si="16"/>
        <v>1077.0688212563064</v>
      </c>
      <c r="DY31" s="135">
        <f t="shared" si="16"/>
        <v>1077.0688212563064</v>
      </c>
      <c r="DZ31" s="135">
        <f t="shared" si="16"/>
        <v>1077.0688212563064</v>
      </c>
      <c r="EA31" s="135">
        <f t="shared" si="16"/>
        <v>1122.3057117490712</v>
      </c>
      <c r="EB31" s="135">
        <f t="shared" si="16"/>
        <v>1122.3057117490712</v>
      </c>
      <c r="EC31" s="135">
        <f t="shared" si="16"/>
        <v>1122.3057117490712</v>
      </c>
      <c r="ED31" s="135">
        <f t="shared" si="16"/>
        <v>1122.3057117490712</v>
      </c>
      <c r="EE31" s="135">
        <f t="shared" si="16"/>
        <v>1122.3057117490712</v>
      </c>
      <c r="EF31" s="135">
        <f t="shared" si="16"/>
        <v>1122.3057117490712</v>
      </c>
      <c r="EG31" s="135">
        <f t="shared" si="16"/>
        <v>1122.3057117490712</v>
      </c>
      <c r="EH31" s="135">
        <f t="shared" si="16"/>
        <v>1122.3057117490712</v>
      </c>
      <c r="EI31" s="135">
        <f t="shared" si="16"/>
        <v>1122.3057117490712</v>
      </c>
      <c r="EJ31" s="135">
        <f t="shared" si="16"/>
        <v>1122.3057117490712</v>
      </c>
      <c r="EK31" s="135">
        <f t="shared" si="16"/>
        <v>1122.3057117490712</v>
      </c>
      <c r="EL31" s="135">
        <f t="shared" si="16"/>
        <v>1122.3057117490712</v>
      </c>
      <c r="EM31" s="193"/>
    </row>
    <row r="32" spans="1:143" ht="15" customHeight="1" x14ac:dyDescent="0.2">
      <c r="A32" s="123">
        <v>1</v>
      </c>
      <c r="B32" s="88">
        <f t="shared" si="13"/>
        <v>13</v>
      </c>
      <c r="C32" s="61" t="s">
        <v>161</v>
      </c>
      <c r="D32" s="241">
        <v>750</v>
      </c>
      <c r="E32" s="134">
        <f t="shared" si="11"/>
        <v>1.1333333333333333</v>
      </c>
      <c r="U32" s="27"/>
      <c r="W32" s="270">
        <v>850</v>
      </c>
      <c r="X32" s="135">
        <f t="shared" si="18"/>
        <v>850</v>
      </c>
      <c r="Y32" s="135">
        <f t="shared" si="19"/>
        <v>850</v>
      </c>
      <c r="Z32" s="135">
        <f t="shared" si="19"/>
        <v>850</v>
      </c>
      <c r="AA32" s="135">
        <f t="shared" si="19"/>
        <v>850</v>
      </c>
      <c r="AB32" s="135">
        <f t="shared" si="19"/>
        <v>850</v>
      </c>
      <c r="AC32" s="135">
        <f t="shared" si="19"/>
        <v>850</v>
      </c>
      <c r="AD32" s="135">
        <f t="shared" si="19"/>
        <v>850</v>
      </c>
      <c r="AE32" s="135">
        <f t="shared" si="19"/>
        <v>850</v>
      </c>
      <c r="AF32" s="135">
        <f t="shared" si="19"/>
        <v>850</v>
      </c>
      <c r="AG32" s="135">
        <f t="shared" si="19"/>
        <v>850</v>
      </c>
      <c r="AH32" s="135">
        <f t="shared" si="19"/>
        <v>850</v>
      </c>
      <c r="AI32" s="135">
        <f t="shared" si="19"/>
        <v>885.7</v>
      </c>
      <c r="AJ32" s="135">
        <f t="shared" si="19"/>
        <v>885.7</v>
      </c>
      <c r="AK32" s="135">
        <f t="shared" si="19"/>
        <v>885.7</v>
      </c>
      <c r="AL32" s="135">
        <f t="shared" si="19"/>
        <v>885.7</v>
      </c>
      <c r="AM32" s="135">
        <f t="shared" si="19"/>
        <v>885.7</v>
      </c>
      <c r="AN32" s="135">
        <f t="shared" si="19"/>
        <v>885.7</v>
      </c>
      <c r="AO32" s="135">
        <f t="shared" si="19"/>
        <v>885.7</v>
      </c>
      <c r="AP32" s="135">
        <f t="shared" si="19"/>
        <v>885.7</v>
      </c>
      <c r="AQ32" s="135">
        <f t="shared" si="19"/>
        <v>885.7</v>
      </c>
      <c r="AR32" s="135">
        <f t="shared" si="19"/>
        <v>885.7</v>
      </c>
      <c r="AS32" s="135">
        <f t="shared" si="19"/>
        <v>885.7</v>
      </c>
      <c r="AT32" s="135">
        <f t="shared" si="19"/>
        <v>885.7</v>
      </c>
      <c r="AU32" s="135">
        <f t="shared" si="19"/>
        <v>922.89940000000013</v>
      </c>
      <c r="AV32" s="135">
        <f t="shared" si="19"/>
        <v>922.89940000000013</v>
      </c>
      <c r="AW32" s="135">
        <f t="shared" si="19"/>
        <v>922.89940000000013</v>
      </c>
      <c r="AX32" s="135">
        <f t="shared" si="19"/>
        <v>922.89940000000013</v>
      </c>
      <c r="AY32" s="135">
        <f t="shared" si="19"/>
        <v>922.89940000000013</v>
      </c>
      <c r="AZ32" s="135">
        <f t="shared" si="19"/>
        <v>922.89940000000013</v>
      </c>
      <c r="BA32" s="135">
        <f t="shared" si="19"/>
        <v>922.89940000000013</v>
      </c>
      <c r="BB32" s="135">
        <f t="shared" si="19"/>
        <v>922.89940000000013</v>
      </c>
      <c r="BC32" s="135">
        <f t="shared" si="19"/>
        <v>922.89940000000013</v>
      </c>
      <c r="BD32" s="135">
        <f t="shared" si="19"/>
        <v>922.89940000000013</v>
      </c>
      <c r="BE32" s="135">
        <f t="shared" si="19"/>
        <v>922.89940000000013</v>
      </c>
      <c r="BF32" s="135">
        <f t="shared" si="19"/>
        <v>922.89940000000013</v>
      </c>
      <c r="BG32" s="135">
        <f t="shared" si="19"/>
        <v>961.66117480000025</v>
      </c>
      <c r="BH32" s="135">
        <f t="shared" si="19"/>
        <v>961.66117480000025</v>
      </c>
      <c r="BI32" s="135">
        <f t="shared" si="19"/>
        <v>961.66117480000025</v>
      </c>
      <c r="BJ32" s="135">
        <f t="shared" si="19"/>
        <v>961.66117480000025</v>
      </c>
      <c r="BK32" s="135">
        <f t="shared" si="19"/>
        <v>961.66117480000025</v>
      </c>
      <c r="BL32" s="135">
        <f t="shared" si="19"/>
        <v>961.66117480000025</v>
      </c>
      <c r="BM32" s="135">
        <f t="shared" si="19"/>
        <v>961.66117480000025</v>
      </c>
      <c r="BN32" s="135">
        <f t="shared" si="19"/>
        <v>961.66117480000025</v>
      </c>
      <c r="BO32" s="135">
        <f t="shared" si="19"/>
        <v>961.66117480000025</v>
      </c>
      <c r="BP32" s="135">
        <f t="shared" si="19"/>
        <v>961.66117480000025</v>
      </c>
      <c r="BQ32" s="135">
        <f t="shared" si="19"/>
        <v>961.66117480000025</v>
      </c>
      <c r="BR32" s="135">
        <f t="shared" si="19"/>
        <v>961.66117480000025</v>
      </c>
      <c r="BS32" s="135">
        <f t="shared" si="19"/>
        <v>1002.0509441416003</v>
      </c>
      <c r="BT32" s="135">
        <f t="shared" si="19"/>
        <v>1002.0509441416003</v>
      </c>
      <c r="BU32" s="135">
        <f t="shared" si="19"/>
        <v>1002.0509441416003</v>
      </c>
      <c r="BV32" s="135">
        <f t="shared" si="19"/>
        <v>1002.0509441416003</v>
      </c>
      <c r="BW32" s="135">
        <f t="shared" si="19"/>
        <v>1002.0509441416003</v>
      </c>
      <c r="BX32" s="135">
        <f t="shared" si="19"/>
        <v>1002.0509441416003</v>
      </c>
      <c r="BY32" s="135">
        <f t="shared" si="19"/>
        <v>1002.0509441416003</v>
      </c>
      <c r="BZ32" s="135">
        <f t="shared" si="19"/>
        <v>1002.0509441416003</v>
      </c>
      <c r="CA32" s="135">
        <f t="shared" si="19"/>
        <v>1002.0509441416003</v>
      </c>
      <c r="CB32" s="135">
        <f t="shared" si="19"/>
        <v>1002.0509441416003</v>
      </c>
      <c r="CC32" s="135">
        <f t="shared" si="19"/>
        <v>1002.0509441416003</v>
      </c>
      <c r="CD32" s="135">
        <f t="shared" si="19"/>
        <v>1002.0509441416003</v>
      </c>
      <c r="CE32" s="135">
        <f t="shared" si="19"/>
        <v>1044.1370837955476</v>
      </c>
      <c r="CF32" s="135">
        <f t="shared" si="19"/>
        <v>1044.1370837955476</v>
      </c>
      <c r="CG32" s="135">
        <f t="shared" si="19"/>
        <v>1044.1370837955476</v>
      </c>
      <c r="CH32" s="135">
        <f t="shared" si="19"/>
        <v>1044.1370837955476</v>
      </c>
      <c r="CI32" s="135">
        <f t="shared" si="19"/>
        <v>1044.1370837955476</v>
      </c>
      <c r="CJ32" s="135">
        <f t="shared" si="19"/>
        <v>1044.1370837955476</v>
      </c>
      <c r="CK32" s="135">
        <f t="shared" si="16"/>
        <v>1044.1370837955476</v>
      </c>
      <c r="CL32" s="135">
        <f t="shared" si="16"/>
        <v>1044.1370837955476</v>
      </c>
      <c r="CM32" s="135">
        <f t="shared" si="16"/>
        <v>1044.1370837955476</v>
      </c>
      <c r="CN32" s="135">
        <f t="shared" si="16"/>
        <v>1044.1370837955476</v>
      </c>
      <c r="CO32" s="135">
        <f t="shared" si="16"/>
        <v>1044.1370837955476</v>
      </c>
      <c r="CP32" s="135">
        <f t="shared" si="16"/>
        <v>1044.1370837955476</v>
      </c>
      <c r="CQ32" s="135">
        <f t="shared" si="16"/>
        <v>1087.9908413149608</v>
      </c>
      <c r="CR32" s="135">
        <f t="shared" si="16"/>
        <v>1087.9908413149608</v>
      </c>
      <c r="CS32" s="135">
        <f t="shared" si="16"/>
        <v>1087.9908413149608</v>
      </c>
      <c r="CT32" s="135">
        <f t="shared" si="16"/>
        <v>1087.9908413149608</v>
      </c>
      <c r="CU32" s="135">
        <f t="shared" si="16"/>
        <v>1087.9908413149608</v>
      </c>
      <c r="CV32" s="135">
        <f t="shared" si="16"/>
        <v>1087.9908413149608</v>
      </c>
      <c r="CW32" s="135">
        <f t="shared" si="16"/>
        <v>1087.9908413149608</v>
      </c>
      <c r="CX32" s="135">
        <f t="shared" si="16"/>
        <v>1087.9908413149608</v>
      </c>
      <c r="CY32" s="135">
        <f t="shared" si="16"/>
        <v>1087.9908413149608</v>
      </c>
      <c r="CZ32" s="135">
        <f t="shared" si="16"/>
        <v>1087.9908413149608</v>
      </c>
      <c r="DA32" s="135">
        <f t="shared" si="16"/>
        <v>1087.9908413149608</v>
      </c>
      <c r="DB32" s="135">
        <f t="shared" si="16"/>
        <v>1087.9908413149608</v>
      </c>
      <c r="DC32" s="135">
        <f t="shared" si="16"/>
        <v>1133.686456650189</v>
      </c>
      <c r="DD32" s="135">
        <f t="shared" si="16"/>
        <v>1133.686456650189</v>
      </c>
      <c r="DE32" s="135">
        <f t="shared" si="16"/>
        <v>1133.686456650189</v>
      </c>
      <c r="DF32" s="135">
        <f t="shared" si="16"/>
        <v>1133.686456650189</v>
      </c>
      <c r="DG32" s="135">
        <f t="shared" si="16"/>
        <v>1133.686456650189</v>
      </c>
      <c r="DH32" s="135">
        <f t="shared" si="16"/>
        <v>1133.686456650189</v>
      </c>
      <c r="DI32" s="135">
        <f t="shared" si="16"/>
        <v>1133.686456650189</v>
      </c>
      <c r="DJ32" s="135">
        <f t="shared" si="16"/>
        <v>1133.686456650189</v>
      </c>
      <c r="DK32" s="135">
        <f t="shared" si="16"/>
        <v>1133.686456650189</v>
      </c>
      <c r="DL32" s="135">
        <f t="shared" si="16"/>
        <v>1133.686456650189</v>
      </c>
      <c r="DM32" s="135">
        <f t="shared" si="16"/>
        <v>1133.686456650189</v>
      </c>
      <c r="DN32" s="135">
        <f t="shared" si="16"/>
        <v>1133.686456650189</v>
      </c>
      <c r="DO32" s="135">
        <f t="shared" si="16"/>
        <v>1181.3012878294971</v>
      </c>
      <c r="DP32" s="135">
        <f t="shared" si="16"/>
        <v>1181.3012878294971</v>
      </c>
      <c r="DQ32" s="135">
        <f t="shared" si="16"/>
        <v>1181.3012878294971</v>
      </c>
      <c r="DR32" s="135">
        <f t="shared" si="16"/>
        <v>1181.3012878294971</v>
      </c>
      <c r="DS32" s="135">
        <f t="shared" si="16"/>
        <v>1181.3012878294971</v>
      </c>
      <c r="DT32" s="135">
        <f t="shared" si="16"/>
        <v>1181.3012878294971</v>
      </c>
      <c r="DU32" s="135">
        <f t="shared" si="16"/>
        <v>1181.3012878294971</v>
      </c>
      <c r="DV32" s="135">
        <f t="shared" si="16"/>
        <v>1181.3012878294971</v>
      </c>
      <c r="DW32" s="135">
        <f t="shared" ref="DW32:EL32" si="20">($D32*$E32)*(1+Rental_Increase2)^(DW$3-1)</f>
        <v>1181.3012878294971</v>
      </c>
      <c r="DX32" s="135">
        <f t="shared" si="20"/>
        <v>1181.3012878294971</v>
      </c>
      <c r="DY32" s="135">
        <f t="shared" si="20"/>
        <v>1181.3012878294971</v>
      </c>
      <c r="DZ32" s="135">
        <f t="shared" si="20"/>
        <v>1181.3012878294971</v>
      </c>
      <c r="EA32" s="135">
        <f t="shared" si="20"/>
        <v>1230.9159419183361</v>
      </c>
      <c r="EB32" s="135">
        <f t="shared" si="20"/>
        <v>1230.9159419183361</v>
      </c>
      <c r="EC32" s="135">
        <f t="shared" si="20"/>
        <v>1230.9159419183361</v>
      </c>
      <c r="ED32" s="135">
        <f t="shared" si="20"/>
        <v>1230.9159419183361</v>
      </c>
      <c r="EE32" s="135">
        <f t="shared" si="20"/>
        <v>1230.9159419183361</v>
      </c>
      <c r="EF32" s="135">
        <f t="shared" si="20"/>
        <v>1230.9159419183361</v>
      </c>
      <c r="EG32" s="135">
        <f t="shared" si="20"/>
        <v>1230.9159419183361</v>
      </c>
      <c r="EH32" s="135">
        <f t="shared" si="20"/>
        <v>1230.9159419183361</v>
      </c>
      <c r="EI32" s="135">
        <f t="shared" si="20"/>
        <v>1230.9159419183361</v>
      </c>
      <c r="EJ32" s="135">
        <f t="shared" si="20"/>
        <v>1230.9159419183361</v>
      </c>
      <c r="EK32" s="135">
        <f t="shared" si="20"/>
        <v>1230.9159419183361</v>
      </c>
      <c r="EL32" s="135">
        <f t="shared" si="20"/>
        <v>1230.9159419183361</v>
      </c>
      <c r="EM32" s="193"/>
    </row>
    <row r="33" spans="1:143" ht="15" customHeight="1" x14ac:dyDescent="0.2">
      <c r="A33" s="123">
        <v>1</v>
      </c>
      <c r="B33" s="88">
        <f t="shared" si="13"/>
        <v>14</v>
      </c>
      <c r="C33" s="61" t="s">
        <v>161</v>
      </c>
      <c r="D33" s="241">
        <v>750</v>
      </c>
      <c r="E33" s="134">
        <f t="shared" si="11"/>
        <v>1.0333333333333334</v>
      </c>
      <c r="U33" s="27"/>
      <c r="W33" s="270">
        <v>775</v>
      </c>
      <c r="X33" s="135">
        <f t="shared" si="18"/>
        <v>775.00000000000011</v>
      </c>
      <c r="Y33" s="135">
        <f t="shared" si="19"/>
        <v>775.00000000000011</v>
      </c>
      <c r="Z33" s="135">
        <f t="shared" si="19"/>
        <v>775.00000000000011</v>
      </c>
      <c r="AA33" s="135">
        <f t="shared" si="19"/>
        <v>775.00000000000011</v>
      </c>
      <c r="AB33" s="135">
        <f t="shared" si="19"/>
        <v>775.00000000000011</v>
      </c>
      <c r="AC33" s="135">
        <f t="shared" si="19"/>
        <v>775.00000000000011</v>
      </c>
      <c r="AD33" s="135">
        <f t="shared" si="19"/>
        <v>775.00000000000011</v>
      </c>
      <c r="AE33" s="135">
        <f t="shared" si="19"/>
        <v>775.00000000000011</v>
      </c>
      <c r="AF33" s="135">
        <f t="shared" si="19"/>
        <v>775.00000000000011</v>
      </c>
      <c r="AG33" s="135">
        <f t="shared" si="19"/>
        <v>775.00000000000011</v>
      </c>
      <c r="AH33" s="135">
        <f t="shared" si="19"/>
        <v>775.00000000000011</v>
      </c>
      <c r="AI33" s="135">
        <f t="shared" si="19"/>
        <v>807.55000000000018</v>
      </c>
      <c r="AJ33" s="135">
        <f t="shared" si="19"/>
        <v>807.55000000000018</v>
      </c>
      <c r="AK33" s="135">
        <f t="shared" si="19"/>
        <v>807.55000000000018</v>
      </c>
      <c r="AL33" s="135">
        <f t="shared" si="19"/>
        <v>807.55000000000018</v>
      </c>
      <c r="AM33" s="135">
        <f t="shared" si="19"/>
        <v>807.55000000000018</v>
      </c>
      <c r="AN33" s="135">
        <f t="shared" si="19"/>
        <v>807.55000000000018</v>
      </c>
      <c r="AO33" s="135">
        <f t="shared" si="19"/>
        <v>807.55000000000018</v>
      </c>
      <c r="AP33" s="135">
        <f t="shared" si="19"/>
        <v>807.55000000000018</v>
      </c>
      <c r="AQ33" s="135">
        <f t="shared" si="19"/>
        <v>807.55000000000018</v>
      </c>
      <c r="AR33" s="135">
        <f t="shared" si="19"/>
        <v>807.55000000000018</v>
      </c>
      <c r="AS33" s="135">
        <f t="shared" si="19"/>
        <v>807.55000000000018</v>
      </c>
      <c r="AT33" s="135">
        <f t="shared" si="19"/>
        <v>807.55000000000018</v>
      </c>
      <c r="AU33" s="135">
        <f t="shared" si="19"/>
        <v>841.4671000000003</v>
      </c>
      <c r="AV33" s="135">
        <f t="shared" si="19"/>
        <v>841.4671000000003</v>
      </c>
      <c r="AW33" s="135">
        <f t="shared" si="19"/>
        <v>841.4671000000003</v>
      </c>
      <c r="AX33" s="135">
        <f t="shared" si="19"/>
        <v>841.4671000000003</v>
      </c>
      <c r="AY33" s="135">
        <f t="shared" si="19"/>
        <v>841.4671000000003</v>
      </c>
      <c r="AZ33" s="135">
        <f t="shared" si="19"/>
        <v>841.4671000000003</v>
      </c>
      <c r="BA33" s="135">
        <f t="shared" si="19"/>
        <v>841.4671000000003</v>
      </c>
      <c r="BB33" s="135">
        <f t="shared" si="19"/>
        <v>841.4671000000003</v>
      </c>
      <c r="BC33" s="135">
        <f t="shared" si="19"/>
        <v>841.4671000000003</v>
      </c>
      <c r="BD33" s="135">
        <f t="shared" si="19"/>
        <v>841.4671000000003</v>
      </c>
      <c r="BE33" s="135">
        <f t="shared" si="19"/>
        <v>841.4671000000003</v>
      </c>
      <c r="BF33" s="135">
        <f t="shared" si="19"/>
        <v>841.4671000000003</v>
      </c>
      <c r="BG33" s="135">
        <f t="shared" si="19"/>
        <v>876.80871820000038</v>
      </c>
      <c r="BH33" s="135">
        <f t="shared" si="19"/>
        <v>876.80871820000038</v>
      </c>
      <c r="BI33" s="135">
        <f t="shared" si="19"/>
        <v>876.80871820000038</v>
      </c>
      <c r="BJ33" s="135">
        <f t="shared" si="19"/>
        <v>876.80871820000038</v>
      </c>
      <c r="BK33" s="135">
        <f t="shared" si="19"/>
        <v>876.80871820000038</v>
      </c>
      <c r="BL33" s="135">
        <f t="shared" si="19"/>
        <v>876.80871820000038</v>
      </c>
      <c r="BM33" s="135">
        <f t="shared" si="19"/>
        <v>876.80871820000038</v>
      </c>
      <c r="BN33" s="135">
        <f t="shared" si="19"/>
        <v>876.80871820000038</v>
      </c>
      <c r="BO33" s="135">
        <f t="shared" si="19"/>
        <v>876.80871820000038</v>
      </c>
      <c r="BP33" s="135">
        <f t="shared" si="19"/>
        <v>876.80871820000038</v>
      </c>
      <c r="BQ33" s="135">
        <f t="shared" si="19"/>
        <v>876.80871820000038</v>
      </c>
      <c r="BR33" s="135">
        <f t="shared" si="19"/>
        <v>876.80871820000038</v>
      </c>
      <c r="BS33" s="135">
        <f t="shared" si="19"/>
        <v>913.63468436440041</v>
      </c>
      <c r="BT33" s="135">
        <f t="shared" si="19"/>
        <v>913.63468436440041</v>
      </c>
      <c r="BU33" s="135">
        <f t="shared" si="19"/>
        <v>913.63468436440041</v>
      </c>
      <c r="BV33" s="135">
        <f t="shared" si="19"/>
        <v>913.63468436440041</v>
      </c>
      <c r="BW33" s="135">
        <f t="shared" si="19"/>
        <v>913.63468436440041</v>
      </c>
      <c r="BX33" s="135">
        <f t="shared" si="19"/>
        <v>913.63468436440041</v>
      </c>
      <c r="BY33" s="135">
        <f t="shared" si="19"/>
        <v>913.63468436440041</v>
      </c>
      <c r="BZ33" s="135">
        <f t="shared" si="19"/>
        <v>913.63468436440041</v>
      </c>
      <c r="CA33" s="135">
        <f t="shared" si="19"/>
        <v>913.63468436440041</v>
      </c>
      <c r="CB33" s="135">
        <f t="shared" si="19"/>
        <v>913.63468436440041</v>
      </c>
      <c r="CC33" s="135">
        <f t="shared" si="19"/>
        <v>913.63468436440041</v>
      </c>
      <c r="CD33" s="135">
        <f t="shared" si="19"/>
        <v>913.63468436440041</v>
      </c>
      <c r="CE33" s="135">
        <f t="shared" si="19"/>
        <v>952.0073411077052</v>
      </c>
      <c r="CF33" s="135">
        <f t="shared" si="19"/>
        <v>952.0073411077052</v>
      </c>
      <c r="CG33" s="135">
        <f t="shared" si="19"/>
        <v>952.0073411077052</v>
      </c>
      <c r="CH33" s="135">
        <f t="shared" si="19"/>
        <v>952.0073411077052</v>
      </c>
      <c r="CI33" s="135">
        <f t="shared" si="19"/>
        <v>952.0073411077052</v>
      </c>
      <c r="CJ33" s="135">
        <f t="shared" si="19"/>
        <v>952.0073411077052</v>
      </c>
      <c r="CK33" s="135">
        <f t="shared" ref="CK33:EL33" si="21">($D33*$E33)*(1+Rental_Increase2)^(CK$3-1)</f>
        <v>952.0073411077052</v>
      </c>
      <c r="CL33" s="135">
        <f t="shared" si="21"/>
        <v>952.0073411077052</v>
      </c>
      <c r="CM33" s="135">
        <f t="shared" si="21"/>
        <v>952.0073411077052</v>
      </c>
      <c r="CN33" s="135">
        <f t="shared" si="21"/>
        <v>952.0073411077052</v>
      </c>
      <c r="CO33" s="135">
        <f t="shared" si="21"/>
        <v>952.0073411077052</v>
      </c>
      <c r="CP33" s="135">
        <f t="shared" si="21"/>
        <v>952.0073411077052</v>
      </c>
      <c r="CQ33" s="135">
        <f t="shared" si="21"/>
        <v>991.99164943422909</v>
      </c>
      <c r="CR33" s="135">
        <f t="shared" si="21"/>
        <v>991.99164943422909</v>
      </c>
      <c r="CS33" s="135">
        <f t="shared" si="21"/>
        <v>991.99164943422909</v>
      </c>
      <c r="CT33" s="135">
        <f t="shared" si="21"/>
        <v>991.99164943422909</v>
      </c>
      <c r="CU33" s="135">
        <f t="shared" si="21"/>
        <v>991.99164943422909</v>
      </c>
      <c r="CV33" s="135">
        <f t="shared" si="21"/>
        <v>991.99164943422909</v>
      </c>
      <c r="CW33" s="135">
        <f t="shared" si="21"/>
        <v>991.99164943422909</v>
      </c>
      <c r="CX33" s="135">
        <f t="shared" si="21"/>
        <v>991.99164943422909</v>
      </c>
      <c r="CY33" s="135">
        <f t="shared" si="21"/>
        <v>991.99164943422909</v>
      </c>
      <c r="CZ33" s="135">
        <f t="shared" si="21"/>
        <v>991.99164943422909</v>
      </c>
      <c r="DA33" s="135">
        <f t="shared" si="21"/>
        <v>991.99164943422909</v>
      </c>
      <c r="DB33" s="135">
        <f t="shared" si="21"/>
        <v>991.99164943422909</v>
      </c>
      <c r="DC33" s="135">
        <f t="shared" si="21"/>
        <v>1033.6552987104667</v>
      </c>
      <c r="DD33" s="135">
        <f t="shared" si="21"/>
        <v>1033.6552987104667</v>
      </c>
      <c r="DE33" s="135">
        <f t="shared" si="21"/>
        <v>1033.6552987104667</v>
      </c>
      <c r="DF33" s="135">
        <f t="shared" si="21"/>
        <v>1033.6552987104667</v>
      </c>
      <c r="DG33" s="135">
        <f t="shared" si="21"/>
        <v>1033.6552987104667</v>
      </c>
      <c r="DH33" s="135">
        <f t="shared" si="21"/>
        <v>1033.6552987104667</v>
      </c>
      <c r="DI33" s="135">
        <f t="shared" si="21"/>
        <v>1033.6552987104667</v>
      </c>
      <c r="DJ33" s="135">
        <f t="shared" si="21"/>
        <v>1033.6552987104667</v>
      </c>
      <c r="DK33" s="135">
        <f t="shared" si="21"/>
        <v>1033.6552987104667</v>
      </c>
      <c r="DL33" s="135">
        <f t="shared" si="21"/>
        <v>1033.6552987104667</v>
      </c>
      <c r="DM33" s="135">
        <f t="shared" si="21"/>
        <v>1033.6552987104667</v>
      </c>
      <c r="DN33" s="135">
        <f t="shared" si="21"/>
        <v>1033.6552987104667</v>
      </c>
      <c r="DO33" s="135">
        <f t="shared" si="21"/>
        <v>1077.0688212563064</v>
      </c>
      <c r="DP33" s="135">
        <f t="shared" si="21"/>
        <v>1077.0688212563064</v>
      </c>
      <c r="DQ33" s="135">
        <f t="shared" si="21"/>
        <v>1077.0688212563064</v>
      </c>
      <c r="DR33" s="135">
        <f t="shared" si="21"/>
        <v>1077.0688212563064</v>
      </c>
      <c r="DS33" s="135">
        <f t="shared" si="21"/>
        <v>1077.0688212563064</v>
      </c>
      <c r="DT33" s="135">
        <f t="shared" si="21"/>
        <v>1077.0688212563064</v>
      </c>
      <c r="DU33" s="135">
        <f t="shared" si="21"/>
        <v>1077.0688212563064</v>
      </c>
      <c r="DV33" s="135">
        <f t="shared" si="21"/>
        <v>1077.0688212563064</v>
      </c>
      <c r="DW33" s="135">
        <f t="shared" si="21"/>
        <v>1077.0688212563064</v>
      </c>
      <c r="DX33" s="135">
        <f t="shared" si="21"/>
        <v>1077.0688212563064</v>
      </c>
      <c r="DY33" s="135">
        <f t="shared" si="21"/>
        <v>1077.0688212563064</v>
      </c>
      <c r="DZ33" s="135">
        <f t="shared" si="21"/>
        <v>1077.0688212563064</v>
      </c>
      <c r="EA33" s="135">
        <f t="shared" si="21"/>
        <v>1122.3057117490712</v>
      </c>
      <c r="EB33" s="135">
        <f t="shared" si="21"/>
        <v>1122.3057117490712</v>
      </c>
      <c r="EC33" s="135">
        <f t="shared" si="21"/>
        <v>1122.3057117490712</v>
      </c>
      <c r="ED33" s="135">
        <f t="shared" si="21"/>
        <v>1122.3057117490712</v>
      </c>
      <c r="EE33" s="135">
        <f t="shared" si="21"/>
        <v>1122.3057117490712</v>
      </c>
      <c r="EF33" s="135">
        <f t="shared" si="21"/>
        <v>1122.3057117490712</v>
      </c>
      <c r="EG33" s="135">
        <f t="shared" si="21"/>
        <v>1122.3057117490712</v>
      </c>
      <c r="EH33" s="135">
        <f t="shared" si="21"/>
        <v>1122.3057117490712</v>
      </c>
      <c r="EI33" s="135">
        <f t="shared" si="21"/>
        <v>1122.3057117490712</v>
      </c>
      <c r="EJ33" s="135">
        <f t="shared" si="21"/>
        <v>1122.3057117490712</v>
      </c>
      <c r="EK33" s="135">
        <f t="shared" si="21"/>
        <v>1122.3057117490712</v>
      </c>
      <c r="EL33" s="135">
        <f t="shared" si="21"/>
        <v>1122.3057117490712</v>
      </c>
      <c r="EM33" s="193"/>
    </row>
    <row r="34" spans="1:143" ht="15" customHeight="1" x14ac:dyDescent="0.2">
      <c r="A34" s="123">
        <v>1</v>
      </c>
      <c r="B34" s="88">
        <f t="shared" si="13"/>
        <v>15</v>
      </c>
      <c r="C34" s="61" t="s">
        <v>161</v>
      </c>
      <c r="D34" s="241">
        <v>750</v>
      </c>
      <c r="E34" s="134">
        <f t="shared" si="11"/>
        <v>1.1333333333333333</v>
      </c>
      <c r="U34" s="27"/>
      <c r="W34" s="270">
        <v>850</v>
      </c>
      <c r="X34" s="135">
        <f t="shared" si="18"/>
        <v>850</v>
      </c>
      <c r="Y34" s="135">
        <f t="shared" si="19"/>
        <v>850</v>
      </c>
      <c r="Z34" s="135">
        <f t="shared" si="19"/>
        <v>850</v>
      </c>
      <c r="AA34" s="135">
        <f t="shared" si="19"/>
        <v>850</v>
      </c>
      <c r="AB34" s="135">
        <f t="shared" si="19"/>
        <v>850</v>
      </c>
      <c r="AC34" s="135">
        <f t="shared" si="19"/>
        <v>850</v>
      </c>
      <c r="AD34" s="135">
        <f t="shared" si="19"/>
        <v>850</v>
      </c>
      <c r="AE34" s="135">
        <f t="shared" si="19"/>
        <v>850</v>
      </c>
      <c r="AF34" s="135">
        <f t="shared" si="19"/>
        <v>850</v>
      </c>
      <c r="AG34" s="135">
        <f t="shared" si="19"/>
        <v>850</v>
      </c>
      <c r="AH34" s="135">
        <f t="shared" si="19"/>
        <v>850</v>
      </c>
      <c r="AI34" s="135">
        <f t="shared" si="19"/>
        <v>885.7</v>
      </c>
      <c r="AJ34" s="135">
        <f t="shared" si="19"/>
        <v>885.7</v>
      </c>
      <c r="AK34" s="135">
        <f t="shared" si="19"/>
        <v>885.7</v>
      </c>
      <c r="AL34" s="135">
        <f t="shared" si="19"/>
        <v>885.7</v>
      </c>
      <c r="AM34" s="135">
        <f t="shared" si="19"/>
        <v>885.7</v>
      </c>
      <c r="AN34" s="135">
        <f t="shared" si="19"/>
        <v>885.7</v>
      </c>
      <c r="AO34" s="135">
        <f t="shared" si="19"/>
        <v>885.7</v>
      </c>
      <c r="AP34" s="135">
        <f t="shared" si="19"/>
        <v>885.7</v>
      </c>
      <c r="AQ34" s="135">
        <f t="shared" si="19"/>
        <v>885.7</v>
      </c>
      <c r="AR34" s="135">
        <f t="shared" si="19"/>
        <v>885.7</v>
      </c>
      <c r="AS34" s="135">
        <f t="shared" si="19"/>
        <v>885.7</v>
      </c>
      <c r="AT34" s="135">
        <f t="shared" si="19"/>
        <v>885.7</v>
      </c>
      <c r="AU34" s="135">
        <f t="shared" si="19"/>
        <v>922.89940000000013</v>
      </c>
      <c r="AV34" s="135">
        <f t="shared" si="19"/>
        <v>922.89940000000013</v>
      </c>
      <c r="AW34" s="135">
        <f t="shared" si="19"/>
        <v>922.89940000000013</v>
      </c>
      <c r="AX34" s="135">
        <f t="shared" si="19"/>
        <v>922.89940000000013</v>
      </c>
      <c r="AY34" s="135">
        <f t="shared" si="19"/>
        <v>922.89940000000013</v>
      </c>
      <c r="AZ34" s="135">
        <f t="shared" si="19"/>
        <v>922.89940000000013</v>
      </c>
      <c r="BA34" s="135">
        <f t="shared" si="19"/>
        <v>922.89940000000013</v>
      </c>
      <c r="BB34" s="135">
        <f t="shared" si="19"/>
        <v>922.89940000000013</v>
      </c>
      <c r="BC34" s="135">
        <f t="shared" si="19"/>
        <v>922.89940000000013</v>
      </c>
      <c r="BD34" s="135">
        <f t="shared" si="19"/>
        <v>922.89940000000013</v>
      </c>
      <c r="BE34" s="135">
        <f t="shared" si="19"/>
        <v>922.89940000000013</v>
      </c>
      <c r="BF34" s="135">
        <f t="shared" si="19"/>
        <v>922.89940000000013</v>
      </c>
      <c r="BG34" s="135">
        <f t="shared" si="19"/>
        <v>961.66117480000025</v>
      </c>
      <c r="BH34" s="135">
        <f t="shared" si="19"/>
        <v>961.66117480000025</v>
      </c>
      <c r="BI34" s="135">
        <f t="shared" si="19"/>
        <v>961.66117480000025</v>
      </c>
      <c r="BJ34" s="135">
        <f t="shared" si="19"/>
        <v>961.66117480000025</v>
      </c>
      <c r="BK34" s="135">
        <f t="shared" si="19"/>
        <v>961.66117480000025</v>
      </c>
      <c r="BL34" s="135">
        <f t="shared" si="19"/>
        <v>961.66117480000025</v>
      </c>
      <c r="BM34" s="135">
        <f t="shared" si="19"/>
        <v>961.66117480000025</v>
      </c>
      <c r="BN34" s="135">
        <f t="shared" si="19"/>
        <v>961.66117480000025</v>
      </c>
      <c r="BO34" s="135">
        <f t="shared" si="19"/>
        <v>961.66117480000025</v>
      </c>
      <c r="BP34" s="135">
        <f t="shared" si="19"/>
        <v>961.66117480000025</v>
      </c>
      <c r="BQ34" s="135">
        <f t="shared" si="19"/>
        <v>961.66117480000025</v>
      </c>
      <c r="BR34" s="135">
        <f t="shared" si="19"/>
        <v>961.66117480000025</v>
      </c>
      <c r="BS34" s="135">
        <f t="shared" si="19"/>
        <v>1002.0509441416003</v>
      </c>
      <c r="BT34" s="135">
        <f t="shared" si="19"/>
        <v>1002.0509441416003</v>
      </c>
      <c r="BU34" s="135">
        <f t="shared" si="19"/>
        <v>1002.0509441416003</v>
      </c>
      <c r="BV34" s="135">
        <f t="shared" si="19"/>
        <v>1002.0509441416003</v>
      </c>
      <c r="BW34" s="135">
        <f t="shared" si="19"/>
        <v>1002.0509441416003</v>
      </c>
      <c r="BX34" s="135">
        <f t="shared" si="19"/>
        <v>1002.0509441416003</v>
      </c>
      <c r="BY34" s="135">
        <f t="shared" si="19"/>
        <v>1002.0509441416003</v>
      </c>
      <c r="BZ34" s="135">
        <f t="shared" si="19"/>
        <v>1002.0509441416003</v>
      </c>
      <c r="CA34" s="135">
        <f t="shared" si="19"/>
        <v>1002.0509441416003</v>
      </c>
      <c r="CB34" s="135">
        <f t="shared" si="19"/>
        <v>1002.0509441416003</v>
      </c>
      <c r="CC34" s="135">
        <f t="shared" si="19"/>
        <v>1002.0509441416003</v>
      </c>
      <c r="CD34" s="135">
        <f t="shared" si="19"/>
        <v>1002.0509441416003</v>
      </c>
      <c r="CE34" s="135">
        <f t="shared" si="19"/>
        <v>1044.1370837955476</v>
      </c>
      <c r="CF34" s="135">
        <f t="shared" si="19"/>
        <v>1044.1370837955476</v>
      </c>
      <c r="CG34" s="135">
        <f t="shared" si="19"/>
        <v>1044.1370837955476</v>
      </c>
      <c r="CH34" s="135">
        <f t="shared" si="19"/>
        <v>1044.1370837955476</v>
      </c>
      <c r="CI34" s="135">
        <f t="shared" si="19"/>
        <v>1044.1370837955476</v>
      </c>
      <c r="CJ34" s="135">
        <f t="shared" ref="CJ34:EL37" si="22">($D34*$E34)*(1+Rental_Increase2)^(CJ$3-1)</f>
        <v>1044.1370837955476</v>
      </c>
      <c r="CK34" s="135">
        <f t="shared" si="22"/>
        <v>1044.1370837955476</v>
      </c>
      <c r="CL34" s="135">
        <f t="shared" si="22"/>
        <v>1044.1370837955476</v>
      </c>
      <c r="CM34" s="135">
        <f t="shared" si="22"/>
        <v>1044.1370837955476</v>
      </c>
      <c r="CN34" s="135">
        <f t="shared" si="22"/>
        <v>1044.1370837955476</v>
      </c>
      <c r="CO34" s="135">
        <f t="shared" si="22"/>
        <v>1044.1370837955476</v>
      </c>
      <c r="CP34" s="135">
        <f t="shared" si="22"/>
        <v>1044.1370837955476</v>
      </c>
      <c r="CQ34" s="135">
        <f t="shared" si="22"/>
        <v>1087.9908413149608</v>
      </c>
      <c r="CR34" s="135">
        <f t="shared" si="22"/>
        <v>1087.9908413149608</v>
      </c>
      <c r="CS34" s="135">
        <f t="shared" si="22"/>
        <v>1087.9908413149608</v>
      </c>
      <c r="CT34" s="135">
        <f t="shared" si="22"/>
        <v>1087.9908413149608</v>
      </c>
      <c r="CU34" s="135">
        <f t="shared" si="22"/>
        <v>1087.9908413149608</v>
      </c>
      <c r="CV34" s="135">
        <f t="shared" si="22"/>
        <v>1087.9908413149608</v>
      </c>
      <c r="CW34" s="135">
        <f t="shared" si="22"/>
        <v>1087.9908413149608</v>
      </c>
      <c r="CX34" s="135">
        <f t="shared" si="22"/>
        <v>1087.9908413149608</v>
      </c>
      <c r="CY34" s="135">
        <f t="shared" si="22"/>
        <v>1087.9908413149608</v>
      </c>
      <c r="CZ34" s="135">
        <f t="shared" si="22"/>
        <v>1087.9908413149608</v>
      </c>
      <c r="DA34" s="135">
        <f t="shared" si="22"/>
        <v>1087.9908413149608</v>
      </c>
      <c r="DB34" s="135">
        <f t="shared" si="22"/>
        <v>1087.9908413149608</v>
      </c>
      <c r="DC34" s="135">
        <f t="shared" si="22"/>
        <v>1133.686456650189</v>
      </c>
      <c r="DD34" s="135">
        <f t="shared" si="22"/>
        <v>1133.686456650189</v>
      </c>
      <c r="DE34" s="135">
        <f t="shared" si="22"/>
        <v>1133.686456650189</v>
      </c>
      <c r="DF34" s="135">
        <f t="shared" si="22"/>
        <v>1133.686456650189</v>
      </c>
      <c r="DG34" s="135">
        <f t="shared" si="22"/>
        <v>1133.686456650189</v>
      </c>
      <c r="DH34" s="135">
        <f t="shared" si="22"/>
        <v>1133.686456650189</v>
      </c>
      <c r="DI34" s="135">
        <f t="shared" si="22"/>
        <v>1133.686456650189</v>
      </c>
      <c r="DJ34" s="135">
        <f t="shared" si="22"/>
        <v>1133.686456650189</v>
      </c>
      <c r="DK34" s="135">
        <f t="shared" si="22"/>
        <v>1133.686456650189</v>
      </c>
      <c r="DL34" s="135">
        <f t="shared" si="22"/>
        <v>1133.686456650189</v>
      </c>
      <c r="DM34" s="135">
        <f t="shared" si="22"/>
        <v>1133.686456650189</v>
      </c>
      <c r="DN34" s="135">
        <f t="shared" si="22"/>
        <v>1133.686456650189</v>
      </c>
      <c r="DO34" s="135">
        <f t="shared" si="22"/>
        <v>1181.3012878294971</v>
      </c>
      <c r="DP34" s="135">
        <f t="shared" si="22"/>
        <v>1181.3012878294971</v>
      </c>
      <c r="DQ34" s="135">
        <f t="shared" si="22"/>
        <v>1181.3012878294971</v>
      </c>
      <c r="DR34" s="135">
        <f t="shared" si="22"/>
        <v>1181.3012878294971</v>
      </c>
      <c r="DS34" s="135">
        <f t="shared" si="22"/>
        <v>1181.3012878294971</v>
      </c>
      <c r="DT34" s="135">
        <f t="shared" si="22"/>
        <v>1181.3012878294971</v>
      </c>
      <c r="DU34" s="135">
        <f t="shared" si="22"/>
        <v>1181.3012878294971</v>
      </c>
      <c r="DV34" s="135">
        <f t="shared" si="22"/>
        <v>1181.3012878294971</v>
      </c>
      <c r="DW34" s="135">
        <f t="shared" si="22"/>
        <v>1181.3012878294971</v>
      </c>
      <c r="DX34" s="135">
        <f t="shared" si="22"/>
        <v>1181.3012878294971</v>
      </c>
      <c r="DY34" s="135">
        <f t="shared" si="22"/>
        <v>1181.3012878294971</v>
      </c>
      <c r="DZ34" s="135">
        <f t="shared" si="22"/>
        <v>1181.3012878294971</v>
      </c>
      <c r="EA34" s="135">
        <f t="shared" si="22"/>
        <v>1230.9159419183361</v>
      </c>
      <c r="EB34" s="135">
        <f t="shared" si="22"/>
        <v>1230.9159419183361</v>
      </c>
      <c r="EC34" s="135">
        <f t="shared" si="22"/>
        <v>1230.9159419183361</v>
      </c>
      <c r="ED34" s="135">
        <f t="shared" si="22"/>
        <v>1230.9159419183361</v>
      </c>
      <c r="EE34" s="135">
        <f t="shared" si="22"/>
        <v>1230.9159419183361</v>
      </c>
      <c r="EF34" s="135">
        <f t="shared" si="22"/>
        <v>1230.9159419183361</v>
      </c>
      <c r="EG34" s="135">
        <f t="shared" si="22"/>
        <v>1230.9159419183361</v>
      </c>
      <c r="EH34" s="135">
        <f t="shared" si="22"/>
        <v>1230.9159419183361</v>
      </c>
      <c r="EI34" s="135">
        <f t="shared" si="22"/>
        <v>1230.9159419183361</v>
      </c>
      <c r="EJ34" s="135">
        <f t="shared" si="22"/>
        <v>1230.9159419183361</v>
      </c>
      <c r="EK34" s="135">
        <f t="shared" si="22"/>
        <v>1230.9159419183361</v>
      </c>
      <c r="EL34" s="135">
        <f t="shared" si="22"/>
        <v>1230.9159419183361</v>
      </c>
      <c r="EM34" s="193"/>
    </row>
    <row r="35" spans="1:143" ht="15" customHeight="1" x14ac:dyDescent="0.2">
      <c r="A35" s="123">
        <v>1</v>
      </c>
      <c r="B35" s="88">
        <f t="shared" si="13"/>
        <v>16</v>
      </c>
      <c r="C35" s="61" t="s">
        <v>161</v>
      </c>
      <c r="D35" s="241">
        <v>750</v>
      </c>
      <c r="E35" s="134">
        <f t="shared" si="11"/>
        <v>1.1333333333333333</v>
      </c>
      <c r="U35" s="27"/>
      <c r="W35" s="270">
        <v>850</v>
      </c>
      <c r="X35" s="135">
        <f t="shared" si="18"/>
        <v>850</v>
      </c>
      <c r="Y35" s="135">
        <f t="shared" ref="Y35:CJ38" si="23">($D35*$E35)*(1+Rental_Increase2)^(Y$3-1)</f>
        <v>850</v>
      </c>
      <c r="Z35" s="135">
        <f t="shared" si="23"/>
        <v>850</v>
      </c>
      <c r="AA35" s="135">
        <f t="shared" si="23"/>
        <v>850</v>
      </c>
      <c r="AB35" s="135">
        <f t="shared" si="23"/>
        <v>850</v>
      </c>
      <c r="AC35" s="135">
        <f t="shared" si="23"/>
        <v>850</v>
      </c>
      <c r="AD35" s="135">
        <f t="shared" si="23"/>
        <v>850</v>
      </c>
      <c r="AE35" s="135">
        <f t="shared" si="23"/>
        <v>850</v>
      </c>
      <c r="AF35" s="135">
        <f t="shared" si="23"/>
        <v>850</v>
      </c>
      <c r="AG35" s="135">
        <f t="shared" si="23"/>
        <v>850</v>
      </c>
      <c r="AH35" s="135">
        <f t="shared" si="23"/>
        <v>850</v>
      </c>
      <c r="AI35" s="135">
        <f t="shared" si="23"/>
        <v>885.7</v>
      </c>
      <c r="AJ35" s="135">
        <f t="shared" si="23"/>
        <v>885.7</v>
      </c>
      <c r="AK35" s="135">
        <f t="shared" si="23"/>
        <v>885.7</v>
      </c>
      <c r="AL35" s="135">
        <f t="shared" si="23"/>
        <v>885.7</v>
      </c>
      <c r="AM35" s="135">
        <f t="shared" si="23"/>
        <v>885.7</v>
      </c>
      <c r="AN35" s="135">
        <f t="shared" si="23"/>
        <v>885.7</v>
      </c>
      <c r="AO35" s="135">
        <f t="shared" si="23"/>
        <v>885.7</v>
      </c>
      <c r="AP35" s="135">
        <f t="shared" si="23"/>
        <v>885.7</v>
      </c>
      <c r="AQ35" s="135">
        <f t="shared" si="23"/>
        <v>885.7</v>
      </c>
      <c r="AR35" s="135">
        <f t="shared" si="23"/>
        <v>885.7</v>
      </c>
      <c r="AS35" s="135">
        <f t="shared" si="23"/>
        <v>885.7</v>
      </c>
      <c r="AT35" s="135">
        <f t="shared" si="23"/>
        <v>885.7</v>
      </c>
      <c r="AU35" s="135">
        <f t="shared" si="23"/>
        <v>922.89940000000013</v>
      </c>
      <c r="AV35" s="135">
        <f t="shared" si="23"/>
        <v>922.89940000000013</v>
      </c>
      <c r="AW35" s="135">
        <f t="shared" si="23"/>
        <v>922.89940000000013</v>
      </c>
      <c r="AX35" s="135">
        <f t="shared" si="23"/>
        <v>922.89940000000013</v>
      </c>
      <c r="AY35" s="135">
        <f t="shared" si="23"/>
        <v>922.89940000000013</v>
      </c>
      <c r="AZ35" s="135">
        <f t="shared" si="23"/>
        <v>922.89940000000013</v>
      </c>
      <c r="BA35" s="135">
        <f t="shared" si="23"/>
        <v>922.89940000000013</v>
      </c>
      <c r="BB35" s="135">
        <f t="shared" si="23"/>
        <v>922.89940000000013</v>
      </c>
      <c r="BC35" s="135">
        <f t="shared" si="23"/>
        <v>922.89940000000013</v>
      </c>
      <c r="BD35" s="135">
        <f t="shared" si="23"/>
        <v>922.89940000000013</v>
      </c>
      <c r="BE35" s="135">
        <f t="shared" si="23"/>
        <v>922.89940000000013</v>
      </c>
      <c r="BF35" s="135">
        <f t="shared" si="23"/>
        <v>922.89940000000013</v>
      </c>
      <c r="BG35" s="135">
        <f t="shared" si="23"/>
        <v>961.66117480000025</v>
      </c>
      <c r="BH35" s="135">
        <f t="shared" si="23"/>
        <v>961.66117480000025</v>
      </c>
      <c r="BI35" s="135">
        <f t="shared" si="23"/>
        <v>961.66117480000025</v>
      </c>
      <c r="BJ35" s="135">
        <f t="shared" si="23"/>
        <v>961.66117480000025</v>
      </c>
      <c r="BK35" s="135">
        <f t="shared" si="23"/>
        <v>961.66117480000025</v>
      </c>
      <c r="BL35" s="135">
        <f t="shared" si="23"/>
        <v>961.66117480000025</v>
      </c>
      <c r="BM35" s="135">
        <f t="shared" si="23"/>
        <v>961.66117480000025</v>
      </c>
      <c r="BN35" s="135">
        <f t="shared" si="23"/>
        <v>961.66117480000025</v>
      </c>
      <c r="BO35" s="135">
        <f t="shared" si="23"/>
        <v>961.66117480000025</v>
      </c>
      <c r="BP35" s="135">
        <f t="shared" si="23"/>
        <v>961.66117480000025</v>
      </c>
      <c r="BQ35" s="135">
        <f t="shared" si="23"/>
        <v>961.66117480000025</v>
      </c>
      <c r="BR35" s="135">
        <f t="shared" si="23"/>
        <v>961.66117480000025</v>
      </c>
      <c r="BS35" s="135">
        <f t="shared" si="23"/>
        <v>1002.0509441416003</v>
      </c>
      <c r="BT35" s="135">
        <f t="shared" si="23"/>
        <v>1002.0509441416003</v>
      </c>
      <c r="BU35" s="135">
        <f t="shared" si="23"/>
        <v>1002.0509441416003</v>
      </c>
      <c r="BV35" s="135">
        <f t="shared" si="23"/>
        <v>1002.0509441416003</v>
      </c>
      <c r="BW35" s="135">
        <f t="shared" si="23"/>
        <v>1002.0509441416003</v>
      </c>
      <c r="BX35" s="135">
        <f t="shared" si="23"/>
        <v>1002.0509441416003</v>
      </c>
      <c r="BY35" s="135">
        <f t="shared" si="23"/>
        <v>1002.0509441416003</v>
      </c>
      <c r="BZ35" s="135">
        <f t="shared" si="23"/>
        <v>1002.0509441416003</v>
      </c>
      <c r="CA35" s="135">
        <f t="shared" si="23"/>
        <v>1002.0509441416003</v>
      </c>
      <c r="CB35" s="135">
        <f t="shared" si="23"/>
        <v>1002.0509441416003</v>
      </c>
      <c r="CC35" s="135">
        <f t="shared" si="23"/>
        <v>1002.0509441416003</v>
      </c>
      <c r="CD35" s="135">
        <f t="shared" si="23"/>
        <v>1002.0509441416003</v>
      </c>
      <c r="CE35" s="135">
        <f t="shared" si="23"/>
        <v>1044.1370837955476</v>
      </c>
      <c r="CF35" s="135">
        <f t="shared" si="23"/>
        <v>1044.1370837955476</v>
      </c>
      <c r="CG35" s="135">
        <f t="shared" si="23"/>
        <v>1044.1370837955476</v>
      </c>
      <c r="CH35" s="135">
        <f t="shared" si="23"/>
        <v>1044.1370837955476</v>
      </c>
      <c r="CI35" s="135">
        <f t="shared" si="23"/>
        <v>1044.1370837955476</v>
      </c>
      <c r="CJ35" s="135">
        <f t="shared" si="23"/>
        <v>1044.1370837955476</v>
      </c>
      <c r="CK35" s="135">
        <f t="shared" si="22"/>
        <v>1044.1370837955476</v>
      </c>
      <c r="CL35" s="135">
        <f t="shared" si="22"/>
        <v>1044.1370837955476</v>
      </c>
      <c r="CM35" s="135">
        <f t="shared" si="22"/>
        <v>1044.1370837955476</v>
      </c>
      <c r="CN35" s="135">
        <f t="shared" si="22"/>
        <v>1044.1370837955476</v>
      </c>
      <c r="CO35" s="135">
        <f t="shared" si="22"/>
        <v>1044.1370837955476</v>
      </c>
      <c r="CP35" s="135">
        <f t="shared" si="22"/>
        <v>1044.1370837955476</v>
      </c>
      <c r="CQ35" s="135">
        <f t="shared" si="22"/>
        <v>1087.9908413149608</v>
      </c>
      <c r="CR35" s="135">
        <f t="shared" si="22"/>
        <v>1087.9908413149608</v>
      </c>
      <c r="CS35" s="135">
        <f t="shared" si="22"/>
        <v>1087.9908413149608</v>
      </c>
      <c r="CT35" s="135">
        <f t="shared" si="22"/>
        <v>1087.9908413149608</v>
      </c>
      <c r="CU35" s="135">
        <f t="shared" si="22"/>
        <v>1087.9908413149608</v>
      </c>
      <c r="CV35" s="135">
        <f t="shared" si="22"/>
        <v>1087.9908413149608</v>
      </c>
      <c r="CW35" s="135">
        <f t="shared" si="22"/>
        <v>1087.9908413149608</v>
      </c>
      <c r="CX35" s="135">
        <f t="shared" si="22"/>
        <v>1087.9908413149608</v>
      </c>
      <c r="CY35" s="135">
        <f t="shared" si="22"/>
        <v>1087.9908413149608</v>
      </c>
      <c r="CZ35" s="135">
        <f t="shared" si="22"/>
        <v>1087.9908413149608</v>
      </c>
      <c r="DA35" s="135">
        <f t="shared" si="22"/>
        <v>1087.9908413149608</v>
      </c>
      <c r="DB35" s="135">
        <f t="shared" si="22"/>
        <v>1087.9908413149608</v>
      </c>
      <c r="DC35" s="135">
        <f t="shared" si="22"/>
        <v>1133.686456650189</v>
      </c>
      <c r="DD35" s="135">
        <f t="shared" si="22"/>
        <v>1133.686456650189</v>
      </c>
      <c r="DE35" s="135">
        <f t="shared" si="22"/>
        <v>1133.686456650189</v>
      </c>
      <c r="DF35" s="135">
        <f t="shared" si="22"/>
        <v>1133.686456650189</v>
      </c>
      <c r="DG35" s="135">
        <f t="shared" si="22"/>
        <v>1133.686456650189</v>
      </c>
      <c r="DH35" s="135">
        <f t="shared" si="22"/>
        <v>1133.686456650189</v>
      </c>
      <c r="DI35" s="135">
        <f t="shared" si="22"/>
        <v>1133.686456650189</v>
      </c>
      <c r="DJ35" s="135">
        <f t="shared" si="22"/>
        <v>1133.686456650189</v>
      </c>
      <c r="DK35" s="135">
        <f t="shared" si="22"/>
        <v>1133.686456650189</v>
      </c>
      <c r="DL35" s="135">
        <f t="shared" si="22"/>
        <v>1133.686456650189</v>
      </c>
      <c r="DM35" s="135">
        <f t="shared" si="22"/>
        <v>1133.686456650189</v>
      </c>
      <c r="DN35" s="135">
        <f t="shared" si="22"/>
        <v>1133.686456650189</v>
      </c>
      <c r="DO35" s="135">
        <f t="shared" si="22"/>
        <v>1181.3012878294971</v>
      </c>
      <c r="DP35" s="135">
        <f t="shared" si="22"/>
        <v>1181.3012878294971</v>
      </c>
      <c r="DQ35" s="135">
        <f t="shared" si="22"/>
        <v>1181.3012878294971</v>
      </c>
      <c r="DR35" s="135">
        <f t="shared" si="22"/>
        <v>1181.3012878294971</v>
      </c>
      <c r="DS35" s="135">
        <f t="shared" si="22"/>
        <v>1181.3012878294971</v>
      </c>
      <c r="DT35" s="135">
        <f t="shared" si="22"/>
        <v>1181.3012878294971</v>
      </c>
      <c r="DU35" s="135">
        <f t="shared" si="22"/>
        <v>1181.3012878294971</v>
      </c>
      <c r="DV35" s="135">
        <f t="shared" si="22"/>
        <v>1181.3012878294971</v>
      </c>
      <c r="DW35" s="135">
        <f t="shared" si="22"/>
        <v>1181.3012878294971</v>
      </c>
      <c r="DX35" s="135">
        <f t="shared" si="22"/>
        <v>1181.3012878294971</v>
      </c>
      <c r="DY35" s="135">
        <f t="shared" si="22"/>
        <v>1181.3012878294971</v>
      </c>
      <c r="DZ35" s="135">
        <f t="shared" si="22"/>
        <v>1181.3012878294971</v>
      </c>
      <c r="EA35" s="135">
        <f t="shared" si="22"/>
        <v>1230.9159419183361</v>
      </c>
      <c r="EB35" s="135">
        <f t="shared" si="22"/>
        <v>1230.9159419183361</v>
      </c>
      <c r="EC35" s="135">
        <f t="shared" si="22"/>
        <v>1230.9159419183361</v>
      </c>
      <c r="ED35" s="135">
        <f t="shared" si="22"/>
        <v>1230.9159419183361</v>
      </c>
      <c r="EE35" s="135">
        <f t="shared" si="22"/>
        <v>1230.9159419183361</v>
      </c>
      <c r="EF35" s="135">
        <f t="shared" si="22"/>
        <v>1230.9159419183361</v>
      </c>
      <c r="EG35" s="135">
        <f t="shared" si="22"/>
        <v>1230.9159419183361</v>
      </c>
      <c r="EH35" s="135">
        <f t="shared" si="22"/>
        <v>1230.9159419183361</v>
      </c>
      <c r="EI35" s="135">
        <f t="shared" si="22"/>
        <v>1230.9159419183361</v>
      </c>
      <c r="EJ35" s="135">
        <f t="shared" si="22"/>
        <v>1230.9159419183361</v>
      </c>
      <c r="EK35" s="135">
        <f t="shared" si="22"/>
        <v>1230.9159419183361</v>
      </c>
      <c r="EL35" s="135">
        <f t="shared" si="22"/>
        <v>1230.9159419183361</v>
      </c>
      <c r="EM35" s="193"/>
    </row>
    <row r="36" spans="1:143" ht="15" customHeight="1" x14ac:dyDescent="0.2">
      <c r="A36" s="123">
        <v>1</v>
      </c>
      <c r="B36" s="88">
        <f t="shared" si="13"/>
        <v>17</v>
      </c>
      <c r="C36" s="61" t="s">
        <v>161</v>
      </c>
      <c r="D36" s="241">
        <v>750</v>
      </c>
      <c r="E36" s="134">
        <f t="shared" si="11"/>
        <v>1.0333333333333334</v>
      </c>
      <c r="U36" s="27"/>
      <c r="W36" s="270">
        <v>775</v>
      </c>
      <c r="X36" s="135">
        <f t="shared" si="18"/>
        <v>775.00000000000011</v>
      </c>
      <c r="Y36" s="135">
        <f t="shared" si="23"/>
        <v>775.00000000000011</v>
      </c>
      <c r="Z36" s="135">
        <f t="shared" si="23"/>
        <v>775.00000000000011</v>
      </c>
      <c r="AA36" s="135">
        <f t="shared" si="23"/>
        <v>775.00000000000011</v>
      </c>
      <c r="AB36" s="135">
        <f t="shared" si="23"/>
        <v>775.00000000000011</v>
      </c>
      <c r="AC36" s="135">
        <f t="shared" si="23"/>
        <v>775.00000000000011</v>
      </c>
      <c r="AD36" s="135">
        <f t="shared" si="23"/>
        <v>775.00000000000011</v>
      </c>
      <c r="AE36" s="135">
        <f t="shared" si="23"/>
        <v>775.00000000000011</v>
      </c>
      <c r="AF36" s="135">
        <f t="shared" si="23"/>
        <v>775.00000000000011</v>
      </c>
      <c r="AG36" s="135">
        <f t="shared" si="23"/>
        <v>775.00000000000011</v>
      </c>
      <c r="AH36" s="135">
        <f t="shared" si="23"/>
        <v>775.00000000000011</v>
      </c>
      <c r="AI36" s="135">
        <f t="shared" si="23"/>
        <v>807.55000000000018</v>
      </c>
      <c r="AJ36" s="135">
        <f t="shared" si="23"/>
        <v>807.55000000000018</v>
      </c>
      <c r="AK36" s="135">
        <f t="shared" si="23"/>
        <v>807.55000000000018</v>
      </c>
      <c r="AL36" s="135">
        <f t="shared" si="23"/>
        <v>807.55000000000018</v>
      </c>
      <c r="AM36" s="135">
        <f t="shared" si="23"/>
        <v>807.55000000000018</v>
      </c>
      <c r="AN36" s="135">
        <f t="shared" si="23"/>
        <v>807.55000000000018</v>
      </c>
      <c r="AO36" s="135">
        <f t="shared" si="23"/>
        <v>807.55000000000018</v>
      </c>
      <c r="AP36" s="135">
        <f t="shared" si="23"/>
        <v>807.55000000000018</v>
      </c>
      <c r="AQ36" s="135">
        <f t="shared" si="23"/>
        <v>807.55000000000018</v>
      </c>
      <c r="AR36" s="135">
        <f t="shared" si="23"/>
        <v>807.55000000000018</v>
      </c>
      <c r="AS36" s="135">
        <f t="shared" si="23"/>
        <v>807.55000000000018</v>
      </c>
      <c r="AT36" s="135">
        <f t="shared" si="23"/>
        <v>807.55000000000018</v>
      </c>
      <c r="AU36" s="135">
        <f t="shared" si="23"/>
        <v>841.4671000000003</v>
      </c>
      <c r="AV36" s="135">
        <f t="shared" si="23"/>
        <v>841.4671000000003</v>
      </c>
      <c r="AW36" s="135">
        <f t="shared" si="23"/>
        <v>841.4671000000003</v>
      </c>
      <c r="AX36" s="135">
        <f t="shared" si="23"/>
        <v>841.4671000000003</v>
      </c>
      <c r="AY36" s="135">
        <f t="shared" si="23"/>
        <v>841.4671000000003</v>
      </c>
      <c r="AZ36" s="135">
        <f t="shared" si="23"/>
        <v>841.4671000000003</v>
      </c>
      <c r="BA36" s="135">
        <f t="shared" si="23"/>
        <v>841.4671000000003</v>
      </c>
      <c r="BB36" s="135">
        <f t="shared" si="23"/>
        <v>841.4671000000003</v>
      </c>
      <c r="BC36" s="135">
        <f t="shared" si="23"/>
        <v>841.4671000000003</v>
      </c>
      <c r="BD36" s="135">
        <f t="shared" si="23"/>
        <v>841.4671000000003</v>
      </c>
      <c r="BE36" s="135">
        <f t="shared" si="23"/>
        <v>841.4671000000003</v>
      </c>
      <c r="BF36" s="135">
        <f t="shared" si="23"/>
        <v>841.4671000000003</v>
      </c>
      <c r="BG36" s="135">
        <f t="shared" si="23"/>
        <v>876.80871820000038</v>
      </c>
      <c r="BH36" s="135">
        <f t="shared" si="23"/>
        <v>876.80871820000038</v>
      </c>
      <c r="BI36" s="135">
        <f t="shared" si="23"/>
        <v>876.80871820000038</v>
      </c>
      <c r="BJ36" s="135">
        <f t="shared" si="23"/>
        <v>876.80871820000038</v>
      </c>
      <c r="BK36" s="135">
        <f t="shared" si="23"/>
        <v>876.80871820000038</v>
      </c>
      <c r="BL36" s="135">
        <f t="shared" si="23"/>
        <v>876.80871820000038</v>
      </c>
      <c r="BM36" s="135">
        <f t="shared" si="23"/>
        <v>876.80871820000038</v>
      </c>
      <c r="BN36" s="135">
        <f t="shared" si="23"/>
        <v>876.80871820000038</v>
      </c>
      <c r="BO36" s="135">
        <f t="shared" si="23"/>
        <v>876.80871820000038</v>
      </c>
      <c r="BP36" s="135">
        <f t="shared" si="23"/>
        <v>876.80871820000038</v>
      </c>
      <c r="BQ36" s="135">
        <f t="shared" si="23"/>
        <v>876.80871820000038</v>
      </c>
      <c r="BR36" s="135">
        <f t="shared" si="23"/>
        <v>876.80871820000038</v>
      </c>
      <c r="BS36" s="135">
        <f t="shared" si="23"/>
        <v>913.63468436440041</v>
      </c>
      <c r="BT36" s="135">
        <f t="shared" si="23"/>
        <v>913.63468436440041</v>
      </c>
      <c r="BU36" s="135">
        <f t="shared" si="23"/>
        <v>913.63468436440041</v>
      </c>
      <c r="BV36" s="135">
        <f t="shared" si="23"/>
        <v>913.63468436440041</v>
      </c>
      <c r="BW36" s="135">
        <f t="shared" si="23"/>
        <v>913.63468436440041</v>
      </c>
      <c r="BX36" s="135">
        <f t="shared" si="23"/>
        <v>913.63468436440041</v>
      </c>
      <c r="BY36" s="135">
        <f t="shared" si="23"/>
        <v>913.63468436440041</v>
      </c>
      <c r="BZ36" s="135">
        <f t="shared" si="23"/>
        <v>913.63468436440041</v>
      </c>
      <c r="CA36" s="135">
        <f t="shared" si="23"/>
        <v>913.63468436440041</v>
      </c>
      <c r="CB36" s="135">
        <f t="shared" si="23"/>
        <v>913.63468436440041</v>
      </c>
      <c r="CC36" s="135">
        <f t="shared" si="23"/>
        <v>913.63468436440041</v>
      </c>
      <c r="CD36" s="135">
        <f t="shared" si="23"/>
        <v>913.63468436440041</v>
      </c>
      <c r="CE36" s="135">
        <f t="shared" si="23"/>
        <v>952.0073411077052</v>
      </c>
      <c r="CF36" s="135">
        <f t="shared" si="23"/>
        <v>952.0073411077052</v>
      </c>
      <c r="CG36" s="135">
        <f t="shared" si="23"/>
        <v>952.0073411077052</v>
      </c>
      <c r="CH36" s="135">
        <f t="shared" si="23"/>
        <v>952.0073411077052</v>
      </c>
      <c r="CI36" s="135">
        <f t="shared" si="23"/>
        <v>952.0073411077052</v>
      </c>
      <c r="CJ36" s="135">
        <f t="shared" si="23"/>
        <v>952.0073411077052</v>
      </c>
      <c r="CK36" s="135">
        <f t="shared" si="22"/>
        <v>952.0073411077052</v>
      </c>
      <c r="CL36" s="135">
        <f t="shared" si="22"/>
        <v>952.0073411077052</v>
      </c>
      <c r="CM36" s="135">
        <f t="shared" si="22"/>
        <v>952.0073411077052</v>
      </c>
      <c r="CN36" s="135">
        <f t="shared" si="22"/>
        <v>952.0073411077052</v>
      </c>
      <c r="CO36" s="135">
        <f t="shared" si="22"/>
        <v>952.0073411077052</v>
      </c>
      <c r="CP36" s="135">
        <f t="shared" si="22"/>
        <v>952.0073411077052</v>
      </c>
      <c r="CQ36" s="135">
        <f t="shared" si="22"/>
        <v>991.99164943422909</v>
      </c>
      <c r="CR36" s="135">
        <f t="shared" si="22"/>
        <v>991.99164943422909</v>
      </c>
      <c r="CS36" s="135">
        <f t="shared" si="22"/>
        <v>991.99164943422909</v>
      </c>
      <c r="CT36" s="135">
        <f t="shared" si="22"/>
        <v>991.99164943422909</v>
      </c>
      <c r="CU36" s="135">
        <f t="shared" si="22"/>
        <v>991.99164943422909</v>
      </c>
      <c r="CV36" s="135">
        <f t="shared" si="22"/>
        <v>991.99164943422909</v>
      </c>
      <c r="CW36" s="135">
        <f t="shared" si="22"/>
        <v>991.99164943422909</v>
      </c>
      <c r="CX36" s="135">
        <f t="shared" si="22"/>
        <v>991.99164943422909</v>
      </c>
      <c r="CY36" s="135">
        <f t="shared" si="22"/>
        <v>991.99164943422909</v>
      </c>
      <c r="CZ36" s="135">
        <f t="shared" si="22"/>
        <v>991.99164943422909</v>
      </c>
      <c r="DA36" s="135">
        <f t="shared" si="22"/>
        <v>991.99164943422909</v>
      </c>
      <c r="DB36" s="135">
        <f t="shared" si="22"/>
        <v>991.99164943422909</v>
      </c>
      <c r="DC36" s="135">
        <f t="shared" si="22"/>
        <v>1033.6552987104667</v>
      </c>
      <c r="DD36" s="135">
        <f t="shared" si="22"/>
        <v>1033.6552987104667</v>
      </c>
      <c r="DE36" s="135">
        <f t="shared" si="22"/>
        <v>1033.6552987104667</v>
      </c>
      <c r="DF36" s="135">
        <f t="shared" si="22"/>
        <v>1033.6552987104667</v>
      </c>
      <c r="DG36" s="135">
        <f t="shared" si="22"/>
        <v>1033.6552987104667</v>
      </c>
      <c r="DH36" s="135">
        <f t="shared" si="22"/>
        <v>1033.6552987104667</v>
      </c>
      <c r="DI36" s="135">
        <f t="shared" si="22"/>
        <v>1033.6552987104667</v>
      </c>
      <c r="DJ36" s="135">
        <f t="shared" si="22"/>
        <v>1033.6552987104667</v>
      </c>
      <c r="DK36" s="135">
        <f t="shared" si="22"/>
        <v>1033.6552987104667</v>
      </c>
      <c r="DL36" s="135">
        <f t="shared" si="22"/>
        <v>1033.6552987104667</v>
      </c>
      <c r="DM36" s="135">
        <f t="shared" si="22"/>
        <v>1033.6552987104667</v>
      </c>
      <c r="DN36" s="135">
        <f t="shared" si="22"/>
        <v>1033.6552987104667</v>
      </c>
      <c r="DO36" s="135">
        <f t="shared" si="22"/>
        <v>1077.0688212563064</v>
      </c>
      <c r="DP36" s="135">
        <f t="shared" si="22"/>
        <v>1077.0688212563064</v>
      </c>
      <c r="DQ36" s="135">
        <f t="shared" si="22"/>
        <v>1077.0688212563064</v>
      </c>
      <c r="DR36" s="135">
        <f t="shared" si="22"/>
        <v>1077.0688212563064</v>
      </c>
      <c r="DS36" s="135">
        <f t="shared" si="22"/>
        <v>1077.0688212563064</v>
      </c>
      <c r="DT36" s="135">
        <f t="shared" si="22"/>
        <v>1077.0688212563064</v>
      </c>
      <c r="DU36" s="135">
        <f t="shared" si="22"/>
        <v>1077.0688212563064</v>
      </c>
      <c r="DV36" s="135">
        <f t="shared" si="22"/>
        <v>1077.0688212563064</v>
      </c>
      <c r="DW36" s="135">
        <f t="shared" si="22"/>
        <v>1077.0688212563064</v>
      </c>
      <c r="DX36" s="135">
        <f t="shared" si="22"/>
        <v>1077.0688212563064</v>
      </c>
      <c r="DY36" s="135">
        <f t="shared" si="22"/>
        <v>1077.0688212563064</v>
      </c>
      <c r="DZ36" s="135">
        <f t="shared" si="22"/>
        <v>1077.0688212563064</v>
      </c>
      <c r="EA36" s="135">
        <f t="shared" si="22"/>
        <v>1122.3057117490712</v>
      </c>
      <c r="EB36" s="135">
        <f t="shared" si="22"/>
        <v>1122.3057117490712</v>
      </c>
      <c r="EC36" s="135">
        <f t="shared" si="22"/>
        <v>1122.3057117490712</v>
      </c>
      <c r="ED36" s="135">
        <f t="shared" si="22"/>
        <v>1122.3057117490712</v>
      </c>
      <c r="EE36" s="135">
        <f t="shared" si="22"/>
        <v>1122.3057117490712</v>
      </c>
      <c r="EF36" s="135">
        <f t="shared" si="22"/>
        <v>1122.3057117490712</v>
      </c>
      <c r="EG36" s="135">
        <f t="shared" si="22"/>
        <v>1122.3057117490712</v>
      </c>
      <c r="EH36" s="135">
        <f t="shared" si="22"/>
        <v>1122.3057117490712</v>
      </c>
      <c r="EI36" s="135">
        <f t="shared" si="22"/>
        <v>1122.3057117490712</v>
      </c>
      <c r="EJ36" s="135">
        <f t="shared" si="22"/>
        <v>1122.3057117490712</v>
      </c>
      <c r="EK36" s="135">
        <f t="shared" si="22"/>
        <v>1122.3057117490712</v>
      </c>
      <c r="EL36" s="135">
        <f t="shared" si="22"/>
        <v>1122.3057117490712</v>
      </c>
      <c r="EM36" s="193"/>
    </row>
    <row r="37" spans="1:143" ht="15" customHeight="1" x14ac:dyDescent="0.2">
      <c r="A37" s="123">
        <v>1</v>
      </c>
      <c r="B37" s="88">
        <f t="shared" si="13"/>
        <v>18</v>
      </c>
      <c r="C37" s="61" t="s">
        <v>161</v>
      </c>
      <c r="D37" s="241">
        <v>750</v>
      </c>
      <c r="E37" s="134">
        <f t="shared" si="11"/>
        <v>1.3333333333333333</v>
      </c>
      <c r="U37" s="27"/>
      <c r="W37" s="270">
        <v>1000</v>
      </c>
      <c r="X37" s="135">
        <f t="shared" si="18"/>
        <v>1000</v>
      </c>
      <c r="Y37" s="135">
        <f t="shared" si="23"/>
        <v>1000</v>
      </c>
      <c r="Z37" s="135">
        <f t="shared" si="23"/>
        <v>1000</v>
      </c>
      <c r="AA37" s="135">
        <f t="shared" si="23"/>
        <v>1000</v>
      </c>
      <c r="AB37" s="135">
        <f t="shared" si="23"/>
        <v>1000</v>
      </c>
      <c r="AC37" s="135">
        <f t="shared" si="23"/>
        <v>1000</v>
      </c>
      <c r="AD37" s="135">
        <f t="shared" si="23"/>
        <v>1000</v>
      </c>
      <c r="AE37" s="135">
        <f t="shared" si="23"/>
        <v>1000</v>
      </c>
      <c r="AF37" s="135">
        <f t="shared" si="23"/>
        <v>1000</v>
      </c>
      <c r="AG37" s="135">
        <f t="shared" si="23"/>
        <v>1000</v>
      </c>
      <c r="AH37" s="135">
        <f t="shared" si="23"/>
        <v>1000</v>
      </c>
      <c r="AI37" s="135">
        <f t="shared" si="23"/>
        <v>1042</v>
      </c>
      <c r="AJ37" s="135">
        <f t="shared" si="23"/>
        <v>1042</v>
      </c>
      <c r="AK37" s="135">
        <f t="shared" si="23"/>
        <v>1042</v>
      </c>
      <c r="AL37" s="135">
        <f t="shared" si="23"/>
        <v>1042</v>
      </c>
      <c r="AM37" s="135">
        <f t="shared" si="23"/>
        <v>1042</v>
      </c>
      <c r="AN37" s="135">
        <f t="shared" si="23"/>
        <v>1042</v>
      </c>
      <c r="AO37" s="135">
        <f t="shared" si="23"/>
        <v>1042</v>
      </c>
      <c r="AP37" s="135">
        <f t="shared" si="23"/>
        <v>1042</v>
      </c>
      <c r="AQ37" s="135">
        <f t="shared" si="23"/>
        <v>1042</v>
      </c>
      <c r="AR37" s="135">
        <f t="shared" si="23"/>
        <v>1042</v>
      </c>
      <c r="AS37" s="135">
        <f t="shared" si="23"/>
        <v>1042</v>
      </c>
      <c r="AT37" s="135">
        <f t="shared" si="23"/>
        <v>1042</v>
      </c>
      <c r="AU37" s="135">
        <f t="shared" si="23"/>
        <v>1085.7640000000001</v>
      </c>
      <c r="AV37" s="135">
        <f t="shared" si="23"/>
        <v>1085.7640000000001</v>
      </c>
      <c r="AW37" s="135">
        <f t="shared" si="23"/>
        <v>1085.7640000000001</v>
      </c>
      <c r="AX37" s="135">
        <f t="shared" si="23"/>
        <v>1085.7640000000001</v>
      </c>
      <c r="AY37" s="135">
        <f t="shared" si="23"/>
        <v>1085.7640000000001</v>
      </c>
      <c r="AZ37" s="135">
        <f t="shared" si="23"/>
        <v>1085.7640000000001</v>
      </c>
      <c r="BA37" s="135">
        <f t="shared" si="23"/>
        <v>1085.7640000000001</v>
      </c>
      <c r="BB37" s="135">
        <f t="shared" si="23"/>
        <v>1085.7640000000001</v>
      </c>
      <c r="BC37" s="135">
        <f t="shared" si="23"/>
        <v>1085.7640000000001</v>
      </c>
      <c r="BD37" s="135">
        <f t="shared" si="23"/>
        <v>1085.7640000000001</v>
      </c>
      <c r="BE37" s="135">
        <f t="shared" si="23"/>
        <v>1085.7640000000001</v>
      </c>
      <c r="BF37" s="135">
        <f t="shared" si="23"/>
        <v>1085.7640000000001</v>
      </c>
      <c r="BG37" s="135">
        <f t="shared" si="23"/>
        <v>1131.3660880000002</v>
      </c>
      <c r="BH37" s="135">
        <f t="shared" si="23"/>
        <v>1131.3660880000002</v>
      </c>
      <c r="BI37" s="135">
        <f t="shared" si="23"/>
        <v>1131.3660880000002</v>
      </c>
      <c r="BJ37" s="135">
        <f t="shared" si="23"/>
        <v>1131.3660880000002</v>
      </c>
      <c r="BK37" s="135">
        <f t="shared" si="23"/>
        <v>1131.3660880000002</v>
      </c>
      <c r="BL37" s="135">
        <f t="shared" si="23"/>
        <v>1131.3660880000002</v>
      </c>
      <c r="BM37" s="135">
        <f t="shared" si="23"/>
        <v>1131.3660880000002</v>
      </c>
      <c r="BN37" s="135">
        <f t="shared" si="23"/>
        <v>1131.3660880000002</v>
      </c>
      <c r="BO37" s="135">
        <f t="shared" si="23"/>
        <v>1131.3660880000002</v>
      </c>
      <c r="BP37" s="135">
        <f t="shared" si="23"/>
        <v>1131.3660880000002</v>
      </c>
      <c r="BQ37" s="135">
        <f t="shared" si="23"/>
        <v>1131.3660880000002</v>
      </c>
      <c r="BR37" s="135">
        <f t="shared" si="23"/>
        <v>1131.3660880000002</v>
      </c>
      <c r="BS37" s="135">
        <f t="shared" si="23"/>
        <v>1178.8834636960005</v>
      </c>
      <c r="BT37" s="135">
        <f t="shared" si="23"/>
        <v>1178.8834636960005</v>
      </c>
      <c r="BU37" s="135">
        <f t="shared" si="23"/>
        <v>1178.8834636960005</v>
      </c>
      <c r="BV37" s="135">
        <f t="shared" si="23"/>
        <v>1178.8834636960005</v>
      </c>
      <c r="BW37" s="135">
        <f t="shared" si="23"/>
        <v>1178.8834636960005</v>
      </c>
      <c r="BX37" s="135">
        <f t="shared" si="23"/>
        <v>1178.8834636960005</v>
      </c>
      <c r="BY37" s="135">
        <f t="shared" si="23"/>
        <v>1178.8834636960005</v>
      </c>
      <c r="BZ37" s="135">
        <f t="shared" si="23"/>
        <v>1178.8834636960005</v>
      </c>
      <c r="CA37" s="135">
        <f t="shared" si="23"/>
        <v>1178.8834636960005</v>
      </c>
      <c r="CB37" s="135">
        <f t="shared" si="23"/>
        <v>1178.8834636960005</v>
      </c>
      <c r="CC37" s="135">
        <f t="shared" si="23"/>
        <v>1178.8834636960005</v>
      </c>
      <c r="CD37" s="135">
        <f t="shared" si="23"/>
        <v>1178.8834636960005</v>
      </c>
      <c r="CE37" s="135">
        <f t="shared" si="23"/>
        <v>1228.3965691712324</v>
      </c>
      <c r="CF37" s="135">
        <f t="shared" si="23"/>
        <v>1228.3965691712324</v>
      </c>
      <c r="CG37" s="135">
        <f t="shared" si="23"/>
        <v>1228.3965691712324</v>
      </c>
      <c r="CH37" s="135">
        <f t="shared" si="23"/>
        <v>1228.3965691712324</v>
      </c>
      <c r="CI37" s="135">
        <f t="shared" si="23"/>
        <v>1228.3965691712324</v>
      </c>
      <c r="CJ37" s="135">
        <f t="shared" si="23"/>
        <v>1228.3965691712324</v>
      </c>
      <c r="CK37" s="135">
        <f t="shared" si="22"/>
        <v>1228.3965691712324</v>
      </c>
      <c r="CL37" s="135">
        <f t="shared" si="22"/>
        <v>1228.3965691712324</v>
      </c>
      <c r="CM37" s="135">
        <f t="shared" si="22"/>
        <v>1228.3965691712324</v>
      </c>
      <c r="CN37" s="135">
        <f t="shared" si="22"/>
        <v>1228.3965691712324</v>
      </c>
      <c r="CO37" s="135">
        <f t="shared" si="22"/>
        <v>1228.3965691712324</v>
      </c>
      <c r="CP37" s="135">
        <f t="shared" si="22"/>
        <v>1228.3965691712324</v>
      </c>
      <c r="CQ37" s="135">
        <f t="shared" si="22"/>
        <v>1279.9892250764244</v>
      </c>
      <c r="CR37" s="135">
        <f t="shared" si="22"/>
        <v>1279.9892250764244</v>
      </c>
      <c r="CS37" s="135">
        <f t="shared" si="22"/>
        <v>1279.9892250764244</v>
      </c>
      <c r="CT37" s="135">
        <f t="shared" si="22"/>
        <v>1279.9892250764244</v>
      </c>
      <c r="CU37" s="135">
        <f t="shared" si="22"/>
        <v>1279.9892250764244</v>
      </c>
      <c r="CV37" s="135">
        <f t="shared" si="22"/>
        <v>1279.9892250764244</v>
      </c>
      <c r="CW37" s="135">
        <f t="shared" si="22"/>
        <v>1279.9892250764244</v>
      </c>
      <c r="CX37" s="135">
        <f t="shared" si="22"/>
        <v>1279.9892250764244</v>
      </c>
      <c r="CY37" s="135">
        <f t="shared" si="22"/>
        <v>1279.9892250764244</v>
      </c>
      <c r="CZ37" s="135">
        <f t="shared" si="22"/>
        <v>1279.9892250764244</v>
      </c>
      <c r="DA37" s="135">
        <f t="shared" si="22"/>
        <v>1279.9892250764244</v>
      </c>
      <c r="DB37" s="135">
        <f t="shared" si="22"/>
        <v>1279.9892250764244</v>
      </c>
      <c r="DC37" s="135">
        <f t="shared" si="22"/>
        <v>1333.7487725296342</v>
      </c>
      <c r="DD37" s="135">
        <f t="shared" si="22"/>
        <v>1333.7487725296342</v>
      </c>
      <c r="DE37" s="135">
        <f t="shared" si="22"/>
        <v>1333.7487725296342</v>
      </c>
      <c r="DF37" s="135">
        <f t="shared" si="22"/>
        <v>1333.7487725296342</v>
      </c>
      <c r="DG37" s="135">
        <f t="shared" si="22"/>
        <v>1333.7487725296342</v>
      </c>
      <c r="DH37" s="135">
        <f t="shared" si="22"/>
        <v>1333.7487725296342</v>
      </c>
      <c r="DI37" s="135">
        <f t="shared" si="22"/>
        <v>1333.7487725296342</v>
      </c>
      <c r="DJ37" s="135">
        <f t="shared" si="22"/>
        <v>1333.7487725296342</v>
      </c>
      <c r="DK37" s="135">
        <f t="shared" si="22"/>
        <v>1333.7487725296342</v>
      </c>
      <c r="DL37" s="135">
        <f t="shared" si="22"/>
        <v>1333.7487725296342</v>
      </c>
      <c r="DM37" s="135">
        <f t="shared" si="22"/>
        <v>1333.7487725296342</v>
      </c>
      <c r="DN37" s="135">
        <f t="shared" si="22"/>
        <v>1333.7487725296342</v>
      </c>
      <c r="DO37" s="135">
        <f t="shared" si="22"/>
        <v>1389.7662209758789</v>
      </c>
      <c r="DP37" s="135">
        <f t="shared" si="22"/>
        <v>1389.7662209758789</v>
      </c>
      <c r="DQ37" s="135">
        <f t="shared" si="22"/>
        <v>1389.7662209758789</v>
      </c>
      <c r="DR37" s="135">
        <f t="shared" si="22"/>
        <v>1389.7662209758789</v>
      </c>
      <c r="DS37" s="135">
        <f t="shared" si="22"/>
        <v>1389.7662209758789</v>
      </c>
      <c r="DT37" s="135">
        <f t="shared" si="22"/>
        <v>1389.7662209758789</v>
      </c>
      <c r="DU37" s="135">
        <f t="shared" si="22"/>
        <v>1389.7662209758789</v>
      </c>
      <c r="DV37" s="135">
        <f t="shared" si="22"/>
        <v>1389.7662209758789</v>
      </c>
      <c r="DW37" s="135">
        <f t="shared" si="22"/>
        <v>1389.7662209758789</v>
      </c>
      <c r="DX37" s="135">
        <f t="shared" si="22"/>
        <v>1389.7662209758789</v>
      </c>
      <c r="DY37" s="135">
        <f t="shared" si="22"/>
        <v>1389.7662209758789</v>
      </c>
      <c r="DZ37" s="135">
        <f t="shared" si="22"/>
        <v>1389.7662209758789</v>
      </c>
      <c r="EA37" s="135">
        <f t="shared" si="22"/>
        <v>1448.1364022568659</v>
      </c>
      <c r="EB37" s="135">
        <f t="shared" si="22"/>
        <v>1448.1364022568659</v>
      </c>
      <c r="EC37" s="135">
        <f t="shared" si="22"/>
        <v>1448.1364022568659</v>
      </c>
      <c r="ED37" s="135">
        <f t="shared" si="22"/>
        <v>1448.1364022568659</v>
      </c>
      <c r="EE37" s="135">
        <f t="shared" si="22"/>
        <v>1448.1364022568659</v>
      </c>
      <c r="EF37" s="135">
        <f t="shared" si="22"/>
        <v>1448.1364022568659</v>
      </c>
      <c r="EG37" s="135">
        <f t="shared" si="22"/>
        <v>1448.1364022568659</v>
      </c>
      <c r="EH37" s="135">
        <f t="shared" si="22"/>
        <v>1448.1364022568659</v>
      </c>
      <c r="EI37" s="135">
        <f t="shared" si="22"/>
        <v>1448.1364022568659</v>
      </c>
      <c r="EJ37" s="135">
        <f t="shared" si="22"/>
        <v>1448.1364022568659</v>
      </c>
      <c r="EK37" s="135">
        <f t="shared" si="22"/>
        <v>1448.1364022568659</v>
      </c>
      <c r="EL37" s="135">
        <f t="shared" si="22"/>
        <v>1448.1364022568659</v>
      </c>
      <c r="EM37" s="193"/>
    </row>
    <row r="38" spans="1:143" ht="15" customHeight="1" x14ac:dyDescent="0.2">
      <c r="A38" s="123">
        <v>1</v>
      </c>
      <c r="B38" s="88">
        <f t="shared" si="13"/>
        <v>19</v>
      </c>
      <c r="C38" s="61" t="s">
        <v>161</v>
      </c>
      <c r="D38" s="241">
        <v>750</v>
      </c>
      <c r="E38" s="134">
        <f t="shared" si="11"/>
        <v>1.0333333333333334</v>
      </c>
      <c r="U38" s="27"/>
      <c r="W38" s="270">
        <v>775</v>
      </c>
      <c r="X38" s="135">
        <f t="shared" si="18"/>
        <v>775.00000000000011</v>
      </c>
      <c r="Y38" s="135">
        <f t="shared" si="23"/>
        <v>775.00000000000011</v>
      </c>
      <c r="Z38" s="135">
        <f t="shared" si="23"/>
        <v>775.00000000000011</v>
      </c>
      <c r="AA38" s="135">
        <f t="shared" si="23"/>
        <v>775.00000000000011</v>
      </c>
      <c r="AB38" s="135">
        <f t="shared" si="23"/>
        <v>775.00000000000011</v>
      </c>
      <c r="AC38" s="135">
        <f t="shared" si="23"/>
        <v>775.00000000000011</v>
      </c>
      <c r="AD38" s="135">
        <f t="shared" si="23"/>
        <v>775.00000000000011</v>
      </c>
      <c r="AE38" s="135">
        <f t="shared" si="23"/>
        <v>775.00000000000011</v>
      </c>
      <c r="AF38" s="135">
        <f t="shared" si="23"/>
        <v>775.00000000000011</v>
      </c>
      <c r="AG38" s="135">
        <f t="shared" si="23"/>
        <v>775.00000000000011</v>
      </c>
      <c r="AH38" s="135">
        <f t="shared" si="23"/>
        <v>775.00000000000011</v>
      </c>
      <c r="AI38" s="135">
        <f t="shared" si="23"/>
        <v>807.55000000000018</v>
      </c>
      <c r="AJ38" s="135">
        <f t="shared" si="23"/>
        <v>807.55000000000018</v>
      </c>
      <c r="AK38" s="135">
        <f t="shared" si="23"/>
        <v>807.55000000000018</v>
      </c>
      <c r="AL38" s="135">
        <f t="shared" si="23"/>
        <v>807.55000000000018</v>
      </c>
      <c r="AM38" s="135">
        <f t="shared" si="23"/>
        <v>807.55000000000018</v>
      </c>
      <c r="AN38" s="135">
        <f t="shared" si="23"/>
        <v>807.55000000000018</v>
      </c>
      <c r="AO38" s="135">
        <f t="shared" si="23"/>
        <v>807.55000000000018</v>
      </c>
      <c r="AP38" s="135">
        <f t="shared" si="23"/>
        <v>807.55000000000018</v>
      </c>
      <c r="AQ38" s="135">
        <f t="shared" si="23"/>
        <v>807.55000000000018</v>
      </c>
      <c r="AR38" s="135">
        <f t="shared" si="23"/>
        <v>807.55000000000018</v>
      </c>
      <c r="AS38" s="135">
        <f t="shared" si="23"/>
        <v>807.55000000000018</v>
      </c>
      <c r="AT38" s="135">
        <f t="shared" si="23"/>
        <v>807.55000000000018</v>
      </c>
      <c r="AU38" s="135">
        <f t="shared" si="23"/>
        <v>841.4671000000003</v>
      </c>
      <c r="AV38" s="135">
        <f t="shared" si="23"/>
        <v>841.4671000000003</v>
      </c>
      <c r="AW38" s="135">
        <f t="shared" si="23"/>
        <v>841.4671000000003</v>
      </c>
      <c r="AX38" s="135">
        <f t="shared" si="23"/>
        <v>841.4671000000003</v>
      </c>
      <c r="AY38" s="135">
        <f t="shared" si="23"/>
        <v>841.4671000000003</v>
      </c>
      <c r="AZ38" s="135">
        <f t="shared" si="23"/>
        <v>841.4671000000003</v>
      </c>
      <c r="BA38" s="135">
        <f t="shared" si="23"/>
        <v>841.4671000000003</v>
      </c>
      <c r="BB38" s="135">
        <f t="shared" si="23"/>
        <v>841.4671000000003</v>
      </c>
      <c r="BC38" s="135">
        <f t="shared" si="23"/>
        <v>841.4671000000003</v>
      </c>
      <c r="BD38" s="135">
        <f t="shared" si="23"/>
        <v>841.4671000000003</v>
      </c>
      <c r="BE38" s="135">
        <f t="shared" si="23"/>
        <v>841.4671000000003</v>
      </c>
      <c r="BF38" s="135">
        <f t="shared" si="23"/>
        <v>841.4671000000003</v>
      </c>
      <c r="BG38" s="135">
        <f t="shared" si="23"/>
        <v>876.80871820000038</v>
      </c>
      <c r="BH38" s="135">
        <f t="shared" si="23"/>
        <v>876.80871820000038</v>
      </c>
      <c r="BI38" s="135">
        <f t="shared" si="23"/>
        <v>876.80871820000038</v>
      </c>
      <c r="BJ38" s="135">
        <f t="shared" si="23"/>
        <v>876.80871820000038</v>
      </c>
      <c r="BK38" s="135">
        <f t="shared" si="23"/>
        <v>876.80871820000038</v>
      </c>
      <c r="BL38" s="135">
        <f t="shared" si="23"/>
        <v>876.80871820000038</v>
      </c>
      <c r="BM38" s="135">
        <f t="shared" si="23"/>
        <v>876.80871820000038</v>
      </c>
      <c r="BN38" s="135">
        <f t="shared" si="23"/>
        <v>876.80871820000038</v>
      </c>
      <c r="BO38" s="135">
        <f t="shared" si="23"/>
        <v>876.80871820000038</v>
      </c>
      <c r="BP38" s="135">
        <f t="shared" si="23"/>
        <v>876.80871820000038</v>
      </c>
      <c r="BQ38" s="135">
        <f t="shared" si="23"/>
        <v>876.80871820000038</v>
      </c>
      <c r="BR38" s="135">
        <f t="shared" si="23"/>
        <v>876.80871820000038</v>
      </c>
      <c r="BS38" s="135">
        <f t="shared" si="23"/>
        <v>913.63468436440041</v>
      </c>
      <c r="BT38" s="135">
        <f t="shared" si="23"/>
        <v>913.63468436440041</v>
      </c>
      <c r="BU38" s="135">
        <f t="shared" si="23"/>
        <v>913.63468436440041</v>
      </c>
      <c r="BV38" s="135">
        <f t="shared" si="23"/>
        <v>913.63468436440041</v>
      </c>
      <c r="BW38" s="135">
        <f t="shared" si="23"/>
        <v>913.63468436440041</v>
      </c>
      <c r="BX38" s="135">
        <f t="shared" si="23"/>
        <v>913.63468436440041</v>
      </c>
      <c r="BY38" s="135">
        <f t="shared" si="23"/>
        <v>913.63468436440041</v>
      </c>
      <c r="BZ38" s="135">
        <f t="shared" si="23"/>
        <v>913.63468436440041</v>
      </c>
      <c r="CA38" s="135">
        <f t="shared" si="23"/>
        <v>913.63468436440041</v>
      </c>
      <c r="CB38" s="135">
        <f t="shared" si="23"/>
        <v>913.63468436440041</v>
      </c>
      <c r="CC38" s="135">
        <f t="shared" si="23"/>
        <v>913.63468436440041</v>
      </c>
      <c r="CD38" s="135">
        <f t="shared" si="23"/>
        <v>913.63468436440041</v>
      </c>
      <c r="CE38" s="135">
        <f t="shared" si="23"/>
        <v>952.0073411077052</v>
      </c>
      <c r="CF38" s="135">
        <f t="shared" si="23"/>
        <v>952.0073411077052</v>
      </c>
      <c r="CG38" s="135">
        <f t="shared" si="23"/>
        <v>952.0073411077052</v>
      </c>
      <c r="CH38" s="135">
        <f t="shared" si="23"/>
        <v>952.0073411077052</v>
      </c>
      <c r="CI38" s="135">
        <f t="shared" si="23"/>
        <v>952.0073411077052</v>
      </c>
      <c r="CJ38" s="135">
        <f t="shared" ref="CJ38:EL41" si="24">($D38*$E38)*(1+Rental_Increase2)^(CJ$3-1)</f>
        <v>952.0073411077052</v>
      </c>
      <c r="CK38" s="135">
        <f t="shared" si="24"/>
        <v>952.0073411077052</v>
      </c>
      <c r="CL38" s="135">
        <f t="shared" si="24"/>
        <v>952.0073411077052</v>
      </c>
      <c r="CM38" s="135">
        <f t="shared" si="24"/>
        <v>952.0073411077052</v>
      </c>
      <c r="CN38" s="135">
        <f t="shared" si="24"/>
        <v>952.0073411077052</v>
      </c>
      <c r="CO38" s="135">
        <f t="shared" si="24"/>
        <v>952.0073411077052</v>
      </c>
      <c r="CP38" s="135">
        <f t="shared" si="24"/>
        <v>952.0073411077052</v>
      </c>
      <c r="CQ38" s="135">
        <f t="shared" si="24"/>
        <v>991.99164943422909</v>
      </c>
      <c r="CR38" s="135">
        <f t="shared" si="24"/>
        <v>991.99164943422909</v>
      </c>
      <c r="CS38" s="135">
        <f t="shared" si="24"/>
        <v>991.99164943422909</v>
      </c>
      <c r="CT38" s="135">
        <f t="shared" si="24"/>
        <v>991.99164943422909</v>
      </c>
      <c r="CU38" s="135">
        <f t="shared" si="24"/>
        <v>991.99164943422909</v>
      </c>
      <c r="CV38" s="135">
        <f t="shared" si="24"/>
        <v>991.99164943422909</v>
      </c>
      <c r="CW38" s="135">
        <f t="shared" si="24"/>
        <v>991.99164943422909</v>
      </c>
      <c r="CX38" s="135">
        <f t="shared" si="24"/>
        <v>991.99164943422909</v>
      </c>
      <c r="CY38" s="135">
        <f t="shared" si="24"/>
        <v>991.99164943422909</v>
      </c>
      <c r="CZ38" s="135">
        <f t="shared" si="24"/>
        <v>991.99164943422909</v>
      </c>
      <c r="DA38" s="135">
        <f t="shared" si="24"/>
        <v>991.99164943422909</v>
      </c>
      <c r="DB38" s="135">
        <f t="shared" si="24"/>
        <v>991.99164943422909</v>
      </c>
      <c r="DC38" s="135">
        <f t="shared" si="24"/>
        <v>1033.6552987104667</v>
      </c>
      <c r="DD38" s="135">
        <f t="shared" si="24"/>
        <v>1033.6552987104667</v>
      </c>
      <c r="DE38" s="135">
        <f t="shared" si="24"/>
        <v>1033.6552987104667</v>
      </c>
      <c r="DF38" s="135">
        <f t="shared" si="24"/>
        <v>1033.6552987104667</v>
      </c>
      <c r="DG38" s="135">
        <f t="shared" si="24"/>
        <v>1033.6552987104667</v>
      </c>
      <c r="DH38" s="135">
        <f t="shared" si="24"/>
        <v>1033.6552987104667</v>
      </c>
      <c r="DI38" s="135">
        <f t="shared" si="24"/>
        <v>1033.6552987104667</v>
      </c>
      <c r="DJ38" s="135">
        <f t="shared" si="24"/>
        <v>1033.6552987104667</v>
      </c>
      <c r="DK38" s="135">
        <f t="shared" si="24"/>
        <v>1033.6552987104667</v>
      </c>
      <c r="DL38" s="135">
        <f t="shared" si="24"/>
        <v>1033.6552987104667</v>
      </c>
      <c r="DM38" s="135">
        <f t="shared" si="24"/>
        <v>1033.6552987104667</v>
      </c>
      <c r="DN38" s="135">
        <f t="shared" si="24"/>
        <v>1033.6552987104667</v>
      </c>
      <c r="DO38" s="135">
        <f t="shared" si="24"/>
        <v>1077.0688212563064</v>
      </c>
      <c r="DP38" s="135">
        <f t="shared" si="24"/>
        <v>1077.0688212563064</v>
      </c>
      <c r="DQ38" s="135">
        <f t="shared" si="24"/>
        <v>1077.0688212563064</v>
      </c>
      <c r="DR38" s="135">
        <f t="shared" si="24"/>
        <v>1077.0688212563064</v>
      </c>
      <c r="DS38" s="135">
        <f t="shared" si="24"/>
        <v>1077.0688212563064</v>
      </c>
      <c r="DT38" s="135">
        <f t="shared" si="24"/>
        <v>1077.0688212563064</v>
      </c>
      <c r="DU38" s="135">
        <f t="shared" si="24"/>
        <v>1077.0688212563064</v>
      </c>
      <c r="DV38" s="135">
        <f t="shared" si="24"/>
        <v>1077.0688212563064</v>
      </c>
      <c r="DW38" s="135">
        <f t="shared" si="24"/>
        <v>1077.0688212563064</v>
      </c>
      <c r="DX38" s="135">
        <f t="shared" si="24"/>
        <v>1077.0688212563064</v>
      </c>
      <c r="DY38" s="135">
        <f t="shared" si="24"/>
        <v>1077.0688212563064</v>
      </c>
      <c r="DZ38" s="135">
        <f t="shared" si="24"/>
        <v>1077.0688212563064</v>
      </c>
      <c r="EA38" s="135">
        <f t="shared" si="24"/>
        <v>1122.3057117490712</v>
      </c>
      <c r="EB38" s="135">
        <f t="shared" si="24"/>
        <v>1122.3057117490712</v>
      </c>
      <c r="EC38" s="135">
        <f t="shared" si="24"/>
        <v>1122.3057117490712</v>
      </c>
      <c r="ED38" s="135">
        <f t="shared" si="24"/>
        <v>1122.3057117490712</v>
      </c>
      <c r="EE38" s="135">
        <f t="shared" si="24"/>
        <v>1122.3057117490712</v>
      </c>
      <c r="EF38" s="135">
        <f t="shared" si="24"/>
        <v>1122.3057117490712</v>
      </c>
      <c r="EG38" s="135">
        <f t="shared" si="24"/>
        <v>1122.3057117490712</v>
      </c>
      <c r="EH38" s="135">
        <f t="shared" si="24"/>
        <v>1122.3057117490712</v>
      </c>
      <c r="EI38" s="135">
        <f t="shared" si="24"/>
        <v>1122.3057117490712</v>
      </c>
      <c r="EJ38" s="135">
        <f t="shared" si="24"/>
        <v>1122.3057117490712</v>
      </c>
      <c r="EK38" s="135">
        <f t="shared" si="24"/>
        <v>1122.3057117490712</v>
      </c>
      <c r="EL38" s="135">
        <f t="shared" si="24"/>
        <v>1122.3057117490712</v>
      </c>
      <c r="EM38" s="193"/>
    </row>
    <row r="39" spans="1:143" ht="15" customHeight="1" x14ac:dyDescent="0.2">
      <c r="A39" s="123">
        <v>1</v>
      </c>
      <c r="B39" s="88">
        <f t="shared" si="13"/>
        <v>20</v>
      </c>
      <c r="C39" s="61" t="s">
        <v>161</v>
      </c>
      <c r="D39" s="241">
        <v>750</v>
      </c>
      <c r="E39" s="134">
        <f t="shared" si="11"/>
        <v>1.0333333333333334</v>
      </c>
      <c r="U39" s="27"/>
      <c r="W39" s="270">
        <v>775</v>
      </c>
      <c r="X39" s="135">
        <f t="shared" si="18"/>
        <v>775.00000000000011</v>
      </c>
      <c r="Y39" s="135">
        <f t="shared" ref="Y39:CJ42" si="25">($D39*$E39)*(1+Rental_Increase2)^(Y$3-1)</f>
        <v>775.00000000000011</v>
      </c>
      <c r="Z39" s="135">
        <f t="shared" si="25"/>
        <v>775.00000000000011</v>
      </c>
      <c r="AA39" s="135">
        <f t="shared" si="25"/>
        <v>775.00000000000011</v>
      </c>
      <c r="AB39" s="135">
        <f t="shared" si="25"/>
        <v>775.00000000000011</v>
      </c>
      <c r="AC39" s="135">
        <f t="shared" si="25"/>
        <v>775.00000000000011</v>
      </c>
      <c r="AD39" s="135">
        <f t="shared" si="25"/>
        <v>775.00000000000011</v>
      </c>
      <c r="AE39" s="135">
        <f t="shared" si="25"/>
        <v>775.00000000000011</v>
      </c>
      <c r="AF39" s="135">
        <f t="shared" si="25"/>
        <v>775.00000000000011</v>
      </c>
      <c r="AG39" s="135">
        <f t="shared" si="25"/>
        <v>775.00000000000011</v>
      </c>
      <c r="AH39" s="135">
        <f t="shared" si="25"/>
        <v>775.00000000000011</v>
      </c>
      <c r="AI39" s="135">
        <f t="shared" si="25"/>
        <v>807.55000000000018</v>
      </c>
      <c r="AJ39" s="135">
        <f t="shared" si="25"/>
        <v>807.55000000000018</v>
      </c>
      <c r="AK39" s="135">
        <f t="shared" si="25"/>
        <v>807.55000000000018</v>
      </c>
      <c r="AL39" s="135">
        <f t="shared" si="25"/>
        <v>807.55000000000018</v>
      </c>
      <c r="AM39" s="135">
        <f t="shared" si="25"/>
        <v>807.55000000000018</v>
      </c>
      <c r="AN39" s="135">
        <f t="shared" si="25"/>
        <v>807.55000000000018</v>
      </c>
      <c r="AO39" s="135">
        <f t="shared" si="25"/>
        <v>807.55000000000018</v>
      </c>
      <c r="AP39" s="135">
        <f t="shared" si="25"/>
        <v>807.55000000000018</v>
      </c>
      <c r="AQ39" s="135">
        <f t="shared" si="25"/>
        <v>807.55000000000018</v>
      </c>
      <c r="AR39" s="135">
        <f t="shared" si="25"/>
        <v>807.55000000000018</v>
      </c>
      <c r="AS39" s="135">
        <f t="shared" si="25"/>
        <v>807.55000000000018</v>
      </c>
      <c r="AT39" s="135">
        <f t="shared" si="25"/>
        <v>807.55000000000018</v>
      </c>
      <c r="AU39" s="135">
        <f t="shared" si="25"/>
        <v>841.4671000000003</v>
      </c>
      <c r="AV39" s="135">
        <f t="shared" si="25"/>
        <v>841.4671000000003</v>
      </c>
      <c r="AW39" s="135">
        <f t="shared" si="25"/>
        <v>841.4671000000003</v>
      </c>
      <c r="AX39" s="135">
        <f t="shared" si="25"/>
        <v>841.4671000000003</v>
      </c>
      <c r="AY39" s="135">
        <f t="shared" si="25"/>
        <v>841.4671000000003</v>
      </c>
      <c r="AZ39" s="135">
        <f t="shared" si="25"/>
        <v>841.4671000000003</v>
      </c>
      <c r="BA39" s="135">
        <f t="shared" si="25"/>
        <v>841.4671000000003</v>
      </c>
      <c r="BB39" s="135">
        <f t="shared" si="25"/>
        <v>841.4671000000003</v>
      </c>
      <c r="BC39" s="135">
        <f t="shared" si="25"/>
        <v>841.4671000000003</v>
      </c>
      <c r="BD39" s="135">
        <f t="shared" si="25"/>
        <v>841.4671000000003</v>
      </c>
      <c r="BE39" s="135">
        <f t="shared" si="25"/>
        <v>841.4671000000003</v>
      </c>
      <c r="BF39" s="135">
        <f t="shared" si="25"/>
        <v>841.4671000000003</v>
      </c>
      <c r="BG39" s="135">
        <f t="shared" si="25"/>
        <v>876.80871820000038</v>
      </c>
      <c r="BH39" s="135">
        <f t="shared" si="25"/>
        <v>876.80871820000038</v>
      </c>
      <c r="BI39" s="135">
        <f t="shared" si="25"/>
        <v>876.80871820000038</v>
      </c>
      <c r="BJ39" s="135">
        <f t="shared" si="25"/>
        <v>876.80871820000038</v>
      </c>
      <c r="BK39" s="135">
        <f t="shared" si="25"/>
        <v>876.80871820000038</v>
      </c>
      <c r="BL39" s="135">
        <f t="shared" si="25"/>
        <v>876.80871820000038</v>
      </c>
      <c r="BM39" s="135">
        <f t="shared" si="25"/>
        <v>876.80871820000038</v>
      </c>
      <c r="BN39" s="135">
        <f t="shared" si="25"/>
        <v>876.80871820000038</v>
      </c>
      <c r="BO39" s="135">
        <f t="shared" si="25"/>
        <v>876.80871820000038</v>
      </c>
      <c r="BP39" s="135">
        <f t="shared" si="25"/>
        <v>876.80871820000038</v>
      </c>
      <c r="BQ39" s="135">
        <f t="shared" si="25"/>
        <v>876.80871820000038</v>
      </c>
      <c r="BR39" s="135">
        <f t="shared" si="25"/>
        <v>876.80871820000038</v>
      </c>
      <c r="BS39" s="135">
        <f t="shared" si="25"/>
        <v>913.63468436440041</v>
      </c>
      <c r="BT39" s="135">
        <f t="shared" si="25"/>
        <v>913.63468436440041</v>
      </c>
      <c r="BU39" s="135">
        <f t="shared" si="25"/>
        <v>913.63468436440041</v>
      </c>
      <c r="BV39" s="135">
        <f t="shared" si="25"/>
        <v>913.63468436440041</v>
      </c>
      <c r="BW39" s="135">
        <f t="shared" si="25"/>
        <v>913.63468436440041</v>
      </c>
      <c r="BX39" s="135">
        <f t="shared" si="25"/>
        <v>913.63468436440041</v>
      </c>
      <c r="BY39" s="135">
        <f t="shared" si="25"/>
        <v>913.63468436440041</v>
      </c>
      <c r="BZ39" s="135">
        <f t="shared" si="25"/>
        <v>913.63468436440041</v>
      </c>
      <c r="CA39" s="135">
        <f t="shared" si="25"/>
        <v>913.63468436440041</v>
      </c>
      <c r="CB39" s="135">
        <f t="shared" si="25"/>
        <v>913.63468436440041</v>
      </c>
      <c r="CC39" s="135">
        <f t="shared" si="25"/>
        <v>913.63468436440041</v>
      </c>
      <c r="CD39" s="135">
        <f t="shared" si="25"/>
        <v>913.63468436440041</v>
      </c>
      <c r="CE39" s="135">
        <f t="shared" si="25"/>
        <v>952.0073411077052</v>
      </c>
      <c r="CF39" s="135">
        <f t="shared" si="25"/>
        <v>952.0073411077052</v>
      </c>
      <c r="CG39" s="135">
        <f t="shared" si="25"/>
        <v>952.0073411077052</v>
      </c>
      <c r="CH39" s="135">
        <f t="shared" si="25"/>
        <v>952.0073411077052</v>
      </c>
      <c r="CI39" s="135">
        <f t="shared" si="25"/>
        <v>952.0073411077052</v>
      </c>
      <c r="CJ39" s="135">
        <f t="shared" si="25"/>
        <v>952.0073411077052</v>
      </c>
      <c r="CK39" s="135">
        <f t="shared" si="24"/>
        <v>952.0073411077052</v>
      </c>
      <c r="CL39" s="135">
        <f t="shared" si="24"/>
        <v>952.0073411077052</v>
      </c>
      <c r="CM39" s="135">
        <f t="shared" si="24"/>
        <v>952.0073411077052</v>
      </c>
      <c r="CN39" s="135">
        <f t="shared" si="24"/>
        <v>952.0073411077052</v>
      </c>
      <c r="CO39" s="135">
        <f t="shared" si="24"/>
        <v>952.0073411077052</v>
      </c>
      <c r="CP39" s="135">
        <f t="shared" si="24"/>
        <v>952.0073411077052</v>
      </c>
      <c r="CQ39" s="135">
        <f t="shared" si="24"/>
        <v>991.99164943422909</v>
      </c>
      <c r="CR39" s="135">
        <f t="shared" si="24"/>
        <v>991.99164943422909</v>
      </c>
      <c r="CS39" s="135">
        <f t="shared" si="24"/>
        <v>991.99164943422909</v>
      </c>
      <c r="CT39" s="135">
        <f t="shared" si="24"/>
        <v>991.99164943422909</v>
      </c>
      <c r="CU39" s="135">
        <f t="shared" si="24"/>
        <v>991.99164943422909</v>
      </c>
      <c r="CV39" s="135">
        <f t="shared" si="24"/>
        <v>991.99164943422909</v>
      </c>
      <c r="CW39" s="135">
        <f t="shared" si="24"/>
        <v>991.99164943422909</v>
      </c>
      <c r="CX39" s="135">
        <f t="shared" si="24"/>
        <v>991.99164943422909</v>
      </c>
      <c r="CY39" s="135">
        <f t="shared" si="24"/>
        <v>991.99164943422909</v>
      </c>
      <c r="CZ39" s="135">
        <f t="shared" si="24"/>
        <v>991.99164943422909</v>
      </c>
      <c r="DA39" s="135">
        <f t="shared" si="24"/>
        <v>991.99164943422909</v>
      </c>
      <c r="DB39" s="135">
        <f t="shared" si="24"/>
        <v>991.99164943422909</v>
      </c>
      <c r="DC39" s="135">
        <f t="shared" si="24"/>
        <v>1033.6552987104667</v>
      </c>
      <c r="DD39" s="135">
        <f t="shared" si="24"/>
        <v>1033.6552987104667</v>
      </c>
      <c r="DE39" s="135">
        <f t="shared" si="24"/>
        <v>1033.6552987104667</v>
      </c>
      <c r="DF39" s="135">
        <f t="shared" si="24"/>
        <v>1033.6552987104667</v>
      </c>
      <c r="DG39" s="135">
        <f t="shared" si="24"/>
        <v>1033.6552987104667</v>
      </c>
      <c r="DH39" s="135">
        <f t="shared" si="24"/>
        <v>1033.6552987104667</v>
      </c>
      <c r="DI39" s="135">
        <f t="shared" si="24"/>
        <v>1033.6552987104667</v>
      </c>
      <c r="DJ39" s="135">
        <f t="shared" si="24"/>
        <v>1033.6552987104667</v>
      </c>
      <c r="DK39" s="135">
        <f t="shared" si="24"/>
        <v>1033.6552987104667</v>
      </c>
      <c r="DL39" s="135">
        <f t="shared" si="24"/>
        <v>1033.6552987104667</v>
      </c>
      <c r="DM39" s="135">
        <f t="shared" si="24"/>
        <v>1033.6552987104667</v>
      </c>
      <c r="DN39" s="135">
        <f t="shared" si="24"/>
        <v>1033.6552987104667</v>
      </c>
      <c r="DO39" s="135">
        <f t="shared" si="24"/>
        <v>1077.0688212563064</v>
      </c>
      <c r="DP39" s="135">
        <f t="shared" si="24"/>
        <v>1077.0688212563064</v>
      </c>
      <c r="DQ39" s="135">
        <f t="shared" si="24"/>
        <v>1077.0688212563064</v>
      </c>
      <c r="DR39" s="135">
        <f t="shared" si="24"/>
        <v>1077.0688212563064</v>
      </c>
      <c r="DS39" s="135">
        <f t="shared" si="24"/>
        <v>1077.0688212563064</v>
      </c>
      <c r="DT39" s="135">
        <f t="shared" si="24"/>
        <v>1077.0688212563064</v>
      </c>
      <c r="DU39" s="135">
        <f t="shared" si="24"/>
        <v>1077.0688212563064</v>
      </c>
      <c r="DV39" s="135">
        <f t="shared" si="24"/>
        <v>1077.0688212563064</v>
      </c>
      <c r="DW39" s="135">
        <f t="shared" si="24"/>
        <v>1077.0688212563064</v>
      </c>
      <c r="DX39" s="135">
        <f t="shared" si="24"/>
        <v>1077.0688212563064</v>
      </c>
      <c r="DY39" s="135">
        <f t="shared" si="24"/>
        <v>1077.0688212563064</v>
      </c>
      <c r="DZ39" s="135">
        <f t="shared" si="24"/>
        <v>1077.0688212563064</v>
      </c>
      <c r="EA39" s="135">
        <f t="shared" si="24"/>
        <v>1122.3057117490712</v>
      </c>
      <c r="EB39" s="135">
        <f t="shared" si="24"/>
        <v>1122.3057117490712</v>
      </c>
      <c r="EC39" s="135">
        <f t="shared" si="24"/>
        <v>1122.3057117490712</v>
      </c>
      <c r="ED39" s="135">
        <f t="shared" si="24"/>
        <v>1122.3057117490712</v>
      </c>
      <c r="EE39" s="135">
        <f t="shared" si="24"/>
        <v>1122.3057117490712</v>
      </c>
      <c r="EF39" s="135">
        <f t="shared" si="24"/>
        <v>1122.3057117490712</v>
      </c>
      <c r="EG39" s="135">
        <f t="shared" si="24"/>
        <v>1122.3057117490712</v>
      </c>
      <c r="EH39" s="135">
        <f t="shared" si="24"/>
        <v>1122.3057117490712</v>
      </c>
      <c r="EI39" s="135">
        <f t="shared" si="24"/>
        <v>1122.3057117490712</v>
      </c>
      <c r="EJ39" s="135">
        <f t="shared" si="24"/>
        <v>1122.3057117490712</v>
      </c>
      <c r="EK39" s="135">
        <f t="shared" si="24"/>
        <v>1122.3057117490712</v>
      </c>
      <c r="EL39" s="135">
        <f t="shared" si="24"/>
        <v>1122.3057117490712</v>
      </c>
      <c r="EM39" s="193"/>
    </row>
    <row r="40" spans="1:143" ht="15" customHeight="1" x14ac:dyDescent="0.2">
      <c r="A40" s="123">
        <v>1</v>
      </c>
      <c r="B40" s="88">
        <f t="shared" si="13"/>
        <v>21</v>
      </c>
      <c r="C40" s="61" t="s">
        <v>161</v>
      </c>
      <c r="D40" s="241">
        <v>750</v>
      </c>
      <c r="E40" s="134">
        <f t="shared" si="11"/>
        <v>1.1666666666666667</v>
      </c>
      <c r="U40" s="27"/>
      <c r="W40" s="270">
        <v>875</v>
      </c>
      <c r="X40" s="135">
        <f t="shared" si="18"/>
        <v>875</v>
      </c>
      <c r="Y40" s="135">
        <f t="shared" si="25"/>
        <v>875</v>
      </c>
      <c r="Z40" s="135">
        <f t="shared" si="25"/>
        <v>875</v>
      </c>
      <c r="AA40" s="135">
        <f t="shared" si="25"/>
        <v>875</v>
      </c>
      <c r="AB40" s="135">
        <f t="shared" si="25"/>
        <v>875</v>
      </c>
      <c r="AC40" s="135">
        <f t="shared" si="25"/>
        <v>875</v>
      </c>
      <c r="AD40" s="135">
        <f t="shared" si="25"/>
        <v>875</v>
      </c>
      <c r="AE40" s="135">
        <f t="shared" si="25"/>
        <v>875</v>
      </c>
      <c r="AF40" s="135">
        <f t="shared" si="25"/>
        <v>875</v>
      </c>
      <c r="AG40" s="135">
        <f t="shared" si="25"/>
        <v>875</v>
      </c>
      <c r="AH40" s="135">
        <f t="shared" si="25"/>
        <v>875</v>
      </c>
      <c r="AI40" s="135">
        <f t="shared" si="25"/>
        <v>911.75</v>
      </c>
      <c r="AJ40" s="135">
        <f t="shared" si="25"/>
        <v>911.75</v>
      </c>
      <c r="AK40" s="135">
        <f t="shared" si="25"/>
        <v>911.75</v>
      </c>
      <c r="AL40" s="135">
        <f t="shared" si="25"/>
        <v>911.75</v>
      </c>
      <c r="AM40" s="135">
        <f t="shared" si="25"/>
        <v>911.75</v>
      </c>
      <c r="AN40" s="135">
        <f t="shared" si="25"/>
        <v>911.75</v>
      </c>
      <c r="AO40" s="135">
        <f t="shared" si="25"/>
        <v>911.75</v>
      </c>
      <c r="AP40" s="135">
        <f t="shared" si="25"/>
        <v>911.75</v>
      </c>
      <c r="AQ40" s="135">
        <f t="shared" si="25"/>
        <v>911.75</v>
      </c>
      <c r="AR40" s="135">
        <f t="shared" si="25"/>
        <v>911.75</v>
      </c>
      <c r="AS40" s="135">
        <f t="shared" si="25"/>
        <v>911.75</v>
      </c>
      <c r="AT40" s="135">
        <f t="shared" si="25"/>
        <v>911.75</v>
      </c>
      <c r="AU40" s="135">
        <f t="shared" si="25"/>
        <v>950.04350000000011</v>
      </c>
      <c r="AV40" s="135">
        <f t="shared" si="25"/>
        <v>950.04350000000011</v>
      </c>
      <c r="AW40" s="135">
        <f t="shared" si="25"/>
        <v>950.04350000000011</v>
      </c>
      <c r="AX40" s="135">
        <f t="shared" si="25"/>
        <v>950.04350000000011</v>
      </c>
      <c r="AY40" s="135">
        <f t="shared" si="25"/>
        <v>950.04350000000011</v>
      </c>
      <c r="AZ40" s="135">
        <f t="shared" si="25"/>
        <v>950.04350000000011</v>
      </c>
      <c r="BA40" s="135">
        <f t="shared" si="25"/>
        <v>950.04350000000011</v>
      </c>
      <c r="BB40" s="135">
        <f t="shared" si="25"/>
        <v>950.04350000000011</v>
      </c>
      <c r="BC40" s="135">
        <f t="shared" si="25"/>
        <v>950.04350000000011</v>
      </c>
      <c r="BD40" s="135">
        <f t="shared" si="25"/>
        <v>950.04350000000011</v>
      </c>
      <c r="BE40" s="135">
        <f t="shared" si="25"/>
        <v>950.04350000000011</v>
      </c>
      <c r="BF40" s="135">
        <f t="shared" si="25"/>
        <v>950.04350000000011</v>
      </c>
      <c r="BG40" s="135">
        <f t="shared" si="25"/>
        <v>989.94532700000025</v>
      </c>
      <c r="BH40" s="135">
        <f t="shared" si="25"/>
        <v>989.94532700000025</v>
      </c>
      <c r="BI40" s="135">
        <f t="shared" si="25"/>
        <v>989.94532700000025</v>
      </c>
      <c r="BJ40" s="135">
        <f t="shared" si="25"/>
        <v>989.94532700000025</v>
      </c>
      <c r="BK40" s="135">
        <f t="shared" si="25"/>
        <v>989.94532700000025</v>
      </c>
      <c r="BL40" s="135">
        <f t="shared" si="25"/>
        <v>989.94532700000025</v>
      </c>
      <c r="BM40" s="135">
        <f t="shared" si="25"/>
        <v>989.94532700000025</v>
      </c>
      <c r="BN40" s="135">
        <f t="shared" si="25"/>
        <v>989.94532700000025</v>
      </c>
      <c r="BO40" s="135">
        <f t="shared" si="25"/>
        <v>989.94532700000025</v>
      </c>
      <c r="BP40" s="135">
        <f t="shared" si="25"/>
        <v>989.94532700000025</v>
      </c>
      <c r="BQ40" s="135">
        <f t="shared" si="25"/>
        <v>989.94532700000025</v>
      </c>
      <c r="BR40" s="135">
        <f t="shared" si="25"/>
        <v>989.94532700000025</v>
      </c>
      <c r="BS40" s="135">
        <f t="shared" si="25"/>
        <v>1031.5230307340003</v>
      </c>
      <c r="BT40" s="135">
        <f t="shared" si="25"/>
        <v>1031.5230307340003</v>
      </c>
      <c r="BU40" s="135">
        <f t="shared" si="25"/>
        <v>1031.5230307340003</v>
      </c>
      <c r="BV40" s="135">
        <f t="shared" si="25"/>
        <v>1031.5230307340003</v>
      </c>
      <c r="BW40" s="135">
        <f t="shared" si="25"/>
        <v>1031.5230307340003</v>
      </c>
      <c r="BX40" s="135">
        <f t="shared" si="25"/>
        <v>1031.5230307340003</v>
      </c>
      <c r="BY40" s="135">
        <f t="shared" si="25"/>
        <v>1031.5230307340003</v>
      </c>
      <c r="BZ40" s="135">
        <f t="shared" si="25"/>
        <v>1031.5230307340003</v>
      </c>
      <c r="CA40" s="135">
        <f t="shared" si="25"/>
        <v>1031.5230307340003</v>
      </c>
      <c r="CB40" s="135">
        <f t="shared" si="25"/>
        <v>1031.5230307340003</v>
      </c>
      <c r="CC40" s="135">
        <f t="shared" si="25"/>
        <v>1031.5230307340003</v>
      </c>
      <c r="CD40" s="135">
        <f t="shared" si="25"/>
        <v>1031.5230307340003</v>
      </c>
      <c r="CE40" s="135">
        <f t="shared" si="25"/>
        <v>1074.8469980248283</v>
      </c>
      <c r="CF40" s="135">
        <f t="shared" si="25"/>
        <v>1074.8469980248283</v>
      </c>
      <c r="CG40" s="135">
        <f t="shared" si="25"/>
        <v>1074.8469980248283</v>
      </c>
      <c r="CH40" s="135">
        <f t="shared" si="25"/>
        <v>1074.8469980248283</v>
      </c>
      <c r="CI40" s="135">
        <f t="shared" si="25"/>
        <v>1074.8469980248283</v>
      </c>
      <c r="CJ40" s="135">
        <f t="shared" si="25"/>
        <v>1074.8469980248283</v>
      </c>
      <c r="CK40" s="135">
        <f t="shared" si="24"/>
        <v>1074.8469980248283</v>
      </c>
      <c r="CL40" s="135">
        <f t="shared" si="24"/>
        <v>1074.8469980248283</v>
      </c>
      <c r="CM40" s="135">
        <f t="shared" si="24"/>
        <v>1074.8469980248283</v>
      </c>
      <c r="CN40" s="135">
        <f t="shared" si="24"/>
        <v>1074.8469980248283</v>
      </c>
      <c r="CO40" s="135">
        <f t="shared" si="24"/>
        <v>1074.8469980248283</v>
      </c>
      <c r="CP40" s="135">
        <f t="shared" si="24"/>
        <v>1074.8469980248283</v>
      </c>
      <c r="CQ40" s="135">
        <f t="shared" si="24"/>
        <v>1119.9905719418714</v>
      </c>
      <c r="CR40" s="135">
        <f t="shared" si="24"/>
        <v>1119.9905719418714</v>
      </c>
      <c r="CS40" s="135">
        <f t="shared" si="24"/>
        <v>1119.9905719418714</v>
      </c>
      <c r="CT40" s="135">
        <f t="shared" si="24"/>
        <v>1119.9905719418714</v>
      </c>
      <c r="CU40" s="135">
        <f t="shared" si="24"/>
        <v>1119.9905719418714</v>
      </c>
      <c r="CV40" s="135">
        <f t="shared" si="24"/>
        <v>1119.9905719418714</v>
      </c>
      <c r="CW40" s="135">
        <f t="shared" si="24"/>
        <v>1119.9905719418714</v>
      </c>
      <c r="CX40" s="135">
        <f t="shared" si="24"/>
        <v>1119.9905719418714</v>
      </c>
      <c r="CY40" s="135">
        <f t="shared" si="24"/>
        <v>1119.9905719418714</v>
      </c>
      <c r="CZ40" s="135">
        <f t="shared" si="24"/>
        <v>1119.9905719418714</v>
      </c>
      <c r="DA40" s="135">
        <f t="shared" si="24"/>
        <v>1119.9905719418714</v>
      </c>
      <c r="DB40" s="135">
        <f t="shared" si="24"/>
        <v>1119.9905719418714</v>
      </c>
      <c r="DC40" s="135">
        <f t="shared" si="24"/>
        <v>1167.0301759634299</v>
      </c>
      <c r="DD40" s="135">
        <f t="shared" si="24"/>
        <v>1167.0301759634299</v>
      </c>
      <c r="DE40" s="135">
        <f t="shared" si="24"/>
        <v>1167.0301759634299</v>
      </c>
      <c r="DF40" s="135">
        <f t="shared" si="24"/>
        <v>1167.0301759634299</v>
      </c>
      <c r="DG40" s="135">
        <f t="shared" si="24"/>
        <v>1167.0301759634299</v>
      </c>
      <c r="DH40" s="135">
        <f t="shared" si="24"/>
        <v>1167.0301759634299</v>
      </c>
      <c r="DI40" s="135">
        <f t="shared" si="24"/>
        <v>1167.0301759634299</v>
      </c>
      <c r="DJ40" s="135">
        <f t="shared" si="24"/>
        <v>1167.0301759634299</v>
      </c>
      <c r="DK40" s="135">
        <f t="shared" si="24"/>
        <v>1167.0301759634299</v>
      </c>
      <c r="DL40" s="135">
        <f t="shared" si="24"/>
        <v>1167.0301759634299</v>
      </c>
      <c r="DM40" s="135">
        <f t="shared" si="24"/>
        <v>1167.0301759634299</v>
      </c>
      <c r="DN40" s="135">
        <f t="shared" si="24"/>
        <v>1167.0301759634299</v>
      </c>
      <c r="DO40" s="135">
        <f t="shared" si="24"/>
        <v>1216.0454433538941</v>
      </c>
      <c r="DP40" s="135">
        <f t="shared" si="24"/>
        <v>1216.0454433538941</v>
      </c>
      <c r="DQ40" s="135">
        <f t="shared" si="24"/>
        <v>1216.0454433538941</v>
      </c>
      <c r="DR40" s="135">
        <f t="shared" si="24"/>
        <v>1216.0454433538941</v>
      </c>
      <c r="DS40" s="135">
        <f t="shared" si="24"/>
        <v>1216.0454433538941</v>
      </c>
      <c r="DT40" s="135">
        <f t="shared" si="24"/>
        <v>1216.0454433538941</v>
      </c>
      <c r="DU40" s="135">
        <f t="shared" si="24"/>
        <v>1216.0454433538941</v>
      </c>
      <c r="DV40" s="135">
        <f t="shared" si="24"/>
        <v>1216.0454433538941</v>
      </c>
      <c r="DW40" s="135">
        <f t="shared" si="24"/>
        <v>1216.0454433538941</v>
      </c>
      <c r="DX40" s="135">
        <f t="shared" si="24"/>
        <v>1216.0454433538941</v>
      </c>
      <c r="DY40" s="135">
        <f t="shared" si="24"/>
        <v>1216.0454433538941</v>
      </c>
      <c r="DZ40" s="135">
        <f t="shared" si="24"/>
        <v>1216.0454433538941</v>
      </c>
      <c r="EA40" s="135">
        <f t="shared" si="24"/>
        <v>1267.1193519747576</v>
      </c>
      <c r="EB40" s="135">
        <f t="shared" si="24"/>
        <v>1267.1193519747576</v>
      </c>
      <c r="EC40" s="135">
        <f t="shared" si="24"/>
        <v>1267.1193519747576</v>
      </c>
      <c r="ED40" s="135">
        <f t="shared" si="24"/>
        <v>1267.1193519747576</v>
      </c>
      <c r="EE40" s="135">
        <f t="shared" si="24"/>
        <v>1267.1193519747576</v>
      </c>
      <c r="EF40" s="135">
        <f t="shared" si="24"/>
        <v>1267.1193519747576</v>
      </c>
      <c r="EG40" s="135">
        <f t="shared" si="24"/>
        <v>1267.1193519747576</v>
      </c>
      <c r="EH40" s="135">
        <f t="shared" si="24"/>
        <v>1267.1193519747576</v>
      </c>
      <c r="EI40" s="135">
        <f t="shared" si="24"/>
        <v>1267.1193519747576</v>
      </c>
      <c r="EJ40" s="135">
        <f t="shared" si="24"/>
        <v>1267.1193519747576</v>
      </c>
      <c r="EK40" s="135">
        <f t="shared" si="24"/>
        <v>1267.1193519747576</v>
      </c>
      <c r="EL40" s="135">
        <f t="shared" si="24"/>
        <v>1267.1193519747576</v>
      </c>
      <c r="EM40" s="193"/>
    </row>
    <row r="41" spans="1:143" ht="15" customHeight="1" x14ac:dyDescent="0.2">
      <c r="A41" s="123">
        <v>1</v>
      </c>
      <c r="B41" s="88">
        <f t="shared" si="13"/>
        <v>22</v>
      </c>
      <c r="C41" s="61" t="s">
        <v>161</v>
      </c>
      <c r="D41" s="241">
        <v>750</v>
      </c>
      <c r="E41" s="134">
        <f t="shared" si="11"/>
        <v>1.0733333333333333</v>
      </c>
      <c r="U41" s="27"/>
      <c r="W41" s="270">
        <v>805</v>
      </c>
      <c r="X41" s="135">
        <f t="shared" si="18"/>
        <v>804.99999999999989</v>
      </c>
      <c r="Y41" s="135">
        <f t="shared" si="25"/>
        <v>804.99999999999989</v>
      </c>
      <c r="Z41" s="135">
        <f t="shared" si="25"/>
        <v>804.99999999999989</v>
      </c>
      <c r="AA41" s="135">
        <f t="shared" si="25"/>
        <v>804.99999999999989</v>
      </c>
      <c r="AB41" s="135">
        <f t="shared" si="25"/>
        <v>804.99999999999989</v>
      </c>
      <c r="AC41" s="135">
        <f t="shared" si="25"/>
        <v>804.99999999999989</v>
      </c>
      <c r="AD41" s="135">
        <f t="shared" si="25"/>
        <v>804.99999999999989</v>
      </c>
      <c r="AE41" s="135">
        <f t="shared" si="25"/>
        <v>804.99999999999989</v>
      </c>
      <c r="AF41" s="135">
        <f t="shared" si="25"/>
        <v>804.99999999999989</v>
      </c>
      <c r="AG41" s="135">
        <f t="shared" si="25"/>
        <v>804.99999999999989</v>
      </c>
      <c r="AH41" s="135">
        <f t="shared" si="25"/>
        <v>804.99999999999989</v>
      </c>
      <c r="AI41" s="135">
        <f t="shared" si="25"/>
        <v>838.81</v>
      </c>
      <c r="AJ41" s="135">
        <f t="shared" si="25"/>
        <v>838.81</v>
      </c>
      <c r="AK41" s="135">
        <f t="shared" si="25"/>
        <v>838.81</v>
      </c>
      <c r="AL41" s="135">
        <f t="shared" si="25"/>
        <v>838.81</v>
      </c>
      <c r="AM41" s="135">
        <f t="shared" si="25"/>
        <v>838.81</v>
      </c>
      <c r="AN41" s="135">
        <f t="shared" si="25"/>
        <v>838.81</v>
      </c>
      <c r="AO41" s="135">
        <f t="shared" si="25"/>
        <v>838.81</v>
      </c>
      <c r="AP41" s="135">
        <f t="shared" si="25"/>
        <v>838.81</v>
      </c>
      <c r="AQ41" s="135">
        <f t="shared" si="25"/>
        <v>838.81</v>
      </c>
      <c r="AR41" s="135">
        <f t="shared" si="25"/>
        <v>838.81</v>
      </c>
      <c r="AS41" s="135">
        <f t="shared" si="25"/>
        <v>838.81</v>
      </c>
      <c r="AT41" s="135">
        <f t="shared" si="25"/>
        <v>838.81</v>
      </c>
      <c r="AU41" s="135">
        <f t="shared" si="25"/>
        <v>874.04002000000003</v>
      </c>
      <c r="AV41" s="135">
        <f t="shared" si="25"/>
        <v>874.04002000000003</v>
      </c>
      <c r="AW41" s="135">
        <f t="shared" si="25"/>
        <v>874.04002000000003</v>
      </c>
      <c r="AX41" s="135">
        <f t="shared" si="25"/>
        <v>874.04002000000003</v>
      </c>
      <c r="AY41" s="135">
        <f t="shared" si="25"/>
        <v>874.04002000000003</v>
      </c>
      <c r="AZ41" s="135">
        <f t="shared" si="25"/>
        <v>874.04002000000003</v>
      </c>
      <c r="BA41" s="135">
        <f t="shared" si="25"/>
        <v>874.04002000000003</v>
      </c>
      <c r="BB41" s="135">
        <f t="shared" si="25"/>
        <v>874.04002000000003</v>
      </c>
      <c r="BC41" s="135">
        <f t="shared" si="25"/>
        <v>874.04002000000003</v>
      </c>
      <c r="BD41" s="135">
        <f t="shared" si="25"/>
        <v>874.04002000000003</v>
      </c>
      <c r="BE41" s="135">
        <f t="shared" si="25"/>
        <v>874.04002000000003</v>
      </c>
      <c r="BF41" s="135">
        <f t="shared" si="25"/>
        <v>874.04002000000003</v>
      </c>
      <c r="BG41" s="135">
        <f t="shared" si="25"/>
        <v>910.74970084000006</v>
      </c>
      <c r="BH41" s="135">
        <f t="shared" si="25"/>
        <v>910.74970084000006</v>
      </c>
      <c r="BI41" s="135">
        <f t="shared" si="25"/>
        <v>910.74970084000006</v>
      </c>
      <c r="BJ41" s="135">
        <f t="shared" si="25"/>
        <v>910.74970084000006</v>
      </c>
      <c r="BK41" s="135">
        <f t="shared" si="25"/>
        <v>910.74970084000006</v>
      </c>
      <c r="BL41" s="135">
        <f t="shared" si="25"/>
        <v>910.74970084000006</v>
      </c>
      <c r="BM41" s="135">
        <f t="shared" si="25"/>
        <v>910.74970084000006</v>
      </c>
      <c r="BN41" s="135">
        <f t="shared" si="25"/>
        <v>910.74970084000006</v>
      </c>
      <c r="BO41" s="135">
        <f t="shared" si="25"/>
        <v>910.74970084000006</v>
      </c>
      <c r="BP41" s="135">
        <f t="shared" si="25"/>
        <v>910.74970084000006</v>
      </c>
      <c r="BQ41" s="135">
        <f t="shared" si="25"/>
        <v>910.74970084000006</v>
      </c>
      <c r="BR41" s="135">
        <f t="shared" si="25"/>
        <v>910.74970084000006</v>
      </c>
      <c r="BS41" s="135">
        <f t="shared" si="25"/>
        <v>949.00118827528013</v>
      </c>
      <c r="BT41" s="135">
        <f t="shared" si="25"/>
        <v>949.00118827528013</v>
      </c>
      <c r="BU41" s="135">
        <f t="shared" si="25"/>
        <v>949.00118827528013</v>
      </c>
      <c r="BV41" s="135">
        <f t="shared" si="25"/>
        <v>949.00118827528013</v>
      </c>
      <c r="BW41" s="135">
        <f t="shared" si="25"/>
        <v>949.00118827528013</v>
      </c>
      <c r="BX41" s="135">
        <f t="shared" si="25"/>
        <v>949.00118827528013</v>
      </c>
      <c r="BY41" s="135">
        <f t="shared" si="25"/>
        <v>949.00118827528013</v>
      </c>
      <c r="BZ41" s="135">
        <f t="shared" si="25"/>
        <v>949.00118827528013</v>
      </c>
      <c r="CA41" s="135">
        <f t="shared" si="25"/>
        <v>949.00118827528013</v>
      </c>
      <c r="CB41" s="135">
        <f t="shared" si="25"/>
        <v>949.00118827528013</v>
      </c>
      <c r="CC41" s="135">
        <f t="shared" si="25"/>
        <v>949.00118827528013</v>
      </c>
      <c r="CD41" s="135">
        <f t="shared" si="25"/>
        <v>949.00118827528013</v>
      </c>
      <c r="CE41" s="135">
        <f t="shared" si="25"/>
        <v>988.85923818284198</v>
      </c>
      <c r="CF41" s="135">
        <f t="shared" si="25"/>
        <v>988.85923818284198</v>
      </c>
      <c r="CG41" s="135">
        <f t="shared" si="25"/>
        <v>988.85923818284198</v>
      </c>
      <c r="CH41" s="135">
        <f t="shared" si="25"/>
        <v>988.85923818284198</v>
      </c>
      <c r="CI41" s="135">
        <f t="shared" si="25"/>
        <v>988.85923818284198</v>
      </c>
      <c r="CJ41" s="135">
        <f t="shared" si="25"/>
        <v>988.85923818284198</v>
      </c>
      <c r="CK41" s="135">
        <f t="shared" si="24"/>
        <v>988.85923818284198</v>
      </c>
      <c r="CL41" s="135">
        <f t="shared" si="24"/>
        <v>988.85923818284198</v>
      </c>
      <c r="CM41" s="135">
        <f t="shared" si="24"/>
        <v>988.85923818284198</v>
      </c>
      <c r="CN41" s="135">
        <f t="shared" si="24"/>
        <v>988.85923818284198</v>
      </c>
      <c r="CO41" s="135">
        <f t="shared" si="24"/>
        <v>988.85923818284198</v>
      </c>
      <c r="CP41" s="135">
        <f t="shared" si="24"/>
        <v>988.85923818284198</v>
      </c>
      <c r="CQ41" s="135">
        <f t="shared" si="24"/>
        <v>1030.3913261865216</v>
      </c>
      <c r="CR41" s="135">
        <f t="shared" si="24"/>
        <v>1030.3913261865216</v>
      </c>
      <c r="CS41" s="135">
        <f t="shared" si="24"/>
        <v>1030.3913261865216</v>
      </c>
      <c r="CT41" s="135">
        <f t="shared" si="24"/>
        <v>1030.3913261865216</v>
      </c>
      <c r="CU41" s="135">
        <f t="shared" si="24"/>
        <v>1030.3913261865216</v>
      </c>
      <c r="CV41" s="135">
        <f t="shared" si="24"/>
        <v>1030.3913261865216</v>
      </c>
      <c r="CW41" s="135">
        <f t="shared" si="24"/>
        <v>1030.3913261865216</v>
      </c>
      <c r="CX41" s="135">
        <f t="shared" si="24"/>
        <v>1030.3913261865216</v>
      </c>
      <c r="CY41" s="135">
        <f t="shared" si="24"/>
        <v>1030.3913261865216</v>
      </c>
      <c r="CZ41" s="135">
        <f t="shared" si="24"/>
        <v>1030.3913261865216</v>
      </c>
      <c r="DA41" s="135">
        <f t="shared" si="24"/>
        <v>1030.3913261865216</v>
      </c>
      <c r="DB41" s="135">
        <f t="shared" si="24"/>
        <v>1030.3913261865216</v>
      </c>
      <c r="DC41" s="135">
        <f t="shared" si="24"/>
        <v>1073.6677618863553</v>
      </c>
      <c r="DD41" s="135">
        <f t="shared" si="24"/>
        <v>1073.6677618863553</v>
      </c>
      <c r="DE41" s="135">
        <f t="shared" si="24"/>
        <v>1073.6677618863553</v>
      </c>
      <c r="DF41" s="135">
        <f t="shared" si="24"/>
        <v>1073.6677618863553</v>
      </c>
      <c r="DG41" s="135">
        <f t="shared" si="24"/>
        <v>1073.6677618863553</v>
      </c>
      <c r="DH41" s="135">
        <f t="shared" si="24"/>
        <v>1073.6677618863553</v>
      </c>
      <c r="DI41" s="135">
        <f t="shared" si="24"/>
        <v>1073.6677618863553</v>
      </c>
      <c r="DJ41" s="135">
        <f t="shared" si="24"/>
        <v>1073.6677618863553</v>
      </c>
      <c r="DK41" s="135">
        <f t="shared" si="24"/>
        <v>1073.6677618863553</v>
      </c>
      <c r="DL41" s="135">
        <f t="shared" si="24"/>
        <v>1073.6677618863553</v>
      </c>
      <c r="DM41" s="135">
        <f t="shared" si="24"/>
        <v>1073.6677618863553</v>
      </c>
      <c r="DN41" s="135">
        <f t="shared" si="24"/>
        <v>1073.6677618863553</v>
      </c>
      <c r="DO41" s="135">
        <f t="shared" si="24"/>
        <v>1118.7618078855824</v>
      </c>
      <c r="DP41" s="135">
        <f t="shared" si="24"/>
        <v>1118.7618078855824</v>
      </c>
      <c r="DQ41" s="135">
        <f t="shared" si="24"/>
        <v>1118.7618078855824</v>
      </c>
      <c r="DR41" s="135">
        <f t="shared" si="24"/>
        <v>1118.7618078855824</v>
      </c>
      <c r="DS41" s="135">
        <f t="shared" si="24"/>
        <v>1118.7618078855824</v>
      </c>
      <c r="DT41" s="135">
        <f t="shared" si="24"/>
        <v>1118.7618078855824</v>
      </c>
      <c r="DU41" s="135">
        <f t="shared" si="24"/>
        <v>1118.7618078855824</v>
      </c>
      <c r="DV41" s="135">
        <f t="shared" si="24"/>
        <v>1118.7618078855824</v>
      </c>
      <c r="DW41" s="135">
        <f t="shared" si="24"/>
        <v>1118.7618078855824</v>
      </c>
      <c r="DX41" s="135">
        <f t="shared" si="24"/>
        <v>1118.7618078855824</v>
      </c>
      <c r="DY41" s="135">
        <f t="shared" si="24"/>
        <v>1118.7618078855824</v>
      </c>
      <c r="DZ41" s="135">
        <f t="shared" si="24"/>
        <v>1118.7618078855824</v>
      </c>
      <c r="EA41" s="135">
        <f t="shared" si="24"/>
        <v>1165.7498038167769</v>
      </c>
      <c r="EB41" s="135">
        <f t="shared" si="24"/>
        <v>1165.7498038167769</v>
      </c>
      <c r="EC41" s="135">
        <f t="shared" si="24"/>
        <v>1165.7498038167769</v>
      </c>
      <c r="ED41" s="135">
        <f t="shared" si="24"/>
        <v>1165.7498038167769</v>
      </c>
      <c r="EE41" s="135">
        <f t="shared" si="24"/>
        <v>1165.7498038167769</v>
      </c>
      <c r="EF41" s="135">
        <f t="shared" si="24"/>
        <v>1165.7498038167769</v>
      </c>
      <c r="EG41" s="135">
        <f t="shared" si="24"/>
        <v>1165.7498038167769</v>
      </c>
      <c r="EH41" s="135">
        <f t="shared" si="24"/>
        <v>1165.7498038167769</v>
      </c>
      <c r="EI41" s="135">
        <f t="shared" si="24"/>
        <v>1165.7498038167769</v>
      </c>
      <c r="EJ41" s="135">
        <f t="shared" si="24"/>
        <v>1165.7498038167769</v>
      </c>
      <c r="EK41" s="135">
        <f t="shared" si="24"/>
        <v>1165.7498038167769</v>
      </c>
      <c r="EL41" s="135">
        <f t="shared" si="24"/>
        <v>1165.7498038167769</v>
      </c>
      <c r="EM41" s="193"/>
    </row>
    <row r="42" spans="1:143" ht="15.75" customHeight="1" x14ac:dyDescent="0.2">
      <c r="A42" s="123">
        <v>1</v>
      </c>
      <c r="B42" s="88">
        <f t="shared" si="13"/>
        <v>23</v>
      </c>
      <c r="C42" s="61" t="s">
        <v>161</v>
      </c>
      <c r="D42" s="241">
        <v>750</v>
      </c>
      <c r="E42" s="134">
        <f t="shared" si="11"/>
        <v>0.99333333333333329</v>
      </c>
      <c r="U42" s="27"/>
      <c r="W42" s="270">
        <v>745</v>
      </c>
      <c r="X42" s="135">
        <f t="shared" si="18"/>
        <v>745</v>
      </c>
      <c r="Y42" s="135">
        <f t="shared" si="25"/>
        <v>745</v>
      </c>
      <c r="Z42" s="135">
        <f t="shared" si="25"/>
        <v>745</v>
      </c>
      <c r="AA42" s="135">
        <f t="shared" si="25"/>
        <v>745</v>
      </c>
      <c r="AB42" s="135">
        <f t="shared" si="25"/>
        <v>745</v>
      </c>
      <c r="AC42" s="135">
        <f t="shared" si="25"/>
        <v>745</v>
      </c>
      <c r="AD42" s="135">
        <f t="shared" si="25"/>
        <v>745</v>
      </c>
      <c r="AE42" s="135">
        <f t="shared" si="25"/>
        <v>745</v>
      </c>
      <c r="AF42" s="135">
        <f t="shared" si="25"/>
        <v>745</v>
      </c>
      <c r="AG42" s="135">
        <f t="shared" si="25"/>
        <v>745</v>
      </c>
      <c r="AH42" s="135">
        <f t="shared" si="25"/>
        <v>745</v>
      </c>
      <c r="AI42" s="135">
        <f t="shared" si="25"/>
        <v>776.29000000000008</v>
      </c>
      <c r="AJ42" s="135">
        <f t="shared" si="25"/>
        <v>776.29000000000008</v>
      </c>
      <c r="AK42" s="135">
        <f t="shared" si="25"/>
        <v>776.29000000000008</v>
      </c>
      <c r="AL42" s="135">
        <f t="shared" si="25"/>
        <v>776.29000000000008</v>
      </c>
      <c r="AM42" s="135">
        <f t="shared" si="25"/>
        <v>776.29000000000008</v>
      </c>
      <c r="AN42" s="135">
        <f t="shared" si="25"/>
        <v>776.29000000000008</v>
      </c>
      <c r="AO42" s="135">
        <f t="shared" si="25"/>
        <v>776.29000000000008</v>
      </c>
      <c r="AP42" s="135">
        <f t="shared" si="25"/>
        <v>776.29000000000008</v>
      </c>
      <c r="AQ42" s="135">
        <f t="shared" si="25"/>
        <v>776.29000000000008</v>
      </c>
      <c r="AR42" s="135">
        <f t="shared" si="25"/>
        <v>776.29000000000008</v>
      </c>
      <c r="AS42" s="135">
        <f t="shared" si="25"/>
        <v>776.29000000000008</v>
      </c>
      <c r="AT42" s="135">
        <f t="shared" si="25"/>
        <v>776.29000000000008</v>
      </c>
      <c r="AU42" s="135">
        <f t="shared" si="25"/>
        <v>808.89418000000012</v>
      </c>
      <c r="AV42" s="135">
        <f t="shared" si="25"/>
        <v>808.89418000000012</v>
      </c>
      <c r="AW42" s="135">
        <f t="shared" si="25"/>
        <v>808.89418000000012</v>
      </c>
      <c r="AX42" s="135">
        <f t="shared" si="25"/>
        <v>808.89418000000012</v>
      </c>
      <c r="AY42" s="135">
        <f t="shared" si="25"/>
        <v>808.89418000000012</v>
      </c>
      <c r="AZ42" s="135">
        <f t="shared" si="25"/>
        <v>808.89418000000012</v>
      </c>
      <c r="BA42" s="135">
        <f t="shared" si="25"/>
        <v>808.89418000000012</v>
      </c>
      <c r="BB42" s="135">
        <f t="shared" si="25"/>
        <v>808.89418000000012</v>
      </c>
      <c r="BC42" s="135">
        <f t="shared" si="25"/>
        <v>808.89418000000012</v>
      </c>
      <c r="BD42" s="135">
        <f t="shared" si="25"/>
        <v>808.89418000000012</v>
      </c>
      <c r="BE42" s="135">
        <f t="shared" si="25"/>
        <v>808.89418000000012</v>
      </c>
      <c r="BF42" s="135">
        <f t="shared" si="25"/>
        <v>808.89418000000012</v>
      </c>
      <c r="BG42" s="135">
        <f t="shared" si="25"/>
        <v>842.86773556000026</v>
      </c>
      <c r="BH42" s="135">
        <f t="shared" si="25"/>
        <v>842.86773556000026</v>
      </c>
      <c r="BI42" s="135">
        <f t="shared" si="25"/>
        <v>842.86773556000026</v>
      </c>
      <c r="BJ42" s="135">
        <f t="shared" si="25"/>
        <v>842.86773556000026</v>
      </c>
      <c r="BK42" s="135">
        <f t="shared" si="25"/>
        <v>842.86773556000026</v>
      </c>
      <c r="BL42" s="135">
        <f t="shared" si="25"/>
        <v>842.86773556000026</v>
      </c>
      <c r="BM42" s="135">
        <f t="shared" si="25"/>
        <v>842.86773556000026</v>
      </c>
      <c r="BN42" s="135">
        <f t="shared" si="25"/>
        <v>842.86773556000026</v>
      </c>
      <c r="BO42" s="135">
        <f t="shared" si="25"/>
        <v>842.86773556000026</v>
      </c>
      <c r="BP42" s="135">
        <f t="shared" si="25"/>
        <v>842.86773556000026</v>
      </c>
      <c r="BQ42" s="135">
        <f t="shared" si="25"/>
        <v>842.86773556000026</v>
      </c>
      <c r="BR42" s="135">
        <f t="shared" si="25"/>
        <v>842.86773556000026</v>
      </c>
      <c r="BS42" s="135">
        <f t="shared" si="25"/>
        <v>878.26818045352024</v>
      </c>
      <c r="BT42" s="135">
        <f t="shared" si="25"/>
        <v>878.26818045352024</v>
      </c>
      <c r="BU42" s="135">
        <f t="shared" si="25"/>
        <v>878.26818045352024</v>
      </c>
      <c r="BV42" s="135">
        <f t="shared" si="25"/>
        <v>878.26818045352024</v>
      </c>
      <c r="BW42" s="135">
        <f t="shared" si="25"/>
        <v>878.26818045352024</v>
      </c>
      <c r="BX42" s="135">
        <f t="shared" si="25"/>
        <v>878.26818045352024</v>
      </c>
      <c r="BY42" s="135">
        <f t="shared" si="25"/>
        <v>878.26818045352024</v>
      </c>
      <c r="BZ42" s="135">
        <f t="shared" si="25"/>
        <v>878.26818045352024</v>
      </c>
      <c r="CA42" s="135">
        <f t="shared" si="25"/>
        <v>878.26818045352024</v>
      </c>
      <c r="CB42" s="135">
        <f t="shared" si="25"/>
        <v>878.26818045352024</v>
      </c>
      <c r="CC42" s="135">
        <f t="shared" si="25"/>
        <v>878.26818045352024</v>
      </c>
      <c r="CD42" s="135">
        <f t="shared" si="25"/>
        <v>878.26818045352024</v>
      </c>
      <c r="CE42" s="135">
        <f t="shared" si="25"/>
        <v>915.1554440325682</v>
      </c>
      <c r="CF42" s="135">
        <f t="shared" si="25"/>
        <v>915.1554440325682</v>
      </c>
      <c r="CG42" s="135">
        <f t="shared" si="25"/>
        <v>915.1554440325682</v>
      </c>
      <c r="CH42" s="135">
        <f t="shared" si="25"/>
        <v>915.1554440325682</v>
      </c>
      <c r="CI42" s="135">
        <f t="shared" si="25"/>
        <v>915.1554440325682</v>
      </c>
      <c r="CJ42" s="135">
        <f t="shared" ref="CJ42:EL46" si="26">($D42*$E42)*(1+Rental_Increase2)^(CJ$3-1)</f>
        <v>915.1554440325682</v>
      </c>
      <c r="CK42" s="135">
        <f t="shared" si="26"/>
        <v>915.1554440325682</v>
      </c>
      <c r="CL42" s="135">
        <f t="shared" si="26"/>
        <v>915.1554440325682</v>
      </c>
      <c r="CM42" s="135">
        <f t="shared" si="26"/>
        <v>915.1554440325682</v>
      </c>
      <c r="CN42" s="135">
        <f t="shared" si="26"/>
        <v>915.1554440325682</v>
      </c>
      <c r="CO42" s="135">
        <f t="shared" si="26"/>
        <v>915.1554440325682</v>
      </c>
      <c r="CP42" s="135">
        <f t="shared" si="26"/>
        <v>915.1554440325682</v>
      </c>
      <c r="CQ42" s="135">
        <f t="shared" si="26"/>
        <v>953.59197268193623</v>
      </c>
      <c r="CR42" s="135">
        <f t="shared" si="26"/>
        <v>953.59197268193623</v>
      </c>
      <c r="CS42" s="135">
        <f t="shared" si="26"/>
        <v>953.59197268193623</v>
      </c>
      <c r="CT42" s="135">
        <f t="shared" si="26"/>
        <v>953.59197268193623</v>
      </c>
      <c r="CU42" s="135">
        <f t="shared" si="26"/>
        <v>953.59197268193623</v>
      </c>
      <c r="CV42" s="135">
        <f t="shared" si="26"/>
        <v>953.59197268193623</v>
      </c>
      <c r="CW42" s="135">
        <f t="shared" si="26"/>
        <v>953.59197268193623</v>
      </c>
      <c r="CX42" s="135">
        <f t="shared" si="26"/>
        <v>953.59197268193623</v>
      </c>
      <c r="CY42" s="135">
        <f t="shared" si="26"/>
        <v>953.59197268193623</v>
      </c>
      <c r="CZ42" s="135">
        <f t="shared" si="26"/>
        <v>953.59197268193623</v>
      </c>
      <c r="DA42" s="135">
        <f t="shared" si="26"/>
        <v>953.59197268193623</v>
      </c>
      <c r="DB42" s="135">
        <f t="shared" si="26"/>
        <v>953.59197268193623</v>
      </c>
      <c r="DC42" s="135">
        <f t="shared" si="26"/>
        <v>993.64283553457744</v>
      </c>
      <c r="DD42" s="135">
        <f t="shared" si="26"/>
        <v>993.64283553457744</v>
      </c>
      <c r="DE42" s="135">
        <f t="shared" si="26"/>
        <v>993.64283553457744</v>
      </c>
      <c r="DF42" s="135">
        <f t="shared" si="26"/>
        <v>993.64283553457744</v>
      </c>
      <c r="DG42" s="135">
        <f t="shared" si="26"/>
        <v>993.64283553457744</v>
      </c>
      <c r="DH42" s="135">
        <f t="shared" si="26"/>
        <v>993.64283553457744</v>
      </c>
      <c r="DI42" s="135">
        <f t="shared" si="26"/>
        <v>993.64283553457744</v>
      </c>
      <c r="DJ42" s="135">
        <f t="shared" si="26"/>
        <v>993.64283553457744</v>
      </c>
      <c r="DK42" s="135">
        <f t="shared" si="26"/>
        <v>993.64283553457744</v>
      </c>
      <c r="DL42" s="135">
        <f t="shared" si="26"/>
        <v>993.64283553457744</v>
      </c>
      <c r="DM42" s="135">
        <f t="shared" si="26"/>
        <v>993.64283553457744</v>
      </c>
      <c r="DN42" s="135">
        <f t="shared" si="26"/>
        <v>993.64283553457744</v>
      </c>
      <c r="DO42" s="135">
        <f t="shared" si="26"/>
        <v>1035.3758346270299</v>
      </c>
      <c r="DP42" s="135">
        <f t="shared" si="26"/>
        <v>1035.3758346270299</v>
      </c>
      <c r="DQ42" s="135">
        <f t="shared" si="26"/>
        <v>1035.3758346270299</v>
      </c>
      <c r="DR42" s="135">
        <f t="shared" si="26"/>
        <v>1035.3758346270299</v>
      </c>
      <c r="DS42" s="135">
        <f t="shared" si="26"/>
        <v>1035.3758346270299</v>
      </c>
      <c r="DT42" s="135">
        <f t="shared" si="26"/>
        <v>1035.3758346270299</v>
      </c>
      <c r="DU42" s="135">
        <f t="shared" si="26"/>
        <v>1035.3758346270299</v>
      </c>
      <c r="DV42" s="135">
        <f t="shared" si="26"/>
        <v>1035.3758346270299</v>
      </c>
      <c r="DW42" s="135">
        <f t="shared" si="26"/>
        <v>1035.3758346270299</v>
      </c>
      <c r="DX42" s="135">
        <f t="shared" si="26"/>
        <v>1035.3758346270299</v>
      </c>
      <c r="DY42" s="135">
        <f t="shared" si="26"/>
        <v>1035.3758346270299</v>
      </c>
      <c r="DZ42" s="135">
        <f t="shared" si="26"/>
        <v>1035.3758346270299</v>
      </c>
      <c r="EA42" s="135">
        <f t="shared" si="26"/>
        <v>1078.861619681365</v>
      </c>
      <c r="EB42" s="135">
        <f t="shared" si="26"/>
        <v>1078.861619681365</v>
      </c>
      <c r="EC42" s="135">
        <f t="shared" si="26"/>
        <v>1078.861619681365</v>
      </c>
      <c r="ED42" s="135">
        <f t="shared" si="26"/>
        <v>1078.861619681365</v>
      </c>
      <c r="EE42" s="135">
        <f t="shared" si="26"/>
        <v>1078.861619681365</v>
      </c>
      <c r="EF42" s="135">
        <f t="shared" si="26"/>
        <v>1078.861619681365</v>
      </c>
      <c r="EG42" s="135">
        <f t="shared" si="26"/>
        <v>1078.861619681365</v>
      </c>
      <c r="EH42" s="135">
        <f t="shared" si="26"/>
        <v>1078.861619681365</v>
      </c>
      <c r="EI42" s="135">
        <f t="shared" si="26"/>
        <v>1078.861619681365</v>
      </c>
      <c r="EJ42" s="135">
        <f t="shared" si="26"/>
        <v>1078.861619681365</v>
      </c>
      <c r="EK42" s="135">
        <f t="shared" si="26"/>
        <v>1078.861619681365</v>
      </c>
      <c r="EL42" s="135">
        <f t="shared" si="26"/>
        <v>1078.861619681365</v>
      </c>
      <c r="EM42" s="193"/>
    </row>
    <row r="43" spans="1:143" ht="15.75" customHeight="1" x14ac:dyDescent="0.2">
      <c r="A43" s="123">
        <v>1</v>
      </c>
      <c r="B43" s="88">
        <f t="shared" si="13"/>
        <v>24</v>
      </c>
      <c r="C43" s="61" t="s">
        <v>161</v>
      </c>
      <c r="D43" s="241">
        <v>750</v>
      </c>
      <c r="E43" s="134">
        <f t="shared" si="11"/>
        <v>1</v>
      </c>
      <c r="U43" s="27"/>
      <c r="W43" s="270">
        <v>750</v>
      </c>
      <c r="X43" s="135">
        <f t="shared" si="18"/>
        <v>750</v>
      </c>
      <c r="Y43" s="135">
        <f t="shared" ref="Y43:CJ46" si="27">($D43*$E43)*(1+Rental_Increase2)^(Y$3-1)</f>
        <v>750</v>
      </c>
      <c r="Z43" s="135">
        <f t="shared" si="27"/>
        <v>750</v>
      </c>
      <c r="AA43" s="135">
        <f t="shared" si="27"/>
        <v>750</v>
      </c>
      <c r="AB43" s="135">
        <f t="shared" si="27"/>
        <v>750</v>
      </c>
      <c r="AC43" s="135">
        <f t="shared" si="27"/>
        <v>750</v>
      </c>
      <c r="AD43" s="135">
        <f t="shared" si="27"/>
        <v>750</v>
      </c>
      <c r="AE43" s="135">
        <f t="shared" si="27"/>
        <v>750</v>
      </c>
      <c r="AF43" s="135">
        <f t="shared" si="27"/>
        <v>750</v>
      </c>
      <c r="AG43" s="135">
        <f t="shared" si="27"/>
        <v>750</v>
      </c>
      <c r="AH43" s="135">
        <f t="shared" si="27"/>
        <v>750</v>
      </c>
      <c r="AI43" s="135">
        <f t="shared" si="27"/>
        <v>781.5</v>
      </c>
      <c r="AJ43" s="135">
        <f t="shared" si="27"/>
        <v>781.5</v>
      </c>
      <c r="AK43" s="135">
        <f t="shared" si="27"/>
        <v>781.5</v>
      </c>
      <c r="AL43" s="135">
        <f t="shared" si="27"/>
        <v>781.5</v>
      </c>
      <c r="AM43" s="135">
        <f t="shared" si="27"/>
        <v>781.5</v>
      </c>
      <c r="AN43" s="135">
        <f t="shared" si="27"/>
        <v>781.5</v>
      </c>
      <c r="AO43" s="135">
        <f t="shared" si="27"/>
        <v>781.5</v>
      </c>
      <c r="AP43" s="135">
        <f t="shared" si="27"/>
        <v>781.5</v>
      </c>
      <c r="AQ43" s="135">
        <f t="shared" si="27"/>
        <v>781.5</v>
      </c>
      <c r="AR43" s="135">
        <f t="shared" si="27"/>
        <v>781.5</v>
      </c>
      <c r="AS43" s="135">
        <f t="shared" si="27"/>
        <v>781.5</v>
      </c>
      <c r="AT43" s="135">
        <f t="shared" si="27"/>
        <v>781.5</v>
      </c>
      <c r="AU43" s="135">
        <f t="shared" si="27"/>
        <v>814.32300000000009</v>
      </c>
      <c r="AV43" s="135">
        <f t="shared" si="27"/>
        <v>814.32300000000009</v>
      </c>
      <c r="AW43" s="135">
        <f t="shared" si="27"/>
        <v>814.32300000000009</v>
      </c>
      <c r="AX43" s="135">
        <f t="shared" si="27"/>
        <v>814.32300000000009</v>
      </c>
      <c r="AY43" s="135">
        <f t="shared" si="27"/>
        <v>814.32300000000009</v>
      </c>
      <c r="AZ43" s="135">
        <f t="shared" si="27"/>
        <v>814.32300000000009</v>
      </c>
      <c r="BA43" s="135">
        <f t="shared" si="27"/>
        <v>814.32300000000009</v>
      </c>
      <c r="BB43" s="135">
        <f t="shared" si="27"/>
        <v>814.32300000000009</v>
      </c>
      <c r="BC43" s="135">
        <f t="shared" si="27"/>
        <v>814.32300000000009</v>
      </c>
      <c r="BD43" s="135">
        <f t="shared" si="27"/>
        <v>814.32300000000009</v>
      </c>
      <c r="BE43" s="135">
        <f t="shared" si="27"/>
        <v>814.32300000000009</v>
      </c>
      <c r="BF43" s="135">
        <f t="shared" si="27"/>
        <v>814.32300000000009</v>
      </c>
      <c r="BG43" s="135">
        <f t="shared" si="27"/>
        <v>848.52456600000016</v>
      </c>
      <c r="BH43" s="135">
        <f t="shared" si="27"/>
        <v>848.52456600000016</v>
      </c>
      <c r="BI43" s="135">
        <f t="shared" si="27"/>
        <v>848.52456600000016</v>
      </c>
      <c r="BJ43" s="135">
        <f t="shared" si="27"/>
        <v>848.52456600000016</v>
      </c>
      <c r="BK43" s="135">
        <f t="shared" si="27"/>
        <v>848.52456600000016</v>
      </c>
      <c r="BL43" s="135">
        <f t="shared" si="27"/>
        <v>848.52456600000016</v>
      </c>
      <c r="BM43" s="135">
        <f t="shared" si="27"/>
        <v>848.52456600000016</v>
      </c>
      <c r="BN43" s="135">
        <f t="shared" si="27"/>
        <v>848.52456600000016</v>
      </c>
      <c r="BO43" s="135">
        <f t="shared" si="27"/>
        <v>848.52456600000016</v>
      </c>
      <c r="BP43" s="135">
        <f t="shared" si="27"/>
        <v>848.52456600000016</v>
      </c>
      <c r="BQ43" s="135">
        <f t="shared" si="27"/>
        <v>848.52456600000016</v>
      </c>
      <c r="BR43" s="135">
        <f t="shared" si="27"/>
        <v>848.52456600000016</v>
      </c>
      <c r="BS43" s="135">
        <f t="shared" si="27"/>
        <v>884.16259777200025</v>
      </c>
      <c r="BT43" s="135">
        <f t="shared" si="27"/>
        <v>884.16259777200025</v>
      </c>
      <c r="BU43" s="135">
        <f t="shared" si="27"/>
        <v>884.16259777200025</v>
      </c>
      <c r="BV43" s="135">
        <f t="shared" si="27"/>
        <v>884.16259777200025</v>
      </c>
      <c r="BW43" s="135">
        <f t="shared" si="27"/>
        <v>884.16259777200025</v>
      </c>
      <c r="BX43" s="135">
        <f t="shared" si="27"/>
        <v>884.16259777200025</v>
      </c>
      <c r="BY43" s="135">
        <f t="shared" si="27"/>
        <v>884.16259777200025</v>
      </c>
      <c r="BZ43" s="135">
        <f t="shared" si="27"/>
        <v>884.16259777200025</v>
      </c>
      <c r="CA43" s="135">
        <f t="shared" si="27"/>
        <v>884.16259777200025</v>
      </c>
      <c r="CB43" s="135">
        <f t="shared" si="27"/>
        <v>884.16259777200025</v>
      </c>
      <c r="CC43" s="135">
        <f t="shared" si="27"/>
        <v>884.16259777200025</v>
      </c>
      <c r="CD43" s="135">
        <f t="shared" si="27"/>
        <v>884.16259777200025</v>
      </c>
      <c r="CE43" s="135">
        <f t="shared" si="27"/>
        <v>921.29742687842429</v>
      </c>
      <c r="CF43" s="135">
        <f t="shared" si="27"/>
        <v>921.29742687842429</v>
      </c>
      <c r="CG43" s="135">
        <f t="shared" si="27"/>
        <v>921.29742687842429</v>
      </c>
      <c r="CH43" s="135">
        <f t="shared" si="27"/>
        <v>921.29742687842429</v>
      </c>
      <c r="CI43" s="135">
        <f t="shared" si="27"/>
        <v>921.29742687842429</v>
      </c>
      <c r="CJ43" s="135">
        <f t="shared" si="27"/>
        <v>921.29742687842429</v>
      </c>
      <c r="CK43" s="135">
        <f t="shared" si="26"/>
        <v>921.29742687842429</v>
      </c>
      <c r="CL43" s="135">
        <f t="shared" si="26"/>
        <v>921.29742687842429</v>
      </c>
      <c r="CM43" s="135">
        <f t="shared" si="26"/>
        <v>921.29742687842429</v>
      </c>
      <c r="CN43" s="135">
        <f t="shared" si="26"/>
        <v>921.29742687842429</v>
      </c>
      <c r="CO43" s="135">
        <f t="shared" si="26"/>
        <v>921.29742687842429</v>
      </c>
      <c r="CP43" s="135">
        <f t="shared" si="26"/>
        <v>921.29742687842429</v>
      </c>
      <c r="CQ43" s="135">
        <f t="shared" si="26"/>
        <v>959.99191880731837</v>
      </c>
      <c r="CR43" s="135">
        <f t="shared" si="26"/>
        <v>959.99191880731837</v>
      </c>
      <c r="CS43" s="135">
        <f t="shared" si="26"/>
        <v>959.99191880731837</v>
      </c>
      <c r="CT43" s="135">
        <f t="shared" si="26"/>
        <v>959.99191880731837</v>
      </c>
      <c r="CU43" s="135">
        <f t="shared" si="26"/>
        <v>959.99191880731837</v>
      </c>
      <c r="CV43" s="135">
        <f t="shared" si="26"/>
        <v>959.99191880731837</v>
      </c>
      <c r="CW43" s="135">
        <f t="shared" si="26"/>
        <v>959.99191880731837</v>
      </c>
      <c r="CX43" s="135">
        <f t="shared" si="26"/>
        <v>959.99191880731837</v>
      </c>
      <c r="CY43" s="135">
        <f t="shared" si="26"/>
        <v>959.99191880731837</v>
      </c>
      <c r="CZ43" s="135">
        <f t="shared" si="26"/>
        <v>959.99191880731837</v>
      </c>
      <c r="DA43" s="135">
        <f t="shared" si="26"/>
        <v>959.99191880731837</v>
      </c>
      <c r="DB43" s="135">
        <f t="shared" si="26"/>
        <v>959.99191880731837</v>
      </c>
      <c r="DC43" s="135">
        <f t="shared" si="26"/>
        <v>1000.3115793972256</v>
      </c>
      <c r="DD43" s="135">
        <f t="shared" si="26"/>
        <v>1000.3115793972256</v>
      </c>
      <c r="DE43" s="135">
        <f t="shared" si="26"/>
        <v>1000.3115793972256</v>
      </c>
      <c r="DF43" s="135">
        <f t="shared" si="26"/>
        <v>1000.3115793972256</v>
      </c>
      <c r="DG43" s="135">
        <f t="shared" si="26"/>
        <v>1000.3115793972256</v>
      </c>
      <c r="DH43" s="135">
        <f t="shared" si="26"/>
        <v>1000.3115793972256</v>
      </c>
      <c r="DI43" s="135">
        <f t="shared" si="26"/>
        <v>1000.3115793972256</v>
      </c>
      <c r="DJ43" s="135">
        <f t="shared" si="26"/>
        <v>1000.3115793972256</v>
      </c>
      <c r="DK43" s="135">
        <f t="shared" si="26"/>
        <v>1000.3115793972256</v>
      </c>
      <c r="DL43" s="135">
        <f t="shared" si="26"/>
        <v>1000.3115793972256</v>
      </c>
      <c r="DM43" s="135">
        <f t="shared" si="26"/>
        <v>1000.3115793972256</v>
      </c>
      <c r="DN43" s="135">
        <f t="shared" si="26"/>
        <v>1000.3115793972256</v>
      </c>
      <c r="DO43" s="135">
        <f t="shared" si="26"/>
        <v>1042.3246657319091</v>
      </c>
      <c r="DP43" s="135">
        <f t="shared" si="26"/>
        <v>1042.3246657319091</v>
      </c>
      <c r="DQ43" s="135">
        <f t="shared" si="26"/>
        <v>1042.3246657319091</v>
      </c>
      <c r="DR43" s="135">
        <f t="shared" si="26"/>
        <v>1042.3246657319091</v>
      </c>
      <c r="DS43" s="135">
        <f t="shared" si="26"/>
        <v>1042.3246657319091</v>
      </c>
      <c r="DT43" s="135">
        <f t="shared" si="26"/>
        <v>1042.3246657319091</v>
      </c>
      <c r="DU43" s="135">
        <f t="shared" si="26"/>
        <v>1042.3246657319091</v>
      </c>
      <c r="DV43" s="135">
        <f t="shared" si="26"/>
        <v>1042.3246657319091</v>
      </c>
      <c r="DW43" s="135">
        <f t="shared" si="26"/>
        <v>1042.3246657319091</v>
      </c>
      <c r="DX43" s="135">
        <f t="shared" si="26"/>
        <v>1042.3246657319091</v>
      </c>
      <c r="DY43" s="135">
        <f t="shared" si="26"/>
        <v>1042.3246657319091</v>
      </c>
      <c r="DZ43" s="135">
        <f t="shared" si="26"/>
        <v>1042.3246657319091</v>
      </c>
      <c r="EA43" s="135">
        <f t="shared" si="26"/>
        <v>1086.1023016926495</v>
      </c>
      <c r="EB43" s="135">
        <f t="shared" si="26"/>
        <v>1086.1023016926495</v>
      </c>
      <c r="EC43" s="135">
        <f t="shared" si="26"/>
        <v>1086.1023016926495</v>
      </c>
      <c r="ED43" s="135">
        <f t="shared" si="26"/>
        <v>1086.1023016926495</v>
      </c>
      <c r="EE43" s="135">
        <f t="shared" si="26"/>
        <v>1086.1023016926495</v>
      </c>
      <c r="EF43" s="135">
        <f t="shared" si="26"/>
        <v>1086.1023016926495</v>
      </c>
      <c r="EG43" s="135">
        <f t="shared" si="26"/>
        <v>1086.1023016926495</v>
      </c>
      <c r="EH43" s="135">
        <f t="shared" si="26"/>
        <v>1086.1023016926495</v>
      </c>
      <c r="EI43" s="135">
        <f t="shared" si="26"/>
        <v>1086.1023016926495</v>
      </c>
      <c r="EJ43" s="135">
        <f t="shared" si="26"/>
        <v>1086.1023016926495</v>
      </c>
      <c r="EK43" s="135">
        <f t="shared" si="26"/>
        <v>1086.1023016926495</v>
      </c>
      <c r="EL43" s="135">
        <f t="shared" si="26"/>
        <v>1086.1023016926495</v>
      </c>
      <c r="EM43" s="193"/>
    </row>
    <row r="44" spans="1:143" ht="15.75" customHeight="1" x14ac:dyDescent="0.2">
      <c r="A44" s="123">
        <v>1</v>
      </c>
      <c r="B44" s="88">
        <f t="shared" si="13"/>
        <v>25</v>
      </c>
      <c r="C44" s="61" t="s">
        <v>161</v>
      </c>
      <c r="D44" s="241">
        <v>750</v>
      </c>
      <c r="E44" s="134">
        <f t="shared" si="11"/>
        <v>1.1333333333333333</v>
      </c>
      <c r="U44" s="27"/>
      <c r="W44" s="270">
        <v>850</v>
      </c>
      <c r="X44" s="135">
        <f t="shared" si="18"/>
        <v>850</v>
      </c>
      <c r="Y44" s="135">
        <f t="shared" si="27"/>
        <v>850</v>
      </c>
      <c r="Z44" s="135">
        <f t="shared" si="27"/>
        <v>850</v>
      </c>
      <c r="AA44" s="135">
        <f t="shared" si="27"/>
        <v>850</v>
      </c>
      <c r="AB44" s="135">
        <f t="shared" si="27"/>
        <v>850</v>
      </c>
      <c r="AC44" s="135">
        <f t="shared" si="27"/>
        <v>850</v>
      </c>
      <c r="AD44" s="135">
        <f t="shared" si="27"/>
        <v>850</v>
      </c>
      <c r="AE44" s="135">
        <f t="shared" si="27"/>
        <v>850</v>
      </c>
      <c r="AF44" s="135">
        <f t="shared" si="27"/>
        <v>850</v>
      </c>
      <c r="AG44" s="135">
        <f t="shared" si="27"/>
        <v>850</v>
      </c>
      <c r="AH44" s="135">
        <f t="shared" si="27"/>
        <v>850</v>
      </c>
      <c r="AI44" s="135">
        <f t="shared" si="27"/>
        <v>885.7</v>
      </c>
      <c r="AJ44" s="135">
        <f t="shared" si="27"/>
        <v>885.7</v>
      </c>
      <c r="AK44" s="135">
        <f t="shared" si="27"/>
        <v>885.7</v>
      </c>
      <c r="AL44" s="135">
        <f t="shared" si="27"/>
        <v>885.7</v>
      </c>
      <c r="AM44" s="135">
        <f t="shared" si="27"/>
        <v>885.7</v>
      </c>
      <c r="AN44" s="135">
        <f t="shared" si="27"/>
        <v>885.7</v>
      </c>
      <c r="AO44" s="135">
        <f t="shared" si="27"/>
        <v>885.7</v>
      </c>
      <c r="AP44" s="135">
        <f t="shared" si="27"/>
        <v>885.7</v>
      </c>
      <c r="AQ44" s="135">
        <f t="shared" si="27"/>
        <v>885.7</v>
      </c>
      <c r="AR44" s="135">
        <f t="shared" si="27"/>
        <v>885.7</v>
      </c>
      <c r="AS44" s="135">
        <f t="shared" si="27"/>
        <v>885.7</v>
      </c>
      <c r="AT44" s="135">
        <f t="shared" si="27"/>
        <v>885.7</v>
      </c>
      <c r="AU44" s="135">
        <f t="shared" si="27"/>
        <v>922.89940000000013</v>
      </c>
      <c r="AV44" s="135">
        <f t="shared" si="27"/>
        <v>922.89940000000013</v>
      </c>
      <c r="AW44" s="135">
        <f t="shared" si="27"/>
        <v>922.89940000000013</v>
      </c>
      <c r="AX44" s="135">
        <f t="shared" si="27"/>
        <v>922.89940000000013</v>
      </c>
      <c r="AY44" s="135">
        <f t="shared" si="27"/>
        <v>922.89940000000013</v>
      </c>
      <c r="AZ44" s="135">
        <f t="shared" si="27"/>
        <v>922.89940000000013</v>
      </c>
      <c r="BA44" s="135">
        <f t="shared" si="27"/>
        <v>922.89940000000013</v>
      </c>
      <c r="BB44" s="135">
        <f t="shared" si="27"/>
        <v>922.89940000000013</v>
      </c>
      <c r="BC44" s="135">
        <f t="shared" si="27"/>
        <v>922.89940000000013</v>
      </c>
      <c r="BD44" s="135">
        <f t="shared" si="27"/>
        <v>922.89940000000013</v>
      </c>
      <c r="BE44" s="135">
        <f t="shared" si="27"/>
        <v>922.89940000000013</v>
      </c>
      <c r="BF44" s="135">
        <f t="shared" si="27"/>
        <v>922.89940000000013</v>
      </c>
      <c r="BG44" s="135">
        <f t="shared" si="27"/>
        <v>961.66117480000025</v>
      </c>
      <c r="BH44" s="135">
        <f t="shared" si="27"/>
        <v>961.66117480000025</v>
      </c>
      <c r="BI44" s="135">
        <f t="shared" si="27"/>
        <v>961.66117480000025</v>
      </c>
      <c r="BJ44" s="135">
        <f t="shared" si="27"/>
        <v>961.66117480000025</v>
      </c>
      <c r="BK44" s="135">
        <f t="shared" si="27"/>
        <v>961.66117480000025</v>
      </c>
      <c r="BL44" s="135">
        <f t="shared" si="27"/>
        <v>961.66117480000025</v>
      </c>
      <c r="BM44" s="135">
        <f t="shared" si="27"/>
        <v>961.66117480000025</v>
      </c>
      <c r="BN44" s="135">
        <f t="shared" si="27"/>
        <v>961.66117480000025</v>
      </c>
      <c r="BO44" s="135">
        <f t="shared" si="27"/>
        <v>961.66117480000025</v>
      </c>
      <c r="BP44" s="135">
        <f t="shared" si="27"/>
        <v>961.66117480000025</v>
      </c>
      <c r="BQ44" s="135">
        <f t="shared" si="27"/>
        <v>961.66117480000025</v>
      </c>
      <c r="BR44" s="135">
        <f t="shared" si="27"/>
        <v>961.66117480000025</v>
      </c>
      <c r="BS44" s="135">
        <f t="shared" si="27"/>
        <v>1002.0509441416003</v>
      </c>
      <c r="BT44" s="135">
        <f t="shared" si="27"/>
        <v>1002.0509441416003</v>
      </c>
      <c r="BU44" s="135">
        <f t="shared" si="27"/>
        <v>1002.0509441416003</v>
      </c>
      <c r="BV44" s="135">
        <f t="shared" si="27"/>
        <v>1002.0509441416003</v>
      </c>
      <c r="BW44" s="135">
        <f t="shared" si="27"/>
        <v>1002.0509441416003</v>
      </c>
      <c r="BX44" s="135">
        <f t="shared" si="27"/>
        <v>1002.0509441416003</v>
      </c>
      <c r="BY44" s="135">
        <f t="shared" si="27"/>
        <v>1002.0509441416003</v>
      </c>
      <c r="BZ44" s="135">
        <f t="shared" si="27"/>
        <v>1002.0509441416003</v>
      </c>
      <c r="CA44" s="135">
        <f t="shared" si="27"/>
        <v>1002.0509441416003</v>
      </c>
      <c r="CB44" s="135">
        <f t="shared" si="27"/>
        <v>1002.0509441416003</v>
      </c>
      <c r="CC44" s="135">
        <f t="shared" si="27"/>
        <v>1002.0509441416003</v>
      </c>
      <c r="CD44" s="135">
        <f t="shared" si="27"/>
        <v>1002.0509441416003</v>
      </c>
      <c r="CE44" s="135">
        <f t="shared" si="27"/>
        <v>1044.1370837955476</v>
      </c>
      <c r="CF44" s="135">
        <f t="shared" si="27"/>
        <v>1044.1370837955476</v>
      </c>
      <c r="CG44" s="135">
        <f t="shared" si="27"/>
        <v>1044.1370837955476</v>
      </c>
      <c r="CH44" s="135">
        <f t="shared" si="27"/>
        <v>1044.1370837955476</v>
      </c>
      <c r="CI44" s="135">
        <f t="shared" si="27"/>
        <v>1044.1370837955476</v>
      </c>
      <c r="CJ44" s="135">
        <f t="shared" si="27"/>
        <v>1044.1370837955476</v>
      </c>
      <c r="CK44" s="135">
        <f t="shared" si="26"/>
        <v>1044.1370837955476</v>
      </c>
      <c r="CL44" s="135">
        <f t="shared" si="26"/>
        <v>1044.1370837955476</v>
      </c>
      <c r="CM44" s="135">
        <f t="shared" si="26"/>
        <v>1044.1370837955476</v>
      </c>
      <c r="CN44" s="135">
        <f t="shared" si="26"/>
        <v>1044.1370837955476</v>
      </c>
      <c r="CO44" s="135">
        <f t="shared" si="26"/>
        <v>1044.1370837955476</v>
      </c>
      <c r="CP44" s="135">
        <f t="shared" si="26"/>
        <v>1044.1370837955476</v>
      </c>
      <c r="CQ44" s="135">
        <f t="shared" si="26"/>
        <v>1087.9908413149608</v>
      </c>
      <c r="CR44" s="135">
        <f t="shared" si="26"/>
        <v>1087.9908413149608</v>
      </c>
      <c r="CS44" s="135">
        <f t="shared" si="26"/>
        <v>1087.9908413149608</v>
      </c>
      <c r="CT44" s="135">
        <f t="shared" si="26"/>
        <v>1087.9908413149608</v>
      </c>
      <c r="CU44" s="135">
        <f t="shared" si="26"/>
        <v>1087.9908413149608</v>
      </c>
      <c r="CV44" s="135">
        <f t="shared" si="26"/>
        <v>1087.9908413149608</v>
      </c>
      <c r="CW44" s="135">
        <f t="shared" si="26"/>
        <v>1087.9908413149608</v>
      </c>
      <c r="CX44" s="135">
        <f t="shared" si="26"/>
        <v>1087.9908413149608</v>
      </c>
      <c r="CY44" s="135">
        <f t="shared" si="26"/>
        <v>1087.9908413149608</v>
      </c>
      <c r="CZ44" s="135">
        <f t="shared" si="26"/>
        <v>1087.9908413149608</v>
      </c>
      <c r="DA44" s="135">
        <f t="shared" si="26"/>
        <v>1087.9908413149608</v>
      </c>
      <c r="DB44" s="135">
        <f t="shared" si="26"/>
        <v>1087.9908413149608</v>
      </c>
      <c r="DC44" s="135">
        <f t="shared" si="26"/>
        <v>1133.686456650189</v>
      </c>
      <c r="DD44" s="135">
        <f t="shared" si="26"/>
        <v>1133.686456650189</v>
      </c>
      <c r="DE44" s="135">
        <f t="shared" si="26"/>
        <v>1133.686456650189</v>
      </c>
      <c r="DF44" s="135">
        <f t="shared" si="26"/>
        <v>1133.686456650189</v>
      </c>
      <c r="DG44" s="135">
        <f t="shared" si="26"/>
        <v>1133.686456650189</v>
      </c>
      <c r="DH44" s="135">
        <f t="shared" si="26"/>
        <v>1133.686456650189</v>
      </c>
      <c r="DI44" s="135">
        <f t="shared" si="26"/>
        <v>1133.686456650189</v>
      </c>
      <c r="DJ44" s="135">
        <f t="shared" si="26"/>
        <v>1133.686456650189</v>
      </c>
      <c r="DK44" s="135">
        <f t="shared" si="26"/>
        <v>1133.686456650189</v>
      </c>
      <c r="DL44" s="135">
        <f t="shared" si="26"/>
        <v>1133.686456650189</v>
      </c>
      <c r="DM44" s="135">
        <f t="shared" si="26"/>
        <v>1133.686456650189</v>
      </c>
      <c r="DN44" s="135">
        <f t="shared" si="26"/>
        <v>1133.686456650189</v>
      </c>
      <c r="DO44" s="135">
        <f t="shared" si="26"/>
        <v>1181.3012878294971</v>
      </c>
      <c r="DP44" s="135">
        <f t="shared" si="26"/>
        <v>1181.3012878294971</v>
      </c>
      <c r="DQ44" s="135">
        <f t="shared" si="26"/>
        <v>1181.3012878294971</v>
      </c>
      <c r="DR44" s="135">
        <f t="shared" si="26"/>
        <v>1181.3012878294971</v>
      </c>
      <c r="DS44" s="135">
        <f t="shared" si="26"/>
        <v>1181.3012878294971</v>
      </c>
      <c r="DT44" s="135">
        <f t="shared" si="26"/>
        <v>1181.3012878294971</v>
      </c>
      <c r="DU44" s="135">
        <f t="shared" si="26"/>
        <v>1181.3012878294971</v>
      </c>
      <c r="DV44" s="135">
        <f t="shared" si="26"/>
        <v>1181.3012878294971</v>
      </c>
      <c r="DW44" s="135">
        <f t="shared" si="26"/>
        <v>1181.3012878294971</v>
      </c>
      <c r="DX44" s="135">
        <f t="shared" si="26"/>
        <v>1181.3012878294971</v>
      </c>
      <c r="DY44" s="135">
        <f t="shared" si="26"/>
        <v>1181.3012878294971</v>
      </c>
      <c r="DZ44" s="135">
        <f t="shared" si="26"/>
        <v>1181.3012878294971</v>
      </c>
      <c r="EA44" s="135">
        <f t="shared" si="26"/>
        <v>1230.9159419183361</v>
      </c>
      <c r="EB44" s="135">
        <f t="shared" si="26"/>
        <v>1230.9159419183361</v>
      </c>
      <c r="EC44" s="135">
        <f t="shared" si="26"/>
        <v>1230.9159419183361</v>
      </c>
      <c r="ED44" s="135">
        <f t="shared" si="26"/>
        <v>1230.9159419183361</v>
      </c>
      <c r="EE44" s="135">
        <f t="shared" si="26"/>
        <v>1230.9159419183361</v>
      </c>
      <c r="EF44" s="135">
        <f t="shared" si="26"/>
        <v>1230.9159419183361</v>
      </c>
      <c r="EG44" s="135">
        <f t="shared" si="26"/>
        <v>1230.9159419183361</v>
      </c>
      <c r="EH44" s="135">
        <f t="shared" si="26"/>
        <v>1230.9159419183361</v>
      </c>
      <c r="EI44" s="135">
        <f t="shared" si="26"/>
        <v>1230.9159419183361</v>
      </c>
      <c r="EJ44" s="135">
        <f t="shared" si="26"/>
        <v>1230.9159419183361</v>
      </c>
      <c r="EK44" s="135">
        <f t="shared" si="26"/>
        <v>1230.9159419183361</v>
      </c>
      <c r="EL44" s="135">
        <f t="shared" si="26"/>
        <v>1230.9159419183361</v>
      </c>
      <c r="EM44" s="193"/>
    </row>
    <row r="45" spans="1:143" ht="15.75" customHeight="1" x14ac:dyDescent="0.2">
      <c r="A45" s="123">
        <v>1</v>
      </c>
      <c r="B45" s="88">
        <f t="shared" si="13"/>
        <v>26</v>
      </c>
      <c r="C45" s="61" t="s">
        <v>161</v>
      </c>
      <c r="D45" s="241">
        <v>750</v>
      </c>
      <c r="E45" s="134">
        <f t="shared" si="11"/>
        <v>1.1933333333333334</v>
      </c>
      <c r="U45" s="27"/>
      <c r="W45" s="270">
        <v>895</v>
      </c>
      <c r="X45" s="135">
        <f t="shared" si="18"/>
        <v>895</v>
      </c>
      <c r="Y45" s="135">
        <f t="shared" si="27"/>
        <v>895</v>
      </c>
      <c r="Z45" s="135">
        <f t="shared" si="27"/>
        <v>895</v>
      </c>
      <c r="AA45" s="135">
        <f t="shared" si="27"/>
        <v>895</v>
      </c>
      <c r="AB45" s="135">
        <f t="shared" si="27"/>
        <v>895</v>
      </c>
      <c r="AC45" s="135">
        <f t="shared" si="27"/>
        <v>895</v>
      </c>
      <c r="AD45" s="135">
        <f t="shared" si="27"/>
        <v>895</v>
      </c>
      <c r="AE45" s="135">
        <f t="shared" si="27"/>
        <v>895</v>
      </c>
      <c r="AF45" s="135">
        <f t="shared" si="27"/>
        <v>895</v>
      </c>
      <c r="AG45" s="135">
        <f t="shared" si="27"/>
        <v>895</v>
      </c>
      <c r="AH45" s="135">
        <f t="shared" si="27"/>
        <v>895</v>
      </c>
      <c r="AI45" s="135">
        <f t="shared" si="27"/>
        <v>932.59</v>
      </c>
      <c r="AJ45" s="135">
        <f t="shared" si="27"/>
        <v>932.59</v>
      </c>
      <c r="AK45" s="135">
        <f t="shared" si="27"/>
        <v>932.59</v>
      </c>
      <c r="AL45" s="135">
        <f t="shared" si="27"/>
        <v>932.59</v>
      </c>
      <c r="AM45" s="135">
        <f t="shared" si="27"/>
        <v>932.59</v>
      </c>
      <c r="AN45" s="135">
        <f t="shared" si="27"/>
        <v>932.59</v>
      </c>
      <c r="AO45" s="135">
        <f t="shared" si="27"/>
        <v>932.59</v>
      </c>
      <c r="AP45" s="135">
        <f t="shared" si="27"/>
        <v>932.59</v>
      </c>
      <c r="AQ45" s="135">
        <f t="shared" si="27"/>
        <v>932.59</v>
      </c>
      <c r="AR45" s="135">
        <f t="shared" si="27"/>
        <v>932.59</v>
      </c>
      <c r="AS45" s="135">
        <f t="shared" si="27"/>
        <v>932.59</v>
      </c>
      <c r="AT45" s="135">
        <f t="shared" si="27"/>
        <v>932.59</v>
      </c>
      <c r="AU45" s="135">
        <f t="shared" si="27"/>
        <v>971.75878000000012</v>
      </c>
      <c r="AV45" s="135">
        <f t="shared" si="27"/>
        <v>971.75878000000012</v>
      </c>
      <c r="AW45" s="135">
        <f t="shared" si="27"/>
        <v>971.75878000000012</v>
      </c>
      <c r="AX45" s="135">
        <f t="shared" si="27"/>
        <v>971.75878000000012</v>
      </c>
      <c r="AY45" s="135">
        <f t="shared" si="27"/>
        <v>971.75878000000012</v>
      </c>
      <c r="AZ45" s="135">
        <f t="shared" si="27"/>
        <v>971.75878000000012</v>
      </c>
      <c r="BA45" s="135">
        <f t="shared" si="27"/>
        <v>971.75878000000012</v>
      </c>
      <c r="BB45" s="135">
        <f t="shared" si="27"/>
        <v>971.75878000000012</v>
      </c>
      <c r="BC45" s="135">
        <f t="shared" si="27"/>
        <v>971.75878000000012</v>
      </c>
      <c r="BD45" s="135">
        <f t="shared" si="27"/>
        <v>971.75878000000012</v>
      </c>
      <c r="BE45" s="135">
        <f t="shared" si="27"/>
        <v>971.75878000000012</v>
      </c>
      <c r="BF45" s="135">
        <f t="shared" si="27"/>
        <v>971.75878000000012</v>
      </c>
      <c r="BG45" s="135">
        <f t="shared" si="27"/>
        <v>1012.5726487600002</v>
      </c>
      <c r="BH45" s="135">
        <f t="shared" si="27"/>
        <v>1012.5726487600002</v>
      </c>
      <c r="BI45" s="135">
        <f t="shared" si="27"/>
        <v>1012.5726487600002</v>
      </c>
      <c r="BJ45" s="135">
        <f t="shared" si="27"/>
        <v>1012.5726487600002</v>
      </c>
      <c r="BK45" s="135">
        <f t="shared" si="27"/>
        <v>1012.5726487600002</v>
      </c>
      <c r="BL45" s="135">
        <f t="shared" si="27"/>
        <v>1012.5726487600002</v>
      </c>
      <c r="BM45" s="135">
        <f t="shared" si="27"/>
        <v>1012.5726487600002</v>
      </c>
      <c r="BN45" s="135">
        <f t="shared" si="27"/>
        <v>1012.5726487600002</v>
      </c>
      <c r="BO45" s="135">
        <f t="shared" si="27"/>
        <v>1012.5726487600002</v>
      </c>
      <c r="BP45" s="135">
        <f t="shared" si="27"/>
        <v>1012.5726487600002</v>
      </c>
      <c r="BQ45" s="135">
        <f t="shared" si="27"/>
        <v>1012.5726487600002</v>
      </c>
      <c r="BR45" s="135">
        <f t="shared" si="27"/>
        <v>1012.5726487600002</v>
      </c>
      <c r="BS45" s="135">
        <f t="shared" si="27"/>
        <v>1055.1007000079203</v>
      </c>
      <c r="BT45" s="135">
        <f t="shared" si="27"/>
        <v>1055.1007000079203</v>
      </c>
      <c r="BU45" s="135">
        <f t="shared" si="27"/>
        <v>1055.1007000079203</v>
      </c>
      <c r="BV45" s="135">
        <f t="shared" si="27"/>
        <v>1055.1007000079203</v>
      </c>
      <c r="BW45" s="135">
        <f t="shared" si="27"/>
        <v>1055.1007000079203</v>
      </c>
      <c r="BX45" s="135">
        <f t="shared" si="27"/>
        <v>1055.1007000079203</v>
      </c>
      <c r="BY45" s="135">
        <f t="shared" si="27"/>
        <v>1055.1007000079203</v>
      </c>
      <c r="BZ45" s="135">
        <f t="shared" si="27"/>
        <v>1055.1007000079203</v>
      </c>
      <c r="CA45" s="135">
        <f t="shared" si="27"/>
        <v>1055.1007000079203</v>
      </c>
      <c r="CB45" s="135">
        <f t="shared" si="27"/>
        <v>1055.1007000079203</v>
      </c>
      <c r="CC45" s="135">
        <f t="shared" si="27"/>
        <v>1055.1007000079203</v>
      </c>
      <c r="CD45" s="135">
        <f t="shared" si="27"/>
        <v>1055.1007000079203</v>
      </c>
      <c r="CE45" s="135">
        <f t="shared" si="27"/>
        <v>1099.4149294082531</v>
      </c>
      <c r="CF45" s="135">
        <f t="shared" si="27"/>
        <v>1099.4149294082531</v>
      </c>
      <c r="CG45" s="135">
        <f t="shared" si="27"/>
        <v>1099.4149294082531</v>
      </c>
      <c r="CH45" s="135">
        <f t="shared" si="27"/>
        <v>1099.4149294082531</v>
      </c>
      <c r="CI45" s="135">
        <f t="shared" si="27"/>
        <v>1099.4149294082531</v>
      </c>
      <c r="CJ45" s="135">
        <f t="shared" si="27"/>
        <v>1099.4149294082531</v>
      </c>
      <c r="CK45" s="135">
        <f t="shared" si="26"/>
        <v>1099.4149294082531</v>
      </c>
      <c r="CL45" s="135">
        <f t="shared" si="26"/>
        <v>1099.4149294082531</v>
      </c>
      <c r="CM45" s="135">
        <f t="shared" si="26"/>
        <v>1099.4149294082531</v>
      </c>
      <c r="CN45" s="135">
        <f t="shared" si="26"/>
        <v>1099.4149294082531</v>
      </c>
      <c r="CO45" s="135">
        <f t="shared" si="26"/>
        <v>1099.4149294082531</v>
      </c>
      <c r="CP45" s="135">
        <f t="shared" si="26"/>
        <v>1099.4149294082531</v>
      </c>
      <c r="CQ45" s="135">
        <f t="shared" si="26"/>
        <v>1145.5903564434</v>
      </c>
      <c r="CR45" s="135">
        <f t="shared" si="26"/>
        <v>1145.5903564434</v>
      </c>
      <c r="CS45" s="135">
        <f t="shared" si="26"/>
        <v>1145.5903564434</v>
      </c>
      <c r="CT45" s="135">
        <f t="shared" si="26"/>
        <v>1145.5903564434</v>
      </c>
      <c r="CU45" s="135">
        <f t="shared" si="26"/>
        <v>1145.5903564434</v>
      </c>
      <c r="CV45" s="135">
        <f t="shared" si="26"/>
        <v>1145.5903564434</v>
      </c>
      <c r="CW45" s="135">
        <f t="shared" si="26"/>
        <v>1145.5903564434</v>
      </c>
      <c r="CX45" s="135">
        <f t="shared" si="26"/>
        <v>1145.5903564434</v>
      </c>
      <c r="CY45" s="135">
        <f t="shared" si="26"/>
        <v>1145.5903564434</v>
      </c>
      <c r="CZ45" s="135">
        <f t="shared" si="26"/>
        <v>1145.5903564434</v>
      </c>
      <c r="DA45" s="135">
        <f t="shared" si="26"/>
        <v>1145.5903564434</v>
      </c>
      <c r="DB45" s="135">
        <f t="shared" si="26"/>
        <v>1145.5903564434</v>
      </c>
      <c r="DC45" s="135">
        <f t="shared" si="26"/>
        <v>1193.7051514140226</v>
      </c>
      <c r="DD45" s="135">
        <f t="shared" si="26"/>
        <v>1193.7051514140226</v>
      </c>
      <c r="DE45" s="135">
        <f t="shared" si="26"/>
        <v>1193.7051514140226</v>
      </c>
      <c r="DF45" s="135">
        <f t="shared" si="26"/>
        <v>1193.7051514140226</v>
      </c>
      <c r="DG45" s="135">
        <f t="shared" si="26"/>
        <v>1193.7051514140226</v>
      </c>
      <c r="DH45" s="135">
        <f t="shared" si="26"/>
        <v>1193.7051514140226</v>
      </c>
      <c r="DI45" s="135">
        <f t="shared" si="26"/>
        <v>1193.7051514140226</v>
      </c>
      <c r="DJ45" s="135">
        <f t="shared" si="26"/>
        <v>1193.7051514140226</v>
      </c>
      <c r="DK45" s="135">
        <f t="shared" si="26"/>
        <v>1193.7051514140226</v>
      </c>
      <c r="DL45" s="135">
        <f t="shared" si="26"/>
        <v>1193.7051514140226</v>
      </c>
      <c r="DM45" s="135">
        <f t="shared" si="26"/>
        <v>1193.7051514140226</v>
      </c>
      <c r="DN45" s="135">
        <f t="shared" si="26"/>
        <v>1193.7051514140226</v>
      </c>
      <c r="DO45" s="135">
        <f t="shared" si="26"/>
        <v>1243.8407677734117</v>
      </c>
      <c r="DP45" s="135">
        <f t="shared" si="26"/>
        <v>1243.8407677734117</v>
      </c>
      <c r="DQ45" s="135">
        <f t="shared" si="26"/>
        <v>1243.8407677734117</v>
      </c>
      <c r="DR45" s="135">
        <f t="shared" si="26"/>
        <v>1243.8407677734117</v>
      </c>
      <c r="DS45" s="135">
        <f t="shared" si="26"/>
        <v>1243.8407677734117</v>
      </c>
      <c r="DT45" s="135">
        <f t="shared" si="26"/>
        <v>1243.8407677734117</v>
      </c>
      <c r="DU45" s="135">
        <f t="shared" si="26"/>
        <v>1243.8407677734117</v>
      </c>
      <c r="DV45" s="135">
        <f t="shared" si="26"/>
        <v>1243.8407677734117</v>
      </c>
      <c r="DW45" s="135">
        <f t="shared" si="26"/>
        <v>1243.8407677734117</v>
      </c>
      <c r="DX45" s="135">
        <f t="shared" si="26"/>
        <v>1243.8407677734117</v>
      </c>
      <c r="DY45" s="135">
        <f t="shared" si="26"/>
        <v>1243.8407677734117</v>
      </c>
      <c r="DZ45" s="135">
        <f t="shared" si="26"/>
        <v>1243.8407677734117</v>
      </c>
      <c r="EA45" s="135">
        <f t="shared" si="26"/>
        <v>1296.0820800198949</v>
      </c>
      <c r="EB45" s="135">
        <f t="shared" si="26"/>
        <v>1296.0820800198949</v>
      </c>
      <c r="EC45" s="135">
        <f t="shared" si="26"/>
        <v>1296.0820800198949</v>
      </c>
      <c r="ED45" s="135">
        <f t="shared" si="26"/>
        <v>1296.0820800198949</v>
      </c>
      <c r="EE45" s="135">
        <f t="shared" si="26"/>
        <v>1296.0820800198949</v>
      </c>
      <c r="EF45" s="135">
        <f t="shared" si="26"/>
        <v>1296.0820800198949</v>
      </c>
      <c r="EG45" s="135">
        <f t="shared" si="26"/>
        <v>1296.0820800198949</v>
      </c>
      <c r="EH45" s="135">
        <f t="shared" si="26"/>
        <v>1296.0820800198949</v>
      </c>
      <c r="EI45" s="135">
        <f t="shared" si="26"/>
        <v>1296.0820800198949</v>
      </c>
      <c r="EJ45" s="135">
        <f t="shared" si="26"/>
        <v>1296.0820800198949</v>
      </c>
      <c r="EK45" s="135">
        <f t="shared" si="26"/>
        <v>1296.0820800198949</v>
      </c>
      <c r="EL45" s="135">
        <f t="shared" si="26"/>
        <v>1296.0820800198949</v>
      </c>
      <c r="EM45" s="193"/>
    </row>
    <row r="46" spans="1:143" ht="15.75" customHeight="1" x14ac:dyDescent="0.2">
      <c r="A46" s="123">
        <v>1</v>
      </c>
      <c r="B46" s="88">
        <f t="shared" si="13"/>
        <v>27</v>
      </c>
      <c r="C46" s="61" t="s">
        <v>161</v>
      </c>
      <c r="D46" s="241">
        <v>750</v>
      </c>
      <c r="E46" s="134">
        <f t="shared" si="11"/>
        <v>1.0333333333333334</v>
      </c>
      <c r="U46" s="27"/>
      <c r="W46" s="270">
        <v>775</v>
      </c>
      <c r="X46" s="135">
        <f t="shared" ref="X46:AM55" si="28">($D46*$E46)*(1+Rental_Increase2)^(X$3-1)</f>
        <v>775.00000000000011</v>
      </c>
      <c r="Y46" s="135">
        <f t="shared" si="28"/>
        <v>775.00000000000011</v>
      </c>
      <c r="Z46" s="135">
        <f t="shared" si="28"/>
        <v>775.00000000000011</v>
      </c>
      <c r="AA46" s="135">
        <f t="shared" si="28"/>
        <v>775.00000000000011</v>
      </c>
      <c r="AB46" s="135">
        <f t="shared" si="28"/>
        <v>775.00000000000011</v>
      </c>
      <c r="AC46" s="135">
        <f t="shared" si="28"/>
        <v>775.00000000000011</v>
      </c>
      <c r="AD46" s="135">
        <f t="shared" si="28"/>
        <v>775.00000000000011</v>
      </c>
      <c r="AE46" s="135">
        <f t="shared" si="28"/>
        <v>775.00000000000011</v>
      </c>
      <c r="AF46" s="135">
        <f t="shared" si="28"/>
        <v>775.00000000000011</v>
      </c>
      <c r="AG46" s="135">
        <f t="shared" si="28"/>
        <v>775.00000000000011</v>
      </c>
      <c r="AH46" s="135">
        <f t="shared" si="28"/>
        <v>775.00000000000011</v>
      </c>
      <c r="AI46" s="135">
        <f t="shared" si="28"/>
        <v>807.55000000000018</v>
      </c>
      <c r="AJ46" s="135">
        <f t="shared" si="28"/>
        <v>807.55000000000018</v>
      </c>
      <c r="AK46" s="135">
        <f t="shared" si="28"/>
        <v>807.55000000000018</v>
      </c>
      <c r="AL46" s="135">
        <f t="shared" si="28"/>
        <v>807.55000000000018</v>
      </c>
      <c r="AM46" s="135">
        <f t="shared" si="28"/>
        <v>807.55000000000018</v>
      </c>
      <c r="AN46" s="135">
        <f t="shared" si="27"/>
        <v>807.55000000000018</v>
      </c>
      <c r="AO46" s="135">
        <f t="shared" si="27"/>
        <v>807.55000000000018</v>
      </c>
      <c r="AP46" s="135">
        <f t="shared" si="27"/>
        <v>807.55000000000018</v>
      </c>
      <c r="AQ46" s="135">
        <f t="shared" si="27"/>
        <v>807.55000000000018</v>
      </c>
      <c r="AR46" s="135">
        <f t="shared" si="27"/>
        <v>807.55000000000018</v>
      </c>
      <c r="AS46" s="135">
        <f t="shared" si="27"/>
        <v>807.55000000000018</v>
      </c>
      <c r="AT46" s="135">
        <f t="shared" si="27"/>
        <v>807.55000000000018</v>
      </c>
      <c r="AU46" s="135">
        <f t="shared" si="27"/>
        <v>841.4671000000003</v>
      </c>
      <c r="AV46" s="135">
        <f t="shared" si="27"/>
        <v>841.4671000000003</v>
      </c>
      <c r="AW46" s="135">
        <f t="shared" si="27"/>
        <v>841.4671000000003</v>
      </c>
      <c r="AX46" s="135">
        <f t="shared" si="27"/>
        <v>841.4671000000003</v>
      </c>
      <c r="AY46" s="135">
        <f t="shared" si="27"/>
        <v>841.4671000000003</v>
      </c>
      <c r="AZ46" s="135">
        <f t="shared" si="27"/>
        <v>841.4671000000003</v>
      </c>
      <c r="BA46" s="135">
        <f t="shared" si="27"/>
        <v>841.4671000000003</v>
      </c>
      <c r="BB46" s="135">
        <f t="shared" si="27"/>
        <v>841.4671000000003</v>
      </c>
      <c r="BC46" s="135">
        <f t="shared" si="27"/>
        <v>841.4671000000003</v>
      </c>
      <c r="BD46" s="135">
        <f t="shared" si="27"/>
        <v>841.4671000000003</v>
      </c>
      <c r="BE46" s="135">
        <f t="shared" si="27"/>
        <v>841.4671000000003</v>
      </c>
      <c r="BF46" s="135">
        <f t="shared" si="27"/>
        <v>841.4671000000003</v>
      </c>
      <c r="BG46" s="135">
        <f t="shared" si="27"/>
        <v>876.80871820000038</v>
      </c>
      <c r="BH46" s="135">
        <f t="shared" si="27"/>
        <v>876.80871820000038</v>
      </c>
      <c r="BI46" s="135">
        <f t="shared" si="27"/>
        <v>876.80871820000038</v>
      </c>
      <c r="BJ46" s="135">
        <f t="shared" si="27"/>
        <v>876.80871820000038</v>
      </c>
      <c r="BK46" s="135">
        <f t="shared" si="27"/>
        <v>876.80871820000038</v>
      </c>
      <c r="BL46" s="135">
        <f t="shared" si="27"/>
        <v>876.80871820000038</v>
      </c>
      <c r="BM46" s="135">
        <f t="shared" si="27"/>
        <v>876.80871820000038</v>
      </c>
      <c r="BN46" s="135">
        <f t="shared" si="27"/>
        <v>876.80871820000038</v>
      </c>
      <c r="BO46" s="135">
        <f t="shared" si="27"/>
        <v>876.80871820000038</v>
      </c>
      <c r="BP46" s="135">
        <f t="shared" si="27"/>
        <v>876.80871820000038</v>
      </c>
      <c r="BQ46" s="135">
        <f t="shared" si="27"/>
        <v>876.80871820000038</v>
      </c>
      <c r="BR46" s="135">
        <f t="shared" si="27"/>
        <v>876.80871820000038</v>
      </c>
      <c r="BS46" s="135">
        <f t="shared" si="27"/>
        <v>913.63468436440041</v>
      </c>
      <c r="BT46" s="135">
        <f t="shared" si="27"/>
        <v>913.63468436440041</v>
      </c>
      <c r="BU46" s="135">
        <f t="shared" si="27"/>
        <v>913.63468436440041</v>
      </c>
      <c r="BV46" s="135">
        <f t="shared" si="27"/>
        <v>913.63468436440041</v>
      </c>
      <c r="BW46" s="135">
        <f t="shared" si="27"/>
        <v>913.63468436440041</v>
      </c>
      <c r="BX46" s="135">
        <f t="shared" si="27"/>
        <v>913.63468436440041</v>
      </c>
      <c r="BY46" s="135">
        <f t="shared" si="27"/>
        <v>913.63468436440041</v>
      </c>
      <c r="BZ46" s="135">
        <f t="shared" si="27"/>
        <v>913.63468436440041</v>
      </c>
      <c r="CA46" s="135">
        <f t="shared" si="27"/>
        <v>913.63468436440041</v>
      </c>
      <c r="CB46" s="135">
        <f t="shared" si="27"/>
        <v>913.63468436440041</v>
      </c>
      <c r="CC46" s="135">
        <f t="shared" si="27"/>
        <v>913.63468436440041</v>
      </c>
      <c r="CD46" s="135">
        <f t="shared" si="27"/>
        <v>913.63468436440041</v>
      </c>
      <c r="CE46" s="135">
        <f t="shared" si="27"/>
        <v>952.0073411077052</v>
      </c>
      <c r="CF46" s="135">
        <f t="shared" si="27"/>
        <v>952.0073411077052</v>
      </c>
      <c r="CG46" s="135">
        <f t="shared" si="27"/>
        <v>952.0073411077052</v>
      </c>
      <c r="CH46" s="135">
        <f t="shared" si="27"/>
        <v>952.0073411077052</v>
      </c>
      <c r="CI46" s="135">
        <f t="shared" si="27"/>
        <v>952.0073411077052</v>
      </c>
      <c r="CJ46" s="135">
        <f t="shared" si="27"/>
        <v>952.0073411077052</v>
      </c>
      <c r="CK46" s="135">
        <f t="shared" si="26"/>
        <v>952.0073411077052</v>
      </c>
      <c r="CL46" s="135">
        <f t="shared" si="26"/>
        <v>952.0073411077052</v>
      </c>
      <c r="CM46" s="135">
        <f t="shared" si="26"/>
        <v>952.0073411077052</v>
      </c>
      <c r="CN46" s="135">
        <f t="shared" si="26"/>
        <v>952.0073411077052</v>
      </c>
      <c r="CO46" s="135">
        <f t="shared" si="26"/>
        <v>952.0073411077052</v>
      </c>
      <c r="CP46" s="135">
        <f t="shared" si="26"/>
        <v>952.0073411077052</v>
      </c>
      <c r="CQ46" s="135">
        <f t="shared" si="26"/>
        <v>991.99164943422909</v>
      </c>
      <c r="CR46" s="135">
        <f t="shared" si="26"/>
        <v>991.99164943422909</v>
      </c>
      <c r="CS46" s="135">
        <f t="shared" si="26"/>
        <v>991.99164943422909</v>
      </c>
      <c r="CT46" s="135">
        <f t="shared" si="26"/>
        <v>991.99164943422909</v>
      </c>
      <c r="CU46" s="135">
        <f t="shared" si="26"/>
        <v>991.99164943422909</v>
      </c>
      <c r="CV46" s="135">
        <f t="shared" si="26"/>
        <v>991.99164943422909</v>
      </c>
      <c r="CW46" s="135">
        <f t="shared" si="26"/>
        <v>991.99164943422909</v>
      </c>
      <c r="CX46" s="135">
        <f t="shared" si="26"/>
        <v>991.99164943422909</v>
      </c>
      <c r="CY46" s="135">
        <f t="shared" si="26"/>
        <v>991.99164943422909</v>
      </c>
      <c r="CZ46" s="135">
        <f t="shared" si="26"/>
        <v>991.99164943422909</v>
      </c>
      <c r="DA46" s="135">
        <f t="shared" si="26"/>
        <v>991.99164943422909</v>
      </c>
      <c r="DB46" s="135">
        <f t="shared" si="26"/>
        <v>991.99164943422909</v>
      </c>
      <c r="DC46" s="135">
        <f t="shared" si="26"/>
        <v>1033.6552987104667</v>
      </c>
      <c r="DD46" s="135">
        <f t="shared" si="26"/>
        <v>1033.6552987104667</v>
      </c>
      <c r="DE46" s="135">
        <f t="shared" si="26"/>
        <v>1033.6552987104667</v>
      </c>
      <c r="DF46" s="135">
        <f t="shared" si="26"/>
        <v>1033.6552987104667</v>
      </c>
      <c r="DG46" s="135">
        <f t="shared" si="26"/>
        <v>1033.6552987104667</v>
      </c>
      <c r="DH46" s="135">
        <f t="shared" si="26"/>
        <v>1033.6552987104667</v>
      </c>
      <c r="DI46" s="135">
        <f t="shared" si="26"/>
        <v>1033.6552987104667</v>
      </c>
      <c r="DJ46" s="135">
        <f t="shared" si="26"/>
        <v>1033.6552987104667</v>
      </c>
      <c r="DK46" s="135">
        <f t="shared" si="26"/>
        <v>1033.6552987104667</v>
      </c>
      <c r="DL46" s="135">
        <f t="shared" si="26"/>
        <v>1033.6552987104667</v>
      </c>
      <c r="DM46" s="135">
        <f t="shared" si="26"/>
        <v>1033.6552987104667</v>
      </c>
      <c r="DN46" s="135">
        <f t="shared" si="26"/>
        <v>1033.6552987104667</v>
      </c>
      <c r="DO46" s="135">
        <f t="shared" si="26"/>
        <v>1077.0688212563064</v>
      </c>
      <c r="DP46" s="135">
        <f t="shared" si="26"/>
        <v>1077.0688212563064</v>
      </c>
      <c r="DQ46" s="135">
        <f t="shared" si="26"/>
        <v>1077.0688212563064</v>
      </c>
      <c r="DR46" s="135">
        <f t="shared" si="26"/>
        <v>1077.0688212563064</v>
      </c>
      <c r="DS46" s="135">
        <f t="shared" si="26"/>
        <v>1077.0688212563064</v>
      </c>
      <c r="DT46" s="135">
        <f t="shared" si="26"/>
        <v>1077.0688212563064</v>
      </c>
      <c r="DU46" s="135">
        <f t="shared" si="26"/>
        <v>1077.0688212563064</v>
      </c>
      <c r="DV46" s="135">
        <f t="shared" si="26"/>
        <v>1077.0688212563064</v>
      </c>
      <c r="DW46" s="135">
        <f t="shared" ref="DW46:EL46" si="29">($D46*$E46)*(1+Rental_Increase2)^(DW$3-1)</f>
        <v>1077.0688212563064</v>
      </c>
      <c r="DX46" s="135">
        <f t="shared" si="29"/>
        <v>1077.0688212563064</v>
      </c>
      <c r="DY46" s="135">
        <f t="shared" si="29"/>
        <v>1077.0688212563064</v>
      </c>
      <c r="DZ46" s="135">
        <f t="shared" si="29"/>
        <v>1077.0688212563064</v>
      </c>
      <c r="EA46" s="135">
        <f t="shared" si="29"/>
        <v>1122.3057117490712</v>
      </c>
      <c r="EB46" s="135">
        <f t="shared" si="29"/>
        <v>1122.3057117490712</v>
      </c>
      <c r="EC46" s="135">
        <f t="shared" si="29"/>
        <v>1122.3057117490712</v>
      </c>
      <c r="ED46" s="135">
        <f t="shared" si="29"/>
        <v>1122.3057117490712</v>
      </c>
      <c r="EE46" s="135">
        <f t="shared" si="29"/>
        <v>1122.3057117490712</v>
      </c>
      <c r="EF46" s="135">
        <f t="shared" si="29"/>
        <v>1122.3057117490712</v>
      </c>
      <c r="EG46" s="135">
        <f t="shared" si="29"/>
        <v>1122.3057117490712</v>
      </c>
      <c r="EH46" s="135">
        <f t="shared" si="29"/>
        <v>1122.3057117490712</v>
      </c>
      <c r="EI46" s="135">
        <f t="shared" si="29"/>
        <v>1122.3057117490712</v>
      </c>
      <c r="EJ46" s="135">
        <f t="shared" si="29"/>
        <v>1122.3057117490712</v>
      </c>
      <c r="EK46" s="135">
        <f t="shared" si="29"/>
        <v>1122.3057117490712</v>
      </c>
      <c r="EL46" s="135">
        <f t="shared" si="29"/>
        <v>1122.3057117490712</v>
      </c>
      <c r="EM46" s="193"/>
    </row>
    <row r="47" spans="1:143" ht="15.75" customHeight="1" x14ac:dyDescent="0.2">
      <c r="A47" s="123">
        <v>1</v>
      </c>
      <c r="B47" s="88">
        <f t="shared" si="13"/>
        <v>28</v>
      </c>
      <c r="C47" s="61" t="s">
        <v>161</v>
      </c>
      <c r="D47" s="241">
        <v>750</v>
      </c>
      <c r="E47" s="134">
        <f t="shared" si="11"/>
        <v>1.1333333333333333</v>
      </c>
      <c r="U47" s="27"/>
      <c r="W47" s="270">
        <v>850</v>
      </c>
      <c r="X47" s="135">
        <f t="shared" si="28"/>
        <v>850</v>
      </c>
      <c r="Y47" s="135">
        <f t="shared" ref="Y47:CJ50" si="30">($D47*$E47)*(1+Rental_Increase2)^(Y$3-1)</f>
        <v>850</v>
      </c>
      <c r="Z47" s="135">
        <f t="shared" si="30"/>
        <v>850</v>
      </c>
      <c r="AA47" s="135">
        <f t="shared" si="30"/>
        <v>850</v>
      </c>
      <c r="AB47" s="135">
        <f t="shared" si="30"/>
        <v>850</v>
      </c>
      <c r="AC47" s="135">
        <f t="shared" si="30"/>
        <v>850</v>
      </c>
      <c r="AD47" s="135">
        <f t="shared" si="30"/>
        <v>850</v>
      </c>
      <c r="AE47" s="135">
        <f t="shared" si="30"/>
        <v>850</v>
      </c>
      <c r="AF47" s="135">
        <f t="shared" si="30"/>
        <v>850</v>
      </c>
      <c r="AG47" s="135">
        <f t="shared" si="30"/>
        <v>850</v>
      </c>
      <c r="AH47" s="135">
        <f t="shared" si="30"/>
        <v>850</v>
      </c>
      <c r="AI47" s="135">
        <f t="shared" si="30"/>
        <v>885.7</v>
      </c>
      <c r="AJ47" s="135">
        <f t="shared" si="30"/>
        <v>885.7</v>
      </c>
      <c r="AK47" s="135">
        <f t="shared" si="30"/>
        <v>885.7</v>
      </c>
      <c r="AL47" s="135">
        <f t="shared" si="30"/>
        <v>885.7</v>
      </c>
      <c r="AM47" s="135">
        <f t="shared" si="30"/>
        <v>885.7</v>
      </c>
      <c r="AN47" s="135">
        <f t="shared" si="30"/>
        <v>885.7</v>
      </c>
      <c r="AO47" s="135">
        <f t="shared" si="30"/>
        <v>885.7</v>
      </c>
      <c r="AP47" s="135">
        <f t="shared" si="30"/>
        <v>885.7</v>
      </c>
      <c r="AQ47" s="135">
        <f t="shared" si="30"/>
        <v>885.7</v>
      </c>
      <c r="AR47" s="135">
        <f t="shared" si="30"/>
        <v>885.7</v>
      </c>
      <c r="AS47" s="135">
        <f t="shared" si="30"/>
        <v>885.7</v>
      </c>
      <c r="AT47" s="135">
        <f t="shared" si="30"/>
        <v>885.7</v>
      </c>
      <c r="AU47" s="135">
        <f t="shared" si="30"/>
        <v>922.89940000000013</v>
      </c>
      <c r="AV47" s="135">
        <f t="shared" si="30"/>
        <v>922.89940000000013</v>
      </c>
      <c r="AW47" s="135">
        <f t="shared" si="30"/>
        <v>922.89940000000013</v>
      </c>
      <c r="AX47" s="135">
        <f t="shared" si="30"/>
        <v>922.89940000000013</v>
      </c>
      <c r="AY47" s="135">
        <f t="shared" si="30"/>
        <v>922.89940000000013</v>
      </c>
      <c r="AZ47" s="135">
        <f t="shared" si="30"/>
        <v>922.89940000000013</v>
      </c>
      <c r="BA47" s="135">
        <f t="shared" si="30"/>
        <v>922.89940000000013</v>
      </c>
      <c r="BB47" s="135">
        <f t="shared" si="30"/>
        <v>922.89940000000013</v>
      </c>
      <c r="BC47" s="135">
        <f t="shared" si="30"/>
        <v>922.89940000000013</v>
      </c>
      <c r="BD47" s="135">
        <f t="shared" si="30"/>
        <v>922.89940000000013</v>
      </c>
      <c r="BE47" s="135">
        <f t="shared" si="30"/>
        <v>922.89940000000013</v>
      </c>
      <c r="BF47" s="135">
        <f t="shared" si="30"/>
        <v>922.89940000000013</v>
      </c>
      <c r="BG47" s="135">
        <f t="shared" si="30"/>
        <v>961.66117480000025</v>
      </c>
      <c r="BH47" s="135">
        <f t="shared" si="30"/>
        <v>961.66117480000025</v>
      </c>
      <c r="BI47" s="135">
        <f t="shared" si="30"/>
        <v>961.66117480000025</v>
      </c>
      <c r="BJ47" s="135">
        <f t="shared" si="30"/>
        <v>961.66117480000025</v>
      </c>
      <c r="BK47" s="135">
        <f t="shared" si="30"/>
        <v>961.66117480000025</v>
      </c>
      <c r="BL47" s="135">
        <f t="shared" si="30"/>
        <v>961.66117480000025</v>
      </c>
      <c r="BM47" s="135">
        <f t="shared" si="30"/>
        <v>961.66117480000025</v>
      </c>
      <c r="BN47" s="135">
        <f t="shared" si="30"/>
        <v>961.66117480000025</v>
      </c>
      <c r="BO47" s="135">
        <f t="shared" si="30"/>
        <v>961.66117480000025</v>
      </c>
      <c r="BP47" s="135">
        <f t="shared" si="30"/>
        <v>961.66117480000025</v>
      </c>
      <c r="BQ47" s="135">
        <f t="shared" si="30"/>
        <v>961.66117480000025</v>
      </c>
      <c r="BR47" s="135">
        <f t="shared" si="30"/>
        <v>961.66117480000025</v>
      </c>
      <c r="BS47" s="135">
        <f t="shared" si="30"/>
        <v>1002.0509441416003</v>
      </c>
      <c r="BT47" s="135">
        <f t="shared" si="30"/>
        <v>1002.0509441416003</v>
      </c>
      <c r="BU47" s="135">
        <f t="shared" si="30"/>
        <v>1002.0509441416003</v>
      </c>
      <c r="BV47" s="135">
        <f t="shared" si="30"/>
        <v>1002.0509441416003</v>
      </c>
      <c r="BW47" s="135">
        <f t="shared" si="30"/>
        <v>1002.0509441416003</v>
      </c>
      <c r="BX47" s="135">
        <f t="shared" si="30"/>
        <v>1002.0509441416003</v>
      </c>
      <c r="BY47" s="135">
        <f t="shared" si="30"/>
        <v>1002.0509441416003</v>
      </c>
      <c r="BZ47" s="135">
        <f t="shared" si="30"/>
        <v>1002.0509441416003</v>
      </c>
      <c r="CA47" s="135">
        <f t="shared" si="30"/>
        <v>1002.0509441416003</v>
      </c>
      <c r="CB47" s="135">
        <f t="shared" si="30"/>
        <v>1002.0509441416003</v>
      </c>
      <c r="CC47" s="135">
        <f t="shared" si="30"/>
        <v>1002.0509441416003</v>
      </c>
      <c r="CD47" s="135">
        <f t="shared" si="30"/>
        <v>1002.0509441416003</v>
      </c>
      <c r="CE47" s="135">
        <f t="shared" si="30"/>
        <v>1044.1370837955476</v>
      </c>
      <c r="CF47" s="135">
        <f t="shared" si="30"/>
        <v>1044.1370837955476</v>
      </c>
      <c r="CG47" s="135">
        <f t="shared" si="30"/>
        <v>1044.1370837955476</v>
      </c>
      <c r="CH47" s="135">
        <f t="shared" si="30"/>
        <v>1044.1370837955476</v>
      </c>
      <c r="CI47" s="135">
        <f t="shared" si="30"/>
        <v>1044.1370837955476</v>
      </c>
      <c r="CJ47" s="135">
        <f t="shared" si="30"/>
        <v>1044.1370837955476</v>
      </c>
      <c r="CK47" s="135">
        <f t="shared" ref="CK47:EL49" si="31">($D47*$E47)*(1+Rental_Increase2)^(CK$3-1)</f>
        <v>1044.1370837955476</v>
      </c>
      <c r="CL47" s="135">
        <f t="shared" si="31"/>
        <v>1044.1370837955476</v>
      </c>
      <c r="CM47" s="135">
        <f t="shared" si="31"/>
        <v>1044.1370837955476</v>
      </c>
      <c r="CN47" s="135">
        <f t="shared" si="31"/>
        <v>1044.1370837955476</v>
      </c>
      <c r="CO47" s="135">
        <f t="shared" si="31"/>
        <v>1044.1370837955476</v>
      </c>
      <c r="CP47" s="135">
        <f t="shared" si="31"/>
        <v>1044.1370837955476</v>
      </c>
      <c r="CQ47" s="135">
        <f t="shared" si="31"/>
        <v>1087.9908413149608</v>
      </c>
      <c r="CR47" s="135">
        <f t="shared" si="31"/>
        <v>1087.9908413149608</v>
      </c>
      <c r="CS47" s="135">
        <f t="shared" si="31"/>
        <v>1087.9908413149608</v>
      </c>
      <c r="CT47" s="135">
        <f t="shared" si="31"/>
        <v>1087.9908413149608</v>
      </c>
      <c r="CU47" s="135">
        <f t="shared" si="31"/>
        <v>1087.9908413149608</v>
      </c>
      <c r="CV47" s="135">
        <f t="shared" si="31"/>
        <v>1087.9908413149608</v>
      </c>
      <c r="CW47" s="135">
        <f t="shared" si="31"/>
        <v>1087.9908413149608</v>
      </c>
      <c r="CX47" s="135">
        <f t="shared" si="31"/>
        <v>1087.9908413149608</v>
      </c>
      <c r="CY47" s="135">
        <f t="shared" si="31"/>
        <v>1087.9908413149608</v>
      </c>
      <c r="CZ47" s="135">
        <f t="shared" si="31"/>
        <v>1087.9908413149608</v>
      </c>
      <c r="DA47" s="135">
        <f t="shared" si="31"/>
        <v>1087.9908413149608</v>
      </c>
      <c r="DB47" s="135">
        <f t="shared" si="31"/>
        <v>1087.9908413149608</v>
      </c>
      <c r="DC47" s="135">
        <f t="shared" si="31"/>
        <v>1133.686456650189</v>
      </c>
      <c r="DD47" s="135">
        <f t="shared" si="31"/>
        <v>1133.686456650189</v>
      </c>
      <c r="DE47" s="135">
        <f t="shared" si="31"/>
        <v>1133.686456650189</v>
      </c>
      <c r="DF47" s="135">
        <f t="shared" si="31"/>
        <v>1133.686456650189</v>
      </c>
      <c r="DG47" s="135">
        <f t="shared" si="31"/>
        <v>1133.686456650189</v>
      </c>
      <c r="DH47" s="135">
        <f t="shared" si="31"/>
        <v>1133.686456650189</v>
      </c>
      <c r="DI47" s="135">
        <f t="shared" si="31"/>
        <v>1133.686456650189</v>
      </c>
      <c r="DJ47" s="135">
        <f t="shared" si="31"/>
        <v>1133.686456650189</v>
      </c>
      <c r="DK47" s="135">
        <f t="shared" si="31"/>
        <v>1133.686456650189</v>
      </c>
      <c r="DL47" s="135">
        <f t="shared" si="31"/>
        <v>1133.686456650189</v>
      </c>
      <c r="DM47" s="135">
        <f t="shared" si="31"/>
        <v>1133.686456650189</v>
      </c>
      <c r="DN47" s="135">
        <f t="shared" si="31"/>
        <v>1133.686456650189</v>
      </c>
      <c r="DO47" s="135">
        <f t="shared" si="31"/>
        <v>1181.3012878294971</v>
      </c>
      <c r="DP47" s="135">
        <f t="shared" si="31"/>
        <v>1181.3012878294971</v>
      </c>
      <c r="DQ47" s="135">
        <f t="shared" si="31"/>
        <v>1181.3012878294971</v>
      </c>
      <c r="DR47" s="135">
        <f t="shared" si="31"/>
        <v>1181.3012878294971</v>
      </c>
      <c r="DS47" s="135">
        <f t="shared" si="31"/>
        <v>1181.3012878294971</v>
      </c>
      <c r="DT47" s="135">
        <f t="shared" si="31"/>
        <v>1181.3012878294971</v>
      </c>
      <c r="DU47" s="135">
        <f t="shared" si="31"/>
        <v>1181.3012878294971</v>
      </c>
      <c r="DV47" s="135">
        <f t="shared" si="31"/>
        <v>1181.3012878294971</v>
      </c>
      <c r="DW47" s="135">
        <f t="shared" si="31"/>
        <v>1181.3012878294971</v>
      </c>
      <c r="DX47" s="135">
        <f t="shared" si="31"/>
        <v>1181.3012878294971</v>
      </c>
      <c r="DY47" s="135">
        <f t="shared" si="31"/>
        <v>1181.3012878294971</v>
      </c>
      <c r="DZ47" s="135">
        <f t="shared" si="31"/>
        <v>1181.3012878294971</v>
      </c>
      <c r="EA47" s="135">
        <f t="shared" si="31"/>
        <v>1230.9159419183361</v>
      </c>
      <c r="EB47" s="135">
        <f t="shared" si="31"/>
        <v>1230.9159419183361</v>
      </c>
      <c r="EC47" s="135">
        <f t="shared" si="31"/>
        <v>1230.9159419183361</v>
      </c>
      <c r="ED47" s="135">
        <f t="shared" si="31"/>
        <v>1230.9159419183361</v>
      </c>
      <c r="EE47" s="135">
        <f t="shared" si="31"/>
        <v>1230.9159419183361</v>
      </c>
      <c r="EF47" s="135">
        <f t="shared" si="31"/>
        <v>1230.9159419183361</v>
      </c>
      <c r="EG47" s="135">
        <f t="shared" si="31"/>
        <v>1230.9159419183361</v>
      </c>
      <c r="EH47" s="135">
        <f t="shared" si="31"/>
        <v>1230.9159419183361</v>
      </c>
      <c r="EI47" s="135">
        <f t="shared" si="31"/>
        <v>1230.9159419183361</v>
      </c>
      <c r="EJ47" s="135">
        <f t="shared" si="31"/>
        <v>1230.9159419183361</v>
      </c>
      <c r="EK47" s="135">
        <f t="shared" si="31"/>
        <v>1230.9159419183361</v>
      </c>
      <c r="EL47" s="135">
        <f t="shared" si="31"/>
        <v>1230.9159419183361</v>
      </c>
      <c r="EM47" s="193"/>
    </row>
    <row r="48" spans="1:143" ht="15.75" customHeight="1" x14ac:dyDescent="0.2">
      <c r="A48" s="123">
        <v>1</v>
      </c>
      <c r="B48" s="88">
        <f t="shared" si="13"/>
        <v>29</v>
      </c>
      <c r="C48" s="61" t="s">
        <v>161</v>
      </c>
      <c r="D48" s="241">
        <v>750</v>
      </c>
      <c r="E48" s="134">
        <f t="shared" si="11"/>
        <v>1</v>
      </c>
      <c r="U48" s="27"/>
      <c r="W48" s="270">
        <v>750</v>
      </c>
      <c r="X48" s="135">
        <f t="shared" si="28"/>
        <v>750</v>
      </c>
      <c r="Y48" s="135">
        <f t="shared" si="30"/>
        <v>750</v>
      </c>
      <c r="Z48" s="135">
        <f t="shared" si="30"/>
        <v>750</v>
      </c>
      <c r="AA48" s="135">
        <f t="shared" si="30"/>
        <v>750</v>
      </c>
      <c r="AB48" s="135">
        <f t="shared" si="30"/>
        <v>750</v>
      </c>
      <c r="AC48" s="135">
        <f t="shared" si="30"/>
        <v>750</v>
      </c>
      <c r="AD48" s="135">
        <f t="shared" si="30"/>
        <v>750</v>
      </c>
      <c r="AE48" s="135">
        <f t="shared" si="30"/>
        <v>750</v>
      </c>
      <c r="AF48" s="135">
        <f t="shared" si="30"/>
        <v>750</v>
      </c>
      <c r="AG48" s="135">
        <f t="shared" si="30"/>
        <v>750</v>
      </c>
      <c r="AH48" s="135">
        <f t="shared" si="30"/>
        <v>750</v>
      </c>
      <c r="AI48" s="135">
        <f t="shared" si="30"/>
        <v>781.5</v>
      </c>
      <c r="AJ48" s="135">
        <f t="shared" si="30"/>
        <v>781.5</v>
      </c>
      <c r="AK48" s="135">
        <f t="shared" si="30"/>
        <v>781.5</v>
      </c>
      <c r="AL48" s="135">
        <f t="shared" si="30"/>
        <v>781.5</v>
      </c>
      <c r="AM48" s="135">
        <f t="shared" si="30"/>
        <v>781.5</v>
      </c>
      <c r="AN48" s="135">
        <f t="shared" si="30"/>
        <v>781.5</v>
      </c>
      <c r="AO48" s="135">
        <f t="shared" si="30"/>
        <v>781.5</v>
      </c>
      <c r="AP48" s="135">
        <f t="shared" si="30"/>
        <v>781.5</v>
      </c>
      <c r="AQ48" s="135">
        <f t="shared" si="30"/>
        <v>781.5</v>
      </c>
      <c r="AR48" s="135">
        <f t="shared" si="30"/>
        <v>781.5</v>
      </c>
      <c r="AS48" s="135">
        <f t="shared" si="30"/>
        <v>781.5</v>
      </c>
      <c r="AT48" s="135">
        <f t="shared" si="30"/>
        <v>781.5</v>
      </c>
      <c r="AU48" s="135">
        <f t="shared" si="30"/>
        <v>814.32300000000009</v>
      </c>
      <c r="AV48" s="135">
        <f t="shared" si="30"/>
        <v>814.32300000000009</v>
      </c>
      <c r="AW48" s="135">
        <f t="shared" si="30"/>
        <v>814.32300000000009</v>
      </c>
      <c r="AX48" s="135">
        <f t="shared" si="30"/>
        <v>814.32300000000009</v>
      </c>
      <c r="AY48" s="135">
        <f t="shared" si="30"/>
        <v>814.32300000000009</v>
      </c>
      <c r="AZ48" s="135">
        <f t="shared" si="30"/>
        <v>814.32300000000009</v>
      </c>
      <c r="BA48" s="135">
        <f t="shared" si="30"/>
        <v>814.32300000000009</v>
      </c>
      <c r="BB48" s="135">
        <f t="shared" si="30"/>
        <v>814.32300000000009</v>
      </c>
      <c r="BC48" s="135">
        <f t="shared" si="30"/>
        <v>814.32300000000009</v>
      </c>
      <c r="BD48" s="135">
        <f t="shared" si="30"/>
        <v>814.32300000000009</v>
      </c>
      <c r="BE48" s="135">
        <f t="shared" si="30"/>
        <v>814.32300000000009</v>
      </c>
      <c r="BF48" s="135">
        <f t="shared" si="30"/>
        <v>814.32300000000009</v>
      </c>
      <c r="BG48" s="135">
        <f t="shared" si="30"/>
        <v>848.52456600000016</v>
      </c>
      <c r="BH48" s="135">
        <f t="shared" si="30"/>
        <v>848.52456600000016</v>
      </c>
      <c r="BI48" s="135">
        <f t="shared" si="30"/>
        <v>848.52456600000016</v>
      </c>
      <c r="BJ48" s="135">
        <f t="shared" si="30"/>
        <v>848.52456600000016</v>
      </c>
      <c r="BK48" s="135">
        <f t="shared" si="30"/>
        <v>848.52456600000016</v>
      </c>
      <c r="BL48" s="135">
        <f t="shared" si="30"/>
        <v>848.52456600000016</v>
      </c>
      <c r="BM48" s="135">
        <f t="shared" si="30"/>
        <v>848.52456600000016</v>
      </c>
      <c r="BN48" s="135">
        <f t="shared" si="30"/>
        <v>848.52456600000016</v>
      </c>
      <c r="BO48" s="135">
        <f t="shared" si="30"/>
        <v>848.52456600000016</v>
      </c>
      <c r="BP48" s="135">
        <f t="shared" si="30"/>
        <v>848.52456600000016</v>
      </c>
      <c r="BQ48" s="135">
        <f t="shared" si="30"/>
        <v>848.52456600000016</v>
      </c>
      <c r="BR48" s="135">
        <f t="shared" si="30"/>
        <v>848.52456600000016</v>
      </c>
      <c r="BS48" s="135">
        <f t="shared" si="30"/>
        <v>884.16259777200025</v>
      </c>
      <c r="BT48" s="135">
        <f t="shared" si="30"/>
        <v>884.16259777200025</v>
      </c>
      <c r="BU48" s="135">
        <f t="shared" si="30"/>
        <v>884.16259777200025</v>
      </c>
      <c r="BV48" s="135">
        <f t="shared" si="30"/>
        <v>884.16259777200025</v>
      </c>
      <c r="BW48" s="135">
        <f t="shared" si="30"/>
        <v>884.16259777200025</v>
      </c>
      <c r="BX48" s="135">
        <f t="shared" si="30"/>
        <v>884.16259777200025</v>
      </c>
      <c r="BY48" s="135">
        <f t="shared" si="30"/>
        <v>884.16259777200025</v>
      </c>
      <c r="BZ48" s="135">
        <f t="shared" si="30"/>
        <v>884.16259777200025</v>
      </c>
      <c r="CA48" s="135">
        <f t="shared" si="30"/>
        <v>884.16259777200025</v>
      </c>
      <c r="CB48" s="135">
        <f t="shared" si="30"/>
        <v>884.16259777200025</v>
      </c>
      <c r="CC48" s="135">
        <f t="shared" si="30"/>
        <v>884.16259777200025</v>
      </c>
      <c r="CD48" s="135">
        <f t="shared" si="30"/>
        <v>884.16259777200025</v>
      </c>
      <c r="CE48" s="135">
        <f t="shared" si="30"/>
        <v>921.29742687842429</v>
      </c>
      <c r="CF48" s="135">
        <f t="shared" si="30"/>
        <v>921.29742687842429</v>
      </c>
      <c r="CG48" s="135">
        <f t="shared" si="30"/>
        <v>921.29742687842429</v>
      </c>
      <c r="CH48" s="135">
        <f t="shared" si="30"/>
        <v>921.29742687842429</v>
      </c>
      <c r="CI48" s="135">
        <f t="shared" si="30"/>
        <v>921.29742687842429</v>
      </c>
      <c r="CJ48" s="135">
        <f t="shared" si="30"/>
        <v>921.29742687842429</v>
      </c>
      <c r="CK48" s="135">
        <f t="shared" si="31"/>
        <v>921.29742687842429</v>
      </c>
      <c r="CL48" s="135">
        <f t="shared" si="31"/>
        <v>921.29742687842429</v>
      </c>
      <c r="CM48" s="135">
        <f t="shared" si="31"/>
        <v>921.29742687842429</v>
      </c>
      <c r="CN48" s="135">
        <f t="shared" si="31"/>
        <v>921.29742687842429</v>
      </c>
      <c r="CO48" s="135">
        <f t="shared" si="31"/>
        <v>921.29742687842429</v>
      </c>
      <c r="CP48" s="135">
        <f t="shared" si="31"/>
        <v>921.29742687842429</v>
      </c>
      <c r="CQ48" s="135">
        <f t="shared" si="31"/>
        <v>959.99191880731837</v>
      </c>
      <c r="CR48" s="135">
        <f t="shared" si="31"/>
        <v>959.99191880731837</v>
      </c>
      <c r="CS48" s="135">
        <f t="shared" si="31"/>
        <v>959.99191880731837</v>
      </c>
      <c r="CT48" s="135">
        <f t="shared" si="31"/>
        <v>959.99191880731837</v>
      </c>
      <c r="CU48" s="135">
        <f t="shared" si="31"/>
        <v>959.99191880731837</v>
      </c>
      <c r="CV48" s="135">
        <f t="shared" si="31"/>
        <v>959.99191880731837</v>
      </c>
      <c r="CW48" s="135">
        <f t="shared" si="31"/>
        <v>959.99191880731837</v>
      </c>
      <c r="CX48" s="135">
        <f t="shared" si="31"/>
        <v>959.99191880731837</v>
      </c>
      <c r="CY48" s="135">
        <f t="shared" si="31"/>
        <v>959.99191880731837</v>
      </c>
      <c r="CZ48" s="135">
        <f t="shared" si="31"/>
        <v>959.99191880731837</v>
      </c>
      <c r="DA48" s="135">
        <f t="shared" si="31"/>
        <v>959.99191880731837</v>
      </c>
      <c r="DB48" s="135">
        <f t="shared" si="31"/>
        <v>959.99191880731837</v>
      </c>
      <c r="DC48" s="135">
        <f t="shared" si="31"/>
        <v>1000.3115793972256</v>
      </c>
      <c r="DD48" s="135">
        <f t="shared" si="31"/>
        <v>1000.3115793972256</v>
      </c>
      <c r="DE48" s="135">
        <f t="shared" si="31"/>
        <v>1000.3115793972256</v>
      </c>
      <c r="DF48" s="135">
        <f t="shared" si="31"/>
        <v>1000.3115793972256</v>
      </c>
      <c r="DG48" s="135">
        <f t="shared" si="31"/>
        <v>1000.3115793972256</v>
      </c>
      <c r="DH48" s="135">
        <f t="shared" si="31"/>
        <v>1000.3115793972256</v>
      </c>
      <c r="DI48" s="135">
        <f t="shared" si="31"/>
        <v>1000.3115793972256</v>
      </c>
      <c r="DJ48" s="135">
        <f t="shared" si="31"/>
        <v>1000.3115793972256</v>
      </c>
      <c r="DK48" s="135">
        <f t="shared" si="31"/>
        <v>1000.3115793972256</v>
      </c>
      <c r="DL48" s="135">
        <f t="shared" si="31"/>
        <v>1000.3115793972256</v>
      </c>
      <c r="DM48" s="135">
        <f t="shared" si="31"/>
        <v>1000.3115793972256</v>
      </c>
      <c r="DN48" s="135">
        <f t="shared" si="31"/>
        <v>1000.3115793972256</v>
      </c>
      <c r="DO48" s="135">
        <f t="shared" si="31"/>
        <v>1042.3246657319091</v>
      </c>
      <c r="DP48" s="135">
        <f t="shared" si="31"/>
        <v>1042.3246657319091</v>
      </c>
      <c r="DQ48" s="135">
        <f t="shared" si="31"/>
        <v>1042.3246657319091</v>
      </c>
      <c r="DR48" s="135">
        <f t="shared" si="31"/>
        <v>1042.3246657319091</v>
      </c>
      <c r="DS48" s="135">
        <f t="shared" si="31"/>
        <v>1042.3246657319091</v>
      </c>
      <c r="DT48" s="135">
        <f t="shared" si="31"/>
        <v>1042.3246657319091</v>
      </c>
      <c r="DU48" s="135">
        <f t="shared" si="31"/>
        <v>1042.3246657319091</v>
      </c>
      <c r="DV48" s="135">
        <f t="shared" si="31"/>
        <v>1042.3246657319091</v>
      </c>
      <c r="DW48" s="135">
        <f t="shared" si="31"/>
        <v>1042.3246657319091</v>
      </c>
      <c r="DX48" s="135">
        <f t="shared" si="31"/>
        <v>1042.3246657319091</v>
      </c>
      <c r="DY48" s="135">
        <f t="shared" si="31"/>
        <v>1042.3246657319091</v>
      </c>
      <c r="DZ48" s="135">
        <f t="shared" si="31"/>
        <v>1042.3246657319091</v>
      </c>
      <c r="EA48" s="135">
        <f t="shared" si="31"/>
        <v>1086.1023016926495</v>
      </c>
      <c r="EB48" s="135">
        <f t="shared" si="31"/>
        <v>1086.1023016926495</v>
      </c>
      <c r="EC48" s="135">
        <f t="shared" si="31"/>
        <v>1086.1023016926495</v>
      </c>
      <c r="ED48" s="135">
        <f t="shared" si="31"/>
        <v>1086.1023016926495</v>
      </c>
      <c r="EE48" s="135">
        <f t="shared" si="31"/>
        <v>1086.1023016926495</v>
      </c>
      <c r="EF48" s="135">
        <f t="shared" si="31"/>
        <v>1086.1023016926495</v>
      </c>
      <c r="EG48" s="135">
        <f t="shared" si="31"/>
        <v>1086.1023016926495</v>
      </c>
      <c r="EH48" s="135">
        <f t="shared" si="31"/>
        <v>1086.1023016926495</v>
      </c>
      <c r="EI48" s="135">
        <f t="shared" si="31"/>
        <v>1086.1023016926495</v>
      </c>
      <c r="EJ48" s="135">
        <f t="shared" si="31"/>
        <v>1086.1023016926495</v>
      </c>
      <c r="EK48" s="135">
        <f t="shared" si="31"/>
        <v>1086.1023016926495</v>
      </c>
      <c r="EL48" s="135">
        <f t="shared" si="31"/>
        <v>1086.1023016926495</v>
      </c>
      <c r="EM48" s="193"/>
    </row>
    <row r="49" spans="1:143" ht="15.75" customHeight="1" x14ac:dyDescent="0.2">
      <c r="A49" s="123">
        <v>1</v>
      </c>
      <c r="B49" s="88">
        <f t="shared" si="13"/>
        <v>30</v>
      </c>
      <c r="C49" s="61" t="s">
        <v>161</v>
      </c>
      <c r="D49" s="241">
        <v>750</v>
      </c>
      <c r="E49" s="134">
        <f t="shared" si="11"/>
        <v>1.0333333333333334</v>
      </c>
      <c r="U49" s="27"/>
      <c r="W49" s="270">
        <v>775</v>
      </c>
      <c r="X49" s="135">
        <f t="shared" si="28"/>
        <v>775.00000000000011</v>
      </c>
      <c r="Y49" s="135">
        <f t="shared" si="30"/>
        <v>775.00000000000011</v>
      </c>
      <c r="Z49" s="135">
        <f t="shared" si="30"/>
        <v>775.00000000000011</v>
      </c>
      <c r="AA49" s="135">
        <f t="shared" si="30"/>
        <v>775.00000000000011</v>
      </c>
      <c r="AB49" s="135">
        <f t="shared" si="30"/>
        <v>775.00000000000011</v>
      </c>
      <c r="AC49" s="135">
        <f t="shared" si="30"/>
        <v>775.00000000000011</v>
      </c>
      <c r="AD49" s="135">
        <f t="shared" si="30"/>
        <v>775.00000000000011</v>
      </c>
      <c r="AE49" s="135">
        <f t="shared" si="30"/>
        <v>775.00000000000011</v>
      </c>
      <c r="AF49" s="135">
        <f t="shared" si="30"/>
        <v>775.00000000000011</v>
      </c>
      <c r="AG49" s="135">
        <f t="shared" si="30"/>
        <v>775.00000000000011</v>
      </c>
      <c r="AH49" s="135">
        <f t="shared" si="30"/>
        <v>775.00000000000011</v>
      </c>
      <c r="AI49" s="135">
        <f t="shared" si="30"/>
        <v>807.55000000000018</v>
      </c>
      <c r="AJ49" s="135">
        <f t="shared" si="30"/>
        <v>807.55000000000018</v>
      </c>
      <c r="AK49" s="135">
        <f t="shared" si="30"/>
        <v>807.55000000000018</v>
      </c>
      <c r="AL49" s="135">
        <f t="shared" si="30"/>
        <v>807.55000000000018</v>
      </c>
      <c r="AM49" s="135">
        <f t="shared" si="30"/>
        <v>807.55000000000018</v>
      </c>
      <c r="AN49" s="135">
        <f t="shared" si="30"/>
        <v>807.55000000000018</v>
      </c>
      <c r="AO49" s="135">
        <f t="shared" si="30"/>
        <v>807.55000000000018</v>
      </c>
      <c r="AP49" s="135">
        <f t="shared" si="30"/>
        <v>807.55000000000018</v>
      </c>
      <c r="AQ49" s="135">
        <f t="shared" si="30"/>
        <v>807.55000000000018</v>
      </c>
      <c r="AR49" s="135">
        <f t="shared" si="30"/>
        <v>807.55000000000018</v>
      </c>
      <c r="AS49" s="135">
        <f t="shared" si="30"/>
        <v>807.55000000000018</v>
      </c>
      <c r="AT49" s="135">
        <f t="shared" si="30"/>
        <v>807.55000000000018</v>
      </c>
      <c r="AU49" s="135">
        <f t="shared" si="30"/>
        <v>841.4671000000003</v>
      </c>
      <c r="AV49" s="135">
        <f t="shared" si="30"/>
        <v>841.4671000000003</v>
      </c>
      <c r="AW49" s="135">
        <f t="shared" si="30"/>
        <v>841.4671000000003</v>
      </c>
      <c r="AX49" s="135">
        <f t="shared" si="30"/>
        <v>841.4671000000003</v>
      </c>
      <c r="AY49" s="135">
        <f t="shared" si="30"/>
        <v>841.4671000000003</v>
      </c>
      <c r="AZ49" s="135">
        <f t="shared" si="30"/>
        <v>841.4671000000003</v>
      </c>
      <c r="BA49" s="135">
        <f t="shared" si="30"/>
        <v>841.4671000000003</v>
      </c>
      <c r="BB49" s="135">
        <f t="shared" si="30"/>
        <v>841.4671000000003</v>
      </c>
      <c r="BC49" s="135">
        <f t="shared" si="30"/>
        <v>841.4671000000003</v>
      </c>
      <c r="BD49" s="135">
        <f t="shared" si="30"/>
        <v>841.4671000000003</v>
      </c>
      <c r="BE49" s="135">
        <f t="shared" si="30"/>
        <v>841.4671000000003</v>
      </c>
      <c r="BF49" s="135">
        <f t="shared" si="30"/>
        <v>841.4671000000003</v>
      </c>
      <c r="BG49" s="135">
        <f t="shared" si="30"/>
        <v>876.80871820000038</v>
      </c>
      <c r="BH49" s="135">
        <f t="shared" si="30"/>
        <v>876.80871820000038</v>
      </c>
      <c r="BI49" s="135">
        <f t="shared" si="30"/>
        <v>876.80871820000038</v>
      </c>
      <c r="BJ49" s="135">
        <f t="shared" si="30"/>
        <v>876.80871820000038</v>
      </c>
      <c r="BK49" s="135">
        <f t="shared" si="30"/>
        <v>876.80871820000038</v>
      </c>
      <c r="BL49" s="135">
        <f t="shared" si="30"/>
        <v>876.80871820000038</v>
      </c>
      <c r="BM49" s="135">
        <f t="shared" si="30"/>
        <v>876.80871820000038</v>
      </c>
      <c r="BN49" s="135">
        <f t="shared" si="30"/>
        <v>876.80871820000038</v>
      </c>
      <c r="BO49" s="135">
        <f t="shared" si="30"/>
        <v>876.80871820000038</v>
      </c>
      <c r="BP49" s="135">
        <f t="shared" si="30"/>
        <v>876.80871820000038</v>
      </c>
      <c r="BQ49" s="135">
        <f t="shared" si="30"/>
        <v>876.80871820000038</v>
      </c>
      <c r="BR49" s="135">
        <f t="shared" si="30"/>
        <v>876.80871820000038</v>
      </c>
      <c r="BS49" s="135">
        <f t="shared" si="30"/>
        <v>913.63468436440041</v>
      </c>
      <c r="BT49" s="135">
        <f t="shared" si="30"/>
        <v>913.63468436440041</v>
      </c>
      <c r="BU49" s="135">
        <f t="shared" si="30"/>
        <v>913.63468436440041</v>
      </c>
      <c r="BV49" s="135">
        <f t="shared" si="30"/>
        <v>913.63468436440041</v>
      </c>
      <c r="BW49" s="135">
        <f t="shared" si="30"/>
        <v>913.63468436440041</v>
      </c>
      <c r="BX49" s="135">
        <f t="shared" si="30"/>
        <v>913.63468436440041</v>
      </c>
      <c r="BY49" s="135">
        <f t="shared" si="30"/>
        <v>913.63468436440041</v>
      </c>
      <c r="BZ49" s="135">
        <f t="shared" si="30"/>
        <v>913.63468436440041</v>
      </c>
      <c r="CA49" s="135">
        <f t="shared" si="30"/>
        <v>913.63468436440041</v>
      </c>
      <c r="CB49" s="135">
        <f t="shared" si="30"/>
        <v>913.63468436440041</v>
      </c>
      <c r="CC49" s="135">
        <f t="shared" si="30"/>
        <v>913.63468436440041</v>
      </c>
      <c r="CD49" s="135">
        <f t="shared" si="30"/>
        <v>913.63468436440041</v>
      </c>
      <c r="CE49" s="135">
        <f t="shared" si="30"/>
        <v>952.0073411077052</v>
      </c>
      <c r="CF49" s="135">
        <f t="shared" si="30"/>
        <v>952.0073411077052</v>
      </c>
      <c r="CG49" s="135">
        <f t="shared" si="30"/>
        <v>952.0073411077052</v>
      </c>
      <c r="CH49" s="135">
        <f t="shared" si="30"/>
        <v>952.0073411077052</v>
      </c>
      <c r="CI49" s="135">
        <f t="shared" si="30"/>
        <v>952.0073411077052</v>
      </c>
      <c r="CJ49" s="135">
        <f t="shared" si="30"/>
        <v>952.0073411077052</v>
      </c>
      <c r="CK49" s="135">
        <f t="shared" si="31"/>
        <v>952.0073411077052</v>
      </c>
      <c r="CL49" s="135">
        <f t="shared" si="31"/>
        <v>952.0073411077052</v>
      </c>
      <c r="CM49" s="135">
        <f t="shared" si="31"/>
        <v>952.0073411077052</v>
      </c>
      <c r="CN49" s="135">
        <f t="shared" si="31"/>
        <v>952.0073411077052</v>
      </c>
      <c r="CO49" s="135">
        <f t="shared" si="31"/>
        <v>952.0073411077052</v>
      </c>
      <c r="CP49" s="135">
        <f t="shared" si="31"/>
        <v>952.0073411077052</v>
      </c>
      <c r="CQ49" s="135">
        <f t="shared" si="31"/>
        <v>991.99164943422909</v>
      </c>
      <c r="CR49" s="135">
        <f t="shared" si="31"/>
        <v>991.99164943422909</v>
      </c>
      <c r="CS49" s="135">
        <f t="shared" si="31"/>
        <v>991.99164943422909</v>
      </c>
      <c r="CT49" s="135">
        <f t="shared" si="31"/>
        <v>991.99164943422909</v>
      </c>
      <c r="CU49" s="135">
        <f t="shared" si="31"/>
        <v>991.99164943422909</v>
      </c>
      <c r="CV49" s="135">
        <f t="shared" si="31"/>
        <v>991.99164943422909</v>
      </c>
      <c r="CW49" s="135">
        <f t="shared" si="31"/>
        <v>991.99164943422909</v>
      </c>
      <c r="CX49" s="135">
        <f t="shared" si="31"/>
        <v>991.99164943422909</v>
      </c>
      <c r="CY49" s="135">
        <f t="shared" si="31"/>
        <v>991.99164943422909</v>
      </c>
      <c r="CZ49" s="135">
        <f t="shared" si="31"/>
        <v>991.99164943422909</v>
      </c>
      <c r="DA49" s="135">
        <f t="shared" si="31"/>
        <v>991.99164943422909</v>
      </c>
      <c r="DB49" s="135">
        <f t="shared" si="31"/>
        <v>991.99164943422909</v>
      </c>
      <c r="DC49" s="135">
        <f t="shared" si="31"/>
        <v>1033.6552987104667</v>
      </c>
      <c r="DD49" s="135">
        <f t="shared" si="31"/>
        <v>1033.6552987104667</v>
      </c>
      <c r="DE49" s="135">
        <f t="shared" si="31"/>
        <v>1033.6552987104667</v>
      </c>
      <c r="DF49" s="135">
        <f t="shared" si="31"/>
        <v>1033.6552987104667</v>
      </c>
      <c r="DG49" s="135">
        <f t="shared" si="31"/>
        <v>1033.6552987104667</v>
      </c>
      <c r="DH49" s="135">
        <f t="shared" si="31"/>
        <v>1033.6552987104667</v>
      </c>
      <c r="DI49" s="135">
        <f t="shared" si="31"/>
        <v>1033.6552987104667</v>
      </c>
      <c r="DJ49" s="135">
        <f t="shared" si="31"/>
        <v>1033.6552987104667</v>
      </c>
      <c r="DK49" s="135">
        <f t="shared" si="31"/>
        <v>1033.6552987104667</v>
      </c>
      <c r="DL49" s="135">
        <f t="shared" si="31"/>
        <v>1033.6552987104667</v>
      </c>
      <c r="DM49" s="135">
        <f t="shared" si="31"/>
        <v>1033.6552987104667</v>
      </c>
      <c r="DN49" s="135">
        <f t="shared" si="31"/>
        <v>1033.6552987104667</v>
      </c>
      <c r="DO49" s="135">
        <f t="shared" si="31"/>
        <v>1077.0688212563064</v>
      </c>
      <c r="DP49" s="135">
        <f t="shared" si="31"/>
        <v>1077.0688212563064</v>
      </c>
      <c r="DQ49" s="135">
        <f t="shared" si="31"/>
        <v>1077.0688212563064</v>
      </c>
      <c r="DR49" s="135">
        <f t="shared" si="31"/>
        <v>1077.0688212563064</v>
      </c>
      <c r="DS49" s="135">
        <f t="shared" si="31"/>
        <v>1077.0688212563064</v>
      </c>
      <c r="DT49" s="135">
        <f t="shared" si="31"/>
        <v>1077.0688212563064</v>
      </c>
      <c r="DU49" s="135">
        <f t="shared" si="31"/>
        <v>1077.0688212563064</v>
      </c>
      <c r="DV49" s="135">
        <f t="shared" si="31"/>
        <v>1077.0688212563064</v>
      </c>
      <c r="DW49" s="135">
        <f t="shared" si="31"/>
        <v>1077.0688212563064</v>
      </c>
      <c r="DX49" s="135">
        <f t="shared" si="31"/>
        <v>1077.0688212563064</v>
      </c>
      <c r="DY49" s="135">
        <f t="shared" si="31"/>
        <v>1077.0688212563064</v>
      </c>
      <c r="DZ49" s="135">
        <f t="shared" si="31"/>
        <v>1077.0688212563064</v>
      </c>
      <c r="EA49" s="135">
        <f t="shared" si="31"/>
        <v>1122.3057117490712</v>
      </c>
      <c r="EB49" s="135">
        <f t="shared" si="31"/>
        <v>1122.3057117490712</v>
      </c>
      <c r="EC49" s="135">
        <f t="shared" si="31"/>
        <v>1122.3057117490712</v>
      </c>
      <c r="ED49" s="135">
        <f t="shared" si="31"/>
        <v>1122.3057117490712</v>
      </c>
      <c r="EE49" s="135">
        <f t="shared" si="31"/>
        <v>1122.3057117490712</v>
      </c>
      <c r="EF49" s="135">
        <f t="shared" si="31"/>
        <v>1122.3057117490712</v>
      </c>
      <c r="EG49" s="135">
        <f t="shared" si="31"/>
        <v>1122.3057117490712</v>
      </c>
      <c r="EH49" s="135">
        <f t="shared" si="31"/>
        <v>1122.3057117490712</v>
      </c>
      <c r="EI49" s="135">
        <f t="shared" si="31"/>
        <v>1122.3057117490712</v>
      </c>
      <c r="EJ49" s="135">
        <f t="shared" si="31"/>
        <v>1122.3057117490712</v>
      </c>
      <c r="EK49" s="135">
        <f t="shared" si="31"/>
        <v>1122.3057117490712</v>
      </c>
      <c r="EL49" s="135">
        <f t="shared" si="31"/>
        <v>1122.3057117490712</v>
      </c>
      <c r="EM49" s="193"/>
    </row>
    <row r="50" spans="1:143" ht="15.75" customHeight="1" x14ac:dyDescent="0.2">
      <c r="A50" s="123">
        <v>1</v>
      </c>
      <c r="B50" s="88">
        <f t="shared" si="13"/>
        <v>31</v>
      </c>
      <c r="C50" s="61" t="s">
        <v>161</v>
      </c>
      <c r="D50" s="241">
        <v>750</v>
      </c>
      <c r="E50" s="134">
        <f t="shared" si="11"/>
        <v>1.1666666666666667</v>
      </c>
      <c r="U50" s="27"/>
      <c r="W50" s="270">
        <v>875</v>
      </c>
      <c r="X50" s="135">
        <f t="shared" si="28"/>
        <v>875</v>
      </c>
      <c r="Y50" s="135">
        <f t="shared" si="30"/>
        <v>875</v>
      </c>
      <c r="Z50" s="135">
        <f t="shared" si="30"/>
        <v>875</v>
      </c>
      <c r="AA50" s="135">
        <f t="shared" si="30"/>
        <v>875</v>
      </c>
      <c r="AB50" s="135">
        <f t="shared" si="30"/>
        <v>875</v>
      </c>
      <c r="AC50" s="135">
        <f t="shared" si="30"/>
        <v>875</v>
      </c>
      <c r="AD50" s="135">
        <f t="shared" si="30"/>
        <v>875</v>
      </c>
      <c r="AE50" s="135">
        <f t="shared" si="30"/>
        <v>875</v>
      </c>
      <c r="AF50" s="135">
        <f t="shared" si="30"/>
        <v>875</v>
      </c>
      <c r="AG50" s="135">
        <f t="shared" si="30"/>
        <v>875</v>
      </c>
      <c r="AH50" s="135">
        <f t="shared" si="30"/>
        <v>875</v>
      </c>
      <c r="AI50" s="135">
        <f t="shared" si="30"/>
        <v>911.75</v>
      </c>
      <c r="AJ50" s="135">
        <f t="shared" si="30"/>
        <v>911.75</v>
      </c>
      <c r="AK50" s="135">
        <f t="shared" si="30"/>
        <v>911.75</v>
      </c>
      <c r="AL50" s="135">
        <f t="shared" si="30"/>
        <v>911.75</v>
      </c>
      <c r="AM50" s="135">
        <f t="shared" si="30"/>
        <v>911.75</v>
      </c>
      <c r="AN50" s="135">
        <f t="shared" si="30"/>
        <v>911.75</v>
      </c>
      <c r="AO50" s="135">
        <f t="shared" si="30"/>
        <v>911.75</v>
      </c>
      <c r="AP50" s="135">
        <f t="shared" si="30"/>
        <v>911.75</v>
      </c>
      <c r="AQ50" s="135">
        <f t="shared" si="30"/>
        <v>911.75</v>
      </c>
      <c r="AR50" s="135">
        <f t="shared" si="30"/>
        <v>911.75</v>
      </c>
      <c r="AS50" s="135">
        <f t="shared" si="30"/>
        <v>911.75</v>
      </c>
      <c r="AT50" s="135">
        <f t="shared" si="30"/>
        <v>911.75</v>
      </c>
      <c r="AU50" s="135">
        <f t="shared" si="30"/>
        <v>950.04350000000011</v>
      </c>
      <c r="AV50" s="135">
        <f t="shared" si="30"/>
        <v>950.04350000000011</v>
      </c>
      <c r="AW50" s="135">
        <f t="shared" si="30"/>
        <v>950.04350000000011</v>
      </c>
      <c r="AX50" s="135">
        <f t="shared" si="30"/>
        <v>950.04350000000011</v>
      </c>
      <c r="AY50" s="135">
        <f t="shared" si="30"/>
        <v>950.04350000000011</v>
      </c>
      <c r="AZ50" s="135">
        <f t="shared" si="30"/>
        <v>950.04350000000011</v>
      </c>
      <c r="BA50" s="135">
        <f t="shared" si="30"/>
        <v>950.04350000000011</v>
      </c>
      <c r="BB50" s="135">
        <f t="shared" si="30"/>
        <v>950.04350000000011</v>
      </c>
      <c r="BC50" s="135">
        <f t="shared" si="30"/>
        <v>950.04350000000011</v>
      </c>
      <c r="BD50" s="135">
        <f t="shared" si="30"/>
        <v>950.04350000000011</v>
      </c>
      <c r="BE50" s="135">
        <f t="shared" si="30"/>
        <v>950.04350000000011</v>
      </c>
      <c r="BF50" s="135">
        <f t="shared" si="30"/>
        <v>950.04350000000011</v>
      </c>
      <c r="BG50" s="135">
        <f t="shared" si="30"/>
        <v>989.94532700000025</v>
      </c>
      <c r="BH50" s="135">
        <f t="shared" si="30"/>
        <v>989.94532700000025</v>
      </c>
      <c r="BI50" s="135">
        <f t="shared" si="30"/>
        <v>989.94532700000025</v>
      </c>
      <c r="BJ50" s="135">
        <f t="shared" si="30"/>
        <v>989.94532700000025</v>
      </c>
      <c r="BK50" s="135">
        <f t="shared" si="30"/>
        <v>989.94532700000025</v>
      </c>
      <c r="BL50" s="135">
        <f t="shared" si="30"/>
        <v>989.94532700000025</v>
      </c>
      <c r="BM50" s="135">
        <f t="shared" si="30"/>
        <v>989.94532700000025</v>
      </c>
      <c r="BN50" s="135">
        <f t="shared" si="30"/>
        <v>989.94532700000025</v>
      </c>
      <c r="BO50" s="135">
        <f t="shared" si="30"/>
        <v>989.94532700000025</v>
      </c>
      <c r="BP50" s="135">
        <f t="shared" si="30"/>
        <v>989.94532700000025</v>
      </c>
      <c r="BQ50" s="135">
        <f t="shared" si="30"/>
        <v>989.94532700000025</v>
      </c>
      <c r="BR50" s="135">
        <f t="shared" si="30"/>
        <v>989.94532700000025</v>
      </c>
      <c r="BS50" s="135">
        <f t="shared" si="30"/>
        <v>1031.5230307340003</v>
      </c>
      <c r="BT50" s="135">
        <f t="shared" si="30"/>
        <v>1031.5230307340003</v>
      </c>
      <c r="BU50" s="135">
        <f t="shared" si="30"/>
        <v>1031.5230307340003</v>
      </c>
      <c r="BV50" s="135">
        <f t="shared" si="30"/>
        <v>1031.5230307340003</v>
      </c>
      <c r="BW50" s="135">
        <f t="shared" si="30"/>
        <v>1031.5230307340003</v>
      </c>
      <c r="BX50" s="135">
        <f t="shared" si="30"/>
        <v>1031.5230307340003</v>
      </c>
      <c r="BY50" s="135">
        <f t="shared" si="30"/>
        <v>1031.5230307340003</v>
      </c>
      <c r="BZ50" s="135">
        <f t="shared" si="30"/>
        <v>1031.5230307340003</v>
      </c>
      <c r="CA50" s="135">
        <f t="shared" si="30"/>
        <v>1031.5230307340003</v>
      </c>
      <c r="CB50" s="135">
        <f t="shared" si="30"/>
        <v>1031.5230307340003</v>
      </c>
      <c r="CC50" s="135">
        <f t="shared" si="30"/>
        <v>1031.5230307340003</v>
      </c>
      <c r="CD50" s="135">
        <f t="shared" si="30"/>
        <v>1031.5230307340003</v>
      </c>
      <c r="CE50" s="135">
        <f t="shared" si="30"/>
        <v>1074.8469980248283</v>
      </c>
      <c r="CF50" s="135">
        <f t="shared" si="30"/>
        <v>1074.8469980248283</v>
      </c>
      <c r="CG50" s="135">
        <f t="shared" si="30"/>
        <v>1074.8469980248283</v>
      </c>
      <c r="CH50" s="135">
        <f t="shared" si="30"/>
        <v>1074.8469980248283</v>
      </c>
      <c r="CI50" s="135">
        <f t="shared" si="30"/>
        <v>1074.8469980248283</v>
      </c>
      <c r="CJ50" s="135">
        <f t="shared" ref="CJ50:EL53" si="32">($D50*$E50)*(1+Rental_Increase2)^(CJ$3-1)</f>
        <v>1074.8469980248283</v>
      </c>
      <c r="CK50" s="135">
        <f t="shared" si="32"/>
        <v>1074.8469980248283</v>
      </c>
      <c r="CL50" s="135">
        <f t="shared" si="32"/>
        <v>1074.8469980248283</v>
      </c>
      <c r="CM50" s="135">
        <f t="shared" si="32"/>
        <v>1074.8469980248283</v>
      </c>
      <c r="CN50" s="135">
        <f t="shared" si="32"/>
        <v>1074.8469980248283</v>
      </c>
      <c r="CO50" s="135">
        <f t="shared" si="32"/>
        <v>1074.8469980248283</v>
      </c>
      <c r="CP50" s="135">
        <f t="shared" si="32"/>
        <v>1074.8469980248283</v>
      </c>
      <c r="CQ50" s="135">
        <f t="shared" si="32"/>
        <v>1119.9905719418714</v>
      </c>
      <c r="CR50" s="135">
        <f t="shared" si="32"/>
        <v>1119.9905719418714</v>
      </c>
      <c r="CS50" s="135">
        <f t="shared" si="32"/>
        <v>1119.9905719418714</v>
      </c>
      <c r="CT50" s="135">
        <f t="shared" si="32"/>
        <v>1119.9905719418714</v>
      </c>
      <c r="CU50" s="135">
        <f t="shared" si="32"/>
        <v>1119.9905719418714</v>
      </c>
      <c r="CV50" s="135">
        <f t="shared" si="32"/>
        <v>1119.9905719418714</v>
      </c>
      <c r="CW50" s="135">
        <f t="shared" si="32"/>
        <v>1119.9905719418714</v>
      </c>
      <c r="CX50" s="135">
        <f t="shared" si="32"/>
        <v>1119.9905719418714</v>
      </c>
      <c r="CY50" s="135">
        <f t="shared" si="32"/>
        <v>1119.9905719418714</v>
      </c>
      <c r="CZ50" s="135">
        <f t="shared" si="32"/>
        <v>1119.9905719418714</v>
      </c>
      <c r="DA50" s="135">
        <f t="shared" si="32"/>
        <v>1119.9905719418714</v>
      </c>
      <c r="DB50" s="135">
        <f t="shared" si="32"/>
        <v>1119.9905719418714</v>
      </c>
      <c r="DC50" s="135">
        <f t="shared" si="32"/>
        <v>1167.0301759634299</v>
      </c>
      <c r="DD50" s="135">
        <f t="shared" si="32"/>
        <v>1167.0301759634299</v>
      </c>
      <c r="DE50" s="135">
        <f t="shared" si="32"/>
        <v>1167.0301759634299</v>
      </c>
      <c r="DF50" s="135">
        <f t="shared" si="32"/>
        <v>1167.0301759634299</v>
      </c>
      <c r="DG50" s="135">
        <f t="shared" si="32"/>
        <v>1167.0301759634299</v>
      </c>
      <c r="DH50" s="135">
        <f t="shared" si="32"/>
        <v>1167.0301759634299</v>
      </c>
      <c r="DI50" s="135">
        <f t="shared" si="32"/>
        <v>1167.0301759634299</v>
      </c>
      <c r="DJ50" s="135">
        <f t="shared" si="32"/>
        <v>1167.0301759634299</v>
      </c>
      <c r="DK50" s="135">
        <f t="shared" si="32"/>
        <v>1167.0301759634299</v>
      </c>
      <c r="DL50" s="135">
        <f t="shared" si="32"/>
        <v>1167.0301759634299</v>
      </c>
      <c r="DM50" s="135">
        <f t="shared" si="32"/>
        <v>1167.0301759634299</v>
      </c>
      <c r="DN50" s="135">
        <f t="shared" si="32"/>
        <v>1167.0301759634299</v>
      </c>
      <c r="DO50" s="135">
        <f t="shared" si="32"/>
        <v>1216.0454433538941</v>
      </c>
      <c r="DP50" s="135">
        <f t="shared" si="32"/>
        <v>1216.0454433538941</v>
      </c>
      <c r="DQ50" s="135">
        <f t="shared" si="32"/>
        <v>1216.0454433538941</v>
      </c>
      <c r="DR50" s="135">
        <f t="shared" si="32"/>
        <v>1216.0454433538941</v>
      </c>
      <c r="DS50" s="135">
        <f t="shared" si="32"/>
        <v>1216.0454433538941</v>
      </c>
      <c r="DT50" s="135">
        <f t="shared" si="32"/>
        <v>1216.0454433538941</v>
      </c>
      <c r="DU50" s="135">
        <f t="shared" si="32"/>
        <v>1216.0454433538941</v>
      </c>
      <c r="DV50" s="135">
        <f t="shared" si="32"/>
        <v>1216.0454433538941</v>
      </c>
      <c r="DW50" s="135">
        <f t="shared" si="32"/>
        <v>1216.0454433538941</v>
      </c>
      <c r="DX50" s="135">
        <f t="shared" si="32"/>
        <v>1216.0454433538941</v>
      </c>
      <c r="DY50" s="135">
        <f t="shared" si="32"/>
        <v>1216.0454433538941</v>
      </c>
      <c r="DZ50" s="135">
        <f t="shared" si="32"/>
        <v>1216.0454433538941</v>
      </c>
      <c r="EA50" s="135">
        <f t="shared" si="32"/>
        <v>1267.1193519747576</v>
      </c>
      <c r="EB50" s="135">
        <f t="shared" si="32"/>
        <v>1267.1193519747576</v>
      </c>
      <c r="EC50" s="135">
        <f t="shared" si="32"/>
        <v>1267.1193519747576</v>
      </c>
      <c r="ED50" s="135">
        <f t="shared" si="32"/>
        <v>1267.1193519747576</v>
      </c>
      <c r="EE50" s="135">
        <f t="shared" si="32"/>
        <v>1267.1193519747576</v>
      </c>
      <c r="EF50" s="135">
        <f t="shared" si="32"/>
        <v>1267.1193519747576</v>
      </c>
      <c r="EG50" s="135">
        <f t="shared" si="32"/>
        <v>1267.1193519747576</v>
      </c>
      <c r="EH50" s="135">
        <f t="shared" si="32"/>
        <v>1267.1193519747576</v>
      </c>
      <c r="EI50" s="135">
        <f t="shared" si="32"/>
        <v>1267.1193519747576</v>
      </c>
      <c r="EJ50" s="135">
        <f t="shared" si="32"/>
        <v>1267.1193519747576</v>
      </c>
      <c r="EK50" s="135">
        <f t="shared" si="32"/>
        <v>1267.1193519747576</v>
      </c>
      <c r="EL50" s="135">
        <f t="shared" si="32"/>
        <v>1267.1193519747576</v>
      </c>
      <c r="EM50" s="193"/>
    </row>
    <row r="51" spans="1:143" ht="15.75" customHeight="1" x14ac:dyDescent="0.2">
      <c r="A51" s="123">
        <v>1</v>
      </c>
      <c r="B51" s="88">
        <f t="shared" si="13"/>
        <v>32</v>
      </c>
      <c r="C51" s="61" t="s">
        <v>161</v>
      </c>
      <c r="D51" s="241">
        <v>750</v>
      </c>
      <c r="E51" s="134">
        <f t="shared" si="11"/>
        <v>1.1333333333333333</v>
      </c>
      <c r="U51" s="27"/>
      <c r="W51" s="270">
        <v>850</v>
      </c>
      <c r="X51" s="135">
        <f t="shared" si="28"/>
        <v>850</v>
      </c>
      <c r="Y51" s="135">
        <f t="shared" ref="Y51:CJ54" si="33">($D51*$E51)*(1+Rental_Increase2)^(Y$3-1)</f>
        <v>850</v>
      </c>
      <c r="Z51" s="135">
        <f t="shared" si="33"/>
        <v>850</v>
      </c>
      <c r="AA51" s="135">
        <f t="shared" si="33"/>
        <v>850</v>
      </c>
      <c r="AB51" s="135">
        <f t="shared" si="33"/>
        <v>850</v>
      </c>
      <c r="AC51" s="135">
        <f t="shared" si="33"/>
        <v>850</v>
      </c>
      <c r="AD51" s="135">
        <f t="shared" si="33"/>
        <v>850</v>
      </c>
      <c r="AE51" s="135">
        <f t="shared" si="33"/>
        <v>850</v>
      </c>
      <c r="AF51" s="135">
        <f t="shared" si="33"/>
        <v>850</v>
      </c>
      <c r="AG51" s="135">
        <f t="shared" si="33"/>
        <v>850</v>
      </c>
      <c r="AH51" s="135">
        <f t="shared" si="33"/>
        <v>850</v>
      </c>
      <c r="AI51" s="135">
        <f t="shared" si="33"/>
        <v>885.7</v>
      </c>
      <c r="AJ51" s="135">
        <f t="shared" si="33"/>
        <v>885.7</v>
      </c>
      <c r="AK51" s="135">
        <f t="shared" si="33"/>
        <v>885.7</v>
      </c>
      <c r="AL51" s="135">
        <f t="shared" si="33"/>
        <v>885.7</v>
      </c>
      <c r="AM51" s="135">
        <f t="shared" si="33"/>
        <v>885.7</v>
      </c>
      <c r="AN51" s="135">
        <f t="shared" si="33"/>
        <v>885.7</v>
      </c>
      <c r="AO51" s="135">
        <f t="shared" si="33"/>
        <v>885.7</v>
      </c>
      <c r="AP51" s="135">
        <f t="shared" si="33"/>
        <v>885.7</v>
      </c>
      <c r="AQ51" s="135">
        <f t="shared" si="33"/>
        <v>885.7</v>
      </c>
      <c r="AR51" s="135">
        <f t="shared" si="33"/>
        <v>885.7</v>
      </c>
      <c r="AS51" s="135">
        <f t="shared" si="33"/>
        <v>885.7</v>
      </c>
      <c r="AT51" s="135">
        <f t="shared" si="33"/>
        <v>885.7</v>
      </c>
      <c r="AU51" s="135">
        <f t="shared" si="33"/>
        <v>922.89940000000013</v>
      </c>
      <c r="AV51" s="135">
        <f t="shared" si="33"/>
        <v>922.89940000000013</v>
      </c>
      <c r="AW51" s="135">
        <f t="shared" si="33"/>
        <v>922.89940000000013</v>
      </c>
      <c r="AX51" s="135">
        <f t="shared" si="33"/>
        <v>922.89940000000013</v>
      </c>
      <c r="AY51" s="135">
        <f t="shared" si="33"/>
        <v>922.89940000000013</v>
      </c>
      <c r="AZ51" s="135">
        <f t="shared" si="33"/>
        <v>922.89940000000013</v>
      </c>
      <c r="BA51" s="135">
        <f t="shared" si="33"/>
        <v>922.89940000000013</v>
      </c>
      <c r="BB51" s="135">
        <f t="shared" si="33"/>
        <v>922.89940000000013</v>
      </c>
      <c r="BC51" s="135">
        <f t="shared" si="33"/>
        <v>922.89940000000013</v>
      </c>
      <c r="BD51" s="135">
        <f t="shared" si="33"/>
        <v>922.89940000000013</v>
      </c>
      <c r="BE51" s="135">
        <f t="shared" si="33"/>
        <v>922.89940000000013</v>
      </c>
      <c r="BF51" s="135">
        <f t="shared" si="33"/>
        <v>922.89940000000013</v>
      </c>
      <c r="BG51" s="135">
        <f t="shared" si="33"/>
        <v>961.66117480000025</v>
      </c>
      <c r="BH51" s="135">
        <f t="shared" si="33"/>
        <v>961.66117480000025</v>
      </c>
      <c r="BI51" s="135">
        <f t="shared" si="33"/>
        <v>961.66117480000025</v>
      </c>
      <c r="BJ51" s="135">
        <f t="shared" si="33"/>
        <v>961.66117480000025</v>
      </c>
      <c r="BK51" s="135">
        <f t="shared" si="33"/>
        <v>961.66117480000025</v>
      </c>
      <c r="BL51" s="135">
        <f t="shared" si="33"/>
        <v>961.66117480000025</v>
      </c>
      <c r="BM51" s="135">
        <f t="shared" si="33"/>
        <v>961.66117480000025</v>
      </c>
      <c r="BN51" s="135">
        <f t="shared" si="33"/>
        <v>961.66117480000025</v>
      </c>
      <c r="BO51" s="135">
        <f t="shared" si="33"/>
        <v>961.66117480000025</v>
      </c>
      <c r="BP51" s="135">
        <f t="shared" si="33"/>
        <v>961.66117480000025</v>
      </c>
      <c r="BQ51" s="135">
        <f t="shared" si="33"/>
        <v>961.66117480000025</v>
      </c>
      <c r="BR51" s="135">
        <f t="shared" si="33"/>
        <v>961.66117480000025</v>
      </c>
      <c r="BS51" s="135">
        <f t="shared" si="33"/>
        <v>1002.0509441416003</v>
      </c>
      <c r="BT51" s="135">
        <f t="shared" si="33"/>
        <v>1002.0509441416003</v>
      </c>
      <c r="BU51" s="135">
        <f t="shared" si="33"/>
        <v>1002.0509441416003</v>
      </c>
      <c r="BV51" s="135">
        <f t="shared" si="33"/>
        <v>1002.0509441416003</v>
      </c>
      <c r="BW51" s="135">
        <f t="shared" si="33"/>
        <v>1002.0509441416003</v>
      </c>
      <c r="BX51" s="135">
        <f t="shared" si="33"/>
        <v>1002.0509441416003</v>
      </c>
      <c r="BY51" s="135">
        <f t="shared" si="33"/>
        <v>1002.0509441416003</v>
      </c>
      <c r="BZ51" s="135">
        <f t="shared" si="33"/>
        <v>1002.0509441416003</v>
      </c>
      <c r="CA51" s="135">
        <f t="shared" si="33"/>
        <v>1002.0509441416003</v>
      </c>
      <c r="CB51" s="135">
        <f t="shared" si="33"/>
        <v>1002.0509441416003</v>
      </c>
      <c r="CC51" s="135">
        <f t="shared" si="33"/>
        <v>1002.0509441416003</v>
      </c>
      <c r="CD51" s="135">
        <f t="shared" si="33"/>
        <v>1002.0509441416003</v>
      </c>
      <c r="CE51" s="135">
        <f t="shared" si="33"/>
        <v>1044.1370837955476</v>
      </c>
      <c r="CF51" s="135">
        <f t="shared" si="33"/>
        <v>1044.1370837955476</v>
      </c>
      <c r="CG51" s="135">
        <f t="shared" si="33"/>
        <v>1044.1370837955476</v>
      </c>
      <c r="CH51" s="135">
        <f t="shared" si="33"/>
        <v>1044.1370837955476</v>
      </c>
      <c r="CI51" s="135">
        <f t="shared" si="33"/>
        <v>1044.1370837955476</v>
      </c>
      <c r="CJ51" s="135">
        <f t="shared" si="33"/>
        <v>1044.1370837955476</v>
      </c>
      <c r="CK51" s="135">
        <f t="shared" si="32"/>
        <v>1044.1370837955476</v>
      </c>
      <c r="CL51" s="135">
        <f t="shared" si="32"/>
        <v>1044.1370837955476</v>
      </c>
      <c r="CM51" s="135">
        <f t="shared" si="32"/>
        <v>1044.1370837955476</v>
      </c>
      <c r="CN51" s="135">
        <f t="shared" si="32"/>
        <v>1044.1370837955476</v>
      </c>
      <c r="CO51" s="135">
        <f t="shared" si="32"/>
        <v>1044.1370837955476</v>
      </c>
      <c r="CP51" s="135">
        <f t="shared" si="32"/>
        <v>1044.1370837955476</v>
      </c>
      <c r="CQ51" s="135">
        <f t="shared" si="32"/>
        <v>1087.9908413149608</v>
      </c>
      <c r="CR51" s="135">
        <f t="shared" si="32"/>
        <v>1087.9908413149608</v>
      </c>
      <c r="CS51" s="135">
        <f t="shared" si="32"/>
        <v>1087.9908413149608</v>
      </c>
      <c r="CT51" s="135">
        <f t="shared" si="32"/>
        <v>1087.9908413149608</v>
      </c>
      <c r="CU51" s="135">
        <f t="shared" si="32"/>
        <v>1087.9908413149608</v>
      </c>
      <c r="CV51" s="135">
        <f t="shared" si="32"/>
        <v>1087.9908413149608</v>
      </c>
      <c r="CW51" s="135">
        <f t="shared" si="32"/>
        <v>1087.9908413149608</v>
      </c>
      <c r="CX51" s="135">
        <f t="shared" si="32"/>
        <v>1087.9908413149608</v>
      </c>
      <c r="CY51" s="135">
        <f t="shared" si="32"/>
        <v>1087.9908413149608</v>
      </c>
      <c r="CZ51" s="135">
        <f t="shared" si="32"/>
        <v>1087.9908413149608</v>
      </c>
      <c r="DA51" s="135">
        <f t="shared" si="32"/>
        <v>1087.9908413149608</v>
      </c>
      <c r="DB51" s="135">
        <f t="shared" si="32"/>
        <v>1087.9908413149608</v>
      </c>
      <c r="DC51" s="135">
        <f t="shared" si="32"/>
        <v>1133.686456650189</v>
      </c>
      <c r="DD51" s="135">
        <f t="shared" si="32"/>
        <v>1133.686456650189</v>
      </c>
      <c r="DE51" s="135">
        <f t="shared" si="32"/>
        <v>1133.686456650189</v>
      </c>
      <c r="DF51" s="135">
        <f t="shared" si="32"/>
        <v>1133.686456650189</v>
      </c>
      <c r="DG51" s="135">
        <f t="shared" si="32"/>
        <v>1133.686456650189</v>
      </c>
      <c r="DH51" s="135">
        <f t="shared" si="32"/>
        <v>1133.686456650189</v>
      </c>
      <c r="DI51" s="135">
        <f t="shared" si="32"/>
        <v>1133.686456650189</v>
      </c>
      <c r="DJ51" s="135">
        <f t="shared" si="32"/>
        <v>1133.686456650189</v>
      </c>
      <c r="DK51" s="135">
        <f t="shared" si="32"/>
        <v>1133.686456650189</v>
      </c>
      <c r="DL51" s="135">
        <f t="shared" si="32"/>
        <v>1133.686456650189</v>
      </c>
      <c r="DM51" s="135">
        <f t="shared" si="32"/>
        <v>1133.686456650189</v>
      </c>
      <c r="DN51" s="135">
        <f t="shared" si="32"/>
        <v>1133.686456650189</v>
      </c>
      <c r="DO51" s="135">
        <f t="shared" si="32"/>
        <v>1181.3012878294971</v>
      </c>
      <c r="DP51" s="135">
        <f t="shared" si="32"/>
        <v>1181.3012878294971</v>
      </c>
      <c r="DQ51" s="135">
        <f t="shared" si="32"/>
        <v>1181.3012878294971</v>
      </c>
      <c r="DR51" s="135">
        <f t="shared" si="32"/>
        <v>1181.3012878294971</v>
      </c>
      <c r="DS51" s="135">
        <f t="shared" si="32"/>
        <v>1181.3012878294971</v>
      </c>
      <c r="DT51" s="135">
        <f t="shared" si="32"/>
        <v>1181.3012878294971</v>
      </c>
      <c r="DU51" s="135">
        <f t="shared" si="32"/>
        <v>1181.3012878294971</v>
      </c>
      <c r="DV51" s="135">
        <f t="shared" si="32"/>
        <v>1181.3012878294971</v>
      </c>
      <c r="DW51" s="135">
        <f t="shared" si="32"/>
        <v>1181.3012878294971</v>
      </c>
      <c r="DX51" s="135">
        <f t="shared" si="32"/>
        <v>1181.3012878294971</v>
      </c>
      <c r="DY51" s="135">
        <f t="shared" si="32"/>
        <v>1181.3012878294971</v>
      </c>
      <c r="DZ51" s="135">
        <f t="shared" si="32"/>
        <v>1181.3012878294971</v>
      </c>
      <c r="EA51" s="135">
        <f t="shared" si="32"/>
        <v>1230.9159419183361</v>
      </c>
      <c r="EB51" s="135">
        <f t="shared" si="32"/>
        <v>1230.9159419183361</v>
      </c>
      <c r="EC51" s="135">
        <f t="shared" si="32"/>
        <v>1230.9159419183361</v>
      </c>
      <c r="ED51" s="135">
        <f t="shared" si="32"/>
        <v>1230.9159419183361</v>
      </c>
      <c r="EE51" s="135">
        <f t="shared" si="32"/>
        <v>1230.9159419183361</v>
      </c>
      <c r="EF51" s="135">
        <f t="shared" si="32"/>
        <v>1230.9159419183361</v>
      </c>
      <c r="EG51" s="135">
        <f t="shared" si="32"/>
        <v>1230.9159419183361</v>
      </c>
      <c r="EH51" s="135">
        <f t="shared" si="32"/>
        <v>1230.9159419183361</v>
      </c>
      <c r="EI51" s="135">
        <f t="shared" si="32"/>
        <v>1230.9159419183361</v>
      </c>
      <c r="EJ51" s="135">
        <f t="shared" si="32"/>
        <v>1230.9159419183361</v>
      </c>
      <c r="EK51" s="135">
        <f t="shared" si="32"/>
        <v>1230.9159419183361</v>
      </c>
      <c r="EL51" s="135">
        <f t="shared" si="32"/>
        <v>1230.9159419183361</v>
      </c>
      <c r="EM51" s="193"/>
    </row>
    <row r="52" spans="1:143" ht="15.75" customHeight="1" x14ac:dyDescent="0.2">
      <c r="A52" s="123">
        <v>1</v>
      </c>
      <c r="B52" s="88">
        <f t="shared" si="13"/>
        <v>33</v>
      </c>
      <c r="C52" s="61" t="s">
        <v>161</v>
      </c>
      <c r="D52" s="241">
        <v>750</v>
      </c>
      <c r="E52" s="134">
        <f t="shared" si="11"/>
        <v>1.1666666666666667</v>
      </c>
      <c r="U52" s="27"/>
      <c r="W52" s="270">
        <v>875</v>
      </c>
      <c r="X52" s="135">
        <f t="shared" si="28"/>
        <v>875</v>
      </c>
      <c r="Y52" s="135">
        <f t="shared" si="33"/>
        <v>875</v>
      </c>
      <c r="Z52" s="135">
        <f t="shared" si="33"/>
        <v>875</v>
      </c>
      <c r="AA52" s="135">
        <f t="shared" si="33"/>
        <v>875</v>
      </c>
      <c r="AB52" s="135">
        <f t="shared" si="33"/>
        <v>875</v>
      </c>
      <c r="AC52" s="135">
        <f t="shared" si="33"/>
        <v>875</v>
      </c>
      <c r="AD52" s="135">
        <f t="shared" si="33"/>
        <v>875</v>
      </c>
      <c r="AE52" s="135">
        <f t="shared" si="33"/>
        <v>875</v>
      </c>
      <c r="AF52" s="135">
        <f t="shared" si="33"/>
        <v>875</v>
      </c>
      <c r="AG52" s="135">
        <f t="shared" si="33"/>
        <v>875</v>
      </c>
      <c r="AH52" s="135">
        <f t="shared" si="33"/>
        <v>875</v>
      </c>
      <c r="AI52" s="135">
        <f t="shared" si="33"/>
        <v>911.75</v>
      </c>
      <c r="AJ52" s="135">
        <f t="shared" si="33"/>
        <v>911.75</v>
      </c>
      <c r="AK52" s="135">
        <f t="shared" si="33"/>
        <v>911.75</v>
      </c>
      <c r="AL52" s="135">
        <f t="shared" si="33"/>
        <v>911.75</v>
      </c>
      <c r="AM52" s="135">
        <f t="shared" si="33"/>
        <v>911.75</v>
      </c>
      <c r="AN52" s="135">
        <f t="shared" si="33"/>
        <v>911.75</v>
      </c>
      <c r="AO52" s="135">
        <f t="shared" si="33"/>
        <v>911.75</v>
      </c>
      <c r="AP52" s="135">
        <f t="shared" si="33"/>
        <v>911.75</v>
      </c>
      <c r="AQ52" s="135">
        <f t="shared" si="33"/>
        <v>911.75</v>
      </c>
      <c r="AR52" s="135">
        <f t="shared" si="33"/>
        <v>911.75</v>
      </c>
      <c r="AS52" s="135">
        <f t="shared" si="33"/>
        <v>911.75</v>
      </c>
      <c r="AT52" s="135">
        <f t="shared" si="33"/>
        <v>911.75</v>
      </c>
      <c r="AU52" s="135">
        <f t="shared" si="33"/>
        <v>950.04350000000011</v>
      </c>
      <c r="AV52" s="135">
        <f t="shared" si="33"/>
        <v>950.04350000000011</v>
      </c>
      <c r="AW52" s="135">
        <f t="shared" si="33"/>
        <v>950.04350000000011</v>
      </c>
      <c r="AX52" s="135">
        <f t="shared" si="33"/>
        <v>950.04350000000011</v>
      </c>
      <c r="AY52" s="135">
        <f t="shared" si="33"/>
        <v>950.04350000000011</v>
      </c>
      <c r="AZ52" s="135">
        <f t="shared" si="33"/>
        <v>950.04350000000011</v>
      </c>
      <c r="BA52" s="135">
        <f t="shared" si="33"/>
        <v>950.04350000000011</v>
      </c>
      <c r="BB52" s="135">
        <f t="shared" si="33"/>
        <v>950.04350000000011</v>
      </c>
      <c r="BC52" s="135">
        <f t="shared" si="33"/>
        <v>950.04350000000011</v>
      </c>
      <c r="BD52" s="135">
        <f t="shared" si="33"/>
        <v>950.04350000000011</v>
      </c>
      <c r="BE52" s="135">
        <f t="shared" si="33"/>
        <v>950.04350000000011</v>
      </c>
      <c r="BF52" s="135">
        <f t="shared" si="33"/>
        <v>950.04350000000011</v>
      </c>
      <c r="BG52" s="135">
        <f t="shared" si="33"/>
        <v>989.94532700000025</v>
      </c>
      <c r="BH52" s="135">
        <f t="shared" si="33"/>
        <v>989.94532700000025</v>
      </c>
      <c r="BI52" s="135">
        <f t="shared" si="33"/>
        <v>989.94532700000025</v>
      </c>
      <c r="BJ52" s="135">
        <f t="shared" si="33"/>
        <v>989.94532700000025</v>
      </c>
      <c r="BK52" s="135">
        <f t="shared" si="33"/>
        <v>989.94532700000025</v>
      </c>
      <c r="BL52" s="135">
        <f t="shared" si="33"/>
        <v>989.94532700000025</v>
      </c>
      <c r="BM52" s="135">
        <f t="shared" si="33"/>
        <v>989.94532700000025</v>
      </c>
      <c r="BN52" s="135">
        <f t="shared" si="33"/>
        <v>989.94532700000025</v>
      </c>
      <c r="BO52" s="135">
        <f t="shared" si="33"/>
        <v>989.94532700000025</v>
      </c>
      <c r="BP52" s="135">
        <f t="shared" si="33"/>
        <v>989.94532700000025</v>
      </c>
      <c r="BQ52" s="135">
        <f t="shared" si="33"/>
        <v>989.94532700000025</v>
      </c>
      <c r="BR52" s="135">
        <f t="shared" si="33"/>
        <v>989.94532700000025</v>
      </c>
      <c r="BS52" s="135">
        <f t="shared" si="33"/>
        <v>1031.5230307340003</v>
      </c>
      <c r="BT52" s="135">
        <f t="shared" si="33"/>
        <v>1031.5230307340003</v>
      </c>
      <c r="BU52" s="135">
        <f t="shared" si="33"/>
        <v>1031.5230307340003</v>
      </c>
      <c r="BV52" s="135">
        <f t="shared" si="33"/>
        <v>1031.5230307340003</v>
      </c>
      <c r="BW52" s="135">
        <f t="shared" si="33"/>
        <v>1031.5230307340003</v>
      </c>
      <c r="BX52" s="135">
        <f t="shared" si="33"/>
        <v>1031.5230307340003</v>
      </c>
      <c r="BY52" s="135">
        <f t="shared" si="33"/>
        <v>1031.5230307340003</v>
      </c>
      <c r="BZ52" s="135">
        <f t="shared" si="33"/>
        <v>1031.5230307340003</v>
      </c>
      <c r="CA52" s="135">
        <f t="shared" si="33"/>
        <v>1031.5230307340003</v>
      </c>
      <c r="CB52" s="135">
        <f t="shared" si="33"/>
        <v>1031.5230307340003</v>
      </c>
      <c r="CC52" s="135">
        <f t="shared" si="33"/>
        <v>1031.5230307340003</v>
      </c>
      <c r="CD52" s="135">
        <f t="shared" si="33"/>
        <v>1031.5230307340003</v>
      </c>
      <c r="CE52" s="135">
        <f t="shared" si="33"/>
        <v>1074.8469980248283</v>
      </c>
      <c r="CF52" s="135">
        <f t="shared" si="33"/>
        <v>1074.8469980248283</v>
      </c>
      <c r="CG52" s="135">
        <f t="shared" si="33"/>
        <v>1074.8469980248283</v>
      </c>
      <c r="CH52" s="135">
        <f t="shared" si="33"/>
        <v>1074.8469980248283</v>
      </c>
      <c r="CI52" s="135">
        <f t="shared" si="33"/>
        <v>1074.8469980248283</v>
      </c>
      <c r="CJ52" s="135">
        <f t="shared" si="33"/>
        <v>1074.8469980248283</v>
      </c>
      <c r="CK52" s="135">
        <f t="shared" si="32"/>
        <v>1074.8469980248283</v>
      </c>
      <c r="CL52" s="135">
        <f t="shared" si="32"/>
        <v>1074.8469980248283</v>
      </c>
      <c r="CM52" s="135">
        <f t="shared" si="32"/>
        <v>1074.8469980248283</v>
      </c>
      <c r="CN52" s="135">
        <f t="shared" si="32"/>
        <v>1074.8469980248283</v>
      </c>
      <c r="CO52" s="135">
        <f t="shared" si="32"/>
        <v>1074.8469980248283</v>
      </c>
      <c r="CP52" s="135">
        <f t="shared" si="32"/>
        <v>1074.8469980248283</v>
      </c>
      <c r="CQ52" s="135">
        <f t="shared" si="32"/>
        <v>1119.9905719418714</v>
      </c>
      <c r="CR52" s="135">
        <f t="shared" si="32"/>
        <v>1119.9905719418714</v>
      </c>
      <c r="CS52" s="135">
        <f t="shared" si="32"/>
        <v>1119.9905719418714</v>
      </c>
      <c r="CT52" s="135">
        <f t="shared" si="32"/>
        <v>1119.9905719418714</v>
      </c>
      <c r="CU52" s="135">
        <f t="shared" si="32"/>
        <v>1119.9905719418714</v>
      </c>
      <c r="CV52" s="135">
        <f t="shared" si="32"/>
        <v>1119.9905719418714</v>
      </c>
      <c r="CW52" s="135">
        <f t="shared" si="32"/>
        <v>1119.9905719418714</v>
      </c>
      <c r="CX52" s="135">
        <f t="shared" si="32"/>
        <v>1119.9905719418714</v>
      </c>
      <c r="CY52" s="135">
        <f t="shared" si="32"/>
        <v>1119.9905719418714</v>
      </c>
      <c r="CZ52" s="135">
        <f t="shared" si="32"/>
        <v>1119.9905719418714</v>
      </c>
      <c r="DA52" s="135">
        <f t="shared" si="32"/>
        <v>1119.9905719418714</v>
      </c>
      <c r="DB52" s="135">
        <f t="shared" si="32"/>
        <v>1119.9905719418714</v>
      </c>
      <c r="DC52" s="135">
        <f t="shared" si="32"/>
        <v>1167.0301759634299</v>
      </c>
      <c r="DD52" s="135">
        <f t="shared" si="32"/>
        <v>1167.0301759634299</v>
      </c>
      <c r="DE52" s="135">
        <f t="shared" si="32"/>
        <v>1167.0301759634299</v>
      </c>
      <c r="DF52" s="135">
        <f t="shared" si="32"/>
        <v>1167.0301759634299</v>
      </c>
      <c r="DG52" s="135">
        <f t="shared" si="32"/>
        <v>1167.0301759634299</v>
      </c>
      <c r="DH52" s="135">
        <f t="shared" si="32"/>
        <v>1167.0301759634299</v>
      </c>
      <c r="DI52" s="135">
        <f t="shared" si="32"/>
        <v>1167.0301759634299</v>
      </c>
      <c r="DJ52" s="135">
        <f t="shared" si="32"/>
        <v>1167.0301759634299</v>
      </c>
      <c r="DK52" s="135">
        <f t="shared" si="32"/>
        <v>1167.0301759634299</v>
      </c>
      <c r="DL52" s="135">
        <f t="shared" si="32"/>
        <v>1167.0301759634299</v>
      </c>
      <c r="DM52" s="135">
        <f t="shared" si="32"/>
        <v>1167.0301759634299</v>
      </c>
      <c r="DN52" s="135">
        <f t="shared" si="32"/>
        <v>1167.0301759634299</v>
      </c>
      <c r="DO52" s="135">
        <f t="shared" si="32"/>
        <v>1216.0454433538941</v>
      </c>
      <c r="DP52" s="135">
        <f t="shared" si="32"/>
        <v>1216.0454433538941</v>
      </c>
      <c r="DQ52" s="135">
        <f t="shared" si="32"/>
        <v>1216.0454433538941</v>
      </c>
      <c r="DR52" s="135">
        <f t="shared" si="32"/>
        <v>1216.0454433538941</v>
      </c>
      <c r="DS52" s="135">
        <f t="shared" si="32"/>
        <v>1216.0454433538941</v>
      </c>
      <c r="DT52" s="135">
        <f t="shared" si="32"/>
        <v>1216.0454433538941</v>
      </c>
      <c r="DU52" s="135">
        <f t="shared" si="32"/>
        <v>1216.0454433538941</v>
      </c>
      <c r="DV52" s="135">
        <f t="shared" si="32"/>
        <v>1216.0454433538941</v>
      </c>
      <c r="DW52" s="135">
        <f t="shared" si="32"/>
        <v>1216.0454433538941</v>
      </c>
      <c r="DX52" s="135">
        <f t="shared" si="32"/>
        <v>1216.0454433538941</v>
      </c>
      <c r="DY52" s="135">
        <f t="shared" si="32"/>
        <v>1216.0454433538941</v>
      </c>
      <c r="DZ52" s="135">
        <f t="shared" si="32"/>
        <v>1216.0454433538941</v>
      </c>
      <c r="EA52" s="135">
        <f t="shared" si="32"/>
        <v>1267.1193519747576</v>
      </c>
      <c r="EB52" s="135">
        <f t="shared" si="32"/>
        <v>1267.1193519747576</v>
      </c>
      <c r="EC52" s="135">
        <f t="shared" si="32"/>
        <v>1267.1193519747576</v>
      </c>
      <c r="ED52" s="135">
        <f t="shared" si="32"/>
        <v>1267.1193519747576</v>
      </c>
      <c r="EE52" s="135">
        <f t="shared" si="32"/>
        <v>1267.1193519747576</v>
      </c>
      <c r="EF52" s="135">
        <f t="shared" si="32"/>
        <v>1267.1193519747576</v>
      </c>
      <c r="EG52" s="135">
        <f t="shared" si="32"/>
        <v>1267.1193519747576</v>
      </c>
      <c r="EH52" s="135">
        <f t="shared" si="32"/>
        <v>1267.1193519747576</v>
      </c>
      <c r="EI52" s="135">
        <f t="shared" si="32"/>
        <v>1267.1193519747576</v>
      </c>
      <c r="EJ52" s="135">
        <f t="shared" si="32"/>
        <v>1267.1193519747576</v>
      </c>
      <c r="EK52" s="135">
        <f t="shared" si="32"/>
        <v>1267.1193519747576</v>
      </c>
      <c r="EL52" s="135">
        <f t="shared" si="32"/>
        <v>1267.1193519747576</v>
      </c>
      <c r="EM52" s="193"/>
    </row>
    <row r="53" spans="1:143" ht="15.75" customHeight="1" x14ac:dyDescent="0.2">
      <c r="A53" s="123">
        <v>1</v>
      </c>
      <c r="B53" s="88">
        <f t="shared" si="13"/>
        <v>34</v>
      </c>
      <c r="C53" s="61" t="s">
        <v>161</v>
      </c>
      <c r="D53" s="241">
        <v>750</v>
      </c>
      <c r="E53" s="134">
        <f t="shared" si="11"/>
        <v>1.0333333333333334</v>
      </c>
      <c r="U53" s="27"/>
      <c r="W53" s="270">
        <v>775</v>
      </c>
      <c r="X53" s="135">
        <f t="shared" si="28"/>
        <v>775.00000000000011</v>
      </c>
      <c r="Y53" s="135">
        <f t="shared" si="33"/>
        <v>775.00000000000011</v>
      </c>
      <c r="Z53" s="135">
        <f t="shared" si="33"/>
        <v>775.00000000000011</v>
      </c>
      <c r="AA53" s="135">
        <f t="shared" si="33"/>
        <v>775.00000000000011</v>
      </c>
      <c r="AB53" s="135">
        <f t="shared" si="33"/>
        <v>775.00000000000011</v>
      </c>
      <c r="AC53" s="135">
        <f t="shared" si="33"/>
        <v>775.00000000000011</v>
      </c>
      <c r="AD53" s="135">
        <f t="shared" si="33"/>
        <v>775.00000000000011</v>
      </c>
      <c r="AE53" s="135">
        <f t="shared" si="33"/>
        <v>775.00000000000011</v>
      </c>
      <c r="AF53" s="135">
        <f t="shared" si="33"/>
        <v>775.00000000000011</v>
      </c>
      <c r="AG53" s="135">
        <f t="shared" si="33"/>
        <v>775.00000000000011</v>
      </c>
      <c r="AH53" s="135">
        <f t="shared" si="33"/>
        <v>775.00000000000011</v>
      </c>
      <c r="AI53" s="135">
        <f t="shared" si="33"/>
        <v>807.55000000000018</v>
      </c>
      <c r="AJ53" s="135">
        <f t="shared" si="33"/>
        <v>807.55000000000018</v>
      </c>
      <c r="AK53" s="135">
        <f t="shared" si="33"/>
        <v>807.55000000000018</v>
      </c>
      <c r="AL53" s="135">
        <f t="shared" si="33"/>
        <v>807.55000000000018</v>
      </c>
      <c r="AM53" s="135">
        <f t="shared" si="33"/>
        <v>807.55000000000018</v>
      </c>
      <c r="AN53" s="135">
        <f t="shared" si="33"/>
        <v>807.55000000000018</v>
      </c>
      <c r="AO53" s="135">
        <f t="shared" si="33"/>
        <v>807.55000000000018</v>
      </c>
      <c r="AP53" s="135">
        <f t="shared" si="33"/>
        <v>807.55000000000018</v>
      </c>
      <c r="AQ53" s="135">
        <f t="shared" si="33"/>
        <v>807.55000000000018</v>
      </c>
      <c r="AR53" s="135">
        <f t="shared" si="33"/>
        <v>807.55000000000018</v>
      </c>
      <c r="AS53" s="135">
        <f t="shared" si="33"/>
        <v>807.55000000000018</v>
      </c>
      <c r="AT53" s="135">
        <f t="shared" si="33"/>
        <v>807.55000000000018</v>
      </c>
      <c r="AU53" s="135">
        <f t="shared" si="33"/>
        <v>841.4671000000003</v>
      </c>
      <c r="AV53" s="135">
        <f t="shared" si="33"/>
        <v>841.4671000000003</v>
      </c>
      <c r="AW53" s="135">
        <f t="shared" si="33"/>
        <v>841.4671000000003</v>
      </c>
      <c r="AX53" s="135">
        <f t="shared" si="33"/>
        <v>841.4671000000003</v>
      </c>
      <c r="AY53" s="135">
        <f t="shared" si="33"/>
        <v>841.4671000000003</v>
      </c>
      <c r="AZ53" s="135">
        <f t="shared" si="33"/>
        <v>841.4671000000003</v>
      </c>
      <c r="BA53" s="135">
        <f t="shared" si="33"/>
        <v>841.4671000000003</v>
      </c>
      <c r="BB53" s="135">
        <f t="shared" si="33"/>
        <v>841.4671000000003</v>
      </c>
      <c r="BC53" s="135">
        <f t="shared" si="33"/>
        <v>841.4671000000003</v>
      </c>
      <c r="BD53" s="135">
        <f t="shared" si="33"/>
        <v>841.4671000000003</v>
      </c>
      <c r="BE53" s="135">
        <f t="shared" si="33"/>
        <v>841.4671000000003</v>
      </c>
      <c r="BF53" s="135">
        <f t="shared" si="33"/>
        <v>841.4671000000003</v>
      </c>
      <c r="BG53" s="135">
        <f t="shared" si="33"/>
        <v>876.80871820000038</v>
      </c>
      <c r="BH53" s="135">
        <f t="shared" si="33"/>
        <v>876.80871820000038</v>
      </c>
      <c r="BI53" s="135">
        <f t="shared" si="33"/>
        <v>876.80871820000038</v>
      </c>
      <c r="BJ53" s="135">
        <f t="shared" si="33"/>
        <v>876.80871820000038</v>
      </c>
      <c r="BK53" s="135">
        <f t="shared" si="33"/>
        <v>876.80871820000038</v>
      </c>
      <c r="BL53" s="135">
        <f t="shared" si="33"/>
        <v>876.80871820000038</v>
      </c>
      <c r="BM53" s="135">
        <f t="shared" si="33"/>
        <v>876.80871820000038</v>
      </c>
      <c r="BN53" s="135">
        <f t="shared" si="33"/>
        <v>876.80871820000038</v>
      </c>
      <c r="BO53" s="135">
        <f t="shared" si="33"/>
        <v>876.80871820000038</v>
      </c>
      <c r="BP53" s="135">
        <f t="shared" si="33"/>
        <v>876.80871820000038</v>
      </c>
      <c r="BQ53" s="135">
        <f t="shared" si="33"/>
        <v>876.80871820000038</v>
      </c>
      <c r="BR53" s="135">
        <f t="shared" si="33"/>
        <v>876.80871820000038</v>
      </c>
      <c r="BS53" s="135">
        <f t="shared" si="33"/>
        <v>913.63468436440041</v>
      </c>
      <c r="BT53" s="135">
        <f t="shared" si="33"/>
        <v>913.63468436440041</v>
      </c>
      <c r="BU53" s="135">
        <f t="shared" si="33"/>
        <v>913.63468436440041</v>
      </c>
      <c r="BV53" s="135">
        <f t="shared" si="33"/>
        <v>913.63468436440041</v>
      </c>
      <c r="BW53" s="135">
        <f t="shared" si="33"/>
        <v>913.63468436440041</v>
      </c>
      <c r="BX53" s="135">
        <f t="shared" si="33"/>
        <v>913.63468436440041</v>
      </c>
      <c r="BY53" s="135">
        <f t="shared" si="33"/>
        <v>913.63468436440041</v>
      </c>
      <c r="BZ53" s="135">
        <f t="shared" si="33"/>
        <v>913.63468436440041</v>
      </c>
      <c r="CA53" s="135">
        <f t="shared" si="33"/>
        <v>913.63468436440041</v>
      </c>
      <c r="CB53" s="135">
        <f t="shared" si="33"/>
        <v>913.63468436440041</v>
      </c>
      <c r="CC53" s="135">
        <f t="shared" si="33"/>
        <v>913.63468436440041</v>
      </c>
      <c r="CD53" s="135">
        <f t="shared" si="33"/>
        <v>913.63468436440041</v>
      </c>
      <c r="CE53" s="135">
        <f t="shared" si="33"/>
        <v>952.0073411077052</v>
      </c>
      <c r="CF53" s="135">
        <f t="shared" si="33"/>
        <v>952.0073411077052</v>
      </c>
      <c r="CG53" s="135">
        <f t="shared" si="33"/>
        <v>952.0073411077052</v>
      </c>
      <c r="CH53" s="135">
        <f t="shared" si="33"/>
        <v>952.0073411077052</v>
      </c>
      <c r="CI53" s="135">
        <f t="shared" si="33"/>
        <v>952.0073411077052</v>
      </c>
      <c r="CJ53" s="135">
        <f t="shared" si="33"/>
        <v>952.0073411077052</v>
      </c>
      <c r="CK53" s="135">
        <f t="shared" si="32"/>
        <v>952.0073411077052</v>
      </c>
      <c r="CL53" s="135">
        <f t="shared" si="32"/>
        <v>952.0073411077052</v>
      </c>
      <c r="CM53" s="135">
        <f t="shared" si="32"/>
        <v>952.0073411077052</v>
      </c>
      <c r="CN53" s="135">
        <f t="shared" si="32"/>
        <v>952.0073411077052</v>
      </c>
      <c r="CO53" s="135">
        <f t="shared" si="32"/>
        <v>952.0073411077052</v>
      </c>
      <c r="CP53" s="135">
        <f t="shared" si="32"/>
        <v>952.0073411077052</v>
      </c>
      <c r="CQ53" s="135">
        <f t="shared" si="32"/>
        <v>991.99164943422909</v>
      </c>
      <c r="CR53" s="135">
        <f t="shared" si="32"/>
        <v>991.99164943422909</v>
      </c>
      <c r="CS53" s="135">
        <f t="shared" si="32"/>
        <v>991.99164943422909</v>
      </c>
      <c r="CT53" s="135">
        <f t="shared" si="32"/>
        <v>991.99164943422909</v>
      </c>
      <c r="CU53" s="135">
        <f t="shared" si="32"/>
        <v>991.99164943422909</v>
      </c>
      <c r="CV53" s="135">
        <f t="shared" si="32"/>
        <v>991.99164943422909</v>
      </c>
      <c r="CW53" s="135">
        <f t="shared" si="32"/>
        <v>991.99164943422909</v>
      </c>
      <c r="CX53" s="135">
        <f t="shared" si="32"/>
        <v>991.99164943422909</v>
      </c>
      <c r="CY53" s="135">
        <f t="shared" si="32"/>
        <v>991.99164943422909</v>
      </c>
      <c r="CZ53" s="135">
        <f t="shared" si="32"/>
        <v>991.99164943422909</v>
      </c>
      <c r="DA53" s="135">
        <f t="shared" si="32"/>
        <v>991.99164943422909</v>
      </c>
      <c r="DB53" s="135">
        <f t="shared" si="32"/>
        <v>991.99164943422909</v>
      </c>
      <c r="DC53" s="135">
        <f t="shared" si="32"/>
        <v>1033.6552987104667</v>
      </c>
      <c r="DD53" s="135">
        <f t="shared" si="32"/>
        <v>1033.6552987104667</v>
      </c>
      <c r="DE53" s="135">
        <f t="shared" si="32"/>
        <v>1033.6552987104667</v>
      </c>
      <c r="DF53" s="135">
        <f t="shared" si="32"/>
        <v>1033.6552987104667</v>
      </c>
      <c r="DG53" s="135">
        <f t="shared" si="32"/>
        <v>1033.6552987104667</v>
      </c>
      <c r="DH53" s="135">
        <f t="shared" si="32"/>
        <v>1033.6552987104667</v>
      </c>
      <c r="DI53" s="135">
        <f t="shared" si="32"/>
        <v>1033.6552987104667</v>
      </c>
      <c r="DJ53" s="135">
        <f t="shared" si="32"/>
        <v>1033.6552987104667</v>
      </c>
      <c r="DK53" s="135">
        <f t="shared" si="32"/>
        <v>1033.6552987104667</v>
      </c>
      <c r="DL53" s="135">
        <f t="shared" si="32"/>
        <v>1033.6552987104667</v>
      </c>
      <c r="DM53" s="135">
        <f t="shared" si="32"/>
        <v>1033.6552987104667</v>
      </c>
      <c r="DN53" s="135">
        <f t="shared" si="32"/>
        <v>1033.6552987104667</v>
      </c>
      <c r="DO53" s="135">
        <f t="shared" si="32"/>
        <v>1077.0688212563064</v>
      </c>
      <c r="DP53" s="135">
        <f t="shared" si="32"/>
        <v>1077.0688212563064</v>
      </c>
      <c r="DQ53" s="135">
        <f t="shared" si="32"/>
        <v>1077.0688212563064</v>
      </c>
      <c r="DR53" s="135">
        <f t="shared" si="32"/>
        <v>1077.0688212563064</v>
      </c>
      <c r="DS53" s="135">
        <f t="shared" si="32"/>
        <v>1077.0688212563064</v>
      </c>
      <c r="DT53" s="135">
        <f t="shared" si="32"/>
        <v>1077.0688212563064</v>
      </c>
      <c r="DU53" s="135">
        <f t="shared" si="32"/>
        <v>1077.0688212563064</v>
      </c>
      <c r="DV53" s="135">
        <f t="shared" si="32"/>
        <v>1077.0688212563064</v>
      </c>
      <c r="DW53" s="135">
        <f t="shared" si="32"/>
        <v>1077.0688212563064</v>
      </c>
      <c r="DX53" s="135">
        <f t="shared" si="32"/>
        <v>1077.0688212563064</v>
      </c>
      <c r="DY53" s="135">
        <f t="shared" si="32"/>
        <v>1077.0688212563064</v>
      </c>
      <c r="DZ53" s="135">
        <f t="shared" si="32"/>
        <v>1077.0688212563064</v>
      </c>
      <c r="EA53" s="135">
        <f t="shared" si="32"/>
        <v>1122.3057117490712</v>
      </c>
      <c r="EB53" s="135">
        <f t="shared" si="32"/>
        <v>1122.3057117490712</v>
      </c>
      <c r="EC53" s="135">
        <f t="shared" si="32"/>
        <v>1122.3057117490712</v>
      </c>
      <c r="ED53" s="135">
        <f t="shared" si="32"/>
        <v>1122.3057117490712</v>
      </c>
      <c r="EE53" s="135">
        <f t="shared" si="32"/>
        <v>1122.3057117490712</v>
      </c>
      <c r="EF53" s="135">
        <f t="shared" si="32"/>
        <v>1122.3057117490712</v>
      </c>
      <c r="EG53" s="135">
        <f t="shared" si="32"/>
        <v>1122.3057117490712</v>
      </c>
      <c r="EH53" s="135">
        <f t="shared" si="32"/>
        <v>1122.3057117490712</v>
      </c>
      <c r="EI53" s="135">
        <f t="shared" si="32"/>
        <v>1122.3057117490712</v>
      </c>
      <c r="EJ53" s="135">
        <f t="shared" si="32"/>
        <v>1122.3057117490712</v>
      </c>
      <c r="EK53" s="135">
        <f t="shared" si="32"/>
        <v>1122.3057117490712</v>
      </c>
      <c r="EL53" s="135">
        <f t="shared" si="32"/>
        <v>1122.3057117490712</v>
      </c>
      <c r="EM53" s="193"/>
    </row>
    <row r="54" spans="1:143" ht="15.75" customHeight="1" x14ac:dyDescent="0.2">
      <c r="A54" s="123">
        <v>1</v>
      </c>
      <c r="B54" s="88">
        <f t="shared" si="13"/>
        <v>35</v>
      </c>
      <c r="C54" s="61" t="s">
        <v>161</v>
      </c>
      <c r="D54" s="241">
        <v>750</v>
      </c>
      <c r="E54" s="134">
        <f t="shared" si="11"/>
        <v>1.0333333333333334</v>
      </c>
      <c r="U54" s="27"/>
      <c r="W54" s="270">
        <v>775</v>
      </c>
      <c r="X54" s="135">
        <f t="shared" si="28"/>
        <v>775.00000000000011</v>
      </c>
      <c r="Y54" s="135">
        <f t="shared" si="33"/>
        <v>775.00000000000011</v>
      </c>
      <c r="Z54" s="135">
        <f t="shared" si="33"/>
        <v>775.00000000000011</v>
      </c>
      <c r="AA54" s="135">
        <f t="shared" si="33"/>
        <v>775.00000000000011</v>
      </c>
      <c r="AB54" s="135">
        <f t="shared" si="33"/>
        <v>775.00000000000011</v>
      </c>
      <c r="AC54" s="135">
        <f t="shared" si="33"/>
        <v>775.00000000000011</v>
      </c>
      <c r="AD54" s="135">
        <f t="shared" si="33"/>
        <v>775.00000000000011</v>
      </c>
      <c r="AE54" s="135">
        <f t="shared" si="33"/>
        <v>775.00000000000011</v>
      </c>
      <c r="AF54" s="135">
        <f t="shared" si="33"/>
        <v>775.00000000000011</v>
      </c>
      <c r="AG54" s="135">
        <f t="shared" si="33"/>
        <v>775.00000000000011</v>
      </c>
      <c r="AH54" s="135">
        <f t="shared" si="33"/>
        <v>775.00000000000011</v>
      </c>
      <c r="AI54" s="135">
        <f t="shared" si="33"/>
        <v>807.55000000000018</v>
      </c>
      <c r="AJ54" s="135">
        <f t="shared" si="33"/>
        <v>807.55000000000018</v>
      </c>
      <c r="AK54" s="135">
        <f t="shared" si="33"/>
        <v>807.55000000000018</v>
      </c>
      <c r="AL54" s="135">
        <f t="shared" si="33"/>
        <v>807.55000000000018</v>
      </c>
      <c r="AM54" s="135">
        <f t="shared" si="33"/>
        <v>807.55000000000018</v>
      </c>
      <c r="AN54" s="135">
        <f t="shared" si="33"/>
        <v>807.55000000000018</v>
      </c>
      <c r="AO54" s="135">
        <f t="shared" si="33"/>
        <v>807.55000000000018</v>
      </c>
      <c r="AP54" s="135">
        <f t="shared" si="33"/>
        <v>807.55000000000018</v>
      </c>
      <c r="AQ54" s="135">
        <f t="shared" si="33"/>
        <v>807.55000000000018</v>
      </c>
      <c r="AR54" s="135">
        <f t="shared" si="33"/>
        <v>807.55000000000018</v>
      </c>
      <c r="AS54" s="135">
        <f t="shared" si="33"/>
        <v>807.55000000000018</v>
      </c>
      <c r="AT54" s="135">
        <f t="shared" si="33"/>
        <v>807.55000000000018</v>
      </c>
      <c r="AU54" s="135">
        <f t="shared" si="33"/>
        <v>841.4671000000003</v>
      </c>
      <c r="AV54" s="135">
        <f t="shared" si="33"/>
        <v>841.4671000000003</v>
      </c>
      <c r="AW54" s="135">
        <f t="shared" si="33"/>
        <v>841.4671000000003</v>
      </c>
      <c r="AX54" s="135">
        <f t="shared" si="33"/>
        <v>841.4671000000003</v>
      </c>
      <c r="AY54" s="135">
        <f t="shared" si="33"/>
        <v>841.4671000000003</v>
      </c>
      <c r="AZ54" s="135">
        <f t="shared" si="33"/>
        <v>841.4671000000003</v>
      </c>
      <c r="BA54" s="135">
        <f t="shared" si="33"/>
        <v>841.4671000000003</v>
      </c>
      <c r="BB54" s="135">
        <f t="shared" si="33"/>
        <v>841.4671000000003</v>
      </c>
      <c r="BC54" s="135">
        <f t="shared" si="33"/>
        <v>841.4671000000003</v>
      </c>
      <c r="BD54" s="135">
        <f t="shared" si="33"/>
        <v>841.4671000000003</v>
      </c>
      <c r="BE54" s="135">
        <f t="shared" si="33"/>
        <v>841.4671000000003</v>
      </c>
      <c r="BF54" s="135">
        <f t="shared" si="33"/>
        <v>841.4671000000003</v>
      </c>
      <c r="BG54" s="135">
        <f t="shared" si="33"/>
        <v>876.80871820000038</v>
      </c>
      <c r="BH54" s="135">
        <f t="shared" si="33"/>
        <v>876.80871820000038</v>
      </c>
      <c r="BI54" s="135">
        <f t="shared" si="33"/>
        <v>876.80871820000038</v>
      </c>
      <c r="BJ54" s="135">
        <f t="shared" si="33"/>
        <v>876.80871820000038</v>
      </c>
      <c r="BK54" s="135">
        <f t="shared" si="33"/>
        <v>876.80871820000038</v>
      </c>
      <c r="BL54" s="135">
        <f t="shared" si="33"/>
        <v>876.80871820000038</v>
      </c>
      <c r="BM54" s="135">
        <f t="shared" si="33"/>
        <v>876.80871820000038</v>
      </c>
      <c r="BN54" s="135">
        <f t="shared" si="33"/>
        <v>876.80871820000038</v>
      </c>
      <c r="BO54" s="135">
        <f t="shared" si="33"/>
        <v>876.80871820000038</v>
      </c>
      <c r="BP54" s="135">
        <f t="shared" si="33"/>
        <v>876.80871820000038</v>
      </c>
      <c r="BQ54" s="135">
        <f t="shared" si="33"/>
        <v>876.80871820000038</v>
      </c>
      <c r="BR54" s="135">
        <f t="shared" si="33"/>
        <v>876.80871820000038</v>
      </c>
      <c r="BS54" s="135">
        <f t="shared" si="33"/>
        <v>913.63468436440041</v>
      </c>
      <c r="BT54" s="135">
        <f t="shared" si="33"/>
        <v>913.63468436440041</v>
      </c>
      <c r="BU54" s="135">
        <f t="shared" si="33"/>
        <v>913.63468436440041</v>
      </c>
      <c r="BV54" s="135">
        <f t="shared" si="33"/>
        <v>913.63468436440041</v>
      </c>
      <c r="BW54" s="135">
        <f t="shared" si="33"/>
        <v>913.63468436440041</v>
      </c>
      <c r="BX54" s="135">
        <f t="shared" si="33"/>
        <v>913.63468436440041</v>
      </c>
      <c r="BY54" s="135">
        <f t="shared" si="33"/>
        <v>913.63468436440041</v>
      </c>
      <c r="BZ54" s="135">
        <f t="shared" si="33"/>
        <v>913.63468436440041</v>
      </c>
      <c r="CA54" s="135">
        <f t="shared" si="33"/>
        <v>913.63468436440041</v>
      </c>
      <c r="CB54" s="135">
        <f t="shared" si="33"/>
        <v>913.63468436440041</v>
      </c>
      <c r="CC54" s="135">
        <f t="shared" si="33"/>
        <v>913.63468436440041</v>
      </c>
      <c r="CD54" s="135">
        <f t="shared" si="33"/>
        <v>913.63468436440041</v>
      </c>
      <c r="CE54" s="135">
        <f t="shared" si="33"/>
        <v>952.0073411077052</v>
      </c>
      <c r="CF54" s="135">
        <f t="shared" si="33"/>
        <v>952.0073411077052</v>
      </c>
      <c r="CG54" s="135">
        <f t="shared" si="33"/>
        <v>952.0073411077052</v>
      </c>
      <c r="CH54" s="135">
        <f t="shared" si="33"/>
        <v>952.0073411077052</v>
      </c>
      <c r="CI54" s="135">
        <f t="shared" si="33"/>
        <v>952.0073411077052</v>
      </c>
      <c r="CJ54" s="135">
        <f t="shared" ref="CJ54:EL55" si="34">($D54*$E54)*(1+Rental_Increase2)^(CJ$3-1)</f>
        <v>952.0073411077052</v>
      </c>
      <c r="CK54" s="135">
        <f t="shared" si="34"/>
        <v>952.0073411077052</v>
      </c>
      <c r="CL54" s="135">
        <f t="shared" si="34"/>
        <v>952.0073411077052</v>
      </c>
      <c r="CM54" s="135">
        <f t="shared" si="34"/>
        <v>952.0073411077052</v>
      </c>
      <c r="CN54" s="135">
        <f t="shared" si="34"/>
        <v>952.0073411077052</v>
      </c>
      <c r="CO54" s="135">
        <f t="shared" si="34"/>
        <v>952.0073411077052</v>
      </c>
      <c r="CP54" s="135">
        <f t="shared" si="34"/>
        <v>952.0073411077052</v>
      </c>
      <c r="CQ54" s="135">
        <f t="shared" si="34"/>
        <v>991.99164943422909</v>
      </c>
      <c r="CR54" s="135">
        <f t="shared" si="34"/>
        <v>991.99164943422909</v>
      </c>
      <c r="CS54" s="135">
        <f t="shared" si="34"/>
        <v>991.99164943422909</v>
      </c>
      <c r="CT54" s="135">
        <f t="shared" si="34"/>
        <v>991.99164943422909</v>
      </c>
      <c r="CU54" s="135">
        <f t="shared" si="34"/>
        <v>991.99164943422909</v>
      </c>
      <c r="CV54" s="135">
        <f t="shared" si="34"/>
        <v>991.99164943422909</v>
      </c>
      <c r="CW54" s="135">
        <f t="shared" si="34"/>
        <v>991.99164943422909</v>
      </c>
      <c r="CX54" s="135">
        <f t="shared" si="34"/>
        <v>991.99164943422909</v>
      </c>
      <c r="CY54" s="135">
        <f t="shared" si="34"/>
        <v>991.99164943422909</v>
      </c>
      <c r="CZ54" s="135">
        <f t="shared" si="34"/>
        <v>991.99164943422909</v>
      </c>
      <c r="DA54" s="135">
        <f t="shared" si="34"/>
        <v>991.99164943422909</v>
      </c>
      <c r="DB54" s="135">
        <f t="shared" si="34"/>
        <v>991.99164943422909</v>
      </c>
      <c r="DC54" s="135">
        <f t="shared" si="34"/>
        <v>1033.6552987104667</v>
      </c>
      <c r="DD54" s="135">
        <f t="shared" si="34"/>
        <v>1033.6552987104667</v>
      </c>
      <c r="DE54" s="135">
        <f t="shared" si="34"/>
        <v>1033.6552987104667</v>
      </c>
      <c r="DF54" s="135">
        <f t="shared" si="34"/>
        <v>1033.6552987104667</v>
      </c>
      <c r="DG54" s="135">
        <f t="shared" si="34"/>
        <v>1033.6552987104667</v>
      </c>
      <c r="DH54" s="135">
        <f t="shared" si="34"/>
        <v>1033.6552987104667</v>
      </c>
      <c r="DI54" s="135">
        <f t="shared" si="34"/>
        <v>1033.6552987104667</v>
      </c>
      <c r="DJ54" s="135">
        <f t="shared" si="34"/>
        <v>1033.6552987104667</v>
      </c>
      <c r="DK54" s="135">
        <f t="shared" si="34"/>
        <v>1033.6552987104667</v>
      </c>
      <c r="DL54" s="135">
        <f t="shared" si="34"/>
        <v>1033.6552987104667</v>
      </c>
      <c r="DM54" s="135">
        <f t="shared" si="34"/>
        <v>1033.6552987104667</v>
      </c>
      <c r="DN54" s="135">
        <f t="shared" si="34"/>
        <v>1033.6552987104667</v>
      </c>
      <c r="DO54" s="135">
        <f t="shared" si="34"/>
        <v>1077.0688212563064</v>
      </c>
      <c r="DP54" s="135">
        <f t="shared" si="34"/>
        <v>1077.0688212563064</v>
      </c>
      <c r="DQ54" s="135">
        <f t="shared" si="34"/>
        <v>1077.0688212563064</v>
      </c>
      <c r="DR54" s="135">
        <f t="shared" si="34"/>
        <v>1077.0688212563064</v>
      </c>
      <c r="DS54" s="135">
        <f t="shared" si="34"/>
        <v>1077.0688212563064</v>
      </c>
      <c r="DT54" s="135">
        <f t="shared" si="34"/>
        <v>1077.0688212563064</v>
      </c>
      <c r="DU54" s="135">
        <f t="shared" si="34"/>
        <v>1077.0688212563064</v>
      </c>
      <c r="DV54" s="135">
        <f t="shared" si="34"/>
        <v>1077.0688212563064</v>
      </c>
      <c r="DW54" s="135">
        <f t="shared" si="34"/>
        <v>1077.0688212563064</v>
      </c>
      <c r="DX54" s="135">
        <f t="shared" si="34"/>
        <v>1077.0688212563064</v>
      </c>
      <c r="DY54" s="135">
        <f t="shared" si="34"/>
        <v>1077.0688212563064</v>
      </c>
      <c r="DZ54" s="135">
        <f t="shared" si="34"/>
        <v>1077.0688212563064</v>
      </c>
      <c r="EA54" s="135">
        <f t="shared" si="34"/>
        <v>1122.3057117490712</v>
      </c>
      <c r="EB54" s="135">
        <f t="shared" si="34"/>
        <v>1122.3057117490712</v>
      </c>
      <c r="EC54" s="135">
        <f t="shared" si="34"/>
        <v>1122.3057117490712</v>
      </c>
      <c r="ED54" s="135">
        <f t="shared" si="34"/>
        <v>1122.3057117490712</v>
      </c>
      <c r="EE54" s="135">
        <f t="shared" si="34"/>
        <v>1122.3057117490712</v>
      </c>
      <c r="EF54" s="135">
        <f t="shared" si="34"/>
        <v>1122.3057117490712</v>
      </c>
      <c r="EG54" s="135">
        <f t="shared" si="34"/>
        <v>1122.3057117490712</v>
      </c>
      <c r="EH54" s="135">
        <f t="shared" si="34"/>
        <v>1122.3057117490712</v>
      </c>
      <c r="EI54" s="135">
        <f t="shared" si="34"/>
        <v>1122.3057117490712</v>
      </c>
      <c r="EJ54" s="135">
        <f t="shared" si="34"/>
        <v>1122.3057117490712</v>
      </c>
      <c r="EK54" s="135">
        <f t="shared" si="34"/>
        <v>1122.3057117490712</v>
      </c>
      <c r="EL54" s="135">
        <f t="shared" si="34"/>
        <v>1122.3057117490712</v>
      </c>
      <c r="EM54" s="193"/>
    </row>
    <row r="55" spans="1:143" ht="15.75" customHeight="1" thickBot="1" x14ac:dyDescent="0.25">
      <c r="A55" s="123">
        <v>1</v>
      </c>
      <c r="B55" s="88">
        <f t="shared" si="13"/>
        <v>36</v>
      </c>
      <c r="C55" s="61" t="s">
        <v>161</v>
      </c>
      <c r="D55" s="241">
        <v>750</v>
      </c>
      <c r="E55" s="134">
        <f t="shared" si="11"/>
        <v>1.1333333333333333</v>
      </c>
      <c r="U55" s="27"/>
      <c r="W55" s="270">
        <v>850</v>
      </c>
      <c r="X55" s="135">
        <f t="shared" si="28"/>
        <v>850</v>
      </c>
      <c r="Y55" s="135">
        <f t="shared" ref="Y55:CJ55" si="35">($D55*$E55)*(1+Rental_Increase2)^(Y$3-1)</f>
        <v>850</v>
      </c>
      <c r="Z55" s="135">
        <f t="shared" si="35"/>
        <v>850</v>
      </c>
      <c r="AA55" s="135">
        <f t="shared" si="35"/>
        <v>850</v>
      </c>
      <c r="AB55" s="135">
        <f t="shared" si="35"/>
        <v>850</v>
      </c>
      <c r="AC55" s="135">
        <f t="shared" si="35"/>
        <v>850</v>
      </c>
      <c r="AD55" s="135">
        <f t="shared" si="35"/>
        <v>850</v>
      </c>
      <c r="AE55" s="135">
        <f t="shared" si="35"/>
        <v>850</v>
      </c>
      <c r="AF55" s="135">
        <f t="shared" si="35"/>
        <v>850</v>
      </c>
      <c r="AG55" s="135">
        <f t="shared" si="35"/>
        <v>850</v>
      </c>
      <c r="AH55" s="135">
        <f t="shared" si="35"/>
        <v>850</v>
      </c>
      <c r="AI55" s="135">
        <f t="shared" si="35"/>
        <v>885.7</v>
      </c>
      <c r="AJ55" s="135">
        <f t="shared" si="35"/>
        <v>885.7</v>
      </c>
      <c r="AK55" s="135">
        <f t="shared" si="35"/>
        <v>885.7</v>
      </c>
      <c r="AL55" s="135">
        <f t="shared" si="35"/>
        <v>885.7</v>
      </c>
      <c r="AM55" s="135">
        <f t="shared" si="35"/>
        <v>885.7</v>
      </c>
      <c r="AN55" s="135">
        <f t="shared" si="35"/>
        <v>885.7</v>
      </c>
      <c r="AO55" s="135">
        <f t="shared" si="35"/>
        <v>885.7</v>
      </c>
      <c r="AP55" s="135">
        <f t="shared" si="35"/>
        <v>885.7</v>
      </c>
      <c r="AQ55" s="135">
        <f t="shared" si="35"/>
        <v>885.7</v>
      </c>
      <c r="AR55" s="135">
        <f t="shared" si="35"/>
        <v>885.7</v>
      </c>
      <c r="AS55" s="135">
        <f t="shared" si="35"/>
        <v>885.7</v>
      </c>
      <c r="AT55" s="135">
        <f t="shared" si="35"/>
        <v>885.7</v>
      </c>
      <c r="AU55" s="135">
        <f t="shared" si="35"/>
        <v>922.89940000000013</v>
      </c>
      <c r="AV55" s="135">
        <f t="shared" si="35"/>
        <v>922.89940000000013</v>
      </c>
      <c r="AW55" s="135">
        <f t="shared" si="35"/>
        <v>922.89940000000013</v>
      </c>
      <c r="AX55" s="135">
        <f t="shared" si="35"/>
        <v>922.89940000000013</v>
      </c>
      <c r="AY55" s="135">
        <f t="shared" si="35"/>
        <v>922.89940000000013</v>
      </c>
      <c r="AZ55" s="135">
        <f t="shared" si="35"/>
        <v>922.89940000000013</v>
      </c>
      <c r="BA55" s="135">
        <f t="shared" si="35"/>
        <v>922.89940000000013</v>
      </c>
      <c r="BB55" s="135">
        <f t="shared" si="35"/>
        <v>922.89940000000013</v>
      </c>
      <c r="BC55" s="135">
        <f t="shared" si="35"/>
        <v>922.89940000000013</v>
      </c>
      <c r="BD55" s="135">
        <f t="shared" si="35"/>
        <v>922.89940000000013</v>
      </c>
      <c r="BE55" s="135">
        <f t="shared" si="35"/>
        <v>922.89940000000013</v>
      </c>
      <c r="BF55" s="135">
        <f t="shared" si="35"/>
        <v>922.89940000000013</v>
      </c>
      <c r="BG55" s="135">
        <f t="shared" si="35"/>
        <v>961.66117480000025</v>
      </c>
      <c r="BH55" s="135">
        <f t="shared" si="35"/>
        <v>961.66117480000025</v>
      </c>
      <c r="BI55" s="135">
        <f t="shared" si="35"/>
        <v>961.66117480000025</v>
      </c>
      <c r="BJ55" s="135">
        <f t="shared" si="35"/>
        <v>961.66117480000025</v>
      </c>
      <c r="BK55" s="135">
        <f t="shared" si="35"/>
        <v>961.66117480000025</v>
      </c>
      <c r="BL55" s="135">
        <f t="shared" si="35"/>
        <v>961.66117480000025</v>
      </c>
      <c r="BM55" s="135">
        <f t="shared" si="35"/>
        <v>961.66117480000025</v>
      </c>
      <c r="BN55" s="135">
        <f t="shared" si="35"/>
        <v>961.66117480000025</v>
      </c>
      <c r="BO55" s="135">
        <f t="shared" si="35"/>
        <v>961.66117480000025</v>
      </c>
      <c r="BP55" s="135">
        <f t="shared" si="35"/>
        <v>961.66117480000025</v>
      </c>
      <c r="BQ55" s="135">
        <f t="shared" si="35"/>
        <v>961.66117480000025</v>
      </c>
      <c r="BR55" s="135">
        <f t="shared" si="35"/>
        <v>961.66117480000025</v>
      </c>
      <c r="BS55" s="135">
        <f t="shared" si="35"/>
        <v>1002.0509441416003</v>
      </c>
      <c r="BT55" s="135">
        <f t="shared" si="35"/>
        <v>1002.0509441416003</v>
      </c>
      <c r="BU55" s="135">
        <f t="shared" si="35"/>
        <v>1002.0509441416003</v>
      </c>
      <c r="BV55" s="135">
        <f t="shared" si="35"/>
        <v>1002.0509441416003</v>
      </c>
      <c r="BW55" s="135">
        <f t="shared" si="35"/>
        <v>1002.0509441416003</v>
      </c>
      <c r="BX55" s="135">
        <f t="shared" si="35"/>
        <v>1002.0509441416003</v>
      </c>
      <c r="BY55" s="135">
        <f t="shared" si="35"/>
        <v>1002.0509441416003</v>
      </c>
      <c r="BZ55" s="135">
        <f t="shared" si="35"/>
        <v>1002.0509441416003</v>
      </c>
      <c r="CA55" s="135">
        <f t="shared" si="35"/>
        <v>1002.0509441416003</v>
      </c>
      <c r="CB55" s="135">
        <f t="shared" si="35"/>
        <v>1002.0509441416003</v>
      </c>
      <c r="CC55" s="135">
        <f t="shared" si="35"/>
        <v>1002.0509441416003</v>
      </c>
      <c r="CD55" s="135">
        <f t="shared" si="35"/>
        <v>1002.0509441416003</v>
      </c>
      <c r="CE55" s="135">
        <f t="shared" si="35"/>
        <v>1044.1370837955476</v>
      </c>
      <c r="CF55" s="135">
        <f t="shared" si="35"/>
        <v>1044.1370837955476</v>
      </c>
      <c r="CG55" s="135">
        <f t="shared" si="35"/>
        <v>1044.1370837955476</v>
      </c>
      <c r="CH55" s="135">
        <f t="shared" si="35"/>
        <v>1044.1370837955476</v>
      </c>
      <c r="CI55" s="135">
        <f t="shared" si="35"/>
        <v>1044.1370837955476</v>
      </c>
      <c r="CJ55" s="135">
        <f t="shared" si="35"/>
        <v>1044.1370837955476</v>
      </c>
      <c r="CK55" s="135">
        <f t="shared" si="34"/>
        <v>1044.1370837955476</v>
      </c>
      <c r="CL55" s="135">
        <f t="shared" si="34"/>
        <v>1044.1370837955476</v>
      </c>
      <c r="CM55" s="135">
        <f t="shared" si="34"/>
        <v>1044.1370837955476</v>
      </c>
      <c r="CN55" s="135">
        <f t="shared" si="34"/>
        <v>1044.1370837955476</v>
      </c>
      <c r="CO55" s="135">
        <f t="shared" si="34"/>
        <v>1044.1370837955476</v>
      </c>
      <c r="CP55" s="135">
        <f t="shared" si="34"/>
        <v>1044.1370837955476</v>
      </c>
      <c r="CQ55" s="135">
        <f t="shared" si="34"/>
        <v>1087.9908413149608</v>
      </c>
      <c r="CR55" s="135">
        <f t="shared" si="34"/>
        <v>1087.9908413149608</v>
      </c>
      <c r="CS55" s="135">
        <f t="shared" si="34"/>
        <v>1087.9908413149608</v>
      </c>
      <c r="CT55" s="135">
        <f t="shared" si="34"/>
        <v>1087.9908413149608</v>
      </c>
      <c r="CU55" s="135">
        <f t="shared" si="34"/>
        <v>1087.9908413149608</v>
      </c>
      <c r="CV55" s="135">
        <f t="shared" si="34"/>
        <v>1087.9908413149608</v>
      </c>
      <c r="CW55" s="135">
        <f t="shared" si="34"/>
        <v>1087.9908413149608</v>
      </c>
      <c r="CX55" s="135">
        <f t="shared" si="34"/>
        <v>1087.9908413149608</v>
      </c>
      <c r="CY55" s="135">
        <f t="shared" si="34"/>
        <v>1087.9908413149608</v>
      </c>
      <c r="CZ55" s="135">
        <f t="shared" si="34"/>
        <v>1087.9908413149608</v>
      </c>
      <c r="DA55" s="135">
        <f t="shared" si="34"/>
        <v>1087.9908413149608</v>
      </c>
      <c r="DB55" s="135">
        <f t="shared" si="34"/>
        <v>1087.9908413149608</v>
      </c>
      <c r="DC55" s="135">
        <f t="shared" si="34"/>
        <v>1133.686456650189</v>
      </c>
      <c r="DD55" s="135">
        <f t="shared" si="34"/>
        <v>1133.686456650189</v>
      </c>
      <c r="DE55" s="135">
        <f t="shared" si="34"/>
        <v>1133.686456650189</v>
      </c>
      <c r="DF55" s="135">
        <f t="shared" si="34"/>
        <v>1133.686456650189</v>
      </c>
      <c r="DG55" s="135">
        <f t="shared" si="34"/>
        <v>1133.686456650189</v>
      </c>
      <c r="DH55" s="135">
        <f t="shared" si="34"/>
        <v>1133.686456650189</v>
      </c>
      <c r="DI55" s="135">
        <f t="shared" si="34"/>
        <v>1133.686456650189</v>
      </c>
      <c r="DJ55" s="135">
        <f t="shared" si="34"/>
        <v>1133.686456650189</v>
      </c>
      <c r="DK55" s="135">
        <f t="shared" si="34"/>
        <v>1133.686456650189</v>
      </c>
      <c r="DL55" s="135">
        <f t="shared" si="34"/>
        <v>1133.686456650189</v>
      </c>
      <c r="DM55" s="135">
        <f t="shared" si="34"/>
        <v>1133.686456650189</v>
      </c>
      <c r="DN55" s="135">
        <f t="shared" si="34"/>
        <v>1133.686456650189</v>
      </c>
      <c r="DO55" s="135">
        <f t="shared" si="34"/>
        <v>1181.3012878294971</v>
      </c>
      <c r="DP55" s="135">
        <f t="shared" si="34"/>
        <v>1181.3012878294971</v>
      </c>
      <c r="DQ55" s="135">
        <f t="shared" si="34"/>
        <v>1181.3012878294971</v>
      </c>
      <c r="DR55" s="135">
        <f t="shared" si="34"/>
        <v>1181.3012878294971</v>
      </c>
      <c r="DS55" s="135">
        <f t="shared" si="34"/>
        <v>1181.3012878294971</v>
      </c>
      <c r="DT55" s="135">
        <f t="shared" si="34"/>
        <v>1181.3012878294971</v>
      </c>
      <c r="DU55" s="135">
        <f t="shared" si="34"/>
        <v>1181.3012878294971</v>
      </c>
      <c r="DV55" s="135">
        <f t="shared" si="34"/>
        <v>1181.3012878294971</v>
      </c>
      <c r="DW55" s="135">
        <f t="shared" si="34"/>
        <v>1181.3012878294971</v>
      </c>
      <c r="DX55" s="135">
        <f t="shared" si="34"/>
        <v>1181.3012878294971</v>
      </c>
      <c r="DY55" s="135">
        <f t="shared" si="34"/>
        <v>1181.3012878294971</v>
      </c>
      <c r="DZ55" s="135">
        <f t="shared" si="34"/>
        <v>1181.3012878294971</v>
      </c>
      <c r="EA55" s="135">
        <f t="shared" si="34"/>
        <v>1230.9159419183361</v>
      </c>
      <c r="EB55" s="135">
        <f t="shared" si="34"/>
        <v>1230.9159419183361</v>
      </c>
      <c r="EC55" s="135">
        <f t="shared" si="34"/>
        <v>1230.9159419183361</v>
      </c>
      <c r="ED55" s="135">
        <f t="shared" si="34"/>
        <v>1230.9159419183361</v>
      </c>
      <c r="EE55" s="135">
        <f t="shared" si="34"/>
        <v>1230.9159419183361</v>
      </c>
      <c r="EF55" s="135">
        <f t="shared" si="34"/>
        <v>1230.9159419183361</v>
      </c>
      <c r="EG55" s="135">
        <f t="shared" si="34"/>
        <v>1230.9159419183361</v>
      </c>
      <c r="EH55" s="135">
        <f t="shared" si="34"/>
        <v>1230.9159419183361</v>
      </c>
      <c r="EI55" s="135">
        <f t="shared" si="34"/>
        <v>1230.9159419183361</v>
      </c>
      <c r="EJ55" s="135">
        <f t="shared" si="34"/>
        <v>1230.9159419183361</v>
      </c>
      <c r="EK55" s="135">
        <f t="shared" si="34"/>
        <v>1230.9159419183361</v>
      </c>
      <c r="EL55" s="135">
        <f t="shared" si="34"/>
        <v>1230.9159419183361</v>
      </c>
      <c r="EM55" s="193"/>
    </row>
    <row r="56" spans="1:143" ht="14" customHeight="1" thickBot="1" x14ac:dyDescent="0.25">
      <c r="A56" s="136"/>
      <c r="B56" s="264" t="s">
        <v>162</v>
      </c>
      <c r="C56" s="265"/>
      <c r="D56" s="137"/>
      <c r="E56" s="138"/>
      <c r="F56" s="84"/>
      <c r="G56" s="84"/>
      <c r="H56" s="84"/>
      <c r="I56" s="84"/>
      <c r="J56" s="84"/>
      <c r="K56" s="84"/>
      <c r="L56" s="84"/>
      <c r="M56" s="84"/>
      <c r="N56" s="84"/>
      <c r="O56" s="84"/>
      <c r="P56" s="84"/>
      <c r="Q56" s="84"/>
      <c r="R56" s="84"/>
      <c r="S56" s="84"/>
      <c r="T56" s="84"/>
      <c r="U56" s="127"/>
      <c r="V56" s="84"/>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c r="CN56" s="139"/>
      <c r="CO56" s="139"/>
      <c r="CP56" s="139"/>
      <c r="CQ56" s="139"/>
      <c r="CR56" s="139"/>
      <c r="CS56" s="139"/>
      <c r="CT56" s="139"/>
      <c r="CU56" s="139"/>
      <c r="CV56" s="139"/>
      <c r="CW56" s="139"/>
      <c r="CX56" s="139"/>
      <c r="CY56" s="139"/>
      <c r="CZ56" s="139"/>
      <c r="DA56" s="139"/>
      <c r="DB56" s="139"/>
      <c r="DC56" s="139"/>
      <c r="DD56" s="139"/>
      <c r="DE56" s="139"/>
      <c r="DF56" s="139"/>
      <c r="DG56" s="139"/>
      <c r="DH56" s="139"/>
      <c r="DI56" s="139"/>
      <c r="DJ56" s="139"/>
      <c r="DK56" s="139"/>
      <c r="DL56" s="139"/>
      <c r="DM56" s="139"/>
      <c r="DN56" s="139"/>
      <c r="DO56" s="139"/>
      <c r="DP56" s="139"/>
      <c r="DQ56" s="139"/>
      <c r="DR56" s="139"/>
      <c r="DS56" s="139"/>
      <c r="DT56" s="139"/>
      <c r="DU56" s="139"/>
      <c r="DV56" s="139"/>
      <c r="DW56" s="139"/>
      <c r="DX56" s="139"/>
      <c r="DY56" s="139"/>
      <c r="DZ56" s="139"/>
      <c r="EA56" s="139"/>
      <c r="EB56" s="139"/>
      <c r="EC56" s="139"/>
      <c r="ED56" s="139"/>
      <c r="EE56" s="139"/>
      <c r="EF56" s="139"/>
      <c r="EG56" s="139"/>
      <c r="EH56" s="139"/>
      <c r="EI56" s="139"/>
      <c r="EJ56" s="139"/>
      <c r="EK56" s="139"/>
      <c r="EL56" s="139"/>
      <c r="EM56" s="194"/>
    </row>
    <row r="57" spans="1:143" ht="15.75" customHeight="1" x14ac:dyDescent="0.2">
      <c r="A57" s="123">
        <v>1</v>
      </c>
      <c r="B57" s="88">
        <v>1</v>
      </c>
      <c r="C57" s="61" t="s">
        <v>163</v>
      </c>
      <c r="D57" s="124">
        <v>0</v>
      </c>
      <c r="E57" s="125">
        <v>0</v>
      </c>
      <c r="U57" s="27"/>
      <c r="W57" s="135">
        <f>($A57*$D57*$E57)*(1+Rental_Increase)^(W$3-1)</f>
        <v>0</v>
      </c>
      <c r="X57" s="135">
        <f>($A57*$D57*$E57)*(1+Rental_Increase2)^(X$3-1)</f>
        <v>0</v>
      </c>
      <c r="Y57" s="135">
        <f>($A57*$D57*$E57)*(1+Rental_Increase2)^(Y$3-1)</f>
        <v>0</v>
      </c>
      <c r="Z57" s="135">
        <f>($A57*$D57*$E57)*(1+Rental_Increase2)^(Z$3-1)</f>
        <v>0</v>
      </c>
      <c r="AA57" s="135">
        <f>($A57*$D57*$E57)*(1+Rental_Increase2)^(AA$3-1)</f>
        <v>0</v>
      </c>
      <c r="AB57" s="135">
        <f>($A57*$D57*$E57)*(1+Rental_Increase2)^(AB$3-1)</f>
        <v>0</v>
      </c>
      <c r="AC57" s="135">
        <f>($A57*$D57*$E57)*(1+Rental_Increase2)^(AC$3-1)</f>
        <v>0</v>
      </c>
      <c r="AD57" s="135">
        <f>($A57*$D57*$E57)*(1+Rental_Increase2)^(AD$3-1)</f>
        <v>0</v>
      </c>
      <c r="AE57" s="135">
        <f>($A57*$D57*$E57)*(1+Rental_Increase2)^(AE$3-1)</f>
        <v>0</v>
      </c>
      <c r="AF57" s="135">
        <f>($A57*$D57*$E57)*(1+Rental_Increase2)^(AF$3-1)</f>
        <v>0</v>
      </c>
      <c r="AG57" s="135">
        <f>($A57*$D57*$E57)*(1+Rental_Increase2)^(AG$3-1)</f>
        <v>0</v>
      </c>
      <c r="AH57" s="135">
        <f>($A57*$D57*$E57)*(1+Rental_Increase2)^(AH$3-1)</f>
        <v>0</v>
      </c>
      <c r="AI57" s="135">
        <f>($A57*$D57*$E57)*(1+Rental_Increase2)^(AI$3-1)</f>
        <v>0</v>
      </c>
      <c r="AJ57" s="135">
        <f>($A57*$D57*$E57)*(1+Rental_Increase2)^(AJ$3-1)</f>
        <v>0</v>
      </c>
      <c r="AK57" s="135">
        <f>($A57*$D57*$E57)*(1+Rental_Increase2)^(AK$3-1)</f>
        <v>0</v>
      </c>
      <c r="AL57" s="135">
        <f>($A57*$D57*$E57)*(1+Rental_Increase2)^(AL$3-1)</f>
        <v>0</v>
      </c>
      <c r="AM57" s="135">
        <f>($A57*$D57*$E57)*(1+Rental_Increase2)^(AM$3-1)</f>
        <v>0</v>
      </c>
      <c r="AN57" s="135">
        <f>($A57*$D57*$E57)*(1+Rental_Increase2)^(AN$3-1)</f>
        <v>0</v>
      </c>
      <c r="AO57" s="135">
        <f>($A57*$D57*$E57)*(1+Rental_Increase2)^(AO$3-1)</f>
        <v>0</v>
      </c>
      <c r="AP57" s="135">
        <f>($A57*$D57*$E57)*(1+Rental_Increase2)^(AP$3-1)</f>
        <v>0</v>
      </c>
      <c r="AQ57" s="135">
        <f>($A57*$D57*$E57)*(1+Rental_Increase2)^(AQ$3-1)</f>
        <v>0</v>
      </c>
      <c r="AR57" s="135">
        <f>($A57*$D57*$E57)*(1+Rental_Increase2)^(AR$3-1)</f>
        <v>0</v>
      </c>
      <c r="AS57" s="135">
        <f>($A57*$D57*$E57)*(1+Rental_Increase2)^(AS$3-1)</f>
        <v>0</v>
      </c>
      <c r="AT57" s="135">
        <f>($A57*$D57*$E57)*(1+Rental_Increase2)^(AT$3-1)</f>
        <v>0</v>
      </c>
      <c r="AU57" s="135">
        <f>($A57*$D57*$E57)*(1+Rental_Increase2)^(AU$3-1)</f>
        <v>0</v>
      </c>
      <c r="AV57" s="135">
        <f>($A57*$D57*$E57)*(1+Rental_Increase2)^(AV$3-1)</f>
        <v>0</v>
      </c>
      <c r="AW57" s="135">
        <f>($A57*$D57*$E57)*(1+Rental_Increase2)^(AW$3-1)</f>
        <v>0</v>
      </c>
      <c r="AX57" s="135">
        <f>($A57*$D57*$E57)*(1+Rental_Increase2)^(AX$3-1)</f>
        <v>0</v>
      </c>
      <c r="AY57" s="135">
        <f>($A57*$D57*$E57)*(1+Rental_Increase2)^(AY$3-1)</f>
        <v>0</v>
      </c>
      <c r="AZ57" s="135">
        <f>($A57*$D57*$E57)*(1+Rental_Increase2)^(AZ$3-1)</f>
        <v>0</v>
      </c>
      <c r="BA57" s="135">
        <f>($A57*$D57*$E57)*(1+Rental_Increase2)^(BA$3-1)</f>
        <v>0</v>
      </c>
      <c r="BB57" s="135">
        <f>($A57*$D57*$E57)*(1+Rental_Increase2)^(BB$3-1)</f>
        <v>0</v>
      </c>
      <c r="BC57" s="135">
        <f>($A57*$D57*$E57)*(1+Rental_Increase2)^(BC$3-1)</f>
        <v>0</v>
      </c>
      <c r="BD57" s="135">
        <f>($A57*$D57*$E57)*(1+Rental_Increase2)^(BD$3-1)</f>
        <v>0</v>
      </c>
      <c r="BE57" s="135">
        <f>($A57*$D57*$E57)*(1+Rental_Increase2)^(BE$3-1)</f>
        <v>0</v>
      </c>
      <c r="BF57" s="135">
        <f>($A57*$D57*$E57)*(1+Rental_Increase2)^(BF$3-1)</f>
        <v>0</v>
      </c>
      <c r="BG57" s="135">
        <f>($A57*$D57*$E57)*(1+Rental_Increase2)^(BG$3-1)</f>
        <v>0</v>
      </c>
      <c r="BH57" s="135">
        <f>($A57*$D57*$E57)*(1+Rental_Increase2)^(BH$3-1)</f>
        <v>0</v>
      </c>
      <c r="BI57" s="135">
        <f>($A57*$D57*$E57)*(1+Rental_Increase2)^(BI$3-1)</f>
        <v>0</v>
      </c>
      <c r="BJ57" s="135">
        <f>($A57*$D57*$E57)*(1+Rental_Increase2)^(BJ$3-1)</f>
        <v>0</v>
      </c>
      <c r="BK57" s="135">
        <f>($A57*$D57*$E57)*(1+Rental_Increase2)^(BK$3-1)</f>
        <v>0</v>
      </c>
      <c r="BL57" s="135">
        <f>($A57*$D57*$E57)*(1+Rental_Increase2)^(BL$3-1)</f>
        <v>0</v>
      </c>
      <c r="BM57" s="135">
        <f>($A57*$D57*$E57)*(1+Rental_Increase2)^(BM$3-1)</f>
        <v>0</v>
      </c>
      <c r="BN57" s="135">
        <f>($A57*$D57*$E57)*(1+Rental_Increase2)^(BN$3-1)</f>
        <v>0</v>
      </c>
      <c r="BO57" s="135">
        <f>($A57*$D57*$E57)*(1+Rental_Increase2)^(BO$3-1)</f>
        <v>0</v>
      </c>
      <c r="BP57" s="135">
        <f>($A57*$D57*$E57)*(1+Rental_Increase2)^(BP$3-1)</f>
        <v>0</v>
      </c>
      <c r="BQ57" s="135">
        <f>($A57*$D57*$E57)*(1+Rental_Increase2)^(BQ$3-1)</f>
        <v>0</v>
      </c>
      <c r="BR57" s="135">
        <f>($A57*$D57*$E57)*(1+Rental_Increase2)^(BR$3-1)</f>
        <v>0</v>
      </c>
      <c r="BS57" s="135">
        <f>($A57*$D57*$E57)*(1+Rental_Increase2)^(BS$3-1)</f>
        <v>0</v>
      </c>
      <c r="BT57" s="135">
        <f>($A57*$D57*$E57)*(1+Rental_Increase2)^(BT$3-1)</f>
        <v>0</v>
      </c>
      <c r="BU57" s="135">
        <f>($A57*$D57*$E57)*(1+Rental_Increase2)^(BU$3-1)</f>
        <v>0</v>
      </c>
      <c r="BV57" s="135">
        <f>($A57*$D57*$E57)*(1+Rental_Increase2)^(BV$3-1)</f>
        <v>0</v>
      </c>
      <c r="BW57" s="135">
        <f>($A57*$D57*$E57)*(1+Rental_Increase2)^(BW$3-1)</f>
        <v>0</v>
      </c>
      <c r="BX57" s="135">
        <f>($A57*$D57*$E57)*(1+Rental_Increase2)^(BX$3-1)</f>
        <v>0</v>
      </c>
      <c r="BY57" s="135">
        <f>($A57*$D57*$E57)*(1+Rental_Increase2)^(BY$3-1)</f>
        <v>0</v>
      </c>
      <c r="BZ57" s="135">
        <f>($A57*$D57*$E57)*(1+Rental_Increase2)^(BZ$3-1)</f>
        <v>0</v>
      </c>
      <c r="CA57" s="135">
        <f>($A57*$D57*$E57)*(1+Rental_Increase2)^(CA$3-1)</f>
        <v>0</v>
      </c>
      <c r="CB57" s="135">
        <f>($A57*$D57*$E57)*(1+Rental_Increase2)^(CB$3-1)</f>
        <v>0</v>
      </c>
      <c r="CC57" s="135">
        <f>($A57*$D57*$E57)*(1+Rental_Increase2)^(CC$3-1)</f>
        <v>0</v>
      </c>
      <c r="CD57" s="135">
        <f>($A57*$D57*$E57)*(1+Rental_Increase2)^(CD$3-1)</f>
        <v>0</v>
      </c>
      <c r="CE57" s="135">
        <f>($A57*$D57*$E57)*(1+Rental_Increase2)^(CE$3-1)</f>
        <v>0</v>
      </c>
      <c r="CF57" s="135">
        <f>($A57*$D57*$E57)*(1+Rental_Increase2)^(CF$3-1)</f>
        <v>0</v>
      </c>
      <c r="CG57" s="135">
        <f>($A57*$D57*$E57)*(1+Rental_Increase2)^(CG$3-1)</f>
        <v>0</v>
      </c>
      <c r="CH57" s="135">
        <f>($A57*$D57*$E57)*(1+Rental_Increase2)^(CH$3-1)</f>
        <v>0</v>
      </c>
      <c r="CI57" s="135">
        <f>($A57*$D57*$E57)*(1+Rental_Increase2)^(CI$3-1)</f>
        <v>0</v>
      </c>
      <c r="CJ57" s="135">
        <f>($A57*$D57*$E57)*(1+Rental_Increase2)^(CJ$3-1)</f>
        <v>0</v>
      </c>
      <c r="CK57" s="135">
        <f>($A57*$D57*$E57)*(1+Rental_Increase2)^(CK$3-1)</f>
        <v>0</v>
      </c>
      <c r="CL57" s="135">
        <f>($A57*$D57*$E57)*(1+Rental_Increase2)^(CL$3-1)</f>
        <v>0</v>
      </c>
      <c r="CM57" s="135">
        <f>($A57*$D57*$E57)*(1+Rental_Increase2)^(CM$3-1)</f>
        <v>0</v>
      </c>
      <c r="CN57" s="135">
        <f>($A57*$D57*$E57)*(1+Rental_Increase2)^(CN$3-1)</f>
        <v>0</v>
      </c>
      <c r="CO57" s="135">
        <f>($A57*$D57*$E57)*(1+Rental_Increase2)^(CO$3-1)</f>
        <v>0</v>
      </c>
      <c r="CP57" s="135">
        <f>($A57*$D57*$E57)*(1+Rental_Increase2)^(CP$3-1)</f>
        <v>0</v>
      </c>
      <c r="CQ57" s="135">
        <f>($A57*$D57*$E57)*(1+Rental_Increase2)^(CQ$3-1)</f>
        <v>0</v>
      </c>
      <c r="CR57" s="135">
        <f>($A57*$D57*$E57)*(1+Rental_Increase2)^(CR$3-1)</f>
        <v>0</v>
      </c>
      <c r="CS57" s="135">
        <f>($A57*$D57*$E57)*(1+Rental_Increase2)^(CS$3-1)</f>
        <v>0</v>
      </c>
      <c r="CT57" s="135">
        <f>($A57*$D57*$E57)*(1+Rental_Increase2)^(CT$3-1)</f>
        <v>0</v>
      </c>
      <c r="CU57" s="135">
        <f>($A57*$D57*$E57)*(1+Rental_Increase2)^(CU$3-1)</f>
        <v>0</v>
      </c>
      <c r="CV57" s="135">
        <f>($A57*$D57*$E57)*(1+Rental_Increase2)^(CV$3-1)</f>
        <v>0</v>
      </c>
      <c r="CW57" s="135">
        <f>($A57*$D57*$E57)*(1+Rental_Increase2)^(CW$3-1)</f>
        <v>0</v>
      </c>
      <c r="CX57" s="135">
        <f>($A57*$D57*$E57)*(1+Rental_Increase2)^(CX$3-1)</f>
        <v>0</v>
      </c>
      <c r="CY57" s="135">
        <f>($A57*$D57*$E57)*(1+Rental_Increase2)^(CY$3-1)</f>
        <v>0</v>
      </c>
      <c r="CZ57" s="135">
        <f>($A57*$D57*$E57)*(1+Rental_Increase2)^(CZ$3-1)</f>
        <v>0</v>
      </c>
      <c r="DA57" s="135">
        <f>($A57*$D57*$E57)*(1+Rental_Increase2)^(DA$3-1)</f>
        <v>0</v>
      </c>
      <c r="DB57" s="135">
        <f>($A57*$D57*$E57)*(1+Rental_Increase2)^(DB$3-1)</f>
        <v>0</v>
      </c>
      <c r="DC57" s="135">
        <f>($A57*$D57*$E57)*(1+Rental_Increase2)^(DC$3-1)</f>
        <v>0</v>
      </c>
      <c r="DD57" s="135">
        <f>($A57*$D57*$E57)*(1+Rental_Increase2)^(DD$3-1)</f>
        <v>0</v>
      </c>
      <c r="DE57" s="135">
        <f>($A57*$D57*$E57)*(1+Rental_Increase2)^(DE$3-1)</f>
        <v>0</v>
      </c>
      <c r="DF57" s="135">
        <f>($A57*$D57*$E57)*(1+Rental_Increase2)^(DF$3-1)</f>
        <v>0</v>
      </c>
      <c r="DG57" s="135">
        <f>($A57*$D57*$E57)*(1+Rental_Increase2)^(DG$3-1)</f>
        <v>0</v>
      </c>
      <c r="DH57" s="135">
        <f>($A57*$D57*$E57)*(1+Rental_Increase2)^(DH$3-1)</f>
        <v>0</v>
      </c>
      <c r="DI57" s="135">
        <f>($A57*$D57*$E57)*(1+Rental_Increase2)^(DI$3-1)</f>
        <v>0</v>
      </c>
      <c r="DJ57" s="135">
        <f>($A57*$D57*$E57)*(1+Rental_Increase2)^(DJ$3-1)</f>
        <v>0</v>
      </c>
      <c r="DK57" s="135">
        <f>($A57*$D57*$E57)*(1+Rental_Increase2)^(DK$3-1)</f>
        <v>0</v>
      </c>
      <c r="DL57" s="135">
        <f>($A57*$D57*$E57)*(1+Rental_Increase2)^(DL$3-1)</f>
        <v>0</v>
      </c>
      <c r="DM57" s="135">
        <f>($A57*$D57*$E57)*(1+Rental_Increase2)^(DM$3-1)</f>
        <v>0</v>
      </c>
      <c r="DN57" s="135">
        <f>($A57*$D57*$E57)*(1+Rental_Increase2)^(DN$3-1)</f>
        <v>0</v>
      </c>
      <c r="DO57" s="135">
        <f>($A57*$D57*$E57)*(1+Rental_Increase2)^(DO$3-1)</f>
        <v>0</v>
      </c>
      <c r="DP57" s="135">
        <f>($A57*$D57*$E57)*(1+Rental_Increase2)^(DP$3-1)</f>
        <v>0</v>
      </c>
      <c r="DQ57" s="135">
        <f>($A57*$D57*$E57)*(1+Rental_Increase2)^(DQ$3-1)</f>
        <v>0</v>
      </c>
      <c r="DR57" s="135">
        <f>($A57*$D57*$E57)*(1+Rental_Increase2)^(DR$3-1)</f>
        <v>0</v>
      </c>
      <c r="DS57" s="135">
        <f>($A57*$D57*$E57)*(1+Rental_Increase2)^(DS$3-1)</f>
        <v>0</v>
      </c>
      <c r="DT57" s="135">
        <f>($A57*$D57*$E57)*(1+Rental_Increase2)^(DT$3-1)</f>
        <v>0</v>
      </c>
      <c r="DU57" s="135">
        <f>($A57*$D57*$E57)*(1+Rental_Increase2)^(DU$3-1)</f>
        <v>0</v>
      </c>
      <c r="DV57" s="135">
        <f>($A57*$D57*$E57)*(1+Rental_Increase2)^(DV$3-1)</f>
        <v>0</v>
      </c>
      <c r="DW57" s="135">
        <f>($A57*$D57*$E57)*(1+Rental_Increase2)^(DW$3-1)</f>
        <v>0</v>
      </c>
      <c r="DX57" s="135">
        <f>($A57*$D57*$E57)*(1+Rental_Increase2)^(DX$3-1)</f>
        <v>0</v>
      </c>
      <c r="DY57" s="135">
        <f>($A57*$D57*$E57)*(1+Rental_Increase2)^(DY$3-1)</f>
        <v>0</v>
      </c>
      <c r="DZ57" s="135">
        <f>($A57*$D57*$E57)*(1+Rental_Increase2)^(DZ$3-1)</f>
        <v>0</v>
      </c>
      <c r="EA57" s="135">
        <f>($A57*$D57*$E57)*(1+Rental_Increase2)^(EA$3-1)</f>
        <v>0</v>
      </c>
      <c r="EB57" s="135">
        <f>($A57*$D57*$E57)*(1+Rental_Increase2)^(EB$3-1)</f>
        <v>0</v>
      </c>
      <c r="EC57" s="135">
        <f>($A57*$D57*$E57)*(1+Rental_Increase2)^(EC$3-1)</f>
        <v>0</v>
      </c>
      <c r="ED57" s="135">
        <f>($A57*$D57*$E57)*(1+Rental_Increase2)^(ED$3-1)</f>
        <v>0</v>
      </c>
      <c r="EE57" s="135">
        <f>($A57*$D57*$E57)*(1+Rental_Increase2)^(EE$3-1)</f>
        <v>0</v>
      </c>
      <c r="EF57" s="135">
        <f>($A57*$D57*$E57)*(1+Rental_Increase2)^(EF$3-1)</f>
        <v>0</v>
      </c>
      <c r="EG57" s="135">
        <f>($A57*$D57*$E57)*(1+Rental_Increase2)^(EG$3-1)</f>
        <v>0</v>
      </c>
      <c r="EH57" s="135">
        <f>($A57*$D57*$E57)*(1+Rental_Increase2)^(EH$3-1)</f>
        <v>0</v>
      </c>
      <c r="EI57" s="135">
        <f>($A57*$D57*$E57)*(1+Rental_Increase2)^(EI$3-1)</f>
        <v>0</v>
      </c>
      <c r="EJ57" s="135">
        <f>($A57*$D57*$E57)*(1+Rental_Increase2)^(EJ$3-1)</f>
        <v>0</v>
      </c>
      <c r="EK57" s="135">
        <f>($A57*$D57*$E57)*(1+Rental_Increase2)^(EK$3-1)</f>
        <v>0</v>
      </c>
      <c r="EL57" s="135">
        <f>($A57*$D57*$E57)*(1+Rental_Increase2)^(EL$3-1)</f>
        <v>0</v>
      </c>
      <c r="EM57" s="193"/>
    </row>
    <row r="58" spans="1:143" ht="15.75" customHeight="1" x14ac:dyDescent="0.2">
      <c r="A58" s="123">
        <v>1</v>
      </c>
      <c r="B58" s="88">
        <v>1</v>
      </c>
      <c r="C58" s="61" t="s">
        <v>164</v>
      </c>
      <c r="D58" s="124">
        <v>0</v>
      </c>
      <c r="E58" s="125">
        <v>0</v>
      </c>
      <c r="U58" s="27"/>
      <c r="W58" s="135">
        <f>($A58*$D58*$E58)*(1+Rental_Increase)^(W$3-1)</f>
        <v>0</v>
      </c>
      <c r="X58" s="135">
        <f>($A58*$D58*$E58)*(1+Rental_Increase2)^(X$3-1)</f>
        <v>0</v>
      </c>
      <c r="Y58" s="135">
        <f>($A58*$D58*$E58)*(1+Rental_Increase2)^(Y$3-1)</f>
        <v>0</v>
      </c>
      <c r="Z58" s="135">
        <f>($A58*$D58*$E58)*(1+Rental_Increase2)^(Z$3-1)</f>
        <v>0</v>
      </c>
      <c r="AA58" s="135">
        <f>($A58*$D58*$E58)*(1+Rental_Increase2)^(AA$3-1)</f>
        <v>0</v>
      </c>
      <c r="AB58" s="135">
        <f>($A58*$D58*$E58)*(1+Rental_Increase2)^(AB$3-1)</f>
        <v>0</v>
      </c>
      <c r="AC58" s="135">
        <f>($A58*$D58*$E58)*(1+Rental_Increase2)^(AC$3-1)</f>
        <v>0</v>
      </c>
      <c r="AD58" s="135">
        <f>($A58*$D58*$E58)*(1+Rental_Increase2)^(AD$3-1)</f>
        <v>0</v>
      </c>
      <c r="AE58" s="135">
        <f>($A58*$D58*$E58)*(1+Rental_Increase2)^(AE$3-1)</f>
        <v>0</v>
      </c>
      <c r="AF58" s="135">
        <f>($A58*$D58*$E58)*(1+Rental_Increase2)^(AF$3-1)</f>
        <v>0</v>
      </c>
      <c r="AG58" s="135">
        <f>($A58*$D58*$E58)*(1+Rental_Increase2)^(AG$3-1)</f>
        <v>0</v>
      </c>
      <c r="AH58" s="135">
        <f>($A58*$D58*$E58)*(1+Rental_Increase2)^(AH$3-1)</f>
        <v>0</v>
      </c>
      <c r="AI58" s="135">
        <f>($A58*$D58*$E58)*(1+Rental_Increase2)^(AI$3-1)</f>
        <v>0</v>
      </c>
      <c r="AJ58" s="135">
        <f>($A58*$D58*$E58)*(1+Rental_Increase2)^(AJ$3-1)</f>
        <v>0</v>
      </c>
      <c r="AK58" s="135">
        <f>($A58*$D58*$E58)*(1+Rental_Increase2)^(AK$3-1)</f>
        <v>0</v>
      </c>
      <c r="AL58" s="135">
        <f>($A58*$D58*$E58)*(1+Rental_Increase2)^(AL$3-1)</f>
        <v>0</v>
      </c>
      <c r="AM58" s="135">
        <f>($A58*$D58*$E58)*(1+Rental_Increase2)^(AM$3-1)</f>
        <v>0</v>
      </c>
      <c r="AN58" s="135">
        <f>($A58*$D58*$E58)*(1+Rental_Increase2)^(AN$3-1)</f>
        <v>0</v>
      </c>
      <c r="AO58" s="135">
        <f>($A58*$D58*$E58)*(1+Rental_Increase2)^(AO$3-1)</f>
        <v>0</v>
      </c>
      <c r="AP58" s="135">
        <f>($A58*$D58*$E58)*(1+Rental_Increase2)^(AP$3-1)</f>
        <v>0</v>
      </c>
      <c r="AQ58" s="135">
        <f>($A58*$D58*$E58)*(1+Rental_Increase2)^(AQ$3-1)</f>
        <v>0</v>
      </c>
      <c r="AR58" s="135">
        <f>($A58*$D58*$E58)*(1+Rental_Increase2)^(AR$3-1)</f>
        <v>0</v>
      </c>
      <c r="AS58" s="135">
        <f>($A58*$D58*$E58)*(1+Rental_Increase2)^(AS$3-1)</f>
        <v>0</v>
      </c>
      <c r="AT58" s="135">
        <f>($A58*$D58*$E58)*(1+Rental_Increase2)^(AT$3-1)</f>
        <v>0</v>
      </c>
      <c r="AU58" s="135">
        <f>($A58*$D58*$E58)*(1+Rental_Increase2)^(AU$3-1)</f>
        <v>0</v>
      </c>
      <c r="AV58" s="135">
        <f>($A58*$D58*$E58)*(1+Rental_Increase2)^(AV$3-1)</f>
        <v>0</v>
      </c>
      <c r="AW58" s="135">
        <f>($A58*$D58*$E58)*(1+Rental_Increase2)^(AW$3-1)</f>
        <v>0</v>
      </c>
      <c r="AX58" s="135">
        <f>($A58*$D58*$E58)*(1+Rental_Increase2)^(AX$3-1)</f>
        <v>0</v>
      </c>
      <c r="AY58" s="135">
        <f>($A58*$D58*$E58)*(1+Rental_Increase2)^(AY$3-1)</f>
        <v>0</v>
      </c>
      <c r="AZ58" s="135">
        <f>($A58*$D58*$E58)*(1+Rental_Increase2)^(AZ$3-1)</f>
        <v>0</v>
      </c>
      <c r="BA58" s="135">
        <f>($A58*$D58*$E58)*(1+Rental_Increase2)^(BA$3-1)</f>
        <v>0</v>
      </c>
      <c r="BB58" s="135">
        <f>($A58*$D58*$E58)*(1+Rental_Increase2)^(BB$3-1)</f>
        <v>0</v>
      </c>
      <c r="BC58" s="135">
        <f>($A58*$D58*$E58)*(1+Rental_Increase2)^(BC$3-1)</f>
        <v>0</v>
      </c>
      <c r="BD58" s="135">
        <f>($A58*$D58*$E58)*(1+Rental_Increase2)^(BD$3-1)</f>
        <v>0</v>
      </c>
      <c r="BE58" s="135">
        <f>($A58*$D58*$E58)*(1+Rental_Increase2)^(BE$3-1)</f>
        <v>0</v>
      </c>
      <c r="BF58" s="135">
        <f>($A58*$D58*$E58)*(1+Rental_Increase2)^(BF$3-1)</f>
        <v>0</v>
      </c>
      <c r="BG58" s="135">
        <f>($A58*$D58*$E58)*(1+Rental_Increase2)^(BG$3-1)</f>
        <v>0</v>
      </c>
      <c r="BH58" s="135">
        <f>($A58*$D58*$E58)*(1+Rental_Increase2)^(BH$3-1)</f>
        <v>0</v>
      </c>
      <c r="BI58" s="135">
        <f>($A58*$D58*$E58)*(1+Rental_Increase2)^(BI$3-1)</f>
        <v>0</v>
      </c>
      <c r="BJ58" s="135">
        <f>($A58*$D58*$E58)*(1+Rental_Increase2)^(BJ$3-1)</f>
        <v>0</v>
      </c>
      <c r="BK58" s="135">
        <f>($A58*$D58*$E58)*(1+Rental_Increase2)^(BK$3-1)</f>
        <v>0</v>
      </c>
      <c r="BL58" s="135">
        <f>($A58*$D58*$E58)*(1+Rental_Increase2)^(BL$3-1)</f>
        <v>0</v>
      </c>
      <c r="BM58" s="135">
        <f>($A58*$D58*$E58)*(1+Rental_Increase2)^(BM$3-1)</f>
        <v>0</v>
      </c>
      <c r="BN58" s="135">
        <f>($A58*$D58*$E58)*(1+Rental_Increase2)^(BN$3-1)</f>
        <v>0</v>
      </c>
      <c r="BO58" s="135">
        <f>($A58*$D58*$E58)*(1+Rental_Increase2)^(BO$3-1)</f>
        <v>0</v>
      </c>
      <c r="BP58" s="135">
        <f>($A58*$D58*$E58)*(1+Rental_Increase2)^(BP$3-1)</f>
        <v>0</v>
      </c>
      <c r="BQ58" s="135">
        <f>($A58*$D58*$E58)*(1+Rental_Increase2)^(BQ$3-1)</f>
        <v>0</v>
      </c>
      <c r="BR58" s="135">
        <f>($A58*$D58*$E58)*(1+Rental_Increase2)^(BR$3-1)</f>
        <v>0</v>
      </c>
      <c r="BS58" s="135">
        <f>($A58*$D58*$E58)*(1+Rental_Increase2)^(BS$3-1)</f>
        <v>0</v>
      </c>
      <c r="BT58" s="135">
        <f>($A58*$D58*$E58)*(1+Rental_Increase2)^(BT$3-1)</f>
        <v>0</v>
      </c>
      <c r="BU58" s="135">
        <f>($A58*$D58*$E58)*(1+Rental_Increase2)^(BU$3-1)</f>
        <v>0</v>
      </c>
      <c r="BV58" s="135">
        <f>($A58*$D58*$E58)*(1+Rental_Increase2)^(BV$3-1)</f>
        <v>0</v>
      </c>
      <c r="BW58" s="135">
        <f>($A58*$D58*$E58)*(1+Rental_Increase2)^(BW$3-1)</f>
        <v>0</v>
      </c>
      <c r="BX58" s="135">
        <f>($A58*$D58*$E58)*(1+Rental_Increase2)^(BX$3-1)</f>
        <v>0</v>
      </c>
      <c r="BY58" s="135">
        <f>($A58*$D58*$E58)*(1+Rental_Increase2)^(BY$3-1)</f>
        <v>0</v>
      </c>
      <c r="BZ58" s="135">
        <f>($A58*$D58*$E58)*(1+Rental_Increase2)^(BZ$3-1)</f>
        <v>0</v>
      </c>
      <c r="CA58" s="135">
        <f>($A58*$D58*$E58)*(1+Rental_Increase2)^(CA$3-1)</f>
        <v>0</v>
      </c>
      <c r="CB58" s="135">
        <f>($A58*$D58*$E58)*(1+Rental_Increase2)^(CB$3-1)</f>
        <v>0</v>
      </c>
      <c r="CC58" s="135">
        <f>($A58*$D58*$E58)*(1+Rental_Increase2)^(CC$3-1)</f>
        <v>0</v>
      </c>
      <c r="CD58" s="135">
        <f>($A58*$D58*$E58)*(1+Rental_Increase2)^(CD$3-1)</f>
        <v>0</v>
      </c>
      <c r="CE58" s="135">
        <f>($A58*$D58*$E58)*(1+Rental_Increase2)^(CE$3-1)</f>
        <v>0</v>
      </c>
      <c r="CF58" s="135">
        <f>($A58*$D58*$E58)*(1+Rental_Increase2)^(CF$3-1)</f>
        <v>0</v>
      </c>
      <c r="CG58" s="135">
        <f>($A58*$D58*$E58)*(1+Rental_Increase2)^(CG$3-1)</f>
        <v>0</v>
      </c>
      <c r="CH58" s="135">
        <f>($A58*$D58*$E58)*(1+Rental_Increase2)^(CH$3-1)</f>
        <v>0</v>
      </c>
      <c r="CI58" s="135">
        <f>($A58*$D58*$E58)*(1+Rental_Increase2)^(CI$3-1)</f>
        <v>0</v>
      </c>
      <c r="CJ58" s="135">
        <f>($A58*$D58*$E58)*(1+Rental_Increase2)^(CJ$3-1)</f>
        <v>0</v>
      </c>
      <c r="CK58" s="135">
        <f>($A58*$D58*$E58)*(1+Rental_Increase2)^(CK$3-1)</f>
        <v>0</v>
      </c>
      <c r="CL58" s="135">
        <f>($A58*$D58*$E58)*(1+Rental_Increase2)^(CL$3-1)</f>
        <v>0</v>
      </c>
      <c r="CM58" s="135">
        <f>($A58*$D58*$E58)*(1+Rental_Increase2)^(CM$3-1)</f>
        <v>0</v>
      </c>
      <c r="CN58" s="135">
        <f>($A58*$D58*$E58)*(1+Rental_Increase2)^(CN$3-1)</f>
        <v>0</v>
      </c>
      <c r="CO58" s="135">
        <f>($A58*$D58*$E58)*(1+Rental_Increase2)^(CO$3-1)</f>
        <v>0</v>
      </c>
      <c r="CP58" s="135">
        <f>($A58*$D58*$E58)*(1+Rental_Increase2)^(CP$3-1)</f>
        <v>0</v>
      </c>
      <c r="CQ58" s="135">
        <f>($A58*$D58*$E58)*(1+Rental_Increase2)^(CQ$3-1)</f>
        <v>0</v>
      </c>
      <c r="CR58" s="135">
        <f>($A58*$D58*$E58)*(1+Rental_Increase2)^(CR$3-1)</f>
        <v>0</v>
      </c>
      <c r="CS58" s="135">
        <f>($A58*$D58*$E58)*(1+Rental_Increase2)^(CS$3-1)</f>
        <v>0</v>
      </c>
      <c r="CT58" s="135">
        <f>($A58*$D58*$E58)*(1+Rental_Increase2)^(CT$3-1)</f>
        <v>0</v>
      </c>
      <c r="CU58" s="135">
        <f>($A58*$D58*$E58)*(1+Rental_Increase2)^(CU$3-1)</f>
        <v>0</v>
      </c>
      <c r="CV58" s="135">
        <f>($A58*$D58*$E58)*(1+Rental_Increase2)^(CV$3-1)</f>
        <v>0</v>
      </c>
      <c r="CW58" s="135">
        <f>($A58*$D58*$E58)*(1+Rental_Increase2)^(CW$3-1)</f>
        <v>0</v>
      </c>
      <c r="CX58" s="135">
        <f>($A58*$D58*$E58)*(1+Rental_Increase2)^(CX$3-1)</f>
        <v>0</v>
      </c>
      <c r="CY58" s="135">
        <f>($A58*$D58*$E58)*(1+Rental_Increase2)^(CY$3-1)</f>
        <v>0</v>
      </c>
      <c r="CZ58" s="135">
        <f>($A58*$D58*$E58)*(1+Rental_Increase2)^(CZ$3-1)</f>
        <v>0</v>
      </c>
      <c r="DA58" s="135">
        <f>($A58*$D58*$E58)*(1+Rental_Increase2)^(DA$3-1)</f>
        <v>0</v>
      </c>
      <c r="DB58" s="135">
        <f>($A58*$D58*$E58)*(1+Rental_Increase2)^(DB$3-1)</f>
        <v>0</v>
      </c>
      <c r="DC58" s="135">
        <f>($A58*$D58*$E58)*(1+Rental_Increase2)^(DC$3-1)</f>
        <v>0</v>
      </c>
      <c r="DD58" s="135">
        <f>($A58*$D58*$E58)*(1+Rental_Increase2)^(DD$3-1)</f>
        <v>0</v>
      </c>
      <c r="DE58" s="135">
        <f>($A58*$D58*$E58)*(1+Rental_Increase2)^(DE$3-1)</f>
        <v>0</v>
      </c>
      <c r="DF58" s="135">
        <f>($A58*$D58*$E58)*(1+Rental_Increase2)^(DF$3-1)</f>
        <v>0</v>
      </c>
      <c r="DG58" s="135">
        <f>($A58*$D58*$E58)*(1+Rental_Increase2)^(DG$3-1)</f>
        <v>0</v>
      </c>
      <c r="DH58" s="135">
        <f>($A58*$D58*$E58)*(1+Rental_Increase2)^(DH$3-1)</f>
        <v>0</v>
      </c>
      <c r="DI58" s="135">
        <f>($A58*$D58*$E58)*(1+Rental_Increase2)^(DI$3-1)</f>
        <v>0</v>
      </c>
      <c r="DJ58" s="135">
        <f>($A58*$D58*$E58)*(1+Rental_Increase2)^(DJ$3-1)</f>
        <v>0</v>
      </c>
      <c r="DK58" s="135">
        <f>($A58*$D58*$E58)*(1+Rental_Increase2)^(DK$3-1)</f>
        <v>0</v>
      </c>
      <c r="DL58" s="135">
        <f>($A58*$D58*$E58)*(1+Rental_Increase2)^(DL$3-1)</f>
        <v>0</v>
      </c>
      <c r="DM58" s="135">
        <f>($A58*$D58*$E58)*(1+Rental_Increase2)^(DM$3-1)</f>
        <v>0</v>
      </c>
      <c r="DN58" s="135">
        <f>($A58*$D58*$E58)*(1+Rental_Increase2)^(DN$3-1)</f>
        <v>0</v>
      </c>
      <c r="DO58" s="135">
        <f>($A58*$D58*$E58)*(1+Rental_Increase2)^(DO$3-1)</f>
        <v>0</v>
      </c>
      <c r="DP58" s="135">
        <f>($A58*$D58*$E58)*(1+Rental_Increase2)^(DP$3-1)</f>
        <v>0</v>
      </c>
      <c r="DQ58" s="135">
        <f>($A58*$D58*$E58)*(1+Rental_Increase2)^(DQ$3-1)</f>
        <v>0</v>
      </c>
      <c r="DR58" s="135">
        <f>($A58*$D58*$E58)*(1+Rental_Increase2)^(DR$3-1)</f>
        <v>0</v>
      </c>
      <c r="DS58" s="135">
        <f>($A58*$D58*$E58)*(1+Rental_Increase2)^(DS$3-1)</f>
        <v>0</v>
      </c>
      <c r="DT58" s="135">
        <f>($A58*$D58*$E58)*(1+Rental_Increase2)^(DT$3-1)</f>
        <v>0</v>
      </c>
      <c r="DU58" s="135">
        <f>($A58*$D58*$E58)*(1+Rental_Increase2)^(DU$3-1)</f>
        <v>0</v>
      </c>
      <c r="DV58" s="135">
        <f>($A58*$D58*$E58)*(1+Rental_Increase2)^(DV$3-1)</f>
        <v>0</v>
      </c>
      <c r="DW58" s="135">
        <f>($A58*$D58*$E58)*(1+Rental_Increase2)^(DW$3-1)</f>
        <v>0</v>
      </c>
      <c r="DX58" s="135">
        <f>($A58*$D58*$E58)*(1+Rental_Increase2)^(DX$3-1)</f>
        <v>0</v>
      </c>
      <c r="DY58" s="135">
        <f>($A58*$D58*$E58)*(1+Rental_Increase2)^(DY$3-1)</f>
        <v>0</v>
      </c>
      <c r="DZ58" s="135">
        <f>($A58*$D58*$E58)*(1+Rental_Increase2)^(DZ$3-1)</f>
        <v>0</v>
      </c>
      <c r="EA58" s="135">
        <f>($A58*$D58*$E58)*(1+Rental_Increase2)^(EA$3-1)</f>
        <v>0</v>
      </c>
      <c r="EB58" s="135">
        <f>($A58*$D58*$E58)*(1+Rental_Increase2)^(EB$3-1)</f>
        <v>0</v>
      </c>
      <c r="EC58" s="135">
        <f>($A58*$D58*$E58)*(1+Rental_Increase2)^(EC$3-1)</f>
        <v>0</v>
      </c>
      <c r="ED58" s="135">
        <f>($A58*$D58*$E58)*(1+Rental_Increase2)^(ED$3-1)</f>
        <v>0</v>
      </c>
      <c r="EE58" s="135">
        <f>($A58*$D58*$E58)*(1+Rental_Increase2)^(EE$3-1)</f>
        <v>0</v>
      </c>
      <c r="EF58" s="135">
        <f>($A58*$D58*$E58)*(1+Rental_Increase2)^(EF$3-1)</f>
        <v>0</v>
      </c>
      <c r="EG58" s="135">
        <f>($A58*$D58*$E58)*(1+Rental_Increase2)^(EG$3-1)</f>
        <v>0</v>
      </c>
      <c r="EH58" s="135">
        <f>($A58*$D58*$E58)*(1+Rental_Increase2)^(EH$3-1)</f>
        <v>0</v>
      </c>
      <c r="EI58" s="135">
        <f>($A58*$D58*$E58)*(1+Rental_Increase2)^(EI$3-1)</f>
        <v>0</v>
      </c>
      <c r="EJ58" s="135">
        <f>($A58*$D58*$E58)*(1+Rental_Increase2)^(EJ$3-1)</f>
        <v>0</v>
      </c>
      <c r="EK58" s="135">
        <f>($A58*$D58*$E58)*(1+Rental_Increase2)^(EK$3-1)</f>
        <v>0</v>
      </c>
      <c r="EL58" s="135">
        <f>($A58*$D58*$E58)*(1+Rental_Increase2)^(EL$3-1)</f>
        <v>0</v>
      </c>
      <c r="EM58" s="193"/>
    </row>
    <row r="59" spans="1:143" ht="15.75" customHeight="1" x14ac:dyDescent="0.2">
      <c r="A59" s="123">
        <v>1</v>
      </c>
      <c r="B59" s="88">
        <v>1</v>
      </c>
      <c r="C59" s="61" t="s">
        <v>165</v>
      </c>
      <c r="D59" s="124">
        <v>0</v>
      </c>
      <c r="E59" s="125">
        <v>0</v>
      </c>
      <c r="U59" s="27"/>
      <c r="W59" s="135">
        <f>($A59*$D59*$E59)*(1+Rental_Increase)^(W$3-1)</f>
        <v>0</v>
      </c>
      <c r="X59" s="135">
        <f>($A59*$D59*$E59)*(1+Rental_Increase2)^(X$3-1)</f>
        <v>0</v>
      </c>
      <c r="Y59" s="135">
        <f>($A59*$D59*$E59)*(1+Rental_Increase2)^(Y$3-1)</f>
        <v>0</v>
      </c>
      <c r="Z59" s="135">
        <f>($A59*$D59*$E59)*(1+Rental_Increase2)^(Z$3-1)</f>
        <v>0</v>
      </c>
      <c r="AA59" s="135">
        <f>($A59*$D59*$E59)*(1+Rental_Increase2)^(AA$3-1)</f>
        <v>0</v>
      </c>
      <c r="AB59" s="135">
        <f>($A59*$D59*$E59)*(1+Rental_Increase2)^(AB$3-1)</f>
        <v>0</v>
      </c>
      <c r="AC59" s="135">
        <f>($A59*$D59*$E59)*(1+Rental_Increase2)^(AC$3-1)</f>
        <v>0</v>
      </c>
      <c r="AD59" s="135">
        <f>($A59*$D59*$E59)*(1+Rental_Increase2)^(AD$3-1)</f>
        <v>0</v>
      </c>
      <c r="AE59" s="135">
        <f>($A59*$D59*$E59)*(1+Rental_Increase2)^(AE$3-1)</f>
        <v>0</v>
      </c>
      <c r="AF59" s="135">
        <f>($A59*$D59*$E59)*(1+Rental_Increase2)^(AF$3-1)</f>
        <v>0</v>
      </c>
      <c r="AG59" s="135">
        <f>($A59*$D59*$E59)*(1+Rental_Increase2)^(AG$3-1)</f>
        <v>0</v>
      </c>
      <c r="AH59" s="135">
        <f>($A59*$D59*$E59)*(1+Rental_Increase2)^(AH$3-1)</f>
        <v>0</v>
      </c>
      <c r="AI59" s="135">
        <f>($A59*$D59*$E59)*(1+Rental_Increase2)^(AI$3-1)</f>
        <v>0</v>
      </c>
      <c r="AJ59" s="135">
        <f>($A59*$D59*$E59)*(1+Rental_Increase2)^(AJ$3-1)</f>
        <v>0</v>
      </c>
      <c r="AK59" s="135">
        <f>($A59*$D59*$E59)*(1+Rental_Increase2)^(AK$3-1)</f>
        <v>0</v>
      </c>
      <c r="AL59" s="135">
        <f>($A59*$D59*$E59)*(1+Rental_Increase2)^(AL$3-1)</f>
        <v>0</v>
      </c>
      <c r="AM59" s="135">
        <f>($A59*$D59*$E59)*(1+Rental_Increase2)^(AM$3-1)</f>
        <v>0</v>
      </c>
      <c r="AN59" s="135">
        <f>($A59*$D59*$E59)*(1+Rental_Increase2)^(AN$3-1)</f>
        <v>0</v>
      </c>
      <c r="AO59" s="135">
        <f>($A59*$D59*$E59)*(1+Rental_Increase2)^(AO$3-1)</f>
        <v>0</v>
      </c>
      <c r="AP59" s="135">
        <f>($A59*$D59*$E59)*(1+Rental_Increase2)^(AP$3-1)</f>
        <v>0</v>
      </c>
      <c r="AQ59" s="135">
        <f>($A59*$D59*$E59)*(1+Rental_Increase2)^(AQ$3-1)</f>
        <v>0</v>
      </c>
      <c r="AR59" s="135">
        <f>($A59*$D59*$E59)*(1+Rental_Increase2)^(AR$3-1)</f>
        <v>0</v>
      </c>
      <c r="AS59" s="135">
        <f>($A59*$D59*$E59)*(1+Rental_Increase2)^(AS$3-1)</f>
        <v>0</v>
      </c>
      <c r="AT59" s="135">
        <f>($A59*$D59*$E59)*(1+Rental_Increase2)^(AT$3-1)</f>
        <v>0</v>
      </c>
      <c r="AU59" s="135">
        <f>($A59*$D59*$E59)*(1+Rental_Increase2)^(AU$3-1)</f>
        <v>0</v>
      </c>
      <c r="AV59" s="135">
        <f>($A59*$D59*$E59)*(1+Rental_Increase2)^(AV$3-1)</f>
        <v>0</v>
      </c>
      <c r="AW59" s="135">
        <f>($A59*$D59*$E59)*(1+Rental_Increase2)^(AW$3-1)</f>
        <v>0</v>
      </c>
      <c r="AX59" s="135">
        <f>($A59*$D59*$E59)*(1+Rental_Increase2)^(AX$3-1)</f>
        <v>0</v>
      </c>
      <c r="AY59" s="135">
        <f>($A59*$D59*$E59)*(1+Rental_Increase2)^(AY$3-1)</f>
        <v>0</v>
      </c>
      <c r="AZ59" s="135">
        <f>($A59*$D59*$E59)*(1+Rental_Increase2)^(AZ$3-1)</f>
        <v>0</v>
      </c>
      <c r="BA59" s="135">
        <f>($A59*$D59*$E59)*(1+Rental_Increase2)^(BA$3-1)</f>
        <v>0</v>
      </c>
      <c r="BB59" s="135">
        <f>($A59*$D59*$E59)*(1+Rental_Increase2)^(BB$3-1)</f>
        <v>0</v>
      </c>
      <c r="BC59" s="135">
        <f>($A59*$D59*$E59)*(1+Rental_Increase2)^(BC$3-1)</f>
        <v>0</v>
      </c>
      <c r="BD59" s="135">
        <f>($A59*$D59*$E59)*(1+Rental_Increase2)^(BD$3-1)</f>
        <v>0</v>
      </c>
      <c r="BE59" s="135">
        <f>($A59*$D59*$E59)*(1+Rental_Increase2)^(BE$3-1)</f>
        <v>0</v>
      </c>
      <c r="BF59" s="135">
        <f>($A59*$D59*$E59)*(1+Rental_Increase2)^(BF$3-1)</f>
        <v>0</v>
      </c>
      <c r="BG59" s="135">
        <f>($A59*$D59*$E59)*(1+Rental_Increase2)^(BG$3-1)</f>
        <v>0</v>
      </c>
      <c r="BH59" s="135">
        <f>($A59*$D59*$E59)*(1+Rental_Increase2)^(BH$3-1)</f>
        <v>0</v>
      </c>
      <c r="BI59" s="135">
        <f>($A59*$D59*$E59)*(1+Rental_Increase2)^(BI$3-1)</f>
        <v>0</v>
      </c>
      <c r="BJ59" s="135">
        <f>($A59*$D59*$E59)*(1+Rental_Increase2)^(BJ$3-1)</f>
        <v>0</v>
      </c>
      <c r="BK59" s="135">
        <f>($A59*$D59*$E59)*(1+Rental_Increase2)^(BK$3-1)</f>
        <v>0</v>
      </c>
      <c r="BL59" s="135">
        <f>($A59*$D59*$E59)*(1+Rental_Increase2)^(BL$3-1)</f>
        <v>0</v>
      </c>
      <c r="BM59" s="135">
        <f>($A59*$D59*$E59)*(1+Rental_Increase2)^(BM$3-1)</f>
        <v>0</v>
      </c>
      <c r="BN59" s="135">
        <f>($A59*$D59*$E59)*(1+Rental_Increase2)^(BN$3-1)</f>
        <v>0</v>
      </c>
      <c r="BO59" s="135">
        <f>($A59*$D59*$E59)*(1+Rental_Increase2)^(BO$3-1)</f>
        <v>0</v>
      </c>
      <c r="BP59" s="135">
        <f>($A59*$D59*$E59)*(1+Rental_Increase2)^(BP$3-1)</f>
        <v>0</v>
      </c>
      <c r="BQ59" s="135">
        <f>($A59*$D59*$E59)*(1+Rental_Increase2)^(BQ$3-1)</f>
        <v>0</v>
      </c>
      <c r="BR59" s="135">
        <f>($A59*$D59*$E59)*(1+Rental_Increase2)^(BR$3-1)</f>
        <v>0</v>
      </c>
      <c r="BS59" s="135">
        <f>($A59*$D59*$E59)*(1+Rental_Increase2)^(BS$3-1)</f>
        <v>0</v>
      </c>
      <c r="BT59" s="135">
        <f>($A59*$D59*$E59)*(1+Rental_Increase2)^(BT$3-1)</f>
        <v>0</v>
      </c>
      <c r="BU59" s="135">
        <f>($A59*$D59*$E59)*(1+Rental_Increase2)^(BU$3-1)</f>
        <v>0</v>
      </c>
      <c r="BV59" s="135">
        <f>($A59*$D59*$E59)*(1+Rental_Increase2)^(BV$3-1)</f>
        <v>0</v>
      </c>
      <c r="BW59" s="135">
        <f>($A59*$D59*$E59)*(1+Rental_Increase2)^(BW$3-1)</f>
        <v>0</v>
      </c>
      <c r="BX59" s="135">
        <f>($A59*$D59*$E59)*(1+Rental_Increase2)^(BX$3-1)</f>
        <v>0</v>
      </c>
      <c r="BY59" s="135">
        <f>($A59*$D59*$E59)*(1+Rental_Increase2)^(BY$3-1)</f>
        <v>0</v>
      </c>
      <c r="BZ59" s="135">
        <f>($A59*$D59*$E59)*(1+Rental_Increase2)^(BZ$3-1)</f>
        <v>0</v>
      </c>
      <c r="CA59" s="135">
        <f>($A59*$D59*$E59)*(1+Rental_Increase2)^(CA$3-1)</f>
        <v>0</v>
      </c>
      <c r="CB59" s="135">
        <f>($A59*$D59*$E59)*(1+Rental_Increase2)^(CB$3-1)</f>
        <v>0</v>
      </c>
      <c r="CC59" s="135">
        <f>($A59*$D59*$E59)*(1+Rental_Increase2)^(CC$3-1)</f>
        <v>0</v>
      </c>
      <c r="CD59" s="135">
        <f>($A59*$D59*$E59)*(1+Rental_Increase2)^(CD$3-1)</f>
        <v>0</v>
      </c>
      <c r="CE59" s="135">
        <f>($A59*$D59*$E59)*(1+Rental_Increase2)^(CE$3-1)</f>
        <v>0</v>
      </c>
      <c r="CF59" s="135">
        <f>($A59*$D59*$E59)*(1+Rental_Increase2)^(CF$3-1)</f>
        <v>0</v>
      </c>
      <c r="CG59" s="135">
        <f>($A59*$D59*$E59)*(1+Rental_Increase2)^(CG$3-1)</f>
        <v>0</v>
      </c>
      <c r="CH59" s="135">
        <f>($A59*$D59*$E59)*(1+Rental_Increase2)^(CH$3-1)</f>
        <v>0</v>
      </c>
      <c r="CI59" s="135">
        <f>($A59*$D59*$E59)*(1+Rental_Increase2)^(CI$3-1)</f>
        <v>0</v>
      </c>
      <c r="CJ59" s="135">
        <f>($A59*$D59*$E59)*(1+Rental_Increase2)^(CJ$3-1)</f>
        <v>0</v>
      </c>
      <c r="CK59" s="135">
        <f>($A59*$D59*$E59)*(1+Rental_Increase2)^(CK$3-1)</f>
        <v>0</v>
      </c>
      <c r="CL59" s="135">
        <f>($A59*$D59*$E59)*(1+Rental_Increase2)^(CL$3-1)</f>
        <v>0</v>
      </c>
      <c r="CM59" s="135">
        <f>($A59*$D59*$E59)*(1+Rental_Increase2)^(CM$3-1)</f>
        <v>0</v>
      </c>
      <c r="CN59" s="135">
        <f>($A59*$D59*$E59)*(1+Rental_Increase2)^(CN$3-1)</f>
        <v>0</v>
      </c>
      <c r="CO59" s="135">
        <f>($A59*$D59*$E59)*(1+Rental_Increase2)^(CO$3-1)</f>
        <v>0</v>
      </c>
      <c r="CP59" s="135">
        <f>($A59*$D59*$E59)*(1+Rental_Increase2)^(CP$3-1)</f>
        <v>0</v>
      </c>
      <c r="CQ59" s="135">
        <f>($A59*$D59*$E59)*(1+Rental_Increase2)^(CQ$3-1)</f>
        <v>0</v>
      </c>
      <c r="CR59" s="135">
        <f>($A59*$D59*$E59)*(1+Rental_Increase2)^(CR$3-1)</f>
        <v>0</v>
      </c>
      <c r="CS59" s="135">
        <f>($A59*$D59*$E59)*(1+Rental_Increase2)^(CS$3-1)</f>
        <v>0</v>
      </c>
      <c r="CT59" s="135">
        <f>($A59*$D59*$E59)*(1+Rental_Increase2)^(CT$3-1)</f>
        <v>0</v>
      </c>
      <c r="CU59" s="135">
        <f>($A59*$D59*$E59)*(1+Rental_Increase2)^(CU$3-1)</f>
        <v>0</v>
      </c>
      <c r="CV59" s="135">
        <f>($A59*$D59*$E59)*(1+Rental_Increase2)^(CV$3-1)</f>
        <v>0</v>
      </c>
      <c r="CW59" s="135">
        <f>($A59*$D59*$E59)*(1+Rental_Increase2)^(CW$3-1)</f>
        <v>0</v>
      </c>
      <c r="CX59" s="135">
        <f>($A59*$D59*$E59)*(1+Rental_Increase2)^(CX$3-1)</f>
        <v>0</v>
      </c>
      <c r="CY59" s="135">
        <f>($A59*$D59*$E59)*(1+Rental_Increase2)^(CY$3-1)</f>
        <v>0</v>
      </c>
      <c r="CZ59" s="135">
        <f>($A59*$D59*$E59)*(1+Rental_Increase2)^(CZ$3-1)</f>
        <v>0</v>
      </c>
      <c r="DA59" s="135">
        <f>($A59*$D59*$E59)*(1+Rental_Increase2)^(DA$3-1)</f>
        <v>0</v>
      </c>
      <c r="DB59" s="135">
        <f>($A59*$D59*$E59)*(1+Rental_Increase2)^(DB$3-1)</f>
        <v>0</v>
      </c>
      <c r="DC59" s="135">
        <f>($A59*$D59*$E59)*(1+Rental_Increase2)^(DC$3-1)</f>
        <v>0</v>
      </c>
      <c r="DD59" s="135">
        <f>($A59*$D59*$E59)*(1+Rental_Increase2)^(DD$3-1)</f>
        <v>0</v>
      </c>
      <c r="DE59" s="135">
        <f>($A59*$D59*$E59)*(1+Rental_Increase2)^(DE$3-1)</f>
        <v>0</v>
      </c>
      <c r="DF59" s="135">
        <f>($A59*$D59*$E59)*(1+Rental_Increase2)^(DF$3-1)</f>
        <v>0</v>
      </c>
      <c r="DG59" s="135">
        <f>($A59*$D59*$E59)*(1+Rental_Increase2)^(DG$3-1)</f>
        <v>0</v>
      </c>
      <c r="DH59" s="135">
        <f>($A59*$D59*$E59)*(1+Rental_Increase2)^(DH$3-1)</f>
        <v>0</v>
      </c>
      <c r="DI59" s="135">
        <f>($A59*$D59*$E59)*(1+Rental_Increase2)^(DI$3-1)</f>
        <v>0</v>
      </c>
      <c r="DJ59" s="135">
        <f>($A59*$D59*$E59)*(1+Rental_Increase2)^(DJ$3-1)</f>
        <v>0</v>
      </c>
      <c r="DK59" s="135">
        <f>($A59*$D59*$E59)*(1+Rental_Increase2)^(DK$3-1)</f>
        <v>0</v>
      </c>
      <c r="DL59" s="135">
        <f>($A59*$D59*$E59)*(1+Rental_Increase2)^(DL$3-1)</f>
        <v>0</v>
      </c>
      <c r="DM59" s="135">
        <f>($A59*$D59*$E59)*(1+Rental_Increase2)^(DM$3-1)</f>
        <v>0</v>
      </c>
      <c r="DN59" s="135">
        <f>($A59*$D59*$E59)*(1+Rental_Increase2)^(DN$3-1)</f>
        <v>0</v>
      </c>
      <c r="DO59" s="135">
        <f>($A59*$D59*$E59)*(1+Rental_Increase2)^(DO$3-1)</f>
        <v>0</v>
      </c>
      <c r="DP59" s="135">
        <f>($A59*$D59*$E59)*(1+Rental_Increase2)^(DP$3-1)</f>
        <v>0</v>
      </c>
      <c r="DQ59" s="135">
        <f>($A59*$D59*$E59)*(1+Rental_Increase2)^(DQ$3-1)</f>
        <v>0</v>
      </c>
      <c r="DR59" s="135">
        <f>($A59*$D59*$E59)*(1+Rental_Increase2)^(DR$3-1)</f>
        <v>0</v>
      </c>
      <c r="DS59" s="135">
        <f>($A59*$D59*$E59)*(1+Rental_Increase2)^(DS$3-1)</f>
        <v>0</v>
      </c>
      <c r="DT59" s="135">
        <f>($A59*$D59*$E59)*(1+Rental_Increase2)^(DT$3-1)</f>
        <v>0</v>
      </c>
      <c r="DU59" s="135">
        <f>($A59*$D59*$E59)*(1+Rental_Increase2)^(DU$3-1)</f>
        <v>0</v>
      </c>
      <c r="DV59" s="135">
        <f>($A59*$D59*$E59)*(1+Rental_Increase2)^(DV$3-1)</f>
        <v>0</v>
      </c>
      <c r="DW59" s="135">
        <f>($A59*$D59*$E59)*(1+Rental_Increase2)^(DW$3-1)</f>
        <v>0</v>
      </c>
      <c r="DX59" s="135">
        <f>($A59*$D59*$E59)*(1+Rental_Increase2)^(DX$3-1)</f>
        <v>0</v>
      </c>
      <c r="DY59" s="135">
        <f>($A59*$D59*$E59)*(1+Rental_Increase2)^(DY$3-1)</f>
        <v>0</v>
      </c>
      <c r="DZ59" s="135">
        <f>($A59*$D59*$E59)*(1+Rental_Increase2)^(DZ$3-1)</f>
        <v>0</v>
      </c>
      <c r="EA59" s="135">
        <f>($A59*$D59*$E59)*(1+Rental_Increase2)^(EA$3-1)</f>
        <v>0</v>
      </c>
      <c r="EB59" s="135">
        <f>($A59*$D59*$E59)*(1+Rental_Increase2)^(EB$3-1)</f>
        <v>0</v>
      </c>
      <c r="EC59" s="135">
        <f>($A59*$D59*$E59)*(1+Rental_Increase2)^(EC$3-1)</f>
        <v>0</v>
      </c>
      <c r="ED59" s="135">
        <f>($A59*$D59*$E59)*(1+Rental_Increase2)^(ED$3-1)</f>
        <v>0</v>
      </c>
      <c r="EE59" s="135">
        <f>($A59*$D59*$E59)*(1+Rental_Increase2)^(EE$3-1)</f>
        <v>0</v>
      </c>
      <c r="EF59" s="135">
        <f>($A59*$D59*$E59)*(1+Rental_Increase2)^(EF$3-1)</f>
        <v>0</v>
      </c>
      <c r="EG59" s="135">
        <f>($A59*$D59*$E59)*(1+Rental_Increase2)^(EG$3-1)</f>
        <v>0</v>
      </c>
      <c r="EH59" s="135">
        <f>($A59*$D59*$E59)*(1+Rental_Increase2)^(EH$3-1)</f>
        <v>0</v>
      </c>
      <c r="EI59" s="135">
        <f>($A59*$D59*$E59)*(1+Rental_Increase2)^(EI$3-1)</f>
        <v>0</v>
      </c>
      <c r="EJ59" s="135">
        <f>($A59*$D59*$E59)*(1+Rental_Increase2)^(EJ$3-1)</f>
        <v>0</v>
      </c>
      <c r="EK59" s="135">
        <f>($A59*$D59*$E59)*(1+Rental_Increase2)^(EK$3-1)</f>
        <v>0</v>
      </c>
      <c r="EL59" s="135">
        <f>($A59*$D59*$E59)*(1+Rental_Increase2)^(EL$3-1)</f>
        <v>0</v>
      </c>
      <c r="EM59" s="193"/>
    </row>
    <row r="60" spans="1:143" ht="15.75" customHeight="1" x14ac:dyDescent="0.2">
      <c r="A60" s="123">
        <v>1</v>
      </c>
      <c r="B60" s="88">
        <v>1</v>
      </c>
      <c r="C60" s="61" t="s">
        <v>166</v>
      </c>
      <c r="D60" s="124">
        <v>0</v>
      </c>
      <c r="E60" s="125">
        <v>0</v>
      </c>
      <c r="U60" s="27"/>
      <c r="W60" s="135">
        <f>($A60*$D60*$E60)*(1+Rental_Increase)^(W$3-1)</f>
        <v>0</v>
      </c>
      <c r="X60" s="135">
        <f>($A60*$D60*$E60)*(1+Rental_Increase2)^(X$3-1)</f>
        <v>0</v>
      </c>
      <c r="Y60" s="135">
        <f>($A60*$D60*$E60)*(1+Rental_Increase2)^(Y$3-1)</f>
        <v>0</v>
      </c>
      <c r="Z60" s="135">
        <f>($A60*$D60*$E60)*(1+Rental_Increase2)^(Z$3-1)</f>
        <v>0</v>
      </c>
      <c r="AA60" s="135">
        <f>($A60*$D60*$E60)*(1+Rental_Increase2)^(AA$3-1)</f>
        <v>0</v>
      </c>
      <c r="AB60" s="135">
        <f>($A60*$D60*$E60)*(1+Rental_Increase2)^(AB$3-1)</f>
        <v>0</v>
      </c>
      <c r="AC60" s="135">
        <f>($A60*$D60*$E60)*(1+Rental_Increase2)^(AC$3-1)</f>
        <v>0</v>
      </c>
      <c r="AD60" s="135">
        <f>($A60*$D60*$E60)*(1+Rental_Increase2)^(AD$3-1)</f>
        <v>0</v>
      </c>
      <c r="AE60" s="135">
        <f>($A60*$D60*$E60)*(1+Rental_Increase2)^(AE$3-1)</f>
        <v>0</v>
      </c>
      <c r="AF60" s="135">
        <f>($A60*$D60*$E60)*(1+Rental_Increase2)^(AF$3-1)</f>
        <v>0</v>
      </c>
      <c r="AG60" s="135">
        <f>($A60*$D60*$E60)*(1+Rental_Increase2)^(AG$3-1)</f>
        <v>0</v>
      </c>
      <c r="AH60" s="135">
        <f>($A60*$D60*$E60)*(1+Rental_Increase2)^(AH$3-1)</f>
        <v>0</v>
      </c>
      <c r="AI60" s="135">
        <f>($A60*$D60*$E60)*(1+Rental_Increase2)^(AI$3-1)</f>
        <v>0</v>
      </c>
      <c r="AJ60" s="135">
        <f>($A60*$D60*$E60)*(1+Rental_Increase2)^(AJ$3-1)</f>
        <v>0</v>
      </c>
      <c r="AK60" s="135">
        <f>($A60*$D60*$E60)*(1+Rental_Increase2)^(AK$3-1)</f>
        <v>0</v>
      </c>
      <c r="AL60" s="135">
        <f>($A60*$D60*$E60)*(1+Rental_Increase2)^(AL$3-1)</f>
        <v>0</v>
      </c>
      <c r="AM60" s="135">
        <f>($A60*$D60*$E60)*(1+Rental_Increase2)^(AM$3-1)</f>
        <v>0</v>
      </c>
      <c r="AN60" s="135">
        <f>($A60*$D60*$E60)*(1+Rental_Increase2)^(AN$3-1)</f>
        <v>0</v>
      </c>
      <c r="AO60" s="135">
        <f>($A60*$D60*$E60)*(1+Rental_Increase2)^(AO$3-1)</f>
        <v>0</v>
      </c>
      <c r="AP60" s="135">
        <f>($A60*$D60*$E60)*(1+Rental_Increase2)^(AP$3-1)</f>
        <v>0</v>
      </c>
      <c r="AQ60" s="135">
        <f>($A60*$D60*$E60)*(1+Rental_Increase2)^(AQ$3-1)</f>
        <v>0</v>
      </c>
      <c r="AR60" s="135">
        <f>($A60*$D60*$E60)*(1+Rental_Increase2)^(AR$3-1)</f>
        <v>0</v>
      </c>
      <c r="AS60" s="135">
        <f>($A60*$D60*$E60)*(1+Rental_Increase2)^(AS$3-1)</f>
        <v>0</v>
      </c>
      <c r="AT60" s="135">
        <f>($A60*$D60*$E60)*(1+Rental_Increase2)^(AT$3-1)</f>
        <v>0</v>
      </c>
      <c r="AU60" s="135">
        <f>($A60*$D60*$E60)*(1+Rental_Increase2)^(AU$3-1)</f>
        <v>0</v>
      </c>
      <c r="AV60" s="135">
        <f>($A60*$D60*$E60)*(1+Rental_Increase2)^(AV$3-1)</f>
        <v>0</v>
      </c>
      <c r="AW60" s="135">
        <f>($A60*$D60*$E60)*(1+Rental_Increase2)^(AW$3-1)</f>
        <v>0</v>
      </c>
      <c r="AX60" s="135">
        <f>($A60*$D60*$E60)*(1+Rental_Increase2)^(AX$3-1)</f>
        <v>0</v>
      </c>
      <c r="AY60" s="135">
        <f>($A60*$D60*$E60)*(1+Rental_Increase2)^(AY$3-1)</f>
        <v>0</v>
      </c>
      <c r="AZ60" s="135">
        <f>($A60*$D60*$E60)*(1+Rental_Increase2)^(AZ$3-1)</f>
        <v>0</v>
      </c>
      <c r="BA60" s="135">
        <f>($A60*$D60*$E60)*(1+Rental_Increase2)^(BA$3-1)</f>
        <v>0</v>
      </c>
      <c r="BB60" s="135">
        <f>($A60*$D60*$E60)*(1+Rental_Increase2)^(BB$3-1)</f>
        <v>0</v>
      </c>
      <c r="BC60" s="135">
        <f>($A60*$D60*$E60)*(1+Rental_Increase2)^(BC$3-1)</f>
        <v>0</v>
      </c>
      <c r="BD60" s="135">
        <f>($A60*$D60*$E60)*(1+Rental_Increase2)^(BD$3-1)</f>
        <v>0</v>
      </c>
      <c r="BE60" s="135">
        <f>($A60*$D60*$E60)*(1+Rental_Increase2)^(BE$3-1)</f>
        <v>0</v>
      </c>
      <c r="BF60" s="135">
        <f>($A60*$D60*$E60)*(1+Rental_Increase2)^(BF$3-1)</f>
        <v>0</v>
      </c>
      <c r="BG60" s="135">
        <f>($A60*$D60*$E60)*(1+Rental_Increase2)^(BG$3-1)</f>
        <v>0</v>
      </c>
      <c r="BH60" s="135">
        <f>($A60*$D60*$E60)*(1+Rental_Increase2)^(BH$3-1)</f>
        <v>0</v>
      </c>
      <c r="BI60" s="135">
        <f>($A60*$D60*$E60)*(1+Rental_Increase2)^(BI$3-1)</f>
        <v>0</v>
      </c>
      <c r="BJ60" s="135">
        <f>($A60*$D60*$E60)*(1+Rental_Increase2)^(BJ$3-1)</f>
        <v>0</v>
      </c>
      <c r="BK60" s="135">
        <f>($A60*$D60*$E60)*(1+Rental_Increase2)^(BK$3-1)</f>
        <v>0</v>
      </c>
      <c r="BL60" s="135">
        <f>($A60*$D60*$E60)*(1+Rental_Increase2)^(BL$3-1)</f>
        <v>0</v>
      </c>
      <c r="BM60" s="135">
        <f>($A60*$D60*$E60)*(1+Rental_Increase2)^(BM$3-1)</f>
        <v>0</v>
      </c>
      <c r="BN60" s="135">
        <f>($A60*$D60*$E60)*(1+Rental_Increase2)^(BN$3-1)</f>
        <v>0</v>
      </c>
      <c r="BO60" s="135">
        <f>($A60*$D60*$E60)*(1+Rental_Increase2)^(BO$3-1)</f>
        <v>0</v>
      </c>
      <c r="BP60" s="135">
        <f>($A60*$D60*$E60)*(1+Rental_Increase2)^(BP$3-1)</f>
        <v>0</v>
      </c>
      <c r="BQ60" s="135">
        <f>($A60*$D60*$E60)*(1+Rental_Increase2)^(BQ$3-1)</f>
        <v>0</v>
      </c>
      <c r="BR60" s="135">
        <f>($A60*$D60*$E60)*(1+Rental_Increase2)^(BR$3-1)</f>
        <v>0</v>
      </c>
      <c r="BS60" s="135">
        <f>($A60*$D60*$E60)*(1+Rental_Increase2)^(BS$3-1)</f>
        <v>0</v>
      </c>
      <c r="BT60" s="135">
        <f>($A60*$D60*$E60)*(1+Rental_Increase2)^(BT$3-1)</f>
        <v>0</v>
      </c>
      <c r="BU60" s="135">
        <f>($A60*$D60*$E60)*(1+Rental_Increase2)^(BU$3-1)</f>
        <v>0</v>
      </c>
      <c r="BV60" s="135">
        <f>($A60*$D60*$E60)*(1+Rental_Increase2)^(BV$3-1)</f>
        <v>0</v>
      </c>
      <c r="BW60" s="135">
        <f>($A60*$D60*$E60)*(1+Rental_Increase2)^(BW$3-1)</f>
        <v>0</v>
      </c>
      <c r="BX60" s="135">
        <f>($A60*$D60*$E60)*(1+Rental_Increase2)^(BX$3-1)</f>
        <v>0</v>
      </c>
      <c r="BY60" s="135">
        <f>($A60*$D60*$E60)*(1+Rental_Increase2)^(BY$3-1)</f>
        <v>0</v>
      </c>
      <c r="BZ60" s="135">
        <f>($A60*$D60*$E60)*(1+Rental_Increase2)^(BZ$3-1)</f>
        <v>0</v>
      </c>
      <c r="CA60" s="135">
        <f>($A60*$D60*$E60)*(1+Rental_Increase2)^(CA$3-1)</f>
        <v>0</v>
      </c>
      <c r="CB60" s="135">
        <f>($A60*$D60*$E60)*(1+Rental_Increase2)^(CB$3-1)</f>
        <v>0</v>
      </c>
      <c r="CC60" s="135">
        <f>($A60*$D60*$E60)*(1+Rental_Increase2)^(CC$3-1)</f>
        <v>0</v>
      </c>
      <c r="CD60" s="135">
        <f>($A60*$D60*$E60)*(1+Rental_Increase2)^(CD$3-1)</f>
        <v>0</v>
      </c>
      <c r="CE60" s="135">
        <f>($A60*$D60*$E60)*(1+Rental_Increase2)^(CE$3-1)</f>
        <v>0</v>
      </c>
      <c r="CF60" s="135">
        <f>($A60*$D60*$E60)*(1+Rental_Increase2)^(CF$3-1)</f>
        <v>0</v>
      </c>
      <c r="CG60" s="135">
        <f>($A60*$D60*$E60)*(1+Rental_Increase2)^(CG$3-1)</f>
        <v>0</v>
      </c>
      <c r="CH60" s="135">
        <f>($A60*$D60*$E60)*(1+Rental_Increase2)^(CH$3-1)</f>
        <v>0</v>
      </c>
      <c r="CI60" s="135">
        <f>($A60*$D60*$E60)*(1+Rental_Increase2)^(CI$3-1)</f>
        <v>0</v>
      </c>
      <c r="CJ60" s="135">
        <f>($A60*$D60*$E60)*(1+Rental_Increase2)^(CJ$3-1)</f>
        <v>0</v>
      </c>
      <c r="CK60" s="135">
        <f>($A60*$D60*$E60)*(1+Rental_Increase2)^(CK$3-1)</f>
        <v>0</v>
      </c>
      <c r="CL60" s="135">
        <f>($A60*$D60*$E60)*(1+Rental_Increase2)^(CL$3-1)</f>
        <v>0</v>
      </c>
      <c r="CM60" s="135">
        <f>($A60*$D60*$E60)*(1+Rental_Increase2)^(CM$3-1)</f>
        <v>0</v>
      </c>
      <c r="CN60" s="135">
        <f>($A60*$D60*$E60)*(1+Rental_Increase2)^(CN$3-1)</f>
        <v>0</v>
      </c>
      <c r="CO60" s="135">
        <f>($A60*$D60*$E60)*(1+Rental_Increase2)^(CO$3-1)</f>
        <v>0</v>
      </c>
      <c r="CP60" s="135">
        <f>($A60*$D60*$E60)*(1+Rental_Increase2)^(CP$3-1)</f>
        <v>0</v>
      </c>
      <c r="CQ60" s="135">
        <f>($A60*$D60*$E60)*(1+Rental_Increase2)^(CQ$3-1)</f>
        <v>0</v>
      </c>
      <c r="CR60" s="135">
        <f>($A60*$D60*$E60)*(1+Rental_Increase2)^(CR$3-1)</f>
        <v>0</v>
      </c>
      <c r="CS60" s="135">
        <f>($A60*$D60*$E60)*(1+Rental_Increase2)^(CS$3-1)</f>
        <v>0</v>
      </c>
      <c r="CT60" s="135">
        <f>($A60*$D60*$E60)*(1+Rental_Increase2)^(CT$3-1)</f>
        <v>0</v>
      </c>
      <c r="CU60" s="135">
        <f>($A60*$D60*$E60)*(1+Rental_Increase2)^(CU$3-1)</f>
        <v>0</v>
      </c>
      <c r="CV60" s="135">
        <f>($A60*$D60*$E60)*(1+Rental_Increase2)^(CV$3-1)</f>
        <v>0</v>
      </c>
      <c r="CW60" s="135">
        <f>($A60*$D60*$E60)*(1+Rental_Increase2)^(CW$3-1)</f>
        <v>0</v>
      </c>
      <c r="CX60" s="135">
        <f>($A60*$D60*$E60)*(1+Rental_Increase2)^(CX$3-1)</f>
        <v>0</v>
      </c>
      <c r="CY60" s="135">
        <f>($A60*$D60*$E60)*(1+Rental_Increase2)^(CY$3-1)</f>
        <v>0</v>
      </c>
      <c r="CZ60" s="135">
        <f>($A60*$D60*$E60)*(1+Rental_Increase2)^(CZ$3-1)</f>
        <v>0</v>
      </c>
      <c r="DA60" s="135">
        <f>($A60*$D60*$E60)*(1+Rental_Increase2)^(DA$3-1)</f>
        <v>0</v>
      </c>
      <c r="DB60" s="135">
        <f>($A60*$D60*$E60)*(1+Rental_Increase2)^(DB$3-1)</f>
        <v>0</v>
      </c>
      <c r="DC60" s="135">
        <f>($A60*$D60*$E60)*(1+Rental_Increase2)^(DC$3-1)</f>
        <v>0</v>
      </c>
      <c r="DD60" s="135">
        <f>($A60*$D60*$E60)*(1+Rental_Increase2)^(DD$3-1)</f>
        <v>0</v>
      </c>
      <c r="DE60" s="135">
        <f>($A60*$D60*$E60)*(1+Rental_Increase2)^(DE$3-1)</f>
        <v>0</v>
      </c>
      <c r="DF60" s="135">
        <f>($A60*$D60*$E60)*(1+Rental_Increase2)^(DF$3-1)</f>
        <v>0</v>
      </c>
      <c r="DG60" s="135">
        <f>($A60*$D60*$E60)*(1+Rental_Increase2)^(DG$3-1)</f>
        <v>0</v>
      </c>
      <c r="DH60" s="135">
        <f>($A60*$D60*$E60)*(1+Rental_Increase2)^(DH$3-1)</f>
        <v>0</v>
      </c>
      <c r="DI60" s="135">
        <f>($A60*$D60*$E60)*(1+Rental_Increase2)^(DI$3-1)</f>
        <v>0</v>
      </c>
      <c r="DJ60" s="135">
        <f>($A60*$D60*$E60)*(1+Rental_Increase2)^(DJ$3-1)</f>
        <v>0</v>
      </c>
      <c r="DK60" s="135">
        <f>($A60*$D60*$E60)*(1+Rental_Increase2)^(DK$3-1)</f>
        <v>0</v>
      </c>
      <c r="DL60" s="135">
        <f>($A60*$D60*$E60)*(1+Rental_Increase2)^(DL$3-1)</f>
        <v>0</v>
      </c>
      <c r="DM60" s="135">
        <f>($A60*$D60*$E60)*(1+Rental_Increase2)^(DM$3-1)</f>
        <v>0</v>
      </c>
      <c r="DN60" s="135">
        <f>($A60*$D60*$E60)*(1+Rental_Increase2)^(DN$3-1)</f>
        <v>0</v>
      </c>
      <c r="DO60" s="135">
        <f>($A60*$D60*$E60)*(1+Rental_Increase2)^(DO$3-1)</f>
        <v>0</v>
      </c>
      <c r="DP60" s="135">
        <f>($A60*$D60*$E60)*(1+Rental_Increase2)^(DP$3-1)</f>
        <v>0</v>
      </c>
      <c r="DQ60" s="135">
        <f>($A60*$D60*$E60)*(1+Rental_Increase2)^(DQ$3-1)</f>
        <v>0</v>
      </c>
      <c r="DR60" s="135">
        <f>($A60*$D60*$E60)*(1+Rental_Increase2)^(DR$3-1)</f>
        <v>0</v>
      </c>
      <c r="DS60" s="135">
        <f>($A60*$D60*$E60)*(1+Rental_Increase2)^(DS$3-1)</f>
        <v>0</v>
      </c>
      <c r="DT60" s="135">
        <f>($A60*$D60*$E60)*(1+Rental_Increase2)^(DT$3-1)</f>
        <v>0</v>
      </c>
      <c r="DU60" s="135">
        <f>($A60*$D60*$E60)*(1+Rental_Increase2)^(DU$3-1)</f>
        <v>0</v>
      </c>
      <c r="DV60" s="135">
        <f>($A60*$D60*$E60)*(1+Rental_Increase2)^(DV$3-1)</f>
        <v>0</v>
      </c>
      <c r="DW60" s="135">
        <f>($A60*$D60*$E60)*(1+Rental_Increase2)^(DW$3-1)</f>
        <v>0</v>
      </c>
      <c r="DX60" s="135">
        <f>($A60*$D60*$E60)*(1+Rental_Increase2)^(DX$3-1)</f>
        <v>0</v>
      </c>
      <c r="DY60" s="135">
        <f>($A60*$D60*$E60)*(1+Rental_Increase2)^(DY$3-1)</f>
        <v>0</v>
      </c>
      <c r="DZ60" s="135">
        <f>($A60*$D60*$E60)*(1+Rental_Increase2)^(DZ$3-1)</f>
        <v>0</v>
      </c>
      <c r="EA60" s="135">
        <f>($A60*$D60*$E60)*(1+Rental_Increase2)^(EA$3-1)</f>
        <v>0</v>
      </c>
      <c r="EB60" s="135">
        <f>($A60*$D60*$E60)*(1+Rental_Increase2)^(EB$3-1)</f>
        <v>0</v>
      </c>
      <c r="EC60" s="135">
        <f>($A60*$D60*$E60)*(1+Rental_Increase2)^(EC$3-1)</f>
        <v>0</v>
      </c>
      <c r="ED60" s="135">
        <f>($A60*$D60*$E60)*(1+Rental_Increase2)^(ED$3-1)</f>
        <v>0</v>
      </c>
      <c r="EE60" s="135">
        <f>($A60*$D60*$E60)*(1+Rental_Increase2)^(EE$3-1)</f>
        <v>0</v>
      </c>
      <c r="EF60" s="135">
        <f>($A60*$D60*$E60)*(1+Rental_Increase2)^(EF$3-1)</f>
        <v>0</v>
      </c>
      <c r="EG60" s="135">
        <f>($A60*$D60*$E60)*(1+Rental_Increase2)^(EG$3-1)</f>
        <v>0</v>
      </c>
      <c r="EH60" s="135">
        <f>($A60*$D60*$E60)*(1+Rental_Increase2)^(EH$3-1)</f>
        <v>0</v>
      </c>
      <c r="EI60" s="135">
        <f>($A60*$D60*$E60)*(1+Rental_Increase2)^(EI$3-1)</f>
        <v>0</v>
      </c>
      <c r="EJ60" s="135">
        <f>($A60*$D60*$E60)*(1+Rental_Increase2)^(EJ$3-1)</f>
        <v>0</v>
      </c>
      <c r="EK60" s="135">
        <f>($A60*$D60*$E60)*(1+Rental_Increase2)^(EK$3-1)</f>
        <v>0</v>
      </c>
      <c r="EL60" s="135">
        <f>($A60*$D60*$E60)*(1+Rental_Increase2)^(EL$3-1)</f>
        <v>0</v>
      </c>
      <c r="EM60" s="193"/>
    </row>
    <row r="61" spans="1:143" ht="15.75" customHeight="1" x14ac:dyDescent="0.2">
      <c r="A61" s="123">
        <v>1</v>
      </c>
      <c r="B61" s="88">
        <v>1</v>
      </c>
      <c r="C61" s="61" t="s">
        <v>135</v>
      </c>
      <c r="D61" s="124">
        <v>0</v>
      </c>
      <c r="E61" s="125">
        <v>0</v>
      </c>
      <c r="U61" s="27"/>
      <c r="W61" s="135">
        <f>($A61*$D61*$E61)*(1+Rental_Increase)^(W$3-1)</f>
        <v>0</v>
      </c>
      <c r="X61" s="135">
        <f>($A61*$D61*$E61)*(1+Rental_Increase2)^(X$3-1)</f>
        <v>0</v>
      </c>
      <c r="Y61" s="135">
        <f>($A61*$D61*$E61)*(1+Rental_Increase2)^(Y$3-1)</f>
        <v>0</v>
      </c>
      <c r="Z61" s="135">
        <f>($A61*$D61*$E61)*(1+Rental_Increase2)^(Z$3-1)</f>
        <v>0</v>
      </c>
      <c r="AA61" s="135">
        <f>($A61*$D61*$E61)*(1+Rental_Increase2)^(AA$3-1)</f>
        <v>0</v>
      </c>
      <c r="AB61" s="135">
        <f>($A61*$D61*$E61)*(1+Rental_Increase2)^(AB$3-1)</f>
        <v>0</v>
      </c>
      <c r="AC61" s="135">
        <f>($A61*$D61*$E61)*(1+Rental_Increase2)^(AC$3-1)</f>
        <v>0</v>
      </c>
      <c r="AD61" s="135">
        <f>($A61*$D61*$E61)*(1+Rental_Increase2)^(AD$3-1)</f>
        <v>0</v>
      </c>
      <c r="AE61" s="135">
        <f>($A61*$D61*$E61)*(1+Rental_Increase2)^(AE$3-1)</f>
        <v>0</v>
      </c>
      <c r="AF61" s="135">
        <f>($A61*$D61*$E61)*(1+Rental_Increase2)^(AF$3-1)</f>
        <v>0</v>
      </c>
      <c r="AG61" s="135">
        <f>($A61*$D61*$E61)*(1+Rental_Increase2)^(AG$3-1)</f>
        <v>0</v>
      </c>
      <c r="AH61" s="135">
        <f>($A61*$D61*$E61)*(1+Rental_Increase2)^(AH$3-1)</f>
        <v>0</v>
      </c>
      <c r="AI61" s="135">
        <f>($A61*$D61*$E61)*(1+Rental_Increase2)^(AI$3-1)</f>
        <v>0</v>
      </c>
      <c r="AJ61" s="135">
        <f>($A61*$D61*$E61)*(1+Rental_Increase2)^(AJ$3-1)</f>
        <v>0</v>
      </c>
      <c r="AK61" s="135">
        <f>($A61*$D61*$E61)*(1+Rental_Increase2)^(AK$3-1)</f>
        <v>0</v>
      </c>
      <c r="AL61" s="135">
        <f>($A61*$D61*$E61)*(1+Rental_Increase2)^(AL$3-1)</f>
        <v>0</v>
      </c>
      <c r="AM61" s="135">
        <f>($A61*$D61*$E61)*(1+Rental_Increase2)^(AM$3-1)</f>
        <v>0</v>
      </c>
      <c r="AN61" s="135">
        <f>($A61*$D61*$E61)*(1+Rental_Increase2)^(AN$3-1)</f>
        <v>0</v>
      </c>
      <c r="AO61" s="135">
        <f>($A61*$D61*$E61)*(1+Rental_Increase2)^(AO$3-1)</f>
        <v>0</v>
      </c>
      <c r="AP61" s="135">
        <f>($A61*$D61*$E61)*(1+Rental_Increase2)^(AP$3-1)</f>
        <v>0</v>
      </c>
      <c r="AQ61" s="135">
        <f>($A61*$D61*$E61)*(1+Rental_Increase2)^(AQ$3-1)</f>
        <v>0</v>
      </c>
      <c r="AR61" s="135">
        <f>($A61*$D61*$E61)*(1+Rental_Increase2)^(AR$3-1)</f>
        <v>0</v>
      </c>
      <c r="AS61" s="135">
        <f>($A61*$D61*$E61)*(1+Rental_Increase2)^(AS$3-1)</f>
        <v>0</v>
      </c>
      <c r="AT61" s="135">
        <f>($A61*$D61*$E61)*(1+Rental_Increase2)^(AT$3-1)</f>
        <v>0</v>
      </c>
      <c r="AU61" s="135">
        <f>($A61*$D61*$E61)*(1+Rental_Increase2)^(AU$3-1)</f>
        <v>0</v>
      </c>
      <c r="AV61" s="135">
        <f>($A61*$D61*$E61)*(1+Rental_Increase2)^(AV$3-1)</f>
        <v>0</v>
      </c>
      <c r="AW61" s="135">
        <f>($A61*$D61*$E61)*(1+Rental_Increase2)^(AW$3-1)</f>
        <v>0</v>
      </c>
      <c r="AX61" s="135">
        <f>($A61*$D61*$E61)*(1+Rental_Increase2)^(AX$3-1)</f>
        <v>0</v>
      </c>
      <c r="AY61" s="135">
        <f>($A61*$D61*$E61)*(1+Rental_Increase2)^(AY$3-1)</f>
        <v>0</v>
      </c>
      <c r="AZ61" s="135">
        <f>($A61*$D61*$E61)*(1+Rental_Increase2)^(AZ$3-1)</f>
        <v>0</v>
      </c>
      <c r="BA61" s="135">
        <f>($A61*$D61*$E61)*(1+Rental_Increase2)^(BA$3-1)</f>
        <v>0</v>
      </c>
      <c r="BB61" s="135">
        <f>($A61*$D61*$E61)*(1+Rental_Increase2)^(BB$3-1)</f>
        <v>0</v>
      </c>
      <c r="BC61" s="135">
        <f>($A61*$D61*$E61)*(1+Rental_Increase2)^(BC$3-1)</f>
        <v>0</v>
      </c>
      <c r="BD61" s="135">
        <f>($A61*$D61*$E61)*(1+Rental_Increase2)^(BD$3-1)</f>
        <v>0</v>
      </c>
      <c r="BE61" s="135">
        <f>($A61*$D61*$E61)*(1+Rental_Increase2)^(BE$3-1)</f>
        <v>0</v>
      </c>
      <c r="BF61" s="135">
        <f>($A61*$D61*$E61)*(1+Rental_Increase2)^(BF$3-1)</f>
        <v>0</v>
      </c>
      <c r="BG61" s="135">
        <f>($A61*$D61*$E61)*(1+Rental_Increase2)^(BG$3-1)</f>
        <v>0</v>
      </c>
      <c r="BH61" s="135">
        <f>($A61*$D61*$E61)*(1+Rental_Increase2)^(BH$3-1)</f>
        <v>0</v>
      </c>
      <c r="BI61" s="135">
        <f>($A61*$D61*$E61)*(1+Rental_Increase2)^(BI$3-1)</f>
        <v>0</v>
      </c>
      <c r="BJ61" s="135">
        <f>($A61*$D61*$E61)*(1+Rental_Increase2)^(BJ$3-1)</f>
        <v>0</v>
      </c>
      <c r="BK61" s="135">
        <f>($A61*$D61*$E61)*(1+Rental_Increase2)^(BK$3-1)</f>
        <v>0</v>
      </c>
      <c r="BL61" s="135">
        <f>($A61*$D61*$E61)*(1+Rental_Increase2)^(BL$3-1)</f>
        <v>0</v>
      </c>
      <c r="BM61" s="135">
        <f>($A61*$D61*$E61)*(1+Rental_Increase2)^(BM$3-1)</f>
        <v>0</v>
      </c>
      <c r="BN61" s="135">
        <f>($A61*$D61*$E61)*(1+Rental_Increase2)^(BN$3-1)</f>
        <v>0</v>
      </c>
      <c r="BO61" s="135">
        <f>($A61*$D61*$E61)*(1+Rental_Increase2)^(BO$3-1)</f>
        <v>0</v>
      </c>
      <c r="BP61" s="135">
        <f>($A61*$D61*$E61)*(1+Rental_Increase2)^(BP$3-1)</f>
        <v>0</v>
      </c>
      <c r="BQ61" s="135">
        <f>($A61*$D61*$E61)*(1+Rental_Increase2)^(BQ$3-1)</f>
        <v>0</v>
      </c>
      <c r="BR61" s="135">
        <f>($A61*$D61*$E61)*(1+Rental_Increase2)^(BR$3-1)</f>
        <v>0</v>
      </c>
      <c r="BS61" s="135">
        <f>($A61*$D61*$E61)*(1+Rental_Increase2)^(BS$3-1)</f>
        <v>0</v>
      </c>
      <c r="BT61" s="135">
        <f>($A61*$D61*$E61)*(1+Rental_Increase2)^(BT$3-1)</f>
        <v>0</v>
      </c>
      <c r="BU61" s="135">
        <f>($A61*$D61*$E61)*(1+Rental_Increase2)^(BU$3-1)</f>
        <v>0</v>
      </c>
      <c r="BV61" s="135">
        <f>($A61*$D61*$E61)*(1+Rental_Increase2)^(BV$3-1)</f>
        <v>0</v>
      </c>
      <c r="BW61" s="135">
        <f>($A61*$D61*$E61)*(1+Rental_Increase2)^(BW$3-1)</f>
        <v>0</v>
      </c>
      <c r="BX61" s="135">
        <f>($A61*$D61*$E61)*(1+Rental_Increase2)^(BX$3-1)</f>
        <v>0</v>
      </c>
      <c r="BY61" s="135">
        <f>($A61*$D61*$E61)*(1+Rental_Increase2)^(BY$3-1)</f>
        <v>0</v>
      </c>
      <c r="BZ61" s="135">
        <f>($A61*$D61*$E61)*(1+Rental_Increase2)^(BZ$3-1)</f>
        <v>0</v>
      </c>
      <c r="CA61" s="135">
        <f>($A61*$D61*$E61)*(1+Rental_Increase2)^(CA$3-1)</f>
        <v>0</v>
      </c>
      <c r="CB61" s="135">
        <f>($A61*$D61*$E61)*(1+Rental_Increase2)^(CB$3-1)</f>
        <v>0</v>
      </c>
      <c r="CC61" s="135">
        <f>($A61*$D61*$E61)*(1+Rental_Increase2)^(CC$3-1)</f>
        <v>0</v>
      </c>
      <c r="CD61" s="135">
        <f>($A61*$D61*$E61)*(1+Rental_Increase2)^(CD$3-1)</f>
        <v>0</v>
      </c>
      <c r="CE61" s="135">
        <f>($A61*$D61*$E61)*(1+Rental_Increase2)^(CE$3-1)</f>
        <v>0</v>
      </c>
      <c r="CF61" s="135">
        <f>($A61*$D61*$E61)*(1+Rental_Increase2)^(CF$3-1)</f>
        <v>0</v>
      </c>
      <c r="CG61" s="135">
        <f>($A61*$D61*$E61)*(1+Rental_Increase2)^(CG$3-1)</f>
        <v>0</v>
      </c>
      <c r="CH61" s="135">
        <f>($A61*$D61*$E61)*(1+Rental_Increase2)^(CH$3-1)</f>
        <v>0</v>
      </c>
      <c r="CI61" s="135">
        <f>($A61*$D61*$E61)*(1+Rental_Increase2)^(CI$3-1)</f>
        <v>0</v>
      </c>
      <c r="CJ61" s="135">
        <f>($A61*$D61*$E61)*(1+Rental_Increase2)^(CJ$3-1)</f>
        <v>0</v>
      </c>
      <c r="CK61" s="135">
        <f>($A61*$D61*$E61)*(1+Rental_Increase2)^(CK$3-1)</f>
        <v>0</v>
      </c>
      <c r="CL61" s="135">
        <f>($A61*$D61*$E61)*(1+Rental_Increase2)^(CL$3-1)</f>
        <v>0</v>
      </c>
      <c r="CM61" s="135">
        <f>($A61*$D61*$E61)*(1+Rental_Increase2)^(CM$3-1)</f>
        <v>0</v>
      </c>
      <c r="CN61" s="135">
        <f>($A61*$D61*$E61)*(1+Rental_Increase2)^(CN$3-1)</f>
        <v>0</v>
      </c>
      <c r="CO61" s="135">
        <f>($A61*$D61*$E61)*(1+Rental_Increase2)^(CO$3-1)</f>
        <v>0</v>
      </c>
      <c r="CP61" s="135">
        <f>($A61*$D61*$E61)*(1+Rental_Increase2)^(CP$3-1)</f>
        <v>0</v>
      </c>
      <c r="CQ61" s="135">
        <f>($A61*$D61*$E61)*(1+Rental_Increase2)^(CQ$3-1)</f>
        <v>0</v>
      </c>
      <c r="CR61" s="135">
        <f>($A61*$D61*$E61)*(1+Rental_Increase2)^(CR$3-1)</f>
        <v>0</v>
      </c>
      <c r="CS61" s="135">
        <f>($A61*$D61*$E61)*(1+Rental_Increase2)^(CS$3-1)</f>
        <v>0</v>
      </c>
      <c r="CT61" s="135">
        <f>($A61*$D61*$E61)*(1+Rental_Increase2)^(CT$3-1)</f>
        <v>0</v>
      </c>
      <c r="CU61" s="135">
        <f>($A61*$D61*$E61)*(1+Rental_Increase2)^(CU$3-1)</f>
        <v>0</v>
      </c>
      <c r="CV61" s="135">
        <f>($A61*$D61*$E61)*(1+Rental_Increase2)^(CV$3-1)</f>
        <v>0</v>
      </c>
      <c r="CW61" s="135">
        <f>($A61*$D61*$E61)*(1+Rental_Increase2)^(CW$3-1)</f>
        <v>0</v>
      </c>
      <c r="CX61" s="135">
        <f>($A61*$D61*$E61)*(1+Rental_Increase2)^(CX$3-1)</f>
        <v>0</v>
      </c>
      <c r="CY61" s="135">
        <f>($A61*$D61*$E61)*(1+Rental_Increase2)^(CY$3-1)</f>
        <v>0</v>
      </c>
      <c r="CZ61" s="135">
        <f>($A61*$D61*$E61)*(1+Rental_Increase2)^(CZ$3-1)</f>
        <v>0</v>
      </c>
      <c r="DA61" s="135">
        <f>($A61*$D61*$E61)*(1+Rental_Increase2)^(DA$3-1)</f>
        <v>0</v>
      </c>
      <c r="DB61" s="135">
        <f>($A61*$D61*$E61)*(1+Rental_Increase2)^(DB$3-1)</f>
        <v>0</v>
      </c>
      <c r="DC61" s="135">
        <f>($A61*$D61*$E61)*(1+Rental_Increase2)^(DC$3-1)</f>
        <v>0</v>
      </c>
      <c r="DD61" s="135">
        <f>($A61*$D61*$E61)*(1+Rental_Increase2)^(DD$3-1)</f>
        <v>0</v>
      </c>
      <c r="DE61" s="135">
        <f>($A61*$D61*$E61)*(1+Rental_Increase2)^(DE$3-1)</f>
        <v>0</v>
      </c>
      <c r="DF61" s="135">
        <f>($A61*$D61*$E61)*(1+Rental_Increase2)^(DF$3-1)</f>
        <v>0</v>
      </c>
      <c r="DG61" s="135">
        <f>($A61*$D61*$E61)*(1+Rental_Increase2)^(DG$3-1)</f>
        <v>0</v>
      </c>
      <c r="DH61" s="135">
        <f>($A61*$D61*$E61)*(1+Rental_Increase2)^(DH$3-1)</f>
        <v>0</v>
      </c>
      <c r="DI61" s="135">
        <f>($A61*$D61*$E61)*(1+Rental_Increase2)^(DI$3-1)</f>
        <v>0</v>
      </c>
      <c r="DJ61" s="135">
        <f>($A61*$D61*$E61)*(1+Rental_Increase2)^(DJ$3-1)</f>
        <v>0</v>
      </c>
      <c r="DK61" s="135">
        <f>($A61*$D61*$E61)*(1+Rental_Increase2)^(DK$3-1)</f>
        <v>0</v>
      </c>
      <c r="DL61" s="135">
        <f>($A61*$D61*$E61)*(1+Rental_Increase2)^(DL$3-1)</f>
        <v>0</v>
      </c>
      <c r="DM61" s="135">
        <f>($A61*$D61*$E61)*(1+Rental_Increase2)^(DM$3-1)</f>
        <v>0</v>
      </c>
      <c r="DN61" s="135">
        <f>($A61*$D61*$E61)*(1+Rental_Increase2)^(DN$3-1)</f>
        <v>0</v>
      </c>
      <c r="DO61" s="135">
        <f>($A61*$D61*$E61)*(1+Rental_Increase2)^(DO$3-1)</f>
        <v>0</v>
      </c>
      <c r="DP61" s="135">
        <f>($A61*$D61*$E61)*(1+Rental_Increase2)^(DP$3-1)</f>
        <v>0</v>
      </c>
      <c r="DQ61" s="135">
        <f>($A61*$D61*$E61)*(1+Rental_Increase2)^(DQ$3-1)</f>
        <v>0</v>
      </c>
      <c r="DR61" s="135">
        <f>($A61*$D61*$E61)*(1+Rental_Increase2)^(DR$3-1)</f>
        <v>0</v>
      </c>
      <c r="DS61" s="135">
        <f>($A61*$D61*$E61)*(1+Rental_Increase2)^(DS$3-1)</f>
        <v>0</v>
      </c>
      <c r="DT61" s="135">
        <f>($A61*$D61*$E61)*(1+Rental_Increase2)^(DT$3-1)</f>
        <v>0</v>
      </c>
      <c r="DU61" s="135">
        <f>($A61*$D61*$E61)*(1+Rental_Increase2)^(DU$3-1)</f>
        <v>0</v>
      </c>
      <c r="DV61" s="135">
        <f>($A61*$D61*$E61)*(1+Rental_Increase2)^(DV$3-1)</f>
        <v>0</v>
      </c>
      <c r="DW61" s="135">
        <f>($A61*$D61*$E61)*(1+Rental_Increase2)^(DW$3-1)</f>
        <v>0</v>
      </c>
      <c r="DX61" s="135">
        <f>($A61*$D61*$E61)*(1+Rental_Increase2)^(DX$3-1)</f>
        <v>0</v>
      </c>
      <c r="DY61" s="135">
        <f>($A61*$D61*$E61)*(1+Rental_Increase2)^(DY$3-1)</f>
        <v>0</v>
      </c>
      <c r="DZ61" s="135">
        <f>($A61*$D61*$E61)*(1+Rental_Increase2)^(DZ$3-1)</f>
        <v>0</v>
      </c>
      <c r="EA61" s="135">
        <f>($A61*$D61*$E61)*(1+Rental_Increase2)^(EA$3-1)</f>
        <v>0</v>
      </c>
      <c r="EB61" s="135">
        <f>($A61*$D61*$E61)*(1+Rental_Increase2)^(EB$3-1)</f>
        <v>0</v>
      </c>
      <c r="EC61" s="135">
        <f>($A61*$D61*$E61)*(1+Rental_Increase2)^(EC$3-1)</f>
        <v>0</v>
      </c>
      <c r="ED61" s="135">
        <f>($A61*$D61*$E61)*(1+Rental_Increase2)^(ED$3-1)</f>
        <v>0</v>
      </c>
      <c r="EE61" s="135">
        <f>($A61*$D61*$E61)*(1+Rental_Increase2)^(EE$3-1)</f>
        <v>0</v>
      </c>
      <c r="EF61" s="135">
        <f>($A61*$D61*$E61)*(1+Rental_Increase2)^(EF$3-1)</f>
        <v>0</v>
      </c>
      <c r="EG61" s="135">
        <f>($A61*$D61*$E61)*(1+Rental_Increase2)^(EG$3-1)</f>
        <v>0</v>
      </c>
      <c r="EH61" s="135">
        <f>($A61*$D61*$E61)*(1+Rental_Increase2)^(EH$3-1)</f>
        <v>0</v>
      </c>
      <c r="EI61" s="135">
        <f>($A61*$D61*$E61)*(1+Rental_Increase2)^(EI$3-1)</f>
        <v>0</v>
      </c>
      <c r="EJ61" s="135">
        <f>($A61*$D61*$E61)*(1+Rental_Increase2)^(EJ$3-1)</f>
        <v>0</v>
      </c>
      <c r="EK61" s="135">
        <f>($A61*$D61*$E61)*(1+Rental_Increase2)^(EK$3-1)</f>
        <v>0</v>
      </c>
      <c r="EL61" s="135">
        <f>($A61*$D61*$E61)*(1+Rental_Increase2)^(EL$3-1)</f>
        <v>0</v>
      </c>
      <c r="EM61" s="193"/>
    </row>
    <row r="62" spans="1:143" ht="15.75" customHeight="1" x14ac:dyDescent="0.2">
      <c r="A62" s="123">
        <v>1</v>
      </c>
      <c r="B62" s="88">
        <v>1</v>
      </c>
      <c r="C62" s="61" t="s">
        <v>167</v>
      </c>
      <c r="D62" s="124">
        <v>0</v>
      </c>
      <c r="E62" s="125">
        <v>0</v>
      </c>
      <c r="U62" s="27"/>
      <c r="W62" s="135">
        <f>($A62*$D62*$E62)*(1+Rental_Increase)^(W$3-1)</f>
        <v>0</v>
      </c>
      <c r="X62" s="135">
        <f>($A62*$D62*$E62)*(1+Rental_Increase2)^(X$3-1)</f>
        <v>0</v>
      </c>
      <c r="Y62" s="135">
        <f>($A62*$D62*$E62)*(1+Rental_Increase2)^(Y$3-1)</f>
        <v>0</v>
      </c>
      <c r="Z62" s="135">
        <f>($A62*$D62*$E62)*(1+Rental_Increase2)^(Z$3-1)</f>
        <v>0</v>
      </c>
      <c r="AA62" s="135">
        <f>($A62*$D62*$E62)*(1+Rental_Increase2)^(AA$3-1)</f>
        <v>0</v>
      </c>
      <c r="AB62" s="135">
        <f>($A62*$D62*$E62)*(1+Rental_Increase2)^(AB$3-1)</f>
        <v>0</v>
      </c>
      <c r="AC62" s="135">
        <f>($A62*$D62*$E62)*(1+Rental_Increase2)^(AC$3-1)</f>
        <v>0</v>
      </c>
      <c r="AD62" s="135">
        <f>($A62*$D62*$E62)*(1+Rental_Increase2)^(AD$3-1)</f>
        <v>0</v>
      </c>
      <c r="AE62" s="135">
        <f>($A62*$D62*$E62)*(1+Rental_Increase2)^(AE$3-1)</f>
        <v>0</v>
      </c>
      <c r="AF62" s="135">
        <f>($A62*$D62*$E62)*(1+Rental_Increase2)^(AF$3-1)</f>
        <v>0</v>
      </c>
      <c r="AG62" s="135">
        <f>($A62*$D62*$E62)*(1+Rental_Increase2)^(AG$3-1)</f>
        <v>0</v>
      </c>
      <c r="AH62" s="135">
        <f>($A62*$D62*$E62)*(1+Rental_Increase2)^(AH$3-1)</f>
        <v>0</v>
      </c>
      <c r="AI62" s="135">
        <f>($A62*$D62*$E62)*(1+Rental_Increase2)^(AI$3-1)</f>
        <v>0</v>
      </c>
      <c r="AJ62" s="135">
        <f>($A62*$D62*$E62)*(1+Rental_Increase2)^(AJ$3-1)</f>
        <v>0</v>
      </c>
      <c r="AK62" s="135">
        <f>($A62*$D62*$E62)*(1+Rental_Increase2)^(AK$3-1)</f>
        <v>0</v>
      </c>
      <c r="AL62" s="135">
        <f>($A62*$D62*$E62)*(1+Rental_Increase2)^(AL$3-1)</f>
        <v>0</v>
      </c>
      <c r="AM62" s="135">
        <f>($A62*$D62*$E62)*(1+Rental_Increase2)^(AM$3-1)</f>
        <v>0</v>
      </c>
      <c r="AN62" s="135">
        <f>($A62*$D62*$E62)*(1+Rental_Increase2)^(AN$3-1)</f>
        <v>0</v>
      </c>
      <c r="AO62" s="135">
        <f>($A62*$D62*$E62)*(1+Rental_Increase2)^(AO$3-1)</f>
        <v>0</v>
      </c>
      <c r="AP62" s="135">
        <f>($A62*$D62*$E62)*(1+Rental_Increase2)^(AP$3-1)</f>
        <v>0</v>
      </c>
      <c r="AQ62" s="135">
        <f>($A62*$D62*$E62)*(1+Rental_Increase2)^(AQ$3-1)</f>
        <v>0</v>
      </c>
      <c r="AR62" s="135">
        <f>($A62*$D62*$E62)*(1+Rental_Increase2)^(AR$3-1)</f>
        <v>0</v>
      </c>
      <c r="AS62" s="135">
        <f>($A62*$D62*$E62)*(1+Rental_Increase2)^(AS$3-1)</f>
        <v>0</v>
      </c>
      <c r="AT62" s="135">
        <f>($A62*$D62*$E62)*(1+Rental_Increase2)^(AT$3-1)</f>
        <v>0</v>
      </c>
      <c r="AU62" s="135">
        <f>($A62*$D62*$E62)*(1+Rental_Increase2)^(AU$3-1)</f>
        <v>0</v>
      </c>
      <c r="AV62" s="135">
        <f>($A62*$D62*$E62)*(1+Rental_Increase2)^(AV$3-1)</f>
        <v>0</v>
      </c>
      <c r="AW62" s="135">
        <f>($A62*$D62*$E62)*(1+Rental_Increase2)^(AW$3-1)</f>
        <v>0</v>
      </c>
      <c r="AX62" s="135">
        <f>($A62*$D62*$E62)*(1+Rental_Increase2)^(AX$3-1)</f>
        <v>0</v>
      </c>
      <c r="AY62" s="135">
        <f>($A62*$D62*$E62)*(1+Rental_Increase2)^(AY$3-1)</f>
        <v>0</v>
      </c>
      <c r="AZ62" s="135">
        <f>($A62*$D62*$E62)*(1+Rental_Increase2)^(AZ$3-1)</f>
        <v>0</v>
      </c>
      <c r="BA62" s="135">
        <f>($A62*$D62*$E62)*(1+Rental_Increase2)^(BA$3-1)</f>
        <v>0</v>
      </c>
      <c r="BB62" s="135">
        <f>($A62*$D62*$E62)*(1+Rental_Increase2)^(BB$3-1)</f>
        <v>0</v>
      </c>
      <c r="BC62" s="135">
        <f>($A62*$D62*$E62)*(1+Rental_Increase2)^(BC$3-1)</f>
        <v>0</v>
      </c>
      <c r="BD62" s="135">
        <f>($A62*$D62*$E62)*(1+Rental_Increase2)^(BD$3-1)</f>
        <v>0</v>
      </c>
      <c r="BE62" s="135">
        <f>($A62*$D62*$E62)*(1+Rental_Increase2)^(BE$3-1)</f>
        <v>0</v>
      </c>
      <c r="BF62" s="135">
        <f>($A62*$D62*$E62)*(1+Rental_Increase2)^(BF$3-1)</f>
        <v>0</v>
      </c>
      <c r="BG62" s="135">
        <f>($A62*$D62*$E62)*(1+Rental_Increase2)^(BG$3-1)</f>
        <v>0</v>
      </c>
      <c r="BH62" s="135">
        <f>($A62*$D62*$E62)*(1+Rental_Increase2)^(BH$3-1)</f>
        <v>0</v>
      </c>
      <c r="BI62" s="135">
        <f>($A62*$D62*$E62)*(1+Rental_Increase2)^(BI$3-1)</f>
        <v>0</v>
      </c>
      <c r="BJ62" s="135">
        <f>($A62*$D62*$E62)*(1+Rental_Increase2)^(BJ$3-1)</f>
        <v>0</v>
      </c>
      <c r="BK62" s="135">
        <f>($A62*$D62*$E62)*(1+Rental_Increase2)^(BK$3-1)</f>
        <v>0</v>
      </c>
      <c r="BL62" s="135">
        <f>($A62*$D62*$E62)*(1+Rental_Increase2)^(BL$3-1)</f>
        <v>0</v>
      </c>
      <c r="BM62" s="135">
        <f>($A62*$D62*$E62)*(1+Rental_Increase2)^(BM$3-1)</f>
        <v>0</v>
      </c>
      <c r="BN62" s="135">
        <f>($A62*$D62*$E62)*(1+Rental_Increase2)^(BN$3-1)</f>
        <v>0</v>
      </c>
      <c r="BO62" s="135">
        <f>($A62*$D62*$E62)*(1+Rental_Increase2)^(BO$3-1)</f>
        <v>0</v>
      </c>
      <c r="BP62" s="135">
        <f>($A62*$D62*$E62)*(1+Rental_Increase2)^(BP$3-1)</f>
        <v>0</v>
      </c>
      <c r="BQ62" s="135">
        <f>($A62*$D62*$E62)*(1+Rental_Increase2)^(BQ$3-1)</f>
        <v>0</v>
      </c>
      <c r="BR62" s="135">
        <f>($A62*$D62*$E62)*(1+Rental_Increase2)^(BR$3-1)</f>
        <v>0</v>
      </c>
      <c r="BS62" s="135">
        <f>($A62*$D62*$E62)*(1+Rental_Increase2)^(BS$3-1)</f>
        <v>0</v>
      </c>
      <c r="BT62" s="135">
        <f>($A62*$D62*$E62)*(1+Rental_Increase2)^(BT$3-1)</f>
        <v>0</v>
      </c>
      <c r="BU62" s="135">
        <f>($A62*$D62*$E62)*(1+Rental_Increase2)^(BU$3-1)</f>
        <v>0</v>
      </c>
      <c r="BV62" s="135">
        <f>($A62*$D62*$E62)*(1+Rental_Increase2)^(BV$3-1)</f>
        <v>0</v>
      </c>
      <c r="BW62" s="135">
        <f>($A62*$D62*$E62)*(1+Rental_Increase2)^(BW$3-1)</f>
        <v>0</v>
      </c>
      <c r="BX62" s="135">
        <f>($A62*$D62*$E62)*(1+Rental_Increase2)^(BX$3-1)</f>
        <v>0</v>
      </c>
      <c r="BY62" s="135">
        <f>($A62*$D62*$E62)*(1+Rental_Increase2)^(BY$3-1)</f>
        <v>0</v>
      </c>
      <c r="BZ62" s="135">
        <f>($A62*$D62*$E62)*(1+Rental_Increase2)^(BZ$3-1)</f>
        <v>0</v>
      </c>
      <c r="CA62" s="135">
        <f>($A62*$D62*$E62)*(1+Rental_Increase2)^(CA$3-1)</f>
        <v>0</v>
      </c>
      <c r="CB62" s="135">
        <f>($A62*$D62*$E62)*(1+Rental_Increase2)^(CB$3-1)</f>
        <v>0</v>
      </c>
      <c r="CC62" s="135">
        <f>($A62*$D62*$E62)*(1+Rental_Increase2)^(CC$3-1)</f>
        <v>0</v>
      </c>
      <c r="CD62" s="135">
        <f>($A62*$D62*$E62)*(1+Rental_Increase2)^(CD$3-1)</f>
        <v>0</v>
      </c>
      <c r="CE62" s="135">
        <f>($A62*$D62*$E62)*(1+Rental_Increase2)^(CE$3-1)</f>
        <v>0</v>
      </c>
      <c r="CF62" s="135">
        <f>($A62*$D62*$E62)*(1+Rental_Increase2)^(CF$3-1)</f>
        <v>0</v>
      </c>
      <c r="CG62" s="135">
        <f>($A62*$D62*$E62)*(1+Rental_Increase2)^(CG$3-1)</f>
        <v>0</v>
      </c>
      <c r="CH62" s="135">
        <f>($A62*$D62*$E62)*(1+Rental_Increase2)^(CH$3-1)</f>
        <v>0</v>
      </c>
      <c r="CI62" s="135">
        <f>($A62*$D62*$E62)*(1+Rental_Increase2)^(CI$3-1)</f>
        <v>0</v>
      </c>
      <c r="CJ62" s="135">
        <f>($A62*$D62*$E62)*(1+Rental_Increase2)^(CJ$3-1)</f>
        <v>0</v>
      </c>
      <c r="CK62" s="135">
        <f>($A62*$D62*$E62)*(1+Rental_Increase2)^(CK$3-1)</f>
        <v>0</v>
      </c>
      <c r="CL62" s="135">
        <f>($A62*$D62*$E62)*(1+Rental_Increase2)^(CL$3-1)</f>
        <v>0</v>
      </c>
      <c r="CM62" s="135">
        <f>($A62*$D62*$E62)*(1+Rental_Increase2)^(CM$3-1)</f>
        <v>0</v>
      </c>
      <c r="CN62" s="135">
        <f>($A62*$D62*$E62)*(1+Rental_Increase2)^(CN$3-1)</f>
        <v>0</v>
      </c>
      <c r="CO62" s="135">
        <f>($A62*$D62*$E62)*(1+Rental_Increase2)^(CO$3-1)</f>
        <v>0</v>
      </c>
      <c r="CP62" s="135">
        <f>($A62*$D62*$E62)*(1+Rental_Increase2)^(CP$3-1)</f>
        <v>0</v>
      </c>
      <c r="CQ62" s="135">
        <f>($A62*$D62*$E62)*(1+Rental_Increase2)^(CQ$3-1)</f>
        <v>0</v>
      </c>
      <c r="CR62" s="135">
        <f>($A62*$D62*$E62)*(1+Rental_Increase2)^(CR$3-1)</f>
        <v>0</v>
      </c>
      <c r="CS62" s="135">
        <f>($A62*$D62*$E62)*(1+Rental_Increase2)^(CS$3-1)</f>
        <v>0</v>
      </c>
      <c r="CT62" s="135">
        <f>($A62*$D62*$E62)*(1+Rental_Increase2)^(CT$3-1)</f>
        <v>0</v>
      </c>
      <c r="CU62" s="135">
        <f>($A62*$D62*$E62)*(1+Rental_Increase2)^(CU$3-1)</f>
        <v>0</v>
      </c>
      <c r="CV62" s="135">
        <f>($A62*$D62*$E62)*(1+Rental_Increase2)^(CV$3-1)</f>
        <v>0</v>
      </c>
      <c r="CW62" s="135">
        <f>($A62*$D62*$E62)*(1+Rental_Increase2)^(CW$3-1)</f>
        <v>0</v>
      </c>
      <c r="CX62" s="135">
        <f>($A62*$D62*$E62)*(1+Rental_Increase2)^(CX$3-1)</f>
        <v>0</v>
      </c>
      <c r="CY62" s="135">
        <f>($A62*$D62*$E62)*(1+Rental_Increase2)^(CY$3-1)</f>
        <v>0</v>
      </c>
      <c r="CZ62" s="135">
        <f>($A62*$D62*$E62)*(1+Rental_Increase2)^(CZ$3-1)</f>
        <v>0</v>
      </c>
      <c r="DA62" s="135">
        <f>($A62*$D62*$E62)*(1+Rental_Increase2)^(DA$3-1)</f>
        <v>0</v>
      </c>
      <c r="DB62" s="135">
        <f>($A62*$D62*$E62)*(1+Rental_Increase2)^(DB$3-1)</f>
        <v>0</v>
      </c>
      <c r="DC62" s="135">
        <f>($A62*$D62*$E62)*(1+Rental_Increase2)^(DC$3-1)</f>
        <v>0</v>
      </c>
      <c r="DD62" s="135">
        <f>($A62*$D62*$E62)*(1+Rental_Increase2)^(DD$3-1)</f>
        <v>0</v>
      </c>
      <c r="DE62" s="135">
        <f>($A62*$D62*$E62)*(1+Rental_Increase2)^(DE$3-1)</f>
        <v>0</v>
      </c>
      <c r="DF62" s="135">
        <f>($A62*$D62*$E62)*(1+Rental_Increase2)^(DF$3-1)</f>
        <v>0</v>
      </c>
      <c r="DG62" s="135">
        <f>($A62*$D62*$E62)*(1+Rental_Increase2)^(DG$3-1)</f>
        <v>0</v>
      </c>
      <c r="DH62" s="135">
        <f>($A62*$D62*$E62)*(1+Rental_Increase2)^(DH$3-1)</f>
        <v>0</v>
      </c>
      <c r="DI62" s="135">
        <f>($A62*$D62*$E62)*(1+Rental_Increase2)^(DI$3-1)</f>
        <v>0</v>
      </c>
      <c r="DJ62" s="135">
        <f>($A62*$D62*$E62)*(1+Rental_Increase2)^(DJ$3-1)</f>
        <v>0</v>
      </c>
      <c r="DK62" s="135">
        <f>($A62*$D62*$E62)*(1+Rental_Increase2)^(DK$3-1)</f>
        <v>0</v>
      </c>
      <c r="DL62" s="135">
        <f>($A62*$D62*$E62)*(1+Rental_Increase2)^(DL$3-1)</f>
        <v>0</v>
      </c>
      <c r="DM62" s="135">
        <f>($A62*$D62*$E62)*(1+Rental_Increase2)^(DM$3-1)</f>
        <v>0</v>
      </c>
      <c r="DN62" s="135">
        <f>($A62*$D62*$E62)*(1+Rental_Increase2)^(DN$3-1)</f>
        <v>0</v>
      </c>
      <c r="DO62" s="135">
        <f>($A62*$D62*$E62)*(1+Rental_Increase2)^(DO$3-1)</f>
        <v>0</v>
      </c>
      <c r="DP62" s="135">
        <f>($A62*$D62*$E62)*(1+Rental_Increase2)^(DP$3-1)</f>
        <v>0</v>
      </c>
      <c r="DQ62" s="135">
        <f>($A62*$D62*$E62)*(1+Rental_Increase2)^(DQ$3-1)</f>
        <v>0</v>
      </c>
      <c r="DR62" s="135">
        <f>($A62*$D62*$E62)*(1+Rental_Increase2)^(DR$3-1)</f>
        <v>0</v>
      </c>
      <c r="DS62" s="135">
        <f>($A62*$D62*$E62)*(1+Rental_Increase2)^(DS$3-1)</f>
        <v>0</v>
      </c>
      <c r="DT62" s="135">
        <f>($A62*$D62*$E62)*(1+Rental_Increase2)^(DT$3-1)</f>
        <v>0</v>
      </c>
      <c r="DU62" s="135">
        <f>($A62*$D62*$E62)*(1+Rental_Increase2)^(DU$3-1)</f>
        <v>0</v>
      </c>
      <c r="DV62" s="135">
        <f>($A62*$D62*$E62)*(1+Rental_Increase2)^(DV$3-1)</f>
        <v>0</v>
      </c>
      <c r="DW62" s="135">
        <f>($A62*$D62*$E62)*(1+Rental_Increase2)^(DW$3-1)</f>
        <v>0</v>
      </c>
      <c r="DX62" s="135">
        <f>($A62*$D62*$E62)*(1+Rental_Increase2)^(DX$3-1)</f>
        <v>0</v>
      </c>
      <c r="DY62" s="135">
        <f>($A62*$D62*$E62)*(1+Rental_Increase2)^(DY$3-1)</f>
        <v>0</v>
      </c>
      <c r="DZ62" s="135">
        <f>($A62*$D62*$E62)*(1+Rental_Increase2)^(DZ$3-1)</f>
        <v>0</v>
      </c>
      <c r="EA62" s="135">
        <f>($A62*$D62*$E62)*(1+Rental_Increase2)^(EA$3-1)</f>
        <v>0</v>
      </c>
      <c r="EB62" s="135">
        <f>($A62*$D62*$E62)*(1+Rental_Increase2)^(EB$3-1)</f>
        <v>0</v>
      </c>
      <c r="EC62" s="135">
        <f>($A62*$D62*$E62)*(1+Rental_Increase2)^(EC$3-1)</f>
        <v>0</v>
      </c>
      <c r="ED62" s="135">
        <f>($A62*$D62*$E62)*(1+Rental_Increase2)^(ED$3-1)</f>
        <v>0</v>
      </c>
      <c r="EE62" s="135">
        <f>($A62*$D62*$E62)*(1+Rental_Increase2)^(EE$3-1)</f>
        <v>0</v>
      </c>
      <c r="EF62" s="135">
        <f>($A62*$D62*$E62)*(1+Rental_Increase2)^(EF$3-1)</f>
        <v>0</v>
      </c>
      <c r="EG62" s="135">
        <f>($A62*$D62*$E62)*(1+Rental_Increase2)^(EG$3-1)</f>
        <v>0</v>
      </c>
      <c r="EH62" s="135">
        <f>($A62*$D62*$E62)*(1+Rental_Increase2)^(EH$3-1)</f>
        <v>0</v>
      </c>
      <c r="EI62" s="135">
        <f>($A62*$D62*$E62)*(1+Rental_Increase2)^(EI$3-1)</f>
        <v>0</v>
      </c>
      <c r="EJ62" s="135">
        <f>($A62*$D62*$E62)*(1+Rental_Increase2)^(EJ$3-1)</f>
        <v>0</v>
      </c>
      <c r="EK62" s="135">
        <f>($A62*$D62*$E62)*(1+Rental_Increase2)^(EK$3-1)</f>
        <v>0</v>
      </c>
      <c r="EL62" s="135">
        <f>($A62*$D62*$E62)*(1+Rental_Increase2)^(EL$3-1)</f>
        <v>0</v>
      </c>
      <c r="EM62" s="193"/>
    </row>
    <row r="63" spans="1:143" ht="15.75" customHeight="1" x14ac:dyDescent="0.2">
      <c r="A63" s="123">
        <v>1</v>
      </c>
      <c r="B63" s="88">
        <v>1</v>
      </c>
      <c r="C63" s="61" t="s">
        <v>168</v>
      </c>
      <c r="D63" s="124">
        <v>0</v>
      </c>
      <c r="E63" s="125">
        <v>0</v>
      </c>
      <c r="U63" s="27"/>
      <c r="W63" s="135">
        <f>($A63*$D63*$E63)*(1+Rental_Increase)^(W$3-1)</f>
        <v>0</v>
      </c>
      <c r="X63" s="135">
        <f>($A63*$D63*$E63)*(1+Rental_Increase2)^(X$3-1)</f>
        <v>0</v>
      </c>
      <c r="Y63" s="135">
        <f>($A63*$D63*$E63)*(1+Rental_Increase2)^(Y$3-1)</f>
        <v>0</v>
      </c>
      <c r="Z63" s="135">
        <f>($A63*$D63*$E63)*(1+Rental_Increase2)^(Z$3-1)</f>
        <v>0</v>
      </c>
      <c r="AA63" s="135">
        <f>($A63*$D63*$E63)*(1+Rental_Increase2)^(AA$3-1)</f>
        <v>0</v>
      </c>
      <c r="AB63" s="135">
        <f>($A63*$D63*$E63)*(1+Rental_Increase2)^(AB$3-1)</f>
        <v>0</v>
      </c>
      <c r="AC63" s="135">
        <f>($A63*$D63*$E63)*(1+Rental_Increase2)^(AC$3-1)</f>
        <v>0</v>
      </c>
      <c r="AD63" s="135">
        <f>($A63*$D63*$E63)*(1+Rental_Increase2)^(AD$3-1)</f>
        <v>0</v>
      </c>
      <c r="AE63" s="135">
        <f>($A63*$D63*$E63)*(1+Rental_Increase2)^(AE$3-1)</f>
        <v>0</v>
      </c>
      <c r="AF63" s="135">
        <f>($A63*$D63*$E63)*(1+Rental_Increase2)^(AF$3-1)</f>
        <v>0</v>
      </c>
      <c r="AG63" s="135">
        <f>($A63*$D63*$E63)*(1+Rental_Increase2)^(AG$3-1)</f>
        <v>0</v>
      </c>
      <c r="AH63" s="135">
        <f>($A63*$D63*$E63)*(1+Rental_Increase2)^(AH$3-1)</f>
        <v>0</v>
      </c>
      <c r="AI63" s="135">
        <f>($A63*$D63*$E63)*(1+Rental_Increase2)^(AI$3-1)</f>
        <v>0</v>
      </c>
      <c r="AJ63" s="135">
        <f>($A63*$D63*$E63)*(1+Rental_Increase2)^(AJ$3-1)</f>
        <v>0</v>
      </c>
      <c r="AK63" s="135">
        <f>($A63*$D63*$E63)*(1+Rental_Increase2)^(AK$3-1)</f>
        <v>0</v>
      </c>
      <c r="AL63" s="135">
        <f>($A63*$D63*$E63)*(1+Rental_Increase2)^(AL$3-1)</f>
        <v>0</v>
      </c>
      <c r="AM63" s="135">
        <f>($A63*$D63*$E63)*(1+Rental_Increase2)^(AM$3-1)</f>
        <v>0</v>
      </c>
      <c r="AN63" s="135">
        <f>($A63*$D63*$E63)*(1+Rental_Increase2)^(AN$3-1)</f>
        <v>0</v>
      </c>
      <c r="AO63" s="135">
        <f>($A63*$D63*$E63)*(1+Rental_Increase2)^(AO$3-1)</f>
        <v>0</v>
      </c>
      <c r="AP63" s="135">
        <f>($A63*$D63*$E63)*(1+Rental_Increase2)^(AP$3-1)</f>
        <v>0</v>
      </c>
      <c r="AQ63" s="135">
        <f>($A63*$D63*$E63)*(1+Rental_Increase2)^(AQ$3-1)</f>
        <v>0</v>
      </c>
      <c r="AR63" s="135">
        <f>($A63*$D63*$E63)*(1+Rental_Increase2)^(AR$3-1)</f>
        <v>0</v>
      </c>
      <c r="AS63" s="135">
        <f>($A63*$D63*$E63)*(1+Rental_Increase2)^(AS$3-1)</f>
        <v>0</v>
      </c>
      <c r="AT63" s="135">
        <f>($A63*$D63*$E63)*(1+Rental_Increase2)^(AT$3-1)</f>
        <v>0</v>
      </c>
      <c r="AU63" s="135">
        <f>($A63*$D63*$E63)*(1+Rental_Increase2)^(AU$3-1)</f>
        <v>0</v>
      </c>
      <c r="AV63" s="135">
        <f>($A63*$D63*$E63)*(1+Rental_Increase2)^(AV$3-1)</f>
        <v>0</v>
      </c>
      <c r="AW63" s="135">
        <f>($A63*$D63*$E63)*(1+Rental_Increase2)^(AW$3-1)</f>
        <v>0</v>
      </c>
      <c r="AX63" s="135">
        <f>($A63*$D63*$E63)*(1+Rental_Increase2)^(AX$3-1)</f>
        <v>0</v>
      </c>
      <c r="AY63" s="135">
        <f>($A63*$D63*$E63)*(1+Rental_Increase2)^(AY$3-1)</f>
        <v>0</v>
      </c>
      <c r="AZ63" s="135">
        <f>($A63*$D63*$E63)*(1+Rental_Increase2)^(AZ$3-1)</f>
        <v>0</v>
      </c>
      <c r="BA63" s="135">
        <f>($A63*$D63*$E63)*(1+Rental_Increase2)^(BA$3-1)</f>
        <v>0</v>
      </c>
      <c r="BB63" s="135">
        <f>($A63*$D63*$E63)*(1+Rental_Increase2)^(BB$3-1)</f>
        <v>0</v>
      </c>
      <c r="BC63" s="135">
        <f>($A63*$D63*$E63)*(1+Rental_Increase2)^(BC$3-1)</f>
        <v>0</v>
      </c>
      <c r="BD63" s="135">
        <f>($A63*$D63*$E63)*(1+Rental_Increase2)^(BD$3-1)</f>
        <v>0</v>
      </c>
      <c r="BE63" s="135">
        <f>($A63*$D63*$E63)*(1+Rental_Increase2)^(BE$3-1)</f>
        <v>0</v>
      </c>
      <c r="BF63" s="135">
        <f>($A63*$D63*$E63)*(1+Rental_Increase2)^(BF$3-1)</f>
        <v>0</v>
      </c>
      <c r="BG63" s="135">
        <f>($A63*$D63*$E63)*(1+Rental_Increase2)^(BG$3-1)</f>
        <v>0</v>
      </c>
      <c r="BH63" s="135">
        <f>($A63*$D63*$E63)*(1+Rental_Increase2)^(BH$3-1)</f>
        <v>0</v>
      </c>
      <c r="BI63" s="135">
        <f>($A63*$D63*$E63)*(1+Rental_Increase2)^(BI$3-1)</f>
        <v>0</v>
      </c>
      <c r="BJ63" s="135">
        <f>($A63*$D63*$E63)*(1+Rental_Increase2)^(BJ$3-1)</f>
        <v>0</v>
      </c>
      <c r="BK63" s="135">
        <f>($A63*$D63*$E63)*(1+Rental_Increase2)^(BK$3-1)</f>
        <v>0</v>
      </c>
      <c r="BL63" s="135">
        <f>($A63*$D63*$E63)*(1+Rental_Increase2)^(BL$3-1)</f>
        <v>0</v>
      </c>
      <c r="BM63" s="135">
        <f>($A63*$D63*$E63)*(1+Rental_Increase2)^(BM$3-1)</f>
        <v>0</v>
      </c>
      <c r="BN63" s="135">
        <f>($A63*$D63*$E63)*(1+Rental_Increase2)^(BN$3-1)</f>
        <v>0</v>
      </c>
      <c r="BO63" s="135">
        <f>($A63*$D63*$E63)*(1+Rental_Increase2)^(BO$3-1)</f>
        <v>0</v>
      </c>
      <c r="BP63" s="135">
        <f>($A63*$D63*$E63)*(1+Rental_Increase2)^(BP$3-1)</f>
        <v>0</v>
      </c>
      <c r="BQ63" s="135">
        <f>($A63*$D63*$E63)*(1+Rental_Increase2)^(BQ$3-1)</f>
        <v>0</v>
      </c>
      <c r="BR63" s="135">
        <f>($A63*$D63*$E63)*(1+Rental_Increase2)^(BR$3-1)</f>
        <v>0</v>
      </c>
      <c r="BS63" s="135">
        <f>($A63*$D63*$E63)*(1+Rental_Increase2)^(BS$3-1)</f>
        <v>0</v>
      </c>
      <c r="BT63" s="135">
        <f>($A63*$D63*$E63)*(1+Rental_Increase2)^(BT$3-1)</f>
        <v>0</v>
      </c>
      <c r="BU63" s="135">
        <f>($A63*$D63*$E63)*(1+Rental_Increase2)^(BU$3-1)</f>
        <v>0</v>
      </c>
      <c r="BV63" s="135">
        <f>($A63*$D63*$E63)*(1+Rental_Increase2)^(BV$3-1)</f>
        <v>0</v>
      </c>
      <c r="BW63" s="135">
        <f>($A63*$D63*$E63)*(1+Rental_Increase2)^(BW$3-1)</f>
        <v>0</v>
      </c>
      <c r="BX63" s="135">
        <f>($A63*$D63*$E63)*(1+Rental_Increase2)^(BX$3-1)</f>
        <v>0</v>
      </c>
      <c r="BY63" s="135">
        <f>($A63*$D63*$E63)*(1+Rental_Increase2)^(BY$3-1)</f>
        <v>0</v>
      </c>
      <c r="BZ63" s="135">
        <f>($A63*$D63*$E63)*(1+Rental_Increase2)^(BZ$3-1)</f>
        <v>0</v>
      </c>
      <c r="CA63" s="135">
        <f>($A63*$D63*$E63)*(1+Rental_Increase2)^(CA$3-1)</f>
        <v>0</v>
      </c>
      <c r="CB63" s="135">
        <f>($A63*$D63*$E63)*(1+Rental_Increase2)^(CB$3-1)</f>
        <v>0</v>
      </c>
      <c r="CC63" s="135">
        <f>($A63*$D63*$E63)*(1+Rental_Increase2)^(CC$3-1)</f>
        <v>0</v>
      </c>
      <c r="CD63" s="135">
        <f>($A63*$D63*$E63)*(1+Rental_Increase2)^(CD$3-1)</f>
        <v>0</v>
      </c>
      <c r="CE63" s="135">
        <f>($A63*$D63*$E63)*(1+Rental_Increase2)^(CE$3-1)</f>
        <v>0</v>
      </c>
      <c r="CF63" s="135">
        <f>($A63*$D63*$E63)*(1+Rental_Increase2)^(CF$3-1)</f>
        <v>0</v>
      </c>
      <c r="CG63" s="135">
        <f>($A63*$D63*$E63)*(1+Rental_Increase2)^(CG$3-1)</f>
        <v>0</v>
      </c>
      <c r="CH63" s="135">
        <f>($A63*$D63*$E63)*(1+Rental_Increase2)^(CH$3-1)</f>
        <v>0</v>
      </c>
      <c r="CI63" s="135">
        <f>($A63*$D63*$E63)*(1+Rental_Increase2)^(CI$3-1)</f>
        <v>0</v>
      </c>
      <c r="CJ63" s="135">
        <f>($A63*$D63*$E63)*(1+Rental_Increase2)^(CJ$3-1)</f>
        <v>0</v>
      </c>
      <c r="CK63" s="135">
        <f>($A63*$D63*$E63)*(1+Rental_Increase2)^(CK$3-1)</f>
        <v>0</v>
      </c>
      <c r="CL63" s="135">
        <f>($A63*$D63*$E63)*(1+Rental_Increase2)^(CL$3-1)</f>
        <v>0</v>
      </c>
      <c r="CM63" s="135">
        <f>($A63*$D63*$E63)*(1+Rental_Increase2)^(CM$3-1)</f>
        <v>0</v>
      </c>
      <c r="CN63" s="135">
        <f>($A63*$D63*$E63)*(1+Rental_Increase2)^(CN$3-1)</f>
        <v>0</v>
      </c>
      <c r="CO63" s="135">
        <f>($A63*$D63*$E63)*(1+Rental_Increase2)^(CO$3-1)</f>
        <v>0</v>
      </c>
      <c r="CP63" s="135">
        <f>($A63*$D63*$E63)*(1+Rental_Increase2)^(CP$3-1)</f>
        <v>0</v>
      </c>
      <c r="CQ63" s="135">
        <f>($A63*$D63*$E63)*(1+Rental_Increase2)^(CQ$3-1)</f>
        <v>0</v>
      </c>
      <c r="CR63" s="135">
        <f>($A63*$D63*$E63)*(1+Rental_Increase2)^(CR$3-1)</f>
        <v>0</v>
      </c>
      <c r="CS63" s="135">
        <f>($A63*$D63*$E63)*(1+Rental_Increase2)^(CS$3-1)</f>
        <v>0</v>
      </c>
      <c r="CT63" s="135">
        <f>($A63*$D63*$E63)*(1+Rental_Increase2)^(CT$3-1)</f>
        <v>0</v>
      </c>
      <c r="CU63" s="135">
        <f>($A63*$D63*$E63)*(1+Rental_Increase2)^(CU$3-1)</f>
        <v>0</v>
      </c>
      <c r="CV63" s="135">
        <f>($A63*$D63*$E63)*(1+Rental_Increase2)^(CV$3-1)</f>
        <v>0</v>
      </c>
      <c r="CW63" s="135">
        <f>($A63*$D63*$E63)*(1+Rental_Increase2)^(CW$3-1)</f>
        <v>0</v>
      </c>
      <c r="CX63" s="135">
        <f>($A63*$D63*$E63)*(1+Rental_Increase2)^(CX$3-1)</f>
        <v>0</v>
      </c>
      <c r="CY63" s="135">
        <f>($A63*$D63*$E63)*(1+Rental_Increase2)^(CY$3-1)</f>
        <v>0</v>
      </c>
      <c r="CZ63" s="135">
        <f>($A63*$D63*$E63)*(1+Rental_Increase2)^(CZ$3-1)</f>
        <v>0</v>
      </c>
      <c r="DA63" s="135">
        <f>($A63*$D63*$E63)*(1+Rental_Increase2)^(DA$3-1)</f>
        <v>0</v>
      </c>
      <c r="DB63" s="135">
        <f>($A63*$D63*$E63)*(1+Rental_Increase2)^(DB$3-1)</f>
        <v>0</v>
      </c>
      <c r="DC63" s="135">
        <f>($A63*$D63*$E63)*(1+Rental_Increase2)^(DC$3-1)</f>
        <v>0</v>
      </c>
      <c r="DD63" s="135">
        <f>($A63*$D63*$E63)*(1+Rental_Increase2)^(DD$3-1)</f>
        <v>0</v>
      </c>
      <c r="DE63" s="135">
        <f>($A63*$D63*$E63)*(1+Rental_Increase2)^(DE$3-1)</f>
        <v>0</v>
      </c>
      <c r="DF63" s="135">
        <f>($A63*$D63*$E63)*(1+Rental_Increase2)^(DF$3-1)</f>
        <v>0</v>
      </c>
      <c r="DG63" s="135">
        <f>($A63*$D63*$E63)*(1+Rental_Increase2)^(DG$3-1)</f>
        <v>0</v>
      </c>
      <c r="DH63" s="135">
        <f>($A63*$D63*$E63)*(1+Rental_Increase2)^(DH$3-1)</f>
        <v>0</v>
      </c>
      <c r="DI63" s="135">
        <f>($A63*$D63*$E63)*(1+Rental_Increase2)^(DI$3-1)</f>
        <v>0</v>
      </c>
      <c r="DJ63" s="135">
        <f>($A63*$D63*$E63)*(1+Rental_Increase2)^(DJ$3-1)</f>
        <v>0</v>
      </c>
      <c r="DK63" s="135">
        <f>($A63*$D63*$E63)*(1+Rental_Increase2)^(DK$3-1)</f>
        <v>0</v>
      </c>
      <c r="DL63" s="135">
        <f>($A63*$D63*$E63)*(1+Rental_Increase2)^(DL$3-1)</f>
        <v>0</v>
      </c>
      <c r="DM63" s="135">
        <f>($A63*$D63*$E63)*(1+Rental_Increase2)^(DM$3-1)</f>
        <v>0</v>
      </c>
      <c r="DN63" s="135">
        <f>($A63*$D63*$E63)*(1+Rental_Increase2)^(DN$3-1)</f>
        <v>0</v>
      </c>
      <c r="DO63" s="135">
        <f>($A63*$D63*$E63)*(1+Rental_Increase2)^(DO$3-1)</f>
        <v>0</v>
      </c>
      <c r="DP63" s="135">
        <f>($A63*$D63*$E63)*(1+Rental_Increase2)^(DP$3-1)</f>
        <v>0</v>
      </c>
      <c r="DQ63" s="135">
        <f>($A63*$D63*$E63)*(1+Rental_Increase2)^(DQ$3-1)</f>
        <v>0</v>
      </c>
      <c r="DR63" s="135">
        <f>($A63*$D63*$E63)*(1+Rental_Increase2)^(DR$3-1)</f>
        <v>0</v>
      </c>
      <c r="DS63" s="135">
        <f>($A63*$D63*$E63)*(1+Rental_Increase2)^(DS$3-1)</f>
        <v>0</v>
      </c>
      <c r="DT63" s="135">
        <f>($A63*$D63*$E63)*(1+Rental_Increase2)^(DT$3-1)</f>
        <v>0</v>
      </c>
      <c r="DU63" s="135">
        <f>($A63*$D63*$E63)*(1+Rental_Increase2)^(DU$3-1)</f>
        <v>0</v>
      </c>
      <c r="DV63" s="135">
        <f>($A63*$D63*$E63)*(1+Rental_Increase2)^(DV$3-1)</f>
        <v>0</v>
      </c>
      <c r="DW63" s="135">
        <f>($A63*$D63*$E63)*(1+Rental_Increase2)^(DW$3-1)</f>
        <v>0</v>
      </c>
      <c r="DX63" s="135">
        <f>($A63*$D63*$E63)*(1+Rental_Increase2)^(DX$3-1)</f>
        <v>0</v>
      </c>
      <c r="DY63" s="135">
        <f>($A63*$D63*$E63)*(1+Rental_Increase2)^(DY$3-1)</f>
        <v>0</v>
      </c>
      <c r="DZ63" s="135">
        <f>($A63*$D63*$E63)*(1+Rental_Increase2)^(DZ$3-1)</f>
        <v>0</v>
      </c>
      <c r="EA63" s="135">
        <f>($A63*$D63*$E63)*(1+Rental_Increase2)^(EA$3-1)</f>
        <v>0</v>
      </c>
      <c r="EB63" s="135">
        <f>($A63*$D63*$E63)*(1+Rental_Increase2)^(EB$3-1)</f>
        <v>0</v>
      </c>
      <c r="EC63" s="135">
        <f>($A63*$D63*$E63)*(1+Rental_Increase2)^(EC$3-1)</f>
        <v>0</v>
      </c>
      <c r="ED63" s="135">
        <f>($A63*$D63*$E63)*(1+Rental_Increase2)^(ED$3-1)</f>
        <v>0</v>
      </c>
      <c r="EE63" s="135">
        <f>($A63*$D63*$E63)*(1+Rental_Increase2)^(EE$3-1)</f>
        <v>0</v>
      </c>
      <c r="EF63" s="135">
        <f>($A63*$D63*$E63)*(1+Rental_Increase2)^(EF$3-1)</f>
        <v>0</v>
      </c>
      <c r="EG63" s="135">
        <f>($A63*$D63*$E63)*(1+Rental_Increase2)^(EG$3-1)</f>
        <v>0</v>
      </c>
      <c r="EH63" s="135">
        <f>($A63*$D63*$E63)*(1+Rental_Increase2)^(EH$3-1)</f>
        <v>0</v>
      </c>
      <c r="EI63" s="135">
        <f>($A63*$D63*$E63)*(1+Rental_Increase2)^(EI$3-1)</f>
        <v>0</v>
      </c>
      <c r="EJ63" s="135">
        <f>($A63*$D63*$E63)*(1+Rental_Increase2)^(EJ$3-1)</f>
        <v>0</v>
      </c>
      <c r="EK63" s="135">
        <f>($A63*$D63*$E63)*(1+Rental_Increase2)^(EK$3-1)</f>
        <v>0</v>
      </c>
      <c r="EL63" s="135">
        <f>($A63*$D63*$E63)*(1+Rental_Increase2)^(EL$3-1)</f>
        <v>0</v>
      </c>
      <c r="EM63" s="193"/>
    </row>
    <row r="64" spans="1:143" ht="15.75" customHeight="1" x14ac:dyDescent="0.2">
      <c r="A64" s="123">
        <v>1</v>
      </c>
      <c r="B64" s="88">
        <v>1</v>
      </c>
      <c r="C64" s="61" t="s">
        <v>169</v>
      </c>
      <c r="D64" s="124">
        <v>0</v>
      </c>
      <c r="E64" s="125">
        <v>0</v>
      </c>
      <c r="U64" s="27"/>
      <c r="W64" s="135">
        <f>($A64*$D64*$E64)*(1+Rental_Increase)^(W$3-1)</f>
        <v>0</v>
      </c>
      <c r="X64" s="135">
        <f>($A64*$D64*$E64)*(1+Rental_Increase2)^(X$3-1)</f>
        <v>0</v>
      </c>
      <c r="Y64" s="135">
        <f>($A64*$D64*$E64)*(1+Rental_Increase2)^(Y$3-1)</f>
        <v>0</v>
      </c>
      <c r="Z64" s="135">
        <f>($A64*$D64*$E64)*(1+Rental_Increase2)^(Z$3-1)</f>
        <v>0</v>
      </c>
      <c r="AA64" s="135">
        <f>($A64*$D64*$E64)*(1+Rental_Increase2)^(AA$3-1)</f>
        <v>0</v>
      </c>
      <c r="AB64" s="135">
        <f>($A64*$D64*$E64)*(1+Rental_Increase2)^(AB$3-1)</f>
        <v>0</v>
      </c>
      <c r="AC64" s="135">
        <f>($A64*$D64*$E64)*(1+Rental_Increase2)^(AC$3-1)</f>
        <v>0</v>
      </c>
      <c r="AD64" s="135">
        <f>($A64*$D64*$E64)*(1+Rental_Increase2)^(AD$3-1)</f>
        <v>0</v>
      </c>
      <c r="AE64" s="135">
        <f>($A64*$D64*$E64)*(1+Rental_Increase2)^(AE$3-1)</f>
        <v>0</v>
      </c>
      <c r="AF64" s="135">
        <f>($A64*$D64*$E64)*(1+Rental_Increase2)^(AF$3-1)</f>
        <v>0</v>
      </c>
      <c r="AG64" s="135">
        <f>($A64*$D64*$E64)*(1+Rental_Increase2)^(AG$3-1)</f>
        <v>0</v>
      </c>
      <c r="AH64" s="135">
        <f>($A64*$D64*$E64)*(1+Rental_Increase2)^(AH$3-1)</f>
        <v>0</v>
      </c>
      <c r="AI64" s="135">
        <f>($A64*$D64*$E64)*(1+Rental_Increase2)^(AI$3-1)</f>
        <v>0</v>
      </c>
      <c r="AJ64" s="135">
        <f>($A64*$D64*$E64)*(1+Rental_Increase2)^(AJ$3-1)</f>
        <v>0</v>
      </c>
      <c r="AK64" s="135">
        <f>($A64*$D64*$E64)*(1+Rental_Increase2)^(AK$3-1)</f>
        <v>0</v>
      </c>
      <c r="AL64" s="135">
        <f>($A64*$D64*$E64)*(1+Rental_Increase2)^(AL$3-1)</f>
        <v>0</v>
      </c>
      <c r="AM64" s="135">
        <f>($A64*$D64*$E64)*(1+Rental_Increase2)^(AM$3-1)</f>
        <v>0</v>
      </c>
      <c r="AN64" s="135">
        <f>($A64*$D64*$E64)*(1+Rental_Increase2)^(AN$3-1)</f>
        <v>0</v>
      </c>
      <c r="AO64" s="135">
        <f>($A64*$D64*$E64)*(1+Rental_Increase2)^(AO$3-1)</f>
        <v>0</v>
      </c>
      <c r="AP64" s="135">
        <f>($A64*$D64*$E64)*(1+Rental_Increase2)^(AP$3-1)</f>
        <v>0</v>
      </c>
      <c r="AQ64" s="135">
        <f>($A64*$D64*$E64)*(1+Rental_Increase2)^(AQ$3-1)</f>
        <v>0</v>
      </c>
      <c r="AR64" s="135">
        <f>($A64*$D64*$E64)*(1+Rental_Increase2)^(AR$3-1)</f>
        <v>0</v>
      </c>
      <c r="AS64" s="135">
        <f>($A64*$D64*$E64)*(1+Rental_Increase2)^(AS$3-1)</f>
        <v>0</v>
      </c>
      <c r="AT64" s="135">
        <f>($A64*$D64*$E64)*(1+Rental_Increase2)^(AT$3-1)</f>
        <v>0</v>
      </c>
      <c r="AU64" s="135">
        <f>($A64*$D64*$E64)*(1+Rental_Increase2)^(AU$3-1)</f>
        <v>0</v>
      </c>
      <c r="AV64" s="135">
        <f>($A64*$D64*$E64)*(1+Rental_Increase2)^(AV$3-1)</f>
        <v>0</v>
      </c>
      <c r="AW64" s="135">
        <f>($A64*$D64*$E64)*(1+Rental_Increase2)^(AW$3-1)</f>
        <v>0</v>
      </c>
      <c r="AX64" s="135">
        <f>($A64*$D64*$E64)*(1+Rental_Increase2)^(AX$3-1)</f>
        <v>0</v>
      </c>
      <c r="AY64" s="135">
        <f>($A64*$D64*$E64)*(1+Rental_Increase2)^(AY$3-1)</f>
        <v>0</v>
      </c>
      <c r="AZ64" s="135">
        <f>($A64*$D64*$E64)*(1+Rental_Increase2)^(AZ$3-1)</f>
        <v>0</v>
      </c>
      <c r="BA64" s="135">
        <f>($A64*$D64*$E64)*(1+Rental_Increase2)^(BA$3-1)</f>
        <v>0</v>
      </c>
      <c r="BB64" s="135">
        <f>($A64*$D64*$E64)*(1+Rental_Increase2)^(BB$3-1)</f>
        <v>0</v>
      </c>
      <c r="BC64" s="135">
        <f>($A64*$D64*$E64)*(1+Rental_Increase2)^(BC$3-1)</f>
        <v>0</v>
      </c>
      <c r="BD64" s="135">
        <f>($A64*$D64*$E64)*(1+Rental_Increase2)^(BD$3-1)</f>
        <v>0</v>
      </c>
      <c r="BE64" s="135">
        <f>($A64*$D64*$E64)*(1+Rental_Increase2)^(BE$3-1)</f>
        <v>0</v>
      </c>
      <c r="BF64" s="135">
        <f>($A64*$D64*$E64)*(1+Rental_Increase2)^(BF$3-1)</f>
        <v>0</v>
      </c>
      <c r="BG64" s="135">
        <f>($A64*$D64*$E64)*(1+Rental_Increase2)^(BG$3-1)</f>
        <v>0</v>
      </c>
      <c r="BH64" s="135">
        <f>($A64*$D64*$E64)*(1+Rental_Increase2)^(BH$3-1)</f>
        <v>0</v>
      </c>
      <c r="BI64" s="135">
        <f>($A64*$D64*$E64)*(1+Rental_Increase2)^(BI$3-1)</f>
        <v>0</v>
      </c>
      <c r="BJ64" s="135">
        <f>($A64*$D64*$E64)*(1+Rental_Increase2)^(BJ$3-1)</f>
        <v>0</v>
      </c>
      <c r="BK64" s="135">
        <f>($A64*$D64*$E64)*(1+Rental_Increase2)^(BK$3-1)</f>
        <v>0</v>
      </c>
      <c r="BL64" s="135">
        <f>($A64*$D64*$E64)*(1+Rental_Increase2)^(BL$3-1)</f>
        <v>0</v>
      </c>
      <c r="BM64" s="135">
        <f>($A64*$D64*$E64)*(1+Rental_Increase2)^(BM$3-1)</f>
        <v>0</v>
      </c>
      <c r="BN64" s="135">
        <f>($A64*$D64*$E64)*(1+Rental_Increase2)^(BN$3-1)</f>
        <v>0</v>
      </c>
      <c r="BO64" s="135">
        <f>($A64*$D64*$E64)*(1+Rental_Increase2)^(BO$3-1)</f>
        <v>0</v>
      </c>
      <c r="BP64" s="135">
        <f>($A64*$D64*$E64)*(1+Rental_Increase2)^(BP$3-1)</f>
        <v>0</v>
      </c>
      <c r="BQ64" s="135">
        <f>($A64*$D64*$E64)*(1+Rental_Increase2)^(BQ$3-1)</f>
        <v>0</v>
      </c>
      <c r="BR64" s="135">
        <f>($A64*$D64*$E64)*(1+Rental_Increase2)^(BR$3-1)</f>
        <v>0</v>
      </c>
      <c r="BS64" s="135">
        <f>($A64*$D64*$E64)*(1+Rental_Increase2)^(BS$3-1)</f>
        <v>0</v>
      </c>
      <c r="BT64" s="135">
        <f>($A64*$D64*$E64)*(1+Rental_Increase2)^(BT$3-1)</f>
        <v>0</v>
      </c>
      <c r="BU64" s="135">
        <f>($A64*$D64*$E64)*(1+Rental_Increase2)^(BU$3-1)</f>
        <v>0</v>
      </c>
      <c r="BV64" s="135">
        <f>($A64*$D64*$E64)*(1+Rental_Increase2)^(BV$3-1)</f>
        <v>0</v>
      </c>
      <c r="BW64" s="135">
        <f>($A64*$D64*$E64)*(1+Rental_Increase2)^(BW$3-1)</f>
        <v>0</v>
      </c>
      <c r="BX64" s="135">
        <f>($A64*$D64*$E64)*(1+Rental_Increase2)^(BX$3-1)</f>
        <v>0</v>
      </c>
      <c r="BY64" s="135">
        <f>($A64*$D64*$E64)*(1+Rental_Increase2)^(BY$3-1)</f>
        <v>0</v>
      </c>
      <c r="BZ64" s="135">
        <f>($A64*$D64*$E64)*(1+Rental_Increase2)^(BZ$3-1)</f>
        <v>0</v>
      </c>
      <c r="CA64" s="135">
        <f>($A64*$D64*$E64)*(1+Rental_Increase2)^(CA$3-1)</f>
        <v>0</v>
      </c>
      <c r="CB64" s="135">
        <f>($A64*$D64*$E64)*(1+Rental_Increase2)^(CB$3-1)</f>
        <v>0</v>
      </c>
      <c r="CC64" s="135">
        <f>($A64*$D64*$E64)*(1+Rental_Increase2)^(CC$3-1)</f>
        <v>0</v>
      </c>
      <c r="CD64" s="135">
        <f>($A64*$D64*$E64)*(1+Rental_Increase2)^(CD$3-1)</f>
        <v>0</v>
      </c>
      <c r="CE64" s="135">
        <f>($A64*$D64*$E64)*(1+Rental_Increase2)^(CE$3-1)</f>
        <v>0</v>
      </c>
      <c r="CF64" s="135">
        <f>($A64*$D64*$E64)*(1+Rental_Increase2)^(CF$3-1)</f>
        <v>0</v>
      </c>
      <c r="CG64" s="135">
        <f>($A64*$D64*$E64)*(1+Rental_Increase2)^(CG$3-1)</f>
        <v>0</v>
      </c>
      <c r="CH64" s="135">
        <f>($A64*$D64*$E64)*(1+Rental_Increase2)^(CH$3-1)</f>
        <v>0</v>
      </c>
      <c r="CI64" s="135">
        <f>($A64*$D64*$E64)*(1+Rental_Increase2)^(CI$3-1)</f>
        <v>0</v>
      </c>
      <c r="CJ64" s="135">
        <f>($A64*$D64*$E64)*(1+Rental_Increase2)^(CJ$3-1)</f>
        <v>0</v>
      </c>
      <c r="CK64" s="135">
        <f>($A64*$D64*$E64)*(1+Rental_Increase2)^(CK$3-1)</f>
        <v>0</v>
      </c>
      <c r="CL64" s="135">
        <f>($A64*$D64*$E64)*(1+Rental_Increase2)^(CL$3-1)</f>
        <v>0</v>
      </c>
      <c r="CM64" s="135">
        <f>($A64*$D64*$E64)*(1+Rental_Increase2)^(CM$3-1)</f>
        <v>0</v>
      </c>
      <c r="CN64" s="135">
        <f>($A64*$D64*$E64)*(1+Rental_Increase2)^(CN$3-1)</f>
        <v>0</v>
      </c>
      <c r="CO64" s="135">
        <f>($A64*$D64*$E64)*(1+Rental_Increase2)^(CO$3-1)</f>
        <v>0</v>
      </c>
      <c r="CP64" s="135">
        <f>($A64*$D64*$E64)*(1+Rental_Increase2)^(CP$3-1)</f>
        <v>0</v>
      </c>
      <c r="CQ64" s="135">
        <f>($A64*$D64*$E64)*(1+Rental_Increase2)^(CQ$3-1)</f>
        <v>0</v>
      </c>
      <c r="CR64" s="135">
        <f>($A64*$D64*$E64)*(1+Rental_Increase2)^(CR$3-1)</f>
        <v>0</v>
      </c>
      <c r="CS64" s="135">
        <f>($A64*$D64*$E64)*(1+Rental_Increase2)^(CS$3-1)</f>
        <v>0</v>
      </c>
      <c r="CT64" s="135">
        <f>($A64*$D64*$E64)*(1+Rental_Increase2)^(CT$3-1)</f>
        <v>0</v>
      </c>
      <c r="CU64" s="135">
        <f>($A64*$D64*$E64)*(1+Rental_Increase2)^(CU$3-1)</f>
        <v>0</v>
      </c>
      <c r="CV64" s="135">
        <f>($A64*$D64*$E64)*(1+Rental_Increase2)^(CV$3-1)</f>
        <v>0</v>
      </c>
      <c r="CW64" s="135">
        <f>($A64*$D64*$E64)*(1+Rental_Increase2)^(CW$3-1)</f>
        <v>0</v>
      </c>
      <c r="CX64" s="135">
        <f>($A64*$D64*$E64)*(1+Rental_Increase2)^(CX$3-1)</f>
        <v>0</v>
      </c>
      <c r="CY64" s="135">
        <f>($A64*$D64*$E64)*(1+Rental_Increase2)^(CY$3-1)</f>
        <v>0</v>
      </c>
      <c r="CZ64" s="135">
        <f>($A64*$D64*$E64)*(1+Rental_Increase2)^(CZ$3-1)</f>
        <v>0</v>
      </c>
      <c r="DA64" s="135">
        <f>($A64*$D64*$E64)*(1+Rental_Increase2)^(DA$3-1)</f>
        <v>0</v>
      </c>
      <c r="DB64" s="135">
        <f>($A64*$D64*$E64)*(1+Rental_Increase2)^(DB$3-1)</f>
        <v>0</v>
      </c>
      <c r="DC64" s="135">
        <f>($A64*$D64*$E64)*(1+Rental_Increase2)^(DC$3-1)</f>
        <v>0</v>
      </c>
      <c r="DD64" s="135">
        <f>($A64*$D64*$E64)*(1+Rental_Increase2)^(DD$3-1)</f>
        <v>0</v>
      </c>
      <c r="DE64" s="135">
        <f>($A64*$D64*$E64)*(1+Rental_Increase2)^(DE$3-1)</f>
        <v>0</v>
      </c>
      <c r="DF64" s="135">
        <f>($A64*$D64*$E64)*(1+Rental_Increase2)^(DF$3-1)</f>
        <v>0</v>
      </c>
      <c r="DG64" s="135">
        <f>($A64*$D64*$E64)*(1+Rental_Increase2)^(DG$3-1)</f>
        <v>0</v>
      </c>
      <c r="DH64" s="135">
        <f>($A64*$D64*$E64)*(1+Rental_Increase2)^(DH$3-1)</f>
        <v>0</v>
      </c>
      <c r="DI64" s="135">
        <f>($A64*$D64*$E64)*(1+Rental_Increase2)^(DI$3-1)</f>
        <v>0</v>
      </c>
      <c r="DJ64" s="135">
        <f>($A64*$D64*$E64)*(1+Rental_Increase2)^(DJ$3-1)</f>
        <v>0</v>
      </c>
      <c r="DK64" s="135">
        <f>($A64*$D64*$E64)*(1+Rental_Increase2)^(DK$3-1)</f>
        <v>0</v>
      </c>
      <c r="DL64" s="135">
        <f>($A64*$D64*$E64)*(1+Rental_Increase2)^(DL$3-1)</f>
        <v>0</v>
      </c>
      <c r="DM64" s="135">
        <f>($A64*$D64*$E64)*(1+Rental_Increase2)^(DM$3-1)</f>
        <v>0</v>
      </c>
      <c r="DN64" s="135">
        <f>($A64*$D64*$E64)*(1+Rental_Increase2)^(DN$3-1)</f>
        <v>0</v>
      </c>
      <c r="DO64" s="135">
        <f>($A64*$D64*$E64)*(1+Rental_Increase2)^(DO$3-1)</f>
        <v>0</v>
      </c>
      <c r="DP64" s="135">
        <f>($A64*$D64*$E64)*(1+Rental_Increase2)^(DP$3-1)</f>
        <v>0</v>
      </c>
      <c r="DQ64" s="135">
        <f>($A64*$D64*$E64)*(1+Rental_Increase2)^(DQ$3-1)</f>
        <v>0</v>
      </c>
      <c r="DR64" s="135">
        <f>($A64*$D64*$E64)*(1+Rental_Increase2)^(DR$3-1)</f>
        <v>0</v>
      </c>
      <c r="DS64" s="135">
        <f>($A64*$D64*$E64)*(1+Rental_Increase2)^(DS$3-1)</f>
        <v>0</v>
      </c>
      <c r="DT64" s="135">
        <f>($A64*$D64*$E64)*(1+Rental_Increase2)^(DT$3-1)</f>
        <v>0</v>
      </c>
      <c r="DU64" s="135">
        <f>($A64*$D64*$E64)*(1+Rental_Increase2)^(DU$3-1)</f>
        <v>0</v>
      </c>
      <c r="DV64" s="135">
        <f>($A64*$D64*$E64)*(1+Rental_Increase2)^(DV$3-1)</f>
        <v>0</v>
      </c>
      <c r="DW64" s="135">
        <f>($A64*$D64*$E64)*(1+Rental_Increase2)^(DW$3-1)</f>
        <v>0</v>
      </c>
      <c r="DX64" s="135">
        <f>($A64*$D64*$E64)*(1+Rental_Increase2)^(DX$3-1)</f>
        <v>0</v>
      </c>
      <c r="DY64" s="135">
        <f>($A64*$D64*$E64)*(1+Rental_Increase2)^(DY$3-1)</f>
        <v>0</v>
      </c>
      <c r="DZ64" s="135">
        <f>($A64*$D64*$E64)*(1+Rental_Increase2)^(DZ$3-1)</f>
        <v>0</v>
      </c>
      <c r="EA64" s="135">
        <f>($A64*$D64*$E64)*(1+Rental_Increase2)^(EA$3-1)</f>
        <v>0</v>
      </c>
      <c r="EB64" s="135">
        <f>($A64*$D64*$E64)*(1+Rental_Increase2)^(EB$3-1)</f>
        <v>0</v>
      </c>
      <c r="EC64" s="135">
        <f>($A64*$D64*$E64)*(1+Rental_Increase2)^(EC$3-1)</f>
        <v>0</v>
      </c>
      <c r="ED64" s="135">
        <f>($A64*$D64*$E64)*(1+Rental_Increase2)^(ED$3-1)</f>
        <v>0</v>
      </c>
      <c r="EE64" s="135">
        <f>($A64*$D64*$E64)*(1+Rental_Increase2)^(EE$3-1)</f>
        <v>0</v>
      </c>
      <c r="EF64" s="135">
        <f>($A64*$D64*$E64)*(1+Rental_Increase2)^(EF$3-1)</f>
        <v>0</v>
      </c>
      <c r="EG64" s="135">
        <f>($A64*$D64*$E64)*(1+Rental_Increase2)^(EG$3-1)</f>
        <v>0</v>
      </c>
      <c r="EH64" s="135">
        <f>($A64*$D64*$E64)*(1+Rental_Increase2)^(EH$3-1)</f>
        <v>0</v>
      </c>
      <c r="EI64" s="135">
        <f>($A64*$D64*$E64)*(1+Rental_Increase2)^(EI$3-1)</f>
        <v>0</v>
      </c>
      <c r="EJ64" s="135">
        <f>($A64*$D64*$E64)*(1+Rental_Increase2)^(EJ$3-1)</f>
        <v>0</v>
      </c>
      <c r="EK64" s="135">
        <f>($A64*$D64*$E64)*(1+Rental_Increase2)^(EK$3-1)</f>
        <v>0</v>
      </c>
      <c r="EL64" s="135">
        <f>($A64*$D64*$E64)*(1+Rental_Increase2)^(EL$3-1)</f>
        <v>0</v>
      </c>
      <c r="EM64" s="193"/>
    </row>
    <row r="65" spans="1:143" ht="15.75" customHeight="1" x14ac:dyDescent="0.2">
      <c r="A65" s="123">
        <v>1</v>
      </c>
      <c r="B65" s="88">
        <v>1</v>
      </c>
      <c r="C65" s="61" t="s">
        <v>170</v>
      </c>
      <c r="D65" s="124">
        <v>0</v>
      </c>
      <c r="E65" s="125">
        <v>0</v>
      </c>
      <c r="U65" s="27"/>
      <c r="W65" s="135">
        <f>($A65*$D65*$E65)*(1+Rental_Increase)^(W$3-1)</f>
        <v>0</v>
      </c>
      <c r="X65" s="135">
        <f>($A65*$D65*$E65)*(1+Rental_Increase2)^(X$3-1)</f>
        <v>0</v>
      </c>
      <c r="Y65" s="135">
        <f>($A65*$D65*$E65)*(1+Rental_Increase2)^(Y$3-1)</f>
        <v>0</v>
      </c>
      <c r="Z65" s="135">
        <f>($A65*$D65*$E65)*(1+Rental_Increase2)^(Z$3-1)</f>
        <v>0</v>
      </c>
      <c r="AA65" s="135">
        <f>($A65*$D65*$E65)*(1+Rental_Increase2)^(AA$3-1)</f>
        <v>0</v>
      </c>
      <c r="AB65" s="135">
        <f>($A65*$D65*$E65)*(1+Rental_Increase2)^(AB$3-1)</f>
        <v>0</v>
      </c>
      <c r="AC65" s="135">
        <f>($A65*$D65*$E65)*(1+Rental_Increase2)^(AC$3-1)</f>
        <v>0</v>
      </c>
      <c r="AD65" s="135">
        <f>($A65*$D65*$E65)*(1+Rental_Increase2)^(AD$3-1)</f>
        <v>0</v>
      </c>
      <c r="AE65" s="135">
        <f>($A65*$D65*$E65)*(1+Rental_Increase2)^(AE$3-1)</f>
        <v>0</v>
      </c>
      <c r="AF65" s="135">
        <f>($A65*$D65*$E65)*(1+Rental_Increase2)^(AF$3-1)</f>
        <v>0</v>
      </c>
      <c r="AG65" s="135">
        <f>($A65*$D65*$E65)*(1+Rental_Increase2)^(AG$3-1)</f>
        <v>0</v>
      </c>
      <c r="AH65" s="135">
        <f>($A65*$D65*$E65)*(1+Rental_Increase2)^(AH$3-1)</f>
        <v>0</v>
      </c>
      <c r="AI65" s="135">
        <f>($A65*$D65*$E65)*(1+Rental_Increase2)^(AI$3-1)</f>
        <v>0</v>
      </c>
      <c r="AJ65" s="135">
        <f>($A65*$D65*$E65)*(1+Rental_Increase2)^(AJ$3-1)</f>
        <v>0</v>
      </c>
      <c r="AK65" s="135">
        <f>($A65*$D65*$E65)*(1+Rental_Increase2)^(AK$3-1)</f>
        <v>0</v>
      </c>
      <c r="AL65" s="135">
        <f>($A65*$D65*$E65)*(1+Rental_Increase2)^(AL$3-1)</f>
        <v>0</v>
      </c>
      <c r="AM65" s="135">
        <f>($A65*$D65*$E65)*(1+Rental_Increase2)^(AM$3-1)</f>
        <v>0</v>
      </c>
      <c r="AN65" s="135">
        <f>($A65*$D65*$E65)*(1+Rental_Increase2)^(AN$3-1)</f>
        <v>0</v>
      </c>
      <c r="AO65" s="135">
        <f>($A65*$D65*$E65)*(1+Rental_Increase2)^(AO$3-1)</f>
        <v>0</v>
      </c>
      <c r="AP65" s="135">
        <f>($A65*$D65*$E65)*(1+Rental_Increase2)^(AP$3-1)</f>
        <v>0</v>
      </c>
      <c r="AQ65" s="135">
        <f>($A65*$D65*$E65)*(1+Rental_Increase2)^(AQ$3-1)</f>
        <v>0</v>
      </c>
      <c r="AR65" s="135">
        <f>($A65*$D65*$E65)*(1+Rental_Increase2)^(AR$3-1)</f>
        <v>0</v>
      </c>
      <c r="AS65" s="135">
        <f>($A65*$D65*$E65)*(1+Rental_Increase2)^(AS$3-1)</f>
        <v>0</v>
      </c>
      <c r="AT65" s="135">
        <f>($A65*$D65*$E65)*(1+Rental_Increase2)^(AT$3-1)</f>
        <v>0</v>
      </c>
      <c r="AU65" s="135">
        <f>($A65*$D65*$E65)*(1+Rental_Increase2)^(AU$3-1)</f>
        <v>0</v>
      </c>
      <c r="AV65" s="135">
        <f>($A65*$D65*$E65)*(1+Rental_Increase2)^(AV$3-1)</f>
        <v>0</v>
      </c>
      <c r="AW65" s="135">
        <f>($A65*$D65*$E65)*(1+Rental_Increase2)^(AW$3-1)</f>
        <v>0</v>
      </c>
      <c r="AX65" s="135">
        <f>($A65*$D65*$E65)*(1+Rental_Increase2)^(AX$3-1)</f>
        <v>0</v>
      </c>
      <c r="AY65" s="135">
        <f>($A65*$D65*$E65)*(1+Rental_Increase2)^(AY$3-1)</f>
        <v>0</v>
      </c>
      <c r="AZ65" s="135">
        <f>($A65*$D65*$E65)*(1+Rental_Increase2)^(AZ$3-1)</f>
        <v>0</v>
      </c>
      <c r="BA65" s="135">
        <f>($A65*$D65*$E65)*(1+Rental_Increase2)^(BA$3-1)</f>
        <v>0</v>
      </c>
      <c r="BB65" s="135">
        <f>($A65*$D65*$E65)*(1+Rental_Increase2)^(BB$3-1)</f>
        <v>0</v>
      </c>
      <c r="BC65" s="135">
        <f>($A65*$D65*$E65)*(1+Rental_Increase2)^(BC$3-1)</f>
        <v>0</v>
      </c>
      <c r="BD65" s="135">
        <f>($A65*$D65*$E65)*(1+Rental_Increase2)^(BD$3-1)</f>
        <v>0</v>
      </c>
      <c r="BE65" s="135">
        <f>($A65*$D65*$E65)*(1+Rental_Increase2)^(BE$3-1)</f>
        <v>0</v>
      </c>
      <c r="BF65" s="135">
        <f>($A65*$D65*$E65)*(1+Rental_Increase2)^(BF$3-1)</f>
        <v>0</v>
      </c>
      <c r="BG65" s="135">
        <f>($A65*$D65*$E65)*(1+Rental_Increase2)^(BG$3-1)</f>
        <v>0</v>
      </c>
      <c r="BH65" s="135">
        <f>($A65*$D65*$E65)*(1+Rental_Increase2)^(BH$3-1)</f>
        <v>0</v>
      </c>
      <c r="BI65" s="135">
        <f>($A65*$D65*$E65)*(1+Rental_Increase2)^(BI$3-1)</f>
        <v>0</v>
      </c>
      <c r="BJ65" s="135">
        <f>($A65*$D65*$E65)*(1+Rental_Increase2)^(BJ$3-1)</f>
        <v>0</v>
      </c>
      <c r="BK65" s="135">
        <f>($A65*$D65*$E65)*(1+Rental_Increase2)^(BK$3-1)</f>
        <v>0</v>
      </c>
      <c r="BL65" s="135">
        <f>($A65*$D65*$E65)*(1+Rental_Increase2)^(BL$3-1)</f>
        <v>0</v>
      </c>
      <c r="BM65" s="135">
        <f>($A65*$D65*$E65)*(1+Rental_Increase2)^(BM$3-1)</f>
        <v>0</v>
      </c>
      <c r="BN65" s="135">
        <f>($A65*$D65*$E65)*(1+Rental_Increase2)^(BN$3-1)</f>
        <v>0</v>
      </c>
      <c r="BO65" s="135">
        <f>($A65*$D65*$E65)*(1+Rental_Increase2)^(BO$3-1)</f>
        <v>0</v>
      </c>
      <c r="BP65" s="135">
        <f>($A65*$D65*$E65)*(1+Rental_Increase2)^(BP$3-1)</f>
        <v>0</v>
      </c>
      <c r="BQ65" s="135">
        <f>($A65*$D65*$E65)*(1+Rental_Increase2)^(BQ$3-1)</f>
        <v>0</v>
      </c>
      <c r="BR65" s="135">
        <f>($A65*$D65*$E65)*(1+Rental_Increase2)^(BR$3-1)</f>
        <v>0</v>
      </c>
      <c r="BS65" s="135">
        <f>($A65*$D65*$E65)*(1+Rental_Increase2)^(BS$3-1)</f>
        <v>0</v>
      </c>
      <c r="BT65" s="135">
        <f>($A65*$D65*$E65)*(1+Rental_Increase2)^(BT$3-1)</f>
        <v>0</v>
      </c>
      <c r="BU65" s="135">
        <f>($A65*$D65*$E65)*(1+Rental_Increase2)^(BU$3-1)</f>
        <v>0</v>
      </c>
      <c r="BV65" s="135">
        <f>($A65*$D65*$E65)*(1+Rental_Increase2)^(BV$3-1)</f>
        <v>0</v>
      </c>
      <c r="BW65" s="135">
        <f>($A65*$D65*$E65)*(1+Rental_Increase2)^(BW$3-1)</f>
        <v>0</v>
      </c>
      <c r="BX65" s="135">
        <f>($A65*$D65*$E65)*(1+Rental_Increase2)^(BX$3-1)</f>
        <v>0</v>
      </c>
      <c r="BY65" s="135">
        <f>($A65*$D65*$E65)*(1+Rental_Increase2)^(BY$3-1)</f>
        <v>0</v>
      </c>
      <c r="BZ65" s="135">
        <f>($A65*$D65*$E65)*(1+Rental_Increase2)^(BZ$3-1)</f>
        <v>0</v>
      </c>
      <c r="CA65" s="135">
        <f>($A65*$D65*$E65)*(1+Rental_Increase2)^(CA$3-1)</f>
        <v>0</v>
      </c>
      <c r="CB65" s="135">
        <f>($A65*$D65*$E65)*(1+Rental_Increase2)^(CB$3-1)</f>
        <v>0</v>
      </c>
      <c r="CC65" s="135">
        <f>($A65*$D65*$E65)*(1+Rental_Increase2)^(CC$3-1)</f>
        <v>0</v>
      </c>
      <c r="CD65" s="135">
        <f>($A65*$D65*$E65)*(1+Rental_Increase2)^(CD$3-1)</f>
        <v>0</v>
      </c>
      <c r="CE65" s="135">
        <f>($A65*$D65*$E65)*(1+Rental_Increase2)^(CE$3-1)</f>
        <v>0</v>
      </c>
      <c r="CF65" s="135">
        <f>($A65*$D65*$E65)*(1+Rental_Increase2)^(CF$3-1)</f>
        <v>0</v>
      </c>
      <c r="CG65" s="135">
        <f>($A65*$D65*$E65)*(1+Rental_Increase2)^(CG$3-1)</f>
        <v>0</v>
      </c>
      <c r="CH65" s="135">
        <f>($A65*$D65*$E65)*(1+Rental_Increase2)^(CH$3-1)</f>
        <v>0</v>
      </c>
      <c r="CI65" s="135">
        <f>($A65*$D65*$E65)*(1+Rental_Increase2)^(CI$3-1)</f>
        <v>0</v>
      </c>
      <c r="CJ65" s="135">
        <f>($A65*$D65*$E65)*(1+Rental_Increase2)^(CJ$3-1)</f>
        <v>0</v>
      </c>
      <c r="CK65" s="135">
        <f>($A65*$D65*$E65)*(1+Rental_Increase2)^(CK$3-1)</f>
        <v>0</v>
      </c>
      <c r="CL65" s="135">
        <f>($A65*$D65*$E65)*(1+Rental_Increase2)^(CL$3-1)</f>
        <v>0</v>
      </c>
      <c r="CM65" s="135">
        <f>($A65*$D65*$E65)*(1+Rental_Increase2)^(CM$3-1)</f>
        <v>0</v>
      </c>
      <c r="CN65" s="135">
        <f>($A65*$D65*$E65)*(1+Rental_Increase2)^(CN$3-1)</f>
        <v>0</v>
      </c>
      <c r="CO65" s="135">
        <f>($A65*$D65*$E65)*(1+Rental_Increase2)^(CO$3-1)</f>
        <v>0</v>
      </c>
      <c r="CP65" s="135">
        <f>($A65*$D65*$E65)*(1+Rental_Increase2)^(CP$3-1)</f>
        <v>0</v>
      </c>
      <c r="CQ65" s="135">
        <f>($A65*$D65*$E65)*(1+Rental_Increase2)^(CQ$3-1)</f>
        <v>0</v>
      </c>
      <c r="CR65" s="135">
        <f>($A65*$D65*$E65)*(1+Rental_Increase2)^(CR$3-1)</f>
        <v>0</v>
      </c>
      <c r="CS65" s="135">
        <f>($A65*$D65*$E65)*(1+Rental_Increase2)^(CS$3-1)</f>
        <v>0</v>
      </c>
      <c r="CT65" s="135">
        <f>($A65*$D65*$E65)*(1+Rental_Increase2)^(CT$3-1)</f>
        <v>0</v>
      </c>
      <c r="CU65" s="135">
        <f>($A65*$D65*$E65)*(1+Rental_Increase2)^(CU$3-1)</f>
        <v>0</v>
      </c>
      <c r="CV65" s="135">
        <f>($A65*$D65*$E65)*(1+Rental_Increase2)^(CV$3-1)</f>
        <v>0</v>
      </c>
      <c r="CW65" s="135">
        <f>($A65*$D65*$E65)*(1+Rental_Increase2)^(CW$3-1)</f>
        <v>0</v>
      </c>
      <c r="CX65" s="135">
        <f>($A65*$D65*$E65)*(1+Rental_Increase2)^(CX$3-1)</f>
        <v>0</v>
      </c>
      <c r="CY65" s="135">
        <f>($A65*$D65*$E65)*(1+Rental_Increase2)^(CY$3-1)</f>
        <v>0</v>
      </c>
      <c r="CZ65" s="135">
        <f>($A65*$D65*$E65)*(1+Rental_Increase2)^(CZ$3-1)</f>
        <v>0</v>
      </c>
      <c r="DA65" s="135">
        <f>($A65*$D65*$E65)*(1+Rental_Increase2)^(DA$3-1)</f>
        <v>0</v>
      </c>
      <c r="DB65" s="135">
        <f>($A65*$D65*$E65)*(1+Rental_Increase2)^(DB$3-1)</f>
        <v>0</v>
      </c>
      <c r="DC65" s="135">
        <f>($A65*$D65*$E65)*(1+Rental_Increase2)^(DC$3-1)</f>
        <v>0</v>
      </c>
      <c r="DD65" s="135">
        <f>($A65*$D65*$E65)*(1+Rental_Increase2)^(DD$3-1)</f>
        <v>0</v>
      </c>
      <c r="DE65" s="135">
        <f>($A65*$D65*$E65)*(1+Rental_Increase2)^(DE$3-1)</f>
        <v>0</v>
      </c>
      <c r="DF65" s="135">
        <f>($A65*$D65*$E65)*(1+Rental_Increase2)^(DF$3-1)</f>
        <v>0</v>
      </c>
      <c r="DG65" s="135">
        <f>($A65*$D65*$E65)*(1+Rental_Increase2)^(DG$3-1)</f>
        <v>0</v>
      </c>
      <c r="DH65" s="135">
        <f>($A65*$D65*$E65)*(1+Rental_Increase2)^(DH$3-1)</f>
        <v>0</v>
      </c>
      <c r="DI65" s="135">
        <f>($A65*$D65*$E65)*(1+Rental_Increase2)^(DI$3-1)</f>
        <v>0</v>
      </c>
      <c r="DJ65" s="135">
        <f>($A65*$D65*$E65)*(1+Rental_Increase2)^(DJ$3-1)</f>
        <v>0</v>
      </c>
      <c r="DK65" s="135">
        <f>($A65*$D65*$E65)*(1+Rental_Increase2)^(DK$3-1)</f>
        <v>0</v>
      </c>
      <c r="DL65" s="135">
        <f>($A65*$D65*$E65)*(1+Rental_Increase2)^(DL$3-1)</f>
        <v>0</v>
      </c>
      <c r="DM65" s="135">
        <f>($A65*$D65*$E65)*(1+Rental_Increase2)^(DM$3-1)</f>
        <v>0</v>
      </c>
      <c r="DN65" s="135">
        <f>($A65*$D65*$E65)*(1+Rental_Increase2)^(DN$3-1)</f>
        <v>0</v>
      </c>
      <c r="DO65" s="135">
        <f>($A65*$D65*$E65)*(1+Rental_Increase2)^(DO$3-1)</f>
        <v>0</v>
      </c>
      <c r="DP65" s="135">
        <f>($A65*$D65*$E65)*(1+Rental_Increase2)^(DP$3-1)</f>
        <v>0</v>
      </c>
      <c r="DQ65" s="135">
        <f>($A65*$D65*$E65)*(1+Rental_Increase2)^(DQ$3-1)</f>
        <v>0</v>
      </c>
      <c r="DR65" s="135">
        <f>($A65*$D65*$E65)*(1+Rental_Increase2)^(DR$3-1)</f>
        <v>0</v>
      </c>
      <c r="DS65" s="135">
        <f>($A65*$D65*$E65)*(1+Rental_Increase2)^(DS$3-1)</f>
        <v>0</v>
      </c>
      <c r="DT65" s="135">
        <f>($A65*$D65*$E65)*(1+Rental_Increase2)^(DT$3-1)</f>
        <v>0</v>
      </c>
      <c r="DU65" s="135">
        <f>($A65*$D65*$E65)*(1+Rental_Increase2)^(DU$3-1)</f>
        <v>0</v>
      </c>
      <c r="DV65" s="135">
        <f>($A65*$D65*$E65)*(1+Rental_Increase2)^(DV$3-1)</f>
        <v>0</v>
      </c>
      <c r="DW65" s="135">
        <f>($A65*$D65*$E65)*(1+Rental_Increase2)^(DW$3-1)</f>
        <v>0</v>
      </c>
      <c r="DX65" s="135">
        <f>($A65*$D65*$E65)*(1+Rental_Increase2)^(DX$3-1)</f>
        <v>0</v>
      </c>
      <c r="DY65" s="135">
        <f>($A65*$D65*$E65)*(1+Rental_Increase2)^(DY$3-1)</f>
        <v>0</v>
      </c>
      <c r="DZ65" s="135">
        <f>($A65*$D65*$E65)*(1+Rental_Increase2)^(DZ$3-1)</f>
        <v>0</v>
      </c>
      <c r="EA65" s="135">
        <f>($A65*$D65*$E65)*(1+Rental_Increase2)^(EA$3-1)</f>
        <v>0</v>
      </c>
      <c r="EB65" s="135">
        <f>($A65*$D65*$E65)*(1+Rental_Increase2)^(EB$3-1)</f>
        <v>0</v>
      </c>
      <c r="EC65" s="135">
        <f>($A65*$D65*$E65)*(1+Rental_Increase2)^(EC$3-1)</f>
        <v>0</v>
      </c>
      <c r="ED65" s="135">
        <f>($A65*$D65*$E65)*(1+Rental_Increase2)^(ED$3-1)</f>
        <v>0</v>
      </c>
      <c r="EE65" s="135">
        <f>($A65*$D65*$E65)*(1+Rental_Increase2)^(EE$3-1)</f>
        <v>0</v>
      </c>
      <c r="EF65" s="135">
        <f>($A65*$D65*$E65)*(1+Rental_Increase2)^(EF$3-1)</f>
        <v>0</v>
      </c>
      <c r="EG65" s="135">
        <f>($A65*$D65*$E65)*(1+Rental_Increase2)^(EG$3-1)</f>
        <v>0</v>
      </c>
      <c r="EH65" s="135">
        <f>($A65*$D65*$E65)*(1+Rental_Increase2)^(EH$3-1)</f>
        <v>0</v>
      </c>
      <c r="EI65" s="135">
        <f>($A65*$D65*$E65)*(1+Rental_Increase2)^(EI$3-1)</f>
        <v>0</v>
      </c>
      <c r="EJ65" s="135">
        <f>($A65*$D65*$E65)*(1+Rental_Increase2)^(EJ$3-1)</f>
        <v>0</v>
      </c>
      <c r="EK65" s="135">
        <f>($A65*$D65*$E65)*(1+Rental_Increase2)^(EK$3-1)</f>
        <v>0</v>
      </c>
      <c r="EL65" s="135">
        <f>($A65*$D65*$E65)*(1+Rental_Increase2)^(EL$3-1)</f>
        <v>0</v>
      </c>
      <c r="EM65" s="193"/>
    </row>
    <row r="66" spans="1:143" ht="15.75" customHeight="1" thickBot="1" x14ac:dyDescent="0.25">
      <c r="A66" s="129"/>
      <c r="B66" s="130"/>
      <c r="C66" s="131"/>
      <c r="D66" s="132"/>
      <c r="E66" s="140"/>
      <c r="F66" s="131"/>
      <c r="G66" s="131"/>
      <c r="H66" s="131"/>
      <c r="I66" s="131"/>
      <c r="J66" s="131"/>
      <c r="K66" s="131"/>
      <c r="L66" s="131"/>
      <c r="M66" s="131"/>
      <c r="N66" s="131"/>
      <c r="O66" s="131"/>
      <c r="P66" s="131"/>
      <c r="Q66" s="131"/>
      <c r="R66" s="131"/>
      <c r="S66" s="131"/>
      <c r="T66" s="131"/>
      <c r="U66" s="131"/>
      <c r="V66" s="131"/>
      <c r="W66" s="141">
        <f>($A66*$D66*$E66)*(1+Rental_Increase)^(W$3-1)</f>
        <v>0</v>
      </c>
      <c r="X66" s="141">
        <f>($A66*$D66*$E66)*(1+Rental_Increase)^(X$1-1)</f>
        <v>0</v>
      </c>
      <c r="Y66" s="141">
        <f>($A66*$D66*$E66)*(1+Rental_Increase)^(Y$1-1)</f>
        <v>0</v>
      </c>
      <c r="Z66" s="141">
        <f>($A66*$D66*$E66)*(1+Rental_Increase)^(Z$1-1)</f>
        <v>0</v>
      </c>
      <c r="AA66" s="141">
        <f>($A66*$D66*$E66)*(1+Rental_Increase)^(AA$1-1)</f>
        <v>0</v>
      </c>
      <c r="AB66" s="141">
        <f>($A66*$D66*$E66)*(1+Rental_Increase)^(AB$1-1)</f>
        <v>0</v>
      </c>
      <c r="AC66" s="141">
        <f>($A66*$D66*$E66)*(1+Rental_Increase)^(AC$1-1)</f>
        <v>0</v>
      </c>
      <c r="AD66" s="141">
        <f>($A66*$D66*$E66)*(1+Rental_Increase)^(AD$1-1)</f>
        <v>0</v>
      </c>
      <c r="AE66" s="141">
        <f>($A66*$D66*$E66)*(1+Rental_Increase)^(AE$1-1)</f>
        <v>0</v>
      </c>
      <c r="AF66" s="141">
        <f>($A66*$D66*$E66)*(1+Rental_Increase)^(AF$1-1)</f>
        <v>0</v>
      </c>
      <c r="AG66" s="141">
        <f>($A66*$D66*$E66)*(1+Rental_Increase)^(AG$1-1)</f>
        <v>0</v>
      </c>
      <c r="AH66" s="141">
        <f>($A66*$D66*$E66)*(1+Rental_Increase)^(AH$1-1)</f>
        <v>0</v>
      </c>
      <c r="AI66" s="141">
        <f>($A66*$D66*$E66)*(1+Rental_Increase)^(AI$1-1)</f>
        <v>0</v>
      </c>
      <c r="AJ66" s="141">
        <f>($A66*$D66*$E66)*(1+Rental_Increase)^(AJ$1-1)</f>
        <v>0</v>
      </c>
      <c r="AK66" s="141">
        <f>($A66*$D66*$E66)*(1+Rental_Increase)^(AK$1-1)</f>
        <v>0</v>
      </c>
      <c r="AL66" s="141">
        <f>($A66*$D66*$E66)*(1+Rental_Increase)^(AL$1-1)</f>
        <v>0</v>
      </c>
      <c r="AM66" s="141">
        <f>($A66*$D66*$E66)*(1+Rental_Increase)^(AM$1-1)</f>
        <v>0</v>
      </c>
      <c r="AN66" s="141">
        <f>($A66*$D66*$E66)*(1+Rental_Increase)^(AN$1-1)</f>
        <v>0</v>
      </c>
      <c r="AO66" s="141">
        <f>($A66*$D66*$E66)*(1+Rental_Increase)^(AO$1-1)</f>
        <v>0</v>
      </c>
      <c r="AP66" s="141">
        <f>($A66*$D66*$E66)*(1+Rental_Increase)^(AP$1-1)</f>
        <v>0</v>
      </c>
      <c r="AQ66" s="141">
        <f>($A66*$D66*$E66)*(1+Rental_Increase)^(AQ$1-1)</f>
        <v>0</v>
      </c>
      <c r="AR66" s="141">
        <f>($A66*$D66*$E66)*(1+Rental_Increase)^(AR$1-1)</f>
        <v>0</v>
      </c>
      <c r="AS66" s="141">
        <f>($A66*$D66*$E66)*(1+Rental_Increase)^(AS$1-1)</f>
        <v>0</v>
      </c>
      <c r="AT66" s="141">
        <f>($A66*$D66*$E66)*(1+Rental_Increase)^(AT$1-1)</f>
        <v>0</v>
      </c>
      <c r="AU66" s="141">
        <f>($A66*$D66*$E66)*(1+Rental_Increase)^(AU$1-1)</f>
        <v>0</v>
      </c>
      <c r="AV66" s="141">
        <f>($A66*$D66*$E66)*(1+Rental_Increase)^(AV$1-1)</f>
        <v>0</v>
      </c>
      <c r="AW66" s="141">
        <f>($A66*$D66*$E66)*(1+Rental_Increase)^(AW$1-1)</f>
        <v>0</v>
      </c>
      <c r="AX66" s="141">
        <f>($A66*$D66*$E66)*(1+Rental_Increase)^(AX$1-1)</f>
        <v>0</v>
      </c>
      <c r="AY66" s="141">
        <f>($A66*$D66*$E66)*(1+Rental_Increase)^(AY$1-1)</f>
        <v>0</v>
      </c>
      <c r="AZ66" s="141">
        <f>($A66*$D66*$E66)*(1+Rental_Increase)^(AZ$1-1)</f>
        <v>0</v>
      </c>
      <c r="BA66" s="141">
        <f>($A66*$D66*$E66)*(1+Rental_Increase)^(BA$1-1)</f>
        <v>0</v>
      </c>
      <c r="BB66" s="141">
        <f>($A66*$D66*$E66)*(1+Rental_Increase)^(BB$1-1)</f>
        <v>0</v>
      </c>
      <c r="BC66" s="141">
        <f>($A66*$D66*$E66)*(1+Rental_Increase)^(BC$1-1)</f>
        <v>0</v>
      </c>
      <c r="BD66" s="141">
        <f>($A66*$D66*$E66)*(1+Rental_Increase)^(BD$1-1)</f>
        <v>0</v>
      </c>
      <c r="BE66" s="141">
        <f>($A66*$D66*$E66)*(1+Rental_Increase)^(BE$1-1)</f>
        <v>0</v>
      </c>
      <c r="BF66" s="141">
        <f>($A66*$D66*$E66)*(1+Rental_Increase)^(BF$1-1)</f>
        <v>0</v>
      </c>
      <c r="BG66" s="141">
        <f>($A66*$D66*$E66)*(1+Rental_Increase)^(BG$1-1)</f>
        <v>0</v>
      </c>
      <c r="BH66" s="141">
        <f>($A66*$D66*$E66)*(1+Rental_Increase)^(BH$1-1)</f>
        <v>0</v>
      </c>
      <c r="BI66" s="141">
        <f>($A66*$D66*$E66)*(1+Rental_Increase)^(BI$1-1)</f>
        <v>0</v>
      </c>
      <c r="BJ66" s="141">
        <f>($A66*$D66*$E66)*(1+Rental_Increase)^(BJ$1-1)</f>
        <v>0</v>
      </c>
      <c r="BK66" s="141">
        <f>($A66*$D66*$E66)*(1+Rental_Increase)^(BK$1-1)</f>
        <v>0</v>
      </c>
      <c r="BL66" s="141">
        <f>($A66*$D66*$E66)*(1+Rental_Increase)^(BL$1-1)</f>
        <v>0</v>
      </c>
      <c r="BM66" s="141">
        <f>($A66*$D66*$E66)*(1+Rental_Increase)^(BM$1-1)</f>
        <v>0</v>
      </c>
      <c r="BN66" s="141">
        <f>($A66*$D66*$E66)*(1+Rental_Increase)^(BN$1-1)</f>
        <v>0</v>
      </c>
      <c r="BO66" s="141">
        <f>($A66*$D66*$E66)*(1+Rental_Increase)^(BO$1-1)</f>
        <v>0</v>
      </c>
      <c r="BP66" s="141">
        <f>($A66*$D66*$E66)*(1+Rental_Increase)^(BP$1-1)</f>
        <v>0</v>
      </c>
      <c r="BQ66" s="141">
        <f>($A66*$D66*$E66)*(1+Rental_Increase)^(BQ$1-1)</f>
        <v>0</v>
      </c>
      <c r="BR66" s="141">
        <f>($A66*$D66*$E66)*(1+Rental_Increase)^(BR$1-1)</f>
        <v>0</v>
      </c>
      <c r="BS66" s="141">
        <f>($A66*$D66*$E66)*(1+Rental_Increase)^(BS$1-1)</f>
        <v>0</v>
      </c>
      <c r="BT66" s="141">
        <f>($A66*$D66*$E66)*(1+Rental_Increase)^(BT$1-1)</f>
        <v>0</v>
      </c>
      <c r="BU66" s="141">
        <f>($A66*$D66*$E66)*(1+Rental_Increase)^(BU$1-1)</f>
        <v>0</v>
      </c>
      <c r="BV66" s="141">
        <f>($A66*$D66*$E66)*(1+Rental_Increase)^(BV$1-1)</f>
        <v>0</v>
      </c>
      <c r="BW66" s="141">
        <f>($A66*$D66*$E66)*(1+Rental_Increase)^(BW$1-1)</f>
        <v>0</v>
      </c>
      <c r="BX66" s="141">
        <f>($A66*$D66*$E66)*(1+Rental_Increase)^(BX$1-1)</f>
        <v>0</v>
      </c>
      <c r="BY66" s="141">
        <f>($A66*$D66*$E66)*(1+Rental_Increase)^(BY$1-1)</f>
        <v>0</v>
      </c>
      <c r="BZ66" s="141">
        <f>($A66*$D66*$E66)*(1+Rental_Increase)^(BZ$1-1)</f>
        <v>0</v>
      </c>
      <c r="CA66" s="141">
        <f>($A66*$D66*$E66)*(1+Rental_Increase)^(CA$1-1)</f>
        <v>0</v>
      </c>
      <c r="CB66" s="141">
        <f>($A66*$D66*$E66)*(1+Rental_Increase)^(CB$1-1)</f>
        <v>0</v>
      </c>
      <c r="CC66" s="141">
        <f>($A66*$D66*$E66)*(1+Rental_Increase)^(CC$1-1)</f>
        <v>0</v>
      </c>
      <c r="CD66" s="141">
        <f>($A66*$D66*$E66)*(1+Rental_Increase)^(CD$1-1)</f>
        <v>0</v>
      </c>
      <c r="CE66" s="141">
        <f>($A66*$D66*$E66)*(1+Rental_Increase)^(CE$1-1)</f>
        <v>0</v>
      </c>
      <c r="CF66" s="141">
        <f>($A66*$D66*$E66)*(1+Rental_Increase)^(CF$1-1)</f>
        <v>0</v>
      </c>
      <c r="CG66" s="141">
        <f>($A66*$D66*$E66)*(1+Rental_Increase)^(CG$1-1)</f>
        <v>0</v>
      </c>
      <c r="CH66" s="141">
        <f>($A66*$D66*$E66)*(1+Rental_Increase)^(CH$1-1)</f>
        <v>0</v>
      </c>
      <c r="CI66" s="141">
        <f>($A66*$D66*$E66)*(1+Rental_Increase)^(CI$1-1)</f>
        <v>0</v>
      </c>
      <c r="CJ66" s="141">
        <f>($A66*$D66*$E66)*(1+Rental_Increase)^(CJ$1-1)</f>
        <v>0</v>
      </c>
      <c r="CK66" s="141">
        <f>($A66*$D66*$E66)*(1+Rental_Increase)^(CK$1-1)</f>
        <v>0</v>
      </c>
      <c r="CL66" s="141">
        <f>($A66*$D66*$E66)*(1+Rental_Increase)^(CL$1-1)</f>
        <v>0</v>
      </c>
      <c r="CM66" s="141">
        <f>($A66*$D66*$E66)*(1+Rental_Increase)^(CM$1-1)</f>
        <v>0</v>
      </c>
      <c r="CN66" s="141">
        <f>($A66*$D66*$E66)*(1+Rental_Increase)^(CN$1-1)</f>
        <v>0</v>
      </c>
      <c r="CO66" s="141">
        <f>($A66*$D66*$E66)*(1+Rental_Increase)^(CO$1-1)</f>
        <v>0</v>
      </c>
      <c r="CP66" s="141">
        <f>($A66*$D66*$E66)*(1+Rental_Increase)^(CP$1-1)</f>
        <v>0</v>
      </c>
      <c r="CQ66" s="141">
        <f>($A66*$D66*$E66)*(1+Rental_Increase)^(CQ$1-1)</f>
        <v>0</v>
      </c>
      <c r="CR66" s="141">
        <f>($A66*$D66*$E66)*(1+Rental_Increase)^(CR$1-1)</f>
        <v>0</v>
      </c>
      <c r="CS66" s="141">
        <f>($A66*$D66*$E66)*(1+Rental_Increase)^(CS$1-1)</f>
        <v>0</v>
      </c>
      <c r="CT66" s="141">
        <f>($A66*$D66*$E66)*(1+Rental_Increase)^(CT$1-1)</f>
        <v>0</v>
      </c>
      <c r="CU66" s="141">
        <f>($A66*$D66*$E66)*(1+Rental_Increase)^(CU$1-1)</f>
        <v>0</v>
      </c>
      <c r="CV66" s="141">
        <f>($A66*$D66*$E66)*(1+Rental_Increase)^(CV$1-1)</f>
        <v>0</v>
      </c>
      <c r="CW66" s="141">
        <f>($A66*$D66*$E66)*(1+Rental_Increase)^(CW$1-1)</f>
        <v>0</v>
      </c>
      <c r="CX66" s="141">
        <f>($A66*$D66*$E66)*(1+Rental_Increase)^(CX$1-1)</f>
        <v>0</v>
      </c>
      <c r="CY66" s="141">
        <f>($A66*$D66*$E66)*(1+Rental_Increase)^(CY$1-1)</f>
        <v>0</v>
      </c>
      <c r="CZ66" s="141">
        <f>($A66*$D66*$E66)*(1+Rental_Increase)^(CZ$1-1)</f>
        <v>0</v>
      </c>
      <c r="DA66" s="141">
        <f>($A66*$D66*$E66)*(1+Rental_Increase)^(DA$1-1)</f>
        <v>0</v>
      </c>
      <c r="DB66" s="141">
        <f>($A66*$D66*$E66)*(1+Rental_Increase)^(DB$1-1)</f>
        <v>0</v>
      </c>
      <c r="DC66" s="141">
        <f>($A66*$D66*$E66)*(1+Rental_Increase)^(DC$1-1)</f>
        <v>0</v>
      </c>
      <c r="DD66" s="141">
        <f>($A66*$D66*$E66)*(1+Rental_Increase)^(DD$1-1)</f>
        <v>0</v>
      </c>
      <c r="DE66" s="141">
        <f>($A66*$D66*$E66)*(1+Rental_Increase)^(DE$1-1)</f>
        <v>0</v>
      </c>
      <c r="DF66" s="141">
        <f>($A66*$D66*$E66)*(1+Rental_Increase)^(DF$1-1)</f>
        <v>0</v>
      </c>
      <c r="DG66" s="141">
        <f>($A66*$D66*$E66)*(1+Rental_Increase)^(DG$1-1)</f>
        <v>0</v>
      </c>
      <c r="DH66" s="141">
        <f>($A66*$D66*$E66)*(1+Rental_Increase)^(DH$1-1)</f>
        <v>0</v>
      </c>
      <c r="DI66" s="141">
        <f>($A66*$D66*$E66)*(1+Rental_Increase)^(DI$1-1)</f>
        <v>0</v>
      </c>
      <c r="DJ66" s="141">
        <f>($A66*$D66*$E66)*(1+Rental_Increase)^(DJ$1-1)</f>
        <v>0</v>
      </c>
      <c r="DK66" s="141">
        <f>($A66*$D66*$E66)*(1+Rental_Increase)^(DK$1-1)</f>
        <v>0</v>
      </c>
      <c r="DL66" s="141">
        <f>($A66*$D66*$E66)*(1+Rental_Increase)^(DL$1-1)</f>
        <v>0</v>
      </c>
      <c r="DM66" s="141">
        <f>($A66*$D66*$E66)*(1+Rental_Increase)^(DM$1-1)</f>
        <v>0</v>
      </c>
      <c r="DN66" s="141">
        <f>($A66*$D66*$E66)*(1+Rental_Increase)^(DN$1-1)</f>
        <v>0</v>
      </c>
      <c r="DO66" s="141">
        <f>($A66*$D66*$E66)*(1+Rental_Increase)^(DO$1-1)</f>
        <v>0</v>
      </c>
      <c r="DP66" s="141">
        <f>($A66*$D66*$E66)*(1+Rental_Increase)^(DP$1-1)</f>
        <v>0</v>
      </c>
      <c r="DQ66" s="141">
        <f>($A66*$D66*$E66)*(1+Rental_Increase)^(DQ$1-1)</f>
        <v>0</v>
      </c>
      <c r="DR66" s="141">
        <f>($A66*$D66*$E66)*(1+Rental_Increase)^(DR$1-1)</f>
        <v>0</v>
      </c>
      <c r="DS66" s="141">
        <f>($A66*$D66*$E66)*(1+Rental_Increase)^(DS$1-1)</f>
        <v>0</v>
      </c>
      <c r="DT66" s="141">
        <f>($A66*$D66*$E66)*(1+Rental_Increase)^(DT$1-1)</f>
        <v>0</v>
      </c>
      <c r="DU66" s="141">
        <f>($A66*$D66*$E66)*(1+Rental_Increase)^(DU$1-1)</f>
        <v>0</v>
      </c>
      <c r="DV66" s="141">
        <f>($A66*$D66*$E66)*(1+Rental_Increase)^(DV$1-1)</f>
        <v>0</v>
      </c>
      <c r="DW66" s="141">
        <f>($A66*$D66*$E66)*(1+Rental_Increase)^(DW$1-1)</f>
        <v>0</v>
      </c>
      <c r="DX66" s="141">
        <f>($A66*$D66*$E66)*(1+Rental_Increase)^(DX$1-1)</f>
        <v>0</v>
      </c>
      <c r="DY66" s="141">
        <f>($A66*$D66*$E66)*(1+Rental_Increase)^(DY$1-1)</f>
        <v>0</v>
      </c>
      <c r="DZ66" s="141">
        <f>($A66*$D66*$E66)*(1+Rental_Increase)^(DZ$1-1)</f>
        <v>0</v>
      </c>
      <c r="EA66" s="141">
        <f>($A66*$D66*$E66)*(1+Rental_Increase)^(EA$1-1)</f>
        <v>0</v>
      </c>
      <c r="EB66" s="141">
        <f>($A66*$D66*$E66)*(1+Rental_Increase)^(EB$1-1)</f>
        <v>0</v>
      </c>
      <c r="EC66" s="141">
        <f>($A66*$D66*$E66)*(1+Rental_Increase)^(EC$1-1)</f>
        <v>0</v>
      </c>
      <c r="ED66" s="141">
        <f>($A66*$D66*$E66)*(1+Rental_Increase)^(ED$1-1)</f>
        <v>0</v>
      </c>
      <c r="EE66" s="141">
        <f>($A66*$D66*$E66)*(1+Rental_Increase)^(EE$1-1)</f>
        <v>0</v>
      </c>
      <c r="EF66" s="141">
        <f>($A66*$D66*$E66)*(1+Rental_Increase)^(EF$1-1)</f>
        <v>0</v>
      </c>
      <c r="EG66" s="141">
        <f>($A66*$D66*$E66)*(1+Rental_Increase)^(EG$1-1)</f>
        <v>0</v>
      </c>
      <c r="EH66" s="141">
        <f>($A66*$D66*$E66)*(1+Rental_Increase)^(EH$1-1)</f>
        <v>0</v>
      </c>
      <c r="EI66" s="141">
        <f>($A66*$D66*$E66)*(1+Rental_Increase)^(EI$1-1)</f>
        <v>0</v>
      </c>
      <c r="EJ66" s="141">
        <f>($A66*$D66*$E66)*(1+Rental_Increase)^(EJ$1-1)</f>
        <v>0</v>
      </c>
      <c r="EK66" s="141">
        <f>($A66*$D66*$E66)*(1+Rental_Increase)^(EK$1-1)</f>
        <v>0</v>
      </c>
      <c r="EL66" s="141">
        <f>($A66*$D66*$E66)*(1+Rental_Increase)^(EL$1-1)</f>
        <v>0</v>
      </c>
      <c r="EM66" s="195"/>
    </row>
    <row r="67" spans="1:143" ht="15.75" customHeight="1" x14ac:dyDescent="0.2">
      <c r="A67" s="123"/>
      <c r="B67" s="88"/>
      <c r="D67" s="124"/>
      <c r="E67" s="125"/>
      <c r="U67" s="193"/>
      <c r="EM67" s="193"/>
    </row>
    <row r="68" spans="1:143" ht="15.75" customHeight="1" x14ac:dyDescent="0.2">
      <c r="A68" s="123"/>
      <c r="B68" s="88"/>
      <c r="D68" s="124"/>
      <c r="E68" s="125"/>
      <c r="U68" s="193"/>
      <c r="EM68" s="193"/>
    </row>
    <row r="69" spans="1:143" ht="15.75" customHeight="1" x14ac:dyDescent="0.2">
      <c r="A69" s="123"/>
      <c r="B69" s="88"/>
      <c r="D69" s="124"/>
      <c r="E69" s="125"/>
      <c r="U69" s="193"/>
      <c r="EM69" s="193"/>
    </row>
    <row r="70" spans="1:143" ht="15.75" customHeight="1" x14ac:dyDescent="0.2">
      <c r="A70" s="123"/>
      <c r="B70" s="88"/>
      <c r="D70" s="124"/>
      <c r="E70" s="125"/>
      <c r="U70" s="193"/>
      <c r="EM70" s="193"/>
    </row>
    <row r="71" spans="1:143" ht="15.75" customHeight="1" x14ac:dyDescent="0.2">
      <c r="A71" s="123"/>
      <c r="B71" s="88"/>
      <c r="D71" s="124"/>
      <c r="E71" s="125"/>
      <c r="U71" s="193"/>
      <c r="EM71" s="193"/>
    </row>
    <row r="72" spans="1:143" ht="15.75" customHeight="1" x14ac:dyDescent="0.2">
      <c r="A72" s="123"/>
      <c r="B72" s="88"/>
      <c r="D72" s="124"/>
      <c r="E72" s="125"/>
      <c r="U72" s="193"/>
      <c r="EM72" s="193"/>
    </row>
    <row r="73" spans="1:143" ht="15.75" customHeight="1" x14ac:dyDescent="0.2">
      <c r="A73" s="123"/>
      <c r="B73" s="88"/>
      <c r="D73" s="124"/>
      <c r="E73" s="125"/>
      <c r="U73" s="193"/>
      <c r="EM73" s="193"/>
    </row>
    <row r="74" spans="1:143" ht="15.75" customHeight="1" x14ac:dyDescent="0.2">
      <c r="A74" s="123"/>
      <c r="B74" s="88"/>
      <c r="D74" s="124"/>
      <c r="E74" s="125"/>
      <c r="U74" s="193"/>
      <c r="EM74" s="193"/>
    </row>
    <row r="75" spans="1:143" ht="15.75" customHeight="1" x14ac:dyDescent="0.2">
      <c r="A75" s="123"/>
      <c r="B75" s="88"/>
      <c r="D75" s="124"/>
      <c r="E75" s="125"/>
      <c r="U75" s="193"/>
      <c r="EM75" s="193"/>
    </row>
    <row r="76" spans="1:143" ht="15.75" customHeight="1" x14ac:dyDescent="0.2">
      <c r="A76" s="123"/>
      <c r="B76" s="88"/>
      <c r="D76" s="124"/>
      <c r="E76" s="125"/>
      <c r="U76" s="193"/>
      <c r="EM76" s="193"/>
    </row>
    <row r="77" spans="1:143" ht="15.75" customHeight="1" x14ac:dyDescent="0.2">
      <c r="A77" s="123"/>
      <c r="B77" s="88"/>
      <c r="D77" s="124"/>
      <c r="E77" s="125"/>
      <c r="U77" s="193"/>
      <c r="EM77" s="193"/>
    </row>
    <row r="78" spans="1:143" ht="15.75" customHeight="1" x14ac:dyDescent="0.2">
      <c r="A78" s="123"/>
      <c r="B78" s="88"/>
      <c r="D78" s="124"/>
      <c r="E78" s="125"/>
      <c r="U78" s="193"/>
      <c r="EM78" s="193"/>
    </row>
    <row r="79" spans="1:143" ht="15.75" customHeight="1" x14ac:dyDescent="0.2">
      <c r="A79" s="123"/>
      <c r="B79" s="88"/>
      <c r="D79" s="124"/>
      <c r="E79" s="125"/>
      <c r="U79" s="193"/>
      <c r="EM79" s="193"/>
    </row>
    <row r="80" spans="1:143" ht="15.75" customHeight="1" x14ac:dyDescent="0.2">
      <c r="A80" s="123"/>
      <c r="B80" s="88"/>
      <c r="D80" s="124"/>
      <c r="E80" s="125"/>
      <c r="U80" s="193"/>
      <c r="EM80" s="193"/>
    </row>
    <row r="81" spans="1:143" ht="15.75" customHeight="1" x14ac:dyDescent="0.2">
      <c r="A81" s="123"/>
      <c r="B81" s="88"/>
      <c r="D81" s="124"/>
      <c r="E81" s="125"/>
      <c r="U81" s="193"/>
      <c r="EM81" s="193"/>
    </row>
    <row r="82" spans="1:143" ht="15.75" customHeight="1" x14ac:dyDescent="0.2">
      <c r="A82" s="123"/>
      <c r="B82" s="88"/>
      <c r="D82" s="124"/>
      <c r="E82" s="125"/>
      <c r="U82" s="193"/>
      <c r="EM82" s="193"/>
    </row>
    <row r="83" spans="1:143" ht="15.75" customHeight="1" x14ac:dyDescent="0.2">
      <c r="A83" s="123"/>
      <c r="B83" s="88"/>
      <c r="D83" s="124"/>
      <c r="E83" s="125"/>
      <c r="U83" s="193"/>
      <c r="EM83" s="193"/>
    </row>
    <row r="84" spans="1:143" ht="15.75" customHeight="1" x14ac:dyDescent="0.2">
      <c r="A84" s="123"/>
      <c r="B84" s="88"/>
      <c r="D84" s="124"/>
      <c r="E84" s="125"/>
      <c r="U84" s="193"/>
      <c r="EM84" s="193"/>
    </row>
    <row r="85" spans="1:143" ht="15.75" customHeight="1" x14ac:dyDescent="0.2">
      <c r="A85" s="123"/>
      <c r="B85" s="88"/>
      <c r="D85" s="124"/>
      <c r="E85" s="125"/>
      <c r="U85" s="193"/>
      <c r="EM85" s="193"/>
    </row>
    <row r="86" spans="1:143" ht="15.75" customHeight="1" x14ac:dyDescent="0.2">
      <c r="A86" s="123"/>
      <c r="B86" s="88"/>
      <c r="D86" s="124"/>
      <c r="E86" s="125"/>
      <c r="U86" s="193"/>
      <c r="EM86" s="193"/>
    </row>
    <row r="87" spans="1:143" ht="15.75" customHeight="1" x14ac:dyDescent="0.2">
      <c r="A87" s="123"/>
      <c r="B87" s="88"/>
      <c r="D87" s="124"/>
      <c r="E87" s="125"/>
      <c r="U87" s="193"/>
      <c r="EM87" s="193"/>
    </row>
    <row r="88" spans="1:143" ht="15.75" customHeight="1" x14ac:dyDescent="0.2">
      <c r="A88" s="123"/>
      <c r="B88" s="88"/>
      <c r="D88" s="124"/>
      <c r="E88" s="125"/>
      <c r="U88" s="193"/>
      <c r="EM88" s="193"/>
    </row>
    <row r="89" spans="1:143" ht="15.75" customHeight="1" x14ac:dyDescent="0.2">
      <c r="A89" s="123"/>
      <c r="B89" s="88"/>
      <c r="D89" s="124"/>
      <c r="E89" s="125"/>
      <c r="U89" s="193"/>
      <c r="EM89" s="193"/>
    </row>
    <row r="90" spans="1:143" ht="15.75" customHeight="1" x14ac:dyDescent="0.2">
      <c r="A90" s="123"/>
      <c r="B90" s="88"/>
      <c r="D90" s="124"/>
      <c r="E90" s="125"/>
      <c r="U90" s="193"/>
      <c r="EM90" s="193"/>
    </row>
    <row r="91" spans="1:143" ht="15.75" customHeight="1" x14ac:dyDescent="0.2">
      <c r="A91" s="123"/>
      <c r="B91" s="88"/>
      <c r="D91" s="124"/>
      <c r="E91" s="125"/>
      <c r="U91" s="193"/>
      <c r="EM91" s="193"/>
    </row>
    <row r="92" spans="1:143" ht="15.75" customHeight="1" x14ac:dyDescent="0.2">
      <c r="A92" s="123"/>
      <c r="B92" s="88"/>
      <c r="D92" s="124"/>
      <c r="E92" s="125"/>
      <c r="U92" s="193"/>
      <c r="EM92" s="193"/>
    </row>
    <row r="93" spans="1:143" ht="15.75" customHeight="1" x14ac:dyDescent="0.2">
      <c r="A93" s="123"/>
      <c r="B93" s="88"/>
      <c r="D93" s="124"/>
      <c r="E93" s="125"/>
      <c r="U93" s="193"/>
      <c r="EM93" s="193"/>
    </row>
    <row r="94" spans="1:143" ht="15.75" customHeight="1" x14ac:dyDescent="0.2">
      <c r="A94" s="123"/>
      <c r="B94" s="88"/>
      <c r="D94" s="124"/>
      <c r="E94" s="125"/>
      <c r="U94" s="193"/>
      <c r="EM94" s="193"/>
    </row>
    <row r="95" spans="1:143" ht="15.75" customHeight="1" x14ac:dyDescent="0.2">
      <c r="A95" s="123"/>
      <c r="B95" s="88"/>
      <c r="D95" s="124"/>
      <c r="E95" s="125"/>
      <c r="U95" s="193"/>
      <c r="EM95" s="193"/>
    </row>
    <row r="96" spans="1:143" ht="15.75" customHeight="1" x14ac:dyDescent="0.2">
      <c r="A96" s="123"/>
      <c r="B96" s="88"/>
      <c r="D96" s="124"/>
      <c r="E96" s="125"/>
      <c r="U96" s="193"/>
      <c r="EM96" s="193"/>
    </row>
    <row r="97" spans="1:143" ht="15.75" customHeight="1" x14ac:dyDescent="0.2">
      <c r="A97" s="123"/>
      <c r="B97" s="88"/>
      <c r="D97" s="124"/>
      <c r="E97" s="125"/>
      <c r="U97" s="193"/>
      <c r="EM97" s="193"/>
    </row>
    <row r="98" spans="1:143" ht="15.75" customHeight="1" x14ac:dyDescent="0.2">
      <c r="A98" s="123"/>
      <c r="B98" s="88"/>
      <c r="D98" s="124"/>
      <c r="E98" s="125"/>
      <c r="U98" s="193"/>
      <c r="EM98" s="193"/>
    </row>
    <row r="99" spans="1:143" ht="15.75" customHeight="1" x14ac:dyDescent="0.2">
      <c r="A99" s="123"/>
      <c r="B99" s="88"/>
      <c r="D99" s="124"/>
      <c r="E99" s="125"/>
      <c r="U99" s="193"/>
      <c r="EM99" s="193"/>
    </row>
    <row r="100" spans="1:143" ht="15.75" customHeight="1" x14ac:dyDescent="0.2">
      <c r="A100" s="123"/>
      <c r="B100" s="88"/>
      <c r="D100" s="124"/>
      <c r="E100" s="125"/>
      <c r="U100" s="193"/>
      <c r="EM100" s="193"/>
    </row>
    <row r="101" spans="1:143" ht="15.75" customHeight="1" x14ac:dyDescent="0.2">
      <c r="A101" s="123"/>
      <c r="B101" s="88"/>
      <c r="D101" s="124"/>
      <c r="E101" s="125"/>
      <c r="U101" s="193"/>
      <c r="EM101" s="193"/>
    </row>
    <row r="102" spans="1:143" ht="15.75" customHeight="1" x14ac:dyDescent="0.2">
      <c r="A102" s="123"/>
      <c r="B102" s="88"/>
      <c r="D102" s="124"/>
      <c r="E102" s="125"/>
      <c r="U102" s="193"/>
      <c r="EM102" s="193"/>
    </row>
    <row r="103" spans="1:143" ht="15.75" customHeight="1" x14ac:dyDescent="0.2">
      <c r="A103" s="123"/>
      <c r="B103" s="88"/>
      <c r="D103" s="124"/>
      <c r="E103" s="125"/>
      <c r="U103" s="193"/>
      <c r="EM103" s="193"/>
    </row>
    <row r="104" spans="1:143" ht="15.75" customHeight="1" x14ac:dyDescent="0.2">
      <c r="A104" s="123"/>
      <c r="B104" s="88"/>
      <c r="D104" s="124"/>
      <c r="E104" s="125"/>
      <c r="U104" s="193"/>
      <c r="EM104" s="193"/>
    </row>
    <row r="105" spans="1:143" ht="15.75" customHeight="1" x14ac:dyDescent="0.2">
      <c r="A105" s="123"/>
      <c r="B105" s="88"/>
      <c r="D105" s="124"/>
      <c r="E105" s="125"/>
      <c r="U105" s="193"/>
      <c r="EM105" s="193"/>
    </row>
    <row r="106" spans="1:143" ht="15.75" customHeight="1" x14ac:dyDescent="0.2">
      <c r="A106" s="123"/>
      <c r="B106" s="88"/>
      <c r="D106" s="124"/>
      <c r="E106" s="125"/>
      <c r="U106" s="193"/>
      <c r="EM106" s="193"/>
    </row>
    <row r="107" spans="1:143" ht="15.75" customHeight="1" x14ac:dyDescent="0.2">
      <c r="A107" s="123"/>
      <c r="B107" s="88"/>
      <c r="D107" s="124"/>
      <c r="E107" s="125"/>
      <c r="U107" s="193"/>
      <c r="EM107" s="193"/>
    </row>
    <row r="108" spans="1:143" ht="15.75" customHeight="1" x14ac:dyDescent="0.2">
      <c r="A108" s="123"/>
      <c r="B108" s="88"/>
      <c r="D108" s="124"/>
      <c r="E108" s="125"/>
      <c r="U108" s="193"/>
      <c r="EM108" s="193"/>
    </row>
    <row r="109" spans="1:143" ht="15.75" customHeight="1" x14ac:dyDescent="0.2">
      <c r="A109" s="123"/>
      <c r="B109" s="88"/>
      <c r="D109" s="124"/>
      <c r="E109" s="125"/>
      <c r="U109" s="193"/>
      <c r="EM109" s="193"/>
    </row>
    <row r="110" spans="1:143" ht="15.75" customHeight="1" x14ac:dyDescent="0.2">
      <c r="A110" s="123"/>
      <c r="B110" s="88"/>
      <c r="D110" s="124"/>
      <c r="E110" s="125"/>
      <c r="U110" s="193"/>
      <c r="EM110" s="193"/>
    </row>
    <row r="111" spans="1:143" ht="15.75" customHeight="1" x14ac:dyDescent="0.2">
      <c r="A111" s="123"/>
      <c r="B111" s="88"/>
      <c r="D111" s="124"/>
      <c r="E111" s="125"/>
      <c r="U111" s="193"/>
      <c r="EM111" s="193"/>
    </row>
    <row r="112" spans="1:143" ht="15.75" customHeight="1" x14ac:dyDescent="0.2">
      <c r="A112" s="123"/>
      <c r="B112" s="88"/>
      <c r="D112" s="124"/>
      <c r="E112" s="125"/>
      <c r="U112" s="193"/>
      <c r="EM112" s="193"/>
    </row>
    <row r="113" spans="1:143" ht="15.75" customHeight="1" x14ac:dyDescent="0.2">
      <c r="A113" s="123"/>
      <c r="B113" s="88"/>
      <c r="D113" s="124"/>
      <c r="E113" s="125"/>
      <c r="U113" s="193"/>
      <c r="EM113" s="193"/>
    </row>
    <row r="114" spans="1:143" ht="15.75" customHeight="1" x14ac:dyDescent="0.2">
      <c r="A114" s="123"/>
      <c r="B114" s="88"/>
      <c r="D114" s="124"/>
      <c r="E114" s="125"/>
      <c r="U114" s="193"/>
      <c r="EM114" s="193"/>
    </row>
    <row r="115" spans="1:143" ht="15.75" customHeight="1" x14ac:dyDescent="0.2">
      <c r="A115" s="123"/>
      <c r="B115" s="88"/>
      <c r="D115" s="124"/>
      <c r="E115" s="125"/>
      <c r="U115" s="193"/>
      <c r="EM115" s="193"/>
    </row>
    <row r="116" spans="1:143" ht="15.75" customHeight="1" x14ac:dyDescent="0.2">
      <c r="A116" s="123"/>
      <c r="B116" s="88"/>
      <c r="D116" s="124"/>
      <c r="E116" s="125"/>
      <c r="U116" s="193"/>
      <c r="EM116" s="193"/>
    </row>
    <row r="117" spans="1:143" ht="15.75" customHeight="1" x14ac:dyDescent="0.2">
      <c r="A117" s="123"/>
      <c r="B117" s="88"/>
      <c r="D117" s="124"/>
      <c r="E117" s="125"/>
      <c r="U117" s="193"/>
      <c r="EM117" s="193"/>
    </row>
    <row r="118" spans="1:143" ht="15.75" customHeight="1" x14ac:dyDescent="0.2">
      <c r="A118" s="123"/>
      <c r="B118" s="88"/>
      <c r="D118" s="124"/>
      <c r="E118" s="125"/>
      <c r="U118" s="193"/>
      <c r="EM118" s="193"/>
    </row>
    <row r="119" spans="1:143" ht="15.75" customHeight="1" x14ac:dyDescent="0.2">
      <c r="A119" s="123"/>
      <c r="B119" s="88"/>
      <c r="D119" s="124"/>
      <c r="E119" s="125"/>
      <c r="U119" s="193"/>
      <c r="EM119" s="193"/>
    </row>
    <row r="120" spans="1:143" ht="15.75" customHeight="1" x14ac:dyDescent="0.2">
      <c r="A120" s="123"/>
      <c r="B120" s="88"/>
      <c r="D120" s="124"/>
      <c r="E120" s="125"/>
      <c r="U120" s="193"/>
      <c r="EM120" s="193"/>
    </row>
    <row r="121" spans="1:143" ht="15.75" customHeight="1" x14ac:dyDescent="0.2">
      <c r="A121" s="123"/>
      <c r="B121" s="88"/>
      <c r="D121" s="124"/>
      <c r="E121" s="125"/>
      <c r="U121" s="193"/>
      <c r="EM121" s="193"/>
    </row>
    <row r="122" spans="1:143" ht="15.75" customHeight="1" x14ac:dyDescent="0.2">
      <c r="A122" s="123"/>
      <c r="B122" s="88"/>
      <c r="D122" s="124"/>
      <c r="E122" s="125"/>
      <c r="U122" s="193"/>
      <c r="EM122" s="193"/>
    </row>
    <row r="123" spans="1:143" ht="15.75" customHeight="1" x14ac:dyDescent="0.2">
      <c r="A123" s="123"/>
      <c r="B123" s="88"/>
      <c r="D123" s="124"/>
      <c r="E123" s="125"/>
      <c r="U123" s="193"/>
      <c r="EM123" s="193"/>
    </row>
    <row r="124" spans="1:143" ht="15.75" customHeight="1" x14ac:dyDescent="0.2">
      <c r="A124" s="123"/>
      <c r="B124" s="88"/>
      <c r="D124" s="124"/>
      <c r="E124" s="125"/>
      <c r="U124" s="193"/>
      <c r="EM124" s="193"/>
    </row>
    <row r="125" spans="1:143" ht="15.75" customHeight="1" x14ac:dyDescent="0.2">
      <c r="A125" s="123"/>
      <c r="B125" s="88"/>
      <c r="D125" s="124"/>
      <c r="E125" s="125"/>
      <c r="U125" s="193"/>
      <c r="EM125" s="193"/>
    </row>
    <row r="126" spans="1:143" ht="15.75" customHeight="1" x14ac:dyDescent="0.2">
      <c r="A126" s="123"/>
      <c r="B126" s="88"/>
      <c r="D126" s="124"/>
      <c r="E126" s="125"/>
      <c r="U126" s="193"/>
      <c r="EM126" s="193"/>
    </row>
    <row r="127" spans="1:143" ht="15.75" customHeight="1" x14ac:dyDescent="0.2">
      <c r="A127" s="123"/>
      <c r="B127" s="88"/>
      <c r="D127" s="124"/>
      <c r="E127" s="125"/>
      <c r="U127" s="193"/>
      <c r="EM127" s="193"/>
    </row>
    <row r="128" spans="1:143" ht="15.75" customHeight="1" x14ac:dyDescent="0.2">
      <c r="A128" s="123"/>
      <c r="B128" s="88"/>
      <c r="D128" s="124"/>
      <c r="E128" s="125"/>
      <c r="U128" s="193"/>
      <c r="EM128" s="193"/>
    </row>
    <row r="129" spans="1:143" ht="15.75" customHeight="1" x14ac:dyDescent="0.2">
      <c r="A129" s="123"/>
      <c r="B129" s="88"/>
      <c r="D129" s="124"/>
      <c r="E129" s="125"/>
      <c r="U129" s="193"/>
      <c r="EM129" s="193"/>
    </row>
    <row r="130" spans="1:143" ht="15.75" customHeight="1" x14ac:dyDescent="0.2">
      <c r="A130" s="123"/>
      <c r="B130" s="88"/>
      <c r="D130" s="124"/>
      <c r="E130" s="125"/>
      <c r="U130" s="193"/>
      <c r="EM130" s="193"/>
    </row>
    <row r="131" spans="1:143" ht="15.75" customHeight="1" x14ac:dyDescent="0.2">
      <c r="A131" s="123"/>
      <c r="B131" s="88"/>
      <c r="D131" s="124"/>
      <c r="E131" s="125"/>
      <c r="U131" s="193"/>
      <c r="EM131" s="193"/>
    </row>
    <row r="132" spans="1:143" ht="15.75" customHeight="1" x14ac:dyDescent="0.2">
      <c r="A132" s="123"/>
      <c r="B132" s="88"/>
      <c r="D132" s="124"/>
      <c r="E132" s="125"/>
      <c r="U132" s="193"/>
      <c r="EM132" s="193"/>
    </row>
    <row r="133" spans="1:143" ht="15.75" customHeight="1" x14ac:dyDescent="0.2">
      <c r="A133" s="123"/>
      <c r="B133" s="88"/>
      <c r="D133" s="124"/>
      <c r="E133" s="125"/>
      <c r="U133" s="193"/>
      <c r="EM133" s="193"/>
    </row>
    <row r="134" spans="1:143" ht="15.75" customHeight="1" x14ac:dyDescent="0.2">
      <c r="A134" s="123"/>
      <c r="B134" s="88"/>
      <c r="D134" s="124"/>
      <c r="E134" s="125"/>
      <c r="U134" s="193"/>
      <c r="EM134" s="193"/>
    </row>
    <row r="135" spans="1:143" ht="15.75" customHeight="1" x14ac:dyDescent="0.2">
      <c r="A135" s="123"/>
      <c r="B135" s="88"/>
      <c r="D135" s="124"/>
      <c r="E135" s="125"/>
      <c r="U135" s="193"/>
      <c r="EM135" s="193"/>
    </row>
    <row r="136" spans="1:143" ht="15.75" customHeight="1" x14ac:dyDescent="0.2">
      <c r="A136" s="123"/>
      <c r="B136" s="88"/>
      <c r="D136" s="124"/>
      <c r="E136" s="125"/>
      <c r="U136" s="193"/>
      <c r="EM136" s="193"/>
    </row>
    <row r="137" spans="1:143" ht="15.75" customHeight="1" x14ac:dyDescent="0.2">
      <c r="A137" s="123"/>
      <c r="B137" s="88"/>
      <c r="D137" s="124"/>
      <c r="E137" s="125"/>
      <c r="U137" s="193"/>
      <c r="EM137" s="193"/>
    </row>
    <row r="138" spans="1:143" ht="15.75" customHeight="1" x14ac:dyDescent="0.2">
      <c r="A138" s="123"/>
      <c r="B138" s="88"/>
      <c r="D138" s="124"/>
      <c r="E138" s="125"/>
      <c r="U138" s="193"/>
      <c r="EM138" s="193"/>
    </row>
    <row r="139" spans="1:143" ht="15.75" customHeight="1" x14ac:dyDescent="0.2">
      <c r="A139" s="123"/>
      <c r="B139" s="88"/>
      <c r="D139" s="124"/>
      <c r="E139" s="125"/>
      <c r="U139" s="193"/>
      <c r="EM139" s="193"/>
    </row>
    <row r="140" spans="1:143" ht="15.75" customHeight="1" x14ac:dyDescent="0.2">
      <c r="A140" s="123"/>
      <c r="B140" s="88"/>
      <c r="D140" s="124"/>
      <c r="E140" s="125"/>
      <c r="U140" s="193"/>
      <c r="EM140" s="193"/>
    </row>
    <row r="141" spans="1:143" ht="15.75" customHeight="1" x14ac:dyDescent="0.2">
      <c r="A141" s="123"/>
      <c r="B141" s="88"/>
      <c r="D141" s="124"/>
      <c r="E141" s="125"/>
      <c r="U141" s="193"/>
      <c r="EM141" s="193"/>
    </row>
    <row r="142" spans="1:143" ht="15.75" customHeight="1" x14ac:dyDescent="0.2">
      <c r="A142" s="123"/>
      <c r="B142" s="88"/>
      <c r="D142" s="124"/>
      <c r="E142" s="125"/>
      <c r="U142" s="193"/>
      <c r="EM142" s="193"/>
    </row>
    <row r="143" spans="1:143" ht="15.75" customHeight="1" x14ac:dyDescent="0.2">
      <c r="A143" s="123"/>
      <c r="B143" s="88"/>
      <c r="D143" s="124"/>
      <c r="E143" s="125"/>
      <c r="U143" s="193"/>
      <c r="EM143" s="193"/>
    </row>
    <row r="144" spans="1:143" ht="15.75" customHeight="1" x14ac:dyDescent="0.2">
      <c r="A144" s="123"/>
      <c r="B144" s="88"/>
      <c r="D144" s="124"/>
      <c r="E144" s="125"/>
      <c r="U144" s="193"/>
      <c r="EM144" s="193"/>
    </row>
    <row r="145" spans="1:143" ht="15.75" customHeight="1" x14ac:dyDescent="0.2">
      <c r="A145" s="123"/>
      <c r="B145" s="88"/>
      <c r="D145" s="124"/>
      <c r="E145" s="125"/>
      <c r="U145" s="193"/>
      <c r="EM145" s="193"/>
    </row>
    <row r="146" spans="1:143" ht="15.75" customHeight="1" x14ac:dyDescent="0.2">
      <c r="A146" s="123"/>
      <c r="B146" s="88"/>
      <c r="D146" s="124"/>
      <c r="E146" s="125"/>
      <c r="U146" s="193"/>
      <c r="EM146" s="193"/>
    </row>
    <row r="147" spans="1:143" ht="15.75" customHeight="1" x14ac:dyDescent="0.2">
      <c r="A147" s="123"/>
      <c r="B147" s="88"/>
      <c r="D147" s="124"/>
      <c r="E147" s="125"/>
      <c r="U147" s="193"/>
      <c r="EM147" s="193"/>
    </row>
    <row r="148" spans="1:143" ht="15.75" customHeight="1" x14ac:dyDescent="0.2">
      <c r="A148" s="123"/>
      <c r="B148" s="88"/>
      <c r="D148" s="124"/>
      <c r="E148" s="125"/>
      <c r="U148" s="193"/>
      <c r="EM148" s="193"/>
    </row>
    <row r="149" spans="1:143" ht="15.75" customHeight="1" x14ac:dyDescent="0.2">
      <c r="A149" s="123"/>
      <c r="B149" s="88"/>
      <c r="D149" s="124"/>
      <c r="E149" s="125"/>
      <c r="U149" s="193"/>
      <c r="EM149" s="193"/>
    </row>
    <row r="150" spans="1:143" ht="15.75" customHeight="1" x14ac:dyDescent="0.2">
      <c r="A150" s="123"/>
      <c r="B150" s="88"/>
      <c r="D150" s="124"/>
      <c r="E150" s="125"/>
      <c r="U150" s="193"/>
      <c r="EM150" s="193"/>
    </row>
    <row r="151" spans="1:143" ht="15.75" customHeight="1" x14ac:dyDescent="0.2">
      <c r="A151" s="123"/>
      <c r="B151" s="88"/>
      <c r="D151" s="124"/>
      <c r="E151" s="125"/>
      <c r="U151" s="193"/>
      <c r="EM151" s="193"/>
    </row>
    <row r="152" spans="1:143" ht="15.75" customHeight="1" x14ac:dyDescent="0.2">
      <c r="A152" s="123"/>
      <c r="B152" s="88"/>
      <c r="D152" s="124"/>
      <c r="E152" s="125"/>
      <c r="U152" s="193"/>
      <c r="EM152" s="193"/>
    </row>
    <row r="153" spans="1:143" ht="15.75" customHeight="1" x14ac:dyDescent="0.2">
      <c r="A153" s="123"/>
      <c r="B153" s="88"/>
      <c r="D153" s="124"/>
      <c r="E153" s="125"/>
      <c r="U153" s="193"/>
      <c r="EM153" s="193"/>
    </row>
    <row r="154" spans="1:143" ht="15.75" customHeight="1" x14ac:dyDescent="0.2">
      <c r="A154" s="123"/>
      <c r="B154" s="88"/>
      <c r="D154" s="124"/>
      <c r="E154" s="125"/>
      <c r="U154" s="193"/>
      <c r="EM154" s="193"/>
    </row>
    <row r="155" spans="1:143" ht="15.75" customHeight="1" x14ac:dyDescent="0.2">
      <c r="A155" s="123"/>
      <c r="B155" s="88"/>
      <c r="D155" s="124"/>
      <c r="E155" s="125"/>
      <c r="U155" s="193"/>
      <c r="EM155" s="193"/>
    </row>
    <row r="156" spans="1:143" ht="15.75" customHeight="1" x14ac:dyDescent="0.2">
      <c r="A156" s="123"/>
      <c r="B156" s="88"/>
      <c r="D156" s="124"/>
      <c r="E156" s="125"/>
      <c r="U156" s="193"/>
      <c r="EM156" s="193"/>
    </row>
    <row r="157" spans="1:143" ht="15.75" customHeight="1" x14ac:dyDescent="0.2">
      <c r="A157" s="123"/>
      <c r="B157" s="88"/>
      <c r="D157" s="124"/>
      <c r="E157" s="125"/>
      <c r="U157" s="193"/>
      <c r="EM157" s="193"/>
    </row>
    <row r="158" spans="1:143" ht="15.75" customHeight="1" x14ac:dyDescent="0.2">
      <c r="A158" s="123"/>
      <c r="B158" s="88"/>
      <c r="D158" s="124"/>
      <c r="E158" s="125"/>
      <c r="U158" s="193"/>
      <c r="EM158" s="193"/>
    </row>
    <row r="159" spans="1:143" ht="15.75" customHeight="1" x14ac:dyDescent="0.2">
      <c r="A159" s="123"/>
      <c r="B159" s="88"/>
      <c r="D159" s="124"/>
      <c r="E159" s="125"/>
      <c r="U159" s="193"/>
      <c r="EM159" s="193"/>
    </row>
    <row r="160" spans="1:143" ht="15.75" customHeight="1" x14ac:dyDescent="0.2">
      <c r="A160" s="123"/>
      <c r="B160" s="88"/>
      <c r="D160" s="124"/>
      <c r="E160" s="125"/>
      <c r="U160" s="193"/>
      <c r="EM160" s="193"/>
    </row>
    <row r="161" spans="1:143" ht="15.75" customHeight="1" x14ac:dyDescent="0.2">
      <c r="A161" s="123"/>
      <c r="B161" s="88"/>
      <c r="D161" s="124"/>
      <c r="E161" s="125"/>
      <c r="U161" s="193"/>
      <c r="EM161" s="193"/>
    </row>
    <row r="162" spans="1:143" ht="15.75" customHeight="1" x14ac:dyDescent="0.2">
      <c r="A162" s="123"/>
      <c r="B162" s="88"/>
      <c r="D162" s="124"/>
      <c r="E162" s="125"/>
      <c r="U162" s="193"/>
      <c r="EM162" s="193"/>
    </row>
    <row r="163" spans="1:143" ht="15.75" customHeight="1" x14ac:dyDescent="0.2">
      <c r="A163" s="123"/>
      <c r="B163" s="88"/>
      <c r="D163" s="124"/>
      <c r="E163" s="125"/>
      <c r="U163" s="193"/>
      <c r="EM163" s="193"/>
    </row>
    <row r="164" spans="1:143" ht="15.75" customHeight="1" x14ac:dyDescent="0.2">
      <c r="A164" s="123"/>
      <c r="B164" s="88"/>
      <c r="D164" s="124"/>
      <c r="E164" s="125"/>
      <c r="U164" s="193"/>
      <c r="EM164" s="193"/>
    </row>
    <row r="165" spans="1:143" ht="15.75" customHeight="1" x14ac:dyDescent="0.2">
      <c r="A165" s="123"/>
      <c r="B165" s="88"/>
      <c r="D165" s="124"/>
      <c r="E165" s="125"/>
      <c r="U165" s="193"/>
      <c r="EM165" s="193"/>
    </row>
    <row r="166" spans="1:143" ht="15.75" customHeight="1" x14ac:dyDescent="0.2">
      <c r="A166" s="123"/>
      <c r="B166" s="88"/>
      <c r="D166" s="124"/>
      <c r="E166" s="125"/>
      <c r="U166" s="193"/>
      <c r="EM166" s="193"/>
    </row>
    <row r="167" spans="1:143" ht="15.75" customHeight="1" x14ac:dyDescent="0.2">
      <c r="A167" s="123"/>
      <c r="B167" s="88"/>
      <c r="D167" s="124"/>
      <c r="E167" s="125"/>
      <c r="U167" s="193"/>
      <c r="EM167" s="193"/>
    </row>
    <row r="168" spans="1:143" ht="15.75" customHeight="1" x14ac:dyDescent="0.2">
      <c r="A168" s="123"/>
      <c r="B168" s="88"/>
      <c r="D168" s="124"/>
      <c r="E168" s="125"/>
      <c r="U168" s="193"/>
      <c r="EM168" s="193"/>
    </row>
    <row r="169" spans="1:143" ht="15.75" customHeight="1" x14ac:dyDescent="0.2">
      <c r="A169" s="123"/>
      <c r="B169" s="88"/>
      <c r="D169" s="124"/>
      <c r="E169" s="125"/>
      <c r="U169" s="193"/>
      <c r="EM169" s="193"/>
    </row>
    <row r="170" spans="1:143" ht="15.75" customHeight="1" x14ac:dyDescent="0.2">
      <c r="A170" s="123"/>
      <c r="B170" s="88"/>
      <c r="D170" s="124"/>
      <c r="E170" s="125"/>
      <c r="U170" s="193"/>
      <c r="EM170" s="193"/>
    </row>
    <row r="171" spans="1:143" ht="15.75" customHeight="1" x14ac:dyDescent="0.2">
      <c r="A171" s="123"/>
      <c r="B171" s="88"/>
      <c r="D171" s="124"/>
      <c r="E171" s="125"/>
      <c r="U171" s="193"/>
      <c r="EM171" s="193"/>
    </row>
    <row r="172" spans="1:143" ht="15.75" customHeight="1" x14ac:dyDescent="0.2">
      <c r="A172" s="123"/>
      <c r="B172" s="88"/>
      <c r="D172" s="124"/>
      <c r="E172" s="125"/>
      <c r="U172" s="193"/>
      <c r="EM172" s="193"/>
    </row>
    <row r="173" spans="1:143" ht="15.75" customHeight="1" x14ac:dyDescent="0.2">
      <c r="A173" s="123"/>
      <c r="B173" s="88"/>
      <c r="D173" s="124"/>
      <c r="E173" s="125"/>
      <c r="U173" s="193"/>
      <c r="EM173" s="193"/>
    </row>
    <row r="174" spans="1:143" ht="15.75" customHeight="1" x14ac:dyDescent="0.2">
      <c r="A174" s="123"/>
      <c r="B174" s="88"/>
      <c r="D174" s="124"/>
      <c r="E174" s="125"/>
      <c r="U174" s="193"/>
      <c r="EM174" s="193"/>
    </row>
    <row r="175" spans="1:143" ht="15.75" customHeight="1" x14ac:dyDescent="0.2">
      <c r="A175" s="123"/>
      <c r="B175" s="88"/>
      <c r="D175" s="124"/>
      <c r="E175" s="125"/>
      <c r="U175" s="193"/>
      <c r="EM175" s="193"/>
    </row>
    <row r="176" spans="1:143" ht="15.75" customHeight="1" x14ac:dyDescent="0.2">
      <c r="A176" s="123"/>
      <c r="B176" s="88"/>
      <c r="D176" s="124"/>
      <c r="E176" s="125"/>
      <c r="U176" s="193"/>
      <c r="EM176" s="193"/>
    </row>
    <row r="177" spans="1:143" ht="15.75" customHeight="1" x14ac:dyDescent="0.2">
      <c r="A177" s="123"/>
      <c r="B177" s="88"/>
      <c r="D177" s="124"/>
      <c r="E177" s="125"/>
      <c r="U177" s="193"/>
      <c r="EM177" s="193"/>
    </row>
    <row r="178" spans="1:143" ht="15.75" customHeight="1" x14ac:dyDescent="0.2">
      <c r="A178" s="123"/>
      <c r="B178" s="88"/>
      <c r="D178" s="124"/>
      <c r="E178" s="125"/>
      <c r="U178" s="193"/>
      <c r="EM178" s="193"/>
    </row>
    <row r="179" spans="1:143" ht="15.75" customHeight="1" x14ac:dyDescent="0.2">
      <c r="A179" s="123"/>
      <c r="B179" s="88"/>
      <c r="D179" s="124"/>
      <c r="E179" s="125"/>
      <c r="U179" s="193"/>
      <c r="EM179" s="193"/>
    </row>
    <row r="180" spans="1:143" ht="15.75" customHeight="1" x14ac:dyDescent="0.2">
      <c r="A180" s="123"/>
      <c r="B180" s="88"/>
      <c r="D180" s="124"/>
      <c r="E180" s="125"/>
      <c r="U180" s="193"/>
      <c r="EM180" s="193"/>
    </row>
    <row r="181" spans="1:143" ht="15.75" customHeight="1" x14ac:dyDescent="0.2">
      <c r="A181" s="123"/>
      <c r="B181" s="88"/>
      <c r="D181" s="124"/>
      <c r="E181" s="125"/>
      <c r="U181" s="193"/>
      <c r="EM181" s="193"/>
    </row>
    <row r="182" spans="1:143" ht="15.75" customHeight="1" x14ac:dyDescent="0.2">
      <c r="A182" s="123"/>
      <c r="B182" s="88"/>
      <c r="D182" s="124"/>
      <c r="E182" s="125"/>
      <c r="U182" s="193"/>
      <c r="EM182" s="193"/>
    </row>
    <row r="183" spans="1:143" ht="15.75" customHeight="1" x14ac:dyDescent="0.2">
      <c r="A183" s="123"/>
      <c r="B183" s="88"/>
      <c r="D183" s="124"/>
      <c r="E183" s="125"/>
      <c r="U183" s="193"/>
      <c r="EM183" s="193"/>
    </row>
    <row r="184" spans="1:143" ht="15.75" customHeight="1" x14ac:dyDescent="0.2">
      <c r="A184" s="123"/>
      <c r="B184" s="88"/>
      <c r="D184" s="124"/>
      <c r="E184" s="125"/>
      <c r="U184" s="193"/>
      <c r="EM184" s="193"/>
    </row>
    <row r="185" spans="1:143" ht="15.75" customHeight="1" x14ac:dyDescent="0.2">
      <c r="A185" s="123"/>
      <c r="B185" s="88"/>
      <c r="D185" s="124"/>
      <c r="E185" s="125"/>
      <c r="U185" s="193"/>
      <c r="EM185" s="193"/>
    </row>
    <row r="186" spans="1:143" ht="15.75" customHeight="1" x14ac:dyDescent="0.2">
      <c r="A186" s="123"/>
      <c r="B186" s="88"/>
      <c r="D186" s="124"/>
      <c r="E186" s="125"/>
      <c r="U186" s="193"/>
      <c r="EM186" s="193"/>
    </row>
    <row r="187" spans="1:143" ht="15.75" customHeight="1" x14ac:dyDescent="0.2">
      <c r="A187" s="123"/>
      <c r="B187" s="88"/>
      <c r="D187" s="124"/>
      <c r="E187" s="125"/>
      <c r="U187" s="193"/>
      <c r="EM187" s="193"/>
    </row>
    <row r="188" spans="1:143" ht="15.75" customHeight="1" x14ac:dyDescent="0.2">
      <c r="A188" s="123"/>
      <c r="B188" s="88"/>
      <c r="D188" s="124"/>
      <c r="E188" s="125"/>
      <c r="U188" s="193"/>
      <c r="EM188" s="193"/>
    </row>
    <row r="189" spans="1:143" ht="15.75" customHeight="1" x14ac:dyDescent="0.2">
      <c r="A189" s="123"/>
      <c r="B189" s="88"/>
      <c r="D189" s="124"/>
      <c r="E189" s="125"/>
      <c r="U189" s="193"/>
      <c r="EM189" s="193"/>
    </row>
    <row r="190" spans="1:143" ht="15.75" customHeight="1" x14ac:dyDescent="0.2">
      <c r="A190" s="123"/>
      <c r="B190" s="88"/>
      <c r="D190" s="124"/>
      <c r="E190" s="125"/>
      <c r="U190" s="193"/>
      <c r="EM190" s="193"/>
    </row>
    <row r="191" spans="1:143" ht="15.75" customHeight="1" x14ac:dyDescent="0.2">
      <c r="A191" s="123"/>
      <c r="B191" s="88"/>
      <c r="D191" s="124"/>
      <c r="E191" s="125"/>
      <c r="U191" s="193"/>
      <c r="EM191" s="193"/>
    </row>
    <row r="192" spans="1:143" ht="15.75" customHeight="1" x14ac:dyDescent="0.2">
      <c r="A192" s="123"/>
      <c r="B192" s="88"/>
      <c r="D192" s="124"/>
      <c r="E192" s="125"/>
      <c r="U192" s="193"/>
      <c r="EM192" s="193"/>
    </row>
    <row r="193" spans="1:143" ht="15.75" customHeight="1" x14ac:dyDescent="0.2">
      <c r="A193" s="123"/>
      <c r="B193" s="88"/>
      <c r="D193" s="124"/>
      <c r="E193" s="125"/>
      <c r="U193" s="193"/>
      <c r="EM193" s="193"/>
    </row>
    <row r="194" spans="1:143" ht="15.75" customHeight="1" x14ac:dyDescent="0.2">
      <c r="A194" s="123"/>
      <c r="B194" s="88"/>
      <c r="D194" s="124"/>
      <c r="E194" s="125"/>
      <c r="U194" s="193"/>
      <c r="EM194" s="193"/>
    </row>
    <row r="195" spans="1:143" ht="15.75" customHeight="1" x14ac:dyDescent="0.2">
      <c r="A195" s="123"/>
      <c r="B195" s="88"/>
      <c r="D195" s="124"/>
      <c r="E195" s="125"/>
      <c r="U195" s="193"/>
      <c r="EM195" s="193"/>
    </row>
    <row r="196" spans="1:143" ht="15.75" customHeight="1" x14ac:dyDescent="0.2">
      <c r="A196" s="123"/>
      <c r="B196" s="88"/>
      <c r="D196" s="124"/>
      <c r="E196" s="125"/>
      <c r="U196" s="193"/>
      <c r="EM196" s="193"/>
    </row>
    <row r="197" spans="1:143" ht="15.75" customHeight="1" x14ac:dyDescent="0.2">
      <c r="A197" s="123"/>
      <c r="B197" s="88"/>
      <c r="D197" s="124"/>
      <c r="E197" s="125"/>
      <c r="U197" s="193"/>
      <c r="EM197" s="193"/>
    </row>
    <row r="198" spans="1:143" ht="15.75" customHeight="1" x14ac:dyDescent="0.2">
      <c r="A198" s="123"/>
      <c r="B198" s="88"/>
      <c r="D198" s="124"/>
      <c r="E198" s="125"/>
      <c r="U198" s="193"/>
      <c r="EM198" s="193"/>
    </row>
    <row r="199" spans="1:143" ht="15.75" customHeight="1" x14ac:dyDescent="0.2">
      <c r="A199" s="123"/>
      <c r="B199" s="88"/>
      <c r="D199" s="124"/>
      <c r="E199" s="125"/>
      <c r="U199" s="193"/>
      <c r="EM199" s="193"/>
    </row>
    <row r="200" spans="1:143" ht="15.75" customHeight="1" x14ac:dyDescent="0.2">
      <c r="A200" s="123"/>
      <c r="B200" s="88"/>
      <c r="D200" s="124"/>
      <c r="E200" s="125"/>
      <c r="U200" s="193"/>
      <c r="EM200" s="193"/>
    </row>
    <row r="201" spans="1:143" ht="15.75" customHeight="1" x14ac:dyDescent="0.2">
      <c r="A201" s="123"/>
      <c r="B201" s="88"/>
      <c r="D201" s="124"/>
      <c r="E201" s="125"/>
      <c r="U201" s="193"/>
      <c r="EM201" s="193"/>
    </row>
    <row r="202" spans="1:143" ht="15.75" customHeight="1" x14ac:dyDescent="0.2">
      <c r="A202" s="123"/>
      <c r="B202" s="88"/>
      <c r="D202" s="124"/>
      <c r="E202" s="125"/>
      <c r="U202" s="193"/>
      <c r="EM202" s="193"/>
    </row>
    <row r="203" spans="1:143" ht="15.75" customHeight="1" x14ac:dyDescent="0.2">
      <c r="A203" s="123"/>
      <c r="B203" s="88"/>
      <c r="D203" s="124"/>
      <c r="E203" s="125"/>
      <c r="U203" s="193"/>
      <c r="EM203" s="193"/>
    </row>
    <row r="204" spans="1:143" ht="15.75" customHeight="1" x14ac:dyDescent="0.2">
      <c r="A204" s="123"/>
      <c r="B204" s="88"/>
      <c r="D204" s="124"/>
      <c r="E204" s="125"/>
      <c r="U204" s="193"/>
      <c r="EM204" s="193"/>
    </row>
    <row r="205" spans="1:143" ht="15.75" customHeight="1" x14ac:dyDescent="0.2">
      <c r="A205" s="123"/>
      <c r="B205" s="88"/>
      <c r="D205" s="124"/>
      <c r="E205" s="125"/>
      <c r="U205" s="193"/>
      <c r="EM205" s="193"/>
    </row>
    <row r="206" spans="1:143" ht="15.75" customHeight="1" x14ac:dyDescent="0.2">
      <c r="A206" s="123"/>
      <c r="B206" s="88"/>
      <c r="D206" s="124"/>
      <c r="E206" s="125"/>
      <c r="U206" s="193"/>
      <c r="EM206" s="193"/>
    </row>
    <row r="207" spans="1:143" ht="15.75" customHeight="1" x14ac:dyDescent="0.2">
      <c r="A207" s="123"/>
      <c r="B207" s="88"/>
      <c r="D207" s="124"/>
      <c r="E207" s="125"/>
      <c r="U207" s="193"/>
      <c r="EM207" s="193"/>
    </row>
    <row r="208" spans="1:143" ht="15.75" customHeight="1" x14ac:dyDescent="0.2">
      <c r="A208" s="123"/>
      <c r="B208" s="88"/>
      <c r="D208" s="124"/>
      <c r="E208" s="125"/>
      <c r="U208" s="193"/>
      <c r="EM208" s="193"/>
    </row>
    <row r="209" spans="1:143" ht="15.75" customHeight="1" x14ac:dyDescent="0.2">
      <c r="A209" s="123"/>
      <c r="B209" s="88"/>
      <c r="D209" s="124"/>
      <c r="E209" s="125"/>
      <c r="U209" s="193"/>
      <c r="EM209" s="193"/>
    </row>
    <row r="210" spans="1:143" ht="15.75" customHeight="1" x14ac:dyDescent="0.2">
      <c r="A210" s="123"/>
      <c r="B210" s="88"/>
      <c r="D210" s="124"/>
      <c r="E210" s="125"/>
      <c r="U210" s="193"/>
      <c r="EM210" s="193"/>
    </row>
    <row r="211" spans="1:143" ht="15.75" customHeight="1" x14ac:dyDescent="0.2">
      <c r="A211" s="123"/>
      <c r="B211" s="88"/>
      <c r="D211" s="124"/>
      <c r="E211" s="125"/>
      <c r="U211" s="193"/>
      <c r="EM211" s="193"/>
    </row>
    <row r="212" spans="1:143" ht="15.75" customHeight="1" x14ac:dyDescent="0.2">
      <c r="A212" s="123"/>
      <c r="B212" s="88"/>
      <c r="D212" s="124"/>
      <c r="E212" s="125"/>
      <c r="U212" s="193"/>
      <c r="EM212" s="193"/>
    </row>
    <row r="213" spans="1:143" ht="15.75" customHeight="1" x14ac:dyDescent="0.2">
      <c r="A213" s="123"/>
      <c r="B213" s="88"/>
      <c r="D213" s="124"/>
      <c r="E213" s="125"/>
      <c r="U213" s="193"/>
      <c r="EM213" s="193"/>
    </row>
    <row r="214" spans="1:143" ht="15.75" customHeight="1" x14ac:dyDescent="0.2">
      <c r="A214" s="123"/>
      <c r="B214" s="88"/>
      <c r="D214" s="124"/>
      <c r="E214" s="125"/>
      <c r="U214" s="193"/>
      <c r="EM214" s="193"/>
    </row>
    <row r="215" spans="1:143" ht="15.75" customHeight="1" x14ac:dyDescent="0.2">
      <c r="A215" s="123"/>
      <c r="B215" s="88"/>
      <c r="D215" s="124"/>
      <c r="E215" s="125"/>
      <c r="U215" s="193"/>
      <c r="EM215" s="193"/>
    </row>
    <row r="216" spans="1:143" ht="15.75" customHeight="1" x14ac:dyDescent="0.2">
      <c r="A216" s="123"/>
      <c r="B216" s="88"/>
      <c r="D216" s="124"/>
      <c r="E216" s="125"/>
      <c r="U216" s="193"/>
      <c r="EM216" s="193"/>
    </row>
    <row r="217" spans="1:143" ht="15.75" customHeight="1" x14ac:dyDescent="0.2">
      <c r="A217" s="123"/>
      <c r="B217" s="88"/>
      <c r="D217" s="124"/>
      <c r="E217" s="125"/>
      <c r="U217" s="193"/>
      <c r="EM217" s="193"/>
    </row>
    <row r="218" spans="1:143" ht="15.75" customHeight="1" x14ac:dyDescent="0.2">
      <c r="A218" s="123"/>
      <c r="B218" s="88"/>
      <c r="D218" s="124"/>
      <c r="E218" s="125"/>
      <c r="U218" s="193"/>
      <c r="EM218" s="193"/>
    </row>
    <row r="219" spans="1:143" ht="15.75" customHeight="1" x14ac:dyDescent="0.2">
      <c r="A219" s="123"/>
      <c r="B219" s="88"/>
      <c r="D219" s="124"/>
      <c r="E219" s="125"/>
      <c r="U219" s="193"/>
      <c r="EM219" s="193"/>
    </row>
    <row r="220" spans="1:143" ht="15.75" customHeight="1" x14ac:dyDescent="0.2">
      <c r="A220" s="123"/>
      <c r="B220" s="88"/>
      <c r="D220" s="124"/>
      <c r="E220" s="125"/>
      <c r="U220" s="193"/>
      <c r="EM220" s="193"/>
    </row>
    <row r="221" spans="1:143" ht="15.75" customHeight="1" x14ac:dyDescent="0.2">
      <c r="A221" s="123"/>
      <c r="B221" s="88"/>
      <c r="D221" s="124"/>
      <c r="E221" s="125"/>
      <c r="U221" s="193"/>
      <c r="EM221" s="193"/>
    </row>
    <row r="222" spans="1:143" ht="15.75" customHeight="1" x14ac:dyDescent="0.2">
      <c r="A222" s="123"/>
      <c r="B222" s="88"/>
      <c r="D222" s="124"/>
      <c r="E222" s="125"/>
      <c r="U222" s="193"/>
      <c r="EM222" s="193"/>
    </row>
    <row r="223" spans="1:143" ht="15.75" customHeight="1" x14ac:dyDescent="0.2">
      <c r="A223" s="123"/>
      <c r="B223" s="88"/>
      <c r="D223" s="124"/>
      <c r="E223" s="125"/>
      <c r="U223" s="193"/>
      <c r="EM223" s="193"/>
    </row>
    <row r="224" spans="1:143" ht="15.75" customHeight="1" x14ac:dyDescent="0.2">
      <c r="A224" s="123"/>
      <c r="B224" s="88"/>
      <c r="D224" s="124"/>
      <c r="E224" s="125"/>
      <c r="U224" s="193"/>
      <c r="EM224" s="193"/>
    </row>
    <row r="225" spans="1:143" ht="15.75" customHeight="1" x14ac:dyDescent="0.2">
      <c r="A225" s="123"/>
      <c r="B225" s="88"/>
      <c r="D225" s="124"/>
      <c r="E225" s="125"/>
      <c r="U225" s="193"/>
      <c r="EM225" s="193"/>
    </row>
    <row r="226" spans="1:143" ht="15.75" customHeight="1" x14ac:dyDescent="0.2">
      <c r="A226" s="123"/>
      <c r="B226" s="88"/>
      <c r="D226" s="124"/>
      <c r="E226" s="125"/>
      <c r="U226" s="193"/>
      <c r="EM226" s="193"/>
    </row>
    <row r="227" spans="1:143" ht="15.75" customHeight="1" x14ac:dyDescent="0.2">
      <c r="A227" s="123"/>
      <c r="B227" s="88"/>
      <c r="D227" s="124"/>
      <c r="E227" s="125"/>
      <c r="U227" s="193"/>
      <c r="EM227" s="193"/>
    </row>
    <row r="228" spans="1:143" ht="15.75" customHeight="1" x14ac:dyDescent="0.2">
      <c r="A228" s="123"/>
      <c r="B228" s="88"/>
      <c r="D228" s="124"/>
      <c r="E228" s="125"/>
      <c r="U228" s="193"/>
      <c r="EM228" s="193"/>
    </row>
    <row r="229" spans="1:143" ht="15.75" customHeight="1" x14ac:dyDescent="0.2">
      <c r="A229" s="123"/>
      <c r="B229" s="88"/>
      <c r="D229" s="124"/>
      <c r="E229" s="125"/>
      <c r="U229" s="193"/>
      <c r="EM229" s="193"/>
    </row>
    <row r="230" spans="1:143" ht="15.75" customHeight="1" x14ac:dyDescent="0.2">
      <c r="A230" s="123"/>
      <c r="B230" s="88"/>
      <c r="D230" s="124"/>
      <c r="E230" s="125"/>
      <c r="U230" s="193"/>
      <c r="EM230" s="193"/>
    </row>
    <row r="231" spans="1:143" ht="15.75" customHeight="1" x14ac:dyDescent="0.2">
      <c r="A231" s="123"/>
      <c r="B231" s="88"/>
      <c r="D231" s="124"/>
      <c r="E231" s="125"/>
      <c r="U231" s="193"/>
      <c r="EM231" s="193"/>
    </row>
    <row r="232" spans="1:143" ht="15.75" customHeight="1" x14ac:dyDescent="0.2">
      <c r="A232" s="123"/>
      <c r="B232" s="88"/>
      <c r="D232" s="124"/>
      <c r="E232" s="125"/>
      <c r="U232" s="193"/>
      <c r="EM232" s="193"/>
    </row>
    <row r="233" spans="1:143" ht="15.75" customHeight="1" x14ac:dyDescent="0.2">
      <c r="A233" s="123"/>
      <c r="B233" s="88"/>
      <c r="D233" s="124"/>
      <c r="E233" s="125"/>
      <c r="U233" s="193"/>
      <c r="EM233" s="193"/>
    </row>
    <row r="234" spans="1:143" ht="15.75" customHeight="1" x14ac:dyDescent="0.2">
      <c r="A234" s="123"/>
      <c r="B234" s="88"/>
      <c r="D234" s="124"/>
      <c r="E234" s="125"/>
      <c r="U234" s="193"/>
      <c r="EM234" s="193"/>
    </row>
    <row r="235" spans="1:143" ht="15.75" customHeight="1" x14ac:dyDescent="0.2">
      <c r="A235" s="123"/>
      <c r="B235" s="88"/>
      <c r="D235" s="124"/>
      <c r="E235" s="125"/>
      <c r="U235" s="193"/>
      <c r="EM235" s="193"/>
    </row>
    <row r="236" spans="1:143" ht="15.75" customHeight="1" x14ac:dyDescent="0.2">
      <c r="A236" s="123"/>
      <c r="B236" s="88"/>
      <c r="D236" s="124"/>
      <c r="E236" s="125"/>
      <c r="U236" s="193"/>
      <c r="EM236" s="193"/>
    </row>
    <row r="237" spans="1:143" ht="15.75" customHeight="1" x14ac:dyDescent="0.2">
      <c r="A237" s="123"/>
      <c r="B237" s="88"/>
      <c r="D237" s="124"/>
      <c r="E237" s="125"/>
      <c r="U237" s="193"/>
      <c r="EM237" s="193"/>
    </row>
    <row r="238" spans="1:143" ht="15.75" customHeight="1" x14ac:dyDescent="0.2">
      <c r="A238" s="123"/>
      <c r="B238" s="88"/>
      <c r="D238" s="124"/>
      <c r="E238" s="125"/>
      <c r="U238" s="193"/>
      <c r="EM238" s="193"/>
    </row>
    <row r="239" spans="1:143" ht="15.75" customHeight="1" x14ac:dyDescent="0.2">
      <c r="A239" s="123"/>
      <c r="B239" s="88"/>
      <c r="D239" s="124"/>
      <c r="E239" s="125"/>
      <c r="U239" s="193"/>
      <c r="EM239" s="193"/>
    </row>
    <row r="240" spans="1:143" ht="15.75" customHeight="1" x14ac:dyDescent="0.2">
      <c r="A240" s="123"/>
      <c r="B240" s="88"/>
      <c r="D240" s="124"/>
      <c r="E240" s="125"/>
      <c r="U240" s="193"/>
      <c r="EM240" s="193"/>
    </row>
    <row r="241" spans="1:143" ht="15.75" customHeight="1" x14ac:dyDescent="0.2">
      <c r="A241" s="123"/>
      <c r="B241" s="88"/>
      <c r="D241" s="124"/>
      <c r="E241" s="125"/>
      <c r="U241" s="193"/>
      <c r="EM241" s="193"/>
    </row>
    <row r="242" spans="1:143" ht="15.75" customHeight="1" x14ac:dyDescent="0.2">
      <c r="A242" s="123"/>
      <c r="B242" s="88"/>
      <c r="D242" s="124"/>
      <c r="E242" s="125"/>
      <c r="U242" s="193"/>
      <c r="EM242" s="193"/>
    </row>
    <row r="243" spans="1:143" ht="15.75" customHeight="1" x14ac:dyDescent="0.2">
      <c r="A243" s="123"/>
      <c r="B243" s="88"/>
      <c r="D243" s="124"/>
      <c r="E243" s="125"/>
      <c r="U243" s="193"/>
      <c r="EM243" s="193"/>
    </row>
    <row r="244" spans="1:143" ht="15.75" customHeight="1" x14ac:dyDescent="0.2">
      <c r="A244" s="123"/>
      <c r="B244" s="88"/>
      <c r="D244" s="124"/>
      <c r="E244" s="125"/>
      <c r="U244" s="193"/>
      <c r="EM244" s="193"/>
    </row>
    <row r="245" spans="1:143" ht="15.75" customHeight="1" x14ac:dyDescent="0.2">
      <c r="A245" s="123"/>
      <c r="B245" s="88"/>
      <c r="D245" s="124"/>
      <c r="E245" s="125"/>
      <c r="U245" s="193"/>
      <c r="EM245" s="193"/>
    </row>
    <row r="246" spans="1:143" ht="15.75" customHeight="1" x14ac:dyDescent="0.2">
      <c r="A246" s="123"/>
      <c r="B246" s="88"/>
      <c r="D246" s="124"/>
      <c r="E246" s="125"/>
      <c r="U246" s="193"/>
      <c r="EM246" s="193"/>
    </row>
    <row r="247" spans="1:143" ht="15.75" customHeight="1" x14ac:dyDescent="0.2">
      <c r="A247" s="123"/>
      <c r="B247" s="88"/>
      <c r="D247" s="124"/>
      <c r="E247" s="125"/>
      <c r="U247" s="193"/>
      <c r="EM247" s="193"/>
    </row>
    <row r="248" spans="1:143" ht="15.75" customHeight="1" x14ac:dyDescent="0.2">
      <c r="A248" s="123"/>
      <c r="B248" s="88"/>
      <c r="D248" s="124"/>
      <c r="E248" s="125"/>
      <c r="U248" s="193"/>
      <c r="EM248" s="193"/>
    </row>
    <row r="249" spans="1:143" ht="15.75" customHeight="1" x14ac:dyDescent="0.2">
      <c r="A249" s="123"/>
      <c r="B249" s="88"/>
      <c r="D249" s="124"/>
      <c r="E249" s="125"/>
      <c r="U249" s="193"/>
      <c r="EM249" s="193"/>
    </row>
    <row r="250" spans="1:143" ht="15.75" customHeight="1" x14ac:dyDescent="0.2">
      <c r="A250" s="123"/>
      <c r="B250" s="88"/>
      <c r="D250" s="124"/>
      <c r="E250" s="125"/>
      <c r="U250" s="193"/>
      <c r="EM250" s="193"/>
    </row>
    <row r="251" spans="1:143" ht="15.75" customHeight="1" x14ac:dyDescent="0.2">
      <c r="A251" s="123"/>
      <c r="B251" s="88"/>
      <c r="D251" s="124"/>
      <c r="E251" s="125"/>
      <c r="U251" s="193"/>
      <c r="EM251" s="193"/>
    </row>
    <row r="252" spans="1:143" ht="15.75" customHeight="1" x14ac:dyDescent="0.2">
      <c r="A252" s="123"/>
      <c r="B252" s="88"/>
      <c r="D252" s="124"/>
      <c r="E252" s="125"/>
      <c r="U252" s="193"/>
      <c r="EM252" s="193"/>
    </row>
    <row r="253" spans="1:143" ht="15.75" customHeight="1" x14ac:dyDescent="0.2">
      <c r="A253" s="123"/>
      <c r="B253" s="88"/>
      <c r="D253" s="124"/>
      <c r="E253" s="125"/>
      <c r="U253" s="193"/>
      <c r="EM253" s="193"/>
    </row>
    <row r="254" spans="1:143" ht="15.75" customHeight="1" x14ac:dyDescent="0.2">
      <c r="A254" s="123"/>
      <c r="B254" s="88"/>
      <c r="D254" s="124"/>
      <c r="E254" s="125"/>
      <c r="U254" s="193"/>
      <c r="EM254" s="193"/>
    </row>
    <row r="255" spans="1:143" ht="15.75" customHeight="1" x14ac:dyDescent="0.2">
      <c r="A255" s="123"/>
      <c r="B255" s="88"/>
      <c r="D255" s="124"/>
      <c r="E255" s="125"/>
      <c r="U255" s="193"/>
      <c r="EM255" s="193"/>
    </row>
    <row r="256" spans="1:143" ht="15.75" customHeight="1" x14ac:dyDescent="0.2">
      <c r="A256" s="123"/>
      <c r="B256" s="88"/>
      <c r="D256" s="124"/>
      <c r="E256" s="125"/>
      <c r="U256" s="193"/>
      <c r="EM256" s="193"/>
    </row>
    <row r="257" spans="1:143" ht="15.75" customHeight="1" x14ac:dyDescent="0.2">
      <c r="A257" s="123"/>
      <c r="B257" s="88"/>
      <c r="D257" s="124"/>
      <c r="E257" s="125"/>
      <c r="U257" s="193"/>
      <c r="EM257" s="193"/>
    </row>
    <row r="258" spans="1:143" ht="15.75" customHeight="1" x14ac:dyDescent="0.2">
      <c r="A258" s="123"/>
      <c r="B258" s="88"/>
      <c r="D258" s="124"/>
      <c r="E258" s="125"/>
      <c r="U258" s="193"/>
      <c r="EM258" s="193"/>
    </row>
    <row r="259" spans="1:143" ht="15.75" customHeight="1" x14ac:dyDescent="0.2">
      <c r="A259" s="123"/>
      <c r="B259" s="88"/>
      <c r="D259" s="124"/>
      <c r="E259" s="125"/>
      <c r="U259" s="193"/>
      <c r="EM259" s="193"/>
    </row>
    <row r="260" spans="1:143" ht="15.75" customHeight="1" x14ac:dyDescent="0.2">
      <c r="A260" s="123"/>
      <c r="B260" s="88"/>
      <c r="D260" s="124"/>
      <c r="E260" s="125"/>
      <c r="U260" s="193"/>
      <c r="EM260" s="193"/>
    </row>
    <row r="261" spans="1:143" ht="15.75" customHeight="1" x14ac:dyDescent="0.2">
      <c r="A261" s="123"/>
      <c r="B261" s="88"/>
      <c r="D261" s="124"/>
      <c r="E261" s="125"/>
      <c r="U261" s="193"/>
      <c r="EM261" s="193"/>
    </row>
    <row r="262" spans="1:143" ht="15.75" customHeight="1" x14ac:dyDescent="0.2">
      <c r="A262" s="123"/>
      <c r="B262" s="88"/>
      <c r="D262" s="124"/>
      <c r="E262" s="125"/>
      <c r="U262" s="193"/>
      <c r="EM262" s="193"/>
    </row>
    <row r="263" spans="1:143" ht="15.75" customHeight="1" x14ac:dyDescent="0.2">
      <c r="A263" s="123"/>
      <c r="B263" s="88"/>
      <c r="D263" s="124"/>
      <c r="E263" s="125"/>
      <c r="U263" s="193"/>
      <c r="EM263" s="193"/>
    </row>
    <row r="264" spans="1:143" ht="15.75" customHeight="1" x14ac:dyDescent="0.2">
      <c r="A264" s="123"/>
      <c r="B264" s="88"/>
      <c r="D264" s="124"/>
      <c r="E264" s="125"/>
      <c r="U264" s="193"/>
      <c r="EM264" s="193"/>
    </row>
    <row r="265" spans="1:143" ht="15.75" customHeight="1" x14ac:dyDescent="0.2">
      <c r="A265" s="123"/>
      <c r="B265" s="88"/>
      <c r="D265" s="124"/>
      <c r="E265" s="125"/>
      <c r="U265" s="193"/>
      <c r="EM265" s="193"/>
    </row>
    <row r="266" spans="1:143" ht="15.75" customHeight="1" x14ac:dyDescent="0.2">
      <c r="A266" s="123"/>
      <c r="B266" s="88"/>
      <c r="D266" s="124"/>
      <c r="E266" s="125"/>
      <c r="U266" s="193"/>
      <c r="EM266" s="193"/>
    </row>
    <row r="267" spans="1:143" ht="15.75" customHeight="1" x14ac:dyDescent="0.2">
      <c r="A267" s="123"/>
      <c r="B267" s="88"/>
      <c r="D267" s="124"/>
      <c r="E267" s="125"/>
      <c r="U267" s="193"/>
      <c r="EM267" s="193"/>
    </row>
    <row r="268" spans="1:143" ht="15.75" customHeight="1" x14ac:dyDescent="0.2">
      <c r="A268" s="123"/>
      <c r="B268" s="88"/>
      <c r="D268" s="124"/>
      <c r="E268" s="125"/>
      <c r="U268" s="193"/>
      <c r="EM268" s="193"/>
    </row>
    <row r="269" spans="1:143" ht="15.75" customHeight="1" x14ac:dyDescent="0.2">
      <c r="A269" s="123"/>
      <c r="B269" s="88"/>
      <c r="D269" s="124"/>
      <c r="E269" s="125"/>
      <c r="U269" s="193"/>
      <c r="EM269" s="193"/>
    </row>
    <row r="270" spans="1:143" ht="15.75" customHeight="1" x14ac:dyDescent="0.2">
      <c r="A270" s="123"/>
      <c r="B270" s="88"/>
      <c r="D270" s="124"/>
      <c r="E270" s="125"/>
      <c r="U270" s="193"/>
      <c r="EM270" s="193"/>
    </row>
    <row r="271" spans="1:143" ht="15.75" customHeight="1" x14ac:dyDescent="0.2">
      <c r="A271" s="123"/>
      <c r="B271" s="88"/>
      <c r="D271" s="124"/>
      <c r="E271" s="125"/>
      <c r="U271" s="193"/>
      <c r="EM271" s="193"/>
    </row>
    <row r="272" spans="1:143" ht="15.75" customHeight="1" x14ac:dyDescent="0.2">
      <c r="A272" s="123"/>
      <c r="B272" s="88"/>
      <c r="D272" s="124"/>
      <c r="E272" s="125"/>
      <c r="U272" s="193"/>
      <c r="EM272" s="193"/>
    </row>
    <row r="273" spans="1:143" ht="15.75" customHeight="1" x14ac:dyDescent="0.2">
      <c r="A273" s="123"/>
      <c r="B273" s="88"/>
      <c r="D273" s="124"/>
      <c r="E273" s="125"/>
      <c r="U273" s="193"/>
      <c r="EM273" s="193"/>
    </row>
    <row r="274" spans="1:143" ht="15.75" customHeight="1" x14ac:dyDescent="0.2">
      <c r="A274" s="123"/>
      <c r="B274" s="88"/>
      <c r="D274" s="124"/>
      <c r="E274" s="125"/>
      <c r="U274" s="193"/>
      <c r="EM274" s="193"/>
    </row>
    <row r="275" spans="1:143" ht="15.75" customHeight="1" x14ac:dyDescent="0.2">
      <c r="A275" s="123"/>
      <c r="B275" s="88"/>
      <c r="D275" s="124"/>
      <c r="E275" s="125"/>
      <c r="U275" s="193"/>
      <c r="EM275" s="193"/>
    </row>
    <row r="276" spans="1:143" ht="15.75" customHeight="1" x14ac:dyDescent="0.2">
      <c r="A276" s="123"/>
      <c r="B276" s="88"/>
      <c r="D276" s="124"/>
      <c r="E276" s="125"/>
      <c r="U276" s="193"/>
      <c r="EM276" s="193"/>
    </row>
    <row r="277" spans="1:143" ht="15.75" customHeight="1" x14ac:dyDescent="0.2">
      <c r="A277" s="123"/>
      <c r="B277" s="88"/>
      <c r="D277" s="124"/>
      <c r="E277" s="125"/>
      <c r="U277" s="193"/>
      <c r="EM277" s="193"/>
    </row>
    <row r="278" spans="1:143" ht="15.75" customHeight="1" x14ac:dyDescent="0.2">
      <c r="A278" s="123"/>
      <c r="B278" s="88"/>
      <c r="D278" s="124"/>
      <c r="E278" s="125"/>
      <c r="U278" s="193"/>
      <c r="EM278" s="193"/>
    </row>
    <row r="279" spans="1:143" ht="15.75" customHeight="1" x14ac:dyDescent="0.2">
      <c r="A279" s="123"/>
      <c r="B279" s="88"/>
      <c r="D279" s="124"/>
      <c r="E279" s="125"/>
      <c r="U279" s="193"/>
      <c r="EM279" s="193"/>
    </row>
    <row r="280" spans="1:143" ht="15.75" customHeight="1" x14ac:dyDescent="0.2">
      <c r="A280" s="123"/>
      <c r="B280" s="88"/>
      <c r="D280" s="124"/>
      <c r="E280" s="125"/>
      <c r="U280" s="193"/>
      <c r="EM280" s="193"/>
    </row>
    <row r="281" spans="1:143" ht="15.75" customHeight="1" x14ac:dyDescent="0.2">
      <c r="A281" s="123"/>
      <c r="B281" s="88"/>
      <c r="D281" s="124"/>
      <c r="E281" s="125"/>
      <c r="U281" s="193"/>
      <c r="EM281" s="193"/>
    </row>
    <row r="282" spans="1:143" ht="15.75" customHeight="1" x14ac:dyDescent="0.2">
      <c r="A282" s="123"/>
      <c r="B282" s="88"/>
      <c r="D282" s="124"/>
      <c r="E282" s="125"/>
      <c r="U282" s="193"/>
      <c r="EM282" s="193"/>
    </row>
    <row r="283" spans="1:143" ht="15.75" customHeight="1" x14ac:dyDescent="0.2">
      <c r="A283" s="123"/>
      <c r="B283" s="88"/>
      <c r="D283" s="124"/>
      <c r="E283" s="125"/>
      <c r="U283" s="193"/>
      <c r="EM283" s="193"/>
    </row>
    <row r="284" spans="1:143" ht="15.75" customHeight="1" x14ac:dyDescent="0.2">
      <c r="A284" s="123"/>
      <c r="B284" s="88"/>
      <c r="D284" s="124"/>
      <c r="E284" s="125"/>
      <c r="U284" s="193"/>
      <c r="EM284" s="193"/>
    </row>
    <row r="285" spans="1:143" ht="15.75" customHeight="1" x14ac:dyDescent="0.2">
      <c r="A285" s="123"/>
      <c r="B285" s="88"/>
      <c r="D285" s="124"/>
      <c r="E285" s="125"/>
      <c r="U285" s="193"/>
      <c r="EM285" s="193"/>
    </row>
    <row r="286" spans="1:143" ht="15.75" customHeight="1" x14ac:dyDescent="0.2">
      <c r="A286" s="123"/>
      <c r="B286" s="88"/>
      <c r="D286" s="124"/>
      <c r="E286" s="125"/>
      <c r="U286" s="193"/>
      <c r="EM286" s="193"/>
    </row>
    <row r="287" spans="1:143" ht="15.75" customHeight="1" x14ac:dyDescent="0.2">
      <c r="A287" s="123"/>
      <c r="B287" s="88"/>
      <c r="D287" s="124"/>
      <c r="E287" s="125"/>
      <c r="U287" s="193"/>
      <c r="EM287" s="193"/>
    </row>
    <row r="288" spans="1:143" ht="15.75" customHeight="1" x14ac:dyDescent="0.2">
      <c r="A288" s="123"/>
      <c r="B288" s="88"/>
      <c r="D288" s="124"/>
      <c r="E288" s="125"/>
      <c r="U288" s="193"/>
      <c r="EM288" s="193"/>
    </row>
    <row r="289" spans="1:143" ht="15.75" customHeight="1" x14ac:dyDescent="0.2">
      <c r="A289" s="123"/>
      <c r="B289" s="88"/>
      <c r="D289" s="124"/>
      <c r="E289" s="125"/>
      <c r="U289" s="193"/>
      <c r="EM289" s="193"/>
    </row>
    <row r="290" spans="1:143" ht="15.75" customHeight="1" x14ac:dyDescent="0.2">
      <c r="A290" s="123"/>
      <c r="B290" s="88"/>
      <c r="D290" s="124"/>
      <c r="E290" s="125"/>
      <c r="U290" s="193"/>
      <c r="EM290" s="193"/>
    </row>
    <row r="291" spans="1:143" ht="15.75" customHeight="1" x14ac:dyDescent="0.2">
      <c r="A291" s="123"/>
      <c r="B291" s="88"/>
      <c r="D291" s="124"/>
      <c r="E291" s="125"/>
      <c r="U291" s="193"/>
      <c r="EM291" s="193"/>
    </row>
    <row r="292" spans="1:143" ht="15.75" customHeight="1" x14ac:dyDescent="0.2">
      <c r="A292" s="123"/>
      <c r="B292" s="88"/>
      <c r="D292" s="124"/>
      <c r="E292" s="125"/>
      <c r="U292" s="193"/>
      <c r="EM292" s="193"/>
    </row>
    <row r="293" spans="1:143" ht="15.75" customHeight="1" x14ac:dyDescent="0.2">
      <c r="A293" s="123"/>
      <c r="B293" s="88"/>
      <c r="D293" s="124"/>
      <c r="E293" s="125"/>
      <c r="U293" s="193"/>
      <c r="EM293" s="193"/>
    </row>
    <row r="294" spans="1:143" ht="15.75" customHeight="1" x14ac:dyDescent="0.2">
      <c r="A294" s="123"/>
      <c r="B294" s="88"/>
      <c r="D294" s="124"/>
      <c r="E294" s="125"/>
      <c r="U294" s="193"/>
      <c r="EM294" s="193"/>
    </row>
    <row r="295" spans="1:143" ht="15.75" customHeight="1" x14ac:dyDescent="0.2">
      <c r="A295" s="123"/>
      <c r="B295" s="88"/>
      <c r="D295" s="124"/>
      <c r="E295" s="125"/>
      <c r="U295" s="193"/>
      <c r="EM295" s="193"/>
    </row>
    <row r="296" spans="1:143" ht="15.75" customHeight="1" x14ac:dyDescent="0.2">
      <c r="A296" s="123"/>
      <c r="B296" s="88"/>
      <c r="D296" s="124"/>
      <c r="E296" s="125"/>
      <c r="U296" s="193"/>
      <c r="EM296" s="193"/>
    </row>
    <row r="297" spans="1:143" ht="15.75" customHeight="1" x14ac:dyDescent="0.2">
      <c r="A297" s="123"/>
      <c r="B297" s="88"/>
      <c r="D297" s="124"/>
      <c r="E297" s="125"/>
      <c r="U297" s="193"/>
      <c r="EM297" s="193"/>
    </row>
    <row r="298" spans="1:143" ht="15.75" customHeight="1" x14ac:dyDescent="0.2">
      <c r="A298" s="123"/>
      <c r="B298" s="88"/>
      <c r="D298" s="124"/>
      <c r="E298" s="125"/>
      <c r="U298" s="193"/>
      <c r="EM298" s="193"/>
    </row>
    <row r="299" spans="1:143" ht="15.75" customHeight="1" x14ac:dyDescent="0.2">
      <c r="A299" s="123"/>
      <c r="B299" s="88"/>
      <c r="D299" s="124"/>
      <c r="E299" s="125"/>
      <c r="U299" s="193"/>
      <c r="EM299" s="193"/>
    </row>
    <row r="300" spans="1:143" ht="15.75" customHeight="1" x14ac:dyDescent="0.2">
      <c r="A300" s="123"/>
      <c r="B300" s="88"/>
      <c r="D300" s="124"/>
      <c r="E300" s="125"/>
      <c r="U300" s="193"/>
      <c r="EM300" s="193"/>
    </row>
    <row r="301" spans="1:143" ht="15.75" customHeight="1" x14ac:dyDescent="0.2">
      <c r="A301" s="123"/>
      <c r="B301" s="88"/>
      <c r="D301" s="124"/>
      <c r="E301" s="125"/>
      <c r="U301" s="193"/>
      <c r="EM301" s="193"/>
    </row>
    <row r="302" spans="1:143" ht="15.75" customHeight="1" x14ac:dyDescent="0.2">
      <c r="A302" s="123"/>
      <c r="B302" s="88"/>
      <c r="D302" s="124"/>
      <c r="E302" s="125"/>
      <c r="U302" s="193"/>
      <c r="EM302" s="193"/>
    </row>
    <row r="303" spans="1:143" ht="15.75" customHeight="1" x14ac:dyDescent="0.2">
      <c r="A303" s="123"/>
      <c r="B303" s="88"/>
      <c r="D303" s="124"/>
      <c r="E303" s="125"/>
      <c r="U303" s="193"/>
      <c r="EM303" s="193"/>
    </row>
    <row r="304" spans="1:143" ht="15.75" customHeight="1" x14ac:dyDescent="0.2">
      <c r="A304" s="123"/>
      <c r="B304" s="88"/>
      <c r="D304" s="124"/>
      <c r="E304" s="125"/>
      <c r="U304" s="193"/>
      <c r="EM304" s="193"/>
    </row>
    <row r="305" spans="1:143" ht="15.75" customHeight="1" x14ac:dyDescent="0.2">
      <c r="A305" s="123"/>
      <c r="B305" s="88"/>
      <c r="D305" s="124"/>
      <c r="E305" s="125"/>
      <c r="U305" s="193"/>
      <c r="EM305" s="193"/>
    </row>
    <row r="306" spans="1:143" ht="15.75" customHeight="1" x14ac:dyDescent="0.2">
      <c r="A306" s="123"/>
      <c r="B306" s="88"/>
      <c r="D306" s="124"/>
      <c r="E306" s="125"/>
      <c r="U306" s="193"/>
      <c r="EM306" s="193"/>
    </row>
    <row r="307" spans="1:143" ht="15.75" customHeight="1" x14ac:dyDescent="0.2">
      <c r="A307" s="123"/>
      <c r="B307" s="88"/>
      <c r="D307" s="124"/>
      <c r="E307" s="125"/>
      <c r="U307" s="193"/>
      <c r="EM307" s="193"/>
    </row>
    <row r="308" spans="1:143" ht="15.75" customHeight="1" x14ac:dyDescent="0.2">
      <c r="A308" s="123"/>
      <c r="B308" s="88"/>
      <c r="D308" s="124"/>
      <c r="E308" s="125"/>
      <c r="U308" s="193"/>
      <c r="EM308" s="193"/>
    </row>
    <row r="309" spans="1:143" ht="15.75" customHeight="1" x14ac:dyDescent="0.2">
      <c r="A309" s="123"/>
      <c r="B309" s="88"/>
      <c r="D309" s="124"/>
      <c r="E309" s="125"/>
      <c r="U309" s="193"/>
      <c r="EM309" s="193"/>
    </row>
    <row r="310" spans="1:143" ht="15.75" customHeight="1" x14ac:dyDescent="0.2">
      <c r="A310" s="123"/>
      <c r="B310" s="88"/>
      <c r="D310" s="124"/>
      <c r="E310" s="125"/>
      <c r="U310" s="193"/>
      <c r="EM310" s="193"/>
    </row>
    <row r="311" spans="1:143" ht="15.75" customHeight="1" x14ac:dyDescent="0.2">
      <c r="A311" s="123"/>
      <c r="B311" s="88"/>
      <c r="D311" s="124"/>
      <c r="E311" s="125"/>
      <c r="U311" s="193"/>
      <c r="EM311" s="193"/>
    </row>
    <row r="312" spans="1:143" ht="15.75" customHeight="1" x14ac:dyDescent="0.2">
      <c r="A312" s="123"/>
      <c r="B312" s="88"/>
      <c r="D312" s="124"/>
      <c r="E312" s="125"/>
      <c r="U312" s="193"/>
      <c r="EM312" s="193"/>
    </row>
    <row r="313" spans="1:143" ht="15.75" customHeight="1" x14ac:dyDescent="0.2">
      <c r="A313" s="123"/>
      <c r="B313" s="88"/>
      <c r="D313" s="124"/>
      <c r="E313" s="125"/>
      <c r="U313" s="193"/>
      <c r="EM313" s="193"/>
    </row>
    <row r="314" spans="1:143" ht="15.75" customHeight="1" x14ac:dyDescent="0.2">
      <c r="A314" s="123"/>
      <c r="B314" s="88"/>
      <c r="D314" s="124"/>
      <c r="E314" s="125"/>
      <c r="U314" s="193"/>
      <c r="EM314" s="193"/>
    </row>
    <row r="315" spans="1:143" ht="15.75" customHeight="1" x14ac:dyDescent="0.2">
      <c r="A315" s="123"/>
      <c r="B315" s="88"/>
      <c r="D315" s="124"/>
      <c r="E315" s="125"/>
      <c r="U315" s="193"/>
      <c r="EM315" s="193"/>
    </row>
    <row r="316" spans="1:143" ht="15.75" customHeight="1" x14ac:dyDescent="0.2">
      <c r="A316" s="123"/>
      <c r="B316" s="88"/>
      <c r="D316" s="124"/>
      <c r="E316" s="125"/>
      <c r="U316" s="193"/>
      <c r="EM316" s="193"/>
    </row>
    <row r="317" spans="1:143" ht="15.75" customHeight="1" x14ac:dyDescent="0.2">
      <c r="A317" s="123"/>
      <c r="B317" s="88"/>
      <c r="D317" s="124"/>
      <c r="E317" s="125"/>
      <c r="U317" s="193"/>
      <c r="EM317" s="193"/>
    </row>
    <row r="318" spans="1:143" ht="15.75" customHeight="1" x14ac:dyDescent="0.2">
      <c r="A318" s="123"/>
      <c r="B318" s="88"/>
      <c r="D318" s="124"/>
      <c r="E318" s="125"/>
      <c r="U318" s="193"/>
      <c r="EM318" s="193"/>
    </row>
    <row r="319" spans="1:143" ht="15.75" customHeight="1" x14ac:dyDescent="0.2">
      <c r="A319" s="123"/>
      <c r="B319" s="88"/>
      <c r="D319" s="124"/>
      <c r="E319" s="125"/>
      <c r="U319" s="193"/>
      <c r="EM319" s="193"/>
    </row>
    <row r="320" spans="1:143" ht="15.75" customHeight="1" x14ac:dyDescent="0.2">
      <c r="A320" s="123"/>
      <c r="B320" s="88"/>
      <c r="D320" s="124"/>
      <c r="E320" s="125"/>
      <c r="U320" s="193"/>
      <c r="EM320" s="193"/>
    </row>
    <row r="321" spans="1:143" ht="15.75" customHeight="1" x14ac:dyDescent="0.2">
      <c r="A321" s="123"/>
      <c r="B321" s="88"/>
      <c r="D321" s="124"/>
      <c r="E321" s="125"/>
      <c r="U321" s="193"/>
      <c r="EM321" s="193"/>
    </row>
    <row r="322" spans="1:143" ht="15.75" customHeight="1" x14ac:dyDescent="0.2">
      <c r="A322" s="123"/>
      <c r="B322" s="88"/>
      <c r="D322" s="124"/>
      <c r="E322" s="125"/>
      <c r="U322" s="193"/>
      <c r="EM322" s="193"/>
    </row>
    <row r="323" spans="1:143" ht="15.75" customHeight="1" x14ac:dyDescent="0.2">
      <c r="A323" s="123"/>
      <c r="B323" s="88"/>
      <c r="D323" s="124"/>
      <c r="E323" s="125"/>
      <c r="U323" s="193"/>
      <c r="EM323" s="193"/>
    </row>
    <row r="324" spans="1:143" ht="15.75" customHeight="1" x14ac:dyDescent="0.2">
      <c r="A324" s="123"/>
      <c r="B324" s="88"/>
      <c r="D324" s="124"/>
      <c r="E324" s="125"/>
      <c r="U324" s="193"/>
      <c r="EM324" s="193"/>
    </row>
    <row r="325" spans="1:143" ht="15.75" customHeight="1" x14ac:dyDescent="0.2">
      <c r="A325" s="123"/>
      <c r="B325" s="88"/>
      <c r="D325" s="124"/>
      <c r="E325" s="125"/>
      <c r="U325" s="193"/>
      <c r="EM325" s="193"/>
    </row>
    <row r="326" spans="1:143" ht="15.75" customHeight="1" x14ac:dyDescent="0.2">
      <c r="A326" s="123"/>
      <c r="B326" s="88"/>
      <c r="D326" s="124"/>
      <c r="E326" s="125"/>
      <c r="U326" s="193"/>
      <c r="EM326" s="193"/>
    </row>
    <row r="327" spans="1:143" ht="15.75" customHeight="1" x14ac:dyDescent="0.2">
      <c r="A327" s="123"/>
      <c r="B327" s="88"/>
      <c r="D327" s="124"/>
      <c r="E327" s="125"/>
      <c r="U327" s="193"/>
      <c r="EM327" s="193"/>
    </row>
    <row r="328" spans="1:143" ht="15.75" customHeight="1" x14ac:dyDescent="0.2">
      <c r="A328" s="123"/>
      <c r="B328" s="88"/>
      <c r="D328" s="124"/>
      <c r="E328" s="125"/>
      <c r="U328" s="193"/>
      <c r="EM328" s="193"/>
    </row>
    <row r="329" spans="1:143" ht="15.75" customHeight="1" x14ac:dyDescent="0.2">
      <c r="A329" s="123"/>
      <c r="B329" s="88"/>
      <c r="D329" s="124"/>
      <c r="E329" s="125"/>
      <c r="U329" s="193"/>
      <c r="EM329" s="193"/>
    </row>
    <row r="330" spans="1:143" ht="15.75" customHeight="1" x14ac:dyDescent="0.2">
      <c r="A330" s="123"/>
      <c r="B330" s="88"/>
      <c r="D330" s="124"/>
      <c r="E330" s="125"/>
      <c r="U330" s="193"/>
      <c r="EM330" s="193"/>
    </row>
    <row r="331" spans="1:143" ht="15.75" customHeight="1" x14ac:dyDescent="0.2">
      <c r="A331" s="123"/>
      <c r="B331" s="88"/>
      <c r="D331" s="124"/>
      <c r="E331" s="125"/>
      <c r="U331" s="193"/>
      <c r="EM331" s="193"/>
    </row>
    <row r="332" spans="1:143" ht="15.75" customHeight="1" x14ac:dyDescent="0.2">
      <c r="A332" s="123"/>
      <c r="B332" s="88"/>
      <c r="D332" s="124"/>
      <c r="E332" s="125"/>
      <c r="U332" s="193"/>
      <c r="EM332" s="193"/>
    </row>
    <row r="333" spans="1:143" ht="15.75" customHeight="1" x14ac:dyDescent="0.2">
      <c r="A333" s="123"/>
      <c r="B333" s="88"/>
      <c r="D333" s="124"/>
      <c r="E333" s="125"/>
      <c r="U333" s="193"/>
      <c r="EM333" s="193"/>
    </row>
    <row r="334" spans="1:143" ht="15.75" customHeight="1" x14ac:dyDescent="0.2">
      <c r="A334" s="123"/>
      <c r="B334" s="88"/>
      <c r="D334" s="124"/>
      <c r="E334" s="125"/>
      <c r="U334" s="193"/>
      <c r="EM334" s="193"/>
    </row>
    <row r="335" spans="1:143" ht="15.75" customHeight="1" x14ac:dyDescent="0.2">
      <c r="A335" s="123"/>
      <c r="B335" s="88"/>
      <c r="D335" s="124"/>
      <c r="E335" s="125"/>
      <c r="U335" s="193"/>
      <c r="EM335" s="193"/>
    </row>
    <row r="336" spans="1:143" ht="15.75" customHeight="1" x14ac:dyDescent="0.2">
      <c r="A336" s="123"/>
      <c r="B336" s="88"/>
      <c r="D336" s="124"/>
      <c r="E336" s="125"/>
      <c r="U336" s="193"/>
      <c r="EM336" s="193"/>
    </row>
    <row r="337" spans="1:143" ht="15.75" customHeight="1" x14ac:dyDescent="0.2">
      <c r="A337" s="123"/>
      <c r="B337" s="88"/>
      <c r="D337" s="124"/>
      <c r="E337" s="125"/>
      <c r="U337" s="193"/>
      <c r="EM337" s="193"/>
    </row>
    <row r="338" spans="1:143" ht="15.75" customHeight="1" x14ac:dyDescent="0.2">
      <c r="A338" s="123"/>
      <c r="B338" s="88"/>
      <c r="D338" s="124"/>
      <c r="E338" s="125"/>
      <c r="U338" s="193"/>
      <c r="EM338" s="193"/>
    </row>
    <row r="339" spans="1:143" ht="15.75" customHeight="1" x14ac:dyDescent="0.2">
      <c r="A339" s="123"/>
      <c r="B339" s="88"/>
      <c r="D339" s="124"/>
      <c r="E339" s="125"/>
      <c r="U339" s="193"/>
      <c r="EM339" s="193"/>
    </row>
    <row r="340" spans="1:143" ht="15.75" customHeight="1" x14ac:dyDescent="0.2">
      <c r="A340" s="123"/>
      <c r="B340" s="88"/>
      <c r="D340" s="124"/>
      <c r="E340" s="125"/>
      <c r="U340" s="193"/>
      <c r="EM340" s="193"/>
    </row>
    <row r="341" spans="1:143" ht="15.75" customHeight="1" x14ac:dyDescent="0.2">
      <c r="A341" s="123"/>
      <c r="B341" s="88"/>
      <c r="D341" s="124"/>
      <c r="E341" s="125"/>
      <c r="U341" s="193"/>
      <c r="EM341" s="193"/>
    </row>
    <row r="342" spans="1:143" ht="15.75" customHeight="1" x14ac:dyDescent="0.2">
      <c r="A342" s="123"/>
      <c r="B342" s="88"/>
      <c r="D342" s="124"/>
      <c r="E342" s="125"/>
      <c r="U342" s="193"/>
      <c r="EM342" s="193"/>
    </row>
    <row r="343" spans="1:143" ht="15.75" customHeight="1" x14ac:dyDescent="0.2">
      <c r="A343" s="123"/>
      <c r="B343" s="88"/>
      <c r="D343" s="124"/>
      <c r="E343" s="125"/>
      <c r="U343" s="193"/>
      <c r="EM343" s="193"/>
    </row>
    <row r="344" spans="1:143" ht="15.75" customHeight="1" x14ac:dyDescent="0.2">
      <c r="A344" s="123"/>
      <c r="B344" s="88"/>
      <c r="D344" s="124"/>
      <c r="E344" s="125"/>
      <c r="U344" s="193"/>
      <c r="EM344" s="193"/>
    </row>
    <row r="345" spans="1:143" ht="15.75" customHeight="1" x14ac:dyDescent="0.2">
      <c r="A345" s="123"/>
      <c r="B345" s="88"/>
      <c r="D345" s="124"/>
      <c r="E345" s="125"/>
      <c r="U345" s="193"/>
      <c r="EM345" s="193"/>
    </row>
    <row r="346" spans="1:143" ht="15.75" customHeight="1" x14ac:dyDescent="0.2">
      <c r="A346" s="123"/>
      <c r="B346" s="88"/>
      <c r="D346" s="124"/>
      <c r="E346" s="125"/>
      <c r="U346" s="193"/>
      <c r="EM346" s="193"/>
    </row>
    <row r="347" spans="1:143" ht="15.75" customHeight="1" x14ac:dyDescent="0.2">
      <c r="A347" s="123"/>
      <c r="B347" s="88"/>
      <c r="D347" s="124"/>
      <c r="E347" s="125"/>
      <c r="U347" s="193"/>
      <c r="EM347" s="193"/>
    </row>
    <row r="348" spans="1:143" ht="15.75" customHeight="1" x14ac:dyDescent="0.2">
      <c r="A348" s="123"/>
      <c r="B348" s="88"/>
      <c r="D348" s="124"/>
      <c r="E348" s="125"/>
      <c r="U348" s="193"/>
      <c r="EM348" s="193"/>
    </row>
    <row r="349" spans="1:143" ht="15.75" customHeight="1" x14ac:dyDescent="0.2">
      <c r="A349" s="123"/>
      <c r="B349" s="88"/>
      <c r="D349" s="124"/>
      <c r="E349" s="125"/>
      <c r="U349" s="193"/>
      <c r="EM349" s="193"/>
    </row>
    <row r="350" spans="1:143" ht="15.75" customHeight="1" x14ac:dyDescent="0.2">
      <c r="A350" s="123"/>
      <c r="B350" s="88"/>
      <c r="D350" s="124"/>
      <c r="E350" s="125"/>
      <c r="U350" s="193"/>
      <c r="EM350" s="193"/>
    </row>
    <row r="351" spans="1:143" ht="15.75" customHeight="1" x14ac:dyDescent="0.2">
      <c r="A351" s="123"/>
      <c r="B351" s="88"/>
      <c r="D351" s="124"/>
      <c r="E351" s="125"/>
      <c r="U351" s="193"/>
      <c r="EM351" s="193"/>
    </row>
    <row r="352" spans="1:143" ht="15.75" customHeight="1" x14ac:dyDescent="0.2">
      <c r="A352" s="123"/>
      <c r="B352" s="88"/>
      <c r="D352" s="124"/>
      <c r="E352" s="125"/>
      <c r="U352" s="193"/>
      <c r="EM352" s="193"/>
    </row>
    <row r="353" spans="1:143" ht="15.75" customHeight="1" x14ac:dyDescent="0.2">
      <c r="A353" s="123"/>
      <c r="B353" s="88"/>
      <c r="D353" s="124"/>
      <c r="E353" s="125"/>
      <c r="U353" s="193"/>
      <c r="EM353" s="193"/>
    </row>
    <row r="354" spans="1:143" ht="15.75" customHeight="1" x14ac:dyDescent="0.2">
      <c r="A354" s="123"/>
      <c r="B354" s="88"/>
      <c r="D354" s="124"/>
      <c r="E354" s="125"/>
      <c r="U354" s="193"/>
      <c r="EM354" s="193"/>
    </row>
    <row r="355" spans="1:143" ht="15.75" customHeight="1" x14ac:dyDescent="0.2">
      <c r="A355" s="123"/>
      <c r="B355" s="88"/>
      <c r="D355" s="124"/>
      <c r="E355" s="125"/>
      <c r="U355" s="193"/>
      <c r="EM355" s="193"/>
    </row>
    <row r="356" spans="1:143" ht="15.75" customHeight="1" x14ac:dyDescent="0.2">
      <c r="A356" s="123"/>
      <c r="B356" s="88"/>
      <c r="D356" s="124"/>
      <c r="E356" s="125"/>
      <c r="U356" s="193"/>
      <c r="EM356" s="193"/>
    </row>
    <row r="357" spans="1:143" ht="15.75" customHeight="1" x14ac:dyDescent="0.2">
      <c r="A357" s="123"/>
      <c r="B357" s="88"/>
      <c r="D357" s="124"/>
      <c r="E357" s="125"/>
      <c r="U357" s="193"/>
      <c r="EM357" s="193"/>
    </row>
    <row r="358" spans="1:143" ht="15.75" customHeight="1" x14ac:dyDescent="0.2">
      <c r="A358" s="123"/>
      <c r="B358" s="88"/>
      <c r="D358" s="124"/>
      <c r="E358" s="125"/>
      <c r="U358" s="193"/>
      <c r="EM358" s="193"/>
    </row>
    <row r="359" spans="1:143" ht="15.75" customHeight="1" x14ac:dyDescent="0.2">
      <c r="A359" s="123"/>
      <c r="B359" s="88"/>
      <c r="D359" s="124"/>
      <c r="E359" s="125"/>
      <c r="U359" s="193"/>
      <c r="EM359" s="193"/>
    </row>
    <row r="360" spans="1:143" ht="15.75" customHeight="1" x14ac:dyDescent="0.2">
      <c r="A360" s="123"/>
      <c r="B360" s="88"/>
      <c r="D360" s="124"/>
      <c r="E360" s="125"/>
      <c r="U360" s="193"/>
      <c r="EM360" s="193"/>
    </row>
    <row r="361" spans="1:143" ht="15.75" customHeight="1" x14ac:dyDescent="0.2">
      <c r="A361" s="123"/>
      <c r="B361" s="88"/>
      <c r="D361" s="124"/>
      <c r="E361" s="125"/>
      <c r="U361" s="193"/>
      <c r="EM361" s="193"/>
    </row>
    <row r="362" spans="1:143" ht="15.75" customHeight="1" x14ac:dyDescent="0.2">
      <c r="A362" s="123"/>
      <c r="B362" s="88"/>
      <c r="D362" s="124"/>
      <c r="E362" s="125"/>
      <c r="U362" s="193"/>
      <c r="EM362" s="193"/>
    </row>
    <row r="363" spans="1:143" ht="15.75" customHeight="1" x14ac:dyDescent="0.2">
      <c r="A363" s="123"/>
      <c r="B363" s="88"/>
      <c r="D363" s="124"/>
      <c r="E363" s="125"/>
      <c r="U363" s="193"/>
      <c r="EM363" s="193"/>
    </row>
    <row r="364" spans="1:143" ht="15.75" customHeight="1" x14ac:dyDescent="0.2">
      <c r="A364" s="123"/>
      <c r="B364" s="88"/>
      <c r="D364" s="124"/>
      <c r="E364" s="125"/>
      <c r="U364" s="193"/>
      <c r="EM364" s="193"/>
    </row>
    <row r="365" spans="1:143" ht="15.75" customHeight="1" x14ac:dyDescent="0.2">
      <c r="A365" s="123"/>
      <c r="B365" s="88"/>
      <c r="D365" s="124"/>
      <c r="E365" s="125"/>
      <c r="U365" s="193"/>
      <c r="EM365" s="193"/>
    </row>
    <row r="366" spans="1:143" ht="15.75" customHeight="1" x14ac:dyDescent="0.2">
      <c r="A366" s="123"/>
      <c r="B366" s="88"/>
      <c r="D366" s="124"/>
      <c r="E366" s="125"/>
      <c r="U366" s="193"/>
      <c r="EM366" s="193"/>
    </row>
    <row r="367" spans="1:143" ht="15.75" customHeight="1" x14ac:dyDescent="0.2">
      <c r="A367" s="123"/>
      <c r="B367" s="88"/>
      <c r="D367" s="124"/>
      <c r="E367" s="125"/>
      <c r="U367" s="193"/>
      <c r="EM367" s="193"/>
    </row>
    <row r="368" spans="1:143" ht="15.75" customHeight="1" x14ac:dyDescent="0.2">
      <c r="A368" s="123"/>
      <c r="B368" s="88"/>
      <c r="D368" s="124"/>
      <c r="E368" s="125"/>
      <c r="U368" s="193"/>
      <c r="EM368" s="193"/>
    </row>
    <row r="369" spans="1:143" ht="15.75" customHeight="1" x14ac:dyDescent="0.2">
      <c r="A369" s="123"/>
      <c r="B369" s="88"/>
      <c r="D369" s="124"/>
      <c r="E369" s="125"/>
      <c r="U369" s="193"/>
      <c r="EM369" s="193"/>
    </row>
    <row r="370" spans="1:143" ht="15.75" customHeight="1" x14ac:dyDescent="0.2">
      <c r="A370" s="123"/>
      <c r="B370" s="88"/>
      <c r="D370" s="124"/>
      <c r="E370" s="125"/>
      <c r="U370" s="193"/>
      <c r="EM370" s="193"/>
    </row>
    <row r="371" spans="1:143" ht="15.75" customHeight="1" x14ac:dyDescent="0.2">
      <c r="A371" s="123"/>
      <c r="B371" s="88"/>
      <c r="D371" s="124"/>
      <c r="E371" s="125"/>
      <c r="U371" s="193"/>
      <c r="EM371" s="193"/>
    </row>
    <row r="372" spans="1:143" ht="15.75" customHeight="1" x14ac:dyDescent="0.2">
      <c r="A372" s="123"/>
      <c r="B372" s="88"/>
      <c r="D372" s="124"/>
      <c r="E372" s="125"/>
      <c r="U372" s="193"/>
      <c r="EM372" s="193"/>
    </row>
    <row r="373" spans="1:143" ht="15.75" customHeight="1" x14ac:dyDescent="0.2">
      <c r="A373" s="123"/>
      <c r="B373" s="88"/>
      <c r="D373" s="124"/>
      <c r="E373" s="125"/>
      <c r="U373" s="193"/>
      <c r="EM373" s="193"/>
    </row>
    <row r="374" spans="1:143" ht="15.75" customHeight="1" x14ac:dyDescent="0.2">
      <c r="A374" s="123"/>
      <c r="B374" s="88"/>
      <c r="D374" s="124"/>
      <c r="E374" s="125"/>
      <c r="U374" s="193"/>
      <c r="EM374" s="193"/>
    </row>
    <row r="375" spans="1:143" ht="15.75" customHeight="1" x14ac:dyDescent="0.2">
      <c r="A375" s="123"/>
      <c r="B375" s="88"/>
      <c r="D375" s="124"/>
      <c r="E375" s="125"/>
      <c r="U375" s="193"/>
      <c r="EM375" s="193"/>
    </row>
    <row r="376" spans="1:143" ht="15.75" customHeight="1" x14ac:dyDescent="0.2">
      <c r="A376" s="123"/>
      <c r="B376" s="88"/>
      <c r="D376" s="124"/>
      <c r="E376" s="125"/>
      <c r="U376" s="193"/>
      <c r="EM376" s="193"/>
    </row>
    <row r="377" spans="1:143" ht="15.75" customHeight="1" x14ac:dyDescent="0.2">
      <c r="A377" s="123"/>
      <c r="B377" s="88"/>
      <c r="D377" s="124"/>
      <c r="E377" s="125"/>
      <c r="U377" s="193"/>
      <c r="EM377" s="193"/>
    </row>
    <row r="378" spans="1:143" ht="15.75" customHeight="1" x14ac:dyDescent="0.2">
      <c r="A378" s="123"/>
      <c r="B378" s="88"/>
      <c r="D378" s="124"/>
      <c r="E378" s="125"/>
      <c r="U378" s="193"/>
      <c r="EM378" s="193"/>
    </row>
    <row r="379" spans="1:143" ht="15.75" customHeight="1" x14ac:dyDescent="0.2">
      <c r="A379" s="123"/>
      <c r="B379" s="88"/>
      <c r="D379" s="124"/>
      <c r="E379" s="125"/>
      <c r="U379" s="193"/>
      <c r="EM379" s="193"/>
    </row>
    <row r="380" spans="1:143" ht="15.75" customHeight="1" x14ac:dyDescent="0.2">
      <c r="A380" s="123"/>
      <c r="B380" s="88"/>
      <c r="D380" s="124"/>
      <c r="E380" s="125"/>
      <c r="U380" s="193"/>
      <c r="EM380" s="193"/>
    </row>
    <row r="381" spans="1:143" ht="15.75" customHeight="1" x14ac:dyDescent="0.2">
      <c r="A381" s="123"/>
      <c r="B381" s="88"/>
      <c r="D381" s="124"/>
      <c r="E381" s="125"/>
      <c r="U381" s="193"/>
      <c r="EM381" s="193"/>
    </row>
    <row r="382" spans="1:143" ht="15.75" customHeight="1" x14ac:dyDescent="0.2">
      <c r="A382" s="123"/>
      <c r="B382" s="88"/>
      <c r="D382" s="124"/>
      <c r="E382" s="125"/>
      <c r="U382" s="193"/>
      <c r="EM382" s="193"/>
    </row>
    <row r="383" spans="1:143" ht="15.75" customHeight="1" x14ac:dyDescent="0.2">
      <c r="A383" s="123"/>
      <c r="B383" s="88"/>
      <c r="D383" s="124"/>
      <c r="E383" s="125"/>
      <c r="U383" s="193"/>
      <c r="EM383" s="193"/>
    </row>
    <row r="384" spans="1:143" ht="15.75" customHeight="1" x14ac:dyDescent="0.2">
      <c r="A384" s="123"/>
      <c r="B384" s="88"/>
      <c r="D384" s="124"/>
      <c r="E384" s="125"/>
      <c r="U384" s="193"/>
      <c r="EM384" s="193"/>
    </row>
    <row r="385" spans="1:143" ht="15.75" customHeight="1" x14ac:dyDescent="0.2">
      <c r="A385" s="123"/>
      <c r="B385" s="88"/>
      <c r="D385" s="124"/>
      <c r="E385" s="125"/>
      <c r="U385" s="193"/>
      <c r="EM385" s="193"/>
    </row>
    <row r="386" spans="1:143" ht="15.75" customHeight="1" x14ac:dyDescent="0.2">
      <c r="A386" s="123"/>
      <c r="B386" s="88"/>
      <c r="D386" s="124"/>
      <c r="E386" s="125"/>
      <c r="U386" s="193"/>
      <c r="EM386" s="193"/>
    </row>
    <row r="387" spans="1:143" ht="15.75" customHeight="1" x14ac:dyDescent="0.2">
      <c r="A387" s="123"/>
      <c r="B387" s="88"/>
      <c r="D387" s="124"/>
      <c r="E387" s="125"/>
      <c r="U387" s="193"/>
      <c r="EM387" s="193"/>
    </row>
    <row r="388" spans="1:143" ht="15.75" customHeight="1" x14ac:dyDescent="0.2">
      <c r="A388" s="123"/>
      <c r="B388" s="88"/>
      <c r="D388" s="124"/>
      <c r="E388" s="125"/>
      <c r="U388" s="193"/>
      <c r="EM388" s="193"/>
    </row>
    <row r="389" spans="1:143" ht="15.75" customHeight="1" x14ac:dyDescent="0.2">
      <c r="A389" s="123"/>
      <c r="B389" s="88"/>
      <c r="D389" s="124"/>
      <c r="E389" s="125"/>
      <c r="U389" s="193"/>
      <c r="EM389" s="193"/>
    </row>
    <row r="390" spans="1:143" ht="15.75" customHeight="1" x14ac:dyDescent="0.2">
      <c r="A390" s="123"/>
      <c r="B390" s="88"/>
      <c r="D390" s="124"/>
      <c r="E390" s="125"/>
      <c r="U390" s="193"/>
      <c r="EM390" s="193"/>
    </row>
    <row r="391" spans="1:143" ht="15.75" customHeight="1" x14ac:dyDescent="0.2">
      <c r="A391" s="123"/>
      <c r="B391" s="88"/>
      <c r="D391" s="124"/>
      <c r="E391" s="125"/>
      <c r="U391" s="193"/>
      <c r="EM391" s="193"/>
    </row>
    <row r="392" spans="1:143" ht="15.75" customHeight="1" x14ac:dyDescent="0.2">
      <c r="A392" s="123"/>
      <c r="B392" s="88"/>
      <c r="D392" s="124"/>
      <c r="E392" s="125"/>
      <c r="U392" s="193"/>
      <c r="EM392" s="193"/>
    </row>
    <row r="393" spans="1:143" ht="15.75" customHeight="1" x14ac:dyDescent="0.2">
      <c r="A393" s="123"/>
      <c r="B393" s="88"/>
      <c r="D393" s="124"/>
      <c r="E393" s="125"/>
      <c r="U393" s="193"/>
      <c r="EM393" s="193"/>
    </row>
    <row r="394" spans="1:143" ht="15.75" customHeight="1" x14ac:dyDescent="0.2">
      <c r="A394" s="123"/>
      <c r="B394" s="88"/>
      <c r="D394" s="124"/>
      <c r="E394" s="125"/>
      <c r="U394" s="193"/>
      <c r="EM394" s="193"/>
    </row>
    <row r="395" spans="1:143" ht="15.75" customHeight="1" x14ac:dyDescent="0.2">
      <c r="A395" s="123"/>
      <c r="B395" s="88"/>
      <c r="D395" s="124"/>
      <c r="E395" s="125"/>
      <c r="U395" s="193"/>
      <c r="EM395" s="193"/>
    </row>
    <row r="396" spans="1:143" ht="15.75" customHeight="1" x14ac:dyDescent="0.2">
      <c r="A396" s="123"/>
      <c r="B396" s="88"/>
      <c r="D396" s="124"/>
      <c r="E396" s="125"/>
      <c r="U396" s="193"/>
      <c r="EM396" s="193"/>
    </row>
    <row r="397" spans="1:143" ht="15.75" customHeight="1" x14ac:dyDescent="0.2">
      <c r="A397" s="123"/>
      <c r="B397" s="88"/>
      <c r="D397" s="124"/>
      <c r="E397" s="125"/>
      <c r="U397" s="193"/>
      <c r="EM397" s="193"/>
    </row>
    <row r="398" spans="1:143" ht="15.75" customHeight="1" x14ac:dyDescent="0.2">
      <c r="A398" s="123"/>
      <c r="B398" s="88"/>
      <c r="D398" s="124"/>
      <c r="E398" s="125"/>
      <c r="U398" s="193"/>
      <c r="EM398" s="193"/>
    </row>
    <row r="399" spans="1:143" ht="15.75" customHeight="1" x14ac:dyDescent="0.2">
      <c r="A399" s="123"/>
      <c r="B399" s="88"/>
      <c r="D399" s="124"/>
      <c r="E399" s="125"/>
      <c r="U399" s="193"/>
      <c r="EM399" s="193"/>
    </row>
    <row r="400" spans="1:143" ht="15.75" customHeight="1" x14ac:dyDescent="0.2">
      <c r="A400" s="123"/>
      <c r="B400" s="88"/>
      <c r="D400" s="124"/>
      <c r="E400" s="125"/>
      <c r="U400" s="193"/>
      <c r="EM400" s="193"/>
    </row>
    <row r="401" spans="1:143" ht="15.75" customHeight="1" x14ac:dyDescent="0.2">
      <c r="A401" s="123"/>
      <c r="B401" s="88"/>
      <c r="D401" s="124"/>
      <c r="E401" s="125"/>
      <c r="U401" s="193"/>
      <c r="EM401" s="193"/>
    </row>
    <row r="402" spans="1:143" ht="15.75" customHeight="1" x14ac:dyDescent="0.2">
      <c r="A402" s="123"/>
      <c r="B402" s="88"/>
      <c r="D402" s="124"/>
      <c r="E402" s="125"/>
      <c r="U402" s="193"/>
      <c r="EM402" s="193"/>
    </row>
    <row r="403" spans="1:143" ht="15.75" customHeight="1" x14ac:dyDescent="0.2">
      <c r="A403" s="123"/>
      <c r="B403" s="88"/>
      <c r="D403" s="124"/>
      <c r="E403" s="125"/>
      <c r="U403" s="193"/>
      <c r="EM403" s="193"/>
    </row>
    <row r="404" spans="1:143" ht="15.75" customHeight="1" x14ac:dyDescent="0.2">
      <c r="A404" s="123"/>
      <c r="B404" s="88"/>
      <c r="D404" s="124"/>
      <c r="E404" s="125"/>
      <c r="U404" s="193"/>
      <c r="EM404" s="193"/>
    </row>
    <row r="405" spans="1:143" ht="15.75" customHeight="1" x14ac:dyDescent="0.2">
      <c r="A405" s="123"/>
      <c r="B405" s="88"/>
      <c r="D405" s="124"/>
      <c r="E405" s="125"/>
      <c r="U405" s="193"/>
      <c r="EM405" s="193"/>
    </row>
    <row r="406" spans="1:143" ht="15.75" customHeight="1" x14ac:dyDescent="0.2">
      <c r="A406" s="123"/>
      <c r="B406" s="88"/>
      <c r="D406" s="124"/>
      <c r="E406" s="125"/>
      <c r="U406" s="193"/>
      <c r="EM406" s="193"/>
    </row>
    <row r="407" spans="1:143" ht="15.75" customHeight="1" x14ac:dyDescent="0.2">
      <c r="A407" s="123"/>
      <c r="B407" s="88"/>
      <c r="D407" s="124"/>
      <c r="E407" s="125"/>
      <c r="U407" s="193"/>
      <c r="EM407" s="193"/>
    </row>
    <row r="408" spans="1:143" ht="15.75" customHeight="1" x14ac:dyDescent="0.2">
      <c r="A408" s="123"/>
      <c r="B408" s="88"/>
      <c r="D408" s="124"/>
      <c r="E408" s="125"/>
      <c r="U408" s="193"/>
      <c r="EM408" s="193"/>
    </row>
    <row r="409" spans="1:143" ht="15.75" customHeight="1" x14ac:dyDescent="0.2">
      <c r="A409" s="123"/>
      <c r="B409" s="88"/>
      <c r="D409" s="124"/>
      <c r="E409" s="125"/>
      <c r="U409" s="193"/>
      <c r="EM409" s="193"/>
    </row>
    <row r="410" spans="1:143" ht="15.75" customHeight="1" x14ac:dyDescent="0.2">
      <c r="A410" s="123"/>
      <c r="B410" s="88"/>
      <c r="D410" s="124"/>
      <c r="E410" s="125"/>
      <c r="U410" s="193"/>
      <c r="EM410" s="193"/>
    </row>
    <row r="411" spans="1:143" ht="15.75" customHeight="1" x14ac:dyDescent="0.2">
      <c r="A411" s="123"/>
      <c r="B411" s="88"/>
      <c r="D411" s="124"/>
      <c r="E411" s="125"/>
      <c r="U411" s="193"/>
      <c r="EM411" s="193"/>
    </row>
    <row r="412" spans="1:143" ht="15.75" customHeight="1" x14ac:dyDescent="0.2">
      <c r="A412" s="123"/>
      <c r="B412" s="88"/>
      <c r="D412" s="124"/>
      <c r="E412" s="125"/>
      <c r="U412" s="193"/>
      <c r="EM412" s="193"/>
    </row>
    <row r="413" spans="1:143" ht="15.75" customHeight="1" x14ac:dyDescent="0.2">
      <c r="A413" s="123"/>
      <c r="B413" s="88"/>
      <c r="D413" s="124"/>
      <c r="E413" s="125"/>
      <c r="U413" s="193"/>
      <c r="EM413" s="193"/>
    </row>
    <row r="414" spans="1:143" ht="15.75" customHeight="1" x14ac:dyDescent="0.2">
      <c r="A414" s="123"/>
      <c r="B414" s="88"/>
      <c r="D414" s="124"/>
      <c r="E414" s="125"/>
      <c r="U414" s="193"/>
      <c r="EM414" s="193"/>
    </row>
    <row r="415" spans="1:143" ht="15.75" customHeight="1" x14ac:dyDescent="0.2">
      <c r="A415" s="123"/>
      <c r="B415" s="88"/>
      <c r="D415" s="124"/>
      <c r="E415" s="125"/>
      <c r="U415" s="193"/>
      <c r="EM415" s="193"/>
    </row>
    <row r="416" spans="1:143" ht="15.75" customHeight="1" x14ac:dyDescent="0.2">
      <c r="A416" s="123"/>
      <c r="B416" s="88"/>
      <c r="D416" s="124"/>
      <c r="E416" s="125"/>
      <c r="U416" s="193"/>
      <c r="EM416" s="193"/>
    </row>
    <row r="417" spans="1:143" ht="15.75" customHeight="1" x14ac:dyDescent="0.2">
      <c r="A417" s="123"/>
      <c r="B417" s="88"/>
      <c r="D417" s="124"/>
      <c r="E417" s="125"/>
      <c r="U417" s="193"/>
      <c r="EM417" s="193"/>
    </row>
    <row r="418" spans="1:143" ht="15.75" customHeight="1" x14ac:dyDescent="0.2">
      <c r="A418" s="123"/>
      <c r="B418" s="88"/>
      <c r="D418" s="124"/>
      <c r="E418" s="125"/>
      <c r="U418" s="193"/>
      <c r="EM418" s="193"/>
    </row>
    <row r="419" spans="1:143" ht="15.75" customHeight="1" x14ac:dyDescent="0.2">
      <c r="A419" s="123"/>
      <c r="B419" s="88"/>
      <c r="D419" s="124"/>
      <c r="E419" s="125"/>
      <c r="U419" s="193"/>
      <c r="EM419" s="193"/>
    </row>
    <row r="420" spans="1:143" ht="15.75" customHeight="1" x14ac:dyDescent="0.2">
      <c r="A420" s="123"/>
      <c r="B420" s="88"/>
      <c r="D420" s="124"/>
      <c r="E420" s="125"/>
      <c r="U420" s="193"/>
      <c r="EM420" s="193"/>
    </row>
    <row r="421" spans="1:143" ht="15.75" customHeight="1" x14ac:dyDescent="0.2">
      <c r="A421" s="123"/>
      <c r="B421" s="88"/>
      <c r="D421" s="124"/>
      <c r="E421" s="125"/>
      <c r="U421" s="193"/>
      <c r="EM421" s="193"/>
    </row>
    <row r="422" spans="1:143" ht="15.75" customHeight="1" x14ac:dyDescent="0.2">
      <c r="A422" s="123"/>
      <c r="B422" s="88"/>
      <c r="D422" s="124"/>
      <c r="E422" s="125"/>
      <c r="U422" s="193"/>
      <c r="EM422" s="193"/>
    </row>
    <row r="423" spans="1:143" ht="15.75" customHeight="1" x14ac:dyDescent="0.2">
      <c r="A423" s="123"/>
      <c r="B423" s="88"/>
      <c r="D423" s="124"/>
      <c r="E423" s="125"/>
      <c r="U423" s="193"/>
      <c r="EM423" s="193"/>
    </row>
    <row r="424" spans="1:143" ht="15.75" customHeight="1" x14ac:dyDescent="0.2">
      <c r="A424" s="123"/>
      <c r="B424" s="88"/>
      <c r="D424" s="124"/>
      <c r="E424" s="125"/>
      <c r="U424" s="193"/>
      <c r="EM424" s="193"/>
    </row>
    <row r="425" spans="1:143" ht="15.75" customHeight="1" x14ac:dyDescent="0.2">
      <c r="A425" s="123"/>
      <c r="B425" s="88"/>
      <c r="D425" s="124"/>
      <c r="E425" s="125"/>
      <c r="U425" s="193"/>
      <c r="EM425" s="193"/>
    </row>
    <row r="426" spans="1:143" ht="15.75" customHeight="1" x14ac:dyDescent="0.2">
      <c r="A426" s="123"/>
      <c r="B426" s="88"/>
      <c r="D426" s="124"/>
      <c r="E426" s="125"/>
      <c r="U426" s="193"/>
      <c r="EM426" s="193"/>
    </row>
    <row r="427" spans="1:143" ht="15.75" customHeight="1" x14ac:dyDescent="0.2">
      <c r="A427" s="123"/>
      <c r="B427" s="88"/>
      <c r="D427" s="124"/>
      <c r="E427" s="125"/>
      <c r="U427" s="193"/>
      <c r="EM427" s="193"/>
    </row>
    <row r="428" spans="1:143" ht="15.75" customHeight="1" x14ac:dyDescent="0.2">
      <c r="A428" s="123"/>
      <c r="B428" s="88"/>
      <c r="D428" s="124"/>
      <c r="E428" s="125"/>
      <c r="U428" s="193"/>
      <c r="EM428" s="193"/>
    </row>
    <row r="429" spans="1:143" ht="15.75" customHeight="1" x14ac:dyDescent="0.2">
      <c r="A429" s="123"/>
      <c r="B429" s="88"/>
      <c r="D429" s="124"/>
      <c r="E429" s="125"/>
      <c r="U429" s="193"/>
      <c r="EM429" s="193"/>
    </row>
    <row r="430" spans="1:143" ht="15.75" customHeight="1" x14ac:dyDescent="0.2">
      <c r="A430" s="123"/>
      <c r="B430" s="88"/>
      <c r="D430" s="124"/>
      <c r="E430" s="125"/>
      <c r="U430" s="193"/>
      <c r="EM430" s="193"/>
    </row>
    <row r="431" spans="1:143" ht="15.75" customHeight="1" x14ac:dyDescent="0.2">
      <c r="A431" s="123"/>
      <c r="B431" s="88"/>
      <c r="D431" s="124"/>
      <c r="E431" s="125"/>
      <c r="U431" s="193"/>
      <c r="EM431" s="193"/>
    </row>
    <row r="432" spans="1:143" ht="15.75" customHeight="1" x14ac:dyDescent="0.2">
      <c r="A432" s="123"/>
      <c r="B432" s="88"/>
      <c r="D432" s="124"/>
      <c r="E432" s="125"/>
      <c r="U432" s="193"/>
      <c r="EM432" s="193"/>
    </row>
    <row r="433" spans="1:143" ht="15.75" customHeight="1" x14ac:dyDescent="0.2">
      <c r="A433" s="123"/>
      <c r="B433" s="88"/>
      <c r="D433" s="124"/>
      <c r="E433" s="125"/>
      <c r="U433" s="193"/>
      <c r="EM433" s="193"/>
    </row>
    <row r="434" spans="1:143" ht="15.75" customHeight="1" x14ac:dyDescent="0.2">
      <c r="A434" s="123"/>
      <c r="B434" s="88"/>
      <c r="D434" s="124"/>
      <c r="E434" s="125"/>
      <c r="U434" s="193"/>
      <c r="EM434" s="193"/>
    </row>
    <row r="435" spans="1:143" ht="15.75" customHeight="1" x14ac:dyDescent="0.2">
      <c r="A435" s="123"/>
      <c r="B435" s="88"/>
      <c r="D435" s="124"/>
      <c r="E435" s="125"/>
      <c r="U435" s="193"/>
      <c r="EM435" s="193"/>
    </row>
    <row r="436" spans="1:143" ht="15.75" customHeight="1" x14ac:dyDescent="0.2">
      <c r="A436" s="123"/>
      <c r="B436" s="88"/>
      <c r="D436" s="124"/>
      <c r="E436" s="125"/>
      <c r="U436" s="193"/>
      <c r="EM436" s="193"/>
    </row>
    <row r="437" spans="1:143" ht="15.75" customHeight="1" x14ac:dyDescent="0.2">
      <c r="A437" s="123"/>
      <c r="B437" s="88"/>
      <c r="D437" s="124"/>
      <c r="E437" s="125"/>
      <c r="U437" s="193"/>
      <c r="EM437" s="193"/>
    </row>
    <row r="438" spans="1:143" ht="15.75" customHeight="1" x14ac:dyDescent="0.2">
      <c r="A438" s="123"/>
      <c r="B438" s="88"/>
      <c r="D438" s="124"/>
      <c r="E438" s="125"/>
      <c r="U438" s="193"/>
      <c r="EM438" s="193"/>
    </row>
    <row r="439" spans="1:143" ht="15.75" customHeight="1" x14ac:dyDescent="0.2">
      <c r="A439" s="123"/>
      <c r="B439" s="88"/>
      <c r="D439" s="124"/>
      <c r="E439" s="125"/>
      <c r="U439" s="193"/>
      <c r="EM439" s="193"/>
    </row>
    <row r="440" spans="1:143" ht="15.75" customHeight="1" x14ac:dyDescent="0.2">
      <c r="A440" s="123"/>
      <c r="B440" s="88"/>
      <c r="D440" s="124"/>
      <c r="E440" s="125"/>
      <c r="U440" s="193"/>
      <c r="EM440" s="193"/>
    </row>
    <row r="441" spans="1:143" ht="15.75" customHeight="1" x14ac:dyDescent="0.2">
      <c r="A441" s="123"/>
      <c r="B441" s="88"/>
      <c r="D441" s="124"/>
      <c r="E441" s="125"/>
      <c r="U441" s="193"/>
      <c r="EM441" s="193"/>
    </row>
    <row r="442" spans="1:143" ht="15.75" customHeight="1" x14ac:dyDescent="0.2">
      <c r="A442" s="123"/>
      <c r="B442" s="88"/>
      <c r="D442" s="124"/>
      <c r="E442" s="125"/>
      <c r="U442" s="193"/>
      <c r="EM442" s="193"/>
    </row>
    <row r="443" spans="1:143" ht="15.75" customHeight="1" x14ac:dyDescent="0.2">
      <c r="A443" s="123"/>
      <c r="B443" s="88"/>
      <c r="D443" s="124"/>
      <c r="E443" s="125"/>
      <c r="U443" s="193"/>
      <c r="EM443" s="193"/>
    </row>
    <row r="444" spans="1:143" ht="15.75" customHeight="1" x14ac:dyDescent="0.2">
      <c r="A444" s="123"/>
      <c r="B444" s="88"/>
      <c r="D444" s="124"/>
      <c r="E444" s="125"/>
      <c r="U444" s="193"/>
      <c r="EM444" s="193"/>
    </row>
    <row r="445" spans="1:143" ht="15.75" customHeight="1" x14ac:dyDescent="0.2">
      <c r="A445" s="123"/>
      <c r="B445" s="88"/>
      <c r="D445" s="124"/>
      <c r="E445" s="125"/>
      <c r="U445" s="193"/>
      <c r="EM445" s="193"/>
    </row>
    <row r="446" spans="1:143" ht="15.75" customHeight="1" x14ac:dyDescent="0.2">
      <c r="A446" s="123"/>
      <c r="B446" s="88"/>
      <c r="D446" s="124"/>
      <c r="E446" s="125"/>
      <c r="U446" s="193"/>
      <c r="EM446" s="193"/>
    </row>
    <row r="447" spans="1:143" ht="15.75" customHeight="1" x14ac:dyDescent="0.2">
      <c r="A447" s="123"/>
      <c r="B447" s="88"/>
      <c r="D447" s="124"/>
      <c r="E447" s="125"/>
      <c r="U447" s="193"/>
      <c r="EM447" s="193"/>
    </row>
    <row r="448" spans="1:143" ht="15.75" customHeight="1" x14ac:dyDescent="0.2">
      <c r="A448" s="123"/>
      <c r="B448" s="88"/>
      <c r="D448" s="124"/>
      <c r="E448" s="125"/>
      <c r="U448" s="193"/>
      <c r="EM448" s="193"/>
    </row>
    <row r="449" spans="1:143" ht="15.75" customHeight="1" x14ac:dyDescent="0.2">
      <c r="A449" s="123"/>
      <c r="B449" s="88"/>
      <c r="D449" s="124"/>
      <c r="E449" s="125"/>
      <c r="U449" s="193"/>
      <c r="EM449" s="193"/>
    </row>
    <row r="450" spans="1:143" ht="15.75" customHeight="1" x14ac:dyDescent="0.2">
      <c r="A450" s="123"/>
      <c r="B450" s="88"/>
      <c r="D450" s="124"/>
      <c r="E450" s="125"/>
      <c r="U450" s="193"/>
      <c r="EM450" s="193"/>
    </row>
    <row r="451" spans="1:143" ht="15.75" customHeight="1" x14ac:dyDescent="0.2">
      <c r="A451" s="123"/>
      <c r="B451" s="88"/>
      <c r="D451" s="124"/>
      <c r="E451" s="125"/>
      <c r="U451" s="193"/>
      <c r="EM451" s="193"/>
    </row>
    <row r="452" spans="1:143" ht="15.75" customHeight="1" x14ac:dyDescent="0.2">
      <c r="A452" s="123"/>
      <c r="B452" s="88"/>
      <c r="D452" s="124"/>
      <c r="E452" s="125"/>
      <c r="U452" s="193"/>
      <c r="EM452" s="193"/>
    </row>
    <row r="453" spans="1:143" ht="15.75" customHeight="1" x14ac:dyDescent="0.2">
      <c r="A453" s="123"/>
      <c r="B453" s="88"/>
      <c r="D453" s="124"/>
      <c r="E453" s="125"/>
      <c r="U453" s="193"/>
      <c r="EM453" s="193"/>
    </row>
    <row r="454" spans="1:143" ht="15.75" customHeight="1" x14ac:dyDescent="0.2">
      <c r="A454" s="123"/>
      <c r="B454" s="88"/>
      <c r="D454" s="124"/>
      <c r="E454" s="125"/>
      <c r="U454" s="193"/>
      <c r="EM454" s="193"/>
    </row>
    <row r="455" spans="1:143" ht="15.75" customHeight="1" x14ac:dyDescent="0.2">
      <c r="A455" s="123"/>
      <c r="B455" s="88"/>
      <c r="D455" s="124"/>
      <c r="E455" s="125"/>
      <c r="U455" s="193"/>
      <c r="EM455" s="193"/>
    </row>
    <row r="456" spans="1:143" ht="15.75" customHeight="1" x14ac:dyDescent="0.2">
      <c r="A456" s="123"/>
      <c r="B456" s="88"/>
      <c r="D456" s="124"/>
      <c r="E456" s="125"/>
      <c r="U456" s="193"/>
      <c r="EM456" s="193"/>
    </row>
    <row r="457" spans="1:143" ht="15.75" customHeight="1" x14ac:dyDescent="0.2">
      <c r="A457" s="123"/>
      <c r="B457" s="88"/>
      <c r="D457" s="124"/>
      <c r="E457" s="125"/>
      <c r="U457" s="193"/>
      <c r="EM457" s="193"/>
    </row>
    <row r="458" spans="1:143" ht="15.75" customHeight="1" x14ac:dyDescent="0.2">
      <c r="A458" s="123"/>
      <c r="B458" s="88"/>
      <c r="D458" s="124"/>
      <c r="E458" s="125"/>
      <c r="U458" s="193"/>
      <c r="EM458" s="193"/>
    </row>
    <row r="459" spans="1:143" ht="15.75" customHeight="1" x14ac:dyDescent="0.2">
      <c r="A459" s="123"/>
      <c r="B459" s="88"/>
      <c r="D459" s="124"/>
      <c r="E459" s="125"/>
      <c r="U459" s="193"/>
      <c r="EM459" s="193"/>
    </row>
    <row r="460" spans="1:143" ht="15.75" customHeight="1" x14ac:dyDescent="0.2">
      <c r="A460" s="123"/>
      <c r="B460" s="88"/>
      <c r="D460" s="124"/>
      <c r="E460" s="125"/>
      <c r="U460" s="193"/>
      <c r="EM460" s="193"/>
    </row>
    <row r="461" spans="1:143" ht="15.75" customHeight="1" x14ac:dyDescent="0.2">
      <c r="A461" s="123"/>
      <c r="B461" s="88"/>
      <c r="D461" s="124"/>
      <c r="E461" s="125"/>
      <c r="U461" s="193"/>
      <c r="EM461" s="193"/>
    </row>
    <row r="462" spans="1:143" ht="15.75" customHeight="1" x14ac:dyDescent="0.2">
      <c r="A462" s="123"/>
      <c r="B462" s="88"/>
      <c r="D462" s="124"/>
      <c r="E462" s="125"/>
      <c r="U462" s="193"/>
      <c r="EM462" s="193"/>
    </row>
    <row r="463" spans="1:143" ht="15.75" customHeight="1" x14ac:dyDescent="0.2">
      <c r="A463" s="123"/>
      <c r="B463" s="88"/>
      <c r="D463" s="124"/>
      <c r="E463" s="125"/>
      <c r="U463" s="193"/>
      <c r="EM463" s="193"/>
    </row>
    <row r="464" spans="1:143" ht="15.75" customHeight="1" x14ac:dyDescent="0.2">
      <c r="A464" s="123"/>
      <c r="B464" s="88"/>
      <c r="D464" s="124"/>
      <c r="E464" s="125"/>
      <c r="U464" s="193"/>
      <c r="EM464" s="193"/>
    </row>
    <row r="465" spans="1:143" ht="15.75" customHeight="1" x14ac:dyDescent="0.2">
      <c r="A465" s="123"/>
      <c r="B465" s="88"/>
      <c r="D465" s="124"/>
      <c r="E465" s="125"/>
      <c r="U465" s="193"/>
      <c r="EM465" s="193"/>
    </row>
    <row r="466" spans="1:143" ht="15.75" customHeight="1" x14ac:dyDescent="0.2">
      <c r="A466" s="123"/>
      <c r="B466" s="88"/>
      <c r="D466" s="124"/>
      <c r="E466" s="125"/>
      <c r="U466" s="193"/>
      <c r="EM466" s="193"/>
    </row>
    <row r="467" spans="1:143" ht="15.75" customHeight="1" x14ac:dyDescent="0.2">
      <c r="A467" s="123"/>
      <c r="B467" s="88"/>
      <c r="D467" s="124"/>
      <c r="E467" s="125"/>
      <c r="U467" s="193"/>
      <c r="EM467" s="193"/>
    </row>
    <row r="468" spans="1:143" ht="15.75" customHeight="1" x14ac:dyDescent="0.2">
      <c r="A468" s="123"/>
      <c r="B468" s="88"/>
      <c r="D468" s="124"/>
      <c r="E468" s="125"/>
      <c r="U468" s="193"/>
      <c r="EM468" s="193"/>
    </row>
    <row r="469" spans="1:143" ht="15.75" customHeight="1" x14ac:dyDescent="0.2">
      <c r="A469" s="123"/>
      <c r="B469" s="88"/>
      <c r="D469" s="124"/>
      <c r="E469" s="125"/>
      <c r="U469" s="193"/>
      <c r="EM469" s="193"/>
    </row>
    <row r="470" spans="1:143" ht="15.75" customHeight="1" x14ac:dyDescent="0.2">
      <c r="A470" s="123"/>
      <c r="B470" s="88"/>
      <c r="D470" s="124"/>
      <c r="E470" s="125"/>
      <c r="U470" s="193"/>
      <c r="EM470" s="193"/>
    </row>
    <row r="471" spans="1:143" ht="15.75" customHeight="1" x14ac:dyDescent="0.2">
      <c r="A471" s="123"/>
      <c r="B471" s="88"/>
      <c r="D471" s="124"/>
      <c r="E471" s="125"/>
      <c r="U471" s="193"/>
      <c r="EM471" s="193"/>
    </row>
    <row r="472" spans="1:143" ht="15.75" customHeight="1" x14ac:dyDescent="0.2">
      <c r="A472" s="123"/>
      <c r="B472" s="88"/>
      <c r="D472" s="124"/>
      <c r="E472" s="125"/>
      <c r="U472" s="193"/>
      <c r="EM472" s="193"/>
    </row>
    <row r="473" spans="1:143" ht="15.75" customHeight="1" x14ac:dyDescent="0.2">
      <c r="A473" s="123"/>
      <c r="B473" s="88"/>
      <c r="D473" s="124"/>
      <c r="E473" s="125"/>
      <c r="U473" s="193"/>
      <c r="EM473" s="193"/>
    </row>
    <row r="474" spans="1:143" ht="15.75" customHeight="1" x14ac:dyDescent="0.2">
      <c r="A474" s="123"/>
      <c r="B474" s="88"/>
      <c r="D474" s="124"/>
      <c r="E474" s="125"/>
      <c r="U474" s="193"/>
      <c r="EM474" s="193"/>
    </row>
    <row r="475" spans="1:143" ht="15.75" customHeight="1" x14ac:dyDescent="0.2">
      <c r="A475" s="123"/>
      <c r="B475" s="88"/>
      <c r="D475" s="124"/>
      <c r="E475" s="125"/>
      <c r="U475" s="193"/>
      <c r="EM475" s="193"/>
    </row>
    <row r="476" spans="1:143" ht="15.75" customHeight="1" x14ac:dyDescent="0.2">
      <c r="A476" s="123"/>
      <c r="B476" s="88"/>
      <c r="D476" s="124"/>
      <c r="E476" s="125"/>
      <c r="U476" s="193"/>
      <c r="EM476" s="193"/>
    </row>
    <row r="477" spans="1:143" ht="15.75" customHeight="1" x14ac:dyDescent="0.2">
      <c r="A477" s="123"/>
      <c r="B477" s="88"/>
      <c r="D477" s="124"/>
      <c r="E477" s="125"/>
      <c r="U477" s="193"/>
      <c r="EM477" s="193"/>
    </row>
    <row r="478" spans="1:143" ht="15.75" customHeight="1" x14ac:dyDescent="0.2">
      <c r="A478" s="123"/>
      <c r="B478" s="88"/>
      <c r="D478" s="124"/>
      <c r="E478" s="125"/>
      <c r="U478" s="193"/>
      <c r="EM478" s="193"/>
    </row>
    <row r="479" spans="1:143" ht="15.75" customHeight="1" x14ac:dyDescent="0.2">
      <c r="A479" s="123"/>
      <c r="B479" s="88"/>
      <c r="D479" s="124"/>
      <c r="E479" s="125"/>
      <c r="U479" s="193"/>
      <c r="EM479" s="193"/>
    </row>
    <row r="480" spans="1:143" ht="15.75" customHeight="1" x14ac:dyDescent="0.2">
      <c r="A480" s="123"/>
      <c r="B480" s="88"/>
      <c r="D480" s="124"/>
      <c r="E480" s="125"/>
      <c r="U480" s="193"/>
      <c r="EM480" s="193"/>
    </row>
    <row r="481" spans="1:143" ht="15.75" customHeight="1" x14ac:dyDescent="0.2">
      <c r="A481" s="123"/>
      <c r="B481" s="88"/>
      <c r="D481" s="124"/>
      <c r="E481" s="125"/>
      <c r="U481" s="193"/>
      <c r="EM481" s="193"/>
    </row>
    <row r="482" spans="1:143" ht="15.75" customHeight="1" x14ac:dyDescent="0.2">
      <c r="A482" s="123"/>
      <c r="B482" s="88"/>
      <c r="D482" s="124"/>
      <c r="E482" s="125"/>
      <c r="U482" s="193"/>
      <c r="EM482" s="193"/>
    </row>
    <row r="483" spans="1:143" ht="15.75" customHeight="1" x14ac:dyDescent="0.2">
      <c r="A483" s="123"/>
      <c r="B483" s="88"/>
      <c r="D483" s="124"/>
      <c r="E483" s="125"/>
      <c r="U483" s="193"/>
      <c r="EM483" s="193"/>
    </row>
    <row r="484" spans="1:143" ht="15.75" customHeight="1" x14ac:dyDescent="0.2">
      <c r="A484" s="123"/>
      <c r="B484" s="88"/>
      <c r="D484" s="124"/>
      <c r="E484" s="125"/>
      <c r="U484" s="193"/>
      <c r="EM484" s="193"/>
    </row>
    <row r="485" spans="1:143" ht="15.75" customHeight="1" x14ac:dyDescent="0.2">
      <c r="A485" s="123"/>
      <c r="B485" s="88"/>
      <c r="D485" s="124"/>
      <c r="E485" s="125"/>
      <c r="U485" s="193"/>
      <c r="EM485" s="193"/>
    </row>
    <row r="486" spans="1:143" ht="15.75" customHeight="1" x14ac:dyDescent="0.2">
      <c r="A486" s="123"/>
      <c r="B486" s="88"/>
      <c r="D486" s="124"/>
      <c r="E486" s="125"/>
      <c r="U486" s="193"/>
      <c r="EM486" s="193"/>
    </row>
    <row r="487" spans="1:143" ht="15.75" customHeight="1" x14ac:dyDescent="0.2">
      <c r="A487" s="123"/>
      <c r="B487" s="88"/>
      <c r="D487" s="124"/>
      <c r="E487" s="125"/>
      <c r="U487" s="193"/>
      <c r="EM487" s="193"/>
    </row>
    <row r="488" spans="1:143" ht="15.75" customHeight="1" x14ac:dyDescent="0.2">
      <c r="A488" s="123"/>
      <c r="B488" s="88"/>
      <c r="D488" s="124"/>
      <c r="E488" s="125"/>
      <c r="U488" s="193"/>
      <c r="EM488" s="193"/>
    </row>
    <row r="489" spans="1:143" ht="15.75" customHeight="1" x14ac:dyDescent="0.2">
      <c r="A489" s="123"/>
      <c r="B489" s="88"/>
      <c r="D489" s="124"/>
      <c r="E489" s="125"/>
      <c r="U489" s="193"/>
      <c r="EM489" s="193"/>
    </row>
    <row r="490" spans="1:143" ht="15.75" customHeight="1" x14ac:dyDescent="0.2">
      <c r="A490" s="123"/>
      <c r="B490" s="88"/>
      <c r="D490" s="124"/>
      <c r="E490" s="125"/>
      <c r="U490" s="193"/>
      <c r="EM490" s="193"/>
    </row>
    <row r="491" spans="1:143" ht="15.75" customHeight="1" x14ac:dyDescent="0.2">
      <c r="A491" s="123"/>
      <c r="B491" s="88"/>
      <c r="D491" s="124"/>
      <c r="E491" s="125"/>
      <c r="U491" s="193"/>
      <c r="EM491" s="193"/>
    </row>
    <row r="492" spans="1:143" ht="15.75" customHeight="1" x14ac:dyDescent="0.2">
      <c r="A492" s="123"/>
      <c r="B492" s="88"/>
      <c r="D492" s="124"/>
      <c r="E492" s="125"/>
      <c r="U492" s="193"/>
      <c r="EM492" s="193"/>
    </row>
    <row r="493" spans="1:143" ht="15.75" customHeight="1" x14ac:dyDescent="0.2">
      <c r="A493" s="123"/>
      <c r="B493" s="88"/>
      <c r="D493" s="124"/>
      <c r="E493" s="125"/>
      <c r="U493" s="193"/>
      <c r="EM493" s="193"/>
    </row>
    <row r="494" spans="1:143" ht="15.75" customHeight="1" x14ac:dyDescent="0.2">
      <c r="A494" s="123"/>
      <c r="B494" s="88"/>
      <c r="D494" s="124"/>
      <c r="E494" s="125"/>
      <c r="U494" s="193"/>
      <c r="EM494" s="193"/>
    </row>
    <row r="495" spans="1:143" ht="15.75" customHeight="1" x14ac:dyDescent="0.2">
      <c r="A495" s="123"/>
      <c r="B495" s="88"/>
      <c r="D495" s="124"/>
      <c r="E495" s="125"/>
      <c r="U495" s="193"/>
      <c r="EM495" s="193"/>
    </row>
    <row r="496" spans="1:143" ht="15.75" customHeight="1" x14ac:dyDescent="0.2">
      <c r="A496" s="123"/>
      <c r="B496" s="88"/>
      <c r="D496" s="124"/>
      <c r="E496" s="125"/>
      <c r="U496" s="193"/>
      <c r="EM496" s="193"/>
    </row>
    <row r="497" spans="1:143" ht="15.75" customHeight="1" x14ac:dyDescent="0.2">
      <c r="A497" s="123"/>
      <c r="B497" s="88"/>
      <c r="D497" s="124"/>
      <c r="E497" s="125"/>
      <c r="U497" s="193"/>
      <c r="EM497" s="193"/>
    </row>
    <row r="498" spans="1:143" ht="15.75" customHeight="1" x14ac:dyDescent="0.2">
      <c r="A498" s="123"/>
      <c r="B498" s="88"/>
      <c r="D498" s="124"/>
      <c r="E498" s="125"/>
      <c r="U498" s="193"/>
      <c r="EM498" s="193"/>
    </row>
    <row r="499" spans="1:143" ht="15.75" customHeight="1" x14ac:dyDescent="0.2">
      <c r="A499" s="123"/>
      <c r="B499" s="88"/>
      <c r="D499" s="124"/>
      <c r="E499" s="125"/>
      <c r="U499" s="193"/>
      <c r="EM499" s="193"/>
    </row>
    <row r="500" spans="1:143" ht="15.75" customHeight="1" x14ac:dyDescent="0.2">
      <c r="A500" s="123"/>
      <c r="B500" s="88"/>
      <c r="D500" s="124"/>
      <c r="E500" s="125"/>
      <c r="U500" s="193"/>
      <c r="EM500" s="193"/>
    </row>
    <row r="501" spans="1:143" ht="15.75" customHeight="1" x14ac:dyDescent="0.2">
      <c r="A501" s="123"/>
      <c r="B501" s="88"/>
      <c r="D501" s="124"/>
      <c r="E501" s="125"/>
      <c r="U501" s="193"/>
      <c r="EM501" s="193"/>
    </row>
    <row r="502" spans="1:143" ht="15.75" customHeight="1" x14ac:dyDescent="0.2">
      <c r="A502" s="123"/>
      <c r="B502" s="88"/>
      <c r="D502" s="124"/>
      <c r="E502" s="125"/>
      <c r="U502" s="193"/>
      <c r="EM502" s="193"/>
    </row>
    <row r="503" spans="1:143" ht="15.75" customHeight="1" x14ac:dyDescent="0.2">
      <c r="A503" s="123"/>
      <c r="B503" s="88"/>
      <c r="D503" s="124"/>
      <c r="E503" s="125"/>
      <c r="U503" s="193"/>
      <c r="EM503" s="193"/>
    </row>
    <row r="504" spans="1:143" ht="15.75" customHeight="1" x14ac:dyDescent="0.2">
      <c r="A504" s="123"/>
      <c r="B504" s="88"/>
      <c r="D504" s="124"/>
      <c r="E504" s="125"/>
      <c r="U504" s="193"/>
      <c r="EM504" s="193"/>
    </row>
    <row r="505" spans="1:143" ht="15.75" customHeight="1" x14ac:dyDescent="0.2">
      <c r="A505" s="123"/>
      <c r="B505" s="88"/>
      <c r="D505" s="124"/>
      <c r="E505" s="125"/>
      <c r="U505" s="193"/>
      <c r="EM505" s="193"/>
    </row>
    <row r="506" spans="1:143" ht="15.75" customHeight="1" x14ac:dyDescent="0.2">
      <c r="A506" s="123"/>
      <c r="B506" s="88"/>
      <c r="D506" s="124"/>
      <c r="E506" s="125"/>
      <c r="U506" s="193"/>
      <c r="EM506" s="193"/>
    </row>
    <row r="507" spans="1:143" ht="15.75" customHeight="1" x14ac:dyDescent="0.2">
      <c r="A507" s="123"/>
      <c r="B507" s="88"/>
      <c r="D507" s="124"/>
      <c r="E507" s="125"/>
      <c r="U507" s="193"/>
      <c r="EM507" s="193"/>
    </row>
    <row r="508" spans="1:143" ht="15.75" customHeight="1" x14ac:dyDescent="0.2">
      <c r="A508" s="123"/>
      <c r="B508" s="88"/>
      <c r="D508" s="124"/>
      <c r="E508" s="125"/>
      <c r="U508" s="193"/>
      <c r="EM508" s="193"/>
    </row>
    <row r="509" spans="1:143" ht="15.75" customHeight="1" x14ac:dyDescent="0.2">
      <c r="A509" s="123"/>
      <c r="B509" s="88"/>
      <c r="D509" s="124"/>
      <c r="E509" s="125"/>
      <c r="U509" s="193"/>
      <c r="EM509" s="193"/>
    </row>
    <row r="510" spans="1:143" ht="15.75" customHeight="1" x14ac:dyDescent="0.2">
      <c r="A510" s="123"/>
      <c r="B510" s="88"/>
      <c r="D510" s="124"/>
      <c r="E510" s="125"/>
      <c r="U510" s="193"/>
      <c r="EM510" s="193"/>
    </row>
    <row r="511" spans="1:143" ht="15.75" customHeight="1" x14ac:dyDescent="0.2">
      <c r="A511" s="123"/>
      <c r="B511" s="88"/>
      <c r="D511" s="124"/>
      <c r="E511" s="125"/>
      <c r="U511" s="193"/>
      <c r="EM511" s="193"/>
    </row>
    <row r="512" spans="1:143" ht="15.75" customHeight="1" x14ac:dyDescent="0.2">
      <c r="A512" s="123"/>
      <c r="B512" s="88"/>
      <c r="D512" s="124"/>
      <c r="E512" s="125"/>
      <c r="U512" s="193"/>
      <c r="EM512" s="193"/>
    </row>
    <row r="513" spans="1:143" ht="15.75" customHeight="1" x14ac:dyDescent="0.2">
      <c r="A513" s="123"/>
      <c r="B513" s="88"/>
      <c r="D513" s="124"/>
      <c r="E513" s="125"/>
      <c r="U513" s="193"/>
      <c r="EM513" s="193"/>
    </row>
    <row r="514" spans="1:143" ht="15.75" customHeight="1" x14ac:dyDescent="0.2">
      <c r="A514" s="123"/>
      <c r="B514" s="88"/>
      <c r="D514" s="124"/>
      <c r="E514" s="125"/>
      <c r="U514" s="193"/>
      <c r="EM514" s="193"/>
    </row>
    <row r="515" spans="1:143" ht="15.75" customHeight="1" x14ac:dyDescent="0.2">
      <c r="A515" s="123"/>
      <c r="B515" s="88"/>
      <c r="D515" s="124"/>
      <c r="E515" s="125"/>
      <c r="U515" s="193"/>
      <c r="EM515" s="193"/>
    </row>
    <row r="516" spans="1:143" ht="15.75" customHeight="1" x14ac:dyDescent="0.2">
      <c r="A516" s="123"/>
      <c r="B516" s="88"/>
      <c r="D516" s="124"/>
      <c r="E516" s="125"/>
      <c r="U516" s="193"/>
      <c r="EM516" s="193"/>
    </row>
    <row r="517" spans="1:143" ht="15.75" customHeight="1" x14ac:dyDescent="0.2">
      <c r="A517" s="123"/>
      <c r="B517" s="88"/>
      <c r="D517" s="124"/>
      <c r="E517" s="125"/>
      <c r="U517" s="193"/>
      <c r="EM517" s="193"/>
    </row>
    <row r="518" spans="1:143" ht="15.75" customHeight="1" x14ac:dyDescent="0.2">
      <c r="A518" s="123"/>
      <c r="B518" s="88"/>
      <c r="D518" s="124"/>
      <c r="E518" s="125"/>
      <c r="U518" s="193"/>
      <c r="EM518" s="193"/>
    </row>
    <row r="519" spans="1:143" ht="15.75" customHeight="1" x14ac:dyDescent="0.2">
      <c r="A519" s="123"/>
      <c r="B519" s="88"/>
      <c r="D519" s="124"/>
      <c r="E519" s="125"/>
      <c r="U519" s="193"/>
      <c r="EM519" s="193"/>
    </row>
    <row r="520" spans="1:143" ht="15.75" customHeight="1" x14ac:dyDescent="0.2">
      <c r="A520" s="123"/>
      <c r="B520" s="88"/>
      <c r="D520" s="124"/>
      <c r="E520" s="125"/>
      <c r="U520" s="193"/>
      <c r="EM520" s="193"/>
    </row>
    <row r="521" spans="1:143" ht="15.75" customHeight="1" x14ac:dyDescent="0.2">
      <c r="A521" s="123"/>
      <c r="B521" s="88"/>
      <c r="D521" s="124"/>
      <c r="E521" s="125"/>
      <c r="U521" s="193"/>
      <c r="EM521" s="193"/>
    </row>
    <row r="522" spans="1:143" ht="15.75" customHeight="1" x14ac:dyDescent="0.2">
      <c r="A522" s="123"/>
      <c r="B522" s="88"/>
      <c r="D522" s="124"/>
      <c r="E522" s="125"/>
      <c r="U522" s="193"/>
      <c r="EM522" s="193"/>
    </row>
    <row r="523" spans="1:143" ht="15.75" customHeight="1" x14ac:dyDescent="0.2">
      <c r="A523" s="123"/>
      <c r="B523" s="88"/>
      <c r="D523" s="124"/>
      <c r="E523" s="125"/>
      <c r="U523" s="193"/>
      <c r="EM523" s="193"/>
    </row>
    <row r="524" spans="1:143" ht="15.75" customHeight="1" x14ac:dyDescent="0.2">
      <c r="A524" s="123"/>
      <c r="B524" s="88"/>
      <c r="D524" s="124"/>
      <c r="E524" s="125"/>
      <c r="U524" s="193"/>
      <c r="EM524" s="193"/>
    </row>
    <row r="525" spans="1:143" ht="15.75" customHeight="1" x14ac:dyDescent="0.2">
      <c r="A525" s="123"/>
      <c r="B525" s="88"/>
      <c r="D525" s="124"/>
      <c r="E525" s="125"/>
      <c r="U525" s="193"/>
      <c r="EM525" s="193"/>
    </row>
    <row r="526" spans="1:143" ht="15.75" customHeight="1" x14ac:dyDescent="0.2">
      <c r="A526" s="123"/>
      <c r="B526" s="88"/>
      <c r="D526" s="124"/>
      <c r="E526" s="125"/>
      <c r="U526" s="193"/>
      <c r="EM526" s="193"/>
    </row>
    <row r="527" spans="1:143" ht="15.75" customHeight="1" x14ac:dyDescent="0.2">
      <c r="A527" s="123"/>
      <c r="B527" s="88"/>
      <c r="D527" s="124"/>
      <c r="E527" s="125"/>
      <c r="U527" s="193"/>
      <c r="EM527" s="193"/>
    </row>
    <row r="528" spans="1:143" ht="15.75" customHeight="1" x14ac:dyDescent="0.2">
      <c r="A528" s="123"/>
      <c r="B528" s="88"/>
      <c r="D528" s="124"/>
      <c r="E528" s="125"/>
      <c r="U528" s="193"/>
      <c r="EM528" s="193"/>
    </row>
    <row r="529" spans="1:143" ht="15.75" customHeight="1" x14ac:dyDescent="0.2">
      <c r="A529" s="123"/>
      <c r="B529" s="88"/>
      <c r="D529" s="124"/>
      <c r="E529" s="125"/>
      <c r="U529" s="193"/>
      <c r="EM529" s="193"/>
    </row>
    <row r="530" spans="1:143" ht="15.75" customHeight="1" x14ac:dyDescent="0.2">
      <c r="A530" s="123"/>
      <c r="B530" s="88"/>
      <c r="D530" s="124"/>
      <c r="E530" s="125"/>
      <c r="U530" s="193"/>
      <c r="EM530" s="193"/>
    </row>
    <row r="531" spans="1:143" ht="15.75" customHeight="1" x14ac:dyDescent="0.2">
      <c r="A531" s="123"/>
      <c r="B531" s="88"/>
      <c r="D531" s="124"/>
      <c r="E531" s="125"/>
      <c r="U531" s="193"/>
      <c r="EM531" s="193"/>
    </row>
    <row r="532" spans="1:143" ht="15.75" customHeight="1" x14ac:dyDescent="0.2">
      <c r="A532" s="123"/>
      <c r="B532" s="88"/>
      <c r="D532" s="124"/>
      <c r="E532" s="125"/>
      <c r="U532" s="193"/>
      <c r="EM532" s="193"/>
    </row>
    <row r="533" spans="1:143" ht="15.75" customHeight="1" x14ac:dyDescent="0.2">
      <c r="A533" s="123"/>
      <c r="B533" s="88"/>
      <c r="D533" s="124"/>
      <c r="E533" s="125"/>
      <c r="U533" s="193"/>
      <c r="EM533" s="193"/>
    </row>
    <row r="534" spans="1:143" ht="15.75" customHeight="1" x14ac:dyDescent="0.2">
      <c r="A534" s="123"/>
      <c r="B534" s="88"/>
      <c r="D534" s="124"/>
      <c r="E534" s="125"/>
      <c r="U534" s="193"/>
      <c r="EM534" s="193"/>
    </row>
    <row r="535" spans="1:143" ht="15.75" customHeight="1" x14ac:dyDescent="0.2">
      <c r="A535" s="123"/>
      <c r="B535" s="88"/>
      <c r="D535" s="124"/>
      <c r="E535" s="125"/>
      <c r="U535" s="193"/>
      <c r="EM535" s="193"/>
    </row>
    <row r="536" spans="1:143" ht="15.75" customHeight="1" x14ac:dyDescent="0.2">
      <c r="A536" s="123"/>
      <c r="B536" s="88"/>
      <c r="D536" s="124"/>
      <c r="E536" s="125"/>
      <c r="U536" s="193"/>
      <c r="EM536" s="193"/>
    </row>
    <row r="537" spans="1:143" ht="15.75" customHeight="1" x14ac:dyDescent="0.2">
      <c r="A537" s="123"/>
      <c r="B537" s="88"/>
      <c r="D537" s="124"/>
      <c r="E537" s="125"/>
      <c r="U537" s="193"/>
      <c r="EM537" s="193"/>
    </row>
    <row r="538" spans="1:143" ht="15.75" customHeight="1" x14ac:dyDescent="0.2">
      <c r="A538" s="123"/>
      <c r="B538" s="88"/>
      <c r="D538" s="124"/>
      <c r="E538" s="125"/>
      <c r="U538" s="193"/>
      <c r="EM538" s="193"/>
    </row>
    <row r="539" spans="1:143" ht="15.75" customHeight="1" x14ac:dyDescent="0.2">
      <c r="A539" s="123"/>
      <c r="B539" s="88"/>
      <c r="D539" s="124"/>
      <c r="E539" s="125"/>
      <c r="U539" s="193"/>
      <c r="EM539" s="193"/>
    </row>
    <row r="540" spans="1:143" ht="15.75" customHeight="1" x14ac:dyDescent="0.2">
      <c r="A540" s="123"/>
      <c r="B540" s="88"/>
      <c r="D540" s="124"/>
      <c r="E540" s="125"/>
      <c r="U540" s="193"/>
      <c r="EM540" s="193"/>
    </row>
    <row r="541" spans="1:143" ht="15.75" customHeight="1" x14ac:dyDescent="0.2">
      <c r="A541" s="123"/>
      <c r="B541" s="88"/>
      <c r="D541" s="124"/>
      <c r="E541" s="125"/>
      <c r="U541" s="193"/>
      <c r="EM541" s="193"/>
    </row>
    <row r="542" spans="1:143" ht="15.75" customHeight="1" x14ac:dyDescent="0.2">
      <c r="A542" s="123"/>
      <c r="B542" s="88"/>
      <c r="D542" s="124"/>
      <c r="E542" s="125"/>
      <c r="U542" s="193"/>
      <c r="EM542" s="193"/>
    </row>
    <row r="543" spans="1:143" ht="15.75" customHeight="1" x14ac:dyDescent="0.2">
      <c r="A543" s="123"/>
      <c r="B543" s="88"/>
      <c r="D543" s="124"/>
      <c r="E543" s="125"/>
      <c r="U543" s="193"/>
      <c r="EM543" s="193"/>
    </row>
    <row r="544" spans="1:143" ht="15.75" customHeight="1" x14ac:dyDescent="0.2">
      <c r="A544" s="123"/>
      <c r="B544" s="88"/>
      <c r="D544" s="124"/>
      <c r="E544" s="125"/>
      <c r="U544" s="193"/>
      <c r="EM544" s="193"/>
    </row>
    <row r="545" spans="1:143" ht="15.75" customHeight="1" x14ac:dyDescent="0.2">
      <c r="A545" s="123"/>
      <c r="B545" s="88"/>
      <c r="D545" s="124"/>
      <c r="E545" s="125"/>
      <c r="U545" s="193"/>
      <c r="EM545" s="193"/>
    </row>
    <row r="546" spans="1:143" ht="15.75" customHeight="1" x14ac:dyDescent="0.2">
      <c r="A546" s="123"/>
      <c r="B546" s="88"/>
      <c r="D546" s="124"/>
      <c r="E546" s="125"/>
      <c r="U546" s="193"/>
      <c r="EM546" s="193"/>
    </row>
    <row r="547" spans="1:143" ht="15.75" customHeight="1" x14ac:dyDescent="0.2">
      <c r="A547" s="123"/>
      <c r="B547" s="88"/>
      <c r="D547" s="124"/>
      <c r="E547" s="125"/>
      <c r="U547" s="193"/>
      <c r="EM547" s="193"/>
    </row>
    <row r="548" spans="1:143" ht="15.75" customHeight="1" x14ac:dyDescent="0.2">
      <c r="A548" s="123"/>
      <c r="B548" s="88"/>
      <c r="D548" s="124"/>
      <c r="E548" s="125"/>
      <c r="U548" s="193"/>
      <c r="EM548" s="193"/>
    </row>
    <row r="549" spans="1:143" ht="15.75" customHeight="1" x14ac:dyDescent="0.2">
      <c r="A549" s="123"/>
      <c r="B549" s="88"/>
      <c r="D549" s="124"/>
      <c r="E549" s="125"/>
      <c r="U549" s="193"/>
      <c r="EM549" s="193"/>
    </row>
    <row r="550" spans="1:143" ht="15.75" customHeight="1" x14ac:dyDescent="0.2">
      <c r="A550" s="123"/>
      <c r="B550" s="88"/>
      <c r="D550" s="124"/>
      <c r="E550" s="125"/>
      <c r="U550" s="193"/>
      <c r="EM550" s="193"/>
    </row>
    <row r="551" spans="1:143" ht="15.75" customHeight="1" x14ac:dyDescent="0.2">
      <c r="A551" s="123"/>
      <c r="B551" s="88"/>
      <c r="D551" s="124"/>
      <c r="E551" s="125"/>
      <c r="U551" s="193"/>
      <c r="EM551" s="193"/>
    </row>
    <row r="552" spans="1:143" ht="15.75" customHeight="1" x14ac:dyDescent="0.2">
      <c r="A552" s="123"/>
      <c r="B552" s="88"/>
      <c r="D552" s="124"/>
      <c r="E552" s="125"/>
      <c r="U552" s="193"/>
      <c r="EM552" s="193"/>
    </row>
    <row r="553" spans="1:143" ht="15.75" customHeight="1" x14ac:dyDescent="0.2">
      <c r="A553" s="123"/>
      <c r="B553" s="88"/>
      <c r="D553" s="124"/>
      <c r="E553" s="125"/>
      <c r="U553" s="193"/>
      <c r="EM553" s="193"/>
    </row>
    <row r="554" spans="1:143" ht="15.75" customHeight="1" x14ac:dyDescent="0.2">
      <c r="A554" s="123"/>
      <c r="B554" s="88"/>
      <c r="D554" s="124"/>
      <c r="E554" s="125"/>
      <c r="U554" s="193"/>
      <c r="EM554" s="193"/>
    </row>
    <row r="555" spans="1:143" ht="15.75" customHeight="1" x14ac:dyDescent="0.2">
      <c r="A555" s="123"/>
      <c r="B555" s="88"/>
      <c r="D555" s="124"/>
      <c r="E555" s="125"/>
      <c r="U555" s="193"/>
      <c r="EM555" s="193"/>
    </row>
    <row r="556" spans="1:143" ht="15.75" customHeight="1" x14ac:dyDescent="0.2">
      <c r="A556" s="123"/>
      <c r="B556" s="88"/>
      <c r="D556" s="124"/>
      <c r="E556" s="125"/>
      <c r="U556" s="193"/>
      <c r="EM556" s="193"/>
    </row>
    <row r="557" spans="1:143" ht="15.75" customHeight="1" x14ac:dyDescent="0.2">
      <c r="A557" s="123"/>
      <c r="B557" s="88"/>
      <c r="D557" s="124"/>
      <c r="E557" s="125"/>
      <c r="U557" s="193"/>
      <c r="EM557" s="193"/>
    </row>
    <row r="558" spans="1:143" ht="15.75" customHeight="1" x14ac:dyDescent="0.2">
      <c r="A558" s="123"/>
      <c r="B558" s="88"/>
      <c r="D558" s="124"/>
      <c r="E558" s="125"/>
      <c r="U558" s="193"/>
      <c r="EM558" s="193"/>
    </row>
    <row r="559" spans="1:143" ht="15.75" customHeight="1" x14ac:dyDescent="0.2">
      <c r="A559" s="123"/>
      <c r="B559" s="88"/>
      <c r="D559" s="124"/>
      <c r="E559" s="125"/>
      <c r="U559" s="193"/>
      <c r="EM559" s="193"/>
    </row>
    <row r="560" spans="1:143" ht="15.75" customHeight="1" x14ac:dyDescent="0.2">
      <c r="A560" s="123"/>
      <c r="B560" s="88"/>
      <c r="D560" s="124"/>
      <c r="E560" s="125"/>
      <c r="U560" s="193"/>
      <c r="EM560" s="193"/>
    </row>
    <row r="561" spans="1:143" ht="15.75" customHeight="1" x14ac:dyDescent="0.2">
      <c r="A561" s="123"/>
      <c r="B561" s="88"/>
      <c r="D561" s="124"/>
      <c r="E561" s="125"/>
      <c r="U561" s="193"/>
      <c r="EM561" s="193"/>
    </row>
    <row r="562" spans="1:143" ht="15.75" customHeight="1" x14ac:dyDescent="0.2">
      <c r="A562" s="123"/>
      <c r="B562" s="88"/>
      <c r="D562" s="124"/>
      <c r="E562" s="125"/>
      <c r="U562" s="193"/>
      <c r="EM562" s="193"/>
    </row>
    <row r="563" spans="1:143" ht="15.75" customHeight="1" x14ac:dyDescent="0.2">
      <c r="A563" s="123"/>
      <c r="B563" s="88"/>
      <c r="D563" s="124"/>
      <c r="E563" s="125"/>
      <c r="U563" s="193"/>
      <c r="EM563" s="193"/>
    </row>
    <row r="564" spans="1:143" ht="15.75" customHeight="1" x14ac:dyDescent="0.2">
      <c r="A564" s="123"/>
      <c r="B564" s="88"/>
      <c r="D564" s="124"/>
      <c r="E564" s="125"/>
      <c r="U564" s="193"/>
      <c r="EM564" s="193"/>
    </row>
    <row r="565" spans="1:143" ht="15.75" customHeight="1" x14ac:dyDescent="0.2">
      <c r="A565" s="123"/>
      <c r="B565" s="88"/>
      <c r="D565" s="124"/>
      <c r="E565" s="125"/>
      <c r="U565" s="193"/>
      <c r="EM565" s="193"/>
    </row>
    <row r="566" spans="1:143" ht="15.75" customHeight="1" x14ac:dyDescent="0.2">
      <c r="A566" s="123"/>
      <c r="B566" s="88"/>
      <c r="D566" s="124"/>
      <c r="E566" s="125"/>
      <c r="U566" s="193"/>
      <c r="EM566" s="193"/>
    </row>
    <row r="567" spans="1:143" ht="15.75" customHeight="1" x14ac:dyDescent="0.2">
      <c r="A567" s="123"/>
      <c r="B567" s="88"/>
      <c r="D567" s="124"/>
      <c r="E567" s="125"/>
      <c r="U567" s="193"/>
      <c r="EM567" s="193"/>
    </row>
    <row r="568" spans="1:143" ht="15.75" customHeight="1" x14ac:dyDescent="0.2">
      <c r="A568" s="123"/>
      <c r="B568" s="88"/>
      <c r="D568" s="124"/>
      <c r="E568" s="125"/>
      <c r="U568" s="193"/>
      <c r="EM568" s="193"/>
    </row>
    <row r="569" spans="1:143" ht="15.75" customHeight="1" x14ac:dyDescent="0.2">
      <c r="A569" s="123"/>
      <c r="B569" s="88"/>
      <c r="D569" s="124"/>
      <c r="E569" s="125"/>
      <c r="U569" s="193"/>
      <c r="EM569" s="193"/>
    </row>
    <row r="570" spans="1:143" ht="15.75" customHeight="1" x14ac:dyDescent="0.2">
      <c r="A570" s="123"/>
      <c r="B570" s="88"/>
      <c r="D570" s="124"/>
      <c r="E570" s="125"/>
      <c r="U570" s="193"/>
      <c r="EM570" s="193"/>
    </row>
    <row r="571" spans="1:143" ht="15.75" customHeight="1" x14ac:dyDescent="0.2">
      <c r="A571" s="123"/>
      <c r="B571" s="88"/>
      <c r="D571" s="124"/>
      <c r="E571" s="125"/>
      <c r="U571" s="193"/>
      <c r="EM571" s="193"/>
    </row>
    <row r="572" spans="1:143" ht="15.75" customHeight="1" x14ac:dyDescent="0.2">
      <c r="A572" s="123"/>
      <c r="B572" s="88"/>
      <c r="D572" s="124"/>
      <c r="E572" s="125"/>
      <c r="U572" s="193"/>
      <c r="EM572" s="193"/>
    </row>
    <row r="573" spans="1:143" ht="15.75" customHeight="1" x14ac:dyDescent="0.2">
      <c r="A573" s="123"/>
      <c r="B573" s="88"/>
      <c r="D573" s="124"/>
      <c r="E573" s="125"/>
      <c r="U573" s="193"/>
      <c r="EM573" s="193"/>
    </row>
    <row r="574" spans="1:143" ht="15.75" customHeight="1" x14ac:dyDescent="0.2">
      <c r="A574" s="123"/>
      <c r="B574" s="88"/>
      <c r="D574" s="124"/>
      <c r="E574" s="125"/>
      <c r="U574" s="193"/>
      <c r="EM574" s="193"/>
    </row>
    <row r="575" spans="1:143" ht="15.75" customHeight="1" x14ac:dyDescent="0.2">
      <c r="A575" s="123"/>
      <c r="B575" s="88"/>
      <c r="D575" s="124"/>
      <c r="E575" s="125"/>
      <c r="U575" s="193"/>
      <c r="EM575" s="193"/>
    </row>
    <row r="576" spans="1:143" ht="15.75" customHeight="1" x14ac:dyDescent="0.2">
      <c r="A576" s="123"/>
      <c r="B576" s="88"/>
      <c r="D576" s="124"/>
      <c r="E576" s="125"/>
      <c r="U576" s="193"/>
      <c r="EM576" s="193"/>
    </row>
    <row r="577" spans="1:143" ht="15.75" customHeight="1" x14ac:dyDescent="0.2">
      <c r="A577" s="123"/>
      <c r="B577" s="88"/>
      <c r="D577" s="124"/>
      <c r="E577" s="125"/>
      <c r="U577" s="193"/>
      <c r="EM577" s="193"/>
    </row>
    <row r="578" spans="1:143" ht="15.75" customHeight="1" x14ac:dyDescent="0.2">
      <c r="A578" s="123"/>
      <c r="B578" s="88"/>
      <c r="D578" s="124"/>
      <c r="E578" s="125"/>
      <c r="U578" s="193"/>
      <c r="EM578" s="193"/>
    </row>
    <row r="579" spans="1:143" ht="15.75" customHeight="1" x14ac:dyDescent="0.2">
      <c r="A579" s="123"/>
      <c r="B579" s="88"/>
      <c r="D579" s="124"/>
      <c r="E579" s="125"/>
      <c r="U579" s="193"/>
      <c r="EM579" s="193"/>
    </row>
    <row r="580" spans="1:143" ht="15.75" customHeight="1" x14ac:dyDescent="0.2">
      <c r="A580" s="123"/>
      <c r="B580" s="88"/>
      <c r="D580" s="124"/>
      <c r="E580" s="125"/>
      <c r="U580" s="193"/>
      <c r="EM580" s="193"/>
    </row>
    <row r="581" spans="1:143" ht="15.75" customHeight="1" x14ac:dyDescent="0.2">
      <c r="A581" s="123"/>
      <c r="B581" s="88"/>
      <c r="D581" s="124"/>
      <c r="E581" s="125"/>
      <c r="U581" s="193"/>
      <c r="EM581" s="193"/>
    </row>
    <row r="582" spans="1:143" ht="15.75" customHeight="1" x14ac:dyDescent="0.2">
      <c r="A582" s="123"/>
      <c r="B582" s="88"/>
      <c r="D582" s="124"/>
      <c r="E582" s="125"/>
      <c r="U582" s="193"/>
      <c r="EM582" s="193"/>
    </row>
    <row r="583" spans="1:143" ht="15.75" customHeight="1" x14ac:dyDescent="0.2">
      <c r="A583" s="123"/>
      <c r="B583" s="88"/>
      <c r="D583" s="124"/>
      <c r="E583" s="125"/>
      <c r="U583" s="193"/>
      <c r="EM583" s="193"/>
    </row>
    <row r="584" spans="1:143" ht="15.75" customHeight="1" x14ac:dyDescent="0.2">
      <c r="A584" s="123"/>
      <c r="B584" s="88"/>
      <c r="D584" s="124"/>
      <c r="E584" s="125"/>
      <c r="U584" s="193"/>
      <c r="EM584" s="193"/>
    </row>
    <row r="585" spans="1:143" ht="15.75" customHeight="1" x14ac:dyDescent="0.2">
      <c r="A585" s="123"/>
      <c r="B585" s="88"/>
      <c r="D585" s="124"/>
      <c r="E585" s="125"/>
      <c r="U585" s="193"/>
      <c r="EM585" s="193"/>
    </row>
    <row r="586" spans="1:143" ht="15.75" customHeight="1" x14ac:dyDescent="0.2">
      <c r="A586" s="123"/>
      <c r="B586" s="88"/>
      <c r="D586" s="124"/>
      <c r="E586" s="125"/>
      <c r="U586" s="193"/>
      <c r="EM586" s="193"/>
    </row>
    <row r="587" spans="1:143" ht="15.75" customHeight="1" x14ac:dyDescent="0.2">
      <c r="A587" s="123"/>
      <c r="B587" s="88"/>
      <c r="D587" s="124"/>
      <c r="E587" s="125"/>
      <c r="U587" s="193"/>
      <c r="EM587" s="193"/>
    </row>
    <row r="588" spans="1:143" ht="15.75" customHeight="1" x14ac:dyDescent="0.2">
      <c r="A588" s="123"/>
      <c r="B588" s="88"/>
      <c r="D588" s="124"/>
      <c r="E588" s="125"/>
      <c r="U588" s="193"/>
      <c r="EM588" s="193"/>
    </row>
    <row r="589" spans="1:143" ht="15.75" customHeight="1" x14ac:dyDescent="0.2">
      <c r="A589" s="123"/>
      <c r="B589" s="88"/>
      <c r="D589" s="124"/>
      <c r="E589" s="125"/>
      <c r="U589" s="193"/>
      <c r="EM589" s="193"/>
    </row>
    <row r="590" spans="1:143" ht="15.75" customHeight="1" x14ac:dyDescent="0.2">
      <c r="A590" s="123"/>
      <c r="B590" s="88"/>
      <c r="D590" s="124"/>
      <c r="E590" s="125"/>
      <c r="U590" s="193"/>
      <c r="EM590" s="193"/>
    </row>
    <row r="591" spans="1:143" ht="15.75" customHeight="1" x14ac:dyDescent="0.2">
      <c r="A591" s="123"/>
      <c r="B591" s="88"/>
      <c r="D591" s="124"/>
      <c r="E591" s="125"/>
      <c r="U591" s="193"/>
      <c r="EM591" s="193"/>
    </row>
    <row r="592" spans="1:143" ht="15.75" customHeight="1" x14ac:dyDescent="0.2">
      <c r="A592" s="123"/>
      <c r="B592" s="88"/>
      <c r="D592" s="124"/>
      <c r="E592" s="125"/>
      <c r="U592" s="193"/>
      <c r="EM592" s="193"/>
    </row>
    <row r="593" spans="1:143" ht="15.75" customHeight="1" x14ac:dyDescent="0.2">
      <c r="A593" s="123"/>
      <c r="B593" s="88"/>
      <c r="D593" s="124"/>
      <c r="E593" s="125"/>
      <c r="U593" s="193"/>
      <c r="EM593" s="193"/>
    </row>
    <row r="594" spans="1:143" ht="15.75" customHeight="1" x14ac:dyDescent="0.2">
      <c r="A594" s="123"/>
      <c r="B594" s="88"/>
      <c r="D594" s="124"/>
      <c r="E594" s="125"/>
      <c r="U594" s="193"/>
      <c r="EM594" s="193"/>
    </row>
    <row r="595" spans="1:143" ht="15.75" customHeight="1" x14ac:dyDescent="0.2">
      <c r="A595" s="123"/>
      <c r="B595" s="88"/>
      <c r="D595" s="124"/>
      <c r="E595" s="125"/>
      <c r="U595" s="193"/>
      <c r="EM595" s="193"/>
    </row>
    <row r="596" spans="1:143" ht="15.75" customHeight="1" x14ac:dyDescent="0.2">
      <c r="A596" s="123"/>
      <c r="B596" s="88"/>
      <c r="D596" s="124"/>
      <c r="E596" s="125"/>
      <c r="U596" s="193"/>
      <c r="EM596" s="193"/>
    </row>
    <row r="597" spans="1:143" ht="15.75" customHeight="1" x14ac:dyDescent="0.2">
      <c r="A597" s="123"/>
      <c r="B597" s="88"/>
      <c r="D597" s="124"/>
      <c r="E597" s="125"/>
      <c r="U597" s="193"/>
      <c r="EM597" s="193"/>
    </row>
    <row r="598" spans="1:143" ht="15.75" customHeight="1" x14ac:dyDescent="0.2">
      <c r="A598" s="123"/>
      <c r="B598" s="88"/>
      <c r="D598" s="124"/>
      <c r="E598" s="125"/>
      <c r="U598" s="193"/>
      <c r="EM598" s="193"/>
    </row>
    <row r="599" spans="1:143" ht="15.75" customHeight="1" x14ac:dyDescent="0.2">
      <c r="A599" s="123"/>
      <c r="B599" s="88"/>
      <c r="D599" s="124"/>
      <c r="E599" s="125"/>
      <c r="U599" s="193"/>
      <c r="EM599" s="193"/>
    </row>
    <row r="600" spans="1:143" ht="15.75" customHeight="1" x14ac:dyDescent="0.2">
      <c r="A600" s="123"/>
      <c r="B600" s="88"/>
      <c r="D600" s="124"/>
      <c r="E600" s="125"/>
      <c r="U600" s="193"/>
      <c r="EM600" s="193"/>
    </row>
    <row r="601" spans="1:143" ht="15.75" customHeight="1" x14ac:dyDescent="0.2">
      <c r="A601" s="123"/>
      <c r="B601" s="88"/>
      <c r="D601" s="124"/>
      <c r="E601" s="125"/>
      <c r="U601" s="193"/>
      <c r="EM601" s="193"/>
    </row>
    <row r="602" spans="1:143" ht="15.75" customHeight="1" x14ac:dyDescent="0.2">
      <c r="A602" s="123"/>
      <c r="B602" s="88"/>
      <c r="D602" s="124"/>
      <c r="E602" s="125"/>
      <c r="U602" s="193"/>
      <c r="EM602" s="193"/>
    </row>
    <row r="603" spans="1:143" ht="15.75" customHeight="1" x14ac:dyDescent="0.2">
      <c r="A603" s="123"/>
      <c r="B603" s="88"/>
      <c r="D603" s="124"/>
      <c r="E603" s="125"/>
      <c r="U603" s="193"/>
      <c r="EM603" s="193"/>
    </row>
    <row r="604" spans="1:143" ht="15.75" customHeight="1" x14ac:dyDescent="0.2">
      <c r="A604" s="123"/>
      <c r="B604" s="88"/>
      <c r="D604" s="124"/>
      <c r="E604" s="125"/>
      <c r="U604" s="193"/>
      <c r="EM604" s="193"/>
    </row>
    <row r="605" spans="1:143" ht="15.75" customHeight="1" x14ac:dyDescent="0.2">
      <c r="A605" s="123"/>
      <c r="B605" s="88"/>
      <c r="D605" s="124"/>
      <c r="E605" s="125"/>
      <c r="U605" s="193"/>
      <c r="EM605" s="193"/>
    </row>
    <row r="606" spans="1:143" ht="15.75" customHeight="1" x14ac:dyDescent="0.2">
      <c r="A606" s="123"/>
      <c r="B606" s="88"/>
      <c r="D606" s="124"/>
      <c r="E606" s="125"/>
      <c r="U606" s="193"/>
      <c r="EM606" s="193"/>
    </row>
    <row r="607" spans="1:143" ht="15.75" customHeight="1" x14ac:dyDescent="0.2">
      <c r="A607" s="123"/>
      <c r="B607" s="88"/>
      <c r="D607" s="124"/>
      <c r="E607" s="125"/>
      <c r="U607" s="193"/>
      <c r="EM607" s="193"/>
    </row>
    <row r="608" spans="1:143" ht="15.75" customHeight="1" x14ac:dyDescent="0.2">
      <c r="A608" s="123"/>
      <c r="B608" s="88"/>
      <c r="D608" s="124"/>
      <c r="E608" s="125"/>
      <c r="U608" s="193"/>
      <c r="EM608" s="193"/>
    </row>
    <row r="609" spans="1:143" ht="15.75" customHeight="1" x14ac:dyDescent="0.2">
      <c r="A609" s="123"/>
      <c r="B609" s="88"/>
      <c r="D609" s="124"/>
      <c r="E609" s="125"/>
      <c r="U609" s="193"/>
      <c r="EM609" s="193"/>
    </row>
    <row r="610" spans="1:143" ht="15.75" customHeight="1" x14ac:dyDescent="0.2">
      <c r="A610" s="123"/>
      <c r="B610" s="88"/>
      <c r="D610" s="124"/>
      <c r="E610" s="125"/>
      <c r="U610" s="193"/>
      <c r="EM610" s="193"/>
    </row>
    <row r="611" spans="1:143" ht="15.75" customHeight="1" x14ac:dyDescent="0.2">
      <c r="A611" s="123"/>
      <c r="B611" s="88"/>
      <c r="D611" s="124"/>
      <c r="E611" s="125"/>
      <c r="U611" s="193"/>
      <c r="EM611" s="193"/>
    </row>
    <row r="612" spans="1:143" ht="15.75" customHeight="1" x14ac:dyDescent="0.2">
      <c r="A612" s="123"/>
      <c r="B612" s="88"/>
      <c r="D612" s="124"/>
      <c r="E612" s="125"/>
      <c r="U612" s="193"/>
      <c r="EM612" s="193"/>
    </row>
    <row r="613" spans="1:143" ht="15.75" customHeight="1" x14ac:dyDescent="0.2">
      <c r="A613" s="123"/>
      <c r="B613" s="88"/>
      <c r="D613" s="124"/>
      <c r="E613" s="125"/>
      <c r="U613" s="193"/>
      <c r="EM613" s="193"/>
    </row>
    <row r="614" spans="1:143" ht="15.75" customHeight="1" x14ac:dyDescent="0.2">
      <c r="A614" s="123"/>
      <c r="B614" s="88"/>
      <c r="D614" s="124"/>
      <c r="E614" s="125"/>
      <c r="U614" s="193"/>
      <c r="EM614" s="193"/>
    </row>
    <row r="615" spans="1:143" ht="15.75" customHeight="1" x14ac:dyDescent="0.2">
      <c r="A615" s="123"/>
      <c r="B615" s="88"/>
      <c r="D615" s="124"/>
      <c r="E615" s="125"/>
      <c r="U615" s="193"/>
      <c r="EM615" s="193"/>
    </row>
    <row r="616" spans="1:143" ht="15.75" customHeight="1" x14ac:dyDescent="0.2">
      <c r="A616" s="123"/>
      <c r="B616" s="88"/>
      <c r="D616" s="124"/>
      <c r="E616" s="125"/>
      <c r="U616" s="193"/>
      <c r="EM616" s="193"/>
    </row>
    <row r="617" spans="1:143" ht="15.75" customHeight="1" x14ac:dyDescent="0.2">
      <c r="A617" s="123"/>
      <c r="B617" s="88"/>
      <c r="D617" s="124"/>
      <c r="E617" s="125"/>
      <c r="U617" s="193"/>
      <c r="EM617" s="193"/>
    </row>
    <row r="618" spans="1:143" ht="15.75" customHeight="1" x14ac:dyDescent="0.2">
      <c r="A618" s="123"/>
      <c r="B618" s="88"/>
      <c r="D618" s="124"/>
      <c r="E618" s="125"/>
      <c r="U618" s="193"/>
      <c r="EM618" s="193"/>
    </row>
    <row r="619" spans="1:143" ht="15.75" customHeight="1" x14ac:dyDescent="0.2">
      <c r="A619" s="123"/>
      <c r="B619" s="88"/>
      <c r="D619" s="124"/>
      <c r="E619" s="125"/>
      <c r="U619" s="193"/>
      <c r="EM619" s="193"/>
    </row>
    <row r="620" spans="1:143" ht="15.75" customHeight="1" x14ac:dyDescent="0.2">
      <c r="A620" s="123"/>
      <c r="B620" s="88"/>
      <c r="D620" s="124"/>
      <c r="E620" s="125"/>
      <c r="U620" s="193"/>
      <c r="EM620" s="193"/>
    </row>
    <row r="621" spans="1:143" ht="15.75" customHeight="1" x14ac:dyDescent="0.2">
      <c r="A621" s="123"/>
      <c r="B621" s="88"/>
      <c r="D621" s="124"/>
      <c r="E621" s="125"/>
      <c r="U621" s="193"/>
      <c r="EM621" s="193"/>
    </row>
    <row r="622" spans="1:143" ht="15.75" customHeight="1" x14ac:dyDescent="0.2">
      <c r="A622" s="123"/>
      <c r="B622" s="88"/>
      <c r="D622" s="124"/>
      <c r="E622" s="125"/>
      <c r="U622" s="193"/>
      <c r="EM622" s="193"/>
    </row>
    <row r="623" spans="1:143" ht="15.75" customHeight="1" x14ac:dyDescent="0.2">
      <c r="A623" s="123"/>
      <c r="B623" s="88"/>
      <c r="D623" s="124"/>
      <c r="E623" s="125"/>
      <c r="U623" s="193"/>
      <c r="EM623" s="193"/>
    </row>
    <row r="624" spans="1:143" ht="15.75" customHeight="1" x14ac:dyDescent="0.2">
      <c r="A624" s="123"/>
      <c r="B624" s="88"/>
      <c r="D624" s="124"/>
      <c r="E624" s="125"/>
      <c r="U624" s="193"/>
      <c r="EM624" s="193"/>
    </row>
    <row r="625" spans="1:143" ht="15.75" customHeight="1" x14ac:dyDescent="0.2">
      <c r="A625" s="123"/>
      <c r="B625" s="88"/>
      <c r="D625" s="124"/>
      <c r="E625" s="125"/>
      <c r="U625" s="193"/>
      <c r="EM625" s="193"/>
    </row>
    <row r="626" spans="1:143" ht="15.75" customHeight="1" x14ac:dyDescent="0.2">
      <c r="A626" s="123"/>
      <c r="B626" s="88"/>
      <c r="D626" s="124"/>
      <c r="E626" s="125"/>
      <c r="U626" s="193"/>
      <c r="EM626" s="193"/>
    </row>
    <row r="627" spans="1:143" ht="15.75" customHeight="1" x14ac:dyDescent="0.2">
      <c r="A627" s="123"/>
      <c r="B627" s="88"/>
      <c r="D627" s="124"/>
      <c r="E627" s="125"/>
      <c r="U627" s="193"/>
      <c r="EM627" s="193"/>
    </row>
    <row r="628" spans="1:143" ht="15.75" customHeight="1" x14ac:dyDescent="0.2">
      <c r="A628" s="123"/>
      <c r="B628" s="88"/>
      <c r="D628" s="124"/>
      <c r="E628" s="125"/>
      <c r="U628" s="193"/>
      <c r="EM628" s="193"/>
    </row>
    <row r="629" spans="1:143" ht="15.75" customHeight="1" x14ac:dyDescent="0.2">
      <c r="A629" s="123"/>
      <c r="B629" s="88"/>
      <c r="D629" s="124"/>
      <c r="E629" s="125"/>
      <c r="U629" s="193"/>
      <c r="EM629" s="193"/>
    </row>
    <row r="630" spans="1:143" ht="15.75" customHeight="1" x14ac:dyDescent="0.2">
      <c r="A630" s="123"/>
      <c r="B630" s="88"/>
      <c r="D630" s="124"/>
      <c r="E630" s="125"/>
      <c r="U630" s="193"/>
      <c r="EM630" s="193"/>
    </row>
    <row r="631" spans="1:143" ht="15.75" customHeight="1" x14ac:dyDescent="0.2">
      <c r="A631" s="123"/>
      <c r="B631" s="88"/>
      <c r="D631" s="124"/>
      <c r="E631" s="125"/>
      <c r="U631" s="193"/>
      <c r="EM631" s="193"/>
    </row>
    <row r="632" spans="1:143" ht="15.75" customHeight="1" x14ac:dyDescent="0.2">
      <c r="A632" s="123"/>
      <c r="B632" s="88"/>
      <c r="D632" s="124"/>
      <c r="E632" s="125"/>
      <c r="U632" s="193"/>
      <c r="EM632" s="193"/>
    </row>
    <row r="633" spans="1:143" ht="15.75" customHeight="1" x14ac:dyDescent="0.2">
      <c r="A633" s="123"/>
      <c r="B633" s="88"/>
      <c r="D633" s="124"/>
      <c r="E633" s="125"/>
      <c r="U633" s="193"/>
      <c r="EM633" s="193"/>
    </row>
    <row r="634" spans="1:143" ht="15.75" customHeight="1" x14ac:dyDescent="0.2">
      <c r="A634" s="123"/>
      <c r="B634" s="88"/>
      <c r="D634" s="124"/>
      <c r="E634" s="125"/>
      <c r="U634" s="193"/>
      <c r="EM634" s="193"/>
    </row>
    <row r="635" spans="1:143" ht="15.75" customHeight="1" x14ac:dyDescent="0.2">
      <c r="A635" s="123"/>
      <c r="B635" s="88"/>
      <c r="D635" s="124"/>
      <c r="E635" s="125"/>
      <c r="U635" s="193"/>
      <c r="EM635" s="193"/>
    </row>
    <row r="636" spans="1:143" ht="15.75" customHeight="1" x14ac:dyDescent="0.2">
      <c r="A636" s="123"/>
      <c r="B636" s="88"/>
      <c r="D636" s="124"/>
      <c r="E636" s="125"/>
      <c r="U636" s="193"/>
      <c r="EM636" s="193"/>
    </row>
    <row r="637" spans="1:143" ht="15.75" customHeight="1" x14ac:dyDescent="0.2">
      <c r="A637" s="123"/>
      <c r="B637" s="88"/>
      <c r="D637" s="124"/>
      <c r="E637" s="125"/>
      <c r="U637" s="193"/>
      <c r="EM637" s="193"/>
    </row>
    <row r="638" spans="1:143" ht="15.75" customHeight="1" x14ac:dyDescent="0.2">
      <c r="A638" s="123"/>
      <c r="B638" s="88"/>
      <c r="D638" s="124"/>
      <c r="E638" s="125"/>
      <c r="U638" s="193"/>
      <c r="EM638" s="193"/>
    </row>
    <row r="639" spans="1:143" ht="15.75" customHeight="1" x14ac:dyDescent="0.2">
      <c r="A639" s="123"/>
      <c r="B639" s="88"/>
      <c r="D639" s="124"/>
      <c r="E639" s="125"/>
      <c r="U639" s="193"/>
      <c r="EM639" s="193"/>
    </row>
    <row r="640" spans="1:143" ht="15.75" customHeight="1" x14ac:dyDescent="0.2">
      <c r="A640" s="123"/>
      <c r="B640" s="88"/>
      <c r="D640" s="124"/>
      <c r="E640" s="125"/>
      <c r="U640" s="193"/>
      <c r="EM640" s="193"/>
    </row>
    <row r="641" spans="1:143" ht="15.75" customHeight="1" x14ac:dyDescent="0.2">
      <c r="A641" s="123"/>
      <c r="B641" s="88"/>
      <c r="D641" s="124"/>
      <c r="E641" s="125"/>
      <c r="U641" s="193"/>
      <c r="EM641" s="193"/>
    </row>
    <row r="642" spans="1:143" ht="15.75" customHeight="1" x14ac:dyDescent="0.2">
      <c r="A642" s="123"/>
      <c r="B642" s="88"/>
      <c r="D642" s="124"/>
      <c r="E642" s="125"/>
      <c r="U642" s="193"/>
      <c r="EM642" s="193"/>
    </row>
    <row r="643" spans="1:143" ht="15.75" customHeight="1" x14ac:dyDescent="0.2">
      <c r="A643" s="123"/>
      <c r="B643" s="88"/>
      <c r="D643" s="124"/>
      <c r="E643" s="125"/>
      <c r="U643" s="193"/>
      <c r="EM643" s="193"/>
    </row>
    <row r="644" spans="1:143" ht="15.75" customHeight="1" x14ac:dyDescent="0.2">
      <c r="A644" s="123"/>
      <c r="B644" s="88"/>
      <c r="D644" s="124"/>
      <c r="E644" s="125"/>
      <c r="U644" s="193"/>
      <c r="EM644" s="193"/>
    </row>
    <row r="645" spans="1:143" ht="15.75" customHeight="1" x14ac:dyDescent="0.2">
      <c r="A645" s="123"/>
      <c r="B645" s="88"/>
      <c r="D645" s="124"/>
      <c r="E645" s="125"/>
      <c r="U645" s="193"/>
      <c r="EM645" s="193"/>
    </row>
    <row r="646" spans="1:143" ht="15.75" customHeight="1" x14ac:dyDescent="0.2">
      <c r="A646" s="123"/>
      <c r="B646" s="88"/>
      <c r="D646" s="124"/>
      <c r="E646" s="125"/>
      <c r="U646" s="193"/>
      <c r="EM646" s="193"/>
    </row>
    <row r="647" spans="1:143" ht="15.75" customHeight="1" x14ac:dyDescent="0.2">
      <c r="A647" s="123"/>
      <c r="B647" s="88"/>
      <c r="D647" s="124"/>
      <c r="E647" s="125"/>
      <c r="U647" s="193"/>
      <c r="EM647" s="193"/>
    </row>
    <row r="648" spans="1:143" ht="15.75" customHeight="1" x14ac:dyDescent="0.2">
      <c r="A648" s="123"/>
      <c r="B648" s="88"/>
      <c r="D648" s="124"/>
      <c r="E648" s="125"/>
      <c r="U648" s="193"/>
      <c r="EM648" s="193"/>
    </row>
    <row r="649" spans="1:143" ht="15.75" customHeight="1" x14ac:dyDescent="0.2">
      <c r="A649" s="123"/>
      <c r="B649" s="88"/>
      <c r="D649" s="124"/>
      <c r="E649" s="125"/>
      <c r="U649" s="193"/>
      <c r="EM649" s="193"/>
    </row>
    <row r="650" spans="1:143" ht="15.75" customHeight="1" x14ac:dyDescent="0.2">
      <c r="A650" s="123"/>
      <c r="B650" s="88"/>
      <c r="D650" s="124"/>
      <c r="E650" s="125"/>
      <c r="U650" s="193"/>
      <c r="EM650" s="193"/>
    </row>
    <row r="651" spans="1:143" ht="15.75" customHeight="1" x14ac:dyDescent="0.2">
      <c r="A651" s="123"/>
      <c r="B651" s="88"/>
      <c r="D651" s="124"/>
      <c r="E651" s="125"/>
      <c r="U651" s="193"/>
      <c r="EM651" s="193"/>
    </row>
    <row r="652" spans="1:143" ht="15.75" customHeight="1" x14ac:dyDescent="0.2">
      <c r="A652" s="123"/>
      <c r="B652" s="88"/>
      <c r="D652" s="124"/>
      <c r="E652" s="125"/>
      <c r="U652" s="193"/>
      <c r="EM652" s="193"/>
    </row>
    <row r="653" spans="1:143" ht="15.75" customHeight="1" x14ac:dyDescent="0.2">
      <c r="A653" s="123"/>
      <c r="B653" s="88"/>
      <c r="D653" s="124"/>
      <c r="E653" s="125"/>
      <c r="U653" s="193"/>
      <c r="EM653" s="193"/>
    </row>
    <row r="654" spans="1:143" ht="15.75" customHeight="1" x14ac:dyDescent="0.2">
      <c r="A654" s="123"/>
      <c r="B654" s="88"/>
      <c r="D654" s="124"/>
      <c r="E654" s="125"/>
      <c r="U654" s="193"/>
      <c r="EM654" s="193"/>
    </row>
    <row r="655" spans="1:143" ht="15.75" customHeight="1" x14ac:dyDescent="0.2">
      <c r="A655" s="123"/>
      <c r="B655" s="88"/>
      <c r="D655" s="124"/>
      <c r="E655" s="125"/>
      <c r="U655" s="193"/>
      <c r="EM655" s="193"/>
    </row>
    <row r="656" spans="1:143" ht="15.75" customHeight="1" x14ac:dyDescent="0.2">
      <c r="A656" s="123"/>
      <c r="B656" s="88"/>
      <c r="D656" s="124"/>
      <c r="E656" s="125"/>
      <c r="U656" s="193"/>
      <c r="EM656" s="193"/>
    </row>
    <row r="657" spans="1:143" ht="15.75" customHeight="1" x14ac:dyDescent="0.2">
      <c r="A657" s="123"/>
      <c r="B657" s="88"/>
      <c r="D657" s="124"/>
      <c r="E657" s="125"/>
      <c r="U657" s="193"/>
      <c r="EM657" s="193"/>
    </row>
    <row r="658" spans="1:143" ht="15.75" customHeight="1" x14ac:dyDescent="0.2">
      <c r="A658" s="123"/>
      <c r="B658" s="88"/>
      <c r="D658" s="124"/>
      <c r="E658" s="125"/>
      <c r="U658" s="193"/>
      <c r="EM658" s="193"/>
    </row>
    <row r="659" spans="1:143" ht="15.75" customHeight="1" x14ac:dyDescent="0.2">
      <c r="A659" s="123"/>
      <c r="B659" s="88"/>
      <c r="D659" s="124"/>
      <c r="E659" s="125"/>
      <c r="U659" s="193"/>
      <c r="EM659" s="193"/>
    </row>
    <row r="660" spans="1:143" ht="15.75" customHeight="1" x14ac:dyDescent="0.2">
      <c r="A660" s="123"/>
      <c r="B660" s="88"/>
      <c r="D660" s="124"/>
      <c r="E660" s="125"/>
      <c r="U660" s="193"/>
      <c r="EM660" s="193"/>
    </row>
    <row r="661" spans="1:143" ht="15.75" customHeight="1" x14ac:dyDescent="0.2">
      <c r="A661" s="123"/>
      <c r="B661" s="88"/>
      <c r="D661" s="124"/>
      <c r="E661" s="125"/>
      <c r="U661" s="193"/>
      <c r="EM661" s="193"/>
    </row>
    <row r="662" spans="1:143" ht="15.75" customHeight="1" x14ac:dyDescent="0.2">
      <c r="A662" s="123"/>
      <c r="B662" s="88"/>
      <c r="D662" s="124"/>
      <c r="E662" s="125"/>
      <c r="U662" s="193"/>
      <c r="EM662" s="193"/>
    </row>
    <row r="663" spans="1:143" ht="15.75" customHeight="1" x14ac:dyDescent="0.2">
      <c r="A663" s="123"/>
      <c r="B663" s="88"/>
      <c r="D663" s="124"/>
      <c r="E663" s="125"/>
      <c r="U663" s="193"/>
      <c r="EM663" s="193"/>
    </row>
    <row r="664" spans="1:143" ht="15.75" customHeight="1" x14ac:dyDescent="0.2">
      <c r="A664" s="123"/>
      <c r="B664" s="88"/>
      <c r="D664" s="124"/>
      <c r="E664" s="125"/>
      <c r="U664" s="193"/>
      <c r="EM664" s="193"/>
    </row>
    <row r="665" spans="1:143" ht="15.75" customHeight="1" x14ac:dyDescent="0.2">
      <c r="A665" s="123"/>
      <c r="B665" s="88"/>
      <c r="D665" s="124"/>
      <c r="E665" s="125"/>
      <c r="U665" s="193"/>
      <c r="EM665" s="193"/>
    </row>
    <row r="666" spans="1:143" ht="15.75" customHeight="1" x14ac:dyDescent="0.2">
      <c r="A666" s="123"/>
      <c r="B666" s="88"/>
      <c r="D666" s="124"/>
      <c r="E666" s="125"/>
      <c r="U666" s="193"/>
      <c r="EM666" s="193"/>
    </row>
    <row r="667" spans="1:143" ht="15.75" customHeight="1" x14ac:dyDescent="0.2">
      <c r="A667" s="123"/>
      <c r="B667" s="88"/>
      <c r="D667" s="124"/>
      <c r="E667" s="125"/>
      <c r="U667" s="193"/>
      <c r="EM667" s="193"/>
    </row>
    <row r="668" spans="1:143" ht="15.75" customHeight="1" x14ac:dyDescent="0.2">
      <c r="A668" s="123"/>
      <c r="B668" s="88"/>
      <c r="D668" s="124"/>
      <c r="E668" s="125"/>
      <c r="U668" s="193"/>
      <c r="EM668" s="193"/>
    </row>
    <row r="669" spans="1:143" ht="15.75" customHeight="1" x14ac:dyDescent="0.2">
      <c r="A669" s="123"/>
      <c r="B669" s="88"/>
      <c r="D669" s="124"/>
      <c r="E669" s="125"/>
      <c r="U669" s="193"/>
      <c r="EM669" s="193"/>
    </row>
    <row r="670" spans="1:143" ht="15.75" customHeight="1" x14ac:dyDescent="0.2">
      <c r="A670" s="123"/>
      <c r="B670" s="88"/>
      <c r="D670" s="124"/>
      <c r="E670" s="125"/>
      <c r="U670" s="193"/>
      <c r="EM670" s="193"/>
    </row>
    <row r="671" spans="1:143" ht="15.75" customHeight="1" x14ac:dyDescent="0.2">
      <c r="A671" s="123"/>
      <c r="B671" s="88"/>
      <c r="D671" s="124"/>
      <c r="E671" s="125"/>
      <c r="U671" s="193"/>
      <c r="EM671" s="193"/>
    </row>
    <row r="672" spans="1:143" ht="15.75" customHeight="1" x14ac:dyDescent="0.2">
      <c r="A672" s="123"/>
      <c r="B672" s="88"/>
      <c r="D672" s="124"/>
      <c r="E672" s="125"/>
      <c r="U672" s="193"/>
      <c r="EM672" s="193"/>
    </row>
    <row r="673" spans="1:143" ht="15.75" customHeight="1" x14ac:dyDescent="0.2">
      <c r="A673" s="123"/>
      <c r="B673" s="88"/>
      <c r="D673" s="124"/>
      <c r="E673" s="125"/>
      <c r="U673" s="193"/>
      <c r="EM673" s="193"/>
    </row>
    <row r="674" spans="1:143" ht="15.75" customHeight="1" x14ac:dyDescent="0.2">
      <c r="A674" s="123"/>
      <c r="B674" s="88"/>
      <c r="D674" s="124"/>
      <c r="E674" s="125"/>
      <c r="U674" s="193"/>
      <c r="EM674" s="193"/>
    </row>
    <row r="675" spans="1:143" ht="15.75" customHeight="1" x14ac:dyDescent="0.2">
      <c r="A675" s="123"/>
      <c r="B675" s="88"/>
      <c r="D675" s="124"/>
      <c r="E675" s="125"/>
      <c r="U675" s="193"/>
      <c r="EM675" s="193"/>
    </row>
    <row r="676" spans="1:143" ht="15.75" customHeight="1" x14ac:dyDescent="0.2">
      <c r="A676" s="123"/>
      <c r="B676" s="88"/>
      <c r="D676" s="124"/>
      <c r="E676" s="125"/>
      <c r="U676" s="193"/>
      <c r="EM676" s="193"/>
    </row>
    <row r="677" spans="1:143" ht="15.75" customHeight="1" x14ac:dyDescent="0.2">
      <c r="A677" s="123"/>
      <c r="B677" s="88"/>
      <c r="D677" s="124"/>
      <c r="E677" s="125"/>
      <c r="U677" s="193"/>
      <c r="EM677" s="193"/>
    </row>
    <row r="678" spans="1:143" ht="15.75" customHeight="1" x14ac:dyDescent="0.2">
      <c r="A678" s="123"/>
      <c r="B678" s="88"/>
      <c r="D678" s="124"/>
      <c r="E678" s="125"/>
      <c r="U678" s="193"/>
      <c r="EM678" s="193"/>
    </row>
    <row r="679" spans="1:143" ht="15.75" customHeight="1" x14ac:dyDescent="0.2">
      <c r="A679" s="123"/>
      <c r="B679" s="88"/>
      <c r="D679" s="124"/>
      <c r="E679" s="125"/>
      <c r="U679" s="193"/>
      <c r="EM679" s="193"/>
    </row>
    <row r="680" spans="1:143" ht="15.75" customHeight="1" x14ac:dyDescent="0.2">
      <c r="A680" s="123"/>
      <c r="B680" s="88"/>
      <c r="D680" s="124"/>
      <c r="E680" s="125"/>
      <c r="U680" s="193"/>
      <c r="EM680" s="193"/>
    </row>
    <row r="681" spans="1:143" ht="15.75" customHeight="1" x14ac:dyDescent="0.2">
      <c r="A681" s="123"/>
      <c r="B681" s="88"/>
      <c r="D681" s="124"/>
      <c r="E681" s="125"/>
      <c r="U681" s="193"/>
      <c r="EM681" s="193"/>
    </row>
    <row r="682" spans="1:143" ht="15.75" customHeight="1" x14ac:dyDescent="0.2">
      <c r="A682" s="123"/>
      <c r="B682" s="88"/>
      <c r="D682" s="124"/>
      <c r="E682" s="125"/>
      <c r="U682" s="193"/>
      <c r="EM682" s="193"/>
    </row>
    <row r="683" spans="1:143" ht="15.75" customHeight="1" x14ac:dyDescent="0.2">
      <c r="A683" s="123"/>
      <c r="B683" s="88"/>
      <c r="D683" s="124"/>
      <c r="E683" s="125"/>
      <c r="U683" s="193"/>
      <c r="EM683" s="193"/>
    </row>
    <row r="684" spans="1:143" ht="15.75" customHeight="1" x14ac:dyDescent="0.2">
      <c r="A684" s="123"/>
      <c r="B684" s="88"/>
      <c r="D684" s="124"/>
      <c r="E684" s="125"/>
      <c r="U684" s="193"/>
      <c r="EM684" s="193"/>
    </row>
    <row r="685" spans="1:143" ht="15.75" customHeight="1" x14ac:dyDescent="0.2">
      <c r="A685" s="123"/>
      <c r="B685" s="88"/>
      <c r="D685" s="124"/>
      <c r="E685" s="125"/>
      <c r="U685" s="193"/>
      <c r="EM685" s="193"/>
    </row>
    <row r="686" spans="1:143" ht="15.75" customHeight="1" x14ac:dyDescent="0.2">
      <c r="A686" s="123"/>
      <c r="B686" s="88"/>
      <c r="D686" s="124"/>
      <c r="E686" s="125"/>
      <c r="U686" s="193"/>
      <c r="EM686" s="193"/>
    </row>
    <row r="687" spans="1:143" ht="15.75" customHeight="1" x14ac:dyDescent="0.2">
      <c r="A687" s="123"/>
      <c r="B687" s="88"/>
      <c r="D687" s="124"/>
      <c r="E687" s="125"/>
      <c r="U687" s="193"/>
      <c r="EM687" s="193"/>
    </row>
    <row r="688" spans="1:143" ht="15.75" customHeight="1" x14ac:dyDescent="0.2">
      <c r="A688" s="123"/>
      <c r="B688" s="88"/>
      <c r="D688" s="124"/>
      <c r="E688" s="125"/>
      <c r="U688" s="193"/>
      <c r="EM688" s="193"/>
    </row>
    <row r="689" spans="1:143" ht="15.75" customHeight="1" x14ac:dyDescent="0.2">
      <c r="A689" s="123"/>
      <c r="B689" s="88"/>
      <c r="D689" s="124"/>
      <c r="E689" s="125"/>
      <c r="U689" s="193"/>
      <c r="EM689" s="193"/>
    </row>
    <row r="690" spans="1:143" ht="15.75" customHeight="1" x14ac:dyDescent="0.2">
      <c r="A690" s="123"/>
      <c r="B690" s="88"/>
      <c r="D690" s="124"/>
      <c r="E690" s="125"/>
      <c r="U690" s="193"/>
      <c r="EM690" s="193"/>
    </row>
    <row r="691" spans="1:143" ht="15.75" customHeight="1" x14ac:dyDescent="0.2">
      <c r="A691" s="123"/>
      <c r="B691" s="88"/>
      <c r="D691" s="124"/>
      <c r="E691" s="125"/>
      <c r="U691" s="193"/>
      <c r="EM691" s="193"/>
    </row>
    <row r="692" spans="1:143" ht="15.75" customHeight="1" x14ac:dyDescent="0.2">
      <c r="A692" s="123"/>
      <c r="B692" s="88"/>
      <c r="D692" s="124"/>
      <c r="E692" s="125"/>
      <c r="U692" s="193"/>
      <c r="EM692" s="193"/>
    </row>
    <row r="693" spans="1:143" ht="15.75" customHeight="1" x14ac:dyDescent="0.2">
      <c r="A693" s="123"/>
      <c r="B693" s="88"/>
      <c r="D693" s="124"/>
      <c r="E693" s="125"/>
      <c r="U693" s="193"/>
      <c r="EM693" s="193"/>
    </row>
    <row r="694" spans="1:143" ht="15.75" customHeight="1" x14ac:dyDescent="0.2">
      <c r="A694" s="123"/>
      <c r="B694" s="88"/>
      <c r="D694" s="124"/>
      <c r="E694" s="125"/>
      <c r="U694" s="193"/>
      <c r="EM694" s="193"/>
    </row>
    <row r="695" spans="1:143" ht="15.75" customHeight="1" x14ac:dyDescent="0.2">
      <c r="A695" s="123"/>
      <c r="B695" s="88"/>
      <c r="D695" s="124"/>
      <c r="E695" s="125"/>
      <c r="U695" s="193"/>
      <c r="EM695" s="193"/>
    </row>
    <row r="696" spans="1:143" ht="15.75" customHeight="1" x14ac:dyDescent="0.2">
      <c r="A696" s="123"/>
      <c r="B696" s="88"/>
      <c r="D696" s="124"/>
      <c r="E696" s="125"/>
      <c r="U696" s="193"/>
      <c r="EM696" s="193"/>
    </row>
    <row r="697" spans="1:143" ht="15.75" customHeight="1" x14ac:dyDescent="0.2">
      <c r="A697" s="123"/>
      <c r="B697" s="88"/>
      <c r="D697" s="124"/>
      <c r="E697" s="125"/>
      <c r="U697" s="193"/>
      <c r="EM697" s="193"/>
    </row>
    <row r="698" spans="1:143" ht="15.75" customHeight="1" x14ac:dyDescent="0.2">
      <c r="A698" s="123"/>
      <c r="B698" s="88"/>
      <c r="D698" s="124"/>
      <c r="E698" s="125"/>
      <c r="U698" s="193"/>
      <c r="EM698" s="193"/>
    </row>
    <row r="699" spans="1:143" ht="15.75" customHeight="1" x14ac:dyDescent="0.2">
      <c r="A699" s="123"/>
      <c r="B699" s="88"/>
      <c r="D699" s="124"/>
      <c r="E699" s="125"/>
      <c r="U699" s="193"/>
      <c r="EM699" s="193"/>
    </row>
    <row r="700" spans="1:143" ht="15.75" customHeight="1" x14ac:dyDescent="0.2">
      <c r="A700" s="123"/>
      <c r="B700" s="88"/>
      <c r="D700" s="124"/>
      <c r="E700" s="125"/>
      <c r="U700" s="193"/>
      <c r="EM700" s="193"/>
    </row>
    <row r="701" spans="1:143" ht="15.75" customHeight="1" x14ac:dyDescent="0.2">
      <c r="A701" s="123"/>
      <c r="B701" s="88"/>
      <c r="D701" s="124"/>
      <c r="E701" s="125"/>
      <c r="U701" s="193"/>
      <c r="EM701" s="193"/>
    </row>
    <row r="702" spans="1:143" ht="15.75" customHeight="1" x14ac:dyDescent="0.2">
      <c r="A702" s="123"/>
      <c r="B702" s="88"/>
      <c r="D702" s="124"/>
      <c r="E702" s="125"/>
      <c r="U702" s="193"/>
      <c r="EM702" s="193"/>
    </row>
    <row r="703" spans="1:143" ht="15.75" customHeight="1" x14ac:dyDescent="0.2">
      <c r="A703" s="123"/>
      <c r="B703" s="88"/>
      <c r="D703" s="124"/>
      <c r="E703" s="125"/>
      <c r="U703" s="193"/>
      <c r="EM703" s="193"/>
    </row>
    <row r="704" spans="1:143" ht="15.75" customHeight="1" x14ac:dyDescent="0.2">
      <c r="A704" s="123"/>
      <c r="B704" s="88"/>
      <c r="D704" s="124"/>
      <c r="E704" s="125"/>
      <c r="U704" s="193"/>
      <c r="EM704" s="193"/>
    </row>
    <row r="705" spans="1:143" ht="15.75" customHeight="1" x14ac:dyDescent="0.2">
      <c r="A705" s="123"/>
      <c r="B705" s="88"/>
      <c r="D705" s="124"/>
      <c r="E705" s="125"/>
      <c r="U705" s="193"/>
      <c r="EM705" s="193"/>
    </row>
    <row r="706" spans="1:143" ht="15.75" customHeight="1" x14ac:dyDescent="0.2">
      <c r="A706" s="123"/>
      <c r="B706" s="88"/>
      <c r="D706" s="124"/>
      <c r="E706" s="125"/>
      <c r="U706" s="193"/>
      <c r="EM706" s="193"/>
    </row>
    <row r="707" spans="1:143" ht="15.75" customHeight="1" x14ac:dyDescent="0.2">
      <c r="A707" s="123"/>
      <c r="B707" s="88"/>
      <c r="D707" s="124"/>
      <c r="E707" s="125"/>
      <c r="U707" s="193"/>
      <c r="EM707" s="193"/>
    </row>
    <row r="708" spans="1:143" ht="15.75" customHeight="1" x14ac:dyDescent="0.2">
      <c r="A708" s="123"/>
      <c r="B708" s="88"/>
      <c r="D708" s="124"/>
      <c r="E708" s="125"/>
      <c r="U708" s="193"/>
      <c r="EM708" s="193"/>
    </row>
    <row r="709" spans="1:143" ht="15.75" customHeight="1" x14ac:dyDescent="0.2">
      <c r="A709" s="123"/>
      <c r="B709" s="88"/>
      <c r="D709" s="124"/>
      <c r="E709" s="125"/>
      <c r="U709" s="193"/>
      <c r="EM709" s="193"/>
    </row>
    <row r="710" spans="1:143" ht="15.75" customHeight="1" x14ac:dyDescent="0.2">
      <c r="A710" s="123"/>
      <c r="B710" s="88"/>
      <c r="D710" s="124"/>
      <c r="E710" s="125"/>
      <c r="U710" s="193"/>
      <c r="EM710" s="193"/>
    </row>
    <row r="711" spans="1:143" ht="15.75" customHeight="1" x14ac:dyDescent="0.2">
      <c r="A711" s="123"/>
      <c r="B711" s="88"/>
      <c r="D711" s="124"/>
      <c r="E711" s="125"/>
      <c r="U711" s="193"/>
      <c r="EM711" s="193"/>
    </row>
    <row r="712" spans="1:143" ht="15.75" customHeight="1" x14ac:dyDescent="0.2">
      <c r="A712" s="123"/>
      <c r="B712" s="88"/>
      <c r="D712" s="124"/>
      <c r="E712" s="125"/>
      <c r="U712" s="193"/>
      <c r="EM712" s="193"/>
    </row>
    <row r="713" spans="1:143" ht="15.75" customHeight="1" x14ac:dyDescent="0.2">
      <c r="A713" s="123"/>
      <c r="B713" s="88"/>
      <c r="D713" s="124"/>
      <c r="E713" s="125"/>
      <c r="U713" s="193"/>
      <c r="EM713" s="193"/>
    </row>
    <row r="714" spans="1:143" ht="15.75" customHeight="1" x14ac:dyDescent="0.2">
      <c r="A714" s="123"/>
      <c r="B714" s="88"/>
      <c r="D714" s="124"/>
      <c r="E714" s="125"/>
      <c r="U714" s="193"/>
      <c r="EM714" s="193"/>
    </row>
    <row r="715" spans="1:143" ht="15.75" customHeight="1" x14ac:dyDescent="0.2">
      <c r="A715" s="123"/>
      <c r="B715" s="88"/>
      <c r="D715" s="124"/>
      <c r="E715" s="125"/>
      <c r="U715" s="193"/>
      <c r="EM715" s="193"/>
    </row>
    <row r="716" spans="1:143" ht="15.75" customHeight="1" x14ac:dyDescent="0.2">
      <c r="A716" s="123"/>
      <c r="B716" s="88"/>
      <c r="D716" s="124"/>
      <c r="E716" s="125"/>
      <c r="U716" s="193"/>
      <c r="EM716" s="193"/>
    </row>
    <row r="717" spans="1:143" ht="15.75" customHeight="1" x14ac:dyDescent="0.2">
      <c r="A717" s="123"/>
      <c r="B717" s="88"/>
      <c r="D717" s="124"/>
      <c r="E717" s="125"/>
      <c r="U717" s="193"/>
      <c r="EM717" s="193"/>
    </row>
    <row r="718" spans="1:143" ht="15.75" customHeight="1" x14ac:dyDescent="0.2">
      <c r="A718" s="123"/>
      <c r="B718" s="88"/>
      <c r="D718" s="124"/>
      <c r="E718" s="125"/>
      <c r="U718" s="193"/>
      <c r="EM718" s="193"/>
    </row>
    <row r="719" spans="1:143" ht="15.75" customHeight="1" x14ac:dyDescent="0.2">
      <c r="A719" s="123"/>
      <c r="B719" s="88"/>
      <c r="D719" s="124"/>
      <c r="E719" s="125"/>
      <c r="U719" s="193"/>
      <c r="EM719" s="193"/>
    </row>
    <row r="720" spans="1:143" ht="15.75" customHeight="1" x14ac:dyDescent="0.2">
      <c r="A720" s="123"/>
      <c r="B720" s="88"/>
      <c r="D720" s="124"/>
      <c r="E720" s="125"/>
      <c r="U720" s="193"/>
      <c r="EM720" s="193"/>
    </row>
    <row r="721" spans="1:143" ht="15.75" customHeight="1" x14ac:dyDescent="0.2">
      <c r="A721" s="123"/>
      <c r="B721" s="88"/>
      <c r="D721" s="124"/>
      <c r="E721" s="125"/>
      <c r="U721" s="193"/>
      <c r="EM721" s="193"/>
    </row>
    <row r="722" spans="1:143" ht="15.75" customHeight="1" x14ac:dyDescent="0.2">
      <c r="A722" s="123"/>
      <c r="B722" s="88"/>
      <c r="D722" s="124"/>
      <c r="E722" s="125"/>
      <c r="U722" s="193"/>
      <c r="EM722" s="193"/>
    </row>
    <row r="723" spans="1:143" ht="15.75" customHeight="1" x14ac:dyDescent="0.2">
      <c r="A723" s="123"/>
      <c r="B723" s="88"/>
      <c r="D723" s="124"/>
      <c r="E723" s="125"/>
      <c r="U723" s="193"/>
      <c r="EM723" s="193"/>
    </row>
    <row r="724" spans="1:143" ht="15.75" customHeight="1" x14ac:dyDescent="0.2">
      <c r="A724" s="123"/>
      <c r="B724" s="88"/>
      <c r="D724" s="124"/>
      <c r="E724" s="125"/>
      <c r="U724" s="193"/>
      <c r="EM724" s="193"/>
    </row>
    <row r="725" spans="1:143" ht="15.75" customHeight="1" x14ac:dyDescent="0.2">
      <c r="A725" s="123"/>
      <c r="B725" s="88"/>
      <c r="D725" s="124"/>
      <c r="E725" s="125"/>
      <c r="U725" s="193"/>
      <c r="EM725" s="193"/>
    </row>
    <row r="726" spans="1:143" ht="15.75" customHeight="1" x14ac:dyDescent="0.2">
      <c r="A726" s="123"/>
      <c r="B726" s="88"/>
      <c r="D726" s="124"/>
      <c r="E726" s="125"/>
      <c r="U726" s="193"/>
      <c r="EM726" s="193"/>
    </row>
    <row r="727" spans="1:143" ht="15.75" customHeight="1" x14ac:dyDescent="0.2">
      <c r="A727" s="123"/>
      <c r="B727" s="88"/>
      <c r="D727" s="124"/>
      <c r="E727" s="125"/>
      <c r="U727" s="193"/>
      <c r="EM727" s="193"/>
    </row>
    <row r="728" spans="1:143" ht="15.75" customHeight="1" x14ac:dyDescent="0.2">
      <c r="A728" s="123"/>
      <c r="B728" s="88"/>
      <c r="D728" s="124"/>
      <c r="E728" s="125"/>
      <c r="U728" s="193"/>
      <c r="EM728" s="193"/>
    </row>
    <row r="729" spans="1:143" ht="15.75" customHeight="1" x14ac:dyDescent="0.2">
      <c r="A729" s="123"/>
      <c r="B729" s="88"/>
      <c r="D729" s="124"/>
      <c r="E729" s="125"/>
      <c r="U729" s="193"/>
      <c r="EM729" s="193"/>
    </row>
    <row r="730" spans="1:143" ht="15.75" customHeight="1" x14ac:dyDescent="0.2">
      <c r="A730" s="123"/>
      <c r="B730" s="88"/>
      <c r="D730" s="124"/>
      <c r="E730" s="125"/>
      <c r="U730" s="193"/>
      <c r="EM730" s="193"/>
    </row>
    <row r="731" spans="1:143" ht="15.75" customHeight="1" x14ac:dyDescent="0.2">
      <c r="A731" s="123"/>
      <c r="B731" s="88"/>
      <c r="D731" s="124"/>
      <c r="E731" s="125"/>
      <c r="U731" s="193"/>
      <c r="EM731" s="193"/>
    </row>
    <row r="732" spans="1:143" ht="15.75" customHeight="1" x14ac:dyDescent="0.2">
      <c r="A732" s="123"/>
      <c r="B732" s="88"/>
      <c r="D732" s="124"/>
      <c r="E732" s="125"/>
      <c r="U732" s="193"/>
      <c r="EM732" s="193"/>
    </row>
    <row r="733" spans="1:143" ht="15.75" customHeight="1" x14ac:dyDescent="0.2">
      <c r="A733" s="123"/>
      <c r="B733" s="88"/>
      <c r="D733" s="124"/>
      <c r="E733" s="125"/>
      <c r="U733" s="193"/>
      <c r="EM733" s="193"/>
    </row>
    <row r="734" spans="1:143" ht="15.75" customHeight="1" x14ac:dyDescent="0.2">
      <c r="A734" s="123"/>
      <c r="B734" s="88"/>
      <c r="D734" s="124"/>
      <c r="E734" s="125"/>
      <c r="U734" s="193"/>
      <c r="EM734" s="193"/>
    </row>
    <row r="735" spans="1:143" ht="15.75" customHeight="1" x14ac:dyDescent="0.2">
      <c r="A735" s="123"/>
      <c r="B735" s="88"/>
      <c r="D735" s="124"/>
      <c r="E735" s="125"/>
      <c r="U735" s="193"/>
      <c r="EM735" s="193"/>
    </row>
    <row r="736" spans="1:143" ht="15.75" customHeight="1" x14ac:dyDescent="0.2">
      <c r="A736" s="123"/>
      <c r="B736" s="88"/>
      <c r="D736" s="124"/>
      <c r="E736" s="125"/>
      <c r="U736" s="193"/>
      <c r="EM736" s="193"/>
    </row>
    <row r="737" spans="1:143" ht="15.75" customHeight="1" x14ac:dyDescent="0.2">
      <c r="A737" s="123"/>
      <c r="B737" s="88"/>
      <c r="D737" s="124"/>
      <c r="E737" s="125"/>
      <c r="U737" s="193"/>
      <c r="EM737" s="193"/>
    </row>
    <row r="738" spans="1:143" ht="15.75" customHeight="1" x14ac:dyDescent="0.2">
      <c r="A738" s="123"/>
      <c r="B738" s="88"/>
      <c r="D738" s="124"/>
      <c r="E738" s="125"/>
      <c r="U738" s="193"/>
      <c r="EM738" s="193"/>
    </row>
    <row r="739" spans="1:143" ht="15.75" customHeight="1" x14ac:dyDescent="0.2">
      <c r="A739" s="123"/>
      <c r="B739" s="88"/>
      <c r="D739" s="124"/>
      <c r="E739" s="125"/>
      <c r="U739" s="193"/>
      <c r="EM739" s="193"/>
    </row>
    <row r="740" spans="1:143" ht="15.75" customHeight="1" x14ac:dyDescent="0.2">
      <c r="A740" s="123"/>
      <c r="B740" s="88"/>
      <c r="D740" s="124"/>
      <c r="E740" s="125"/>
      <c r="U740" s="193"/>
      <c r="EM740" s="193"/>
    </row>
    <row r="741" spans="1:143" ht="15.75" customHeight="1" x14ac:dyDescent="0.2">
      <c r="A741" s="123"/>
      <c r="B741" s="88"/>
      <c r="D741" s="124"/>
      <c r="E741" s="125"/>
      <c r="U741" s="193"/>
      <c r="EM741" s="193"/>
    </row>
  </sheetData>
  <mergeCells count="2">
    <mergeCell ref="A9:E9"/>
    <mergeCell ref="B56:C56"/>
  </mergeCells>
  <dataValidations count="1">
    <dataValidation type="list" allowBlank="1" showErrorMessage="1" sqref="C20:C55" xr:uid="{92A36FB9-53C8-AB4D-A313-FCE4CAAF5D46}">
      <formula1>$C$5:$C$19</formula1>
    </dataValidation>
  </dataValidation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EQ1000"/>
  <sheetViews>
    <sheetView workbookViewId="0">
      <selection activeCell="AC22" sqref="AC22"/>
    </sheetView>
  </sheetViews>
  <sheetFormatPr baseColWidth="10" defaultColWidth="11.1640625" defaultRowHeight="15" customHeight="1" x14ac:dyDescent="0.2"/>
  <cols>
    <col min="1" max="1" width="22.6640625" customWidth="1"/>
    <col min="2" max="2" width="27.1640625" customWidth="1"/>
    <col min="3" max="3" width="15.5" customWidth="1"/>
    <col min="4" max="4" width="9" customWidth="1"/>
    <col min="5" max="25" width="1" customWidth="1"/>
    <col min="26" max="26" width="7.1640625" customWidth="1"/>
    <col min="27" max="27" width="12.1640625" customWidth="1"/>
    <col min="28" max="146" width="11.5" customWidth="1"/>
    <col min="147" max="147" width="10.5" customWidth="1"/>
  </cols>
  <sheetData>
    <row r="1" spans="1:147" ht="15.75" customHeight="1" x14ac:dyDescent="0.2">
      <c r="A1" s="92"/>
      <c r="B1" s="92"/>
      <c r="C1" s="92"/>
      <c r="D1" s="92"/>
      <c r="E1" s="92"/>
      <c r="F1" s="92"/>
      <c r="G1" s="92"/>
      <c r="H1" s="92"/>
      <c r="I1" s="92"/>
      <c r="J1" s="92"/>
      <c r="K1" s="92"/>
      <c r="L1" s="92"/>
      <c r="M1" s="92"/>
      <c r="N1" s="92"/>
      <c r="O1" s="92"/>
      <c r="P1" s="92"/>
      <c r="Q1" s="92"/>
      <c r="R1" s="92"/>
      <c r="S1" s="92"/>
      <c r="T1" s="92"/>
      <c r="U1" s="92"/>
      <c r="V1" s="92"/>
      <c r="W1" s="92"/>
      <c r="X1" s="92"/>
      <c r="Y1" s="92"/>
      <c r="Z1" s="143" t="s">
        <v>153</v>
      </c>
      <c r="AA1" s="111">
        <v>1</v>
      </c>
      <c r="AB1" s="111">
        <f t="shared" ref="AB1:EP1" si="0">AA1+1</f>
        <v>2</v>
      </c>
      <c r="AC1" s="111">
        <f t="shared" si="0"/>
        <v>3</v>
      </c>
      <c r="AD1" s="111">
        <f t="shared" si="0"/>
        <v>4</v>
      </c>
      <c r="AE1" s="111">
        <f t="shared" si="0"/>
        <v>5</v>
      </c>
      <c r="AF1" s="111">
        <f t="shared" si="0"/>
        <v>6</v>
      </c>
      <c r="AG1" s="111">
        <f t="shared" si="0"/>
        <v>7</v>
      </c>
      <c r="AH1" s="111">
        <f t="shared" si="0"/>
        <v>8</v>
      </c>
      <c r="AI1" s="111">
        <f t="shared" si="0"/>
        <v>9</v>
      </c>
      <c r="AJ1" s="111">
        <f t="shared" si="0"/>
        <v>10</v>
      </c>
      <c r="AK1" s="111">
        <f t="shared" si="0"/>
        <v>11</v>
      </c>
      <c r="AL1" s="111">
        <f t="shared" si="0"/>
        <v>12</v>
      </c>
      <c r="AM1" s="111">
        <f t="shared" si="0"/>
        <v>13</v>
      </c>
      <c r="AN1" s="111">
        <f t="shared" si="0"/>
        <v>14</v>
      </c>
      <c r="AO1" s="111">
        <f t="shared" si="0"/>
        <v>15</v>
      </c>
      <c r="AP1" s="111">
        <f t="shared" si="0"/>
        <v>16</v>
      </c>
      <c r="AQ1" s="111">
        <f t="shared" si="0"/>
        <v>17</v>
      </c>
      <c r="AR1" s="111">
        <f t="shared" si="0"/>
        <v>18</v>
      </c>
      <c r="AS1" s="111">
        <f t="shared" si="0"/>
        <v>19</v>
      </c>
      <c r="AT1" s="111">
        <f t="shared" si="0"/>
        <v>20</v>
      </c>
      <c r="AU1" s="111">
        <f t="shared" si="0"/>
        <v>21</v>
      </c>
      <c r="AV1" s="111">
        <f t="shared" si="0"/>
        <v>22</v>
      </c>
      <c r="AW1" s="111">
        <f t="shared" si="0"/>
        <v>23</v>
      </c>
      <c r="AX1" s="111">
        <f t="shared" si="0"/>
        <v>24</v>
      </c>
      <c r="AY1" s="111">
        <f t="shared" si="0"/>
        <v>25</v>
      </c>
      <c r="AZ1" s="111">
        <f t="shared" si="0"/>
        <v>26</v>
      </c>
      <c r="BA1" s="111">
        <f t="shared" si="0"/>
        <v>27</v>
      </c>
      <c r="BB1" s="111">
        <f t="shared" si="0"/>
        <v>28</v>
      </c>
      <c r="BC1" s="111">
        <f t="shared" si="0"/>
        <v>29</v>
      </c>
      <c r="BD1" s="111">
        <f t="shared" si="0"/>
        <v>30</v>
      </c>
      <c r="BE1" s="111">
        <f t="shared" si="0"/>
        <v>31</v>
      </c>
      <c r="BF1" s="111">
        <f t="shared" si="0"/>
        <v>32</v>
      </c>
      <c r="BG1" s="111">
        <f t="shared" si="0"/>
        <v>33</v>
      </c>
      <c r="BH1" s="111">
        <f t="shared" si="0"/>
        <v>34</v>
      </c>
      <c r="BI1" s="111">
        <f t="shared" si="0"/>
        <v>35</v>
      </c>
      <c r="BJ1" s="111">
        <f t="shared" si="0"/>
        <v>36</v>
      </c>
      <c r="BK1" s="111">
        <f t="shared" si="0"/>
        <v>37</v>
      </c>
      <c r="BL1" s="111">
        <f t="shared" si="0"/>
        <v>38</v>
      </c>
      <c r="BM1" s="111">
        <f t="shared" si="0"/>
        <v>39</v>
      </c>
      <c r="BN1" s="111">
        <f t="shared" si="0"/>
        <v>40</v>
      </c>
      <c r="BO1" s="111">
        <f t="shared" si="0"/>
        <v>41</v>
      </c>
      <c r="BP1" s="111">
        <f t="shared" si="0"/>
        <v>42</v>
      </c>
      <c r="BQ1" s="111">
        <f t="shared" si="0"/>
        <v>43</v>
      </c>
      <c r="BR1" s="111">
        <f t="shared" si="0"/>
        <v>44</v>
      </c>
      <c r="BS1" s="111">
        <f t="shared" si="0"/>
        <v>45</v>
      </c>
      <c r="BT1" s="111">
        <f t="shared" si="0"/>
        <v>46</v>
      </c>
      <c r="BU1" s="111">
        <f t="shared" si="0"/>
        <v>47</v>
      </c>
      <c r="BV1" s="111">
        <f t="shared" si="0"/>
        <v>48</v>
      </c>
      <c r="BW1" s="111">
        <f t="shared" si="0"/>
        <v>49</v>
      </c>
      <c r="BX1" s="111">
        <f t="shared" si="0"/>
        <v>50</v>
      </c>
      <c r="BY1" s="111">
        <f t="shared" si="0"/>
        <v>51</v>
      </c>
      <c r="BZ1" s="111">
        <f t="shared" si="0"/>
        <v>52</v>
      </c>
      <c r="CA1" s="111">
        <f t="shared" si="0"/>
        <v>53</v>
      </c>
      <c r="CB1" s="111">
        <f t="shared" si="0"/>
        <v>54</v>
      </c>
      <c r="CC1" s="111">
        <f t="shared" si="0"/>
        <v>55</v>
      </c>
      <c r="CD1" s="111">
        <f t="shared" si="0"/>
        <v>56</v>
      </c>
      <c r="CE1" s="111">
        <f t="shared" si="0"/>
        <v>57</v>
      </c>
      <c r="CF1" s="111">
        <f t="shared" si="0"/>
        <v>58</v>
      </c>
      <c r="CG1" s="111">
        <f t="shared" si="0"/>
        <v>59</v>
      </c>
      <c r="CH1" s="111">
        <f t="shared" si="0"/>
        <v>60</v>
      </c>
      <c r="CI1" s="111">
        <f t="shared" si="0"/>
        <v>61</v>
      </c>
      <c r="CJ1" s="111">
        <f t="shared" si="0"/>
        <v>62</v>
      </c>
      <c r="CK1" s="111">
        <f t="shared" si="0"/>
        <v>63</v>
      </c>
      <c r="CL1" s="111">
        <f t="shared" si="0"/>
        <v>64</v>
      </c>
      <c r="CM1" s="111">
        <f t="shared" si="0"/>
        <v>65</v>
      </c>
      <c r="CN1" s="111">
        <f t="shared" si="0"/>
        <v>66</v>
      </c>
      <c r="CO1" s="111">
        <f t="shared" si="0"/>
        <v>67</v>
      </c>
      <c r="CP1" s="111">
        <f t="shared" si="0"/>
        <v>68</v>
      </c>
      <c r="CQ1" s="111">
        <f t="shared" si="0"/>
        <v>69</v>
      </c>
      <c r="CR1" s="111">
        <f t="shared" si="0"/>
        <v>70</v>
      </c>
      <c r="CS1" s="111">
        <f t="shared" si="0"/>
        <v>71</v>
      </c>
      <c r="CT1" s="111">
        <f t="shared" si="0"/>
        <v>72</v>
      </c>
      <c r="CU1" s="111">
        <f t="shared" si="0"/>
        <v>73</v>
      </c>
      <c r="CV1" s="111">
        <f t="shared" si="0"/>
        <v>74</v>
      </c>
      <c r="CW1" s="111">
        <f t="shared" si="0"/>
        <v>75</v>
      </c>
      <c r="CX1" s="111">
        <f t="shared" si="0"/>
        <v>76</v>
      </c>
      <c r="CY1" s="111">
        <f t="shared" si="0"/>
        <v>77</v>
      </c>
      <c r="CZ1" s="111">
        <f t="shared" si="0"/>
        <v>78</v>
      </c>
      <c r="DA1" s="111">
        <f t="shared" si="0"/>
        <v>79</v>
      </c>
      <c r="DB1" s="111">
        <f t="shared" si="0"/>
        <v>80</v>
      </c>
      <c r="DC1" s="111">
        <f t="shared" si="0"/>
        <v>81</v>
      </c>
      <c r="DD1" s="111">
        <f t="shared" si="0"/>
        <v>82</v>
      </c>
      <c r="DE1" s="111">
        <f t="shared" si="0"/>
        <v>83</v>
      </c>
      <c r="DF1" s="111">
        <f t="shared" si="0"/>
        <v>84</v>
      </c>
      <c r="DG1" s="111">
        <f t="shared" si="0"/>
        <v>85</v>
      </c>
      <c r="DH1" s="111">
        <f t="shared" si="0"/>
        <v>86</v>
      </c>
      <c r="DI1" s="111">
        <f t="shared" si="0"/>
        <v>87</v>
      </c>
      <c r="DJ1" s="111">
        <f t="shared" si="0"/>
        <v>88</v>
      </c>
      <c r="DK1" s="111">
        <f t="shared" si="0"/>
        <v>89</v>
      </c>
      <c r="DL1" s="111">
        <f t="shared" si="0"/>
        <v>90</v>
      </c>
      <c r="DM1" s="111">
        <f t="shared" si="0"/>
        <v>91</v>
      </c>
      <c r="DN1" s="111">
        <f t="shared" si="0"/>
        <v>92</v>
      </c>
      <c r="DO1" s="111">
        <f t="shared" si="0"/>
        <v>93</v>
      </c>
      <c r="DP1" s="111">
        <f t="shared" si="0"/>
        <v>94</v>
      </c>
      <c r="DQ1" s="111">
        <f t="shared" si="0"/>
        <v>95</v>
      </c>
      <c r="DR1" s="111">
        <f t="shared" si="0"/>
        <v>96</v>
      </c>
      <c r="DS1" s="111">
        <f t="shared" si="0"/>
        <v>97</v>
      </c>
      <c r="DT1" s="111">
        <f t="shared" si="0"/>
        <v>98</v>
      </c>
      <c r="DU1" s="111">
        <f t="shared" si="0"/>
        <v>99</v>
      </c>
      <c r="DV1" s="111">
        <f t="shared" si="0"/>
        <v>100</v>
      </c>
      <c r="DW1" s="111">
        <f t="shared" si="0"/>
        <v>101</v>
      </c>
      <c r="DX1" s="111">
        <f t="shared" si="0"/>
        <v>102</v>
      </c>
      <c r="DY1" s="111">
        <f t="shared" si="0"/>
        <v>103</v>
      </c>
      <c r="DZ1" s="111">
        <f t="shared" si="0"/>
        <v>104</v>
      </c>
      <c r="EA1" s="111">
        <f t="shared" si="0"/>
        <v>105</v>
      </c>
      <c r="EB1" s="111">
        <f t="shared" si="0"/>
        <v>106</v>
      </c>
      <c r="EC1" s="111">
        <f t="shared" si="0"/>
        <v>107</v>
      </c>
      <c r="ED1" s="111">
        <f t="shared" si="0"/>
        <v>108</v>
      </c>
      <c r="EE1" s="111">
        <f t="shared" si="0"/>
        <v>109</v>
      </c>
      <c r="EF1" s="111">
        <f t="shared" si="0"/>
        <v>110</v>
      </c>
      <c r="EG1" s="111">
        <f t="shared" si="0"/>
        <v>111</v>
      </c>
      <c r="EH1" s="111">
        <f t="shared" si="0"/>
        <v>112</v>
      </c>
      <c r="EI1" s="111">
        <f t="shared" si="0"/>
        <v>113</v>
      </c>
      <c r="EJ1" s="111">
        <f t="shared" si="0"/>
        <v>114</v>
      </c>
      <c r="EK1" s="111">
        <f t="shared" si="0"/>
        <v>115</v>
      </c>
      <c r="EL1" s="111">
        <f t="shared" si="0"/>
        <v>116</v>
      </c>
      <c r="EM1" s="111">
        <f t="shared" si="0"/>
        <v>117</v>
      </c>
      <c r="EN1" s="111">
        <f t="shared" si="0"/>
        <v>118</v>
      </c>
      <c r="EO1" s="111">
        <f t="shared" si="0"/>
        <v>119</v>
      </c>
      <c r="EP1" s="111">
        <f t="shared" si="0"/>
        <v>120</v>
      </c>
      <c r="EQ1" s="109"/>
    </row>
    <row r="2" spans="1:147" ht="15.75" customHeight="1" x14ac:dyDescent="0.2">
      <c r="A2" s="92"/>
      <c r="B2" s="92"/>
      <c r="C2" s="92"/>
      <c r="D2" s="92"/>
      <c r="E2" s="92"/>
      <c r="F2" s="92"/>
      <c r="G2" s="92"/>
      <c r="H2" s="92"/>
      <c r="I2" s="92"/>
      <c r="J2" s="92"/>
      <c r="K2" s="92"/>
      <c r="L2" s="92"/>
      <c r="M2" s="92"/>
      <c r="N2" s="92"/>
      <c r="O2" s="92"/>
      <c r="P2" s="92"/>
      <c r="Q2" s="92"/>
      <c r="R2" s="92"/>
      <c r="S2" s="92"/>
      <c r="T2" s="92"/>
      <c r="U2" s="92"/>
      <c r="V2" s="92"/>
      <c r="W2" s="92"/>
      <c r="X2" s="92"/>
      <c r="Y2" s="92"/>
      <c r="Z2" s="143" t="s">
        <v>154</v>
      </c>
      <c r="AA2" s="144">
        <f>Rent_Roll!W2</f>
        <v>45838</v>
      </c>
      <c r="AB2" s="144">
        <f>Rent_Roll!X2</f>
        <v>45869</v>
      </c>
      <c r="AC2" s="144">
        <f>Rent_Roll!Y2</f>
        <v>45900</v>
      </c>
      <c r="AD2" s="144">
        <f>Rent_Roll!Z2</f>
        <v>45930</v>
      </c>
      <c r="AE2" s="144">
        <f>Rent_Roll!AA2</f>
        <v>45961</v>
      </c>
      <c r="AF2" s="144">
        <f>Rent_Roll!AB2</f>
        <v>45991</v>
      </c>
      <c r="AG2" s="144">
        <f>Rent_Roll!AC2</f>
        <v>46022</v>
      </c>
      <c r="AH2" s="144">
        <f>Rent_Roll!AD2</f>
        <v>46053</v>
      </c>
      <c r="AI2" s="144">
        <f>Rent_Roll!AE2</f>
        <v>46081</v>
      </c>
      <c r="AJ2" s="144">
        <f>Rent_Roll!AF2</f>
        <v>46112</v>
      </c>
      <c r="AK2" s="144">
        <f>Rent_Roll!AG2</f>
        <v>46142</v>
      </c>
      <c r="AL2" s="144">
        <f>Rent_Roll!AH2</f>
        <v>46173</v>
      </c>
      <c r="AM2" s="144">
        <f>Rent_Roll!AI2</f>
        <v>46203</v>
      </c>
      <c r="AN2" s="144">
        <f>Rent_Roll!AJ2</f>
        <v>46234</v>
      </c>
      <c r="AO2" s="144">
        <f>Rent_Roll!AK2</f>
        <v>46265</v>
      </c>
      <c r="AP2" s="144">
        <f>Rent_Roll!AL2</f>
        <v>46295</v>
      </c>
      <c r="AQ2" s="144">
        <f>Rent_Roll!AM2</f>
        <v>46326</v>
      </c>
      <c r="AR2" s="144">
        <f>Rent_Roll!AN2</f>
        <v>46356</v>
      </c>
      <c r="AS2" s="144">
        <f>Rent_Roll!AO2</f>
        <v>46387</v>
      </c>
      <c r="AT2" s="144">
        <f>Rent_Roll!AP2</f>
        <v>46418</v>
      </c>
      <c r="AU2" s="144">
        <f>Rent_Roll!AQ2</f>
        <v>46446</v>
      </c>
      <c r="AV2" s="144">
        <f>Rent_Roll!AR2</f>
        <v>46477</v>
      </c>
      <c r="AW2" s="144">
        <f>Rent_Roll!AS2</f>
        <v>46507</v>
      </c>
      <c r="AX2" s="144">
        <f>Rent_Roll!AT2</f>
        <v>46538</v>
      </c>
      <c r="AY2" s="144">
        <f>Rent_Roll!AU2</f>
        <v>46568</v>
      </c>
      <c r="AZ2" s="144">
        <f>Rent_Roll!AV2</f>
        <v>46599</v>
      </c>
      <c r="BA2" s="144">
        <f>Rent_Roll!AW2</f>
        <v>46630</v>
      </c>
      <c r="BB2" s="144">
        <f>Rent_Roll!AX2</f>
        <v>46660</v>
      </c>
      <c r="BC2" s="144">
        <f>Rent_Roll!AY2</f>
        <v>46691</v>
      </c>
      <c r="BD2" s="144">
        <f>Rent_Roll!AZ2</f>
        <v>46721</v>
      </c>
      <c r="BE2" s="144">
        <f>Rent_Roll!BA2</f>
        <v>46752</v>
      </c>
      <c r="BF2" s="144">
        <f>Rent_Roll!BB2</f>
        <v>46783</v>
      </c>
      <c r="BG2" s="144">
        <f>Rent_Roll!BC2</f>
        <v>46812</v>
      </c>
      <c r="BH2" s="144">
        <f>Rent_Roll!BD2</f>
        <v>46843</v>
      </c>
      <c r="BI2" s="144">
        <f>Rent_Roll!BE2</f>
        <v>46873</v>
      </c>
      <c r="BJ2" s="144">
        <f>Rent_Roll!BF2</f>
        <v>46904</v>
      </c>
      <c r="BK2" s="144">
        <f>Rent_Roll!BG2</f>
        <v>46934</v>
      </c>
      <c r="BL2" s="144">
        <f>Rent_Roll!BH2</f>
        <v>46965</v>
      </c>
      <c r="BM2" s="144">
        <f>Rent_Roll!BI2</f>
        <v>46996</v>
      </c>
      <c r="BN2" s="144">
        <f>Rent_Roll!BJ2</f>
        <v>47026</v>
      </c>
      <c r="BO2" s="144">
        <f>Rent_Roll!BK2</f>
        <v>47057</v>
      </c>
      <c r="BP2" s="144">
        <f>Rent_Roll!BL2</f>
        <v>47087</v>
      </c>
      <c r="BQ2" s="144">
        <f>Rent_Roll!BM2</f>
        <v>47118</v>
      </c>
      <c r="BR2" s="144">
        <f>Rent_Roll!BN2</f>
        <v>47149</v>
      </c>
      <c r="BS2" s="144">
        <f>Rent_Roll!BO2</f>
        <v>47177</v>
      </c>
      <c r="BT2" s="144">
        <f>Rent_Roll!BP2</f>
        <v>47208</v>
      </c>
      <c r="BU2" s="144">
        <f>Rent_Roll!BQ2</f>
        <v>47238</v>
      </c>
      <c r="BV2" s="144">
        <f>Rent_Roll!BR2</f>
        <v>47269</v>
      </c>
      <c r="BW2" s="144">
        <f>Rent_Roll!BS2</f>
        <v>47299</v>
      </c>
      <c r="BX2" s="144">
        <f>Rent_Roll!BT2</f>
        <v>47330</v>
      </c>
      <c r="BY2" s="144">
        <f>Rent_Roll!BU2</f>
        <v>47361</v>
      </c>
      <c r="BZ2" s="144">
        <f>Rent_Roll!BV2</f>
        <v>47391</v>
      </c>
      <c r="CA2" s="144">
        <f>Rent_Roll!BW2</f>
        <v>47422</v>
      </c>
      <c r="CB2" s="144">
        <f>Rent_Roll!BX2</f>
        <v>47452</v>
      </c>
      <c r="CC2" s="144">
        <f>Rent_Roll!BY2</f>
        <v>47483</v>
      </c>
      <c r="CD2" s="144">
        <f>Rent_Roll!BZ2</f>
        <v>47514</v>
      </c>
      <c r="CE2" s="144">
        <f>Rent_Roll!CA2</f>
        <v>47542</v>
      </c>
      <c r="CF2" s="144">
        <f>Rent_Roll!CB2</f>
        <v>47573</v>
      </c>
      <c r="CG2" s="144">
        <f>Rent_Roll!CC2</f>
        <v>47603</v>
      </c>
      <c r="CH2" s="144">
        <f>Rent_Roll!CD2</f>
        <v>47634</v>
      </c>
      <c r="CI2" s="144">
        <f>Rent_Roll!CE2</f>
        <v>47664</v>
      </c>
      <c r="CJ2" s="144">
        <f>Rent_Roll!CF2</f>
        <v>47695</v>
      </c>
      <c r="CK2" s="144">
        <f>Rent_Roll!CG2</f>
        <v>47726</v>
      </c>
      <c r="CL2" s="144">
        <f>Rent_Roll!CH2</f>
        <v>47756</v>
      </c>
      <c r="CM2" s="144">
        <f>Rent_Roll!CI2</f>
        <v>47787</v>
      </c>
      <c r="CN2" s="144">
        <f>Rent_Roll!CJ2</f>
        <v>47817</v>
      </c>
      <c r="CO2" s="144">
        <f>Rent_Roll!CK2</f>
        <v>47848</v>
      </c>
      <c r="CP2" s="144">
        <f>Rent_Roll!CL2</f>
        <v>47879</v>
      </c>
      <c r="CQ2" s="144">
        <f>Rent_Roll!CM2</f>
        <v>47907</v>
      </c>
      <c r="CR2" s="144">
        <f>Rent_Roll!CN2</f>
        <v>47938</v>
      </c>
      <c r="CS2" s="144">
        <f>Rent_Roll!CO2</f>
        <v>47968</v>
      </c>
      <c r="CT2" s="144">
        <f>Rent_Roll!CP2</f>
        <v>47999</v>
      </c>
      <c r="CU2" s="144">
        <f>Rent_Roll!CQ2</f>
        <v>48029</v>
      </c>
      <c r="CV2" s="144">
        <f>Rent_Roll!CR2</f>
        <v>48060</v>
      </c>
      <c r="CW2" s="144">
        <f>Rent_Roll!CS2</f>
        <v>48091</v>
      </c>
      <c r="CX2" s="144">
        <f>Rent_Roll!CT2</f>
        <v>48121</v>
      </c>
      <c r="CY2" s="144">
        <f>Rent_Roll!CU2</f>
        <v>48152</v>
      </c>
      <c r="CZ2" s="144">
        <f>Rent_Roll!CV2</f>
        <v>48182</v>
      </c>
      <c r="DA2" s="144">
        <f>Rent_Roll!CW2</f>
        <v>48213</v>
      </c>
      <c r="DB2" s="144">
        <f>Rent_Roll!CX2</f>
        <v>48244</v>
      </c>
      <c r="DC2" s="144">
        <f>Rent_Roll!CY2</f>
        <v>48273</v>
      </c>
      <c r="DD2" s="144">
        <f>Rent_Roll!CZ2</f>
        <v>48304</v>
      </c>
      <c r="DE2" s="144">
        <f>Rent_Roll!DA2</f>
        <v>48334</v>
      </c>
      <c r="DF2" s="144">
        <f>Rent_Roll!DB2</f>
        <v>48365</v>
      </c>
      <c r="DG2" s="144">
        <f>Rent_Roll!DC2</f>
        <v>48395</v>
      </c>
      <c r="DH2" s="144">
        <f>Rent_Roll!DD2</f>
        <v>48426</v>
      </c>
      <c r="DI2" s="144">
        <f>Rent_Roll!DE2</f>
        <v>48457</v>
      </c>
      <c r="DJ2" s="144">
        <f>Rent_Roll!DF2</f>
        <v>48487</v>
      </c>
      <c r="DK2" s="144">
        <f>Rent_Roll!DG2</f>
        <v>48518</v>
      </c>
      <c r="DL2" s="144">
        <f>Rent_Roll!DH2</f>
        <v>48548</v>
      </c>
      <c r="DM2" s="144">
        <f>Rent_Roll!DI2</f>
        <v>48579</v>
      </c>
      <c r="DN2" s="144">
        <f>Rent_Roll!DJ2</f>
        <v>48610</v>
      </c>
      <c r="DO2" s="144">
        <f>Rent_Roll!DK2</f>
        <v>48638</v>
      </c>
      <c r="DP2" s="144">
        <f>Rent_Roll!DL2</f>
        <v>48669</v>
      </c>
      <c r="DQ2" s="144">
        <f>Rent_Roll!DM2</f>
        <v>48699</v>
      </c>
      <c r="DR2" s="144">
        <f>Rent_Roll!DN2</f>
        <v>48730</v>
      </c>
      <c r="DS2" s="144">
        <f>Rent_Roll!DO2</f>
        <v>48760</v>
      </c>
      <c r="DT2" s="144">
        <f>Rent_Roll!DP2</f>
        <v>48791</v>
      </c>
      <c r="DU2" s="144">
        <f>Rent_Roll!DQ2</f>
        <v>48822</v>
      </c>
      <c r="DV2" s="144">
        <f>Rent_Roll!DR2</f>
        <v>48852</v>
      </c>
      <c r="DW2" s="144">
        <f>Rent_Roll!DS2</f>
        <v>48883</v>
      </c>
      <c r="DX2" s="144">
        <f>Rent_Roll!DT2</f>
        <v>48913</v>
      </c>
      <c r="DY2" s="144">
        <f>Rent_Roll!DU2</f>
        <v>48944</v>
      </c>
      <c r="DZ2" s="144">
        <f>Rent_Roll!DV2</f>
        <v>48975</v>
      </c>
      <c r="EA2" s="144">
        <f>Rent_Roll!DW2</f>
        <v>49003</v>
      </c>
      <c r="EB2" s="144">
        <f>Rent_Roll!DX2</f>
        <v>49034</v>
      </c>
      <c r="EC2" s="144">
        <f>Rent_Roll!DY2</f>
        <v>49064</v>
      </c>
      <c r="ED2" s="144">
        <f>Rent_Roll!DZ2</f>
        <v>49095</v>
      </c>
      <c r="EE2" s="144">
        <f>Rent_Roll!EA2</f>
        <v>49125</v>
      </c>
      <c r="EF2" s="144">
        <f>Rent_Roll!EB2</f>
        <v>49156</v>
      </c>
      <c r="EG2" s="144">
        <f>Rent_Roll!EC2</f>
        <v>49187</v>
      </c>
      <c r="EH2" s="144">
        <f>Rent_Roll!ED2</f>
        <v>49217</v>
      </c>
      <c r="EI2" s="144">
        <f>Rent_Roll!EE2</f>
        <v>49248</v>
      </c>
      <c r="EJ2" s="144">
        <f>Rent_Roll!EF2</f>
        <v>49278</v>
      </c>
      <c r="EK2" s="144">
        <f>Rent_Roll!EG2</f>
        <v>49309</v>
      </c>
      <c r="EL2" s="144">
        <f>Rent_Roll!EH2</f>
        <v>49340</v>
      </c>
      <c r="EM2" s="144">
        <f>Rent_Roll!EI2</f>
        <v>49368</v>
      </c>
      <c r="EN2" s="144">
        <f>Rent_Roll!EJ2</f>
        <v>49399</v>
      </c>
      <c r="EO2" s="144">
        <f>Rent_Roll!EK2</f>
        <v>49429</v>
      </c>
      <c r="EP2" s="144">
        <f>Rent_Roll!EL2</f>
        <v>49460</v>
      </c>
      <c r="EQ2" s="109"/>
    </row>
    <row r="3" spans="1:147" ht="15.75" customHeight="1" x14ac:dyDescent="0.2">
      <c r="A3" s="115" t="s">
        <v>172</v>
      </c>
      <c r="B3" s="115"/>
      <c r="C3" s="115"/>
      <c r="D3" s="115"/>
      <c r="E3" s="115"/>
      <c r="F3" s="115"/>
      <c r="G3" s="115"/>
      <c r="H3" s="115"/>
      <c r="I3" s="115"/>
      <c r="J3" s="115"/>
      <c r="K3" s="115"/>
      <c r="L3" s="115"/>
      <c r="M3" s="115"/>
      <c r="N3" s="115"/>
      <c r="O3" s="115"/>
      <c r="P3" s="115"/>
      <c r="Q3" s="115"/>
      <c r="R3" s="115"/>
      <c r="S3" s="115"/>
      <c r="T3" s="115"/>
      <c r="U3" s="115"/>
      <c r="V3" s="115"/>
      <c r="W3" s="115"/>
      <c r="X3" s="115"/>
      <c r="Y3" s="115"/>
      <c r="Z3" s="145" t="s">
        <v>156</v>
      </c>
      <c r="AA3" s="146">
        <f t="shared" ref="AA3:EP3" si="1">ROUNDUP(AA1/12,0)</f>
        <v>1</v>
      </c>
      <c r="AB3" s="146">
        <f t="shared" si="1"/>
        <v>1</v>
      </c>
      <c r="AC3" s="146">
        <f t="shared" si="1"/>
        <v>1</v>
      </c>
      <c r="AD3" s="146">
        <f t="shared" si="1"/>
        <v>1</v>
      </c>
      <c r="AE3" s="146">
        <f t="shared" si="1"/>
        <v>1</v>
      </c>
      <c r="AF3" s="146">
        <f t="shared" si="1"/>
        <v>1</v>
      </c>
      <c r="AG3" s="146">
        <f t="shared" si="1"/>
        <v>1</v>
      </c>
      <c r="AH3" s="146">
        <f t="shared" si="1"/>
        <v>1</v>
      </c>
      <c r="AI3" s="146">
        <f t="shared" si="1"/>
        <v>1</v>
      </c>
      <c r="AJ3" s="146">
        <f t="shared" si="1"/>
        <v>1</v>
      </c>
      <c r="AK3" s="146">
        <f t="shared" si="1"/>
        <v>1</v>
      </c>
      <c r="AL3" s="146">
        <f t="shared" si="1"/>
        <v>1</v>
      </c>
      <c r="AM3" s="146">
        <f t="shared" si="1"/>
        <v>2</v>
      </c>
      <c r="AN3" s="146">
        <f t="shared" si="1"/>
        <v>2</v>
      </c>
      <c r="AO3" s="146">
        <f t="shared" si="1"/>
        <v>2</v>
      </c>
      <c r="AP3" s="146">
        <f t="shared" si="1"/>
        <v>2</v>
      </c>
      <c r="AQ3" s="146">
        <f t="shared" si="1"/>
        <v>2</v>
      </c>
      <c r="AR3" s="146">
        <f t="shared" si="1"/>
        <v>2</v>
      </c>
      <c r="AS3" s="146">
        <f t="shared" si="1"/>
        <v>2</v>
      </c>
      <c r="AT3" s="146">
        <f t="shared" si="1"/>
        <v>2</v>
      </c>
      <c r="AU3" s="146">
        <f t="shared" si="1"/>
        <v>2</v>
      </c>
      <c r="AV3" s="146">
        <f t="shared" si="1"/>
        <v>2</v>
      </c>
      <c r="AW3" s="146">
        <f t="shared" si="1"/>
        <v>2</v>
      </c>
      <c r="AX3" s="146">
        <f t="shared" si="1"/>
        <v>2</v>
      </c>
      <c r="AY3" s="146">
        <f t="shared" si="1"/>
        <v>3</v>
      </c>
      <c r="AZ3" s="146">
        <f t="shared" si="1"/>
        <v>3</v>
      </c>
      <c r="BA3" s="146">
        <f t="shared" si="1"/>
        <v>3</v>
      </c>
      <c r="BB3" s="146">
        <f t="shared" si="1"/>
        <v>3</v>
      </c>
      <c r="BC3" s="146">
        <f t="shared" si="1"/>
        <v>3</v>
      </c>
      <c r="BD3" s="146">
        <f t="shared" si="1"/>
        <v>3</v>
      </c>
      <c r="BE3" s="146">
        <f t="shared" si="1"/>
        <v>3</v>
      </c>
      <c r="BF3" s="146">
        <f t="shared" si="1"/>
        <v>3</v>
      </c>
      <c r="BG3" s="146">
        <f t="shared" si="1"/>
        <v>3</v>
      </c>
      <c r="BH3" s="146">
        <f t="shared" si="1"/>
        <v>3</v>
      </c>
      <c r="BI3" s="146">
        <f t="shared" si="1"/>
        <v>3</v>
      </c>
      <c r="BJ3" s="146">
        <f t="shared" si="1"/>
        <v>3</v>
      </c>
      <c r="BK3" s="146">
        <f t="shared" si="1"/>
        <v>4</v>
      </c>
      <c r="BL3" s="146">
        <f t="shared" si="1"/>
        <v>4</v>
      </c>
      <c r="BM3" s="146">
        <f t="shared" si="1"/>
        <v>4</v>
      </c>
      <c r="BN3" s="146">
        <f t="shared" si="1"/>
        <v>4</v>
      </c>
      <c r="BO3" s="146">
        <f t="shared" si="1"/>
        <v>4</v>
      </c>
      <c r="BP3" s="146">
        <f t="shared" si="1"/>
        <v>4</v>
      </c>
      <c r="BQ3" s="146">
        <f t="shared" si="1"/>
        <v>4</v>
      </c>
      <c r="BR3" s="146">
        <f t="shared" si="1"/>
        <v>4</v>
      </c>
      <c r="BS3" s="146">
        <f t="shared" si="1"/>
        <v>4</v>
      </c>
      <c r="BT3" s="146">
        <f t="shared" si="1"/>
        <v>4</v>
      </c>
      <c r="BU3" s="146">
        <f t="shared" si="1"/>
        <v>4</v>
      </c>
      <c r="BV3" s="146">
        <f t="shared" si="1"/>
        <v>4</v>
      </c>
      <c r="BW3" s="146">
        <f t="shared" si="1"/>
        <v>5</v>
      </c>
      <c r="BX3" s="146">
        <f t="shared" si="1"/>
        <v>5</v>
      </c>
      <c r="BY3" s="146">
        <f t="shared" si="1"/>
        <v>5</v>
      </c>
      <c r="BZ3" s="146">
        <f t="shared" si="1"/>
        <v>5</v>
      </c>
      <c r="CA3" s="146">
        <f t="shared" si="1"/>
        <v>5</v>
      </c>
      <c r="CB3" s="146">
        <f t="shared" si="1"/>
        <v>5</v>
      </c>
      <c r="CC3" s="146">
        <f t="shared" si="1"/>
        <v>5</v>
      </c>
      <c r="CD3" s="146">
        <f t="shared" si="1"/>
        <v>5</v>
      </c>
      <c r="CE3" s="146">
        <f t="shared" si="1"/>
        <v>5</v>
      </c>
      <c r="CF3" s="146">
        <f t="shared" si="1"/>
        <v>5</v>
      </c>
      <c r="CG3" s="146">
        <f t="shared" si="1"/>
        <v>5</v>
      </c>
      <c r="CH3" s="146">
        <f t="shared" si="1"/>
        <v>5</v>
      </c>
      <c r="CI3" s="146">
        <f t="shared" si="1"/>
        <v>6</v>
      </c>
      <c r="CJ3" s="146">
        <f t="shared" si="1"/>
        <v>6</v>
      </c>
      <c r="CK3" s="146">
        <f t="shared" si="1"/>
        <v>6</v>
      </c>
      <c r="CL3" s="146">
        <f t="shared" si="1"/>
        <v>6</v>
      </c>
      <c r="CM3" s="146">
        <f t="shared" si="1"/>
        <v>6</v>
      </c>
      <c r="CN3" s="146">
        <f t="shared" si="1"/>
        <v>6</v>
      </c>
      <c r="CO3" s="146">
        <f t="shared" si="1"/>
        <v>6</v>
      </c>
      <c r="CP3" s="146">
        <f t="shared" si="1"/>
        <v>6</v>
      </c>
      <c r="CQ3" s="146">
        <f t="shared" si="1"/>
        <v>6</v>
      </c>
      <c r="CR3" s="146">
        <f t="shared" si="1"/>
        <v>6</v>
      </c>
      <c r="CS3" s="146">
        <f t="shared" si="1"/>
        <v>6</v>
      </c>
      <c r="CT3" s="146">
        <f t="shared" si="1"/>
        <v>6</v>
      </c>
      <c r="CU3" s="146">
        <f t="shared" si="1"/>
        <v>7</v>
      </c>
      <c r="CV3" s="146">
        <f t="shared" si="1"/>
        <v>7</v>
      </c>
      <c r="CW3" s="146">
        <f t="shared" si="1"/>
        <v>7</v>
      </c>
      <c r="CX3" s="146">
        <f t="shared" si="1"/>
        <v>7</v>
      </c>
      <c r="CY3" s="146">
        <f t="shared" si="1"/>
        <v>7</v>
      </c>
      <c r="CZ3" s="146">
        <f t="shared" si="1"/>
        <v>7</v>
      </c>
      <c r="DA3" s="146">
        <f t="shared" si="1"/>
        <v>7</v>
      </c>
      <c r="DB3" s="146">
        <f t="shared" si="1"/>
        <v>7</v>
      </c>
      <c r="DC3" s="146">
        <f t="shared" si="1"/>
        <v>7</v>
      </c>
      <c r="DD3" s="146">
        <f t="shared" si="1"/>
        <v>7</v>
      </c>
      <c r="DE3" s="146">
        <f t="shared" si="1"/>
        <v>7</v>
      </c>
      <c r="DF3" s="146">
        <f t="shared" si="1"/>
        <v>7</v>
      </c>
      <c r="DG3" s="146">
        <f t="shared" si="1"/>
        <v>8</v>
      </c>
      <c r="DH3" s="146">
        <f t="shared" si="1"/>
        <v>8</v>
      </c>
      <c r="DI3" s="146">
        <f t="shared" si="1"/>
        <v>8</v>
      </c>
      <c r="DJ3" s="146">
        <f t="shared" si="1"/>
        <v>8</v>
      </c>
      <c r="DK3" s="146">
        <f t="shared" si="1"/>
        <v>8</v>
      </c>
      <c r="DL3" s="146">
        <f t="shared" si="1"/>
        <v>8</v>
      </c>
      <c r="DM3" s="146">
        <f t="shared" si="1"/>
        <v>8</v>
      </c>
      <c r="DN3" s="146">
        <f t="shared" si="1"/>
        <v>8</v>
      </c>
      <c r="DO3" s="146">
        <f t="shared" si="1"/>
        <v>8</v>
      </c>
      <c r="DP3" s="146">
        <f t="shared" si="1"/>
        <v>8</v>
      </c>
      <c r="DQ3" s="146">
        <f t="shared" si="1"/>
        <v>8</v>
      </c>
      <c r="DR3" s="146">
        <f t="shared" si="1"/>
        <v>8</v>
      </c>
      <c r="DS3" s="146">
        <f t="shared" si="1"/>
        <v>9</v>
      </c>
      <c r="DT3" s="146">
        <f t="shared" si="1"/>
        <v>9</v>
      </c>
      <c r="DU3" s="146">
        <f t="shared" si="1"/>
        <v>9</v>
      </c>
      <c r="DV3" s="146">
        <f t="shared" si="1"/>
        <v>9</v>
      </c>
      <c r="DW3" s="146">
        <f t="shared" si="1"/>
        <v>9</v>
      </c>
      <c r="DX3" s="146">
        <f t="shared" si="1"/>
        <v>9</v>
      </c>
      <c r="DY3" s="146">
        <f t="shared" si="1"/>
        <v>9</v>
      </c>
      <c r="DZ3" s="146">
        <f t="shared" si="1"/>
        <v>9</v>
      </c>
      <c r="EA3" s="146">
        <f t="shared" si="1"/>
        <v>9</v>
      </c>
      <c r="EB3" s="146">
        <f t="shared" si="1"/>
        <v>9</v>
      </c>
      <c r="EC3" s="146">
        <f t="shared" si="1"/>
        <v>9</v>
      </c>
      <c r="ED3" s="146">
        <f t="shared" si="1"/>
        <v>9</v>
      </c>
      <c r="EE3" s="146">
        <f t="shared" si="1"/>
        <v>10</v>
      </c>
      <c r="EF3" s="146">
        <f t="shared" si="1"/>
        <v>10</v>
      </c>
      <c r="EG3" s="146">
        <f t="shared" si="1"/>
        <v>10</v>
      </c>
      <c r="EH3" s="146">
        <f t="shared" si="1"/>
        <v>10</v>
      </c>
      <c r="EI3" s="146">
        <f t="shared" si="1"/>
        <v>10</v>
      </c>
      <c r="EJ3" s="146">
        <f t="shared" si="1"/>
        <v>10</v>
      </c>
      <c r="EK3" s="146">
        <f t="shared" si="1"/>
        <v>10</v>
      </c>
      <c r="EL3" s="146">
        <f t="shared" si="1"/>
        <v>10</v>
      </c>
      <c r="EM3" s="146">
        <f t="shared" si="1"/>
        <v>10</v>
      </c>
      <c r="EN3" s="146">
        <f t="shared" si="1"/>
        <v>10</v>
      </c>
      <c r="EO3" s="146">
        <f t="shared" si="1"/>
        <v>10</v>
      </c>
      <c r="EP3" s="146">
        <f t="shared" si="1"/>
        <v>10</v>
      </c>
      <c r="EQ3" s="116"/>
    </row>
    <row r="4" spans="1:147" ht="15.75" customHeight="1" x14ac:dyDescent="0.2">
      <c r="B4" s="7" t="str">
        <f>Rent_Roll!C5</f>
        <v xml:space="preserve">1Bd/1Ba </v>
      </c>
      <c r="Z4" s="3"/>
      <c r="AA4" s="31">
        <f>'Rent_Roll(Best)'!W5</f>
        <v>0</v>
      </c>
      <c r="AB4" s="31">
        <f>'Rent_Roll(Best)'!X5</f>
        <v>0</v>
      </c>
      <c r="AC4" s="31">
        <f>'Rent_Roll(Best)'!Y5</f>
        <v>0</v>
      </c>
      <c r="AD4" s="31">
        <f>'Rent_Roll(Best)'!Z5</f>
        <v>0</v>
      </c>
      <c r="AE4" s="31">
        <f>'Rent_Roll(Best)'!AA5</f>
        <v>0</v>
      </c>
      <c r="AF4" s="31">
        <f>'Rent_Roll(Best)'!AB5</f>
        <v>0</v>
      </c>
      <c r="AG4" s="31">
        <f>'Rent_Roll(Best)'!AC5</f>
        <v>0</v>
      </c>
      <c r="AH4" s="31">
        <f>'Rent_Roll(Best)'!AD5</f>
        <v>0</v>
      </c>
      <c r="AI4" s="31">
        <f>'Rent_Roll(Best)'!AE5</f>
        <v>0</v>
      </c>
      <c r="AJ4" s="31">
        <f>'Rent_Roll(Best)'!AF5</f>
        <v>0</v>
      </c>
      <c r="AK4" s="31">
        <f>'Rent_Roll(Best)'!AG5</f>
        <v>0</v>
      </c>
      <c r="AL4" s="31">
        <f>'Rent_Roll(Best)'!AH5</f>
        <v>0</v>
      </c>
      <c r="AM4" s="31">
        <f>'Rent_Roll(Best)'!AI5</f>
        <v>0</v>
      </c>
      <c r="AN4" s="31">
        <f>'Rent_Roll(Best)'!AJ5</f>
        <v>0</v>
      </c>
      <c r="AO4" s="31">
        <f>'Rent_Roll(Best)'!AK5</f>
        <v>0</v>
      </c>
      <c r="AP4" s="31">
        <f>'Rent_Roll(Best)'!AL5</f>
        <v>0</v>
      </c>
      <c r="AQ4" s="31">
        <f>'Rent_Roll(Best)'!AM5</f>
        <v>0</v>
      </c>
      <c r="AR4" s="31">
        <f>'Rent_Roll(Best)'!AN5</f>
        <v>0</v>
      </c>
      <c r="AS4" s="31">
        <f>'Rent_Roll(Best)'!AO5</f>
        <v>0</v>
      </c>
      <c r="AT4" s="31">
        <f>'Rent_Roll(Best)'!AP5</f>
        <v>0</v>
      </c>
      <c r="AU4" s="31">
        <f>'Rent_Roll(Best)'!AQ5</f>
        <v>0</v>
      </c>
      <c r="AV4" s="31">
        <f>'Rent_Roll(Best)'!AR5</f>
        <v>0</v>
      </c>
      <c r="AW4" s="31">
        <f>'Rent_Roll(Best)'!AS5</f>
        <v>0</v>
      </c>
      <c r="AX4" s="31">
        <f>'Rent_Roll(Best)'!AT5</f>
        <v>0</v>
      </c>
      <c r="AY4" s="31">
        <f>'Rent_Roll(Best)'!AU5</f>
        <v>0</v>
      </c>
      <c r="AZ4" s="31">
        <f>'Rent_Roll(Best)'!AV5</f>
        <v>0</v>
      </c>
      <c r="BA4" s="31">
        <f>'Rent_Roll(Best)'!AW5</f>
        <v>0</v>
      </c>
      <c r="BB4" s="31">
        <f>'Rent_Roll(Best)'!AX5</f>
        <v>0</v>
      </c>
      <c r="BC4" s="31">
        <f>'Rent_Roll(Best)'!AY5</f>
        <v>0</v>
      </c>
      <c r="BD4" s="31">
        <f>'Rent_Roll(Best)'!AZ5</f>
        <v>0</v>
      </c>
      <c r="BE4" s="31">
        <f>'Rent_Roll(Best)'!BA5</f>
        <v>0</v>
      </c>
      <c r="BF4" s="31">
        <f>'Rent_Roll(Best)'!BB5</f>
        <v>0</v>
      </c>
      <c r="BG4" s="31">
        <f>'Rent_Roll(Best)'!BC5</f>
        <v>0</v>
      </c>
      <c r="BH4" s="31">
        <f>'Rent_Roll(Best)'!BD5</f>
        <v>0</v>
      </c>
      <c r="BI4" s="31">
        <f>'Rent_Roll(Best)'!BE5</f>
        <v>0</v>
      </c>
      <c r="BJ4" s="31">
        <f>'Rent_Roll(Best)'!BF5</f>
        <v>0</v>
      </c>
      <c r="BK4" s="31">
        <f>'Rent_Roll(Best)'!BG5</f>
        <v>0</v>
      </c>
      <c r="BL4" s="31">
        <f>'Rent_Roll(Best)'!BH5</f>
        <v>0</v>
      </c>
      <c r="BM4" s="31">
        <f>'Rent_Roll(Best)'!BI5</f>
        <v>0</v>
      </c>
      <c r="BN4" s="31">
        <f>'Rent_Roll(Best)'!BJ5</f>
        <v>0</v>
      </c>
      <c r="BO4" s="31">
        <f>'Rent_Roll(Best)'!BK5</f>
        <v>0</v>
      </c>
      <c r="BP4" s="31">
        <f>'Rent_Roll(Best)'!BL5</f>
        <v>0</v>
      </c>
      <c r="BQ4" s="31">
        <f>'Rent_Roll(Best)'!BM5</f>
        <v>0</v>
      </c>
      <c r="BR4" s="31">
        <f>'Rent_Roll(Best)'!BN5</f>
        <v>0</v>
      </c>
      <c r="BS4" s="31">
        <f>'Rent_Roll(Best)'!BO5</f>
        <v>0</v>
      </c>
      <c r="BT4" s="31">
        <f>'Rent_Roll(Best)'!BP5</f>
        <v>0</v>
      </c>
      <c r="BU4" s="31">
        <f>'Rent_Roll(Best)'!BQ5</f>
        <v>0</v>
      </c>
      <c r="BV4" s="31">
        <f>'Rent_Roll(Best)'!BR5</f>
        <v>0</v>
      </c>
      <c r="BW4" s="31">
        <f>'Rent_Roll(Best)'!BS5</f>
        <v>0</v>
      </c>
      <c r="BX4" s="31">
        <f>'Rent_Roll(Best)'!BT5</f>
        <v>0</v>
      </c>
      <c r="BY4" s="31">
        <f>'Rent_Roll(Best)'!BU5</f>
        <v>0</v>
      </c>
      <c r="BZ4" s="31">
        <f>'Rent_Roll(Best)'!BV5</f>
        <v>0</v>
      </c>
      <c r="CA4" s="31">
        <f>'Rent_Roll(Best)'!BW5</f>
        <v>0</v>
      </c>
      <c r="CB4" s="31">
        <f>'Rent_Roll(Best)'!BX5</f>
        <v>0</v>
      </c>
      <c r="CC4" s="31">
        <f>'Rent_Roll(Best)'!BY5</f>
        <v>0</v>
      </c>
      <c r="CD4" s="31">
        <f>'Rent_Roll(Best)'!BZ5</f>
        <v>0</v>
      </c>
      <c r="CE4" s="31">
        <f>'Rent_Roll(Best)'!CA5</f>
        <v>0</v>
      </c>
      <c r="CF4" s="31">
        <f>'Rent_Roll(Best)'!CB5</f>
        <v>0</v>
      </c>
      <c r="CG4" s="31">
        <f>'Rent_Roll(Best)'!CC5</f>
        <v>0</v>
      </c>
      <c r="CH4" s="31">
        <f>'Rent_Roll(Best)'!CD5</f>
        <v>0</v>
      </c>
      <c r="CI4" s="31">
        <f>'Rent_Roll(Best)'!CE5</f>
        <v>0</v>
      </c>
      <c r="CJ4" s="31">
        <f>'Rent_Roll(Best)'!CF5</f>
        <v>0</v>
      </c>
      <c r="CK4" s="31">
        <f>'Rent_Roll(Best)'!CG5</f>
        <v>0</v>
      </c>
      <c r="CL4" s="31">
        <f>'Rent_Roll(Best)'!CH5</f>
        <v>0</v>
      </c>
      <c r="CM4" s="31">
        <f>'Rent_Roll(Best)'!CI5</f>
        <v>0</v>
      </c>
      <c r="CN4" s="31">
        <f>'Rent_Roll(Best)'!CJ5</f>
        <v>0</v>
      </c>
      <c r="CO4" s="31">
        <f>'Rent_Roll(Best)'!CK5</f>
        <v>0</v>
      </c>
      <c r="CP4" s="31">
        <f>'Rent_Roll(Best)'!CL5</f>
        <v>0</v>
      </c>
      <c r="CQ4" s="31">
        <f>'Rent_Roll(Best)'!CM5</f>
        <v>0</v>
      </c>
      <c r="CR4" s="31">
        <f>'Rent_Roll(Best)'!CN5</f>
        <v>0</v>
      </c>
      <c r="CS4" s="31">
        <f>'Rent_Roll(Best)'!CO5</f>
        <v>0</v>
      </c>
      <c r="CT4" s="31">
        <f>'Rent_Roll(Best)'!CP5</f>
        <v>0</v>
      </c>
      <c r="CU4" s="31">
        <f>'Rent_Roll(Best)'!CQ5</f>
        <v>0</v>
      </c>
      <c r="CV4" s="31">
        <f>'Rent_Roll(Best)'!CR5</f>
        <v>0</v>
      </c>
      <c r="CW4" s="31">
        <f>'Rent_Roll(Best)'!CS5</f>
        <v>0</v>
      </c>
      <c r="CX4" s="31">
        <f>'Rent_Roll(Best)'!CT5</f>
        <v>0</v>
      </c>
      <c r="CY4" s="31">
        <f>'Rent_Roll(Best)'!CU5</f>
        <v>0</v>
      </c>
      <c r="CZ4" s="31">
        <f>'Rent_Roll(Best)'!CV5</f>
        <v>0</v>
      </c>
      <c r="DA4" s="31">
        <f>'Rent_Roll(Best)'!CW5</f>
        <v>0</v>
      </c>
      <c r="DB4" s="31">
        <f>'Rent_Roll(Best)'!CX5</f>
        <v>0</v>
      </c>
      <c r="DC4" s="31">
        <f>'Rent_Roll(Best)'!CY5</f>
        <v>0</v>
      </c>
      <c r="DD4" s="31">
        <f>'Rent_Roll(Best)'!CZ5</f>
        <v>0</v>
      </c>
      <c r="DE4" s="31">
        <f>'Rent_Roll(Best)'!DA5</f>
        <v>0</v>
      </c>
      <c r="DF4" s="31">
        <f>'Rent_Roll(Best)'!DB5</f>
        <v>0</v>
      </c>
      <c r="DG4" s="31">
        <f>'Rent_Roll(Best)'!DC5</f>
        <v>0</v>
      </c>
      <c r="DH4" s="31">
        <f>'Rent_Roll(Best)'!DD5</f>
        <v>0</v>
      </c>
      <c r="DI4" s="31">
        <f>'Rent_Roll(Best)'!DE5</f>
        <v>0</v>
      </c>
      <c r="DJ4" s="31">
        <f>'Rent_Roll(Best)'!DF5</f>
        <v>0</v>
      </c>
      <c r="DK4" s="31">
        <f>'Rent_Roll(Best)'!DG5</f>
        <v>0</v>
      </c>
      <c r="DL4" s="31">
        <f>'Rent_Roll(Best)'!DH5</f>
        <v>0</v>
      </c>
      <c r="DM4" s="31">
        <f>'Rent_Roll(Best)'!DI5</f>
        <v>0</v>
      </c>
      <c r="DN4" s="31">
        <f>'Rent_Roll(Best)'!DJ5</f>
        <v>0</v>
      </c>
      <c r="DO4" s="31">
        <f>'Rent_Roll(Best)'!DK5</f>
        <v>0</v>
      </c>
      <c r="DP4" s="31">
        <f>'Rent_Roll(Best)'!DL5</f>
        <v>0</v>
      </c>
      <c r="DQ4" s="31">
        <f>'Rent_Roll(Best)'!DM5</f>
        <v>0</v>
      </c>
      <c r="DR4" s="31">
        <f>'Rent_Roll(Best)'!DN5</f>
        <v>0</v>
      </c>
      <c r="DS4" s="31">
        <f>'Rent_Roll(Best)'!DO5</f>
        <v>0</v>
      </c>
      <c r="DT4" s="31">
        <f>'Rent_Roll(Best)'!DP5</f>
        <v>0</v>
      </c>
      <c r="DU4" s="31">
        <f>'Rent_Roll(Best)'!DQ5</f>
        <v>0</v>
      </c>
      <c r="DV4" s="31">
        <f>'Rent_Roll(Best)'!DR5</f>
        <v>0</v>
      </c>
      <c r="DW4" s="31">
        <f>'Rent_Roll(Best)'!DS5</f>
        <v>0</v>
      </c>
      <c r="DX4" s="31">
        <f>'Rent_Roll(Best)'!DT5</f>
        <v>0</v>
      </c>
      <c r="DY4" s="31">
        <f>'Rent_Roll(Best)'!DU5</f>
        <v>0</v>
      </c>
      <c r="DZ4" s="31">
        <f>'Rent_Roll(Best)'!DV5</f>
        <v>0</v>
      </c>
      <c r="EA4" s="31">
        <f>'Rent_Roll(Best)'!DW5</f>
        <v>0</v>
      </c>
      <c r="EB4" s="31">
        <f>'Rent_Roll(Best)'!DX5</f>
        <v>0</v>
      </c>
      <c r="EC4" s="31">
        <f>'Rent_Roll(Best)'!DY5</f>
        <v>0</v>
      </c>
      <c r="ED4" s="31">
        <f>'Rent_Roll(Best)'!DZ5</f>
        <v>0</v>
      </c>
      <c r="EE4" s="31">
        <f>'Rent_Roll(Best)'!EA5</f>
        <v>0</v>
      </c>
      <c r="EF4" s="31">
        <f>'Rent_Roll(Best)'!EB5</f>
        <v>0</v>
      </c>
      <c r="EG4" s="31">
        <f>'Rent_Roll(Best)'!EC5</f>
        <v>0</v>
      </c>
      <c r="EH4" s="31">
        <f>'Rent_Roll(Best)'!ED5</f>
        <v>0</v>
      </c>
      <c r="EI4" s="31">
        <f>'Rent_Roll(Best)'!EE5</f>
        <v>0</v>
      </c>
      <c r="EJ4" s="31">
        <f>'Rent_Roll(Best)'!EF5</f>
        <v>0</v>
      </c>
      <c r="EK4" s="31">
        <f>'Rent_Roll(Best)'!EG5</f>
        <v>0</v>
      </c>
      <c r="EL4" s="31">
        <f>'Rent_Roll(Best)'!EH5</f>
        <v>0</v>
      </c>
      <c r="EM4" s="31">
        <f>'Rent_Roll(Best)'!EI5</f>
        <v>0</v>
      </c>
      <c r="EN4" s="31">
        <f>'Rent_Roll(Best)'!EJ5</f>
        <v>0</v>
      </c>
      <c r="EO4" s="31">
        <f>'Rent_Roll(Best)'!EK5</f>
        <v>0</v>
      </c>
      <c r="EP4" s="31">
        <f>'Rent_Roll(Best)'!EL5</f>
        <v>0</v>
      </c>
      <c r="EQ4" s="27"/>
    </row>
    <row r="5" spans="1:147" ht="15.75" customHeight="1" x14ac:dyDescent="0.2">
      <c r="B5" s="7" t="str">
        <f>Rent_Roll!C6</f>
        <v xml:space="preserve">2Bd/1Ba </v>
      </c>
      <c r="Z5" s="3"/>
      <c r="AA5" s="31">
        <f>'Rent_Roll(Best)'!W6</f>
        <v>29570</v>
      </c>
      <c r="AB5" s="31">
        <f>'Rent_Roll(Best)'!X6</f>
        <v>29570</v>
      </c>
      <c r="AC5" s="31">
        <f>'Rent_Roll(Best)'!Y6</f>
        <v>29570</v>
      </c>
      <c r="AD5" s="31">
        <f>'Rent_Roll(Best)'!Z6</f>
        <v>29570</v>
      </c>
      <c r="AE5" s="31">
        <f>'Rent_Roll(Best)'!AA6</f>
        <v>29570</v>
      </c>
      <c r="AF5" s="31">
        <f>'Rent_Roll(Best)'!AB6</f>
        <v>29570</v>
      </c>
      <c r="AG5" s="31">
        <f>'Rent_Roll(Best)'!AC6</f>
        <v>29570</v>
      </c>
      <c r="AH5" s="31">
        <f>'Rent_Roll(Best)'!AD6</f>
        <v>29570</v>
      </c>
      <c r="AI5" s="31">
        <f>'Rent_Roll(Best)'!AE6</f>
        <v>29570</v>
      </c>
      <c r="AJ5" s="31">
        <f>'Rent_Roll(Best)'!AF6</f>
        <v>29570</v>
      </c>
      <c r="AK5" s="31">
        <f>'Rent_Roll(Best)'!AG6</f>
        <v>29570</v>
      </c>
      <c r="AL5" s="31">
        <f>'Rent_Roll(Best)'!AH6</f>
        <v>29570</v>
      </c>
      <c r="AM5" s="31">
        <f>'Rent_Roll(Best)'!AI6</f>
        <v>30811.940000000002</v>
      </c>
      <c r="AN5" s="31">
        <f>'Rent_Roll(Best)'!AJ6</f>
        <v>30811.940000000002</v>
      </c>
      <c r="AO5" s="31">
        <f>'Rent_Roll(Best)'!AK6</f>
        <v>30811.940000000002</v>
      </c>
      <c r="AP5" s="31">
        <f>'Rent_Roll(Best)'!AL6</f>
        <v>30811.940000000002</v>
      </c>
      <c r="AQ5" s="31">
        <f>'Rent_Roll(Best)'!AM6</f>
        <v>30811.940000000002</v>
      </c>
      <c r="AR5" s="31">
        <f>'Rent_Roll(Best)'!AN6</f>
        <v>30811.940000000002</v>
      </c>
      <c r="AS5" s="31">
        <f>'Rent_Roll(Best)'!AO6</f>
        <v>30811.940000000002</v>
      </c>
      <c r="AT5" s="31">
        <f>'Rent_Roll(Best)'!AP6</f>
        <v>30811.940000000002</v>
      </c>
      <c r="AU5" s="31">
        <f>'Rent_Roll(Best)'!AQ6</f>
        <v>30811.940000000002</v>
      </c>
      <c r="AV5" s="31">
        <f>'Rent_Roll(Best)'!AR6</f>
        <v>30811.940000000002</v>
      </c>
      <c r="AW5" s="31">
        <f>'Rent_Roll(Best)'!AS6</f>
        <v>30811.940000000002</v>
      </c>
      <c r="AX5" s="31">
        <f>'Rent_Roll(Best)'!AT6</f>
        <v>30811.940000000002</v>
      </c>
      <c r="AY5" s="31">
        <f>'Rent_Roll(Best)'!AU6</f>
        <v>32106.041480000004</v>
      </c>
      <c r="AZ5" s="31">
        <f>'Rent_Roll(Best)'!AV6</f>
        <v>32106.041480000004</v>
      </c>
      <c r="BA5" s="31">
        <f>'Rent_Roll(Best)'!AW6</f>
        <v>32106.041480000004</v>
      </c>
      <c r="BB5" s="31">
        <f>'Rent_Roll(Best)'!AX6</f>
        <v>32106.041480000004</v>
      </c>
      <c r="BC5" s="31">
        <f>'Rent_Roll(Best)'!AY6</f>
        <v>32106.041480000004</v>
      </c>
      <c r="BD5" s="31">
        <f>'Rent_Roll(Best)'!AZ6</f>
        <v>32106.041480000004</v>
      </c>
      <c r="BE5" s="31">
        <f>'Rent_Roll(Best)'!BA6</f>
        <v>32106.041480000004</v>
      </c>
      <c r="BF5" s="31">
        <f>'Rent_Roll(Best)'!BB6</f>
        <v>32106.041480000004</v>
      </c>
      <c r="BG5" s="31">
        <f>'Rent_Roll(Best)'!BC6</f>
        <v>32106.041480000004</v>
      </c>
      <c r="BH5" s="31">
        <f>'Rent_Roll(Best)'!BD6</f>
        <v>32106.041480000004</v>
      </c>
      <c r="BI5" s="31">
        <f>'Rent_Roll(Best)'!BE6</f>
        <v>32106.041480000004</v>
      </c>
      <c r="BJ5" s="31">
        <f>'Rent_Roll(Best)'!BF6</f>
        <v>32106.041480000004</v>
      </c>
      <c r="BK5" s="31">
        <f>'Rent_Roll(Best)'!BG6</f>
        <v>33454.495222160018</v>
      </c>
      <c r="BL5" s="31">
        <f>'Rent_Roll(Best)'!BH6</f>
        <v>33454.495222160018</v>
      </c>
      <c r="BM5" s="31">
        <f>'Rent_Roll(Best)'!BI6</f>
        <v>33454.495222160018</v>
      </c>
      <c r="BN5" s="31">
        <f>'Rent_Roll(Best)'!BJ6</f>
        <v>33454.495222160018</v>
      </c>
      <c r="BO5" s="31">
        <f>'Rent_Roll(Best)'!BK6</f>
        <v>33454.495222160018</v>
      </c>
      <c r="BP5" s="31">
        <f>'Rent_Roll(Best)'!BL6</f>
        <v>33454.495222160018</v>
      </c>
      <c r="BQ5" s="31">
        <f>'Rent_Roll(Best)'!BM6</f>
        <v>33454.495222160018</v>
      </c>
      <c r="BR5" s="31">
        <f>'Rent_Roll(Best)'!BN6</f>
        <v>33454.495222160018</v>
      </c>
      <c r="BS5" s="31">
        <f>'Rent_Roll(Best)'!BO6</f>
        <v>33454.495222160018</v>
      </c>
      <c r="BT5" s="31">
        <f>'Rent_Roll(Best)'!BP6</f>
        <v>33454.495222160018</v>
      </c>
      <c r="BU5" s="31">
        <f>'Rent_Roll(Best)'!BQ6</f>
        <v>33454.495222160018</v>
      </c>
      <c r="BV5" s="31">
        <f>'Rent_Roll(Best)'!BR6</f>
        <v>33454.495222160018</v>
      </c>
      <c r="BW5" s="31">
        <f>'Rent_Roll(Best)'!BS6</f>
        <v>34859.584021490715</v>
      </c>
      <c r="BX5" s="31">
        <f>'Rent_Roll(Best)'!BT6</f>
        <v>34859.584021490715</v>
      </c>
      <c r="BY5" s="31">
        <f>'Rent_Roll(Best)'!BU6</f>
        <v>34859.584021490715</v>
      </c>
      <c r="BZ5" s="31">
        <f>'Rent_Roll(Best)'!BV6</f>
        <v>34859.584021490715</v>
      </c>
      <c r="CA5" s="31">
        <f>'Rent_Roll(Best)'!BW6</f>
        <v>34859.584021490715</v>
      </c>
      <c r="CB5" s="31">
        <f>'Rent_Roll(Best)'!BX6</f>
        <v>34859.584021490715</v>
      </c>
      <c r="CC5" s="31">
        <f>'Rent_Roll(Best)'!BY6</f>
        <v>34859.584021490715</v>
      </c>
      <c r="CD5" s="31">
        <f>'Rent_Roll(Best)'!BZ6</f>
        <v>34859.584021490715</v>
      </c>
      <c r="CE5" s="31">
        <f>'Rent_Roll(Best)'!CA6</f>
        <v>34859.584021490715</v>
      </c>
      <c r="CF5" s="31">
        <f>'Rent_Roll(Best)'!CB6</f>
        <v>34859.584021490715</v>
      </c>
      <c r="CG5" s="31">
        <f>'Rent_Roll(Best)'!CC6</f>
        <v>34859.584021490715</v>
      </c>
      <c r="CH5" s="31">
        <f>'Rent_Roll(Best)'!CD6</f>
        <v>34859.584021490715</v>
      </c>
      <c r="CI5" s="31">
        <f>'Rent_Roll(Best)'!CE6</f>
        <v>36323.686550393337</v>
      </c>
      <c r="CJ5" s="31">
        <f>'Rent_Roll(Best)'!CF6</f>
        <v>36323.686550393337</v>
      </c>
      <c r="CK5" s="31">
        <f>'Rent_Roll(Best)'!CG6</f>
        <v>36323.686550393337</v>
      </c>
      <c r="CL5" s="31">
        <f>'Rent_Roll(Best)'!CH6</f>
        <v>36323.686550393337</v>
      </c>
      <c r="CM5" s="31">
        <f>'Rent_Roll(Best)'!CI6</f>
        <v>36323.686550393337</v>
      </c>
      <c r="CN5" s="31">
        <f>'Rent_Roll(Best)'!CJ6</f>
        <v>36323.686550393337</v>
      </c>
      <c r="CO5" s="31">
        <f>'Rent_Roll(Best)'!CK6</f>
        <v>36323.686550393337</v>
      </c>
      <c r="CP5" s="31">
        <f>'Rent_Roll(Best)'!CL6</f>
        <v>36323.686550393337</v>
      </c>
      <c r="CQ5" s="31">
        <f>'Rent_Roll(Best)'!CM6</f>
        <v>36323.686550393337</v>
      </c>
      <c r="CR5" s="31">
        <f>'Rent_Roll(Best)'!CN6</f>
        <v>36323.686550393337</v>
      </c>
      <c r="CS5" s="31">
        <f>'Rent_Roll(Best)'!CO6</f>
        <v>36323.686550393337</v>
      </c>
      <c r="CT5" s="31">
        <f>'Rent_Roll(Best)'!CP6</f>
        <v>36323.686550393337</v>
      </c>
      <c r="CU5" s="31">
        <f>'Rent_Roll(Best)'!CQ6</f>
        <v>37849.281385509879</v>
      </c>
      <c r="CV5" s="31">
        <f>'Rent_Roll(Best)'!CR6</f>
        <v>37849.281385509879</v>
      </c>
      <c r="CW5" s="31">
        <f>'Rent_Roll(Best)'!CS6</f>
        <v>37849.281385509879</v>
      </c>
      <c r="CX5" s="31">
        <f>'Rent_Roll(Best)'!CT6</f>
        <v>37849.281385509879</v>
      </c>
      <c r="CY5" s="31">
        <f>'Rent_Roll(Best)'!CU6</f>
        <v>37849.281385509879</v>
      </c>
      <c r="CZ5" s="31">
        <f>'Rent_Roll(Best)'!CV6</f>
        <v>37849.281385509879</v>
      </c>
      <c r="DA5" s="31">
        <f>'Rent_Roll(Best)'!CW6</f>
        <v>37849.281385509879</v>
      </c>
      <c r="DB5" s="31">
        <f>'Rent_Roll(Best)'!CX6</f>
        <v>37849.281385509879</v>
      </c>
      <c r="DC5" s="31">
        <f>'Rent_Roll(Best)'!CY6</f>
        <v>37849.281385509879</v>
      </c>
      <c r="DD5" s="31">
        <f>'Rent_Roll(Best)'!CZ6</f>
        <v>37849.281385509879</v>
      </c>
      <c r="DE5" s="31">
        <f>'Rent_Roll(Best)'!DA6</f>
        <v>37849.281385509879</v>
      </c>
      <c r="DF5" s="31">
        <f>'Rent_Roll(Best)'!DB6</f>
        <v>37849.281385509879</v>
      </c>
      <c r="DG5" s="31">
        <f>'Rent_Roll(Best)'!DC6</f>
        <v>39438.95120370129</v>
      </c>
      <c r="DH5" s="31">
        <f>'Rent_Roll(Best)'!DD6</f>
        <v>39438.95120370129</v>
      </c>
      <c r="DI5" s="31">
        <f>'Rent_Roll(Best)'!DE6</f>
        <v>39438.95120370129</v>
      </c>
      <c r="DJ5" s="31">
        <f>'Rent_Roll(Best)'!DF6</f>
        <v>39438.95120370129</v>
      </c>
      <c r="DK5" s="31">
        <f>'Rent_Roll(Best)'!DG6</f>
        <v>39438.95120370129</v>
      </c>
      <c r="DL5" s="31">
        <f>'Rent_Roll(Best)'!DH6</f>
        <v>39438.95120370129</v>
      </c>
      <c r="DM5" s="31">
        <f>'Rent_Roll(Best)'!DI6</f>
        <v>39438.95120370129</v>
      </c>
      <c r="DN5" s="31">
        <f>'Rent_Roll(Best)'!DJ6</f>
        <v>39438.95120370129</v>
      </c>
      <c r="DO5" s="31">
        <f>'Rent_Roll(Best)'!DK6</f>
        <v>39438.95120370129</v>
      </c>
      <c r="DP5" s="31">
        <f>'Rent_Roll(Best)'!DL6</f>
        <v>39438.95120370129</v>
      </c>
      <c r="DQ5" s="31">
        <f>'Rent_Roll(Best)'!DM6</f>
        <v>39438.95120370129</v>
      </c>
      <c r="DR5" s="31">
        <f>'Rent_Roll(Best)'!DN6</f>
        <v>39438.95120370129</v>
      </c>
      <c r="DS5" s="31">
        <f>'Rent_Roll(Best)'!DO6</f>
        <v>41095.387154256736</v>
      </c>
      <c r="DT5" s="31">
        <f>'Rent_Roll(Best)'!DP6</f>
        <v>41095.387154256736</v>
      </c>
      <c r="DU5" s="31">
        <f>'Rent_Roll(Best)'!DQ6</f>
        <v>41095.387154256736</v>
      </c>
      <c r="DV5" s="31">
        <f>'Rent_Roll(Best)'!DR6</f>
        <v>41095.387154256736</v>
      </c>
      <c r="DW5" s="31">
        <f>'Rent_Roll(Best)'!DS6</f>
        <v>41095.387154256736</v>
      </c>
      <c r="DX5" s="31">
        <f>'Rent_Roll(Best)'!DT6</f>
        <v>41095.387154256736</v>
      </c>
      <c r="DY5" s="31">
        <f>'Rent_Roll(Best)'!DU6</f>
        <v>41095.387154256736</v>
      </c>
      <c r="DZ5" s="31">
        <f>'Rent_Roll(Best)'!DV6</f>
        <v>41095.387154256736</v>
      </c>
      <c r="EA5" s="31">
        <f>'Rent_Roll(Best)'!DW6</f>
        <v>41095.387154256736</v>
      </c>
      <c r="EB5" s="31">
        <f>'Rent_Roll(Best)'!DX6</f>
        <v>41095.387154256736</v>
      </c>
      <c r="EC5" s="31">
        <f>'Rent_Roll(Best)'!DY6</f>
        <v>41095.387154256736</v>
      </c>
      <c r="ED5" s="31">
        <f>'Rent_Roll(Best)'!DZ6</f>
        <v>41095.387154256736</v>
      </c>
      <c r="EE5" s="31">
        <f>'Rent_Roll(Best)'!EA6</f>
        <v>42821.39341473551</v>
      </c>
      <c r="EF5" s="31">
        <f>'Rent_Roll(Best)'!EB6</f>
        <v>42821.39341473551</v>
      </c>
      <c r="EG5" s="31">
        <f>'Rent_Roll(Best)'!EC6</f>
        <v>42821.39341473551</v>
      </c>
      <c r="EH5" s="31">
        <f>'Rent_Roll(Best)'!ED6</f>
        <v>42821.39341473551</v>
      </c>
      <c r="EI5" s="31">
        <f>'Rent_Roll(Best)'!EE6</f>
        <v>42821.39341473551</v>
      </c>
      <c r="EJ5" s="31">
        <f>'Rent_Roll(Best)'!EF6</f>
        <v>42821.39341473551</v>
      </c>
      <c r="EK5" s="31">
        <f>'Rent_Roll(Best)'!EG6</f>
        <v>42821.39341473551</v>
      </c>
      <c r="EL5" s="31">
        <f>'Rent_Roll(Best)'!EH6</f>
        <v>42821.39341473551</v>
      </c>
      <c r="EM5" s="31">
        <f>'Rent_Roll(Best)'!EI6</f>
        <v>42821.39341473551</v>
      </c>
      <c r="EN5" s="31">
        <f>'Rent_Roll(Best)'!EJ6</f>
        <v>42821.39341473551</v>
      </c>
      <c r="EO5" s="31">
        <f>'Rent_Roll(Best)'!EK6</f>
        <v>42821.39341473551</v>
      </c>
      <c r="EP5" s="31">
        <f>'Rent_Roll(Best)'!EL6</f>
        <v>42821.39341473551</v>
      </c>
      <c r="EQ5" s="27"/>
    </row>
    <row r="6" spans="1:147" ht="15.75" customHeight="1" x14ac:dyDescent="0.2">
      <c r="B6" s="7" t="str">
        <f>Rent_Roll!C7</f>
        <v>2Bd/2Ba</v>
      </c>
      <c r="Z6" s="3"/>
      <c r="AA6" s="31">
        <f>'Rent_Roll(Best)'!W7</f>
        <v>0</v>
      </c>
      <c r="AB6" s="31">
        <f>'Rent_Roll(Best)'!X7</f>
        <v>0</v>
      </c>
      <c r="AC6" s="31">
        <f>'Rent_Roll(Best)'!Y7</f>
        <v>0</v>
      </c>
      <c r="AD6" s="31">
        <f>'Rent_Roll(Best)'!Z7</f>
        <v>0</v>
      </c>
      <c r="AE6" s="31">
        <f>'Rent_Roll(Best)'!AA7</f>
        <v>0</v>
      </c>
      <c r="AF6" s="31">
        <f>'Rent_Roll(Best)'!AB7</f>
        <v>0</v>
      </c>
      <c r="AG6" s="31">
        <f>'Rent_Roll(Best)'!AC7</f>
        <v>0</v>
      </c>
      <c r="AH6" s="31">
        <f>'Rent_Roll(Best)'!AD7</f>
        <v>0</v>
      </c>
      <c r="AI6" s="31">
        <f>'Rent_Roll(Best)'!AE7</f>
        <v>0</v>
      </c>
      <c r="AJ6" s="31">
        <f>'Rent_Roll(Best)'!AF7</f>
        <v>0</v>
      </c>
      <c r="AK6" s="31">
        <f>'Rent_Roll(Best)'!AG7</f>
        <v>0</v>
      </c>
      <c r="AL6" s="31">
        <f>'Rent_Roll(Best)'!AH7</f>
        <v>0</v>
      </c>
      <c r="AM6" s="31">
        <f>'Rent_Roll(Best)'!AI7</f>
        <v>0</v>
      </c>
      <c r="AN6" s="31">
        <f>'Rent_Roll(Best)'!AJ7</f>
        <v>0</v>
      </c>
      <c r="AO6" s="31">
        <f>'Rent_Roll(Best)'!AK7</f>
        <v>0</v>
      </c>
      <c r="AP6" s="31">
        <f>'Rent_Roll(Best)'!AL7</f>
        <v>0</v>
      </c>
      <c r="AQ6" s="31">
        <f>'Rent_Roll(Best)'!AM7</f>
        <v>0</v>
      </c>
      <c r="AR6" s="31">
        <f>'Rent_Roll(Best)'!AN7</f>
        <v>0</v>
      </c>
      <c r="AS6" s="31">
        <f>'Rent_Roll(Best)'!AO7</f>
        <v>0</v>
      </c>
      <c r="AT6" s="31">
        <f>'Rent_Roll(Best)'!AP7</f>
        <v>0</v>
      </c>
      <c r="AU6" s="31">
        <f>'Rent_Roll(Best)'!AQ7</f>
        <v>0</v>
      </c>
      <c r="AV6" s="31">
        <f>'Rent_Roll(Best)'!AR7</f>
        <v>0</v>
      </c>
      <c r="AW6" s="31">
        <f>'Rent_Roll(Best)'!AS7</f>
        <v>0</v>
      </c>
      <c r="AX6" s="31">
        <f>'Rent_Roll(Best)'!AT7</f>
        <v>0</v>
      </c>
      <c r="AY6" s="31">
        <f>'Rent_Roll(Best)'!AU7</f>
        <v>0</v>
      </c>
      <c r="AZ6" s="31">
        <f>'Rent_Roll(Best)'!AV7</f>
        <v>0</v>
      </c>
      <c r="BA6" s="31">
        <f>'Rent_Roll(Best)'!AW7</f>
        <v>0</v>
      </c>
      <c r="BB6" s="31">
        <f>'Rent_Roll(Best)'!AX7</f>
        <v>0</v>
      </c>
      <c r="BC6" s="31">
        <f>'Rent_Roll(Best)'!AY7</f>
        <v>0</v>
      </c>
      <c r="BD6" s="31">
        <f>'Rent_Roll(Best)'!AZ7</f>
        <v>0</v>
      </c>
      <c r="BE6" s="31">
        <f>'Rent_Roll(Best)'!BA7</f>
        <v>0</v>
      </c>
      <c r="BF6" s="31">
        <f>'Rent_Roll(Best)'!BB7</f>
        <v>0</v>
      </c>
      <c r="BG6" s="31">
        <f>'Rent_Roll(Best)'!BC7</f>
        <v>0</v>
      </c>
      <c r="BH6" s="31">
        <f>'Rent_Roll(Best)'!BD7</f>
        <v>0</v>
      </c>
      <c r="BI6" s="31">
        <f>'Rent_Roll(Best)'!BE7</f>
        <v>0</v>
      </c>
      <c r="BJ6" s="31">
        <f>'Rent_Roll(Best)'!BF7</f>
        <v>0</v>
      </c>
      <c r="BK6" s="31">
        <f>'Rent_Roll(Best)'!BG7</f>
        <v>0</v>
      </c>
      <c r="BL6" s="31">
        <f>'Rent_Roll(Best)'!BH7</f>
        <v>0</v>
      </c>
      <c r="BM6" s="31">
        <f>'Rent_Roll(Best)'!BI7</f>
        <v>0</v>
      </c>
      <c r="BN6" s="31">
        <f>'Rent_Roll(Best)'!BJ7</f>
        <v>0</v>
      </c>
      <c r="BO6" s="31">
        <f>'Rent_Roll(Best)'!BK7</f>
        <v>0</v>
      </c>
      <c r="BP6" s="31">
        <f>'Rent_Roll(Best)'!BL7</f>
        <v>0</v>
      </c>
      <c r="BQ6" s="31">
        <f>'Rent_Roll(Best)'!BM7</f>
        <v>0</v>
      </c>
      <c r="BR6" s="31">
        <f>'Rent_Roll(Best)'!BN7</f>
        <v>0</v>
      </c>
      <c r="BS6" s="31">
        <f>'Rent_Roll(Best)'!BO7</f>
        <v>0</v>
      </c>
      <c r="BT6" s="31">
        <f>'Rent_Roll(Best)'!BP7</f>
        <v>0</v>
      </c>
      <c r="BU6" s="31">
        <f>'Rent_Roll(Best)'!BQ7</f>
        <v>0</v>
      </c>
      <c r="BV6" s="31">
        <f>'Rent_Roll(Best)'!BR7</f>
        <v>0</v>
      </c>
      <c r="BW6" s="31">
        <f>'Rent_Roll(Best)'!BS7</f>
        <v>0</v>
      </c>
      <c r="BX6" s="31">
        <f>'Rent_Roll(Best)'!BT7</f>
        <v>0</v>
      </c>
      <c r="BY6" s="31">
        <f>'Rent_Roll(Best)'!BU7</f>
        <v>0</v>
      </c>
      <c r="BZ6" s="31">
        <f>'Rent_Roll(Best)'!BV7</f>
        <v>0</v>
      </c>
      <c r="CA6" s="31">
        <f>'Rent_Roll(Best)'!BW7</f>
        <v>0</v>
      </c>
      <c r="CB6" s="31">
        <f>'Rent_Roll(Best)'!BX7</f>
        <v>0</v>
      </c>
      <c r="CC6" s="31">
        <f>'Rent_Roll(Best)'!BY7</f>
        <v>0</v>
      </c>
      <c r="CD6" s="31">
        <f>'Rent_Roll(Best)'!BZ7</f>
        <v>0</v>
      </c>
      <c r="CE6" s="31">
        <f>'Rent_Roll(Best)'!CA7</f>
        <v>0</v>
      </c>
      <c r="CF6" s="31">
        <f>'Rent_Roll(Best)'!CB7</f>
        <v>0</v>
      </c>
      <c r="CG6" s="31">
        <f>'Rent_Roll(Best)'!CC7</f>
        <v>0</v>
      </c>
      <c r="CH6" s="31">
        <f>'Rent_Roll(Best)'!CD7</f>
        <v>0</v>
      </c>
      <c r="CI6" s="31">
        <f>'Rent_Roll(Best)'!CE7</f>
        <v>0</v>
      </c>
      <c r="CJ6" s="31">
        <f>'Rent_Roll(Best)'!CF7</f>
        <v>0</v>
      </c>
      <c r="CK6" s="31">
        <f>'Rent_Roll(Best)'!CG7</f>
        <v>0</v>
      </c>
      <c r="CL6" s="31">
        <f>'Rent_Roll(Best)'!CH7</f>
        <v>0</v>
      </c>
      <c r="CM6" s="31">
        <f>'Rent_Roll(Best)'!CI7</f>
        <v>0</v>
      </c>
      <c r="CN6" s="31">
        <f>'Rent_Roll(Best)'!CJ7</f>
        <v>0</v>
      </c>
      <c r="CO6" s="31">
        <f>'Rent_Roll(Best)'!CK7</f>
        <v>0</v>
      </c>
      <c r="CP6" s="31">
        <f>'Rent_Roll(Best)'!CL7</f>
        <v>0</v>
      </c>
      <c r="CQ6" s="31">
        <f>'Rent_Roll(Best)'!CM7</f>
        <v>0</v>
      </c>
      <c r="CR6" s="31">
        <f>'Rent_Roll(Best)'!CN7</f>
        <v>0</v>
      </c>
      <c r="CS6" s="31">
        <f>'Rent_Roll(Best)'!CO7</f>
        <v>0</v>
      </c>
      <c r="CT6" s="31">
        <f>'Rent_Roll(Best)'!CP7</f>
        <v>0</v>
      </c>
      <c r="CU6" s="31">
        <f>'Rent_Roll(Best)'!CQ7</f>
        <v>0</v>
      </c>
      <c r="CV6" s="31">
        <f>'Rent_Roll(Best)'!CR7</f>
        <v>0</v>
      </c>
      <c r="CW6" s="31">
        <f>'Rent_Roll(Best)'!CS7</f>
        <v>0</v>
      </c>
      <c r="CX6" s="31">
        <f>'Rent_Roll(Best)'!CT7</f>
        <v>0</v>
      </c>
      <c r="CY6" s="31">
        <f>'Rent_Roll(Best)'!CU7</f>
        <v>0</v>
      </c>
      <c r="CZ6" s="31">
        <f>'Rent_Roll(Best)'!CV7</f>
        <v>0</v>
      </c>
      <c r="DA6" s="31">
        <f>'Rent_Roll(Best)'!CW7</f>
        <v>0</v>
      </c>
      <c r="DB6" s="31">
        <f>'Rent_Roll(Best)'!CX7</f>
        <v>0</v>
      </c>
      <c r="DC6" s="31">
        <f>'Rent_Roll(Best)'!CY7</f>
        <v>0</v>
      </c>
      <c r="DD6" s="31">
        <f>'Rent_Roll(Best)'!CZ7</f>
        <v>0</v>
      </c>
      <c r="DE6" s="31">
        <f>'Rent_Roll(Best)'!DA7</f>
        <v>0</v>
      </c>
      <c r="DF6" s="31">
        <f>'Rent_Roll(Best)'!DB7</f>
        <v>0</v>
      </c>
      <c r="DG6" s="31">
        <f>'Rent_Roll(Best)'!DC7</f>
        <v>0</v>
      </c>
      <c r="DH6" s="31">
        <f>'Rent_Roll(Best)'!DD7</f>
        <v>0</v>
      </c>
      <c r="DI6" s="31">
        <f>'Rent_Roll(Best)'!DE7</f>
        <v>0</v>
      </c>
      <c r="DJ6" s="31">
        <f>'Rent_Roll(Best)'!DF7</f>
        <v>0</v>
      </c>
      <c r="DK6" s="31">
        <f>'Rent_Roll(Best)'!DG7</f>
        <v>0</v>
      </c>
      <c r="DL6" s="31">
        <f>'Rent_Roll(Best)'!DH7</f>
        <v>0</v>
      </c>
      <c r="DM6" s="31">
        <f>'Rent_Roll(Best)'!DI7</f>
        <v>0</v>
      </c>
      <c r="DN6" s="31">
        <f>'Rent_Roll(Best)'!DJ7</f>
        <v>0</v>
      </c>
      <c r="DO6" s="31">
        <f>'Rent_Roll(Best)'!DK7</f>
        <v>0</v>
      </c>
      <c r="DP6" s="31">
        <f>'Rent_Roll(Best)'!DL7</f>
        <v>0</v>
      </c>
      <c r="DQ6" s="31">
        <f>'Rent_Roll(Best)'!DM7</f>
        <v>0</v>
      </c>
      <c r="DR6" s="31">
        <f>'Rent_Roll(Best)'!DN7</f>
        <v>0</v>
      </c>
      <c r="DS6" s="31">
        <f>'Rent_Roll(Best)'!DO7</f>
        <v>0</v>
      </c>
      <c r="DT6" s="31">
        <f>'Rent_Roll(Best)'!DP7</f>
        <v>0</v>
      </c>
      <c r="DU6" s="31">
        <f>'Rent_Roll(Best)'!DQ7</f>
        <v>0</v>
      </c>
      <c r="DV6" s="31">
        <f>'Rent_Roll(Best)'!DR7</f>
        <v>0</v>
      </c>
      <c r="DW6" s="31">
        <f>'Rent_Roll(Best)'!DS7</f>
        <v>0</v>
      </c>
      <c r="DX6" s="31">
        <f>'Rent_Roll(Best)'!DT7</f>
        <v>0</v>
      </c>
      <c r="DY6" s="31">
        <f>'Rent_Roll(Best)'!DU7</f>
        <v>0</v>
      </c>
      <c r="DZ6" s="31">
        <f>'Rent_Roll(Best)'!DV7</f>
        <v>0</v>
      </c>
      <c r="EA6" s="31">
        <f>'Rent_Roll(Best)'!DW7</f>
        <v>0</v>
      </c>
      <c r="EB6" s="31">
        <f>'Rent_Roll(Best)'!DX7</f>
        <v>0</v>
      </c>
      <c r="EC6" s="31">
        <f>'Rent_Roll(Best)'!DY7</f>
        <v>0</v>
      </c>
      <c r="ED6" s="31">
        <f>'Rent_Roll(Best)'!DZ7</f>
        <v>0</v>
      </c>
      <c r="EE6" s="31">
        <f>'Rent_Roll(Best)'!EA7</f>
        <v>0</v>
      </c>
      <c r="EF6" s="31">
        <f>'Rent_Roll(Best)'!EB7</f>
        <v>0</v>
      </c>
      <c r="EG6" s="31">
        <f>'Rent_Roll(Best)'!EC7</f>
        <v>0</v>
      </c>
      <c r="EH6" s="31">
        <f>'Rent_Roll(Best)'!ED7</f>
        <v>0</v>
      </c>
      <c r="EI6" s="31">
        <f>'Rent_Roll(Best)'!EE7</f>
        <v>0</v>
      </c>
      <c r="EJ6" s="31">
        <f>'Rent_Roll(Best)'!EF7</f>
        <v>0</v>
      </c>
      <c r="EK6" s="31">
        <f>'Rent_Roll(Best)'!EG7</f>
        <v>0</v>
      </c>
      <c r="EL6" s="31">
        <f>'Rent_Roll(Best)'!EH7</f>
        <v>0</v>
      </c>
      <c r="EM6" s="31">
        <f>'Rent_Roll(Best)'!EI7</f>
        <v>0</v>
      </c>
      <c r="EN6" s="31">
        <f>'Rent_Roll(Best)'!EJ7</f>
        <v>0</v>
      </c>
      <c r="EO6" s="31">
        <f>'Rent_Roll(Best)'!EK7</f>
        <v>0</v>
      </c>
      <c r="EP6" s="31">
        <f>'Rent_Roll(Best)'!EL7</f>
        <v>0</v>
      </c>
      <c r="EQ6" s="27"/>
    </row>
    <row r="7" spans="1:147" ht="15.75" customHeight="1" x14ac:dyDescent="0.2">
      <c r="B7" s="7" t="str">
        <f>Rent_Roll!C8</f>
        <v>3Bd/2Ba</v>
      </c>
      <c r="Z7" s="3"/>
      <c r="AA7" s="31">
        <f>'Rent_Roll(Best)'!W8</f>
        <v>0</v>
      </c>
      <c r="AB7" s="31">
        <f>'Rent_Roll(Best)'!X8</f>
        <v>0</v>
      </c>
      <c r="AC7" s="31">
        <f>'Rent_Roll(Best)'!Y8</f>
        <v>0</v>
      </c>
      <c r="AD7" s="31">
        <f>'Rent_Roll(Best)'!Z8</f>
        <v>0</v>
      </c>
      <c r="AE7" s="31">
        <f>'Rent_Roll(Best)'!AA8</f>
        <v>0</v>
      </c>
      <c r="AF7" s="31">
        <f>'Rent_Roll(Best)'!AB8</f>
        <v>0</v>
      </c>
      <c r="AG7" s="31">
        <f>'Rent_Roll(Best)'!AC8</f>
        <v>0</v>
      </c>
      <c r="AH7" s="31">
        <f>'Rent_Roll(Best)'!AD8</f>
        <v>0</v>
      </c>
      <c r="AI7" s="31">
        <f>'Rent_Roll(Best)'!AE8</f>
        <v>0</v>
      </c>
      <c r="AJ7" s="31">
        <f>'Rent_Roll(Best)'!AF8</f>
        <v>0</v>
      </c>
      <c r="AK7" s="31">
        <f>'Rent_Roll(Best)'!AG8</f>
        <v>0</v>
      </c>
      <c r="AL7" s="31">
        <f>'Rent_Roll(Best)'!AH8</f>
        <v>0</v>
      </c>
      <c r="AM7" s="31">
        <f>'Rent_Roll(Best)'!AI8</f>
        <v>0</v>
      </c>
      <c r="AN7" s="31">
        <f>'Rent_Roll(Best)'!AJ8</f>
        <v>0</v>
      </c>
      <c r="AO7" s="31">
        <f>'Rent_Roll(Best)'!AK8</f>
        <v>0</v>
      </c>
      <c r="AP7" s="31">
        <f>'Rent_Roll(Best)'!AL8</f>
        <v>0</v>
      </c>
      <c r="AQ7" s="31">
        <f>'Rent_Roll(Best)'!AM8</f>
        <v>0</v>
      </c>
      <c r="AR7" s="31">
        <f>'Rent_Roll(Best)'!AN8</f>
        <v>0</v>
      </c>
      <c r="AS7" s="31">
        <f>'Rent_Roll(Best)'!AO8</f>
        <v>0</v>
      </c>
      <c r="AT7" s="31">
        <f>'Rent_Roll(Best)'!AP8</f>
        <v>0</v>
      </c>
      <c r="AU7" s="31">
        <f>'Rent_Roll(Best)'!AQ8</f>
        <v>0</v>
      </c>
      <c r="AV7" s="31">
        <f>'Rent_Roll(Best)'!AR8</f>
        <v>0</v>
      </c>
      <c r="AW7" s="31">
        <f>'Rent_Roll(Best)'!AS8</f>
        <v>0</v>
      </c>
      <c r="AX7" s="31">
        <f>'Rent_Roll(Best)'!AT8</f>
        <v>0</v>
      </c>
      <c r="AY7" s="31">
        <f>'Rent_Roll(Best)'!AU8</f>
        <v>0</v>
      </c>
      <c r="AZ7" s="31">
        <f>'Rent_Roll(Best)'!AV8</f>
        <v>0</v>
      </c>
      <c r="BA7" s="31">
        <f>'Rent_Roll(Best)'!AW8</f>
        <v>0</v>
      </c>
      <c r="BB7" s="31">
        <f>'Rent_Roll(Best)'!AX8</f>
        <v>0</v>
      </c>
      <c r="BC7" s="31">
        <f>'Rent_Roll(Best)'!AY8</f>
        <v>0</v>
      </c>
      <c r="BD7" s="31">
        <f>'Rent_Roll(Best)'!AZ8</f>
        <v>0</v>
      </c>
      <c r="BE7" s="31">
        <f>'Rent_Roll(Best)'!BA8</f>
        <v>0</v>
      </c>
      <c r="BF7" s="31">
        <f>'Rent_Roll(Best)'!BB8</f>
        <v>0</v>
      </c>
      <c r="BG7" s="31">
        <f>'Rent_Roll(Best)'!BC8</f>
        <v>0</v>
      </c>
      <c r="BH7" s="31">
        <f>'Rent_Roll(Best)'!BD8</f>
        <v>0</v>
      </c>
      <c r="BI7" s="31">
        <f>'Rent_Roll(Best)'!BE8</f>
        <v>0</v>
      </c>
      <c r="BJ7" s="31">
        <f>'Rent_Roll(Best)'!BF8</f>
        <v>0</v>
      </c>
      <c r="BK7" s="31">
        <f>'Rent_Roll(Best)'!BG8</f>
        <v>0</v>
      </c>
      <c r="BL7" s="31">
        <f>'Rent_Roll(Best)'!BH8</f>
        <v>0</v>
      </c>
      <c r="BM7" s="31">
        <f>'Rent_Roll(Best)'!BI8</f>
        <v>0</v>
      </c>
      <c r="BN7" s="31">
        <f>'Rent_Roll(Best)'!BJ8</f>
        <v>0</v>
      </c>
      <c r="BO7" s="31">
        <f>'Rent_Roll(Best)'!BK8</f>
        <v>0</v>
      </c>
      <c r="BP7" s="31">
        <f>'Rent_Roll(Best)'!BL8</f>
        <v>0</v>
      </c>
      <c r="BQ7" s="31">
        <f>'Rent_Roll(Best)'!BM8</f>
        <v>0</v>
      </c>
      <c r="BR7" s="31">
        <f>'Rent_Roll(Best)'!BN8</f>
        <v>0</v>
      </c>
      <c r="BS7" s="31">
        <f>'Rent_Roll(Best)'!BO8</f>
        <v>0</v>
      </c>
      <c r="BT7" s="31">
        <f>'Rent_Roll(Best)'!BP8</f>
        <v>0</v>
      </c>
      <c r="BU7" s="31">
        <f>'Rent_Roll(Best)'!BQ8</f>
        <v>0</v>
      </c>
      <c r="BV7" s="31">
        <f>'Rent_Roll(Best)'!BR8</f>
        <v>0</v>
      </c>
      <c r="BW7" s="31">
        <f>'Rent_Roll(Best)'!BS8</f>
        <v>0</v>
      </c>
      <c r="BX7" s="31">
        <f>'Rent_Roll(Best)'!BT8</f>
        <v>0</v>
      </c>
      <c r="BY7" s="31">
        <f>'Rent_Roll(Best)'!BU8</f>
        <v>0</v>
      </c>
      <c r="BZ7" s="31">
        <f>'Rent_Roll(Best)'!BV8</f>
        <v>0</v>
      </c>
      <c r="CA7" s="31">
        <f>'Rent_Roll(Best)'!BW8</f>
        <v>0</v>
      </c>
      <c r="CB7" s="31">
        <f>'Rent_Roll(Best)'!BX8</f>
        <v>0</v>
      </c>
      <c r="CC7" s="31">
        <f>'Rent_Roll(Best)'!BY8</f>
        <v>0</v>
      </c>
      <c r="CD7" s="31">
        <f>'Rent_Roll(Best)'!BZ8</f>
        <v>0</v>
      </c>
      <c r="CE7" s="31">
        <f>'Rent_Roll(Best)'!CA8</f>
        <v>0</v>
      </c>
      <c r="CF7" s="31">
        <f>'Rent_Roll(Best)'!CB8</f>
        <v>0</v>
      </c>
      <c r="CG7" s="31">
        <f>'Rent_Roll(Best)'!CC8</f>
        <v>0</v>
      </c>
      <c r="CH7" s="31">
        <f>'Rent_Roll(Best)'!CD8</f>
        <v>0</v>
      </c>
      <c r="CI7" s="31">
        <f>'Rent_Roll(Best)'!CE8</f>
        <v>0</v>
      </c>
      <c r="CJ7" s="31">
        <f>'Rent_Roll(Best)'!CF8</f>
        <v>0</v>
      </c>
      <c r="CK7" s="31">
        <f>'Rent_Roll(Best)'!CG8</f>
        <v>0</v>
      </c>
      <c r="CL7" s="31">
        <f>'Rent_Roll(Best)'!CH8</f>
        <v>0</v>
      </c>
      <c r="CM7" s="31">
        <f>'Rent_Roll(Best)'!CI8</f>
        <v>0</v>
      </c>
      <c r="CN7" s="31">
        <f>'Rent_Roll(Best)'!CJ8</f>
        <v>0</v>
      </c>
      <c r="CO7" s="31">
        <f>'Rent_Roll(Best)'!CK8</f>
        <v>0</v>
      </c>
      <c r="CP7" s="31">
        <f>'Rent_Roll(Best)'!CL8</f>
        <v>0</v>
      </c>
      <c r="CQ7" s="31">
        <f>'Rent_Roll(Best)'!CM8</f>
        <v>0</v>
      </c>
      <c r="CR7" s="31">
        <f>'Rent_Roll(Best)'!CN8</f>
        <v>0</v>
      </c>
      <c r="CS7" s="31">
        <f>'Rent_Roll(Best)'!CO8</f>
        <v>0</v>
      </c>
      <c r="CT7" s="31">
        <f>'Rent_Roll(Best)'!CP8</f>
        <v>0</v>
      </c>
      <c r="CU7" s="31">
        <f>'Rent_Roll(Best)'!CQ8</f>
        <v>0</v>
      </c>
      <c r="CV7" s="31">
        <f>'Rent_Roll(Best)'!CR8</f>
        <v>0</v>
      </c>
      <c r="CW7" s="31">
        <f>'Rent_Roll(Best)'!CS8</f>
        <v>0</v>
      </c>
      <c r="CX7" s="31">
        <f>'Rent_Roll(Best)'!CT8</f>
        <v>0</v>
      </c>
      <c r="CY7" s="31">
        <f>'Rent_Roll(Best)'!CU8</f>
        <v>0</v>
      </c>
      <c r="CZ7" s="31">
        <f>'Rent_Roll(Best)'!CV8</f>
        <v>0</v>
      </c>
      <c r="DA7" s="31">
        <f>'Rent_Roll(Best)'!CW8</f>
        <v>0</v>
      </c>
      <c r="DB7" s="31">
        <f>'Rent_Roll(Best)'!CX8</f>
        <v>0</v>
      </c>
      <c r="DC7" s="31">
        <f>'Rent_Roll(Best)'!CY8</f>
        <v>0</v>
      </c>
      <c r="DD7" s="31">
        <f>'Rent_Roll(Best)'!CZ8</f>
        <v>0</v>
      </c>
      <c r="DE7" s="31">
        <f>'Rent_Roll(Best)'!DA8</f>
        <v>0</v>
      </c>
      <c r="DF7" s="31">
        <f>'Rent_Roll(Best)'!DB8</f>
        <v>0</v>
      </c>
      <c r="DG7" s="31">
        <f>'Rent_Roll(Best)'!DC8</f>
        <v>0</v>
      </c>
      <c r="DH7" s="31">
        <f>'Rent_Roll(Best)'!DD8</f>
        <v>0</v>
      </c>
      <c r="DI7" s="31">
        <f>'Rent_Roll(Best)'!DE8</f>
        <v>0</v>
      </c>
      <c r="DJ7" s="31">
        <f>'Rent_Roll(Best)'!DF8</f>
        <v>0</v>
      </c>
      <c r="DK7" s="31">
        <f>'Rent_Roll(Best)'!DG8</f>
        <v>0</v>
      </c>
      <c r="DL7" s="31">
        <f>'Rent_Roll(Best)'!DH8</f>
        <v>0</v>
      </c>
      <c r="DM7" s="31">
        <f>'Rent_Roll(Best)'!DI8</f>
        <v>0</v>
      </c>
      <c r="DN7" s="31">
        <f>'Rent_Roll(Best)'!DJ8</f>
        <v>0</v>
      </c>
      <c r="DO7" s="31">
        <f>'Rent_Roll(Best)'!DK8</f>
        <v>0</v>
      </c>
      <c r="DP7" s="31">
        <f>'Rent_Roll(Best)'!DL8</f>
        <v>0</v>
      </c>
      <c r="DQ7" s="31">
        <f>'Rent_Roll(Best)'!DM8</f>
        <v>0</v>
      </c>
      <c r="DR7" s="31">
        <f>'Rent_Roll(Best)'!DN8</f>
        <v>0</v>
      </c>
      <c r="DS7" s="31">
        <f>'Rent_Roll(Best)'!DO8</f>
        <v>0</v>
      </c>
      <c r="DT7" s="31">
        <f>'Rent_Roll(Best)'!DP8</f>
        <v>0</v>
      </c>
      <c r="DU7" s="31">
        <f>'Rent_Roll(Best)'!DQ8</f>
        <v>0</v>
      </c>
      <c r="DV7" s="31">
        <f>'Rent_Roll(Best)'!DR8</f>
        <v>0</v>
      </c>
      <c r="DW7" s="31">
        <f>'Rent_Roll(Best)'!DS8</f>
        <v>0</v>
      </c>
      <c r="DX7" s="31">
        <f>'Rent_Roll(Best)'!DT8</f>
        <v>0</v>
      </c>
      <c r="DY7" s="31">
        <f>'Rent_Roll(Best)'!DU8</f>
        <v>0</v>
      </c>
      <c r="DZ7" s="31">
        <f>'Rent_Roll(Best)'!DV8</f>
        <v>0</v>
      </c>
      <c r="EA7" s="31">
        <f>'Rent_Roll(Best)'!DW8</f>
        <v>0</v>
      </c>
      <c r="EB7" s="31">
        <f>'Rent_Roll(Best)'!DX8</f>
        <v>0</v>
      </c>
      <c r="EC7" s="31">
        <f>'Rent_Roll(Best)'!DY8</f>
        <v>0</v>
      </c>
      <c r="ED7" s="31">
        <f>'Rent_Roll(Best)'!DZ8</f>
        <v>0</v>
      </c>
      <c r="EE7" s="31">
        <f>'Rent_Roll(Best)'!EA8</f>
        <v>0</v>
      </c>
      <c r="EF7" s="31">
        <f>'Rent_Roll(Best)'!EB8</f>
        <v>0</v>
      </c>
      <c r="EG7" s="31">
        <f>'Rent_Roll(Best)'!EC8</f>
        <v>0</v>
      </c>
      <c r="EH7" s="31">
        <f>'Rent_Roll(Best)'!ED8</f>
        <v>0</v>
      </c>
      <c r="EI7" s="31">
        <f>'Rent_Roll(Best)'!EE8</f>
        <v>0</v>
      </c>
      <c r="EJ7" s="31">
        <f>'Rent_Roll(Best)'!EF8</f>
        <v>0</v>
      </c>
      <c r="EK7" s="31">
        <f>'Rent_Roll(Best)'!EG8</f>
        <v>0</v>
      </c>
      <c r="EL7" s="31">
        <f>'Rent_Roll(Best)'!EH8</f>
        <v>0</v>
      </c>
      <c r="EM7" s="31">
        <f>'Rent_Roll(Best)'!EI8</f>
        <v>0</v>
      </c>
      <c r="EN7" s="31">
        <f>'Rent_Roll(Best)'!EJ8</f>
        <v>0</v>
      </c>
      <c r="EO7" s="31">
        <f>'Rent_Roll(Best)'!EK8</f>
        <v>0</v>
      </c>
      <c r="EP7" s="31">
        <f>'Rent_Roll(Best)'!EL8</f>
        <v>0</v>
      </c>
      <c r="EQ7" s="27"/>
    </row>
    <row r="8" spans="1:147" ht="15.75" customHeight="1" x14ac:dyDescent="0.2">
      <c r="A8" s="92" t="s">
        <v>162</v>
      </c>
      <c r="B8" s="7"/>
      <c r="Z8" s="3"/>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27"/>
    </row>
    <row r="9" spans="1:147" ht="15.75" customHeight="1" x14ac:dyDescent="0.2">
      <c r="B9" s="7" t="str">
        <f>Rent_Roll!C10</f>
        <v xml:space="preserve">Garage Income </v>
      </c>
      <c r="Z9" s="3"/>
      <c r="AA9" s="31">
        <f>Rent_Roll!W10</f>
        <v>0</v>
      </c>
      <c r="AB9" s="31">
        <f>Rent_Roll!X10</f>
        <v>0</v>
      </c>
      <c r="AC9" s="31">
        <f>Rent_Roll!Y10</f>
        <v>0</v>
      </c>
      <c r="AD9" s="31">
        <f>Rent_Roll!Z10</f>
        <v>0</v>
      </c>
      <c r="AE9" s="31">
        <f>Rent_Roll!AA10</f>
        <v>0</v>
      </c>
      <c r="AF9" s="31">
        <f>Rent_Roll!AB10</f>
        <v>0</v>
      </c>
      <c r="AG9" s="31">
        <f>Rent_Roll!AC10</f>
        <v>0</v>
      </c>
      <c r="AH9" s="31">
        <f>Rent_Roll!AD10</f>
        <v>0</v>
      </c>
      <c r="AI9" s="31">
        <f>Rent_Roll!AE10</f>
        <v>0</v>
      </c>
      <c r="AJ9" s="31">
        <f>Rent_Roll!AF10</f>
        <v>0</v>
      </c>
      <c r="AK9" s="31">
        <f>Rent_Roll!AG10</f>
        <v>0</v>
      </c>
      <c r="AL9" s="31">
        <f>Rent_Roll!AH10</f>
        <v>0</v>
      </c>
      <c r="AM9" s="31">
        <f>Rent_Roll!AI10</f>
        <v>0</v>
      </c>
      <c r="AN9" s="31">
        <f>Rent_Roll!AJ10</f>
        <v>0</v>
      </c>
      <c r="AO9" s="31">
        <f>Rent_Roll!AK10</f>
        <v>0</v>
      </c>
      <c r="AP9" s="31">
        <f>Rent_Roll!AL10</f>
        <v>0</v>
      </c>
      <c r="AQ9" s="31">
        <f>Rent_Roll!AM10</f>
        <v>0</v>
      </c>
      <c r="AR9" s="31">
        <f>Rent_Roll!AN10</f>
        <v>0</v>
      </c>
      <c r="AS9" s="31">
        <f>Rent_Roll!AO10</f>
        <v>0</v>
      </c>
      <c r="AT9" s="31">
        <f>Rent_Roll!AP10</f>
        <v>0</v>
      </c>
      <c r="AU9" s="31">
        <f>Rent_Roll!AQ10</f>
        <v>0</v>
      </c>
      <c r="AV9" s="31">
        <f>Rent_Roll!AR10</f>
        <v>0</v>
      </c>
      <c r="AW9" s="31">
        <f>Rent_Roll!AS10</f>
        <v>0</v>
      </c>
      <c r="AX9" s="31">
        <f>Rent_Roll!AT10</f>
        <v>0</v>
      </c>
      <c r="AY9" s="31">
        <f>Rent_Roll!AU10</f>
        <v>0</v>
      </c>
      <c r="AZ9" s="31">
        <f>Rent_Roll!AV10</f>
        <v>0</v>
      </c>
      <c r="BA9" s="31">
        <f>Rent_Roll!AW10</f>
        <v>0</v>
      </c>
      <c r="BB9" s="31">
        <f>Rent_Roll!AX10</f>
        <v>0</v>
      </c>
      <c r="BC9" s="31">
        <f>Rent_Roll!AY10</f>
        <v>0</v>
      </c>
      <c r="BD9" s="31">
        <f>Rent_Roll!AZ10</f>
        <v>0</v>
      </c>
      <c r="BE9" s="31">
        <f>Rent_Roll!BA10</f>
        <v>0</v>
      </c>
      <c r="BF9" s="31">
        <f>Rent_Roll!BB10</f>
        <v>0</v>
      </c>
      <c r="BG9" s="31">
        <f>Rent_Roll!BC10</f>
        <v>0</v>
      </c>
      <c r="BH9" s="31">
        <f>Rent_Roll!BD10</f>
        <v>0</v>
      </c>
      <c r="BI9" s="31">
        <f>Rent_Roll!BE10</f>
        <v>0</v>
      </c>
      <c r="BJ9" s="31">
        <f>Rent_Roll!BF10</f>
        <v>0</v>
      </c>
      <c r="BK9" s="31">
        <f>Rent_Roll!BG10</f>
        <v>0</v>
      </c>
      <c r="BL9" s="31">
        <f>Rent_Roll!BH10</f>
        <v>0</v>
      </c>
      <c r="BM9" s="31">
        <f>Rent_Roll!BI10</f>
        <v>0</v>
      </c>
      <c r="BN9" s="31">
        <f>Rent_Roll!BJ10</f>
        <v>0</v>
      </c>
      <c r="BO9" s="31">
        <f>Rent_Roll!BK10</f>
        <v>0</v>
      </c>
      <c r="BP9" s="31">
        <f>Rent_Roll!BL10</f>
        <v>0</v>
      </c>
      <c r="BQ9" s="31">
        <f>Rent_Roll!BM10</f>
        <v>0</v>
      </c>
      <c r="BR9" s="31">
        <f>Rent_Roll!BN10</f>
        <v>0</v>
      </c>
      <c r="BS9" s="31">
        <f>Rent_Roll!BO10</f>
        <v>0</v>
      </c>
      <c r="BT9" s="31">
        <f>Rent_Roll!BP10</f>
        <v>0</v>
      </c>
      <c r="BU9" s="31">
        <f>Rent_Roll!BQ10</f>
        <v>0</v>
      </c>
      <c r="BV9" s="31">
        <f>Rent_Roll!BR10</f>
        <v>0</v>
      </c>
      <c r="BW9" s="31">
        <f>Rent_Roll!BS10</f>
        <v>0</v>
      </c>
      <c r="BX9" s="31">
        <f>Rent_Roll!BT10</f>
        <v>0</v>
      </c>
      <c r="BY9" s="31">
        <f>Rent_Roll!BU10</f>
        <v>0</v>
      </c>
      <c r="BZ9" s="31">
        <f>Rent_Roll!BV10</f>
        <v>0</v>
      </c>
      <c r="CA9" s="31">
        <f>Rent_Roll!BW10</f>
        <v>0</v>
      </c>
      <c r="CB9" s="31">
        <f>Rent_Roll!BX10</f>
        <v>0</v>
      </c>
      <c r="CC9" s="31">
        <f>Rent_Roll!BY10</f>
        <v>0</v>
      </c>
      <c r="CD9" s="31">
        <f>Rent_Roll!BZ10</f>
        <v>0</v>
      </c>
      <c r="CE9" s="31">
        <f>Rent_Roll!CA10</f>
        <v>0</v>
      </c>
      <c r="CF9" s="31">
        <f>Rent_Roll!CB10</f>
        <v>0</v>
      </c>
      <c r="CG9" s="31">
        <f>Rent_Roll!CC10</f>
        <v>0</v>
      </c>
      <c r="CH9" s="31">
        <f>Rent_Roll!CD10</f>
        <v>0</v>
      </c>
      <c r="CI9" s="31">
        <f>Rent_Roll!CE10</f>
        <v>0</v>
      </c>
      <c r="CJ9" s="31">
        <f>Rent_Roll!CF10</f>
        <v>0</v>
      </c>
      <c r="CK9" s="31">
        <f>Rent_Roll!CG10</f>
        <v>0</v>
      </c>
      <c r="CL9" s="31">
        <f>Rent_Roll!CH10</f>
        <v>0</v>
      </c>
      <c r="CM9" s="31">
        <f>Rent_Roll!CI10</f>
        <v>0</v>
      </c>
      <c r="CN9" s="31">
        <f>Rent_Roll!CJ10</f>
        <v>0</v>
      </c>
      <c r="CO9" s="31">
        <f>Rent_Roll!CK10</f>
        <v>0</v>
      </c>
      <c r="CP9" s="31">
        <f>Rent_Roll!CL10</f>
        <v>0</v>
      </c>
      <c r="CQ9" s="31">
        <f>Rent_Roll!CM10</f>
        <v>0</v>
      </c>
      <c r="CR9" s="31">
        <f>Rent_Roll!CN10</f>
        <v>0</v>
      </c>
      <c r="CS9" s="31">
        <f>Rent_Roll!CO10</f>
        <v>0</v>
      </c>
      <c r="CT9" s="31">
        <f>Rent_Roll!CP10</f>
        <v>0</v>
      </c>
      <c r="CU9" s="31">
        <f>Rent_Roll!CQ10</f>
        <v>0</v>
      </c>
      <c r="CV9" s="31">
        <f>Rent_Roll!CR10</f>
        <v>0</v>
      </c>
      <c r="CW9" s="31">
        <f>Rent_Roll!CS10</f>
        <v>0</v>
      </c>
      <c r="CX9" s="31">
        <f>Rent_Roll!CT10</f>
        <v>0</v>
      </c>
      <c r="CY9" s="31">
        <f>Rent_Roll!CU10</f>
        <v>0</v>
      </c>
      <c r="CZ9" s="31">
        <f>Rent_Roll!CV10</f>
        <v>0</v>
      </c>
      <c r="DA9" s="31">
        <f>Rent_Roll!CW10</f>
        <v>0</v>
      </c>
      <c r="DB9" s="31">
        <f>Rent_Roll!CX10</f>
        <v>0</v>
      </c>
      <c r="DC9" s="31">
        <f>Rent_Roll!CY10</f>
        <v>0</v>
      </c>
      <c r="DD9" s="31">
        <f>Rent_Roll!CZ10</f>
        <v>0</v>
      </c>
      <c r="DE9" s="31">
        <f>Rent_Roll!DA10</f>
        <v>0</v>
      </c>
      <c r="DF9" s="31">
        <f>Rent_Roll!DB10</f>
        <v>0</v>
      </c>
      <c r="DG9" s="31">
        <f>Rent_Roll!DC10</f>
        <v>0</v>
      </c>
      <c r="DH9" s="31">
        <f>Rent_Roll!DD10</f>
        <v>0</v>
      </c>
      <c r="DI9" s="31">
        <f>Rent_Roll!DE10</f>
        <v>0</v>
      </c>
      <c r="DJ9" s="31">
        <f>Rent_Roll!DF10</f>
        <v>0</v>
      </c>
      <c r="DK9" s="31">
        <f>Rent_Roll!DG10</f>
        <v>0</v>
      </c>
      <c r="DL9" s="31">
        <f>Rent_Roll!DH10</f>
        <v>0</v>
      </c>
      <c r="DM9" s="31">
        <f>Rent_Roll!DI10</f>
        <v>0</v>
      </c>
      <c r="DN9" s="31">
        <f>Rent_Roll!DJ10</f>
        <v>0</v>
      </c>
      <c r="DO9" s="31">
        <f>Rent_Roll!DK10</f>
        <v>0</v>
      </c>
      <c r="DP9" s="31">
        <f>Rent_Roll!DL10</f>
        <v>0</v>
      </c>
      <c r="DQ9" s="31">
        <f>Rent_Roll!DM10</f>
        <v>0</v>
      </c>
      <c r="DR9" s="31">
        <f>Rent_Roll!DN10</f>
        <v>0</v>
      </c>
      <c r="DS9" s="31">
        <f>Rent_Roll!DO10</f>
        <v>0</v>
      </c>
      <c r="DT9" s="31">
        <f>Rent_Roll!DP10</f>
        <v>0</v>
      </c>
      <c r="DU9" s="31">
        <f>Rent_Roll!DQ10</f>
        <v>0</v>
      </c>
      <c r="DV9" s="31">
        <f>Rent_Roll!DR10</f>
        <v>0</v>
      </c>
      <c r="DW9" s="31">
        <f>Rent_Roll!DS10</f>
        <v>0</v>
      </c>
      <c r="DX9" s="31">
        <f>Rent_Roll!DT10</f>
        <v>0</v>
      </c>
      <c r="DY9" s="31">
        <f>Rent_Roll!DU10</f>
        <v>0</v>
      </c>
      <c r="DZ9" s="31">
        <f>Rent_Roll!DV10</f>
        <v>0</v>
      </c>
      <c r="EA9" s="31">
        <f>Rent_Roll!DW10</f>
        <v>0</v>
      </c>
      <c r="EB9" s="31">
        <f>Rent_Roll!DX10</f>
        <v>0</v>
      </c>
      <c r="EC9" s="31">
        <f>Rent_Roll!DY10</f>
        <v>0</v>
      </c>
      <c r="ED9" s="31">
        <f>Rent_Roll!DZ10</f>
        <v>0</v>
      </c>
      <c r="EE9" s="31">
        <f>Rent_Roll!EA10</f>
        <v>0</v>
      </c>
      <c r="EF9" s="31">
        <f>Rent_Roll!EB10</f>
        <v>0</v>
      </c>
      <c r="EG9" s="31">
        <f>Rent_Roll!EC10</f>
        <v>0</v>
      </c>
      <c r="EH9" s="31">
        <f>Rent_Roll!ED10</f>
        <v>0</v>
      </c>
      <c r="EI9" s="31">
        <f>Rent_Roll!EE10</f>
        <v>0</v>
      </c>
      <c r="EJ9" s="31">
        <f>Rent_Roll!EF10</f>
        <v>0</v>
      </c>
      <c r="EK9" s="31">
        <f>Rent_Roll!EG10</f>
        <v>0</v>
      </c>
      <c r="EL9" s="31">
        <f>Rent_Roll!EH10</f>
        <v>0</v>
      </c>
      <c r="EM9" s="31">
        <f>Rent_Roll!EI10</f>
        <v>0</v>
      </c>
      <c r="EN9" s="31">
        <f>Rent_Roll!EJ10</f>
        <v>0</v>
      </c>
      <c r="EO9" s="31">
        <f>Rent_Roll!EK10</f>
        <v>0</v>
      </c>
      <c r="EP9" s="31">
        <f>Rent_Roll!EL10</f>
        <v>0</v>
      </c>
      <c r="EQ9" s="27"/>
    </row>
    <row r="10" spans="1:147" ht="15.75" customHeight="1" x14ac:dyDescent="0.2">
      <c r="B10" s="7" t="str">
        <f>Rent_Roll!C11</f>
        <v xml:space="preserve">Storage Income </v>
      </c>
      <c r="Z10" s="3"/>
      <c r="AA10" s="31">
        <f>Rent_Roll!W11</f>
        <v>0</v>
      </c>
      <c r="AB10" s="31">
        <f>Rent_Roll!X11</f>
        <v>0</v>
      </c>
      <c r="AC10" s="31">
        <f>Rent_Roll!Y11</f>
        <v>0</v>
      </c>
      <c r="AD10" s="31">
        <f>Rent_Roll!Z11</f>
        <v>0</v>
      </c>
      <c r="AE10" s="31">
        <f>Rent_Roll!AA11</f>
        <v>0</v>
      </c>
      <c r="AF10" s="31">
        <f>Rent_Roll!AB11</f>
        <v>0</v>
      </c>
      <c r="AG10" s="31">
        <f>Rent_Roll!AC11</f>
        <v>0</v>
      </c>
      <c r="AH10" s="31">
        <f>Rent_Roll!AD11</f>
        <v>0</v>
      </c>
      <c r="AI10" s="31">
        <f>Rent_Roll!AE11</f>
        <v>0</v>
      </c>
      <c r="AJ10" s="31">
        <f>Rent_Roll!AF11</f>
        <v>0</v>
      </c>
      <c r="AK10" s="31">
        <f>Rent_Roll!AG11</f>
        <v>0</v>
      </c>
      <c r="AL10" s="31">
        <f>Rent_Roll!AH11</f>
        <v>0</v>
      </c>
      <c r="AM10" s="31">
        <f>Rent_Roll!AI11</f>
        <v>0</v>
      </c>
      <c r="AN10" s="31">
        <f>Rent_Roll!AJ11</f>
        <v>0</v>
      </c>
      <c r="AO10" s="31">
        <f>Rent_Roll!AK11</f>
        <v>0</v>
      </c>
      <c r="AP10" s="31">
        <f>Rent_Roll!AL11</f>
        <v>0</v>
      </c>
      <c r="AQ10" s="31">
        <f>Rent_Roll!AM11</f>
        <v>0</v>
      </c>
      <c r="AR10" s="31">
        <f>Rent_Roll!AN11</f>
        <v>0</v>
      </c>
      <c r="AS10" s="31">
        <f>Rent_Roll!AO11</f>
        <v>0</v>
      </c>
      <c r="AT10" s="31">
        <f>Rent_Roll!AP11</f>
        <v>0</v>
      </c>
      <c r="AU10" s="31">
        <f>Rent_Roll!AQ11</f>
        <v>0</v>
      </c>
      <c r="AV10" s="31">
        <f>Rent_Roll!AR11</f>
        <v>0</v>
      </c>
      <c r="AW10" s="31">
        <f>Rent_Roll!AS11</f>
        <v>0</v>
      </c>
      <c r="AX10" s="31">
        <f>Rent_Roll!AT11</f>
        <v>0</v>
      </c>
      <c r="AY10" s="31">
        <f>Rent_Roll!AU11</f>
        <v>0</v>
      </c>
      <c r="AZ10" s="31">
        <f>Rent_Roll!AV11</f>
        <v>0</v>
      </c>
      <c r="BA10" s="31">
        <f>Rent_Roll!AW11</f>
        <v>0</v>
      </c>
      <c r="BB10" s="31">
        <f>Rent_Roll!AX11</f>
        <v>0</v>
      </c>
      <c r="BC10" s="31">
        <f>Rent_Roll!AY11</f>
        <v>0</v>
      </c>
      <c r="BD10" s="31">
        <f>Rent_Roll!AZ11</f>
        <v>0</v>
      </c>
      <c r="BE10" s="31">
        <f>Rent_Roll!BA11</f>
        <v>0</v>
      </c>
      <c r="BF10" s="31">
        <f>Rent_Roll!BB11</f>
        <v>0</v>
      </c>
      <c r="BG10" s="31">
        <f>Rent_Roll!BC11</f>
        <v>0</v>
      </c>
      <c r="BH10" s="31">
        <f>Rent_Roll!BD11</f>
        <v>0</v>
      </c>
      <c r="BI10" s="31">
        <f>Rent_Roll!BE11</f>
        <v>0</v>
      </c>
      <c r="BJ10" s="31">
        <f>Rent_Roll!BF11</f>
        <v>0</v>
      </c>
      <c r="BK10" s="31">
        <f>Rent_Roll!BG11</f>
        <v>0</v>
      </c>
      <c r="BL10" s="31">
        <f>Rent_Roll!BH11</f>
        <v>0</v>
      </c>
      <c r="BM10" s="31">
        <f>Rent_Roll!BI11</f>
        <v>0</v>
      </c>
      <c r="BN10" s="31">
        <f>Rent_Roll!BJ11</f>
        <v>0</v>
      </c>
      <c r="BO10" s="31">
        <f>Rent_Roll!BK11</f>
        <v>0</v>
      </c>
      <c r="BP10" s="31">
        <f>Rent_Roll!BL11</f>
        <v>0</v>
      </c>
      <c r="BQ10" s="31">
        <f>Rent_Roll!BM11</f>
        <v>0</v>
      </c>
      <c r="BR10" s="31">
        <f>Rent_Roll!BN11</f>
        <v>0</v>
      </c>
      <c r="BS10" s="31">
        <f>Rent_Roll!BO11</f>
        <v>0</v>
      </c>
      <c r="BT10" s="31">
        <f>Rent_Roll!BP11</f>
        <v>0</v>
      </c>
      <c r="BU10" s="31">
        <f>Rent_Roll!BQ11</f>
        <v>0</v>
      </c>
      <c r="BV10" s="31">
        <f>Rent_Roll!BR11</f>
        <v>0</v>
      </c>
      <c r="BW10" s="31">
        <f>Rent_Roll!BS11</f>
        <v>0</v>
      </c>
      <c r="BX10" s="31">
        <f>Rent_Roll!BT11</f>
        <v>0</v>
      </c>
      <c r="BY10" s="31">
        <f>Rent_Roll!BU11</f>
        <v>0</v>
      </c>
      <c r="BZ10" s="31">
        <f>Rent_Roll!BV11</f>
        <v>0</v>
      </c>
      <c r="CA10" s="31">
        <f>Rent_Roll!BW11</f>
        <v>0</v>
      </c>
      <c r="CB10" s="31">
        <f>Rent_Roll!BX11</f>
        <v>0</v>
      </c>
      <c r="CC10" s="31">
        <f>Rent_Roll!BY11</f>
        <v>0</v>
      </c>
      <c r="CD10" s="31">
        <f>Rent_Roll!BZ11</f>
        <v>0</v>
      </c>
      <c r="CE10" s="31">
        <f>Rent_Roll!CA11</f>
        <v>0</v>
      </c>
      <c r="CF10" s="31">
        <f>Rent_Roll!CB11</f>
        <v>0</v>
      </c>
      <c r="CG10" s="31">
        <f>Rent_Roll!CC11</f>
        <v>0</v>
      </c>
      <c r="CH10" s="31">
        <f>Rent_Roll!CD11</f>
        <v>0</v>
      </c>
      <c r="CI10" s="31">
        <f>Rent_Roll!CE11</f>
        <v>0</v>
      </c>
      <c r="CJ10" s="31">
        <f>Rent_Roll!CF11</f>
        <v>0</v>
      </c>
      <c r="CK10" s="31">
        <f>Rent_Roll!CG11</f>
        <v>0</v>
      </c>
      <c r="CL10" s="31">
        <f>Rent_Roll!CH11</f>
        <v>0</v>
      </c>
      <c r="CM10" s="31">
        <f>Rent_Roll!CI11</f>
        <v>0</v>
      </c>
      <c r="CN10" s="31">
        <f>Rent_Roll!CJ11</f>
        <v>0</v>
      </c>
      <c r="CO10" s="31">
        <f>Rent_Roll!CK11</f>
        <v>0</v>
      </c>
      <c r="CP10" s="31">
        <f>Rent_Roll!CL11</f>
        <v>0</v>
      </c>
      <c r="CQ10" s="31">
        <f>Rent_Roll!CM11</f>
        <v>0</v>
      </c>
      <c r="CR10" s="31">
        <f>Rent_Roll!CN11</f>
        <v>0</v>
      </c>
      <c r="CS10" s="31">
        <f>Rent_Roll!CO11</f>
        <v>0</v>
      </c>
      <c r="CT10" s="31">
        <f>Rent_Roll!CP11</f>
        <v>0</v>
      </c>
      <c r="CU10" s="31">
        <f>Rent_Roll!CQ11</f>
        <v>0</v>
      </c>
      <c r="CV10" s="31">
        <f>Rent_Roll!CR11</f>
        <v>0</v>
      </c>
      <c r="CW10" s="31">
        <f>Rent_Roll!CS11</f>
        <v>0</v>
      </c>
      <c r="CX10" s="31">
        <f>Rent_Roll!CT11</f>
        <v>0</v>
      </c>
      <c r="CY10" s="31">
        <f>Rent_Roll!CU11</f>
        <v>0</v>
      </c>
      <c r="CZ10" s="31">
        <f>Rent_Roll!CV11</f>
        <v>0</v>
      </c>
      <c r="DA10" s="31">
        <f>Rent_Roll!CW11</f>
        <v>0</v>
      </c>
      <c r="DB10" s="31">
        <f>Rent_Roll!CX11</f>
        <v>0</v>
      </c>
      <c r="DC10" s="31">
        <f>Rent_Roll!CY11</f>
        <v>0</v>
      </c>
      <c r="DD10" s="31">
        <f>Rent_Roll!CZ11</f>
        <v>0</v>
      </c>
      <c r="DE10" s="31">
        <f>Rent_Roll!DA11</f>
        <v>0</v>
      </c>
      <c r="DF10" s="31">
        <f>Rent_Roll!DB11</f>
        <v>0</v>
      </c>
      <c r="DG10" s="31">
        <f>Rent_Roll!DC11</f>
        <v>0</v>
      </c>
      <c r="DH10" s="31">
        <f>Rent_Roll!DD11</f>
        <v>0</v>
      </c>
      <c r="DI10" s="31">
        <f>Rent_Roll!DE11</f>
        <v>0</v>
      </c>
      <c r="DJ10" s="31">
        <f>Rent_Roll!DF11</f>
        <v>0</v>
      </c>
      <c r="DK10" s="31">
        <f>Rent_Roll!DG11</f>
        <v>0</v>
      </c>
      <c r="DL10" s="31">
        <f>Rent_Roll!DH11</f>
        <v>0</v>
      </c>
      <c r="DM10" s="31">
        <f>Rent_Roll!DI11</f>
        <v>0</v>
      </c>
      <c r="DN10" s="31">
        <f>Rent_Roll!DJ11</f>
        <v>0</v>
      </c>
      <c r="DO10" s="31">
        <f>Rent_Roll!DK11</f>
        <v>0</v>
      </c>
      <c r="DP10" s="31">
        <f>Rent_Roll!DL11</f>
        <v>0</v>
      </c>
      <c r="DQ10" s="31">
        <f>Rent_Roll!DM11</f>
        <v>0</v>
      </c>
      <c r="DR10" s="31">
        <f>Rent_Roll!DN11</f>
        <v>0</v>
      </c>
      <c r="DS10" s="31">
        <f>Rent_Roll!DO11</f>
        <v>0</v>
      </c>
      <c r="DT10" s="31">
        <f>Rent_Roll!DP11</f>
        <v>0</v>
      </c>
      <c r="DU10" s="31">
        <f>Rent_Roll!DQ11</f>
        <v>0</v>
      </c>
      <c r="DV10" s="31">
        <f>Rent_Roll!DR11</f>
        <v>0</v>
      </c>
      <c r="DW10" s="31">
        <f>Rent_Roll!DS11</f>
        <v>0</v>
      </c>
      <c r="DX10" s="31">
        <f>Rent_Roll!DT11</f>
        <v>0</v>
      </c>
      <c r="DY10" s="31">
        <f>Rent_Roll!DU11</f>
        <v>0</v>
      </c>
      <c r="DZ10" s="31">
        <f>Rent_Roll!DV11</f>
        <v>0</v>
      </c>
      <c r="EA10" s="31">
        <f>Rent_Roll!DW11</f>
        <v>0</v>
      </c>
      <c r="EB10" s="31">
        <f>Rent_Roll!DX11</f>
        <v>0</v>
      </c>
      <c r="EC10" s="31">
        <f>Rent_Roll!DY11</f>
        <v>0</v>
      </c>
      <c r="ED10" s="31">
        <f>Rent_Roll!DZ11</f>
        <v>0</v>
      </c>
      <c r="EE10" s="31">
        <f>Rent_Roll!EA11</f>
        <v>0</v>
      </c>
      <c r="EF10" s="31">
        <f>Rent_Roll!EB11</f>
        <v>0</v>
      </c>
      <c r="EG10" s="31">
        <f>Rent_Roll!EC11</f>
        <v>0</v>
      </c>
      <c r="EH10" s="31">
        <f>Rent_Roll!ED11</f>
        <v>0</v>
      </c>
      <c r="EI10" s="31">
        <f>Rent_Roll!EE11</f>
        <v>0</v>
      </c>
      <c r="EJ10" s="31">
        <f>Rent_Roll!EF11</f>
        <v>0</v>
      </c>
      <c r="EK10" s="31">
        <f>Rent_Roll!EG11</f>
        <v>0</v>
      </c>
      <c r="EL10" s="31">
        <f>Rent_Roll!EH11</f>
        <v>0</v>
      </c>
      <c r="EM10" s="31">
        <f>Rent_Roll!EI11</f>
        <v>0</v>
      </c>
      <c r="EN10" s="31">
        <f>Rent_Roll!EJ11</f>
        <v>0</v>
      </c>
      <c r="EO10" s="31">
        <f>Rent_Roll!EK11</f>
        <v>0</v>
      </c>
      <c r="EP10" s="31">
        <f>Rent_Roll!EL11</f>
        <v>0</v>
      </c>
      <c r="EQ10" s="27"/>
    </row>
    <row r="11" spans="1:147" ht="15.75" customHeight="1" x14ac:dyDescent="0.2">
      <c r="B11" s="7" t="str">
        <f>Rent_Roll!C12</f>
        <v xml:space="preserve">Pet Fees </v>
      </c>
      <c r="Z11" s="3"/>
      <c r="AA11" s="31">
        <f>Rent_Roll!W12</f>
        <v>0</v>
      </c>
      <c r="AB11" s="31">
        <f>Rent_Roll!X12</f>
        <v>0</v>
      </c>
      <c r="AC11" s="31">
        <f>Rent_Roll!Y12</f>
        <v>0</v>
      </c>
      <c r="AD11" s="31">
        <f>Rent_Roll!Z12</f>
        <v>0</v>
      </c>
      <c r="AE11" s="31">
        <f>Rent_Roll!AA12</f>
        <v>0</v>
      </c>
      <c r="AF11" s="31">
        <f>Rent_Roll!AB12</f>
        <v>0</v>
      </c>
      <c r="AG11" s="31">
        <f>Rent_Roll!AC12</f>
        <v>0</v>
      </c>
      <c r="AH11" s="31">
        <f>Rent_Roll!AD12</f>
        <v>0</v>
      </c>
      <c r="AI11" s="31">
        <f>Rent_Roll!AE12</f>
        <v>0</v>
      </c>
      <c r="AJ11" s="31">
        <f>Rent_Roll!AF12</f>
        <v>0</v>
      </c>
      <c r="AK11" s="31">
        <f>Rent_Roll!AG12</f>
        <v>0</v>
      </c>
      <c r="AL11" s="31">
        <f>Rent_Roll!AH12</f>
        <v>0</v>
      </c>
      <c r="AM11" s="31">
        <f>Rent_Roll!AI12</f>
        <v>0</v>
      </c>
      <c r="AN11" s="31">
        <f>Rent_Roll!AJ12</f>
        <v>0</v>
      </c>
      <c r="AO11" s="31">
        <f>Rent_Roll!AK12</f>
        <v>0</v>
      </c>
      <c r="AP11" s="31">
        <f>Rent_Roll!AL12</f>
        <v>0</v>
      </c>
      <c r="AQ11" s="31">
        <f>Rent_Roll!AM12</f>
        <v>0</v>
      </c>
      <c r="AR11" s="31">
        <f>Rent_Roll!AN12</f>
        <v>0</v>
      </c>
      <c r="AS11" s="31">
        <f>Rent_Roll!AO12</f>
        <v>0</v>
      </c>
      <c r="AT11" s="31">
        <f>Rent_Roll!AP12</f>
        <v>0</v>
      </c>
      <c r="AU11" s="31">
        <f>Rent_Roll!AQ12</f>
        <v>0</v>
      </c>
      <c r="AV11" s="31">
        <f>Rent_Roll!AR12</f>
        <v>0</v>
      </c>
      <c r="AW11" s="31">
        <f>Rent_Roll!AS12</f>
        <v>0</v>
      </c>
      <c r="AX11" s="31">
        <f>Rent_Roll!AT12</f>
        <v>0</v>
      </c>
      <c r="AY11" s="31">
        <f>Rent_Roll!AU12</f>
        <v>0</v>
      </c>
      <c r="AZ11" s="31">
        <f>Rent_Roll!AV12</f>
        <v>0</v>
      </c>
      <c r="BA11" s="31">
        <f>Rent_Roll!AW12</f>
        <v>0</v>
      </c>
      <c r="BB11" s="31">
        <f>Rent_Roll!AX12</f>
        <v>0</v>
      </c>
      <c r="BC11" s="31">
        <f>Rent_Roll!AY12</f>
        <v>0</v>
      </c>
      <c r="BD11" s="31">
        <f>Rent_Roll!AZ12</f>
        <v>0</v>
      </c>
      <c r="BE11" s="31">
        <f>Rent_Roll!BA12</f>
        <v>0</v>
      </c>
      <c r="BF11" s="31">
        <f>Rent_Roll!BB12</f>
        <v>0</v>
      </c>
      <c r="BG11" s="31">
        <f>Rent_Roll!BC12</f>
        <v>0</v>
      </c>
      <c r="BH11" s="31">
        <f>Rent_Roll!BD12</f>
        <v>0</v>
      </c>
      <c r="BI11" s="31">
        <f>Rent_Roll!BE12</f>
        <v>0</v>
      </c>
      <c r="BJ11" s="31">
        <f>Rent_Roll!BF12</f>
        <v>0</v>
      </c>
      <c r="BK11" s="31">
        <f>Rent_Roll!BG12</f>
        <v>0</v>
      </c>
      <c r="BL11" s="31">
        <f>Rent_Roll!BH12</f>
        <v>0</v>
      </c>
      <c r="BM11" s="31">
        <f>Rent_Roll!BI12</f>
        <v>0</v>
      </c>
      <c r="BN11" s="31">
        <f>Rent_Roll!BJ12</f>
        <v>0</v>
      </c>
      <c r="BO11" s="31">
        <f>Rent_Roll!BK12</f>
        <v>0</v>
      </c>
      <c r="BP11" s="31">
        <f>Rent_Roll!BL12</f>
        <v>0</v>
      </c>
      <c r="BQ11" s="31">
        <f>Rent_Roll!BM12</f>
        <v>0</v>
      </c>
      <c r="BR11" s="31">
        <f>Rent_Roll!BN12</f>
        <v>0</v>
      </c>
      <c r="BS11" s="31">
        <f>Rent_Roll!BO12</f>
        <v>0</v>
      </c>
      <c r="BT11" s="31">
        <f>Rent_Roll!BP12</f>
        <v>0</v>
      </c>
      <c r="BU11" s="31">
        <f>Rent_Roll!BQ12</f>
        <v>0</v>
      </c>
      <c r="BV11" s="31">
        <f>Rent_Roll!BR12</f>
        <v>0</v>
      </c>
      <c r="BW11" s="31">
        <f>Rent_Roll!BS12</f>
        <v>0</v>
      </c>
      <c r="BX11" s="31">
        <f>Rent_Roll!BT12</f>
        <v>0</v>
      </c>
      <c r="BY11" s="31">
        <f>Rent_Roll!BU12</f>
        <v>0</v>
      </c>
      <c r="BZ11" s="31">
        <f>Rent_Roll!BV12</f>
        <v>0</v>
      </c>
      <c r="CA11" s="31">
        <f>Rent_Roll!BW12</f>
        <v>0</v>
      </c>
      <c r="CB11" s="31">
        <f>Rent_Roll!BX12</f>
        <v>0</v>
      </c>
      <c r="CC11" s="31">
        <f>Rent_Roll!BY12</f>
        <v>0</v>
      </c>
      <c r="CD11" s="31">
        <f>Rent_Roll!BZ12</f>
        <v>0</v>
      </c>
      <c r="CE11" s="31">
        <f>Rent_Roll!CA12</f>
        <v>0</v>
      </c>
      <c r="CF11" s="31">
        <f>Rent_Roll!CB12</f>
        <v>0</v>
      </c>
      <c r="CG11" s="31">
        <f>Rent_Roll!CC12</f>
        <v>0</v>
      </c>
      <c r="CH11" s="31">
        <f>Rent_Roll!CD12</f>
        <v>0</v>
      </c>
      <c r="CI11" s="31">
        <f>Rent_Roll!CE12</f>
        <v>0</v>
      </c>
      <c r="CJ11" s="31">
        <f>Rent_Roll!CF12</f>
        <v>0</v>
      </c>
      <c r="CK11" s="31">
        <f>Rent_Roll!CG12</f>
        <v>0</v>
      </c>
      <c r="CL11" s="31">
        <f>Rent_Roll!CH12</f>
        <v>0</v>
      </c>
      <c r="CM11" s="31">
        <f>Rent_Roll!CI12</f>
        <v>0</v>
      </c>
      <c r="CN11" s="31">
        <f>Rent_Roll!CJ12</f>
        <v>0</v>
      </c>
      <c r="CO11" s="31">
        <f>Rent_Roll!CK12</f>
        <v>0</v>
      </c>
      <c r="CP11" s="31">
        <f>Rent_Roll!CL12</f>
        <v>0</v>
      </c>
      <c r="CQ11" s="31">
        <f>Rent_Roll!CM12</f>
        <v>0</v>
      </c>
      <c r="CR11" s="31">
        <f>Rent_Roll!CN12</f>
        <v>0</v>
      </c>
      <c r="CS11" s="31">
        <f>Rent_Roll!CO12</f>
        <v>0</v>
      </c>
      <c r="CT11" s="31">
        <f>Rent_Roll!CP12</f>
        <v>0</v>
      </c>
      <c r="CU11" s="31">
        <f>Rent_Roll!CQ12</f>
        <v>0</v>
      </c>
      <c r="CV11" s="31">
        <f>Rent_Roll!CR12</f>
        <v>0</v>
      </c>
      <c r="CW11" s="31">
        <f>Rent_Roll!CS12</f>
        <v>0</v>
      </c>
      <c r="CX11" s="31">
        <f>Rent_Roll!CT12</f>
        <v>0</v>
      </c>
      <c r="CY11" s="31">
        <f>Rent_Roll!CU12</f>
        <v>0</v>
      </c>
      <c r="CZ11" s="31">
        <f>Rent_Roll!CV12</f>
        <v>0</v>
      </c>
      <c r="DA11" s="31">
        <f>Rent_Roll!CW12</f>
        <v>0</v>
      </c>
      <c r="DB11" s="31">
        <f>Rent_Roll!CX12</f>
        <v>0</v>
      </c>
      <c r="DC11" s="31">
        <f>Rent_Roll!CY12</f>
        <v>0</v>
      </c>
      <c r="DD11" s="31">
        <f>Rent_Roll!CZ12</f>
        <v>0</v>
      </c>
      <c r="DE11" s="31">
        <f>Rent_Roll!DA12</f>
        <v>0</v>
      </c>
      <c r="DF11" s="31">
        <f>Rent_Roll!DB12</f>
        <v>0</v>
      </c>
      <c r="DG11" s="31">
        <f>Rent_Roll!DC12</f>
        <v>0</v>
      </c>
      <c r="DH11" s="31">
        <f>Rent_Roll!DD12</f>
        <v>0</v>
      </c>
      <c r="DI11" s="31">
        <f>Rent_Roll!DE12</f>
        <v>0</v>
      </c>
      <c r="DJ11" s="31">
        <f>Rent_Roll!DF12</f>
        <v>0</v>
      </c>
      <c r="DK11" s="31">
        <f>Rent_Roll!DG12</f>
        <v>0</v>
      </c>
      <c r="DL11" s="31">
        <f>Rent_Roll!DH12</f>
        <v>0</v>
      </c>
      <c r="DM11" s="31">
        <f>Rent_Roll!DI12</f>
        <v>0</v>
      </c>
      <c r="DN11" s="31">
        <f>Rent_Roll!DJ12</f>
        <v>0</v>
      </c>
      <c r="DO11" s="31">
        <f>Rent_Roll!DK12</f>
        <v>0</v>
      </c>
      <c r="DP11" s="31">
        <f>Rent_Roll!DL12</f>
        <v>0</v>
      </c>
      <c r="DQ11" s="31">
        <f>Rent_Roll!DM12</f>
        <v>0</v>
      </c>
      <c r="DR11" s="31">
        <f>Rent_Roll!DN12</f>
        <v>0</v>
      </c>
      <c r="DS11" s="31">
        <f>Rent_Roll!DO12</f>
        <v>0</v>
      </c>
      <c r="DT11" s="31">
        <f>Rent_Roll!DP12</f>
        <v>0</v>
      </c>
      <c r="DU11" s="31">
        <f>Rent_Roll!DQ12</f>
        <v>0</v>
      </c>
      <c r="DV11" s="31">
        <f>Rent_Roll!DR12</f>
        <v>0</v>
      </c>
      <c r="DW11" s="31">
        <f>Rent_Roll!DS12</f>
        <v>0</v>
      </c>
      <c r="DX11" s="31">
        <f>Rent_Roll!DT12</f>
        <v>0</v>
      </c>
      <c r="DY11" s="31">
        <f>Rent_Roll!DU12</f>
        <v>0</v>
      </c>
      <c r="DZ11" s="31">
        <f>Rent_Roll!DV12</f>
        <v>0</v>
      </c>
      <c r="EA11" s="31">
        <f>Rent_Roll!DW12</f>
        <v>0</v>
      </c>
      <c r="EB11" s="31">
        <f>Rent_Roll!DX12</f>
        <v>0</v>
      </c>
      <c r="EC11" s="31">
        <f>Rent_Roll!DY12</f>
        <v>0</v>
      </c>
      <c r="ED11" s="31">
        <f>Rent_Roll!DZ12</f>
        <v>0</v>
      </c>
      <c r="EE11" s="31">
        <f>Rent_Roll!EA12</f>
        <v>0</v>
      </c>
      <c r="EF11" s="31">
        <f>Rent_Roll!EB12</f>
        <v>0</v>
      </c>
      <c r="EG11" s="31">
        <f>Rent_Roll!EC12</f>
        <v>0</v>
      </c>
      <c r="EH11" s="31">
        <f>Rent_Roll!ED12</f>
        <v>0</v>
      </c>
      <c r="EI11" s="31">
        <f>Rent_Roll!EE12</f>
        <v>0</v>
      </c>
      <c r="EJ11" s="31">
        <f>Rent_Roll!EF12</f>
        <v>0</v>
      </c>
      <c r="EK11" s="31">
        <f>Rent_Roll!EG12</f>
        <v>0</v>
      </c>
      <c r="EL11" s="31">
        <f>Rent_Roll!EH12</f>
        <v>0</v>
      </c>
      <c r="EM11" s="31">
        <f>Rent_Roll!EI12</f>
        <v>0</v>
      </c>
      <c r="EN11" s="31">
        <f>Rent_Roll!EJ12</f>
        <v>0</v>
      </c>
      <c r="EO11" s="31">
        <f>Rent_Roll!EK12</f>
        <v>0</v>
      </c>
      <c r="EP11" s="31">
        <f>Rent_Roll!EL12</f>
        <v>0</v>
      </c>
      <c r="EQ11" s="27"/>
    </row>
    <row r="12" spans="1:147" ht="15.75" customHeight="1" x14ac:dyDescent="0.2">
      <c r="B12" s="7" t="str">
        <f>Rent_Roll!C13</f>
        <v xml:space="preserve">Early Termination Fees </v>
      </c>
      <c r="Z12" s="3"/>
      <c r="AA12" s="31">
        <f>Rent_Roll!W13</f>
        <v>0</v>
      </c>
      <c r="AB12" s="31">
        <f>Rent_Roll!X13</f>
        <v>0</v>
      </c>
      <c r="AC12" s="31">
        <f>Rent_Roll!Y13</f>
        <v>0</v>
      </c>
      <c r="AD12" s="31">
        <f>Rent_Roll!Z13</f>
        <v>0</v>
      </c>
      <c r="AE12" s="31">
        <f>Rent_Roll!AA13</f>
        <v>0</v>
      </c>
      <c r="AF12" s="31">
        <f>Rent_Roll!AB13</f>
        <v>0</v>
      </c>
      <c r="AG12" s="31">
        <f>Rent_Roll!AC13</f>
        <v>0</v>
      </c>
      <c r="AH12" s="31">
        <f>Rent_Roll!AD13</f>
        <v>0</v>
      </c>
      <c r="AI12" s="31">
        <f>Rent_Roll!AE13</f>
        <v>0</v>
      </c>
      <c r="AJ12" s="31">
        <f>Rent_Roll!AF13</f>
        <v>0</v>
      </c>
      <c r="AK12" s="31">
        <f>Rent_Roll!AG13</f>
        <v>0</v>
      </c>
      <c r="AL12" s="31">
        <f>Rent_Roll!AH13</f>
        <v>0</v>
      </c>
      <c r="AM12" s="31">
        <f>Rent_Roll!AI13</f>
        <v>0</v>
      </c>
      <c r="AN12" s="31">
        <f>Rent_Roll!AJ13</f>
        <v>0</v>
      </c>
      <c r="AO12" s="31">
        <f>Rent_Roll!AK13</f>
        <v>0</v>
      </c>
      <c r="AP12" s="31">
        <f>Rent_Roll!AL13</f>
        <v>0</v>
      </c>
      <c r="AQ12" s="31">
        <f>Rent_Roll!AM13</f>
        <v>0</v>
      </c>
      <c r="AR12" s="31">
        <f>Rent_Roll!AN13</f>
        <v>0</v>
      </c>
      <c r="AS12" s="31">
        <f>Rent_Roll!AO13</f>
        <v>0</v>
      </c>
      <c r="AT12" s="31">
        <f>Rent_Roll!AP13</f>
        <v>0</v>
      </c>
      <c r="AU12" s="31">
        <f>Rent_Roll!AQ13</f>
        <v>0</v>
      </c>
      <c r="AV12" s="31">
        <f>Rent_Roll!AR13</f>
        <v>0</v>
      </c>
      <c r="AW12" s="31">
        <f>Rent_Roll!AS13</f>
        <v>0</v>
      </c>
      <c r="AX12" s="31">
        <f>Rent_Roll!AT13</f>
        <v>0</v>
      </c>
      <c r="AY12" s="31">
        <f>Rent_Roll!AU13</f>
        <v>0</v>
      </c>
      <c r="AZ12" s="31">
        <f>Rent_Roll!AV13</f>
        <v>0</v>
      </c>
      <c r="BA12" s="31">
        <f>Rent_Roll!AW13</f>
        <v>0</v>
      </c>
      <c r="BB12" s="31">
        <f>Rent_Roll!AX13</f>
        <v>0</v>
      </c>
      <c r="BC12" s="31">
        <f>Rent_Roll!AY13</f>
        <v>0</v>
      </c>
      <c r="BD12" s="31">
        <f>Rent_Roll!AZ13</f>
        <v>0</v>
      </c>
      <c r="BE12" s="31">
        <f>Rent_Roll!BA13</f>
        <v>0</v>
      </c>
      <c r="BF12" s="31">
        <f>Rent_Roll!BB13</f>
        <v>0</v>
      </c>
      <c r="BG12" s="31">
        <f>Rent_Roll!BC13</f>
        <v>0</v>
      </c>
      <c r="BH12" s="31">
        <f>Rent_Roll!BD13</f>
        <v>0</v>
      </c>
      <c r="BI12" s="31">
        <f>Rent_Roll!BE13</f>
        <v>0</v>
      </c>
      <c r="BJ12" s="31">
        <f>Rent_Roll!BF13</f>
        <v>0</v>
      </c>
      <c r="BK12" s="31">
        <f>Rent_Roll!BG13</f>
        <v>0</v>
      </c>
      <c r="BL12" s="31">
        <f>Rent_Roll!BH13</f>
        <v>0</v>
      </c>
      <c r="BM12" s="31">
        <f>Rent_Roll!BI13</f>
        <v>0</v>
      </c>
      <c r="BN12" s="31">
        <f>Rent_Roll!BJ13</f>
        <v>0</v>
      </c>
      <c r="BO12" s="31">
        <f>Rent_Roll!BK13</f>
        <v>0</v>
      </c>
      <c r="BP12" s="31">
        <f>Rent_Roll!BL13</f>
        <v>0</v>
      </c>
      <c r="BQ12" s="31">
        <f>Rent_Roll!BM13</f>
        <v>0</v>
      </c>
      <c r="BR12" s="31">
        <f>Rent_Roll!BN13</f>
        <v>0</v>
      </c>
      <c r="BS12" s="31">
        <f>Rent_Roll!BO13</f>
        <v>0</v>
      </c>
      <c r="BT12" s="31">
        <f>Rent_Roll!BP13</f>
        <v>0</v>
      </c>
      <c r="BU12" s="31">
        <f>Rent_Roll!BQ13</f>
        <v>0</v>
      </c>
      <c r="BV12" s="31">
        <f>Rent_Roll!BR13</f>
        <v>0</v>
      </c>
      <c r="BW12" s="31">
        <f>Rent_Roll!BS13</f>
        <v>0</v>
      </c>
      <c r="BX12" s="31">
        <f>Rent_Roll!BT13</f>
        <v>0</v>
      </c>
      <c r="BY12" s="31">
        <f>Rent_Roll!BU13</f>
        <v>0</v>
      </c>
      <c r="BZ12" s="31">
        <f>Rent_Roll!BV13</f>
        <v>0</v>
      </c>
      <c r="CA12" s="31">
        <f>Rent_Roll!BW13</f>
        <v>0</v>
      </c>
      <c r="CB12" s="31">
        <f>Rent_Roll!BX13</f>
        <v>0</v>
      </c>
      <c r="CC12" s="31">
        <f>Rent_Roll!BY13</f>
        <v>0</v>
      </c>
      <c r="CD12" s="31">
        <f>Rent_Roll!BZ13</f>
        <v>0</v>
      </c>
      <c r="CE12" s="31">
        <f>Rent_Roll!CA13</f>
        <v>0</v>
      </c>
      <c r="CF12" s="31">
        <f>Rent_Roll!CB13</f>
        <v>0</v>
      </c>
      <c r="CG12" s="31">
        <f>Rent_Roll!CC13</f>
        <v>0</v>
      </c>
      <c r="CH12" s="31">
        <f>Rent_Roll!CD13</f>
        <v>0</v>
      </c>
      <c r="CI12" s="31">
        <f>Rent_Roll!CE13</f>
        <v>0</v>
      </c>
      <c r="CJ12" s="31">
        <f>Rent_Roll!CF13</f>
        <v>0</v>
      </c>
      <c r="CK12" s="31">
        <f>Rent_Roll!CG13</f>
        <v>0</v>
      </c>
      <c r="CL12" s="31">
        <f>Rent_Roll!CH13</f>
        <v>0</v>
      </c>
      <c r="CM12" s="31">
        <f>Rent_Roll!CI13</f>
        <v>0</v>
      </c>
      <c r="CN12" s="31">
        <f>Rent_Roll!CJ13</f>
        <v>0</v>
      </c>
      <c r="CO12" s="31">
        <f>Rent_Roll!CK13</f>
        <v>0</v>
      </c>
      <c r="CP12" s="31">
        <f>Rent_Roll!CL13</f>
        <v>0</v>
      </c>
      <c r="CQ12" s="31">
        <f>Rent_Roll!CM13</f>
        <v>0</v>
      </c>
      <c r="CR12" s="31">
        <f>Rent_Roll!CN13</f>
        <v>0</v>
      </c>
      <c r="CS12" s="31">
        <f>Rent_Roll!CO13</f>
        <v>0</v>
      </c>
      <c r="CT12" s="31">
        <f>Rent_Roll!CP13</f>
        <v>0</v>
      </c>
      <c r="CU12" s="31">
        <f>Rent_Roll!CQ13</f>
        <v>0</v>
      </c>
      <c r="CV12" s="31">
        <f>Rent_Roll!CR13</f>
        <v>0</v>
      </c>
      <c r="CW12" s="31">
        <f>Rent_Roll!CS13</f>
        <v>0</v>
      </c>
      <c r="CX12" s="31">
        <f>Rent_Roll!CT13</f>
        <v>0</v>
      </c>
      <c r="CY12" s="31">
        <f>Rent_Roll!CU13</f>
        <v>0</v>
      </c>
      <c r="CZ12" s="31">
        <f>Rent_Roll!CV13</f>
        <v>0</v>
      </c>
      <c r="DA12" s="31">
        <f>Rent_Roll!CW13</f>
        <v>0</v>
      </c>
      <c r="DB12" s="31">
        <f>Rent_Roll!CX13</f>
        <v>0</v>
      </c>
      <c r="DC12" s="31">
        <f>Rent_Roll!CY13</f>
        <v>0</v>
      </c>
      <c r="DD12" s="31">
        <f>Rent_Roll!CZ13</f>
        <v>0</v>
      </c>
      <c r="DE12" s="31">
        <f>Rent_Roll!DA13</f>
        <v>0</v>
      </c>
      <c r="DF12" s="31">
        <f>Rent_Roll!DB13</f>
        <v>0</v>
      </c>
      <c r="DG12" s="31">
        <f>Rent_Roll!DC13</f>
        <v>0</v>
      </c>
      <c r="DH12" s="31">
        <f>Rent_Roll!DD13</f>
        <v>0</v>
      </c>
      <c r="DI12" s="31">
        <f>Rent_Roll!DE13</f>
        <v>0</v>
      </c>
      <c r="DJ12" s="31">
        <f>Rent_Roll!DF13</f>
        <v>0</v>
      </c>
      <c r="DK12" s="31">
        <f>Rent_Roll!DG13</f>
        <v>0</v>
      </c>
      <c r="DL12" s="31">
        <f>Rent_Roll!DH13</f>
        <v>0</v>
      </c>
      <c r="DM12" s="31">
        <f>Rent_Roll!DI13</f>
        <v>0</v>
      </c>
      <c r="DN12" s="31">
        <f>Rent_Roll!DJ13</f>
        <v>0</v>
      </c>
      <c r="DO12" s="31">
        <f>Rent_Roll!DK13</f>
        <v>0</v>
      </c>
      <c r="DP12" s="31">
        <f>Rent_Roll!DL13</f>
        <v>0</v>
      </c>
      <c r="DQ12" s="31">
        <f>Rent_Roll!DM13</f>
        <v>0</v>
      </c>
      <c r="DR12" s="31">
        <f>Rent_Roll!DN13</f>
        <v>0</v>
      </c>
      <c r="DS12" s="31">
        <f>Rent_Roll!DO13</f>
        <v>0</v>
      </c>
      <c r="DT12" s="31">
        <f>Rent_Roll!DP13</f>
        <v>0</v>
      </c>
      <c r="DU12" s="31">
        <f>Rent_Roll!DQ13</f>
        <v>0</v>
      </c>
      <c r="DV12" s="31">
        <f>Rent_Roll!DR13</f>
        <v>0</v>
      </c>
      <c r="DW12" s="31">
        <f>Rent_Roll!DS13</f>
        <v>0</v>
      </c>
      <c r="DX12" s="31">
        <f>Rent_Roll!DT13</f>
        <v>0</v>
      </c>
      <c r="DY12" s="31">
        <f>Rent_Roll!DU13</f>
        <v>0</v>
      </c>
      <c r="DZ12" s="31">
        <f>Rent_Roll!DV13</f>
        <v>0</v>
      </c>
      <c r="EA12" s="31">
        <f>Rent_Roll!DW13</f>
        <v>0</v>
      </c>
      <c r="EB12" s="31">
        <f>Rent_Roll!DX13</f>
        <v>0</v>
      </c>
      <c r="EC12" s="31">
        <f>Rent_Roll!DY13</f>
        <v>0</v>
      </c>
      <c r="ED12" s="31">
        <f>Rent_Roll!DZ13</f>
        <v>0</v>
      </c>
      <c r="EE12" s="31">
        <f>Rent_Roll!EA13</f>
        <v>0</v>
      </c>
      <c r="EF12" s="31">
        <f>Rent_Roll!EB13</f>
        <v>0</v>
      </c>
      <c r="EG12" s="31">
        <f>Rent_Roll!EC13</f>
        <v>0</v>
      </c>
      <c r="EH12" s="31">
        <f>Rent_Roll!ED13</f>
        <v>0</v>
      </c>
      <c r="EI12" s="31">
        <f>Rent_Roll!EE13</f>
        <v>0</v>
      </c>
      <c r="EJ12" s="31">
        <f>Rent_Roll!EF13</f>
        <v>0</v>
      </c>
      <c r="EK12" s="31">
        <f>Rent_Roll!EG13</f>
        <v>0</v>
      </c>
      <c r="EL12" s="31">
        <f>Rent_Roll!EH13</f>
        <v>0</v>
      </c>
      <c r="EM12" s="31">
        <f>Rent_Roll!EI13</f>
        <v>0</v>
      </c>
      <c r="EN12" s="31">
        <f>Rent_Roll!EJ13</f>
        <v>0</v>
      </c>
      <c r="EO12" s="31">
        <f>Rent_Roll!EK13</f>
        <v>0</v>
      </c>
      <c r="EP12" s="31">
        <f>Rent_Roll!EL13</f>
        <v>0</v>
      </c>
      <c r="EQ12" s="27"/>
    </row>
    <row r="13" spans="1:147" ht="15.75" customHeight="1" x14ac:dyDescent="0.2">
      <c r="B13" s="7" t="str">
        <f>Rent_Roll!C14</f>
        <v xml:space="preserve">Application Fees </v>
      </c>
      <c r="Z13" s="3"/>
      <c r="AA13" s="31">
        <f>Rent_Roll!W14</f>
        <v>0</v>
      </c>
      <c r="AB13" s="31">
        <f>Rent_Roll!X14</f>
        <v>0</v>
      </c>
      <c r="AC13" s="31">
        <f>Rent_Roll!Y14</f>
        <v>0</v>
      </c>
      <c r="AD13" s="31">
        <f>Rent_Roll!Z14</f>
        <v>0</v>
      </c>
      <c r="AE13" s="31">
        <f>Rent_Roll!AA14</f>
        <v>0</v>
      </c>
      <c r="AF13" s="31">
        <f>Rent_Roll!AB14</f>
        <v>0</v>
      </c>
      <c r="AG13" s="31">
        <f>Rent_Roll!AC14</f>
        <v>0</v>
      </c>
      <c r="AH13" s="31">
        <f>Rent_Roll!AD14</f>
        <v>0</v>
      </c>
      <c r="AI13" s="31">
        <f>Rent_Roll!AE14</f>
        <v>0</v>
      </c>
      <c r="AJ13" s="31">
        <f>Rent_Roll!AF14</f>
        <v>0</v>
      </c>
      <c r="AK13" s="31">
        <f>Rent_Roll!AG14</f>
        <v>0</v>
      </c>
      <c r="AL13" s="31">
        <f>Rent_Roll!AH14</f>
        <v>0</v>
      </c>
      <c r="AM13" s="31">
        <f>Rent_Roll!AI14</f>
        <v>0</v>
      </c>
      <c r="AN13" s="31">
        <f>Rent_Roll!AJ14</f>
        <v>0</v>
      </c>
      <c r="AO13" s="31">
        <f>Rent_Roll!AK14</f>
        <v>0</v>
      </c>
      <c r="AP13" s="31">
        <f>Rent_Roll!AL14</f>
        <v>0</v>
      </c>
      <c r="AQ13" s="31">
        <f>Rent_Roll!AM14</f>
        <v>0</v>
      </c>
      <c r="AR13" s="31">
        <f>Rent_Roll!AN14</f>
        <v>0</v>
      </c>
      <c r="AS13" s="31">
        <f>Rent_Roll!AO14</f>
        <v>0</v>
      </c>
      <c r="AT13" s="31">
        <f>Rent_Roll!AP14</f>
        <v>0</v>
      </c>
      <c r="AU13" s="31">
        <f>Rent_Roll!AQ14</f>
        <v>0</v>
      </c>
      <c r="AV13" s="31">
        <f>Rent_Roll!AR14</f>
        <v>0</v>
      </c>
      <c r="AW13" s="31">
        <f>Rent_Roll!AS14</f>
        <v>0</v>
      </c>
      <c r="AX13" s="31">
        <f>Rent_Roll!AT14</f>
        <v>0</v>
      </c>
      <c r="AY13" s="31">
        <f>Rent_Roll!AU14</f>
        <v>0</v>
      </c>
      <c r="AZ13" s="31">
        <f>Rent_Roll!AV14</f>
        <v>0</v>
      </c>
      <c r="BA13" s="31">
        <f>Rent_Roll!AW14</f>
        <v>0</v>
      </c>
      <c r="BB13" s="31">
        <f>Rent_Roll!AX14</f>
        <v>0</v>
      </c>
      <c r="BC13" s="31">
        <f>Rent_Roll!AY14</f>
        <v>0</v>
      </c>
      <c r="BD13" s="31">
        <f>Rent_Roll!AZ14</f>
        <v>0</v>
      </c>
      <c r="BE13" s="31">
        <f>Rent_Roll!BA14</f>
        <v>0</v>
      </c>
      <c r="BF13" s="31">
        <f>Rent_Roll!BB14</f>
        <v>0</v>
      </c>
      <c r="BG13" s="31">
        <f>Rent_Roll!BC14</f>
        <v>0</v>
      </c>
      <c r="BH13" s="31">
        <f>Rent_Roll!BD14</f>
        <v>0</v>
      </c>
      <c r="BI13" s="31">
        <f>Rent_Roll!BE14</f>
        <v>0</v>
      </c>
      <c r="BJ13" s="31">
        <f>Rent_Roll!BF14</f>
        <v>0</v>
      </c>
      <c r="BK13" s="31">
        <f>Rent_Roll!BG14</f>
        <v>0</v>
      </c>
      <c r="BL13" s="31">
        <f>Rent_Roll!BH14</f>
        <v>0</v>
      </c>
      <c r="BM13" s="31">
        <f>Rent_Roll!BI14</f>
        <v>0</v>
      </c>
      <c r="BN13" s="31">
        <f>Rent_Roll!BJ14</f>
        <v>0</v>
      </c>
      <c r="BO13" s="31">
        <f>Rent_Roll!BK14</f>
        <v>0</v>
      </c>
      <c r="BP13" s="31">
        <f>Rent_Roll!BL14</f>
        <v>0</v>
      </c>
      <c r="BQ13" s="31">
        <f>Rent_Roll!BM14</f>
        <v>0</v>
      </c>
      <c r="BR13" s="31">
        <f>Rent_Roll!BN14</f>
        <v>0</v>
      </c>
      <c r="BS13" s="31">
        <f>Rent_Roll!BO14</f>
        <v>0</v>
      </c>
      <c r="BT13" s="31">
        <f>Rent_Roll!BP14</f>
        <v>0</v>
      </c>
      <c r="BU13" s="31">
        <f>Rent_Roll!BQ14</f>
        <v>0</v>
      </c>
      <c r="BV13" s="31">
        <f>Rent_Roll!BR14</f>
        <v>0</v>
      </c>
      <c r="BW13" s="31">
        <f>Rent_Roll!BS14</f>
        <v>0</v>
      </c>
      <c r="BX13" s="31">
        <f>Rent_Roll!BT14</f>
        <v>0</v>
      </c>
      <c r="BY13" s="31">
        <f>Rent_Roll!BU14</f>
        <v>0</v>
      </c>
      <c r="BZ13" s="31">
        <f>Rent_Roll!BV14</f>
        <v>0</v>
      </c>
      <c r="CA13" s="31">
        <f>Rent_Roll!BW14</f>
        <v>0</v>
      </c>
      <c r="CB13" s="31">
        <f>Rent_Roll!BX14</f>
        <v>0</v>
      </c>
      <c r="CC13" s="31">
        <f>Rent_Roll!BY14</f>
        <v>0</v>
      </c>
      <c r="CD13" s="31">
        <f>Rent_Roll!BZ14</f>
        <v>0</v>
      </c>
      <c r="CE13" s="31">
        <f>Rent_Roll!CA14</f>
        <v>0</v>
      </c>
      <c r="CF13" s="31">
        <f>Rent_Roll!CB14</f>
        <v>0</v>
      </c>
      <c r="CG13" s="31">
        <f>Rent_Roll!CC14</f>
        <v>0</v>
      </c>
      <c r="CH13" s="31">
        <f>Rent_Roll!CD14</f>
        <v>0</v>
      </c>
      <c r="CI13" s="31">
        <f>Rent_Roll!CE14</f>
        <v>0</v>
      </c>
      <c r="CJ13" s="31">
        <f>Rent_Roll!CF14</f>
        <v>0</v>
      </c>
      <c r="CK13" s="31">
        <f>Rent_Roll!CG14</f>
        <v>0</v>
      </c>
      <c r="CL13" s="31">
        <f>Rent_Roll!CH14</f>
        <v>0</v>
      </c>
      <c r="CM13" s="31">
        <f>Rent_Roll!CI14</f>
        <v>0</v>
      </c>
      <c r="CN13" s="31">
        <f>Rent_Roll!CJ14</f>
        <v>0</v>
      </c>
      <c r="CO13" s="31">
        <f>Rent_Roll!CK14</f>
        <v>0</v>
      </c>
      <c r="CP13" s="31">
        <f>Rent_Roll!CL14</f>
        <v>0</v>
      </c>
      <c r="CQ13" s="31">
        <f>Rent_Roll!CM14</f>
        <v>0</v>
      </c>
      <c r="CR13" s="31">
        <f>Rent_Roll!CN14</f>
        <v>0</v>
      </c>
      <c r="CS13" s="31">
        <f>Rent_Roll!CO14</f>
        <v>0</v>
      </c>
      <c r="CT13" s="31">
        <f>Rent_Roll!CP14</f>
        <v>0</v>
      </c>
      <c r="CU13" s="31">
        <f>Rent_Roll!CQ14</f>
        <v>0</v>
      </c>
      <c r="CV13" s="31">
        <f>Rent_Roll!CR14</f>
        <v>0</v>
      </c>
      <c r="CW13" s="31">
        <f>Rent_Roll!CS14</f>
        <v>0</v>
      </c>
      <c r="CX13" s="31">
        <f>Rent_Roll!CT14</f>
        <v>0</v>
      </c>
      <c r="CY13" s="31">
        <f>Rent_Roll!CU14</f>
        <v>0</v>
      </c>
      <c r="CZ13" s="31">
        <f>Rent_Roll!CV14</f>
        <v>0</v>
      </c>
      <c r="DA13" s="31">
        <f>Rent_Roll!CW14</f>
        <v>0</v>
      </c>
      <c r="DB13" s="31">
        <f>Rent_Roll!CX14</f>
        <v>0</v>
      </c>
      <c r="DC13" s="31">
        <f>Rent_Roll!CY14</f>
        <v>0</v>
      </c>
      <c r="DD13" s="31">
        <f>Rent_Roll!CZ14</f>
        <v>0</v>
      </c>
      <c r="DE13" s="31">
        <f>Rent_Roll!DA14</f>
        <v>0</v>
      </c>
      <c r="DF13" s="31">
        <f>Rent_Roll!DB14</f>
        <v>0</v>
      </c>
      <c r="DG13" s="31">
        <f>Rent_Roll!DC14</f>
        <v>0</v>
      </c>
      <c r="DH13" s="31">
        <f>Rent_Roll!DD14</f>
        <v>0</v>
      </c>
      <c r="DI13" s="31">
        <f>Rent_Roll!DE14</f>
        <v>0</v>
      </c>
      <c r="DJ13" s="31">
        <f>Rent_Roll!DF14</f>
        <v>0</v>
      </c>
      <c r="DK13" s="31">
        <f>Rent_Roll!DG14</f>
        <v>0</v>
      </c>
      <c r="DL13" s="31">
        <f>Rent_Roll!DH14</f>
        <v>0</v>
      </c>
      <c r="DM13" s="31">
        <f>Rent_Roll!DI14</f>
        <v>0</v>
      </c>
      <c r="DN13" s="31">
        <f>Rent_Roll!DJ14</f>
        <v>0</v>
      </c>
      <c r="DO13" s="31">
        <f>Rent_Roll!DK14</f>
        <v>0</v>
      </c>
      <c r="DP13" s="31">
        <f>Rent_Roll!DL14</f>
        <v>0</v>
      </c>
      <c r="DQ13" s="31">
        <f>Rent_Roll!DM14</f>
        <v>0</v>
      </c>
      <c r="DR13" s="31">
        <f>Rent_Roll!DN14</f>
        <v>0</v>
      </c>
      <c r="DS13" s="31">
        <f>Rent_Roll!DO14</f>
        <v>0</v>
      </c>
      <c r="DT13" s="31">
        <f>Rent_Roll!DP14</f>
        <v>0</v>
      </c>
      <c r="DU13" s="31">
        <f>Rent_Roll!DQ14</f>
        <v>0</v>
      </c>
      <c r="DV13" s="31">
        <f>Rent_Roll!DR14</f>
        <v>0</v>
      </c>
      <c r="DW13" s="31">
        <f>Rent_Roll!DS14</f>
        <v>0</v>
      </c>
      <c r="DX13" s="31">
        <f>Rent_Roll!DT14</f>
        <v>0</v>
      </c>
      <c r="DY13" s="31">
        <f>Rent_Roll!DU14</f>
        <v>0</v>
      </c>
      <c r="DZ13" s="31">
        <f>Rent_Roll!DV14</f>
        <v>0</v>
      </c>
      <c r="EA13" s="31">
        <f>Rent_Roll!DW14</f>
        <v>0</v>
      </c>
      <c r="EB13" s="31">
        <f>Rent_Roll!DX14</f>
        <v>0</v>
      </c>
      <c r="EC13" s="31">
        <f>Rent_Roll!DY14</f>
        <v>0</v>
      </c>
      <c r="ED13" s="31">
        <f>Rent_Roll!DZ14</f>
        <v>0</v>
      </c>
      <c r="EE13" s="31">
        <f>Rent_Roll!EA14</f>
        <v>0</v>
      </c>
      <c r="EF13" s="31">
        <f>Rent_Roll!EB14</f>
        <v>0</v>
      </c>
      <c r="EG13" s="31">
        <f>Rent_Roll!EC14</f>
        <v>0</v>
      </c>
      <c r="EH13" s="31">
        <f>Rent_Roll!ED14</f>
        <v>0</v>
      </c>
      <c r="EI13" s="31">
        <f>Rent_Roll!EE14</f>
        <v>0</v>
      </c>
      <c r="EJ13" s="31">
        <f>Rent_Roll!EF14</f>
        <v>0</v>
      </c>
      <c r="EK13" s="31">
        <f>Rent_Roll!EG14</f>
        <v>0</v>
      </c>
      <c r="EL13" s="31">
        <f>Rent_Roll!EH14</f>
        <v>0</v>
      </c>
      <c r="EM13" s="31">
        <f>Rent_Roll!EI14</f>
        <v>0</v>
      </c>
      <c r="EN13" s="31">
        <f>Rent_Roll!EJ14</f>
        <v>0</v>
      </c>
      <c r="EO13" s="31">
        <f>Rent_Roll!EK14</f>
        <v>0</v>
      </c>
      <c r="EP13" s="31">
        <f>Rent_Roll!EL14</f>
        <v>0</v>
      </c>
      <c r="EQ13" s="27"/>
    </row>
    <row r="14" spans="1:147" ht="15.75" customHeight="1" x14ac:dyDescent="0.2">
      <c r="B14" s="7" t="str">
        <f>Rent_Roll!C15</f>
        <v xml:space="preserve">Tenant Insurance </v>
      </c>
      <c r="Z14" s="3"/>
      <c r="AA14" s="31">
        <f>Rent_Roll!W15</f>
        <v>0</v>
      </c>
      <c r="AB14" s="31">
        <f>Rent_Roll!X15</f>
        <v>0</v>
      </c>
      <c r="AC14" s="31">
        <f>Rent_Roll!Y15</f>
        <v>0</v>
      </c>
      <c r="AD14" s="31">
        <f>Rent_Roll!Z15</f>
        <v>0</v>
      </c>
      <c r="AE14" s="31">
        <f>Rent_Roll!AA15</f>
        <v>0</v>
      </c>
      <c r="AF14" s="31">
        <f>Rent_Roll!AB15</f>
        <v>0</v>
      </c>
      <c r="AG14" s="31">
        <f>Rent_Roll!AC15</f>
        <v>0</v>
      </c>
      <c r="AH14" s="31">
        <f>Rent_Roll!AD15</f>
        <v>0</v>
      </c>
      <c r="AI14" s="31">
        <f>Rent_Roll!AE15</f>
        <v>0</v>
      </c>
      <c r="AJ14" s="31">
        <f>Rent_Roll!AF15</f>
        <v>0</v>
      </c>
      <c r="AK14" s="31">
        <f>Rent_Roll!AG15</f>
        <v>0</v>
      </c>
      <c r="AL14" s="31">
        <f>Rent_Roll!AH15</f>
        <v>0</v>
      </c>
      <c r="AM14" s="31">
        <f>Rent_Roll!AI15</f>
        <v>0</v>
      </c>
      <c r="AN14" s="31">
        <f>Rent_Roll!AJ15</f>
        <v>0</v>
      </c>
      <c r="AO14" s="31">
        <f>Rent_Roll!AK15</f>
        <v>0</v>
      </c>
      <c r="AP14" s="31">
        <f>Rent_Roll!AL15</f>
        <v>0</v>
      </c>
      <c r="AQ14" s="31">
        <f>Rent_Roll!AM15</f>
        <v>0</v>
      </c>
      <c r="AR14" s="31">
        <f>Rent_Roll!AN15</f>
        <v>0</v>
      </c>
      <c r="AS14" s="31">
        <f>Rent_Roll!AO15</f>
        <v>0</v>
      </c>
      <c r="AT14" s="31">
        <f>Rent_Roll!AP15</f>
        <v>0</v>
      </c>
      <c r="AU14" s="31">
        <f>Rent_Roll!AQ15</f>
        <v>0</v>
      </c>
      <c r="AV14" s="31">
        <f>Rent_Roll!AR15</f>
        <v>0</v>
      </c>
      <c r="AW14" s="31">
        <f>Rent_Roll!AS15</f>
        <v>0</v>
      </c>
      <c r="AX14" s="31">
        <f>Rent_Roll!AT15</f>
        <v>0</v>
      </c>
      <c r="AY14" s="31">
        <f>Rent_Roll!AU15</f>
        <v>0</v>
      </c>
      <c r="AZ14" s="31">
        <f>Rent_Roll!AV15</f>
        <v>0</v>
      </c>
      <c r="BA14" s="31">
        <f>Rent_Roll!AW15</f>
        <v>0</v>
      </c>
      <c r="BB14" s="31">
        <f>Rent_Roll!AX15</f>
        <v>0</v>
      </c>
      <c r="BC14" s="31">
        <f>Rent_Roll!AY15</f>
        <v>0</v>
      </c>
      <c r="BD14" s="31">
        <f>Rent_Roll!AZ15</f>
        <v>0</v>
      </c>
      <c r="BE14" s="31">
        <f>Rent_Roll!BA15</f>
        <v>0</v>
      </c>
      <c r="BF14" s="31">
        <f>Rent_Roll!BB15</f>
        <v>0</v>
      </c>
      <c r="BG14" s="31">
        <f>Rent_Roll!BC15</f>
        <v>0</v>
      </c>
      <c r="BH14" s="31">
        <f>Rent_Roll!BD15</f>
        <v>0</v>
      </c>
      <c r="BI14" s="31">
        <f>Rent_Roll!BE15</f>
        <v>0</v>
      </c>
      <c r="BJ14" s="31">
        <f>Rent_Roll!BF15</f>
        <v>0</v>
      </c>
      <c r="BK14" s="31">
        <f>Rent_Roll!BG15</f>
        <v>0</v>
      </c>
      <c r="BL14" s="31">
        <f>Rent_Roll!BH15</f>
        <v>0</v>
      </c>
      <c r="BM14" s="31">
        <f>Rent_Roll!BI15</f>
        <v>0</v>
      </c>
      <c r="BN14" s="31">
        <f>Rent_Roll!BJ15</f>
        <v>0</v>
      </c>
      <c r="BO14" s="31">
        <f>Rent_Roll!BK15</f>
        <v>0</v>
      </c>
      <c r="BP14" s="31">
        <f>Rent_Roll!BL15</f>
        <v>0</v>
      </c>
      <c r="BQ14" s="31">
        <f>Rent_Roll!BM15</f>
        <v>0</v>
      </c>
      <c r="BR14" s="31">
        <f>Rent_Roll!BN15</f>
        <v>0</v>
      </c>
      <c r="BS14" s="31">
        <f>Rent_Roll!BO15</f>
        <v>0</v>
      </c>
      <c r="BT14" s="31">
        <f>Rent_Roll!BP15</f>
        <v>0</v>
      </c>
      <c r="BU14" s="31">
        <f>Rent_Roll!BQ15</f>
        <v>0</v>
      </c>
      <c r="BV14" s="31">
        <f>Rent_Roll!BR15</f>
        <v>0</v>
      </c>
      <c r="BW14" s="31">
        <f>Rent_Roll!BS15</f>
        <v>0</v>
      </c>
      <c r="BX14" s="31">
        <f>Rent_Roll!BT15</f>
        <v>0</v>
      </c>
      <c r="BY14" s="31">
        <f>Rent_Roll!BU15</f>
        <v>0</v>
      </c>
      <c r="BZ14" s="31">
        <f>Rent_Roll!BV15</f>
        <v>0</v>
      </c>
      <c r="CA14" s="31">
        <f>Rent_Roll!BW15</f>
        <v>0</v>
      </c>
      <c r="CB14" s="31">
        <f>Rent_Roll!BX15</f>
        <v>0</v>
      </c>
      <c r="CC14" s="31">
        <f>Rent_Roll!BY15</f>
        <v>0</v>
      </c>
      <c r="CD14" s="31">
        <f>Rent_Roll!BZ15</f>
        <v>0</v>
      </c>
      <c r="CE14" s="31">
        <f>Rent_Roll!CA15</f>
        <v>0</v>
      </c>
      <c r="CF14" s="31">
        <f>Rent_Roll!CB15</f>
        <v>0</v>
      </c>
      <c r="CG14" s="31">
        <f>Rent_Roll!CC15</f>
        <v>0</v>
      </c>
      <c r="CH14" s="31">
        <f>Rent_Roll!CD15</f>
        <v>0</v>
      </c>
      <c r="CI14" s="31">
        <f>Rent_Roll!CE15</f>
        <v>0</v>
      </c>
      <c r="CJ14" s="31">
        <f>Rent_Roll!CF15</f>
        <v>0</v>
      </c>
      <c r="CK14" s="31">
        <f>Rent_Roll!CG15</f>
        <v>0</v>
      </c>
      <c r="CL14" s="31">
        <f>Rent_Roll!CH15</f>
        <v>0</v>
      </c>
      <c r="CM14" s="31">
        <f>Rent_Roll!CI15</f>
        <v>0</v>
      </c>
      <c r="CN14" s="31">
        <f>Rent_Roll!CJ15</f>
        <v>0</v>
      </c>
      <c r="CO14" s="31">
        <f>Rent_Roll!CK15</f>
        <v>0</v>
      </c>
      <c r="CP14" s="31">
        <f>Rent_Roll!CL15</f>
        <v>0</v>
      </c>
      <c r="CQ14" s="31">
        <f>Rent_Roll!CM15</f>
        <v>0</v>
      </c>
      <c r="CR14" s="31">
        <f>Rent_Roll!CN15</f>
        <v>0</v>
      </c>
      <c r="CS14" s="31">
        <f>Rent_Roll!CO15</f>
        <v>0</v>
      </c>
      <c r="CT14" s="31">
        <f>Rent_Roll!CP15</f>
        <v>0</v>
      </c>
      <c r="CU14" s="31">
        <f>Rent_Roll!CQ15</f>
        <v>0</v>
      </c>
      <c r="CV14" s="31">
        <f>Rent_Roll!CR15</f>
        <v>0</v>
      </c>
      <c r="CW14" s="31">
        <f>Rent_Roll!CS15</f>
        <v>0</v>
      </c>
      <c r="CX14" s="31">
        <f>Rent_Roll!CT15</f>
        <v>0</v>
      </c>
      <c r="CY14" s="31">
        <f>Rent_Roll!CU15</f>
        <v>0</v>
      </c>
      <c r="CZ14" s="31">
        <f>Rent_Roll!CV15</f>
        <v>0</v>
      </c>
      <c r="DA14" s="31">
        <f>Rent_Roll!CW15</f>
        <v>0</v>
      </c>
      <c r="DB14" s="31">
        <f>Rent_Roll!CX15</f>
        <v>0</v>
      </c>
      <c r="DC14" s="31">
        <f>Rent_Roll!CY15</f>
        <v>0</v>
      </c>
      <c r="DD14" s="31">
        <f>Rent_Roll!CZ15</f>
        <v>0</v>
      </c>
      <c r="DE14" s="31">
        <f>Rent_Roll!DA15</f>
        <v>0</v>
      </c>
      <c r="DF14" s="31">
        <f>Rent_Roll!DB15</f>
        <v>0</v>
      </c>
      <c r="DG14" s="31">
        <f>Rent_Roll!DC15</f>
        <v>0</v>
      </c>
      <c r="DH14" s="31">
        <f>Rent_Roll!DD15</f>
        <v>0</v>
      </c>
      <c r="DI14" s="31">
        <f>Rent_Roll!DE15</f>
        <v>0</v>
      </c>
      <c r="DJ14" s="31">
        <f>Rent_Roll!DF15</f>
        <v>0</v>
      </c>
      <c r="DK14" s="31">
        <f>Rent_Roll!DG15</f>
        <v>0</v>
      </c>
      <c r="DL14" s="31">
        <f>Rent_Roll!DH15</f>
        <v>0</v>
      </c>
      <c r="DM14" s="31">
        <f>Rent_Roll!DI15</f>
        <v>0</v>
      </c>
      <c r="DN14" s="31">
        <f>Rent_Roll!DJ15</f>
        <v>0</v>
      </c>
      <c r="DO14" s="31">
        <f>Rent_Roll!DK15</f>
        <v>0</v>
      </c>
      <c r="DP14" s="31">
        <f>Rent_Roll!DL15</f>
        <v>0</v>
      </c>
      <c r="DQ14" s="31">
        <f>Rent_Roll!DM15</f>
        <v>0</v>
      </c>
      <c r="DR14" s="31">
        <f>Rent_Roll!DN15</f>
        <v>0</v>
      </c>
      <c r="DS14" s="31">
        <f>Rent_Roll!DO15</f>
        <v>0</v>
      </c>
      <c r="DT14" s="31">
        <f>Rent_Roll!DP15</f>
        <v>0</v>
      </c>
      <c r="DU14" s="31">
        <f>Rent_Roll!DQ15</f>
        <v>0</v>
      </c>
      <c r="DV14" s="31">
        <f>Rent_Roll!DR15</f>
        <v>0</v>
      </c>
      <c r="DW14" s="31">
        <f>Rent_Roll!DS15</f>
        <v>0</v>
      </c>
      <c r="DX14" s="31">
        <f>Rent_Roll!DT15</f>
        <v>0</v>
      </c>
      <c r="DY14" s="31">
        <f>Rent_Roll!DU15</f>
        <v>0</v>
      </c>
      <c r="DZ14" s="31">
        <f>Rent_Roll!DV15</f>
        <v>0</v>
      </c>
      <c r="EA14" s="31">
        <f>Rent_Roll!DW15</f>
        <v>0</v>
      </c>
      <c r="EB14" s="31">
        <f>Rent_Roll!DX15</f>
        <v>0</v>
      </c>
      <c r="EC14" s="31">
        <f>Rent_Roll!DY15</f>
        <v>0</v>
      </c>
      <c r="ED14" s="31">
        <f>Rent_Roll!DZ15</f>
        <v>0</v>
      </c>
      <c r="EE14" s="31">
        <f>Rent_Roll!EA15</f>
        <v>0</v>
      </c>
      <c r="EF14" s="31">
        <f>Rent_Roll!EB15</f>
        <v>0</v>
      </c>
      <c r="EG14" s="31">
        <f>Rent_Roll!EC15</f>
        <v>0</v>
      </c>
      <c r="EH14" s="31">
        <f>Rent_Roll!ED15</f>
        <v>0</v>
      </c>
      <c r="EI14" s="31">
        <f>Rent_Roll!EE15</f>
        <v>0</v>
      </c>
      <c r="EJ14" s="31">
        <f>Rent_Roll!EF15</f>
        <v>0</v>
      </c>
      <c r="EK14" s="31">
        <f>Rent_Roll!EG15</f>
        <v>0</v>
      </c>
      <c r="EL14" s="31">
        <f>Rent_Roll!EH15</f>
        <v>0</v>
      </c>
      <c r="EM14" s="31">
        <f>Rent_Roll!EI15</f>
        <v>0</v>
      </c>
      <c r="EN14" s="31">
        <f>Rent_Roll!EJ15</f>
        <v>0</v>
      </c>
      <c r="EO14" s="31">
        <f>Rent_Roll!EK15</f>
        <v>0</v>
      </c>
      <c r="EP14" s="31">
        <f>Rent_Roll!EL15</f>
        <v>0</v>
      </c>
      <c r="EQ14" s="27"/>
    </row>
    <row r="15" spans="1:147" ht="15.75" customHeight="1" x14ac:dyDescent="0.2">
      <c r="B15" s="7" t="str">
        <f>Rent_Roll!C16</f>
        <v xml:space="preserve">Utility Billback </v>
      </c>
      <c r="Z15" s="3"/>
      <c r="AA15" s="31">
        <f>Rent_Roll!W16</f>
        <v>0</v>
      </c>
      <c r="AB15" s="31">
        <f>Rent_Roll!X16</f>
        <v>0</v>
      </c>
      <c r="AC15" s="31">
        <f>Rent_Roll!Y16</f>
        <v>0</v>
      </c>
      <c r="AD15" s="31">
        <f>Rent_Roll!Z16</f>
        <v>0</v>
      </c>
      <c r="AE15" s="31">
        <f>Rent_Roll!AA16</f>
        <v>0</v>
      </c>
      <c r="AF15" s="31">
        <f>Rent_Roll!AB16</f>
        <v>0</v>
      </c>
      <c r="AG15" s="31">
        <f>Rent_Roll!AC16</f>
        <v>0</v>
      </c>
      <c r="AH15" s="31">
        <f>Rent_Roll!AD16</f>
        <v>0</v>
      </c>
      <c r="AI15" s="31">
        <f>Rent_Roll!AE16</f>
        <v>0</v>
      </c>
      <c r="AJ15" s="31">
        <f>Rent_Roll!AF16</f>
        <v>0</v>
      </c>
      <c r="AK15" s="31">
        <f>Rent_Roll!AG16</f>
        <v>0</v>
      </c>
      <c r="AL15" s="31">
        <f>Rent_Roll!AH16</f>
        <v>0</v>
      </c>
      <c r="AM15" s="31">
        <f>Rent_Roll!AI16</f>
        <v>0</v>
      </c>
      <c r="AN15" s="31">
        <f>Rent_Roll!AJ16</f>
        <v>0</v>
      </c>
      <c r="AO15" s="31">
        <f>Rent_Roll!AK16</f>
        <v>0</v>
      </c>
      <c r="AP15" s="31">
        <f>Rent_Roll!AL16</f>
        <v>0</v>
      </c>
      <c r="AQ15" s="31">
        <f>Rent_Roll!AM16</f>
        <v>0</v>
      </c>
      <c r="AR15" s="31">
        <f>Rent_Roll!AN16</f>
        <v>0</v>
      </c>
      <c r="AS15" s="31">
        <f>Rent_Roll!AO16</f>
        <v>0</v>
      </c>
      <c r="AT15" s="31">
        <f>Rent_Roll!AP16</f>
        <v>0</v>
      </c>
      <c r="AU15" s="31">
        <f>Rent_Roll!AQ16</f>
        <v>0</v>
      </c>
      <c r="AV15" s="31">
        <f>Rent_Roll!AR16</f>
        <v>0</v>
      </c>
      <c r="AW15" s="31">
        <f>Rent_Roll!AS16</f>
        <v>0</v>
      </c>
      <c r="AX15" s="31">
        <f>Rent_Roll!AT16</f>
        <v>0</v>
      </c>
      <c r="AY15" s="31">
        <f>Rent_Roll!AU16</f>
        <v>0</v>
      </c>
      <c r="AZ15" s="31">
        <f>Rent_Roll!AV16</f>
        <v>0</v>
      </c>
      <c r="BA15" s="31">
        <f>Rent_Roll!AW16</f>
        <v>0</v>
      </c>
      <c r="BB15" s="31">
        <f>Rent_Roll!AX16</f>
        <v>0</v>
      </c>
      <c r="BC15" s="31">
        <f>Rent_Roll!AY16</f>
        <v>0</v>
      </c>
      <c r="BD15" s="31">
        <f>Rent_Roll!AZ16</f>
        <v>0</v>
      </c>
      <c r="BE15" s="31">
        <f>Rent_Roll!BA16</f>
        <v>0</v>
      </c>
      <c r="BF15" s="31">
        <f>Rent_Roll!BB16</f>
        <v>0</v>
      </c>
      <c r="BG15" s="31">
        <f>Rent_Roll!BC16</f>
        <v>0</v>
      </c>
      <c r="BH15" s="31">
        <f>Rent_Roll!BD16</f>
        <v>0</v>
      </c>
      <c r="BI15" s="31">
        <f>Rent_Roll!BE16</f>
        <v>0</v>
      </c>
      <c r="BJ15" s="31">
        <f>Rent_Roll!BF16</f>
        <v>0</v>
      </c>
      <c r="BK15" s="31">
        <f>Rent_Roll!BG16</f>
        <v>0</v>
      </c>
      <c r="BL15" s="31">
        <f>Rent_Roll!BH16</f>
        <v>0</v>
      </c>
      <c r="BM15" s="31">
        <f>Rent_Roll!BI16</f>
        <v>0</v>
      </c>
      <c r="BN15" s="31">
        <f>Rent_Roll!BJ16</f>
        <v>0</v>
      </c>
      <c r="BO15" s="31">
        <f>Rent_Roll!BK16</f>
        <v>0</v>
      </c>
      <c r="BP15" s="31">
        <f>Rent_Roll!BL16</f>
        <v>0</v>
      </c>
      <c r="BQ15" s="31">
        <f>Rent_Roll!BM16</f>
        <v>0</v>
      </c>
      <c r="BR15" s="31">
        <f>Rent_Roll!BN16</f>
        <v>0</v>
      </c>
      <c r="BS15" s="31">
        <f>Rent_Roll!BO16</f>
        <v>0</v>
      </c>
      <c r="BT15" s="31">
        <f>Rent_Roll!BP16</f>
        <v>0</v>
      </c>
      <c r="BU15" s="31">
        <f>Rent_Roll!BQ16</f>
        <v>0</v>
      </c>
      <c r="BV15" s="31">
        <f>Rent_Roll!BR16</f>
        <v>0</v>
      </c>
      <c r="BW15" s="31">
        <f>Rent_Roll!BS16</f>
        <v>0</v>
      </c>
      <c r="BX15" s="31">
        <f>Rent_Roll!BT16</f>
        <v>0</v>
      </c>
      <c r="BY15" s="31">
        <f>Rent_Roll!BU16</f>
        <v>0</v>
      </c>
      <c r="BZ15" s="31">
        <f>Rent_Roll!BV16</f>
        <v>0</v>
      </c>
      <c r="CA15" s="31">
        <f>Rent_Roll!BW16</f>
        <v>0</v>
      </c>
      <c r="CB15" s="31">
        <f>Rent_Roll!BX16</f>
        <v>0</v>
      </c>
      <c r="CC15" s="31">
        <f>Rent_Roll!BY16</f>
        <v>0</v>
      </c>
      <c r="CD15" s="31">
        <f>Rent_Roll!BZ16</f>
        <v>0</v>
      </c>
      <c r="CE15" s="31">
        <f>Rent_Roll!CA16</f>
        <v>0</v>
      </c>
      <c r="CF15" s="31">
        <f>Rent_Roll!CB16</f>
        <v>0</v>
      </c>
      <c r="CG15" s="31">
        <f>Rent_Roll!CC16</f>
        <v>0</v>
      </c>
      <c r="CH15" s="31">
        <f>Rent_Roll!CD16</f>
        <v>0</v>
      </c>
      <c r="CI15" s="31">
        <f>Rent_Roll!CE16</f>
        <v>0</v>
      </c>
      <c r="CJ15" s="31">
        <f>Rent_Roll!CF16</f>
        <v>0</v>
      </c>
      <c r="CK15" s="31">
        <f>Rent_Roll!CG16</f>
        <v>0</v>
      </c>
      <c r="CL15" s="31">
        <f>Rent_Roll!CH16</f>
        <v>0</v>
      </c>
      <c r="CM15" s="31">
        <f>Rent_Roll!CI16</f>
        <v>0</v>
      </c>
      <c r="CN15" s="31">
        <f>Rent_Roll!CJ16</f>
        <v>0</v>
      </c>
      <c r="CO15" s="31">
        <f>Rent_Roll!CK16</f>
        <v>0</v>
      </c>
      <c r="CP15" s="31">
        <f>Rent_Roll!CL16</f>
        <v>0</v>
      </c>
      <c r="CQ15" s="31">
        <f>Rent_Roll!CM16</f>
        <v>0</v>
      </c>
      <c r="CR15" s="31">
        <f>Rent_Roll!CN16</f>
        <v>0</v>
      </c>
      <c r="CS15" s="31">
        <f>Rent_Roll!CO16</f>
        <v>0</v>
      </c>
      <c r="CT15" s="31">
        <f>Rent_Roll!CP16</f>
        <v>0</v>
      </c>
      <c r="CU15" s="31">
        <f>Rent_Roll!CQ16</f>
        <v>0</v>
      </c>
      <c r="CV15" s="31">
        <f>Rent_Roll!CR16</f>
        <v>0</v>
      </c>
      <c r="CW15" s="31">
        <f>Rent_Roll!CS16</f>
        <v>0</v>
      </c>
      <c r="CX15" s="31">
        <f>Rent_Roll!CT16</f>
        <v>0</v>
      </c>
      <c r="CY15" s="31">
        <f>Rent_Roll!CU16</f>
        <v>0</v>
      </c>
      <c r="CZ15" s="31">
        <f>Rent_Roll!CV16</f>
        <v>0</v>
      </c>
      <c r="DA15" s="31">
        <f>Rent_Roll!CW16</f>
        <v>0</v>
      </c>
      <c r="DB15" s="31">
        <f>Rent_Roll!CX16</f>
        <v>0</v>
      </c>
      <c r="DC15" s="31">
        <f>Rent_Roll!CY16</f>
        <v>0</v>
      </c>
      <c r="DD15" s="31">
        <f>Rent_Roll!CZ16</f>
        <v>0</v>
      </c>
      <c r="DE15" s="31">
        <f>Rent_Roll!DA16</f>
        <v>0</v>
      </c>
      <c r="DF15" s="31">
        <f>Rent_Roll!DB16</f>
        <v>0</v>
      </c>
      <c r="DG15" s="31">
        <f>Rent_Roll!DC16</f>
        <v>0</v>
      </c>
      <c r="DH15" s="31">
        <f>Rent_Roll!DD16</f>
        <v>0</v>
      </c>
      <c r="DI15" s="31">
        <f>Rent_Roll!DE16</f>
        <v>0</v>
      </c>
      <c r="DJ15" s="31">
        <f>Rent_Roll!DF16</f>
        <v>0</v>
      </c>
      <c r="DK15" s="31">
        <f>Rent_Roll!DG16</f>
        <v>0</v>
      </c>
      <c r="DL15" s="31">
        <f>Rent_Roll!DH16</f>
        <v>0</v>
      </c>
      <c r="DM15" s="31">
        <f>Rent_Roll!DI16</f>
        <v>0</v>
      </c>
      <c r="DN15" s="31">
        <f>Rent_Roll!DJ16</f>
        <v>0</v>
      </c>
      <c r="DO15" s="31">
        <f>Rent_Roll!DK16</f>
        <v>0</v>
      </c>
      <c r="DP15" s="31">
        <f>Rent_Roll!DL16</f>
        <v>0</v>
      </c>
      <c r="DQ15" s="31">
        <f>Rent_Roll!DM16</f>
        <v>0</v>
      </c>
      <c r="DR15" s="31">
        <f>Rent_Roll!DN16</f>
        <v>0</v>
      </c>
      <c r="DS15" s="31">
        <f>Rent_Roll!DO16</f>
        <v>0</v>
      </c>
      <c r="DT15" s="31">
        <f>Rent_Roll!DP16</f>
        <v>0</v>
      </c>
      <c r="DU15" s="31">
        <f>Rent_Roll!DQ16</f>
        <v>0</v>
      </c>
      <c r="DV15" s="31">
        <f>Rent_Roll!DR16</f>
        <v>0</v>
      </c>
      <c r="DW15" s="31">
        <f>Rent_Roll!DS16</f>
        <v>0</v>
      </c>
      <c r="DX15" s="31">
        <f>Rent_Roll!DT16</f>
        <v>0</v>
      </c>
      <c r="DY15" s="31">
        <f>Rent_Roll!DU16</f>
        <v>0</v>
      </c>
      <c r="DZ15" s="31">
        <f>Rent_Roll!DV16</f>
        <v>0</v>
      </c>
      <c r="EA15" s="31">
        <f>Rent_Roll!DW16</f>
        <v>0</v>
      </c>
      <c r="EB15" s="31">
        <f>Rent_Roll!DX16</f>
        <v>0</v>
      </c>
      <c r="EC15" s="31">
        <f>Rent_Roll!DY16</f>
        <v>0</v>
      </c>
      <c r="ED15" s="31">
        <f>Rent_Roll!DZ16</f>
        <v>0</v>
      </c>
      <c r="EE15" s="31">
        <f>Rent_Roll!EA16</f>
        <v>0</v>
      </c>
      <c r="EF15" s="31">
        <f>Rent_Roll!EB16</f>
        <v>0</v>
      </c>
      <c r="EG15" s="31">
        <f>Rent_Roll!EC16</f>
        <v>0</v>
      </c>
      <c r="EH15" s="31">
        <f>Rent_Roll!ED16</f>
        <v>0</v>
      </c>
      <c r="EI15" s="31">
        <f>Rent_Roll!EE16</f>
        <v>0</v>
      </c>
      <c r="EJ15" s="31">
        <f>Rent_Roll!EF16</f>
        <v>0</v>
      </c>
      <c r="EK15" s="31">
        <f>Rent_Roll!EG16</f>
        <v>0</v>
      </c>
      <c r="EL15" s="31">
        <f>Rent_Roll!EH16</f>
        <v>0</v>
      </c>
      <c r="EM15" s="31">
        <f>Rent_Roll!EI16</f>
        <v>0</v>
      </c>
      <c r="EN15" s="31">
        <f>Rent_Roll!EJ16</f>
        <v>0</v>
      </c>
      <c r="EO15" s="31">
        <f>Rent_Roll!EK16</f>
        <v>0</v>
      </c>
      <c r="EP15" s="31">
        <f>Rent_Roll!EL16</f>
        <v>0</v>
      </c>
      <c r="EQ15" s="27"/>
    </row>
    <row r="16" spans="1:147" ht="15.75" customHeight="1" x14ac:dyDescent="0.2">
      <c r="B16" s="7" t="str">
        <f>Rent_Roll!C17</f>
        <v xml:space="preserve">Move-Out Charges </v>
      </c>
      <c r="Z16" s="3"/>
      <c r="AA16" s="31">
        <f>Rent_Roll!W17</f>
        <v>0</v>
      </c>
      <c r="AB16" s="31">
        <f>Rent_Roll!X17</f>
        <v>0</v>
      </c>
      <c r="AC16" s="31">
        <f>Rent_Roll!Y17</f>
        <v>0</v>
      </c>
      <c r="AD16" s="31">
        <f>Rent_Roll!Z17</f>
        <v>0</v>
      </c>
      <c r="AE16" s="31">
        <f>Rent_Roll!AA17</f>
        <v>0</v>
      </c>
      <c r="AF16" s="31">
        <f>Rent_Roll!AB17</f>
        <v>0</v>
      </c>
      <c r="AG16" s="31">
        <f>Rent_Roll!AC17</f>
        <v>0</v>
      </c>
      <c r="AH16" s="31">
        <f>Rent_Roll!AD17</f>
        <v>0</v>
      </c>
      <c r="AI16" s="31">
        <f>Rent_Roll!AE17</f>
        <v>0</v>
      </c>
      <c r="AJ16" s="31">
        <f>Rent_Roll!AF17</f>
        <v>0</v>
      </c>
      <c r="AK16" s="31">
        <f>Rent_Roll!AG17</f>
        <v>0</v>
      </c>
      <c r="AL16" s="31">
        <f>Rent_Roll!AH17</f>
        <v>0</v>
      </c>
      <c r="AM16" s="31">
        <f>Rent_Roll!AI17</f>
        <v>0</v>
      </c>
      <c r="AN16" s="31">
        <f>Rent_Roll!AJ17</f>
        <v>0</v>
      </c>
      <c r="AO16" s="31">
        <f>Rent_Roll!AK17</f>
        <v>0</v>
      </c>
      <c r="AP16" s="31">
        <f>Rent_Roll!AL17</f>
        <v>0</v>
      </c>
      <c r="AQ16" s="31">
        <f>Rent_Roll!AM17</f>
        <v>0</v>
      </c>
      <c r="AR16" s="31">
        <f>Rent_Roll!AN17</f>
        <v>0</v>
      </c>
      <c r="AS16" s="31">
        <f>Rent_Roll!AO17</f>
        <v>0</v>
      </c>
      <c r="AT16" s="31">
        <f>Rent_Roll!AP17</f>
        <v>0</v>
      </c>
      <c r="AU16" s="31">
        <f>Rent_Roll!AQ17</f>
        <v>0</v>
      </c>
      <c r="AV16" s="31">
        <f>Rent_Roll!AR17</f>
        <v>0</v>
      </c>
      <c r="AW16" s="31">
        <f>Rent_Roll!AS17</f>
        <v>0</v>
      </c>
      <c r="AX16" s="31">
        <f>Rent_Roll!AT17</f>
        <v>0</v>
      </c>
      <c r="AY16" s="31">
        <f>Rent_Roll!AU17</f>
        <v>0</v>
      </c>
      <c r="AZ16" s="31">
        <f>Rent_Roll!AV17</f>
        <v>0</v>
      </c>
      <c r="BA16" s="31">
        <f>Rent_Roll!AW17</f>
        <v>0</v>
      </c>
      <c r="BB16" s="31">
        <f>Rent_Roll!AX17</f>
        <v>0</v>
      </c>
      <c r="BC16" s="31">
        <f>Rent_Roll!AY17</f>
        <v>0</v>
      </c>
      <c r="BD16" s="31">
        <f>Rent_Roll!AZ17</f>
        <v>0</v>
      </c>
      <c r="BE16" s="31">
        <f>Rent_Roll!BA17</f>
        <v>0</v>
      </c>
      <c r="BF16" s="31">
        <f>Rent_Roll!BB17</f>
        <v>0</v>
      </c>
      <c r="BG16" s="31">
        <f>Rent_Roll!BC17</f>
        <v>0</v>
      </c>
      <c r="BH16" s="31">
        <f>Rent_Roll!BD17</f>
        <v>0</v>
      </c>
      <c r="BI16" s="31">
        <f>Rent_Roll!BE17</f>
        <v>0</v>
      </c>
      <c r="BJ16" s="31">
        <f>Rent_Roll!BF17</f>
        <v>0</v>
      </c>
      <c r="BK16" s="31">
        <f>Rent_Roll!BG17</f>
        <v>0</v>
      </c>
      <c r="BL16" s="31">
        <f>Rent_Roll!BH17</f>
        <v>0</v>
      </c>
      <c r="BM16" s="31">
        <f>Rent_Roll!BI17</f>
        <v>0</v>
      </c>
      <c r="BN16" s="31">
        <f>Rent_Roll!BJ17</f>
        <v>0</v>
      </c>
      <c r="BO16" s="31">
        <f>Rent_Roll!BK17</f>
        <v>0</v>
      </c>
      <c r="BP16" s="31">
        <f>Rent_Roll!BL17</f>
        <v>0</v>
      </c>
      <c r="BQ16" s="31">
        <f>Rent_Roll!BM17</f>
        <v>0</v>
      </c>
      <c r="BR16" s="31">
        <f>Rent_Roll!BN17</f>
        <v>0</v>
      </c>
      <c r="BS16" s="31">
        <f>Rent_Roll!BO17</f>
        <v>0</v>
      </c>
      <c r="BT16" s="31">
        <f>Rent_Roll!BP17</f>
        <v>0</v>
      </c>
      <c r="BU16" s="31">
        <f>Rent_Roll!BQ17</f>
        <v>0</v>
      </c>
      <c r="BV16" s="31">
        <f>Rent_Roll!BR17</f>
        <v>0</v>
      </c>
      <c r="BW16" s="31">
        <f>Rent_Roll!BS17</f>
        <v>0</v>
      </c>
      <c r="BX16" s="31">
        <f>Rent_Roll!BT17</f>
        <v>0</v>
      </c>
      <c r="BY16" s="31">
        <f>Rent_Roll!BU17</f>
        <v>0</v>
      </c>
      <c r="BZ16" s="31">
        <f>Rent_Roll!BV17</f>
        <v>0</v>
      </c>
      <c r="CA16" s="31">
        <f>Rent_Roll!BW17</f>
        <v>0</v>
      </c>
      <c r="CB16" s="31">
        <f>Rent_Roll!BX17</f>
        <v>0</v>
      </c>
      <c r="CC16" s="31">
        <f>Rent_Roll!BY17</f>
        <v>0</v>
      </c>
      <c r="CD16" s="31">
        <f>Rent_Roll!BZ17</f>
        <v>0</v>
      </c>
      <c r="CE16" s="31">
        <f>Rent_Roll!CA17</f>
        <v>0</v>
      </c>
      <c r="CF16" s="31">
        <f>Rent_Roll!CB17</f>
        <v>0</v>
      </c>
      <c r="CG16" s="31">
        <f>Rent_Roll!CC17</f>
        <v>0</v>
      </c>
      <c r="CH16" s="31">
        <f>Rent_Roll!CD17</f>
        <v>0</v>
      </c>
      <c r="CI16" s="31">
        <f>Rent_Roll!CE17</f>
        <v>0</v>
      </c>
      <c r="CJ16" s="31">
        <f>Rent_Roll!CF17</f>
        <v>0</v>
      </c>
      <c r="CK16" s="31">
        <f>Rent_Roll!CG17</f>
        <v>0</v>
      </c>
      <c r="CL16" s="31">
        <f>Rent_Roll!CH17</f>
        <v>0</v>
      </c>
      <c r="CM16" s="31">
        <f>Rent_Roll!CI17</f>
        <v>0</v>
      </c>
      <c r="CN16" s="31">
        <f>Rent_Roll!CJ17</f>
        <v>0</v>
      </c>
      <c r="CO16" s="31">
        <f>Rent_Roll!CK17</f>
        <v>0</v>
      </c>
      <c r="CP16" s="31">
        <f>Rent_Roll!CL17</f>
        <v>0</v>
      </c>
      <c r="CQ16" s="31">
        <f>Rent_Roll!CM17</f>
        <v>0</v>
      </c>
      <c r="CR16" s="31">
        <f>Rent_Roll!CN17</f>
        <v>0</v>
      </c>
      <c r="CS16" s="31">
        <f>Rent_Roll!CO17</f>
        <v>0</v>
      </c>
      <c r="CT16" s="31">
        <f>Rent_Roll!CP17</f>
        <v>0</v>
      </c>
      <c r="CU16" s="31">
        <f>Rent_Roll!CQ17</f>
        <v>0</v>
      </c>
      <c r="CV16" s="31">
        <f>Rent_Roll!CR17</f>
        <v>0</v>
      </c>
      <c r="CW16" s="31">
        <f>Rent_Roll!CS17</f>
        <v>0</v>
      </c>
      <c r="CX16" s="31">
        <f>Rent_Roll!CT17</f>
        <v>0</v>
      </c>
      <c r="CY16" s="31">
        <f>Rent_Roll!CU17</f>
        <v>0</v>
      </c>
      <c r="CZ16" s="31">
        <f>Rent_Roll!CV17</f>
        <v>0</v>
      </c>
      <c r="DA16" s="31">
        <f>Rent_Roll!CW17</f>
        <v>0</v>
      </c>
      <c r="DB16" s="31">
        <f>Rent_Roll!CX17</f>
        <v>0</v>
      </c>
      <c r="DC16" s="31">
        <f>Rent_Roll!CY17</f>
        <v>0</v>
      </c>
      <c r="DD16" s="31">
        <f>Rent_Roll!CZ17</f>
        <v>0</v>
      </c>
      <c r="DE16" s="31">
        <f>Rent_Roll!DA17</f>
        <v>0</v>
      </c>
      <c r="DF16" s="31">
        <f>Rent_Roll!DB17</f>
        <v>0</v>
      </c>
      <c r="DG16" s="31">
        <f>Rent_Roll!DC17</f>
        <v>0</v>
      </c>
      <c r="DH16" s="31">
        <f>Rent_Roll!DD17</f>
        <v>0</v>
      </c>
      <c r="DI16" s="31">
        <f>Rent_Roll!DE17</f>
        <v>0</v>
      </c>
      <c r="DJ16" s="31">
        <f>Rent_Roll!DF17</f>
        <v>0</v>
      </c>
      <c r="DK16" s="31">
        <f>Rent_Roll!DG17</f>
        <v>0</v>
      </c>
      <c r="DL16" s="31">
        <f>Rent_Roll!DH17</f>
        <v>0</v>
      </c>
      <c r="DM16" s="31">
        <f>Rent_Roll!DI17</f>
        <v>0</v>
      </c>
      <c r="DN16" s="31">
        <f>Rent_Roll!DJ17</f>
        <v>0</v>
      </c>
      <c r="DO16" s="31">
        <f>Rent_Roll!DK17</f>
        <v>0</v>
      </c>
      <c r="DP16" s="31">
        <f>Rent_Roll!DL17</f>
        <v>0</v>
      </c>
      <c r="DQ16" s="31">
        <f>Rent_Roll!DM17</f>
        <v>0</v>
      </c>
      <c r="DR16" s="31">
        <f>Rent_Roll!DN17</f>
        <v>0</v>
      </c>
      <c r="DS16" s="31">
        <f>Rent_Roll!DO17</f>
        <v>0</v>
      </c>
      <c r="DT16" s="31">
        <f>Rent_Roll!DP17</f>
        <v>0</v>
      </c>
      <c r="DU16" s="31">
        <f>Rent_Roll!DQ17</f>
        <v>0</v>
      </c>
      <c r="DV16" s="31">
        <f>Rent_Roll!DR17</f>
        <v>0</v>
      </c>
      <c r="DW16" s="31">
        <f>Rent_Roll!DS17</f>
        <v>0</v>
      </c>
      <c r="DX16" s="31">
        <f>Rent_Roll!DT17</f>
        <v>0</v>
      </c>
      <c r="DY16" s="31">
        <f>Rent_Roll!DU17</f>
        <v>0</v>
      </c>
      <c r="DZ16" s="31">
        <f>Rent_Roll!DV17</f>
        <v>0</v>
      </c>
      <c r="EA16" s="31">
        <f>Rent_Roll!DW17</f>
        <v>0</v>
      </c>
      <c r="EB16" s="31">
        <f>Rent_Roll!DX17</f>
        <v>0</v>
      </c>
      <c r="EC16" s="31">
        <f>Rent_Roll!DY17</f>
        <v>0</v>
      </c>
      <c r="ED16" s="31">
        <f>Rent_Roll!DZ17</f>
        <v>0</v>
      </c>
      <c r="EE16" s="31">
        <f>Rent_Roll!EA17</f>
        <v>0</v>
      </c>
      <c r="EF16" s="31">
        <f>Rent_Roll!EB17</f>
        <v>0</v>
      </c>
      <c r="EG16" s="31">
        <f>Rent_Roll!EC17</f>
        <v>0</v>
      </c>
      <c r="EH16" s="31">
        <f>Rent_Roll!ED17</f>
        <v>0</v>
      </c>
      <c r="EI16" s="31">
        <f>Rent_Roll!EE17</f>
        <v>0</v>
      </c>
      <c r="EJ16" s="31">
        <f>Rent_Roll!EF17</f>
        <v>0</v>
      </c>
      <c r="EK16" s="31">
        <f>Rent_Roll!EG17</f>
        <v>0</v>
      </c>
      <c r="EL16" s="31">
        <f>Rent_Roll!EH17</f>
        <v>0</v>
      </c>
      <c r="EM16" s="31">
        <f>Rent_Roll!EI17</f>
        <v>0</v>
      </c>
      <c r="EN16" s="31">
        <f>Rent_Roll!EJ17</f>
        <v>0</v>
      </c>
      <c r="EO16" s="31">
        <f>Rent_Roll!EK17</f>
        <v>0</v>
      </c>
      <c r="EP16" s="31">
        <f>Rent_Roll!EL17</f>
        <v>0</v>
      </c>
      <c r="EQ16" s="27"/>
    </row>
    <row r="17" spans="1:147" ht="15.75" customHeight="1" x14ac:dyDescent="0.2">
      <c r="B17" s="7" t="str">
        <f>Rent_Roll!C18</f>
        <v xml:space="preserve">Misc. Income </v>
      </c>
      <c r="Z17" s="3"/>
      <c r="AA17" s="31">
        <f>Rent_Roll!W18</f>
        <v>0</v>
      </c>
      <c r="AB17" s="31">
        <f>Rent_Roll!X18</f>
        <v>0</v>
      </c>
      <c r="AC17" s="31">
        <f>Rent_Roll!Y18</f>
        <v>0</v>
      </c>
      <c r="AD17" s="31">
        <f>Rent_Roll!Z18</f>
        <v>0</v>
      </c>
      <c r="AE17" s="31">
        <f>Rent_Roll!AA18</f>
        <v>0</v>
      </c>
      <c r="AF17" s="31">
        <f>Rent_Roll!AB18</f>
        <v>0</v>
      </c>
      <c r="AG17" s="31">
        <f>Rent_Roll!AC18</f>
        <v>0</v>
      </c>
      <c r="AH17" s="31">
        <f>Rent_Roll!AD18</f>
        <v>0</v>
      </c>
      <c r="AI17" s="31">
        <f>Rent_Roll!AE18</f>
        <v>0</v>
      </c>
      <c r="AJ17" s="31">
        <f>Rent_Roll!AF18</f>
        <v>0</v>
      </c>
      <c r="AK17" s="31">
        <f>Rent_Roll!AG18</f>
        <v>0</v>
      </c>
      <c r="AL17" s="31">
        <f>Rent_Roll!AH18</f>
        <v>0</v>
      </c>
      <c r="AM17" s="31">
        <f>Rent_Roll!AI18</f>
        <v>0</v>
      </c>
      <c r="AN17" s="31">
        <f>Rent_Roll!AJ18</f>
        <v>0</v>
      </c>
      <c r="AO17" s="31">
        <f>Rent_Roll!AK18</f>
        <v>0</v>
      </c>
      <c r="AP17" s="31">
        <f>Rent_Roll!AL18</f>
        <v>0</v>
      </c>
      <c r="AQ17" s="31">
        <f>Rent_Roll!AM18</f>
        <v>0</v>
      </c>
      <c r="AR17" s="31">
        <f>Rent_Roll!AN18</f>
        <v>0</v>
      </c>
      <c r="AS17" s="31">
        <f>Rent_Roll!AO18</f>
        <v>0</v>
      </c>
      <c r="AT17" s="31">
        <f>Rent_Roll!AP18</f>
        <v>0</v>
      </c>
      <c r="AU17" s="31">
        <f>Rent_Roll!AQ18</f>
        <v>0</v>
      </c>
      <c r="AV17" s="31">
        <f>Rent_Roll!AR18</f>
        <v>0</v>
      </c>
      <c r="AW17" s="31">
        <f>Rent_Roll!AS18</f>
        <v>0</v>
      </c>
      <c r="AX17" s="31">
        <f>Rent_Roll!AT18</f>
        <v>0</v>
      </c>
      <c r="AY17" s="31">
        <f>Rent_Roll!AU18</f>
        <v>0</v>
      </c>
      <c r="AZ17" s="31">
        <f>Rent_Roll!AV18</f>
        <v>0</v>
      </c>
      <c r="BA17" s="31">
        <f>Rent_Roll!AW18</f>
        <v>0</v>
      </c>
      <c r="BB17" s="31">
        <f>Rent_Roll!AX18</f>
        <v>0</v>
      </c>
      <c r="BC17" s="31">
        <f>Rent_Roll!AY18</f>
        <v>0</v>
      </c>
      <c r="BD17" s="31">
        <f>Rent_Roll!AZ18</f>
        <v>0</v>
      </c>
      <c r="BE17" s="31">
        <f>Rent_Roll!BA18</f>
        <v>0</v>
      </c>
      <c r="BF17" s="31">
        <f>Rent_Roll!BB18</f>
        <v>0</v>
      </c>
      <c r="BG17" s="31">
        <f>Rent_Roll!BC18</f>
        <v>0</v>
      </c>
      <c r="BH17" s="31">
        <f>Rent_Roll!BD18</f>
        <v>0</v>
      </c>
      <c r="BI17" s="31">
        <f>Rent_Roll!BE18</f>
        <v>0</v>
      </c>
      <c r="BJ17" s="31">
        <f>Rent_Roll!BF18</f>
        <v>0</v>
      </c>
      <c r="BK17" s="31">
        <f>Rent_Roll!BG18</f>
        <v>0</v>
      </c>
      <c r="BL17" s="31">
        <f>Rent_Roll!BH18</f>
        <v>0</v>
      </c>
      <c r="BM17" s="31">
        <f>Rent_Roll!BI18</f>
        <v>0</v>
      </c>
      <c r="BN17" s="31">
        <f>Rent_Roll!BJ18</f>
        <v>0</v>
      </c>
      <c r="BO17" s="31">
        <f>Rent_Roll!BK18</f>
        <v>0</v>
      </c>
      <c r="BP17" s="31">
        <f>Rent_Roll!BL18</f>
        <v>0</v>
      </c>
      <c r="BQ17" s="31">
        <f>Rent_Roll!BM18</f>
        <v>0</v>
      </c>
      <c r="BR17" s="31">
        <f>Rent_Roll!BN18</f>
        <v>0</v>
      </c>
      <c r="BS17" s="31">
        <f>Rent_Roll!BO18</f>
        <v>0</v>
      </c>
      <c r="BT17" s="31">
        <f>Rent_Roll!BP18</f>
        <v>0</v>
      </c>
      <c r="BU17" s="31">
        <f>Rent_Roll!BQ18</f>
        <v>0</v>
      </c>
      <c r="BV17" s="31">
        <f>Rent_Roll!BR18</f>
        <v>0</v>
      </c>
      <c r="BW17" s="31">
        <f>Rent_Roll!BS18</f>
        <v>0</v>
      </c>
      <c r="BX17" s="31">
        <f>Rent_Roll!BT18</f>
        <v>0</v>
      </c>
      <c r="BY17" s="31">
        <f>Rent_Roll!BU18</f>
        <v>0</v>
      </c>
      <c r="BZ17" s="31">
        <f>Rent_Roll!BV18</f>
        <v>0</v>
      </c>
      <c r="CA17" s="31">
        <f>Rent_Roll!BW18</f>
        <v>0</v>
      </c>
      <c r="CB17" s="31">
        <f>Rent_Roll!BX18</f>
        <v>0</v>
      </c>
      <c r="CC17" s="31">
        <f>Rent_Roll!BY18</f>
        <v>0</v>
      </c>
      <c r="CD17" s="31">
        <f>Rent_Roll!BZ18</f>
        <v>0</v>
      </c>
      <c r="CE17" s="31">
        <f>Rent_Roll!CA18</f>
        <v>0</v>
      </c>
      <c r="CF17" s="31">
        <f>Rent_Roll!CB18</f>
        <v>0</v>
      </c>
      <c r="CG17" s="31">
        <f>Rent_Roll!CC18</f>
        <v>0</v>
      </c>
      <c r="CH17" s="31">
        <f>Rent_Roll!CD18</f>
        <v>0</v>
      </c>
      <c r="CI17" s="31">
        <f>Rent_Roll!CE18</f>
        <v>0</v>
      </c>
      <c r="CJ17" s="31">
        <f>Rent_Roll!CF18</f>
        <v>0</v>
      </c>
      <c r="CK17" s="31">
        <f>Rent_Roll!CG18</f>
        <v>0</v>
      </c>
      <c r="CL17" s="31">
        <f>Rent_Roll!CH18</f>
        <v>0</v>
      </c>
      <c r="CM17" s="31">
        <f>Rent_Roll!CI18</f>
        <v>0</v>
      </c>
      <c r="CN17" s="31">
        <f>Rent_Roll!CJ18</f>
        <v>0</v>
      </c>
      <c r="CO17" s="31">
        <f>Rent_Roll!CK18</f>
        <v>0</v>
      </c>
      <c r="CP17" s="31">
        <f>Rent_Roll!CL18</f>
        <v>0</v>
      </c>
      <c r="CQ17" s="31">
        <f>Rent_Roll!CM18</f>
        <v>0</v>
      </c>
      <c r="CR17" s="31">
        <f>Rent_Roll!CN18</f>
        <v>0</v>
      </c>
      <c r="CS17" s="31">
        <f>Rent_Roll!CO18</f>
        <v>0</v>
      </c>
      <c r="CT17" s="31">
        <f>Rent_Roll!CP18</f>
        <v>0</v>
      </c>
      <c r="CU17" s="31">
        <f>Rent_Roll!CQ18</f>
        <v>0</v>
      </c>
      <c r="CV17" s="31">
        <f>Rent_Roll!CR18</f>
        <v>0</v>
      </c>
      <c r="CW17" s="31">
        <f>Rent_Roll!CS18</f>
        <v>0</v>
      </c>
      <c r="CX17" s="31">
        <f>Rent_Roll!CT18</f>
        <v>0</v>
      </c>
      <c r="CY17" s="31">
        <f>Rent_Roll!CU18</f>
        <v>0</v>
      </c>
      <c r="CZ17" s="31">
        <f>Rent_Roll!CV18</f>
        <v>0</v>
      </c>
      <c r="DA17" s="31">
        <f>Rent_Roll!CW18</f>
        <v>0</v>
      </c>
      <c r="DB17" s="31">
        <f>Rent_Roll!CX18</f>
        <v>0</v>
      </c>
      <c r="DC17" s="31">
        <f>Rent_Roll!CY18</f>
        <v>0</v>
      </c>
      <c r="DD17" s="31">
        <f>Rent_Roll!CZ18</f>
        <v>0</v>
      </c>
      <c r="DE17" s="31">
        <f>Rent_Roll!DA18</f>
        <v>0</v>
      </c>
      <c r="DF17" s="31">
        <f>Rent_Roll!DB18</f>
        <v>0</v>
      </c>
      <c r="DG17" s="31">
        <f>Rent_Roll!DC18</f>
        <v>0</v>
      </c>
      <c r="DH17" s="31">
        <f>Rent_Roll!DD18</f>
        <v>0</v>
      </c>
      <c r="DI17" s="31">
        <f>Rent_Roll!DE18</f>
        <v>0</v>
      </c>
      <c r="DJ17" s="31">
        <f>Rent_Roll!DF18</f>
        <v>0</v>
      </c>
      <c r="DK17" s="31">
        <f>Rent_Roll!DG18</f>
        <v>0</v>
      </c>
      <c r="DL17" s="31">
        <f>Rent_Roll!DH18</f>
        <v>0</v>
      </c>
      <c r="DM17" s="31">
        <f>Rent_Roll!DI18</f>
        <v>0</v>
      </c>
      <c r="DN17" s="31">
        <f>Rent_Roll!DJ18</f>
        <v>0</v>
      </c>
      <c r="DO17" s="31">
        <f>Rent_Roll!DK18</f>
        <v>0</v>
      </c>
      <c r="DP17" s="31">
        <f>Rent_Roll!DL18</f>
        <v>0</v>
      </c>
      <c r="DQ17" s="31">
        <f>Rent_Roll!DM18</f>
        <v>0</v>
      </c>
      <c r="DR17" s="31">
        <f>Rent_Roll!DN18</f>
        <v>0</v>
      </c>
      <c r="DS17" s="31">
        <f>Rent_Roll!DO18</f>
        <v>0</v>
      </c>
      <c r="DT17" s="31">
        <f>Rent_Roll!DP18</f>
        <v>0</v>
      </c>
      <c r="DU17" s="31">
        <f>Rent_Roll!DQ18</f>
        <v>0</v>
      </c>
      <c r="DV17" s="31">
        <f>Rent_Roll!DR18</f>
        <v>0</v>
      </c>
      <c r="DW17" s="31">
        <f>Rent_Roll!DS18</f>
        <v>0</v>
      </c>
      <c r="DX17" s="31">
        <f>Rent_Roll!DT18</f>
        <v>0</v>
      </c>
      <c r="DY17" s="31">
        <f>Rent_Roll!DU18</f>
        <v>0</v>
      </c>
      <c r="DZ17" s="31">
        <f>Rent_Roll!DV18</f>
        <v>0</v>
      </c>
      <c r="EA17" s="31">
        <f>Rent_Roll!DW18</f>
        <v>0</v>
      </c>
      <c r="EB17" s="31">
        <f>Rent_Roll!DX18</f>
        <v>0</v>
      </c>
      <c r="EC17" s="31">
        <f>Rent_Roll!DY18</f>
        <v>0</v>
      </c>
      <c r="ED17" s="31">
        <f>Rent_Roll!DZ18</f>
        <v>0</v>
      </c>
      <c r="EE17" s="31">
        <f>Rent_Roll!EA18</f>
        <v>0</v>
      </c>
      <c r="EF17" s="31">
        <f>Rent_Roll!EB18</f>
        <v>0</v>
      </c>
      <c r="EG17" s="31">
        <f>Rent_Roll!EC18</f>
        <v>0</v>
      </c>
      <c r="EH17" s="31">
        <f>Rent_Roll!ED18</f>
        <v>0</v>
      </c>
      <c r="EI17" s="31">
        <f>Rent_Roll!EE18</f>
        <v>0</v>
      </c>
      <c r="EJ17" s="31">
        <f>Rent_Roll!EF18</f>
        <v>0</v>
      </c>
      <c r="EK17" s="31">
        <f>Rent_Roll!EG18</f>
        <v>0</v>
      </c>
      <c r="EL17" s="31">
        <f>Rent_Roll!EH18</f>
        <v>0</v>
      </c>
      <c r="EM17" s="31">
        <f>Rent_Roll!EI18</f>
        <v>0</v>
      </c>
      <c r="EN17" s="31">
        <f>Rent_Roll!EJ18</f>
        <v>0</v>
      </c>
      <c r="EO17" s="31">
        <f>Rent_Roll!EK18</f>
        <v>0</v>
      </c>
      <c r="EP17" s="31">
        <f>Rent_Roll!EL18</f>
        <v>0</v>
      </c>
      <c r="EQ17" s="27"/>
    </row>
    <row r="18" spans="1:147" ht="15.75" customHeight="1" x14ac:dyDescent="0.2">
      <c r="A18" s="147"/>
      <c r="B18" s="147"/>
      <c r="C18" s="147"/>
      <c r="D18" s="147" t="s">
        <v>173</v>
      </c>
      <c r="E18" s="147"/>
      <c r="F18" s="147"/>
      <c r="G18" s="147"/>
      <c r="H18" s="147"/>
      <c r="I18" s="147"/>
      <c r="J18" s="147"/>
      <c r="K18" s="147"/>
      <c r="L18" s="147"/>
      <c r="M18" s="147"/>
      <c r="N18" s="147"/>
      <c r="O18" s="147"/>
      <c r="P18" s="147"/>
      <c r="Q18" s="147"/>
      <c r="R18" s="147"/>
      <c r="S18" s="147"/>
      <c r="T18" s="147"/>
      <c r="U18" s="147"/>
      <c r="V18" s="147"/>
      <c r="W18" s="147"/>
      <c r="X18" s="147"/>
      <c r="Y18" s="147"/>
      <c r="Z18" s="148"/>
      <c r="AA18" s="149">
        <f t="shared" ref="AA18:BF18" si="2">SUBTOTAL(9,AA4:AA17)</f>
        <v>29570</v>
      </c>
      <c r="AB18" s="149">
        <f t="shared" si="2"/>
        <v>29570</v>
      </c>
      <c r="AC18" s="149">
        <f t="shared" si="2"/>
        <v>29570</v>
      </c>
      <c r="AD18" s="149">
        <f t="shared" si="2"/>
        <v>29570</v>
      </c>
      <c r="AE18" s="149">
        <f t="shared" si="2"/>
        <v>29570</v>
      </c>
      <c r="AF18" s="149">
        <f t="shared" si="2"/>
        <v>29570</v>
      </c>
      <c r="AG18" s="149">
        <f t="shared" si="2"/>
        <v>29570</v>
      </c>
      <c r="AH18" s="149">
        <f t="shared" si="2"/>
        <v>29570</v>
      </c>
      <c r="AI18" s="149">
        <f t="shared" si="2"/>
        <v>29570</v>
      </c>
      <c r="AJ18" s="149">
        <f t="shared" si="2"/>
        <v>29570</v>
      </c>
      <c r="AK18" s="149">
        <f t="shared" si="2"/>
        <v>29570</v>
      </c>
      <c r="AL18" s="149">
        <f t="shared" si="2"/>
        <v>29570</v>
      </c>
      <c r="AM18" s="149">
        <f t="shared" si="2"/>
        <v>30811.940000000002</v>
      </c>
      <c r="AN18" s="149">
        <f t="shared" si="2"/>
        <v>30811.940000000002</v>
      </c>
      <c r="AO18" s="149">
        <f t="shared" si="2"/>
        <v>30811.940000000002</v>
      </c>
      <c r="AP18" s="149">
        <f t="shared" si="2"/>
        <v>30811.940000000002</v>
      </c>
      <c r="AQ18" s="149">
        <f t="shared" si="2"/>
        <v>30811.940000000002</v>
      </c>
      <c r="AR18" s="149">
        <f t="shared" si="2"/>
        <v>30811.940000000002</v>
      </c>
      <c r="AS18" s="149">
        <f t="shared" si="2"/>
        <v>30811.940000000002</v>
      </c>
      <c r="AT18" s="149">
        <f t="shared" si="2"/>
        <v>30811.940000000002</v>
      </c>
      <c r="AU18" s="149">
        <f t="shared" si="2"/>
        <v>30811.940000000002</v>
      </c>
      <c r="AV18" s="149">
        <f t="shared" si="2"/>
        <v>30811.940000000002</v>
      </c>
      <c r="AW18" s="149">
        <f t="shared" si="2"/>
        <v>30811.940000000002</v>
      </c>
      <c r="AX18" s="149">
        <f t="shared" si="2"/>
        <v>30811.940000000002</v>
      </c>
      <c r="AY18" s="149">
        <f t="shared" si="2"/>
        <v>32106.041480000004</v>
      </c>
      <c r="AZ18" s="149">
        <f t="shared" si="2"/>
        <v>32106.041480000004</v>
      </c>
      <c r="BA18" s="149">
        <f t="shared" si="2"/>
        <v>32106.041480000004</v>
      </c>
      <c r="BB18" s="149">
        <f t="shared" si="2"/>
        <v>32106.041480000004</v>
      </c>
      <c r="BC18" s="149">
        <f t="shared" si="2"/>
        <v>32106.041480000004</v>
      </c>
      <c r="BD18" s="149">
        <f t="shared" si="2"/>
        <v>32106.041480000004</v>
      </c>
      <c r="BE18" s="149">
        <f t="shared" si="2"/>
        <v>32106.041480000004</v>
      </c>
      <c r="BF18" s="149">
        <f t="shared" si="2"/>
        <v>32106.041480000004</v>
      </c>
      <c r="BG18" s="149">
        <f t="shared" ref="BG18:CL18" si="3">SUBTOTAL(9,BG4:BG17)</f>
        <v>32106.041480000004</v>
      </c>
      <c r="BH18" s="149">
        <f t="shared" si="3"/>
        <v>32106.041480000004</v>
      </c>
      <c r="BI18" s="149">
        <f t="shared" si="3"/>
        <v>32106.041480000004</v>
      </c>
      <c r="BJ18" s="149">
        <f t="shared" si="3"/>
        <v>32106.041480000004</v>
      </c>
      <c r="BK18" s="149">
        <f t="shared" si="3"/>
        <v>33454.495222160018</v>
      </c>
      <c r="BL18" s="149">
        <f t="shared" si="3"/>
        <v>33454.495222160018</v>
      </c>
      <c r="BM18" s="149">
        <f t="shared" si="3"/>
        <v>33454.495222160018</v>
      </c>
      <c r="BN18" s="149">
        <f t="shared" si="3"/>
        <v>33454.495222160018</v>
      </c>
      <c r="BO18" s="149">
        <f t="shared" si="3"/>
        <v>33454.495222160018</v>
      </c>
      <c r="BP18" s="149">
        <f t="shared" si="3"/>
        <v>33454.495222160018</v>
      </c>
      <c r="BQ18" s="149">
        <f t="shared" si="3"/>
        <v>33454.495222160018</v>
      </c>
      <c r="BR18" s="149">
        <f t="shared" si="3"/>
        <v>33454.495222160018</v>
      </c>
      <c r="BS18" s="149">
        <f t="shared" si="3"/>
        <v>33454.495222160018</v>
      </c>
      <c r="BT18" s="149">
        <f t="shared" si="3"/>
        <v>33454.495222160018</v>
      </c>
      <c r="BU18" s="149">
        <f t="shared" si="3"/>
        <v>33454.495222160018</v>
      </c>
      <c r="BV18" s="149">
        <f t="shared" si="3"/>
        <v>33454.495222160018</v>
      </c>
      <c r="BW18" s="149">
        <f t="shared" si="3"/>
        <v>34859.584021490715</v>
      </c>
      <c r="BX18" s="149">
        <f t="shared" si="3"/>
        <v>34859.584021490715</v>
      </c>
      <c r="BY18" s="149">
        <f t="shared" si="3"/>
        <v>34859.584021490715</v>
      </c>
      <c r="BZ18" s="149">
        <f t="shared" si="3"/>
        <v>34859.584021490715</v>
      </c>
      <c r="CA18" s="149">
        <f t="shared" si="3"/>
        <v>34859.584021490715</v>
      </c>
      <c r="CB18" s="149">
        <f t="shared" si="3"/>
        <v>34859.584021490715</v>
      </c>
      <c r="CC18" s="149">
        <f t="shared" si="3"/>
        <v>34859.584021490715</v>
      </c>
      <c r="CD18" s="149">
        <f t="shared" si="3"/>
        <v>34859.584021490715</v>
      </c>
      <c r="CE18" s="149">
        <f t="shared" si="3"/>
        <v>34859.584021490715</v>
      </c>
      <c r="CF18" s="149">
        <f t="shared" si="3"/>
        <v>34859.584021490715</v>
      </c>
      <c r="CG18" s="149">
        <f t="shared" si="3"/>
        <v>34859.584021490715</v>
      </c>
      <c r="CH18" s="149">
        <f t="shared" si="3"/>
        <v>34859.584021490715</v>
      </c>
      <c r="CI18" s="149">
        <f t="shared" si="3"/>
        <v>36323.686550393337</v>
      </c>
      <c r="CJ18" s="149">
        <f t="shared" si="3"/>
        <v>36323.686550393337</v>
      </c>
      <c r="CK18" s="149">
        <f t="shared" si="3"/>
        <v>36323.686550393337</v>
      </c>
      <c r="CL18" s="149">
        <f t="shared" si="3"/>
        <v>36323.686550393337</v>
      </c>
      <c r="CM18" s="149">
        <f t="shared" ref="CM18:DR18" si="4">SUBTOTAL(9,CM4:CM17)</f>
        <v>36323.686550393337</v>
      </c>
      <c r="CN18" s="149">
        <f t="shared" si="4"/>
        <v>36323.686550393337</v>
      </c>
      <c r="CO18" s="149">
        <f t="shared" si="4"/>
        <v>36323.686550393337</v>
      </c>
      <c r="CP18" s="149">
        <f t="shared" si="4"/>
        <v>36323.686550393337</v>
      </c>
      <c r="CQ18" s="149">
        <f t="shared" si="4"/>
        <v>36323.686550393337</v>
      </c>
      <c r="CR18" s="149">
        <f t="shared" si="4"/>
        <v>36323.686550393337</v>
      </c>
      <c r="CS18" s="149">
        <f t="shared" si="4"/>
        <v>36323.686550393337</v>
      </c>
      <c r="CT18" s="149">
        <f t="shared" si="4"/>
        <v>36323.686550393337</v>
      </c>
      <c r="CU18" s="149">
        <f t="shared" si="4"/>
        <v>37849.281385509879</v>
      </c>
      <c r="CV18" s="149">
        <f t="shared" si="4"/>
        <v>37849.281385509879</v>
      </c>
      <c r="CW18" s="149">
        <f t="shared" si="4"/>
        <v>37849.281385509879</v>
      </c>
      <c r="CX18" s="149">
        <f t="shared" si="4"/>
        <v>37849.281385509879</v>
      </c>
      <c r="CY18" s="149">
        <f t="shared" si="4"/>
        <v>37849.281385509879</v>
      </c>
      <c r="CZ18" s="149">
        <f t="shared" si="4"/>
        <v>37849.281385509879</v>
      </c>
      <c r="DA18" s="149">
        <f t="shared" si="4"/>
        <v>37849.281385509879</v>
      </c>
      <c r="DB18" s="149">
        <f t="shared" si="4"/>
        <v>37849.281385509879</v>
      </c>
      <c r="DC18" s="149">
        <f t="shared" si="4"/>
        <v>37849.281385509879</v>
      </c>
      <c r="DD18" s="149">
        <f t="shared" si="4"/>
        <v>37849.281385509879</v>
      </c>
      <c r="DE18" s="149">
        <f t="shared" si="4"/>
        <v>37849.281385509879</v>
      </c>
      <c r="DF18" s="149">
        <f t="shared" si="4"/>
        <v>37849.281385509879</v>
      </c>
      <c r="DG18" s="149">
        <f t="shared" si="4"/>
        <v>39438.95120370129</v>
      </c>
      <c r="DH18" s="149">
        <f t="shared" si="4"/>
        <v>39438.95120370129</v>
      </c>
      <c r="DI18" s="149">
        <f t="shared" si="4"/>
        <v>39438.95120370129</v>
      </c>
      <c r="DJ18" s="149">
        <f t="shared" si="4"/>
        <v>39438.95120370129</v>
      </c>
      <c r="DK18" s="149">
        <f t="shared" si="4"/>
        <v>39438.95120370129</v>
      </c>
      <c r="DL18" s="149">
        <f t="shared" si="4"/>
        <v>39438.95120370129</v>
      </c>
      <c r="DM18" s="149">
        <f t="shared" si="4"/>
        <v>39438.95120370129</v>
      </c>
      <c r="DN18" s="149">
        <f t="shared" si="4"/>
        <v>39438.95120370129</v>
      </c>
      <c r="DO18" s="149">
        <f t="shared" si="4"/>
        <v>39438.95120370129</v>
      </c>
      <c r="DP18" s="149">
        <f t="shared" si="4"/>
        <v>39438.95120370129</v>
      </c>
      <c r="DQ18" s="149">
        <f t="shared" si="4"/>
        <v>39438.95120370129</v>
      </c>
      <c r="DR18" s="149">
        <f t="shared" si="4"/>
        <v>39438.95120370129</v>
      </c>
      <c r="DS18" s="149">
        <f t="shared" ref="DS18:EP18" si="5">SUBTOTAL(9,DS4:DS17)</f>
        <v>41095.387154256736</v>
      </c>
      <c r="DT18" s="149">
        <f t="shared" si="5"/>
        <v>41095.387154256736</v>
      </c>
      <c r="DU18" s="149">
        <f t="shared" si="5"/>
        <v>41095.387154256736</v>
      </c>
      <c r="DV18" s="149">
        <f t="shared" si="5"/>
        <v>41095.387154256736</v>
      </c>
      <c r="DW18" s="149">
        <f t="shared" si="5"/>
        <v>41095.387154256736</v>
      </c>
      <c r="DX18" s="149">
        <f t="shared" si="5"/>
        <v>41095.387154256736</v>
      </c>
      <c r="DY18" s="149">
        <f t="shared" si="5"/>
        <v>41095.387154256736</v>
      </c>
      <c r="DZ18" s="149">
        <f t="shared" si="5"/>
        <v>41095.387154256736</v>
      </c>
      <c r="EA18" s="149">
        <f t="shared" si="5"/>
        <v>41095.387154256736</v>
      </c>
      <c r="EB18" s="149">
        <f t="shared" si="5"/>
        <v>41095.387154256736</v>
      </c>
      <c r="EC18" s="149">
        <f t="shared" si="5"/>
        <v>41095.387154256736</v>
      </c>
      <c r="ED18" s="149">
        <f t="shared" si="5"/>
        <v>41095.387154256736</v>
      </c>
      <c r="EE18" s="149">
        <f t="shared" si="5"/>
        <v>42821.39341473551</v>
      </c>
      <c r="EF18" s="149">
        <f t="shared" si="5"/>
        <v>42821.39341473551</v>
      </c>
      <c r="EG18" s="149">
        <f t="shared" si="5"/>
        <v>42821.39341473551</v>
      </c>
      <c r="EH18" s="149">
        <f t="shared" si="5"/>
        <v>42821.39341473551</v>
      </c>
      <c r="EI18" s="149">
        <f t="shared" si="5"/>
        <v>42821.39341473551</v>
      </c>
      <c r="EJ18" s="149">
        <f t="shared" si="5"/>
        <v>42821.39341473551</v>
      </c>
      <c r="EK18" s="149">
        <f t="shared" si="5"/>
        <v>42821.39341473551</v>
      </c>
      <c r="EL18" s="149">
        <f t="shared" si="5"/>
        <v>42821.39341473551</v>
      </c>
      <c r="EM18" s="149">
        <f t="shared" si="5"/>
        <v>42821.39341473551</v>
      </c>
      <c r="EN18" s="149">
        <f t="shared" si="5"/>
        <v>42821.39341473551</v>
      </c>
      <c r="EO18" s="149">
        <f t="shared" si="5"/>
        <v>42821.39341473551</v>
      </c>
      <c r="EP18" s="149">
        <f t="shared" si="5"/>
        <v>42821.39341473551</v>
      </c>
      <c r="EQ18" s="150"/>
    </row>
    <row r="19" spans="1:147" ht="15.75" customHeight="1" x14ac:dyDescent="0.2">
      <c r="B19" s="7"/>
      <c r="Z19" s="3"/>
      <c r="EQ19" s="27"/>
    </row>
    <row r="20" spans="1:147" ht="15.75" customHeight="1" x14ac:dyDescent="0.2">
      <c r="B20" s="7" t="str">
        <f>Executive_Summary!F19</f>
        <v>Vacancy</v>
      </c>
      <c r="Z20" s="3"/>
      <c r="AA20" s="125">
        <f>AA18*'Executive Summary(Best)'!$I$19</f>
        <v>957.40773491674304</v>
      </c>
      <c r="AB20" s="125">
        <f>AB18*'Executive Summary(Best)'!$I$19</f>
        <v>957.40773491674304</v>
      </c>
      <c r="AC20" s="125">
        <f>AC18*'Executive Summary(Best)'!$I$19</f>
        <v>957.40773491674304</v>
      </c>
      <c r="AD20" s="125">
        <f>AD18*'Executive Summary(Best)'!$I$19</f>
        <v>957.40773491674304</v>
      </c>
      <c r="AE20" s="125">
        <f>AE18*'Executive Summary(Best)'!$I$19</f>
        <v>957.40773491674304</v>
      </c>
      <c r="AF20" s="125">
        <f>AF18*'Executive Summary(Best)'!$I$19</f>
        <v>957.40773491674304</v>
      </c>
      <c r="AG20" s="125">
        <f>AG18*'Executive Summary(Best)'!$I$19</f>
        <v>957.40773491674304</v>
      </c>
      <c r="AH20" s="125">
        <f>AH18*'Executive Summary(Best)'!$I$19</f>
        <v>957.40773491674304</v>
      </c>
      <c r="AI20" s="125">
        <f>AI18*'Executive Summary(Best)'!$I$19</f>
        <v>957.40773491674304</v>
      </c>
      <c r="AJ20" s="125">
        <f>AJ18*'Executive Summary(Best)'!$I$19</f>
        <v>957.40773491674304</v>
      </c>
      <c r="AK20" s="125">
        <f>AK18*'Executive Summary(Best)'!$I$19</f>
        <v>957.40773491674304</v>
      </c>
      <c r="AL20" s="125">
        <f>AL18*'Executive Summary(Best)'!$I$19</f>
        <v>957.40773491674304</v>
      </c>
      <c r="AM20" s="125">
        <f>AM18*'Executive Summary(Best)'!$I$19</f>
        <v>997.61885978324631</v>
      </c>
      <c r="AN20" s="125">
        <f>AN18*'Executive Summary(Best)'!$I$19</f>
        <v>997.61885978324631</v>
      </c>
      <c r="AO20" s="125">
        <f>AO18*'Executive Summary(Best)'!$I$19</f>
        <v>997.61885978324631</v>
      </c>
      <c r="AP20" s="125">
        <f>AP18*'Executive Summary(Best)'!$I$19</f>
        <v>997.61885978324631</v>
      </c>
      <c r="AQ20" s="125">
        <f>AQ18*'Executive Summary(Best)'!$I$19</f>
        <v>997.61885978324631</v>
      </c>
      <c r="AR20" s="125">
        <f>AR18*'Executive Summary(Best)'!$I$19</f>
        <v>997.61885978324631</v>
      </c>
      <c r="AS20" s="125">
        <f>AS18*'Executive Summary(Best)'!$I$19</f>
        <v>997.61885978324631</v>
      </c>
      <c r="AT20" s="125">
        <f>AT18*'Executive Summary(Best)'!$I$19</f>
        <v>997.61885978324631</v>
      </c>
      <c r="AU20" s="125">
        <f>AU18*'Executive Summary(Best)'!$I$19</f>
        <v>997.61885978324631</v>
      </c>
      <c r="AV20" s="125">
        <f>AV18*'Executive Summary(Best)'!$I$19</f>
        <v>997.61885978324631</v>
      </c>
      <c r="AW20" s="125">
        <f>AW18*'Executive Summary(Best)'!$I$19</f>
        <v>997.61885978324631</v>
      </c>
      <c r="AX20" s="125">
        <f>AX18*'Executive Summary(Best)'!$I$19</f>
        <v>997.61885978324631</v>
      </c>
      <c r="AY20" s="125">
        <f>AY18*'Executive Summary(Best)'!$I$19</f>
        <v>1039.5188518941427</v>
      </c>
      <c r="AZ20" s="125">
        <f>AZ18*'Executive Summary(Best)'!$I$19</f>
        <v>1039.5188518941427</v>
      </c>
      <c r="BA20" s="125">
        <f>BA18*'Executive Summary(Best)'!$I$19</f>
        <v>1039.5188518941427</v>
      </c>
      <c r="BB20" s="125">
        <f>BB18*'Executive Summary(Best)'!$I$19</f>
        <v>1039.5188518941427</v>
      </c>
      <c r="BC20" s="125">
        <f>BC18*'Executive Summary(Best)'!$I$19</f>
        <v>1039.5188518941427</v>
      </c>
      <c r="BD20" s="125">
        <f>BD18*'Executive Summary(Best)'!$I$19</f>
        <v>1039.5188518941427</v>
      </c>
      <c r="BE20" s="125">
        <f>BE18*'Executive Summary(Best)'!$I$19</f>
        <v>1039.5188518941427</v>
      </c>
      <c r="BF20" s="125">
        <f>BF18*'Executive Summary(Best)'!$I$19</f>
        <v>1039.5188518941427</v>
      </c>
      <c r="BG20" s="125">
        <f>BG18*'Executive Summary(Best)'!$I$19</f>
        <v>1039.5188518941427</v>
      </c>
      <c r="BH20" s="125">
        <f>BH18*'Executive Summary(Best)'!$I$19</f>
        <v>1039.5188518941427</v>
      </c>
      <c r="BI20" s="125">
        <f>BI18*'Executive Summary(Best)'!$I$19</f>
        <v>1039.5188518941427</v>
      </c>
      <c r="BJ20" s="125">
        <f>BJ18*'Executive Summary(Best)'!$I$19</f>
        <v>1039.5188518941427</v>
      </c>
      <c r="BK20" s="125">
        <f>BK18*'Executive Summary(Best)'!$I$19</f>
        <v>1083.1786436736973</v>
      </c>
      <c r="BL20" s="125">
        <f>BL18*'Executive Summary(Best)'!$I$19</f>
        <v>1083.1786436736973</v>
      </c>
      <c r="BM20" s="125">
        <f>BM18*'Executive Summary(Best)'!$I$19</f>
        <v>1083.1786436736973</v>
      </c>
      <c r="BN20" s="125">
        <f>BN18*'Executive Summary(Best)'!$I$19</f>
        <v>1083.1786436736973</v>
      </c>
      <c r="BO20" s="125">
        <f>BO18*'Executive Summary(Best)'!$I$19</f>
        <v>1083.1786436736973</v>
      </c>
      <c r="BP20" s="125">
        <f>BP18*'Executive Summary(Best)'!$I$19</f>
        <v>1083.1786436736973</v>
      </c>
      <c r="BQ20" s="125">
        <f>BQ18*'Executive Summary(Best)'!$I$19</f>
        <v>1083.1786436736973</v>
      </c>
      <c r="BR20" s="125">
        <f>BR18*'Executive Summary(Best)'!$I$19</f>
        <v>1083.1786436736973</v>
      </c>
      <c r="BS20" s="125">
        <f>BS18*'Executive Summary(Best)'!$I$19</f>
        <v>1083.1786436736973</v>
      </c>
      <c r="BT20" s="125">
        <f>BT18*'Executive Summary(Best)'!$I$19</f>
        <v>1083.1786436736973</v>
      </c>
      <c r="BU20" s="125">
        <f>BU18*'Executive Summary(Best)'!$I$19</f>
        <v>1083.1786436736973</v>
      </c>
      <c r="BV20" s="125">
        <f>BV18*'Executive Summary(Best)'!$I$19</f>
        <v>1083.1786436736973</v>
      </c>
      <c r="BW20" s="125">
        <f>BW18*'Executive Summary(Best)'!$I$19</f>
        <v>1128.6721467079917</v>
      </c>
      <c r="BX20" s="125">
        <f>BX18*'Executive Summary(Best)'!$I$19</f>
        <v>1128.6721467079917</v>
      </c>
      <c r="BY20" s="125">
        <f>BY18*'Executive Summary(Best)'!$I$19</f>
        <v>1128.6721467079917</v>
      </c>
      <c r="BZ20" s="125">
        <f>BZ18*'Executive Summary(Best)'!$I$19</f>
        <v>1128.6721467079917</v>
      </c>
      <c r="CA20" s="125">
        <f>CA18*'Executive Summary(Best)'!$I$19</f>
        <v>1128.6721467079917</v>
      </c>
      <c r="CB20" s="125">
        <f>CB18*'Executive Summary(Best)'!$I$19</f>
        <v>1128.6721467079917</v>
      </c>
      <c r="CC20" s="125">
        <f>CC18*'Executive Summary(Best)'!$I$19</f>
        <v>1128.6721467079917</v>
      </c>
      <c r="CD20" s="125">
        <f>CD18*'Executive Summary(Best)'!$I$19</f>
        <v>1128.6721467079917</v>
      </c>
      <c r="CE20" s="125">
        <f>CE18*'Executive Summary(Best)'!$I$19</f>
        <v>1128.6721467079917</v>
      </c>
      <c r="CF20" s="125">
        <f>CF18*'Executive Summary(Best)'!$I$19</f>
        <v>1128.6721467079917</v>
      </c>
      <c r="CG20" s="125">
        <f>CG18*'Executive Summary(Best)'!$I$19</f>
        <v>1128.6721467079917</v>
      </c>
      <c r="CH20" s="125">
        <f>CH18*'Executive Summary(Best)'!$I$19</f>
        <v>1128.6721467079917</v>
      </c>
      <c r="CI20" s="125">
        <f>CI18*'Executive Summary(Best)'!$I$19</f>
        <v>1176.0763768697277</v>
      </c>
      <c r="CJ20" s="125">
        <f>CJ18*'Executive Summary(Best)'!$I$19</f>
        <v>1176.0763768697277</v>
      </c>
      <c r="CK20" s="125">
        <f>CK18*'Executive Summary(Best)'!$I$19</f>
        <v>1176.0763768697277</v>
      </c>
      <c r="CL20" s="125">
        <f>CL18*'Executive Summary(Best)'!$I$19</f>
        <v>1176.0763768697277</v>
      </c>
      <c r="CM20" s="125">
        <f>CM18*'Executive Summary(Best)'!$I$19</f>
        <v>1176.0763768697277</v>
      </c>
      <c r="CN20" s="125">
        <f>CN18*'Executive Summary(Best)'!$I$19</f>
        <v>1176.0763768697277</v>
      </c>
      <c r="CO20" s="125">
        <f>CO18*'Executive Summary(Best)'!$I$19</f>
        <v>1176.0763768697277</v>
      </c>
      <c r="CP20" s="125">
        <f>CP18*'Executive Summary(Best)'!$I$19</f>
        <v>1176.0763768697277</v>
      </c>
      <c r="CQ20" s="125">
        <f>CQ18*'Executive Summary(Best)'!$I$19</f>
        <v>1176.0763768697277</v>
      </c>
      <c r="CR20" s="125">
        <f>CR18*'Executive Summary(Best)'!$I$19</f>
        <v>1176.0763768697277</v>
      </c>
      <c r="CS20" s="125">
        <f>CS18*'Executive Summary(Best)'!$I$19</f>
        <v>1176.0763768697277</v>
      </c>
      <c r="CT20" s="125">
        <f>CT18*'Executive Summary(Best)'!$I$19</f>
        <v>1176.0763768697277</v>
      </c>
      <c r="CU20" s="125">
        <f>CU18*'Executive Summary(Best)'!$I$19</f>
        <v>1225.4715846982569</v>
      </c>
      <c r="CV20" s="125">
        <f>CV18*'Executive Summary(Best)'!$I$19</f>
        <v>1225.4715846982569</v>
      </c>
      <c r="CW20" s="125">
        <f>CW18*'Executive Summary(Best)'!$I$19</f>
        <v>1225.4715846982569</v>
      </c>
      <c r="CX20" s="125">
        <f>CX18*'Executive Summary(Best)'!$I$19</f>
        <v>1225.4715846982569</v>
      </c>
      <c r="CY20" s="125">
        <f>CY18*'Executive Summary(Best)'!$I$19</f>
        <v>1225.4715846982569</v>
      </c>
      <c r="CZ20" s="125">
        <f>CZ18*'Executive Summary(Best)'!$I$19</f>
        <v>1225.4715846982569</v>
      </c>
      <c r="DA20" s="125">
        <f>DA18*'Executive Summary(Best)'!$I$19</f>
        <v>1225.4715846982569</v>
      </c>
      <c r="DB20" s="125">
        <f>DB18*'Executive Summary(Best)'!$I$19</f>
        <v>1225.4715846982569</v>
      </c>
      <c r="DC20" s="125">
        <f>DC18*'Executive Summary(Best)'!$I$19</f>
        <v>1225.4715846982569</v>
      </c>
      <c r="DD20" s="125">
        <f>DD18*'Executive Summary(Best)'!$I$19</f>
        <v>1225.4715846982569</v>
      </c>
      <c r="DE20" s="125">
        <f>DE18*'Executive Summary(Best)'!$I$19</f>
        <v>1225.4715846982569</v>
      </c>
      <c r="DF20" s="125">
        <f>DF18*'Executive Summary(Best)'!$I$19</f>
        <v>1225.4715846982569</v>
      </c>
      <c r="DG20" s="125">
        <f>DG18*'Executive Summary(Best)'!$I$19</f>
        <v>1276.9413912555838</v>
      </c>
      <c r="DH20" s="125">
        <f>DH18*'Executive Summary(Best)'!$I$19</f>
        <v>1276.9413912555838</v>
      </c>
      <c r="DI20" s="125">
        <f>DI18*'Executive Summary(Best)'!$I$19</f>
        <v>1276.9413912555838</v>
      </c>
      <c r="DJ20" s="125">
        <f>DJ18*'Executive Summary(Best)'!$I$19</f>
        <v>1276.9413912555838</v>
      </c>
      <c r="DK20" s="125">
        <f>DK18*'Executive Summary(Best)'!$I$19</f>
        <v>1276.9413912555838</v>
      </c>
      <c r="DL20" s="125">
        <f>DL18*'Executive Summary(Best)'!$I$19</f>
        <v>1276.9413912555838</v>
      </c>
      <c r="DM20" s="125">
        <f>DM18*'Executive Summary(Best)'!$I$19</f>
        <v>1276.9413912555838</v>
      </c>
      <c r="DN20" s="125">
        <f>DN18*'Executive Summary(Best)'!$I$19</f>
        <v>1276.9413912555838</v>
      </c>
      <c r="DO20" s="125">
        <f>DO18*'Executive Summary(Best)'!$I$19</f>
        <v>1276.9413912555838</v>
      </c>
      <c r="DP20" s="125">
        <f>DP18*'Executive Summary(Best)'!$I$19</f>
        <v>1276.9413912555838</v>
      </c>
      <c r="DQ20" s="125">
        <f>DQ18*'Executive Summary(Best)'!$I$19</f>
        <v>1276.9413912555838</v>
      </c>
      <c r="DR20" s="125">
        <f>DR18*'Executive Summary(Best)'!$I$19</f>
        <v>1276.9413912555838</v>
      </c>
      <c r="DS20" s="125">
        <f>DS18*'Executive Summary(Best)'!$I$19</f>
        <v>1330.5729296883178</v>
      </c>
      <c r="DT20" s="125">
        <f>DT18*'Executive Summary(Best)'!$I$19</f>
        <v>1330.5729296883178</v>
      </c>
      <c r="DU20" s="125">
        <f>DU18*'Executive Summary(Best)'!$I$19</f>
        <v>1330.5729296883178</v>
      </c>
      <c r="DV20" s="125">
        <f>DV18*'Executive Summary(Best)'!$I$19</f>
        <v>1330.5729296883178</v>
      </c>
      <c r="DW20" s="125">
        <f>DW18*'Executive Summary(Best)'!$I$19</f>
        <v>1330.5729296883178</v>
      </c>
      <c r="DX20" s="125">
        <f>DX18*'Executive Summary(Best)'!$I$19</f>
        <v>1330.5729296883178</v>
      </c>
      <c r="DY20" s="125">
        <f>DY18*'Executive Summary(Best)'!$I$19</f>
        <v>1330.5729296883178</v>
      </c>
      <c r="DZ20" s="125">
        <f>DZ18*'Executive Summary(Best)'!$I$19</f>
        <v>1330.5729296883178</v>
      </c>
      <c r="EA20" s="125">
        <f>EA18*'Executive Summary(Best)'!$I$19</f>
        <v>1330.5729296883178</v>
      </c>
      <c r="EB20" s="125">
        <f>EB18*'Executive Summary(Best)'!$I$19</f>
        <v>1330.5729296883178</v>
      </c>
      <c r="EC20" s="125">
        <f>EC18*'Executive Summary(Best)'!$I$19</f>
        <v>1330.5729296883178</v>
      </c>
      <c r="ED20" s="125">
        <f>ED18*'Executive Summary(Best)'!$I$19</f>
        <v>1330.5729296883178</v>
      </c>
      <c r="EE20" s="125">
        <f>EE18*'Executive Summary(Best)'!$I$19</f>
        <v>1386.456992735227</v>
      </c>
      <c r="EF20" s="125">
        <f>EF18*'Executive Summary(Best)'!$I$19</f>
        <v>1386.456992735227</v>
      </c>
      <c r="EG20" s="125">
        <f>EG18*'Executive Summary(Best)'!$I$19</f>
        <v>1386.456992735227</v>
      </c>
      <c r="EH20" s="125">
        <f>EH18*'Executive Summary(Best)'!$I$19</f>
        <v>1386.456992735227</v>
      </c>
      <c r="EI20" s="125">
        <f>EI18*'Executive Summary(Best)'!$I$19</f>
        <v>1386.456992735227</v>
      </c>
      <c r="EJ20" s="125">
        <f>EJ18*'Executive Summary(Best)'!$I$19</f>
        <v>1386.456992735227</v>
      </c>
      <c r="EK20" s="125">
        <f>EK18*'Executive Summary(Best)'!$I$19</f>
        <v>1386.456992735227</v>
      </c>
      <c r="EL20" s="125">
        <f>EL18*'Executive Summary(Best)'!$I$19</f>
        <v>1386.456992735227</v>
      </c>
      <c r="EM20" s="125">
        <f>EM18*'Executive Summary(Best)'!$I$19</f>
        <v>1386.456992735227</v>
      </c>
      <c r="EN20" s="125">
        <f>EN18*'Executive Summary(Best)'!$I$19</f>
        <v>1386.456992735227</v>
      </c>
      <c r="EO20" s="125">
        <f>EO18*'Executive Summary(Best)'!$I$19</f>
        <v>1386.456992735227</v>
      </c>
      <c r="EP20" s="125">
        <f>EP18*'Executive Summary(Best)'!$I$19</f>
        <v>1386.456992735227</v>
      </c>
      <c r="EQ20" s="27"/>
    </row>
    <row r="21" spans="1:147" ht="15.75" customHeight="1" x14ac:dyDescent="0.2">
      <c r="B21" s="7"/>
      <c r="Z21" s="3"/>
      <c r="EQ21" s="27"/>
    </row>
    <row r="22" spans="1:147" ht="15.75" customHeight="1" x14ac:dyDescent="0.2">
      <c r="A22" s="53"/>
      <c r="B22" s="53"/>
      <c r="C22" s="53" t="s">
        <v>174</v>
      </c>
      <c r="D22" s="53"/>
      <c r="E22" s="53"/>
      <c r="F22" s="53"/>
      <c r="G22" s="53"/>
      <c r="H22" s="53"/>
      <c r="I22" s="53"/>
      <c r="J22" s="53"/>
      <c r="K22" s="53"/>
      <c r="L22" s="53"/>
      <c r="M22" s="53"/>
      <c r="N22" s="53"/>
      <c r="O22" s="53"/>
      <c r="P22" s="53"/>
      <c r="Q22" s="53"/>
      <c r="R22" s="53"/>
      <c r="S22" s="53"/>
      <c r="T22" s="53"/>
      <c r="U22" s="53"/>
      <c r="V22" s="53"/>
      <c r="W22" s="53"/>
      <c r="X22" s="53"/>
      <c r="Y22" s="53"/>
      <c r="Z22" s="151"/>
      <c r="AA22" s="152">
        <f t="shared" ref="AA22:EP22" si="6">SUBTOTAL(9,AA20:AA21)</f>
        <v>957.40773491674304</v>
      </c>
      <c r="AB22" s="152">
        <f t="shared" si="6"/>
        <v>957.40773491674304</v>
      </c>
      <c r="AC22" s="152">
        <f t="shared" si="6"/>
        <v>957.40773491674304</v>
      </c>
      <c r="AD22" s="152">
        <f t="shared" si="6"/>
        <v>957.40773491674304</v>
      </c>
      <c r="AE22" s="152">
        <f t="shared" si="6"/>
        <v>957.40773491674304</v>
      </c>
      <c r="AF22" s="152">
        <f t="shared" si="6"/>
        <v>957.40773491674304</v>
      </c>
      <c r="AG22" s="152">
        <f t="shared" si="6"/>
        <v>957.40773491674304</v>
      </c>
      <c r="AH22" s="152">
        <f t="shared" si="6"/>
        <v>957.40773491674304</v>
      </c>
      <c r="AI22" s="152">
        <f t="shared" si="6"/>
        <v>957.40773491674304</v>
      </c>
      <c r="AJ22" s="152">
        <f t="shared" si="6"/>
        <v>957.40773491674304</v>
      </c>
      <c r="AK22" s="152">
        <f t="shared" si="6"/>
        <v>957.40773491674304</v>
      </c>
      <c r="AL22" s="152">
        <f t="shared" si="6"/>
        <v>957.40773491674304</v>
      </c>
      <c r="AM22" s="152">
        <f t="shared" si="6"/>
        <v>997.61885978324631</v>
      </c>
      <c r="AN22" s="152">
        <f t="shared" si="6"/>
        <v>997.61885978324631</v>
      </c>
      <c r="AO22" s="152">
        <f t="shared" si="6"/>
        <v>997.61885978324631</v>
      </c>
      <c r="AP22" s="152">
        <f t="shared" si="6"/>
        <v>997.61885978324631</v>
      </c>
      <c r="AQ22" s="152">
        <f t="shared" si="6"/>
        <v>997.61885978324631</v>
      </c>
      <c r="AR22" s="152">
        <f t="shared" si="6"/>
        <v>997.61885978324631</v>
      </c>
      <c r="AS22" s="152">
        <f t="shared" si="6"/>
        <v>997.61885978324631</v>
      </c>
      <c r="AT22" s="152">
        <f t="shared" si="6"/>
        <v>997.61885978324631</v>
      </c>
      <c r="AU22" s="152">
        <f t="shared" si="6"/>
        <v>997.61885978324631</v>
      </c>
      <c r="AV22" s="152">
        <f t="shared" si="6"/>
        <v>997.61885978324631</v>
      </c>
      <c r="AW22" s="152">
        <f t="shared" si="6"/>
        <v>997.61885978324631</v>
      </c>
      <c r="AX22" s="152">
        <f t="shared" si="6"/>
        <v>997.61885978324631</v>
      </c>
      <c r="AY22" s="152">
        <f t="shared" si="6"/>
        <v>1039.5188518941427</v>
      </c>
      <c r="AZ22" s="152">
        <f t="shared" si="6"/>
        <v>1039.5188518941427</v>
      </c>
      <c r="BA22" s="152">
        <f t="shared" si="6"/>
        <v>1039.5188518941427</v>
      </c>
      <c r="BB22" s="152">
        <f t="shared" si="6"/>
        <v>1039.5188518941427</v>
      </c>
      <c r="BC22" s="152">
        <f t="shared" si="6"/>
        <v>1039.5188518941427</v>
      </c>
      <c r="BD22" s="152">
        <f t="shared" si="6"/>
        <v>1039.5188518941427</v>
      </c>
      <c r="BE22" s="152">
        <f t="shared" si="6"/>
        <v>1039.5188518941427</v>
      </c>
      <c r="BF22" s="152">
        <f t="shared" si="6"/>
        <v>1039.5188518941427</v>
      </c>
      <c r="BG22" s="152">
        <f t="shared" si="6"/>
        <v>1039.5188518941427</v>
      </c>
      <c r="BH22" s="152">
        <f t="shared" si="6"/>
        <v>1039.5188518941427</v>
      </c>
      <c r="BI22" s="152">
        <f t="shared" si="6"/>
        <v>1039.5188518941427</v>
      </c>
      <c r="BJ22" s="152">
        <f t="shared" si="6"/>
        <v>1039.5188518941427</v>
      </c>
      <c r="BK22" s="152">
        <f t="shared" si="6"/>
        <v>1083.1786436736973</v>
      </c>
      <c r="BL22" s="152">
        <f t="shared" si="6"/>
        <v>1083.1786436736973</v>
      </c>
      <c r="BM22" s="152">
        <f t="shared" si="6"/>
        <v>1083.1786436736973</v>
      </c>
      <c r="BN22" s="152">
        <f t="shared" si="6"/>
        <v>1083.1786436736973</v>
      </c>
      <c r="BO22" s="152">
        <f t="shared" si="6"/>
        <v>1083.1786436736973</v>
      </c>
      <c r="BP22" s="152">
        <f t="shared" si="6"/>
        <v>1083.1786436736973</v>
      </c>
      <c r="BQ22" s="152">
        <f t="shared" si="6"/>
        <v>1083.1786436736973</v>
      </c>
      <c r="BR22" s="152">
        <f t="shared" si="6"/>
        <v>1083.1786436736973</v>
      </c>
      <c r="BS22" s="152">
        <f t="shared" si="6"/>
        <v>1083.1786436736973</v>
      </c>
      <c r="BT22" s="152">
        <f t="shared" si="6"/>
        <v>1083.1786436736973</v>
      </c>
      <c r="BU22" s="152">
        <f t="shared" si="6"/>
        <v>1083.1786436736973</v>
      </c>
      <c r="BV22" s="152">
        <f t="shared" si="6"/>
        <v>1083.1786436736973</v>
      </c>
      <c r="BW22" s="152">
        <f t="shared" si="6"/>
        <v>1128.6721467079917</v>
      </c>
      <c r="BX22" s="152">
        <f t="shared" si="6"/>
        <v>1128.6721467079917</v>
      </c>
      <c r="BY22" s="152">
        <f t="shared" si="6"/>
        <v>1128.6721467079917</v>
      </c>
      <c r="BZ22" s="152">
        <f t="shared" si="6"/>
        <v>1128.6721467079917</v>
      </c>
      <c r="CA22" s="152">
        <f t="shared" si="6"/>
        <v>1128.6721467079917</v>
      </c>
      <c r="CB22" s="152">
        <f t="shared" si="6"/>
        <v>1128.6721467079917</v>
      </c>
      <c r="CC22" s="152">
        <f t="shared" si="6"/>
        <v>1128.6721467079917</v>
      </c>
      <c r="CD22" s="152">
        <f t="shared" si="6"/>
        <v>1128.6721467079917</v>
      </c>
      <c r="CE22" s="152">
        <f t="shared" si="6"/>
        <v>1128.6721467079917</v>
      </c>
      <c r="CF22" s="152">
        <f t="shared" si="6"/>
        <v>1128.6721467079917</v>
      </c>
      <c r="CG22" s="152">
        <f t="shared" si="6"/>
        <v>1128.6721467079917</v>
      </c>
      <c r="CH22" s="152">
        <f t="shared" si="6"/>
        <v>1128.6721467079917</v>
      </c>
      <c r="CI22" s="152">
        <f t="shared" si="6"/>
        <v>1176.0763768697277</v>
      </c>
      <c r="CJ22" s="152">
        <f t="shared" si="6"/>
        <v>1176.0763768697277</v>
      </c>
      <c r="CK22" s="152">
        <f t="shared" si="6"/>
        <v>1176.0763768697277</v>
      </c>
      <c r="CL22" s="152">
        <f t="shared" si="6"/>
        <v>1176.0763768697277</v>
      </c>
      <c r="CM22" s="152">
        <f t="shared" si="6"/>
        <v>1176.0763768697277</v>
      </c>
      <c r="CN22" s="152">
        <f t="shared" si="6"/>
        <v>1176.0763768697277</v>
      </c>
      <c r="CO22" s="152">
        <f t="shared" si="6"/>
        <v>1176.0763768697277</v>
      </c>
      <c r="CP22" s="152">
        <f t="shared" si="6"/>
        <v>1176.0763768697277</v>
      </c>
      <c r="CQ22" s="152">
        <f t="shared" si="6"/>
        <v>1176.0763768697277</v>
      </c>
      <c r="CR22" s="152">
        <f t="shared" si="6"/>
        <v>1176.0763768697277</v>
      </c>
      <c r="CS22" s="152">
        <f t="shared" si="6"/>
        <v>1176.0763768697277</v>
      </c>
      <c r="CT22" s="152">
        <f t="shared" si="6"/>
        <v>1176.0763768697277</v>
      </c>
      <c r="CU22" s="152">
        <f t="shared" si="6"/>
        <v>1225.4715846982569</v>
      </c>
      <c r="CV22" s="152">
        <f t="shared" si="6"/>
        <v>1225.4715846982569</v>
      </c>
      <c r="CW22" s="152">
        <f t="shared" si="6"/>
        <v>1225.4715846982569</v>
      </c>
      <c r="CX22" s="152">
        <f t="shared" si="6"/>
        <v>1225.4715846982569</v>
      </c>
      <c r="CY22" s="152">
        <f t="shared" si="6"/>
        <v>1225.4715846982569</v>
      </c>
      <c r="CZ22" s="152">
        <f t="shared" si="6"/>
        <v>1225.4715846982569</v>
      </c>
      <c r="DA22" s="152">
        <f t="shared" si="6"/>
        <v>1225.4715846982569</v>
      </c>
      <c r="DB22" s="152">
        <f t="shared" si="6"/>
        <v>1225.4715846982569</v>
      </c>
      <c r="DC22" s="152">
        <f t="shared" si="6"/>
        <v>1225.4715846982569</v>
      </c>
      <c r="DD22" s="152">
        <f t="shared" si="6"/>
        <v>1225.4715846982569</v>
      </c>
      <c r="DE22" s="152">
        <f t="shared" si="6"/>
        <v>1225.4715846982569</v>
      </c>
      <c r="DF22" s="152">
        <f t="shared" si="6"/>
        <v>1225.4715846982569</v>
      </c>
      <c r="DG22" s="152">
        <f t="shared" si="6"/>
        <v>1276.9413912555838</v>
      </c>
      <c r="DH22" s="152">
        <f t="shared" si="6"/>
        <v>1276.9413912555838</v>
      </c>
      <c r="DI22" s="152">
        <f t="shared" si="6"/>
        <v>1276.9413912555838</v>
      </c>
      <c r="DJ22" s="152">
        <f t="shared" si="6"/>
        <v>1276.9413912555838</v>
      </c>
      <c r="DK22" s="152">
        <f t="shared" si="6"/>
        <v>1276.9413912555838</v>
      </c>
      <c r="DL22" s="152">
        <f t="shared" si="6"/>
        <v>1276.9413912555838</v>
      </c>
      <c r="DM22" s="152">
        <f t="shared" si="6"/>
        <v>1276.9413912555838</v>
      </c>
      <c r="DN22" s="152">
        <f t="shared" si="6"/>
        <v>1276.9413912555838</v>
      </c>
      <c r="DO22" s="152">
        <f t="shared" si="6"/>
        <v>1276.9413912555838</v>
      </c>
      <c r="DP22" s="152">
        <f t="shared" si="6"/>
        <v>1276.9413912555838</v>
      </c>
      <c r="DQ22" s="152">
        <f t="shared" si="6"/>
        <v>1276.9413912555838</v>
      </c>
      <c r="DR22" s="152">
        <f t="shared" si="6"/>
        <v>1276.9413912555838</v>
      </c>
      <c r="DS22" s="152">
        <f t="shared" si="6"/>
        <v>1330.5729296883178</v>
      </c>
      <c r="DT22" s="152">
        <f t="shared" si="6"/>
        <v>1330.5729296883178</v>
      </c>
      <c r="DU22" s="152">
        <f t="shared" si="6"/>
        <v>1330.5729296883178</v>
      </c>
      <c r="DV22" s="152">
        <f t="shared" si="6"/>
        <v>1330.5729296883178</v>
      </c>
      <c r="DW22" s="152">
        <f t="shared" si="6"/>
        <v>1330.5729296883178</v>
      </c>
      <c r="DX22" s="152">
        <f t="shared" si="6"/>
        <v>1330.5729296883178</v>
      </c>
      <c r="DY22" s="152">
        <f t="shared" si="6"/>
        <v>1330.5729296883178</v>
      </c>
      <c r="DZ22" s="152">
        <f t="shared" si="6"/>
        <v>1330.5729296883178</v>
      </c>
      <c r="EA22" s="152">
        <f t="shared" si="6"/>
        <v>1330.5729296883178</v>
      </c>
      <c r="EB22" s="152">
        <f t="shared" si="6"/>
        <v>1330.5729296883178</v>
      </c>
      <c r="EC22" s="152">
        <f t="shared" si="6"/>
        <v>1330.5729296883178</v>
      </c>
      <c r="ED22" s="152">
        <f t="shared" si="6"/>
        <v>1330.5729296883178</v>
      </c>
      <c r="EE22" s="152">
        <f t="shared" si="6"/>
        <v>1386.456992735227</v>
      </c>
      <c r="EF22" s="152">
        <f t="shared" si="6"/>
        <v>1386.456992735227</v>
      </c>
      <c r="EG22" s="152">
        <f t="shared" si="6"/>
        <v>1386.456992735227</v>
      </c>
      <c r="EH22" s="152">
        <f t="shared" si="6"/>
        <v>1386.456992735227</v>
      </c>
      <c r="EI22" s="152">
        <f t="shared" si="6"/>
        <v>1386.456992735227</v>
      </c>
      <c r="EJ22" s="152">
        <f t="shared" si="6"/>
        <v>1386.456992735227</v>
      </c>
      <c r="EK22" s="152">
        <f t="shared" si="6"/>
        <v>1386.456992735227</v>
      </c>
      <c r="EL22" s="152">
        <f t="shared" si="6"/>
        <v>1386.456992735227</v>
      </c>
      <c r="EM22" s="152">
        <f t="shared" si="6"/>
        <v>1386.456992735227</v>
      </c>
      <c r="EN22" s="152">
        <f t="shared" si="6"/>
        <v>1386.456992735227</v>
      </c>
      <c r="EO22" s="152">
        <f t="shared" si="6"/>
        <v>1386.456992735227</v>
      </c>
      <c r="EP22" s="152">
        <f t="shared" si="6"/>
        <v>1386.456992735227</v>
      </c>
      <c r="EQ22" s="153"/>
    </row>
    <row r="23" spans="1:147" ht="15.75" customHeight="1" x14ac:dyDescent="0.2">
      <c r="B23" s="7"/>
      <c r="Z23" s="3"/>
      <c r="EQ23" s="27"/>
    </row>
    <row r="24" spans="1:147" ht="15.75" customHeight="1" x14ac:dyDescent="0.2">
      <c r="A24" s="154"/>
      <c r="B24" s="154"/>
      <c r="C24" s="154" t="s">
        <v>175</v>
      </c>
      <c r="D24" s="154"/>
      <c r="E24" s="154"/>
      <c r="F24" s="154"/>
      <c r="G24" s="154"/>
      <c r="H24" s="154"/>
      <c r="I24" s="154"/>
      <c r="J24" s="154"/>
      <c r="K24" s="154"/>
      <c r="L24" s="154"/>
      <c r="M24" s="154"/>
      <c r="N24" s="154"/>
      <c r="O24" s="154"/>
      <c r="P24" s="154"/>
      <c r="Q24" s="154"/>
      <c r="R24" s="154"/>
      <c r="S24" s="154"/>
      <c r="T24" s="154"/>
      <c r="U24" s="154"/>
      <c r="V24" s="154"/>
      <c r="W24" s="154"/>
      <c r="X24" s="154"/>
      <c r="Y24" s="154"/>
      <c r="Z24" s="155"/>
      <c r="AA24" s="156">
        <f t="shared" ref="AA24:BF24" si="7">SUBTOTAL(9,AA4:AA23)</f>
        <v>30527.407734916742</v>
      </c>
      <c r="AB24" s="156">
        <f t="shared" si="7"/>
        <v>30527.407734916742</v>
      </c>
      <c r="AC24" s="156">
        <f t="shared" si="7"/>
        <v>30527.407734916742</v>
      </c>
      <c r="AD24" s="156">
        <f t="shared" si="7"/>
        <v>30527.407734916742</v>
      </c>
      <c r="AE24" s="156">
        <f t="shared" si="7"/>
        <v>30527.407734916742</v>
      </c>
      <c r="AF24" s="156">
        <f t="shared" si="7"/>
        <v>30527.407734916742</v>
      </c>
      <c r="AG24" s="156">
        <f t="shared" si="7"/>
        <v>30527.407734916742</v>
      </c>
      <c r="AH24" s="156">
        <f t="shared" si="7"/>
        <v>30527.407734916742</v>
      </c>
      <c r="AI24" s="156">
        <f t="shared" si="7"/>
        <v>30527.407734916742</v>
      </c>
      <c r="AJ24" s="156">
        <f t="shared" si="7"/>
        <v>30527.407734916742</v>
      </c>
      <c r="AK24" s="156">
        <f t="shared" si="7"/>
        <v>30527.407734916742</v>
      </c>
      <c r="AL24" s="156">
        <f t="shared" si="7"/>
        <v>30527.407734916742</v>
      </c>
      <c r="AM24" s="156">
        <f t="shared" si="7"/>
        <v>31809.55885978325</v>
      </c>
      <c r="AN24" s="156">
        <f t="shared" si="7"/>
        <v>31809.55885978325</v>
      </c>
      <c r="AO24" s="156">
        <f t="shared" si="7"/>
        <v>31809.55885978325</v>
      </c>
      <c r="AP24" s="156">
        <f t="shared" si="7"/>
        <v>31809.55885978325</v>
      </c>
      <c r="AQ24" s="156">
        <f t="shared" si="7"/>
        <v>31809.55885978325</v>
      </c>
      <c r="AR24" s="156">
        <f t="shared" si="7"/>
        <v>31809.55885978325</v>
      </c>
      <c r="AS24" s="156">
        <f t="shared" si="7"/>
        <v>31809.55885978325</v>
      </c>
      <c r="AT24" s="156">
        <f t="shared" si="7"/>
        <v>31809.55885978325</v>
      </c>
      <c r="AU24" s="156">
        <f t="shared" si="7"/>
        <v>31809.55885978325</v>
      </c>
      <c r="AV24" s="156">
        <f t="shared" si="7"/>
        <v>31809.55885978325</v>
      </c>
      <c r="AW24" s="156">
        <f t="shared" si="7"/>
        <v>31809.55885978325</v>
      </c>
      <c r="AX24" s="156">
        <f t="shared" si="7"/>
        <v>31809.55885978325</v>
      </c>
      <c r="AY24" s="156">
        <f t="shared" si="7"/>
        <v>33145.560331894143</v>
      </c>
      <c r="AZ24" s="156">
        <f t="shared" si="7"/>
        <v>33145.560331894143</v>
      </c>
      <c r="BA24" s="156">
        <f t="shared" si="7"/>
        <v>33145.560331894143</v>
      </c>
      <c r="BB24" s="156">
        <f t="shared" si="7"/>
        <v>33145.560331894143</v>
      </c>
      <c r="BC24" s="156">
        <f t="shared" si="7"/>
        <v>33145.560331894143</v>
      </c>
      <c r="BD24" s="156">
        <f t="shared" si="7"/>
        <v>33145.560331894143</v>
      </c>
      <c r="BE24" s="156">
        <f t="shared" si="7"/>
        <v>33145.560331894143</v>
      </c>
      <c r="BF24" s="156">
        <f t="shared" si="7"/>
        <v>33145.560331894143</v>
      </c>
      <c r="BG24" s="156">
        <f t="shared" ref="BG24:CL24" si="8">SUBTOTAL(9,BG4:BG23)</f>
        <v>33145.560331894143</v>
      </c>
      <c r="BH24" s="156">
        <f t="shared" si="8"/>
        <v>33145.560331894143</v>
      </c>
      <c r="BI24" s="156">
        <f t="shared" si="8"/>
        <v>33145.560331894143</v>
      </c>
      <c r="BJ24" s="156">
        <f t="shared" si="8"/>
        <v>33145.560331894143</v>
      </c>
      <c r="BK24" s="156">
        <f t="shared" si="8"/>
        <v>34537.673865833713</v>
      </c>
      <c r="BL24" s="156">
        <f t="shared" si="8"/>
        <v>34537.673865833713</v>
      </c>
      <c r="BM24" s="156">
        <f t="shared" si="8"/>
        <v>34537.673865833713</v>
      </c>
      <c r="BN24" s="156">
        <f t="shared" si="8"/>
        <v>34537.673865833713</v>
      </c>
      <c r="BO24" s="156">
        <f t="shared" si="8"/>
        <v>34537.673865833713</v>
      </c>
      <c r="BP24" s="156">
        <f t="shared" si="8"/>
        <v>34537.673865833713</v>
      </c>
      <c r="BQ24" s="156">
        <f t="shared" si="8"/>
        <v>34537.673865833713</v>
      </c>
      <c r="BR24" s="156">
        <f t="shared" si="8"/>
        <v>34537.673865833713</v>
      </c>
      <c r="BS24" s="156">
        <f t="shared" si="8"/>
        <v>34537.673865833713</v>
      </c>
      <c r="BT24" s="156">
        <f t="shared" si="8"/>
        <v>34537.673865833713</v>
      </c>
      <c r="BU24" s="156">
        <f t="shared" si="8"/>
        <v>34537.673865833713</v>
      </c>
      <c r="BV24" s="156">
        <f t="shared" si="8"/>
        <v>34537.673865833713</v>
      </c>
      <c r="BW24" s="156">
        <f t="shared" si="8"/>
        <v>35988.256168198706</v>
      </c>
      <c r="BX24" s="156">
        <f t="shared" si="8"/>
        <v>35988.256168198706</v>
      </c>
      <c r="BY24" s="156">
        <f t="shared" si="8"/>
        <v>35988.256168198706</v>
      </c>
      <c r="BZ24" s="156">
        <f t="shared" si="8"/>
        <v>35988.256168198706</v>
      </c>
      <c r="CA24" s="156">
        <f t="shared" si="8"/>
        <v>35988.256168198706</v>
      </c>
      <c r="CB24" s="156">
        <f t="shared" si="8"/>
        <v>35988.256168198706</v>
      </c>
      <c r="CC24" s="156">
        <f t="shared" si="8"/>
        <v>35988.256168198706</v>
      </c>
      <c r="CD24" s="156">
        <f t="shared" si="8"/>
        <v>35988.256168198706</v>
      </c>
      <c r="CE24" s="156">
        <f t="shared" si="8"/>
        <v>35988.256168198706</v>
      </c>
      <c r="CF24" s="156">
        <f t="shared" si="8"/>
        <v>35988.256168198706</v>
      </c>
      <c r="CG24" s="156">
        <f t="shared" si="8"/>
        <v>35988.256168198706</v>
      </c>
      <c r="CH24" s="156">
        <f t="shared" si="8"/>
        <v>35988.256168198706</v>
      </c>
      <c r="CI24" s="156">
        <f t="shared" si="8"/>
        <v>37499.762927263066</v>
      </c>
      <c r="CJ24" s="156">
        <f t="shared" si="8"/>
        <v>37499.762927263066</v>
      </c>
      <c r="CK24" s="156">
        <f t="shared" si="8"/>
        <v>37499.762927263066</v>
      </c>
      <c r="CL24" s="156">
        <f t="shared" si="8"/>
        <v>37499.762927263066</v>
      </c>
      <c r="CM24" s="156">
        <f t="shared" ref="CM24:DR24" si="9">SUBTOTAL(9,CM4:CM23)</f>
        <v>37499.762927263066</v>
      </c>
      <c r="CN24" s="156">
        <f t="shared" si="9"/>
        <v>37499.762927263066</v>
      </c>
      <c r="CO24" s="156">
        <f t="shared" si="9"/>
        <v>37499.762927263066</v>
      </c>
      <c r="CP24" s="156">
        <f t="shared" si="9"/>
        <v>37499.762927263066</v>
      </c>
      <c r="CQ24" s="156">
        <f t="shared" si="9"/>
        <v>37499.762927263066</v>
      </c>
      <c r="CR24" s="156">
        <f t="shared" si="9"/>
        <v>37499.762927263066</v>
      </c>
      <c r="CS24" s="156">
        <f t="shared" si="9"/>
        <v>37499.762927263066</v>
      </c>
      <c r="CT24" s="156">
        <f t="shared" si="9"/>
        <v>37499.762927263066</v>
      </c>
      <c r="CU24" s="156">
        <f t="shared" si="9"/>
        <v>39074.752970208137</v>
      </c>
      <c r="CV24" s="156">
        <f t="shared" si="9"/>
        <v>39074.752970208137</v>
      </c>
      <c r="CW24" s="156">
        <f t="shared" si="9"/>
        <v>39074.752970208137</v>
      </c>
      <c r="CX24" s="156">
        <f t="shared" si="9"/>
        <v>39074.752970208137</v>
      </c>
      <c r="CY24" s="156">
        <f t="shared" si="9"/>
        <v>39074.752970208137</v>
      </c>
      <c r="CZ24" s="156">
        <f t="shared" si="9"/>
        <v>39074.752970208137</v>
      </c>
      <c r="DA24" s="156">
        <f t="shared" si="9"/>
        <v>39074.752970208137</v>
      </c>
      <c r="DB24" s="156">
        <f t="shared" si="9"/>
        <v>39074.752970208137</v>
      </c>
      <c r="DC24" s="156">
        <f t="shared" si="9"/>
        <v>39074.752970208137</v>
      </c>
      <c r="DD24" s="156">
        <f t="shared" si="9"/>
        <v>39074.752970208137</v>
      </c>
      <c r="DE24" s="156">
        <f t="shared" si="9"/>
        <v>39074.752970208137</v>
      </c>
      <c r="DF24" s="156">
        <f t="shared" si="9"/>
        <v>39074.752970208137</v>
      </c>
      <c r="DG24" s="156">
        <f t="shared" si="9"/>
        <v>40715.892594956873</v>
      </c>
      <c r="DH24" s="156">
        <f t="shared" si="9"/>
        <v>40715.892594956873</v>
      </c>
      <c r="DI24" s="156">
        <f t="shared" si="9"/>
        <v>40715.892594956873</v>
      </c>
      <c r="DJ24" s="156">
        <f t="shared" si="9"/>
        <v>40715.892594956873</v>
      </c>
      <c r="DK24" s="156">
        <f t="shared" si="9"/>
        <v>40715.892594956873</v>
      </c>
      <c r="DL24" s="156">
        <f t="shared" si="9"/>
        <v>40715.892594956873</v>
      </c>
      <c r="DM24" s="156">
        <f t="shared" si="9"/>
        <v>40715.892594956873</v>
      </c>
      <c r="DN24" s="156">
        <f t="shared" si="9"/>
        <v>40715.892594956873</v>
      </c>
      <c r="DO24" s="156">
        <f t="shared" si="9"/>
        <v>40715.892594956873</v>
      </c>
      <c r="DP24" s="156">
        <f t="shared" si="9"/>
        <v>40715.892594956873</v>
      </c>
      <c r="DQ24" s="156">
        <f t="shared" si="9"/>
        <v>40715.892594956873</v>
      </c>
      <c r="DR24" s="156">
        <f t="shared" si="9"/>
        <v>40715.892594956873</v>
      </c>
      <c r="DS24" s="156">
        <f t="shared" ref="DS24:EP24" si="10">SUBTOTAL(9,DS4:DS23)</f>
        <v>42425.96008394505</v>
      </c>
      <c r="DT24" s="156">
        <f t="shared" si="10"/>
        <v>42425.96008394505</v>
      </c>
      <c r="DU24" s="156">
        <f t="shared" si="10"/>
        <v>42425.96008394505</v>
      </c>
      <c r="DV24" s="156">
        <f t="shared" si="10"/>
        <v>42425.96008394505</v>
      </c>
      <c r="DW24" s="156">
        <f t="shared" si="10"/>
        <v>42425.96008394505</v>
      </c>
      <c r="DX24" s="156">
        <f t="shared" si="10"/>
        <v>42425.96008394505</v>
      </c>
      <c r="DY24" s="156">
        <f t="shared" si="10"/>
        <v>42425.96008394505</v>
      </c>
      <c r="DZ24" s="156">
        <f t="shared" si="10"/>
        <v>42425.96008394505</v>
      </c>
      <c r="EA24" s="156">
        <f t="shared" si="10"/>
        <v>42425.96008394505</v>
      </c>
      <c r="EB24" s="156">
        <f t="shared" si="10"/>
        <v>42425.96008394505</v>
      </c>
      <c r="EC24" s="156">
        <f t="shared" si="10"/>
        <v>42425.96008394505</v>
      </c>
      <c r="ED24" s="156">
        <f t="shared" si="10"/>
        <v>42425.96008394505</v>
      </c>
      <c r="EE24" s="156">
        <f t="shared" si="10"/>
        <v>44207.850407470738</v>
      </c>
      <c r="EF24" s="156">
        <f t="shared" si="10"/>
        <v>44207.850407470738</v>
      </c>
      <c r="EG24" s="156">
        <f t="shared" si="10"/>
        <v>44207.850407470738</v>
      </c>
      <c r="EH24" s="156">
        <f t="shared" si="10"/>
        <v>44207.850407470738</v>
      </c>
      <c r="EI24" s="156">
        <f t="shared" si="10"/>
        <v>44207.850407470738</v>
      </c>
      <c r="EJ24" s="156">
        <f t="shared" si="10"/>
        <v>44207.850407470738</v>
      </c>
      <c r="EK24" s="156">
        <f t="shared" si="10"/>
        <v>44207.850407470738</v>
      </c>
      <c r="EL24" s="156">
        <f t="shared" si="10"/>
        <v>44207.850407470738</v>
      </c>
      <c r="EM24" s="156">
        <f t="shared" si="10"/>
        <v>44207.850407470738</v>
      </c>
      <c r="EN24" s="156">
        <f t="shared" si="10"/>
        <v>44207.850407470738</v>
      </c>
      <c r="EO24" s="156">
        <f t="shared" si="10"/>
        <v>44207.850407470738</v>
      </c>
      <c r="EP24" s="156">
        <f t="shared" si="10"/>
        <v>44207.850407470738</v>
      </c>
      <c r="EQ24" s="157"/>
    </row>
    <row r="25" spans="1:147" ht="15.75" customHeight="1" x14ac:dyDescent="0.2">
      <c r="B25" s="7"/>
      <c r="Z25" s="3"/>
      <c r="EQ25" s="27"/>
    </row>
    <row r="26" spans="1:147" ht="15.75" customHeight="1" x14ac:dyDescent="0.2">
      <c r="A26" s="65" t="s">
        <v>176</v>
      </c>
      <c r="B26" s="66"/>
      <c r="C26" s="66"/>
      <c r="D26" s="66"/>
      <c r="E26" s="66"/>
      <c r="F26" s="66"/>
      <c r="G26" s="66"/>
      <c r="H26" s="66"/>
      <c r="I26" s="66"/>
      <c r="J26" s="66"/>
      <c r="K26" s="66"/>
      <c r="L26" s="66"/>
      <c r="M26" s="66"/>
      <c r="N26" s="66"/>
      <c r="O26" s="66"/>
      <c r="P26" s="66"/>
      <c r="Q26" s="66"/>
      <c r="R26" s="66"/>
      <c r="S26" s="66"/>
      <c r="T26" s="66"/>
      <c r="U26" s="66"/>
      <c r="V26" s="66"/>
      <c r="W26" s="66"/>
      <c r="X26" s="66"/>
      <c r="Y26" s="66"/>
      <c r="Z26" s="158"/>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159"/>
    </row>
    <row r="27" spans="1:147" ht="15.75" customHeight="1" x14ac:dyDescent="0.2">
      <c r="B27" s="160" t="str">
        <f>Executive_Summary!F24</f>
        <v xml:space="preserve">Taxes: </v>
      </c>
      <c r="Z27" s="3"/>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27"/>
    </row>
    <row r="28" spans="1:147" ht="15.75" customHeight="1" x14ac:dyDescent="0.2">
      <c r="B28" s="161" t="str">
        <f>Executive_Summary!F25</f>
        <v>Property Taxes</v>
      </c>
      <c r="Z28" s="3"/>
      <c r="AA28" s="124">
        <f>('Executive Summary(Best)'!$I25/12)*(1+Expense_Increase2)^(AA$3-1)</f>
        <v>1895.9974814168002</v>
      </c>
      <c r="AB28" s="124">
        <f>('Executive Summary(Best)'!$I25/12)*(1+Expense_Increase2)^(AB$3-1)</f>
        <v>1895.9974814168002</v>
      </c>
      <c r="AC28" s="124">
        <f>('Executive Summary(Best)'!$I25/12)*(1+Expense_Increase2)^(AC$3-1)</f>
        <v>1895.9974814168002</v>
      </c>
      <c r="AD28" s="124">
        <f>('Executive Summary(Best)'!$I25/12)*(1+Expense_Increase2)^(AD$3-1)</f>
        <v>1895.9974814168002</v>
      </c>
      <c r="AE28" s="124">
        <f>('Executive Summary(Best)'!$I25/12)*(1+Expense_Increase2)^(AE$3-1)</f>
        <v>1895.9974814168002</v>
      </c>
      <c r="AF28" s="124">
        <f>('Executive Summary(Best)'!$I25/12)*(1+Expense_Increase2)^(AF$3-1)</f>
        <v>1895.9974814168002</v>
      </c>
      <c r="AG28" s="124">
        <f>('Executive Summary(Best)'!$I25/12)*(1+Expense_Increase2)^(AG$3-1)</f>
        <v>1895.9974814168002</v>
      </c>
      <c r="AH28" s="124">
        <f>('Executive Summary(Best)'!$I25/12)*(1+Expense_Increase2)^(AH$3-1)</f>
        <v>1895.9974814168002</v>
      </c>
      <c r="AI28" s="124">
        <f>('Executive Summary(Best)'!$I25/12)*(1+Expense_Increase2)^(AI$3-1)</f>
        <v>1895.9974814168002</v>
      </c>
      <c r="AJ28" s="124">
        <f>('Executive Summary(Best)'!$I25/12)*(1+Expense_Increase2)^(AJ$3-1)</f>
        <v>1895.9974814168002</v>
      </c>
      <c r="AK28" s="124">
        <f>('Executive Summary(Best)'!$I25/12)*(1+Expense_Increase2)^(AK$3-1)</f>
        <v>1895.9974814168002</v>
      </c>
      <c r="AL28" s="124">
        <f>('Executive Summary(Best)'!$I25/12)*(1+Expense_Increase2)^(AL$3-1)</f>
        <v>1895.9974814168002</v>
      </c>
      <c r="AM28" s="124">
        <f>('Executive Summary(Best)'!$I25/12)*(1+Expense_Increase2)^(AM$3-1)</f>
        <v>1937.7094260079698</v>
      </c>
      <c r="AN28" s="124">
        <f>('Executive Summary(Best)'!$I25/12)*(1+Expense_Increase2)^(AN$3-1)</f>
        <v>1937.7094260079698</v>
      </c>
      <c r="AO28" s="124">
        <f>('Executive Summary(Best)'!$I25/12)*(1+Expense_Increase2)^(AO$3-1)</f>
        <v>1937.7094260079698</v>
      </c>
      <c r="AP28" s="124">
        <f>('Executive Summary(Best)'!$I25/12)*(1+Expense_Increase2)^(AP$3-1)</f>
        <v>1937.7094260079698</v>
      </c>
      <c r="AQ28" s="124">
        <f>('Executive Summary(Best)'!$I25/12)*(1+Expense_Increase2)^(AQ$3-1)</f>
        <v>1937.7094260079698</v>
      </c>
      <c r="AR28" s="124">
        <f>('Executive Summary(Best)'!$I25/12)*(1+Expense_Increase2)^(AR$3-1)</f>
        <v>1937.7094260079698</v>
      </c>
      <c r="AS28" s="124">
        <f>('Executive Summary(Best)'!$I25/12)*(1+Expense_Increase2)^(AS$3-1)</f>
        <v>1937.7094260079698</v>
      </c>
      <c r="AT28" s="124">
        <f>('Executive Summary(Best)'!$I25/12)*(1+Expense_Increase2)^(AT$3-1)</f>
        <v>1937.7094260079698</v>
      </c>
      <c r="AU28" s="124">
        <f>('Executive Summary(Best)'!$I25/12)*(1+Expense_Increase2)^(AU$3-1)</f>
        <v>1937.7094260079698</v>
      </c>
      <c r="AV28" s="124">
        <f>('Executive Summary(Best)'!$I25/12)*(1+Expense_Increase2)^(AV$3-1)</f>
        <v>1937.7094260079698</v>
      </c>
      <c r="AW28" s="124">
        <f>('Executive Summary(Best)'!$I25/12)*(1+Expense_Increase2)^(AW$3-1)</f>
        <v>1937.7094260079698</v>
      </c>
      <c r="AX28" s="124">
        <f>('Executive Summary(Best)'!$I25/12)*(1+Expense_Increase2)^(AX$3-1)</f>
        <v>1937.7094260079698</v>
      </c>
      <c r="AY28" s="124">
        <f>('Executive Summary(Best)'!$I25/12)*(1+Expense_Increase2)^(AY$3-1)</f>
        <v>1980.3390333801451</v>
      </c>
      <c r="AZ28" s="124">
        <f>('Executive Summary(Best)'!$I25/12)*(1+Expense_Increase2)^(AZ$3-1)</f>
        <v>1980.3390333801451</v>
      </c>
      <c r="BA28" s="124">
        <f>('Executive Summary(Best)'!$I25/12)*(1+Expense_Increase2)^(BA$3-1)</f>
        <v>1980.3390333801451</v>
      </c>
      <c r="BB28" s="124">
        <f>('Executive Summary(Best)'!$I25/12)*(1+Expense_Increase2)^(BB$3-1)</f>
        <v>1980.3390333801451</v>
      </c>
      <c r="BC28" s="124">
        <f>('Executive Summary(Best)'!$I25/12)*(1+Expense_Increase2)^(BC$3-1)</f>
        <v>1980.3390333801451</v>
      </c>
      <c r="BD28" s="124">
        <f>('Executive Summary(Best)'!$I25/12)*(1+Expense_Increase2)^(BD$3-1)</f>
        <v>1980.3390333801451</v>
      </c>
      <c r="BE28" s="124">
        <f>('Executive Summary(Best)'!$I25/12)*(1+Expense_Increase2)^(BE$3-1)</f>
        <v>1980.3390333801451</v>
      </c>
      <c r="BF28" s="124">
        <f>('Executive Summary(Best)'!$I25/12)*(1+Expense_Increase2)^(BF$3-1)</f>
        <v>1980.3390333801451</v>
      </c>
      <c r="BG28" s="124">
        <f>('Executive Summary(Best)'!$I25/12)*(1+Expense_Increase2)^(BG$3-1)</f>
        <v>1980.3390333801451</v>
      </c>
      <c r="BH28" s="124">
        <f>('Executive Summary(Best)'!$I25/12)*(1+Expense_Increase2)^(BH$3-1)</f>
        <v>1980.3390333801451</v>
      </c>
      <c r="BI28" s="124">
        <f>('Executive Summary(Best)'!$I25/12)*(1+Expense_Increase2)^(BI$3-1)</f>
        <v>1980.3390333801451</v>
      </c>
      <c r="BJ28" s="124">
        <f>('Executive Summary(Best)'!$I25/12)*(1+Expense_Increase2)^(BJ$3-1)</f>
        <v>1980.3390333801451</v>
      </c>
      <c r="BK28" s="124">
        <f>('Executive Summary(Best)'!$I25/12)*(1+Expense_Increase2)^(BK$3-1)</f>
        <v>2023.9064921145084</v>
      </c>
      <c r="BL28" s="124">
        <f>('Executive Summary(Best)'!$I25/12)*(1+Expense_Increase2)^(BL$3-1)</f>
        <v>2023.9064921145084</v>
      </c>
      <c r="BM28" s="124">
        <f>('Executive Summary(Best)'!$I25/12)*(1+Expense_Increase2)^(BM$3-1)</f>
        <v>2023.9064921145084</v>
      </c>
      <c r="BN28" s="124">
        <f>('Executive Summary(Best)'!$I25/12)*(1+Expense_Increase2)^(BN$3-1)</f>
        <v>2023.9064921145084</v>
      </c>
      <c r="BO28" s="124">
        <f>('Executive Summary(Best)'!$I25/12)*(1+Expense_Increase2)^(BO$3-1)</f>
        <v>2023.9064921145084</v>
      </c>
      <c r="BP28" s="124">
        <f>('Executive Summary(Best)'!$I25/12)*(1+Expense_Increase2)^(BP$3-1)</f>
        <v>2023.9064921145084</v>
      </c>
      <c r="BQ28" s="124">
        <f>('Executive Summary(Best)'!$I25/12)*(1+Expense_Increase2)^(BQ$3-1)</f>
        <v>2023.9064921145084</v>
      </c>
      <c r="BR28" s="124">
        <f>('Executive Summary(Best)'!$I25/12)*(1+Expense_Increase2)^(BR$3-1)</f>
        <v>2023.9064921145084</v>
      </c>
      <c r="BS28" s="124">
        <f>('Executive Summary(Best)'!$I25/12)*(1+Expense_Increase2)^(BS$3-1)</f>
        <v>2023.9064921145084</v>
      </c>
      <c r="BT28" s="124">
        <f>('Executive Summary(Best)'!$I25/12)*(1+Expense_Increase2)^(BT$3-1)</f>
        <v>2023.9064921145084</v>
      </c>
      <c r="BU28" s="124">
        <f>('Executive Summary(Best)'!$I25/12)*(1+Expense_Increase2)^(BU$3-1)</f>
        <v>2023.9064921145084</v>
      </c>
      <c r="BV28" s="124">
        <f>('Executive Summary(Best)'!$I25/12)*(1+Expense_Increase2)^(BV$3-1)</f>
        <v>2023.9064921145084</v>
      </c>
      <c r="BW28" s="124">
        <f>('Executive Summary(Best)'!$I25/12)*(1+Expense_Increase2)^(BW$3-1)</f>
        <v>2068.4324349410276</v>
      </c>
      <c r="BX28" s="124">
        <f>('Executive Summary(Best)'!$I25/12)*(1+Expense_Increase2)^(BX$3-1)</f>
        <v>2068.4324349410276</v>
      </c>
      <c r="BY28" s="124">
        <f>('Executive Summary(Best)'!$I25/12)*(1+Expense_Increase2)^(BY$3-1)</f>
        <v>2068.4324349410276</v>
      </c>
      <c r="BZ28" s="124">
        <f>('Executive Summary(Best)'!$I25/12)*(1+Expense_Increase2)^(BZ$3-1)</f>
        <v>2068.4324349410276</v>
      </c>
      <c r="CA28" s="124">
        <f>('Executive Summary(Best)'!$I25/12)*(1+Expense_Increase2)^(CA$3-1)</f>
        <v>2068.4324349410276</v>
      </c>
      <c r="CB28" s="124">
        <f>('Executive Summary(Best)'!$I25/12)*(1+Expense_Increase2)^(CB$3-1)</f>
        <v>2068.4324349410276</v>
      </c>
      <c r="CC28" s="124">
        <f>('Executive Summary(Best)'!$I25/12)*(1+Expense_Increase2)^(CC$3-1)</f>
        <v>2068.4324349410276</v>
      </c>
      <c r="CD28" s="124">
        <f>('Executive Summary(Best)'!$I25/12)*(1+Expense_Increase2)^(CD$3-1)</f>
        <v>2068.4324349410276</v>
      </c>
      <c r="CE28" s="124">
        <f>('Executive Summary(Best)'!$I25/12)*(1+Expense_Increase2)^(CE$3-1)</f>
        <v>2068.4324349410276</v>
      </c>
      <c r="CF28" s="124">
        <f>('Executive Summary(Best)'!$I25/12)*(1+Expense_Increase2)^(CF$3-1)</f>
        <v>2068.4324349410276</v>
      </c>
      <c r="CG28" s="124">
        <f>('Executive Summary(Best)'!$I25/12)*(1+Expense_Increase2)^(CG$3-1)</f>
        <v>2068.4324349410276</v>
      </c>
      <c r="CH28" s="124">
        <f>('Executive Summary(Best)'!$I25/12)*(1+Expense_Increase2)^(CH$3-1)</f>
        <v>2068.4324349410276</v>
      </c>
      <c r="CI28" s="124">
        <f>('Executive Summary(Best)'!$I25/12)*(1+Expense_Increase2)^(CI$3-1)</f>
        <v>2113.9379485097302</v>
      </c>
      <c r="CJ28" s="124">
        <f>('Executive Summary(Best)'!$I25/12)*(1+Expense_Increase2)^(CJ$3-1)</f>
        <v>2113.9379485097302</v>
      </c>
      <c r="CK28" s="124">
        <f>('Executive Summary(Best)'!$I25/12)*(1+Expense_Increase2)^(CK$3-1)</f>
        <v>2113.9379485097302</v>
      </c>
      <c r="CL28" s="124">
        <f>('Executive Summary(Best)'!$I25/12)*(1+Expense_Increase2)^(CL$3-1)</f>
        <v>2113.9379485097302</v>
      </c>
      <c r="CM28" s="124">
        <f>('Executive Summary(Best)'!$I25/12)*(1+Expense_Increase2)^(CM$3-1)</f>
        <v>2113.9379485097302</v>
      </c>
      <c r="CN28" s="124">
        <f>('Executive Summary(Best)'!$I25/12)*(1+Expense_Increase2)^(CN$3-1)</f>
        <v>2113.9379485097302</v>
      </c>
      <c r="CO28" s="124">
        <f>('Executive Summary(Best)'!$I25/12)*(1+Expense_Increase2)^(CO$3-1)</f>
        <v>2113.9379485097302</v>
      </c>
      <c r="CP28" s="124">
        <f>('Executive Summary(Best)'!$I25/12)*(1+Expense_Increase2)^(CP$3-1)</f>
        <v>2113.9379485097302</v>
      </c>
      <c r="CQ28" s="124">
        <f>('Executive Summary(Best)'!$I25/12)*(1+Expense_Increase2)^(CQ$3-1)</f>
        <v>2113.9379485097302</v>
      </c>
      <c r="CR28" s="124">
        <f>('Executive Summary(Best)'!$I25/12)*(1+Expense_Increase2)^(CR$3-1)</f>
        <v>2113.9379485097302</v>
      </c>
      <c r="CS28" s="124">
        <f>('Executive Summary(Best)'!$I25/12)*(1+Expense_Increase2)^(CS$3-1)</f>
        <v>2113.9379485097302</v>
      </c>
      <c r="CT28" s="124">
        <f>('Executive Summary(Best)'!$I25/12)*(1+Expense_Increase2)^(CT$3-1)</f>
        <v>2113.9379485097302</v>
      </c>
      <c r="CU28" s="124">
        <f>('Executive Summary(Best)'!$I25/12)*(1+Expense_Increase2)^(CU$3-1)</f>
        <v>2160.4445833769441</v>
      </c>
      <c r="CV28" s="124">
        <f>('Executive Summary(Best)'!$I25/12)*(1+Expense_Increase2)^(CV$3-1)</f>
        <v>2160.4445833769441</v>
      </c>
      <c r="CW28" s="124">
        <f>('Executive Summary(Best)'!$I25/12)*(1+Expense_Increase2)^(CW$3-1)</f>
        <v>2160.4445833769441</v>
      </c>
      <c r="CX28" s="124">
        <f>('Executive Summary(Best)'!$I25/12)*(1+Expense_Increase2)^(CX$3-1)</f>
        <v>2160.4445833769441</v>
      </c>
      <c r="CY28" s="124">
        <f>('Executive Summary(Best)'!$I25/12)*(1+Expense_Increase2)^(CY$3-1)</f>
        <v>2160.4445833769441</v>
      </c>
      <c r="CZ28" s="124">
        <f>('Executive Summary(Best)'!$I25/12)*(1+Expense_Increase2)^(CZ$3-1)</f>
        <v>2160.4445833769441</v>
      </c>
      <c r="DA28" s="124">
        <f>('Executive Summary(Best)'!$I25/12)*(1+Expense_Increase2)^(DA$3-1)</f>
        <v>2160.4445833769441</v>
      </c>
      <c r="DB28" s="124">
        <f>('Executive Summary(Best)'!$I25/12)*(1+Expense_Increase2)^(DB$3-1)</f>
        <v>2160.4445833769441</v>
      </c>
      <c r="DC28" s="124">
        <f>('Executive Summary(Best)'!$I25/12)*(1+Expense_Increase2)^(DC$3-1)</f>
        <v>2160.4445833769441</v>
      </c>
      <c r="DD28" s="124">
        <f>('Executive Summary(Best)'!$I25/12)*(1+Expense_Increase2)^(DD$3-1)</f>
        <v>2160.4445833769441</v>
      </c>
      <c r="DE28" s="124">
        <f>('Executive Summary(Best)'!$I25/12)*(1+Expense_Increase2)^(DE$3-1)</f>
        <v>2160.4445833769441</v>
      </c>
      <c r="DF28" s="124">
        <f>('Executive Summary(Best)'!$I25/12)*(1+Expense_Increase2)^(DF$3-1)</f>
        <v>2160.4445833769441</v>
      </c>
      <c r="DG28" s="124">
        <f>('Executive Summary(Best)'!$I25/12)*(1+Expense_Increase2)^(DG$3-1)</f>
        <v>2207.9743642112367</v>
      </c>
      <c r="DH28" s="124">
        <f>('Executive Summary(Best)'!$I25/12)*(1+Expense_Increase2)^(DH$3-1)</f>
        <v>2207.9743642112367</v>
      </c>
      <c r="DI28" s="124">
        <f>('Executive Summary(Best)'!$I25/12)*(1+Expense_Increase2)^(DI$3-1)</f>
        <v>2207.9743642112367</v>
      </c>
      <c r="DJ28" s="124">
        <f>('Executive Summary(Best)'!$I25/12)*(1+Expense_Increase2)^(DJ$3-1)</f>
        <v>2207.9743642112367</v>
      </c>
      <c r="DK28" s="124">
        <f>('Executive Summary(Best)'!$I25/12)*(1+Expense_Increase2)^(DK$3-1)</f>
        <v>2207.9743642112367</v>
      </c>
      <c r="DL28" s="124">
        <f>('Executive Summary(Best)'!$I25/12)*(1+Expense_Increase2)^(DL$3-1)</f>
        <v>2207.9743642112367</v>
      </c>
      <c r="DM28" s="124">
        <f>('Executive Summary(Best)'!$I25/12)*(1+Expense_Increase2)^(DM$3-1)</f>
        <v>2207.9743642112367</v>
      </c>
      <c r="DN28" s="124">
        <f>('Executive Summary(Best)'!$I25/12)*(1+Expense_Increase2)^(DN$3-1)</f>
        <v>2207.9743642112367</v>
      </c>
      <c r="DO28" s="124">
        <f>('Executive Summary(Best)'!$I25/12)*(1+Expense_Increase2)^(DO$3-1)</f>
        <v>2207.9743642112367</v>
      </c>
      <c r="DP28" s="124">
        <f>('Executive Summary(Best)'!$I25/12)*(1+Expense_Increase2)^(DP$3-1)</f>
        <v>2207.9743642112367</v>
      </c>
      <c r="DQ28" s="124">
        <f>('Executive Summary(Best)'!$I25/12)*(1+Expense_Increase2)^(DQ$3-1)</f>
        <v>2207.9743642112367</v>
      </c>
      <c r="DR28" s="124">
        <f>('Executive Summary(Best)'!$I25/12)*(1+Expense_Increase2)^(DR$3-1)</f>
        <v>2207.9743642112367</v>
      </c>
      <c r="DS28" s="124">
        <f>('Executive Summary(Best)'!$I25/12)*(1+Expense_Increase2)^(DS$3-1)</f>
        <v>2256.5498002238842</v>
      </c>
      <c r="DT28" s="124">
        <f>('Executive Summary(Best)'!$I25/12)*(1+Expense_Increase2)^(DT$3-1)</f>
        <v>2256.5498002238842</v>
      </c>
      <c r="DU28" s="124">
        <f>('Executive Summary(Best)'!$I25/12)*(1+Expense_Increase2)^(DU$3-1)</f>
        <v>2256.5498002238842</v>
      </c>
      <c r="DV28" s="124">
        <f>('Executive Summary(Best)'!$I25/12)*(1+Expense_Increase2)^(DV$3-1)</f>
        <v>2256.5498002238842</v>
      </c>
      <c r="DW28" s="124">
        <f>('Executive Summary(Best)'!$I25/12)*(1+Expense_Increase2)^(DW$3-1)</f>
        <v>2256.5498002238842</v>
      </c>
      <c r="DX28" s="124">
        <f>('Executive Summary(Best)'!$I25/12)*(1+Expense_Increase2)^(DX$3-1)</f>
        <v>2256.5498002238842</v>
      </c>
      <c r="DY28" s="124">
        <f>('Executive Summary(Best)'!$I25/12)*(1+Expense_Increase2)^(DY$3-1)</f>
        <v>2256.5498002238842</v>
      </c>
      <c r="DZ28" s="124">
        <f>('Executive Summary(Best)'!$I25/12)*(1+Expense_Increase2)^(DZ$3-1)</f>
        <v>2256.5498002238842</v>
      </c>
      <c r="EA28" s="124">
        <f>('Executive Summary(Best)'!$I25/12)*(1+Expense_Increase2)^(EA$3-1)</f>
        <v>2256.5498002238842</v>
      </c>
      <c r="EB28" s="124">
        <f>('Executive Summary(Best)'!$I25/12)*(1+Expense_Increase2)^(EB$3-1)</f>
        <v>2256.5498002238842</v>
      </c>
      <c r="EC28" s="124">
        <f>('Executive Summary(Best)'!$I25/12)*(1+Expense_Increase2)^(EC$3-1)</f>
        <v>2256.5498002238842</v>
      </c>
      <c r="ED28" s="124">
        <f>('Executive Summary(Best)'!$I25/12)*(1+Expense_Increase2)^(ED$3-1)</f>
        <v>2256.5498002238842</v>
      </c>
      <c r="EE28" s="124">
        <f>('Executive Summary(Best)'!$I25/12)*(1+Expense_Increase2)^(EE$3-1)</f>
        <v>2306.1938958288097</v>
      </c>
      <c r="EF28" s="124">
        <f>('Executive Summary(Best)'!$I25/12)*(1+Expense_Increase2)^(EF$3-1)</f>
        <v>2306.1938958288097</v>
      </c>
      <c r="EG28" s="124">
        <f>('Executive Summary(Best)'!$I25/12)*(1+Expense_Increase2)^(EG$3-1)</f>
        <v>2306.1938958288097</v>
      </c>
      <c r="EH28" s="124">
        <f>('Executive Summary(Best)'!$I25/12)*(1+Expense_Increase2)^(EH$3-1)</f>
        <v>2306.1938958288097</v>
      </c>
      <c r="EI28" s="124">
        <f>('Executive Summary(Best)'!$I25/12)*(1+Expense_Increase2)^(EI$3-1)</f>
        <v>2306.1938958288097</v>
      </c>
      <c r="EJ28" s="124">
        <f>('Executive Summary(Best)'!$I25/12)*(1+Expense_Increase2)^(EJ$3-1)</f>
        <v>2306.1938958288097</v>
      </c>
      <c r="EK28" s="124">
        <f>('Executive Summary(Best)'!$I25/12)*(1+Expense_Increase2)^(EK$3-1)</f>
        <v>2306.1938958288097</v>
      </c>
      <c r="EL28" s="124">
        <f>('Executive Summary(Best)'!$I25/12)*(1+Expense_Increase2)^(EL$3-1)</f>
        <v>2306.1938958288097</v>
      </c>
      <c r="EM28" s="124">
        <f>('Executive Summary(Best)'!$I25/12)*(1+Expense_Increase2)^(EM$3-1)</f>
        <v>2306.1938958288097</v>
      </c>
      <c r="EN28" s="124">
        <f>('Executive Summary(Best)'!$I25/12)*(1+Expense_Increase2)^(EN$3-1)</f>
        <v>2306.1938958288097</v>
      </c>
      <c r="EO28" s="124">
        <f>('Executive Summary(Best)'!$I25/12)*(1+Expense_Increase2)^(EO$3-1)</f>
        <v>2306.1938958288097</v>
      </c>
      <c r="EP28" s="124">
        <f>('Executive Summary(Best)'!$I25/12)*(1+Expense_Increase2)^(EP$3-1)</f>
        <v>2306.1938958288097</v>
      </c>
      <c r="EQ28" s="27"/>
    </row>
    <row r="29" spans="1:147" ht="15.75" customHeight="1" x14ac:dyDescent="0.2">
      <c r="B29" s="161" t="str">
        <f>Executive_Summary!F26</f>
        <v xml:space="preserve">Payroll Taxes </v>
      </c>
      <c r="Z29" s="3"/>
      <c r="AA29" s="124">
        <f>('Executive Summary(Best)'!$I26/12)*(1+Expense_Increase2)^(AA$3-1)</f>
        <v>0</v>
      </c>
      <c r="AB29" s="124">
        <f>('Executive Summary(Best)'!$I26/12)*(1+Expense_Increase2)^(AB$3-1)</f>
        <v>0</v>
      </c>
      <c r="AC29" s="124">
        <f>('Executive Summary(Best)'!$I26/12)*(1+Expense_Increase2)^(AC$3-1)</f>
        <v>0</v>
      </c>
      <c r="AD29" s="124">
        <f>('Executive Summary(Best)'!$I26/12)*(1+Expense_Increase2)^(AD$3-1)</f>
        <v>0</v>
      </c>
      <c r="AE29" s="124">
        <f>('Executive Summary(Best)'!$I26/12)*(1+Expense_Increase2)^(AE$3-1)</f>
        <v>0</v>
      </c>
      <c r="AF29" s="124">
        <f>('Executive Summary(Best)'!$I26/12)*(1+Expense_Increase2)^(AF$3-1)</f>
        <v>0</v>
      </c>
      <c r="AG29" s="124">
        <f>('Executive Summary(Best)'!$I26/12)*(1+Expense_Increase2)^(AG$3-1)</f>
        <v>0</v>
      </c>
      <c r="AH29" s="124">
        <f>('Executive Summary(Best)'!$I26/12)*(1+Expense_Increase2)^(AH$3-1)</f>
        <v>0</v>
      </c>
      <c r="AI29" s="124">
        <f>('Executive Summary(Best)'!$I26/12)*(1+Expense_Increase2)^(AI$3-1)</f>
        <v>0</v>
      </c>
      <c r="AJ29" s="124">
        <f>('Executive Summary(Best)'!$I26/12)*(1+Expense_Increase2)^(AJ$3-1)</f>
        <v>0</v>
      </c>
      <c r="AK29" s="124">
        <f>('Executive Summary(Best)'!$I26/12)*(1+Expense_Increase2)^(AK$3-1)</f>
        <v>0</v>
      </c>
      <c r="AL29" s="124">
        <f>('Executive Summary(Best)'!$I26/12)*(1+Expense_Increase2)^(AL$3-1)</f>
        <v>0</v>
      </c>
      <c r="AM29" s="124">
        <f>('Executive Summary(Best)'!$I26/12)*(1+Expense_Increase2)^(AM$3-1)</f>
        <v>0</v>
      </c>
      <c r="AN29" s="124">
        <f>('Executive Summary(Best)'!$I26/12)*(1+Expense_Increase2)^(AN$3-1)</f>
        <v>0</v>
      </c>
      <c r="AO29" s="124">
        <f>('Executive Summary(Best)'!$I26/12)*(1+Expense_Increase2)^(AO$3-1)</f>
        <v>0</v>
      </c>
      <c r="AP29" s="124">
        <f>('Executive Summary(Best)'!$I26/12)*(1+Expense_Increase2)^(AP$3-1)</f>
        <v>0</v>
      </c>
      <c r="AQ29" s="124">
        <f>('Executive Summary(Best)'!$I26/12)*(1+Expense_Increase2)^(AQ$3-1)</f>
        <v>0</v>
      </c>
      <c r="AR29" s="124">
        <f>('Executive Summary(Best)'!$I26/12)*(1+Expense_Increase2)^(AR$3-1)</f>
        <v>0</v>
      </c>
      <c r="AS29" s="124">
        <f>('Executive Summary(Best)'!$I26/12)*(1+Expense_Increase2)^(AS$3-1)</f>
        <v>0</v>
      </c>
      <c r="AT29" s="124">
        <f>('Executive Summary(Best)'!$I26/12)*(1+Expense_Increase2)^(AT$3-1)</f>
        <v>0</v>
      </c>
      <c r="AU29" s="124">
        <f>('Executive Summary(Best)'!$I26/12)*(1+Expense_Increase2)^(AU$3-1)</f>
        <v>0</v>
      </c>
      <c r="AV29" s="124">
        <f>('Executive Summary(Best)'!$I26/12)*(1+Expense_Increase2)^(AV$3-1)</f>
        <v>0</v>
      </c>
      <c r="AW29" s="124">
        <f>('Executive Summary(Best)'!$I26/12)*(1+Expense_Increase2)^(AW$3-1)</f>
        <v>0</v>
      </c>
      <c r="AX29" s="124">
        <f>('Executive Summary(Best)'!$I26/12)*(1+Expense_Increase2)^(AX$3-1)</f>
        <v>0</v>
      </c>
      <c r="AY29" s="124">
        <f>('Executive Summary(Best)'!$I26/12)*(1+Expense_Increase2)^(AY$3-1)</f>
        <v>0</v>
      </c>
      <c r="AZ29" s="124">
        <f>('Executive Summary(Best)'!$I26/12)*(1+Expense_Increase2)^(AZ$3-1)</f>
        <v>0</v>
      </c>
      <c r="BA29" s="124">
        <f>('Executive Summary(Best)'!$I26/12)*(1+Expense_Increase2)^(BA$3-1)</f>
        <v>0</v>
      </c>
      <c r="BB29" s="124">
        <f>('Executive Summary(Best)'!$I26/12)*(1+Expense_Increase2)^(BB$3-1)</f>
        <v>0</v>
      </c>
      <c r="BC29" s="124">
        <f>('Executive Summary(Best)'!$I26/12)*(1+Expense_Increase2)^(BC$3-1)</f>
        <v>0</v>
      </c>
      <c r="BD29" s="124">
        <f>('Executive Summary(Best)'!$I26/12)*(1+Expense_Increase2)^(BD$3-1)</f>
        <v>0</v>
      </c>
      <c r="BE29" s="124">
        <f>('Executive Summary(Best)'!$I26/12)*(1+Expense_Increase2)^(BE$3-1)</f>
        <v>0</v>
      </c>
      <c r="BF29" s="124">
        <f>('Executive Summary(Best)'!$I26/12)*(1+Expense_Increase2)^(BF$3-1)</f>
        <v>0</v>
      </c>
      <c r="BG29" s="124">
        <f>('Executive Summary(Best)'!$I26/12)*(1+Expense_Increase2)^(BG$3-1)</f>
        <v>0</v>
      </c>
      <c r="BH29" s="124">
        <f>('Executive Summary(Best)'!$I26/12)*(1+Expense_Increase2)^(BH$3-1)</f>
        <v>0</v>
      </c>
      <c r="BI29" s="124">
        <f>('Executive Summary(Best)'!$I26/12)*(1+Expense_Increase2)^(BI$3-1)</f>
        <v>0</v>
      </c>
      <c r="BJ29" s="124">
        <f>('Executive Summary(Best)'!$I26/12)*(1+Expense_Increase2)^(BJ$3-1)</f>
        <v>0</v>
      </c>
      <c r="BK29" s="124">
        <f>('Executive Summary(Best)'!$I26/12)*(1+Expense_Increase2)^(BK$3-1)</f>
        <v>0</v>
      </c>
      <c r="BL29" s="124">
        <f>('Executive Summary(Best)'!$I26/12)*(1+Expense_Increase2)^(BL$3-1)</f>
        <v>0</v>
      </c>
      <c r="BM29" s="124">
        <f>('Executive Summary(Best)'!$I26/12)*(1+Expense_Increase2)^(BM$3-1)</f>
        <v>0</v>
      </c>
      <c r="BN29" s="124">
        <f>('Executive Summary(Best)'!$I26/12)*(1+Expense_Increase2)^(BN$3-1)</f>
        <v>0</v>
      </c>
      <c r="BO29" s="124">
        <f>('Executive Summary(Best)'!$I26/12)*(1+Expense_Increase2)^(BO$3-1)</f>
        <v>0</v>
      </c>
      <c r="BP29" s="124">
        <f>('Executive Summary(Best)'!$I26/12)*(1+Expense_Increase2)^(BP$3-1)</f>
        <v>0</v>
      </c>
      <c r="BQ29" s="124">
        <f>('Executive Summary(Best)'!$I26/12)*(1+Expense_Increase2)^(BQ$3-1)</f>
        <v>0</v>
      </c>
      <c r="BR29" s="124">
        <f>('Executive Summary(Best)'!$I26/12)*(1+Expense_Increase2)^(BR$3-1)</f>
        <v>0</v>
      </c>
      <c r="BS29" s="124">
        <f>('Executive Summary(Best)'!$I26/12)*(1+Expense_Increase2)^(BS$3-1)</f>
        <v>0</v>
      </c>
      <c r="BT29" s="124">
        <f>('Executive Summary(Best)'!$I26/12)*(1+Expense_Increase2)^(BT$3-1)</f>
        <v>0</v>
      </c>
      <c r="BU29" s="124">
        <f>('Executive Summary(Best)'!$I26/12)*(1+Expense_Increase2)^(BU$3-1)</f>
        <v>0</v>
      </c>
      <c r="BV29" s="124">
        <f>('Executive Summary(Best)'!$I26/12)*(1+Expense_Increase2)^(BV$3-1)</f>
        <v>0</v>
      </c>
      <c r="BW29" s="124">
        <f>('Executive Summary(Best)'!$I26/12)*(1+Expense_Increase2)^(BW$3-1)</f>
        <v>0</v>
      </c>
      <c r="BX29" s="124">
        <f>('Executive Summary(Best)'!$I26/12)*(1+Expense_Increase2)^(BX$3-1)</f>
        <v>0</v>
      </c>
      <c r="BY29" s="124">
        <f>('Executive Summary(Best)'!$I26/12)*(1+Expense_Increase2)^(BY$3-1)</f>
        <v>0</v>
      </c>
      <c r="BZ29" s="124">
        <f>('Executive Summary(Best)'!$I26/12)*(1+Expense_Increase2)^(BZ$3-1)</f>
        <v>0</v>
      </c>
      <c r="CA29" s="124">
        <f>('Executive Summary(Best)'!$I26/12)*(1+Expense_Increase2)^(CA$3-1)</f>
        <v>0</v>
      </c>
      <c r="CB29" s="124">
        <f>('Executive Summary(Best)'!$I26/12)*(1+Expense_Increase2)^(CB$3-1)</f>
        <v>0</v>
      </c>
      <c r="CC29" s="124">
        <f>('Executive Summary(Best)'!$I26/12)*(1+Expense_Increase2)^(CC$3-1)</f>
        <v>0</v>
      </c>
      <c r="CD29" s="124">
        <f>('Executive Summary(Best)'!$I26/12)*(1+Expense_Increase2)^(CD$3-1)</f>
        <v>0</v>
      </c>
      <c r="CE29" s="124">
        <f>('Executive Summary(Best)'!$I26/12)*(1+Expense_Increase2)^(CE$3-1)</f>
        <v>0</v>
      </c>
      <c r="CF29" s="124">
        <f>('Executive Summary(Best)'!$I26/12)*(1+Expense_Increase2)^(CF$3-1)</f>
        <v>0</v>
      </c>
      <c r="CG29" s="124">
        <f>('Executive Summary(Best)'!$I26/12)*(1+Expense_Increase2)^(CG$3-1)</f>
        <v>0</v>
      </c>
      <c r="CH29" s="124">
        <f>('Executive Summary(Best)'!$I26/12)*(1+Expense_Increase2)^(CH$3-1)</f>
        <v>0</v>
      </c>
      <c r="CI29" s="124">
        <f>('Executive Summary(Best)'!$I26/12)*(1+Expense_Increase2)^(CI$3-1)</f>
        <v>0</v>
      </c>
      <c r="CJ29" s="124">
        <f>('Executive Summary(Best)'!$I26/12)*(1+Expense_Increase2)^(CJ$3-1)</f>
        <v>0</v>
      </c>
      <c r="CK29" s="124">
        <f>('Executive Summary(Best)'!$I26/12)*(1+Expense_Increase2)^(CK$3-1)</f>
        <v>0</v>
      </c>
      <c r="CL29" s="124">
        <f>('Executive Summary(Best)'!$I26/12)*(1+Expense_Increase2)^(CL$3-1)</f>
        <v>0</v>
      </c>
      <c r="CM29" s="124">
        <f>('Executive Summary(Best)'!$I26/12)*(1+Expense_Increase2)^(CM$3-1)</f>
        <v>0</v>
      </c>
      <c r="CN29" s="124">
        <f>('Executive Summary(Best)'!$I26/12)*(1+Expense_Increase2)^(CN$3-1)</f>
        <v>0</v>
      </c>
      <c r="CO29" s="124">
        <f>('Executive Summary(Best)'!$I26/12)*(1+Expense_Increase2)^(CO$3-1)</f>
        <v>0</v>
      </c>
      <c r="CP29" s="124">
        <f>('Executive Summary(Best)'!$I26/12)*(1+Expense_Increase2)^(CP$3-1)</f>
        <v>0</v>
      </c>
      <c r="CQ29" s="124">
        <f>('Executive Summary(Best)'!$I26/12)*(1+Expense_Increase2)^(CQ$3-1)</f>
        <v>0</v>
      </c>
      <c r="CR29" s="124">
        <f>('Executive Summary(Best)'!$I26/12)*(1+Expense_Increase2)^(CR$3-1)</f>
        <v>0</v>
      </c>
      <c r="CS29" s="124">
        <f>('Executive Summary(Best)'!$I26/12)*(1+Expense_Increase2)^(CS$3-1)</f>
        <v>0</v>
      </c>
      <c r="CT29" s="124">
        <f>('Executive Summary(Best)'!$I26/12)*(1+Expense_Increase2)^(CT$3-1)</f>
        <v>0</v>
      </c>
      <c r="CU29" s="124">
        <f>('Executive Summary(Best)'!$I26/12)*(1+Expense_Increase2)^(CU$3-1)</f>
        <v>0</v>
      </c>
      <c r="CV29" s="124">
        <f>('Executive Summary(Best)'!$I26/12)*(1+Expense_Increase2)^(CV$3-1)</f>
        <v>0</v>
      </c>
      <c r="CW29" s="124">
        <f>('Executive Summary(Best)'!$I26/12)*(1+Expense_Increase2)^(CW$3-1)</f>
        <v>0</v>
      </c>
      <c r="CX29" s="124">
        <f>('Executive Summary(Best)'!$I26/12)*(1+Expense_Increase2)^(CX$3-1)</f>
        <v>0</v>
      </c>
      <c r="CY29" s="124">
        <f>('Executive Summary(Best)'!$I26/12)*(1+Expense_Increase2)^(CY$3-1)</f>
        <v>0</v>
      </c>
      <c r="CZ29" s="124">
        <f>('Executive Summary(Best)'!$I26/12)*(1+Expense_Increase2)^(CZ$3-1)</f>
        <v>0</v>
      </c>
      <c r="DA29" s="124">
        <f>('Executive Summary(Best)'!$I26/12)*(1+Expense_Increase2)^(DA$3-1)</f>
        <v>0</v>
      </c>
      <c r="DB29" s="124">
        <f>('Executive Summary(Best)'!$I26/12)*(1+Expense_Increase2)^(DB$3-1)</f>
        <v>0</v>
      </c>
      <c r="DC29" s="124">
        <f>('Executive Summary(Best)'!$I26/12)*(1+Expense_Increase2)^(DC$3-1)</f>
        <v>0</v>
      </c>
      <c r="DD29" s="124">
        <f>('Executive Summary(Best)'!$I26/12)*(1+Expense_Increase2)^(DD$3-1)</f>
        <v>0</v>
      </c>
      <c r="DE29" s="124">
        <f>('Executive Summary(Best)'!$I26/12)*(1+Expense_Increase2)^(DE$3-1)</f>
        <v>0</v>
      </c>
      <c r="DF29" s="124">
        <f>('Executive Summary(Best)'!$I26/12)*(1+Expense_Increase2)^(DF$3-1)</f>
        <v>0</v>
      </c>
      <c r="DG29" s="124">
        <f>('Executive Summary(Best)'!$I26/12)*(1+Expense_Increase2)^(DG$3-1)</f>
        <v>0</v>
      </c>
      <c r="DH29" s="124">
        <f>('Executive Summary(Best)'!$I26/12)*(1+Expense_Increase2)^(DH$3-1)</f>
        <v>0</v>
      </c>
      <c r="DI29" s="124">
        <f>('Executive Summary(Best)'!$I26/12)*(1+Expense_Increase2)^(DI$3-1)</f>
        <v>0</v>
      </c>
      <c r="DJ29" s="124">
        <f>('Executive Summary(Best)'!$I26/12)*(1+Expense_Increase2)^(DJ$3-1)</f>
        <v>0</v>
      </c>
      <c r="DK29" s="124">
        <f>('Executive Summary(Best)'!$I26/12)*(1+Expense_Increase2)^(DK$3-1)</f>
        <v>0</v>
      </c>
      <c r="DL29" s="124">
        <f>('Executive Summary(Best)'!$I26/12)*(1+Expense_Increase2)^(DL$3-1)</f>
        <v>0</v>
      </c>
      <c r="DM29" s="124">
        <f>('Executive Summary(Best)'!$I26/12)*(1+Expense_Increase2)^(DM$3-1)</f>
        <v>0</v>
      </c>
      <c r="DN29" s="124">
        <f>('Executive Summary(Best)'!$I26/12)*(1+Expense_Increase2)^(DN$3-1)</f>
        <v>0</v>
      </c>
      <c r="DO29" s="124">
        <f>('Executive Summary(Best)'!$I26/12)*(1+Expense_Increase2)^(DO$3-1)</f>
        <v>0</v>
      </c>
      <c r="DP29" s="124">
        <f>('Executive Summary(Best)'!$I26/12)*(1+Expense_Increase2)^(DP$3-1)</f>
        <v>0</v>
      </c>
      <c r="DQ29" s="124">
        <f>('Executive Summary(Best)'!$I26/12)*(1+Expense_Increase2)^(DQ$3-1)</f>
        <v>0</v>
      </c>
      <c r="DR29" s="124">
        <f>('Executive Summary(Best)'!$I26/12)*(1+Expense_Increase2)^(DR$3-1)</f>
        <v>0</v>
      </c>
      <c r="DS29" s="124">
        <f>('Executive Summary(Best)'!$I26/12)*(1+Expense_Increase2)^(DS$3-1)</f>
        <v>0</v>
      </c>
      <c r="DT29" s="124">
        <f>('Executive Summary(Best)'!$I26/12)*(1+Expense_Increase2)^(DT$3-1)</f>
        <v>0</v>
      </c>
      <c r="DU29" s="124">
        <f>('Executive Summary(Best)'!$I26/12)*(1+Expense_Increase2)^(DU$3-1)</f>
        <v>0</v>
      </c>
      <c r="DV29" s="124">
        <f>('Executive Summary(Best)'!$I26/12)*(1+Expense_Increase2)^(DV$3-1)</f>
        <v>0</v>
      </c>
      <c r="DW29" s="124">
        <f>('Executive Summary(Best)'!$I26/12)*(1+Expense_Increase2)^(DW$3-1)</f>
        <v>0</v>
      </c>
      <c r="DX29" s="124">
        <f>('Executive Summary(Best)'!$I26/12)*(1+Expense_Increase2)^(DX$3-1)</f>
        <v>0</v>
      </c>
      <c r="DY29" s="124">
        <f>('Executive Summary(Best)'!$I26/12)*(1+Expense_Increase2)^(DY$3-1)</f>
        <v>0</v>
      </c>
      <c r="DZ29" s="124">
        <f>('Executive Summary(Best)'!$I26/12)*(1+Expense_Increase2)^(DZ$3-1)</f>
        <v>0</v>
      </c>
      <c r="EA29" s="124">
        <f>('Executive Summary(Best)'!$I26/12)*(1+Expense_Increase2)^(EA$3-1)</f>
        <v>0</v>
      </c>
      <c r="EB29" s="124">
        <f>('Executive Summary(Best)'!$I26/12)*(1+Expense_Increase2)^(EB$3-1)</f>
        <v>0</v>
      </c>
      <c r="EC29" s="124">
        <f>('Executive Summary(Best)'!$I26/12)*(1+Expense_Increase2)^(EC$3-1)</f>
        <v>0</v>
      </c>
      <c r="ED29" s="124">
        <f>('Executive Summary(Best)'!$I26/12)*(1+Expense_Increase2)^(ED$3-1)</f>
        <v>0</v>
      </c>
      <c r="EE29" s="124">
        <f>('Executive Summary(Best)'!$I26/12)*(1+Expense_Increase2)^(EE$3-1)</f>
        <v>0</v>
      </c>
      <c r="EF29" s="124">
        <f>('Executive Summary(Best)'!$I26/12)*(1+Expense_Increase2)^(EF$3-1)</f>
        <v>0</v>
      </c>
      <c r="EG29" s="124">
        <f>('Executive Summary(Best)'!$I26/12)*(1+Expense_Increase2)^(EG$3-1)</f>
        <v>0</v>
      </c>
      <c r="EH29" s="124">
        <f>('Executive Summary(Best)'!$I26/12)*(1+Expense_Increase2)^(EH$3-1)</f>
        <v>0</v>
      </c>
      <c r="EI29" s="124">
        <f>('Executive Summary(Best)'!$I26/12)*(1+Expense_Increase2)^(EI$3-1)</f>
        <v>0</v>
      </c>
      <c r="EJ29" s="124">
        <f>('Executive Summary(Best)'!$I26/12)*(1+Expense_Increase2)^(EJ$3-1)</f>
        <v>0</v>
      </c>
      <c r="EK29" s="124">
        <f>('Executive Summary(Best)'!$I26/12)*(1+Expense_Increase2)^(EK$3-1)</f>
        <v>0</v>
      </c>
      <c r="EL29" s="124">
        <f>('Executive Summary(Best)'!$I26/12)*(1+Expense_Increase2)^(EL$3-1)</f>
        <v>0</v>
      </c>
      <c r="EM29" s="124">
        <f>('Executive Summary(Best)'!$I26/12)*(1+Expense_Increase2)^(EM$3-1)</f>
        <v>0</v>
      </c>
      <c r="EN29" s="124">
        <f>('Executive Summary(Best)'!$I26/12)*(1+Expense_Increase2)^(EN$3-1)</f>
        <v>0</v>
      </c>
      <c r="EO29" s="124">
        <f>('Executive Summary(Best)'!$I26/12)*(1+Expense_Increase2)^(EO$3-1)</f>
        <v>0</v>
      </c>
      <c r="EP29" s="124">
        <f>('Executive Summary(Best)'!$I26/12)*(1+Expense_Increase2)^(EP$3-1)</f>
        <v>0</v>
      </c>
      <c r="EQ29" s="27"/>
    </row>
    <row r="30" spans="1:147" ht="15.75" customHeight="1" x14ac:dyDescent="0.2">
      <c r="B30" s="161" t="str">
        <f>Executive_Summary!F27</f>
        <v xml:space="preserve">Other Taxes </v>
      </c>
      <c r="Z30" s="3"/>
      <c r="AA30" s="124">
        <f>('Executive Summary(Best)'!$I27/12)*(1+Expense_Increase2)^(AA$3-1)</f>
        <v>0</v>
      </c>
      <c r="AB30" s="124">
        <f>('Executive Summary(Best)'!$I27/12)*(1+Expense_Increase2)^(AB$3-1)</f>
        <v>0</v>
      </c>
      <c r="AC30" s="124">
        <f>('Executive Summary(Best)'!$I27/12)*(1+Expense_Increase2)^(AC$3-1)</f>
        <v>0</v>
      </c>
      <c r="AD30" s="124">
        <f>('Executive Summary(Best)'!$I27/12)*(1+Expense_Increase2)^(AD$3-1)</f>
        <v>0</v>
      </c>
      <c r="AE30" s="124">
        <f>('Executive Summary(Best)'!$I27/12)*(1+Expense_Increase2)^(AE$3-1)</f>
        <v>0</v>
      </c>
      <c r="AF30" s="124">
        <f>('Executive Summary(Best)'!$I27/12)*(1+Expense_Increase2)^(AF$3-1)</f>
        <v>0</v>
      </c>
      <c r="AG30" s="124">
        <f>('Executive Summary(Best)'!$I27/12)*(1+Expense_Increase2)^(AG$3-1)</f>
        <v>0</v>
      </c>
      <c r="AH30" s="124">
        <f>('Executive Summary(Best)'!$I27/12)*(1+Expense_Increase2)^(AH$3-1)</f>
        <v>0</v>
      </c>
      <c r="AI30" s="124">
        <f>('Executive Summary(Best)'!$I27/12)*(1+Expense_Increase2)^(AI$3-1)</f>
        <v>0</v>
      </c>
      <c r="AJ30" s="124">
        <f>('Executive Summary(Best)'!$I27/12)*(1+Expense_Increase2)^(AJ$3-1)</f>
        <v>0</v>
      </c>
      <c r="AK30" s="124">
        <f>('Executive Summary(Best)'!$I27/12)*(1+Expense_Increase2)^(AK$3-1)</f>
        <v>0</v>
      </c>
      <c r="AL30" s="124">
        <f>('Executive Summary(Best)'!$I27/12)*(1+Expense_Increase2)^(AL$3-1)</f>
        <v>0</v>
      </c>
      <c r="AM30" s="124">
        <f>('Executive Summary(Best)'!$I27/12)*(1+Expense_Increase2)^(AM$3-1)</f>
        <v>0</v>
      </c>
      <c r="AN30" s="124">
        <f>('Executive Summary(Best)'!$I27/12)*(1+Expense_Increase2)^(AN$3-1)</f>
        <v>0</v>
      </c>
      <c r="AO30" s="124">
        <f>('Executive Summary(Best)'!$I27/12)*(1+Expense_Increase2)^(AO$3-1)</f>
        <v>0</v>
      </c>
      <c r="AP30" s="124">
        <f>('Executive Summary(Best)'!$I27/12)*(1+Expense_Increase2)^(AP$3-1)</f>
        <v>0</v>
      </c>
      <c r="AQ30" s="124">
        <f>('Executive Summary(Best)'!$I27/12)*(1+Expense_Increase2)^(AQ$3-1)</f>
        <v>0</v>
      </c>
      <c r="AR30" s="124">
        <f>('Executive Summary(Best)'!$I27/12)*(1+Expense_Increase2)^(AR$3-1)</f>
        <v>0</v>
      </c>
      <c r="AS30" s="124">
        <f>('Executive Summary(Best)'!$I27/12)*(1+Expense_Increase2)^(AS$3-1)</f>
        <v>0</v>
      </c>
      <c r="AT30" s="124">
        <f>('Executive Summary(Best)'!$I27/12)*(1+Expense_Increase2)^(AT$3-1)</f>
        <v>0</v>
      </c>
      <c r="AU30" s="124">
        <f>('Executive Summary(Best)'!$I27/12)*(1+Expense_Increase2)^(AU$3-1)</f>
        <v>0</v>
      </c>
      <c r="AV30" s="124">
        <f>('Executive Summary(Best)'!$I27/12)*(1+Expense_Increase2)^(AV$3-1)</f>
        <v>0</v>
      </c>
      <c r="AW30" s="124">
        <f>('Executive Summary(Best)'!$I27/12)*(1+Expense_Increase2)^(AW$3-1)</f>
        <v>0</v>
      </c>
      <c r="AX30" s="124">
        <f>('Executive Summary(Best)'!$I27/12)*(1+Expense_Increase2)^(AX$3-1)</f>
        <v>0</v>
      </c>
      <c r="AY30" s="124">
        <f>('Executive Summary(Best)'!$I27/12)*(1+Expense_Increase2)^(AY$3-1)</f>
        <v>0</v>
      </c>
      <c r="AZ30" s="124">
        <f>('Executive Summary(Best)'!$I27/12)*(1+Expense_Increase2)^(AZ$3-1)</f>
        <v>0</v>
      </c>
      <c r="BA30" s="124">
        <f>('Executive Summary(Best)'!$I27/12)*(1+Expense_Increase2)^(BA$3-1)</f>
        <v>0</v>
      </c>
      <c r="BB30" s="124">
        <f>('Executive Summary(Best)'!$I27/12)*(1+Expense_Increase2)^(BB$3-1)</f>
        <v>0</v>
      </c>
      <c r="BC30" s="124">
        <f>('Executive Summary(Best)'!$I27/12)*(1+Expense_Increase2)^(BC$3-1)</f>
        <v>0</v>
      </c>
      <c r="BD30" s="124">
        <f>('Executive Summary(Best)'!$I27/12)*(1+Expense_Increase2)^(BD$3-1)</f>
        <v>0</v>
      </c>
      <c r="BE30" s="124">
        <f>('Executive Summary(Best)'!$I27/12)*(1+Expense_Increase2)^(BE$3-1)</f>
        <v>0</v>
      </c>
      <c r="BF30" s="124">
        <f>('Executive Summary(Best)'!$I27/12)*(1+Expense_Increase2)^(BF$3-1)</f>
        <v>0</v>
      </c>
      <c r="BG30" s="124">
        <f>('Executive Summary(Best)'!$I27/12)*(1+Expense_Increase2)^(BG$3-1)</f>
        <v>0</v>
      </c>
      <c r="BH30" s="124">
        <f>('Executive Summary(Best)'!$I27/12)*(1+Expense_Increase2)^(BH$3-1)</f>
        <v>0</v>
      </c>
      <c r="BI30" s="124">
        <f>('Executive Summary(Best)'!$I27/12)*(1+Expense_Increase2)^(BI$3-1)</f>
        <v>0</v>
      </c>
      <c r="BJ30" s="124">
        <f>('Executive Summary(Best)'!$I27/12)*(1+Expense_Increase2)^(BJ$3-1)</f>
        <v>0</v>
      </c>
      <c r="BK30" s="124">
        <f>('Executive Summary(Best)'!$I27/12)*(1+Expense_Increase2)^(BK$3-1)</f>
        <v>0</v>
      </c>
      <c r="BL30" s="124">
        <f>('Executive Summary(Best)'!$I27/12)*(1+Expense_Increase2)^(BL$3-1)</f>
        <v>0</v>
      </c>
      <c r="BM30" s="124">
        <f>('Executive Summary(Best)'!$I27/12)*(1+Expense_Increase2)^(BM$3-1)</f>
        <v>0</v>
      </c>
      <c r="BN30" s="124">
        <f>('Executive Summary(Best)'!$I27/12)*(1+Expense_Increase2)^(BN$3-1)</f>
        <v>0</v>
      </c>
      <c r="BO30" s="124">
        <f>('Executive Summary(Best)'!$I27/12)*(1+Expense_Increase2)^(BO$3-1)</f>
        <v>0</v>
      </c>
      <c r="BP30" s="124">
        <f>('Executive Summary(Best)'!$I27/12)*(1+Expense_Increase2)^(BP$3-1)</f>
        <v>0</v>
      </c>
      <c r="BQ30" s="124">
        <f>('Executive Summary(Best)'!$I27/12)*(1+Expense_Increase2)^(BQ$3-1)</f>
        <v>0</v>
      </c>
      <c r="BR30" s="124">
        <f>('Executive Summary(Best)'!$I27/12)*(1+Expense_Increase2)^(BR$3-1)</f>
        <v>0</v>
      </c>
      <c r="BS30" s="124">
        <f>('Executive Summary(Best)'!$I27/12)*(1+Expense_Increase2)^(BS$3-1)</f>
        <v>0</v>
      </c>
      <c r="BT30" s="124">
        <f>('Executive Summary(Best)'!$I27/12)*(1+Expense_Increase2)^(BT$3-1)</f>
        <v>0</v>
      </c>
      <c r="BU30" s="124">
        <f>('Executive Summary(Best)'!$I27/12)*(1+Expense_Increase2)^(BU$3-1)</f>
        <v>0</v>
      </c>
      <c r="BV30" s="124">
        <f>('Executive Summary(Best)'!$I27/12)*(1+Expense_Increase2)^(BV$3-1)</f>
        <v>0</v>
      </c>
      <c r="BW30" s="124">
        <f>('Executive Summary(Best)'!$I27/12)*(1+Expense_Increase2)^(BW$3-1)</f>
        <v>0</v>
      </c>
      <c r="BX30" s="124">
        <f>('Executive Summary(Best)'!$I27/12)*(1+Expense_Increase2)^(BX$3-1)</f>
        <v>0</v>
      </c>
      <c r="BY30" s="124">
        <f>('Executive Summary(Best)'!$I27/12)*(1+Expense_Increase2)^(BY$3-1)</f>
        <v>0</v>
      </c>
      <c r="BZ30" s="124">
        <f>('Executive Summary(Best)'!$I27/12)*(1+Expense_Increase2)^(BZ$3-1)</f>
        <v>0</v>
      </c>
      <c r="CA30" s="124">
        <f>('Executive Summary(Best)'!$I27/12)*(1+Expense_Increase2)^(CA$3-1)</f>
        <v>0</v>
      </c>
      <c r="CB30" s="124">
        <f>('Executive Summary(Best)'!$I27/12)*(1+Expense_Increase2)^(CB$3-1)</f>
        <v>0</v>
      </c>
      <c r="CC30" s="124">
        <f>('Executive Summary(Best)'!$I27/12)*(1+Expense_Increase2)^(CC$3-1)</f>
        <v>0</v>
      </c>
      <c r="CD30" s="124">
        <f>('Executive Summary(Best)'!$I27/12)*(1+Expense_Increase2)^(CD$3-1)</f>
        <v>0</v>
      </c>
      <c r="CE30" s="124">
        <f>('Executive Summary(Best)'!$I27/12)*(1+Expense_Increase2)^(CE$3-1)</f>
        <v>0</v>
      </c>
      <c r="CF30" s="124">
        <f>('Executive Summary(Best)'!$I27/12)*(1+Expense_Increase2)^(CF$3-1)</f>
        <v>0</v>
      </c>
      <c r="CG30" s="124">
        <f>('Executive Summary(Best)'!$I27/12)*(1+Expense_Increase2)^(CG$3-1)</f>
        <v>0</v>
      </c>
      <c r="CH30" s="124">
        <f>('Executive Summary(Best)'!$I27/12)*(1+Expense_Increase2)^(CH$3-1)</f>
        <v>0</v>
      </c>
      <c r="CI30" s="124">
        <f>('Executive Summary(Best)'!$I27/12)*(1+Expense_Increase2)^(CI$3-1)</f>
        <v>0</v>
      </c>
      <c r="CJ30" s="124">
        <f>('Executive Summary(Best)'!$I27/12)*(1+Expense_Increase2)^(CJ$3-1)</f>
        <v>0</v>
      </c>
      <c r="CK30" s="124">
        <f>('Executive Summary(Best)'!$I27/12)*(1+Expense_Increase2)^(CK$3-1)</f>
        <v>0</v>
      </c>
      <c r="CL30" s="124">
        <f>('Executive Summary(Best)'!$I27/12)*(1+Expense_Increase2)^(CL$3-1)</f>
        <v>0</v>
      </c>
      <c r="CM30" s="124">
        <f>('Executive Summary(Best)'!$I27/12)*(1+Expense_Increase2)^(CM$3-1)</f>
        <v>0</v>
      </c>
      <c r="CN30" s="124">
        <f>('Executive Summary(Best)'!$I27/12)*(1+Expense_Increase2)^(CN$3-1)</f>
        <v>0</v>
      </c>
      <c r="CO30" s="124">
        <f>('Executive Summary(Best)'!$I27/12)*(1+Expense_Increase2)^(CO$3-1)</f>
        <v>0</v>
      </c>
      <c r="CP30" s="124">
        <f>('Executive Summary(Best)'!$I27/12)*(1+Expense_Increase2)^(CP$3-1)</f>
        <v>0</v>
      </c>
      <c r="CQ30" s="124">
        <f>('Executive Summary(Best)'!$I27/12)*(1+Expense_Increase2)^(CQ$3-1)</f>
        <v>0</v>
      </c>
      <c r="CR30" s="124">
        <f>('Executive Summary(Best)'!$I27/12)*(1+Expense_Increase2)^(CR$3-1)</f>
        <v>0</v>
      </c>
      <c r="CS30" s="124">
        <f>('Executive Summary(Best)'!$I27/12)*(1+Expense_Increase2)^(CS$3-1)</f>
        <v>0</v>
      </c>
      <c r="CT30" s="124">
        <f>('Executive Summary(Best)'!$I27/12)*(1+Expense_Increase2)^(CT$3-1)</f>
        <v>0</v>
      </c>
      <c r="CU30" s="124">
        <f>('Executive Summary(Best)'!$I27/12)*(1+Expense_Increase2)^(CU$3-1)</f>
        <v>0</v>
      </c>
      <c r="CV30" s="124">
        <f>('Executive Summary(Best)'!$I27/12)*(1+Expense_Increase2)^(CV$3-1)</f>
        <v>0</v>
      </c>
      <c r="CW30" s="124">
        <f>('Executive Summary(Best)'!$I27/12)*(1+Expense_Increase2)^(CW$3-1)</f>
        <v>0</v>
      </c>
      <c r="CX30" s="124">
        <f>('Executive Summary(Best)'!$I27/12)*(1+Expense_Increase2)^(CX$3-1)</f>
        <v>0</v>
      </c>
      <c r="CY30" s="124">
        <f>('Executive Summary(Best)'!$I27/12)*(1+Expense_Increase2)^(CY$3-1)</f>
        <v>0</v>
      </c>
      <c r="CZ30" s="124">
        <f>('Executive Summary(Best)'!$I27/12)*(1+Expense_Increase2)^(CZ$3-1)</f>
        <v>0</v>
      </c>
      <c r="DA30" s="124">
        <f>('Executive Summary(Best)'!$I27/12)*(1+Expense_Increase2)^(DA$3-1)</f>
        <v>0</v>
      </c>
      <c r="DB30" s="124">
        <f>('Executive Summary(Best)'!$I27/12)*(1+Expense_Increase2)^(DB$3-1)</f>
        <v>0</v>
      </c>
      <c r="DC30" s="124">
        <f>('Executive Summary(Best)'!$I27/12)*(1+Expense_Increase2)^(DC$3-1)</f>
        <v>0</v>
      </c>
      <c r="DD30" s="124">
        <f>('Executive Summary(Best)'!$I27/12)*(1+Expense_Increase2)^(DD$3-1)</f>
        <v>0</v>
      </c>
      <c r="DE30" s="124">
        <f>('Executive Summary(Best)'!$I27/12)*(1+Expense_Increase2)^(DE$3-1)</f>
        <v>0</v>
      </c>
      <c r="DF30" s="124">
        <f>('Executive Summary(Best)'!$I27/12)*(1+Expense_Increase2)^(DF$3-1)</f>
        <v>0</v>
      </c>
      <c r="DG30" s="124">
        <f>('Executive Summary(Best)'!$I27/12)*(1+Expense_Increase2)^(DG$3-1)</f>
        <v>0</v>
      </c>
      <c r="DH30" s="124">
        <f>('Executive Summary(Best)'!$I27/12)*(1+Expense_Increase2)^(DH$3-1)</f>
        <v>0</v>
      </c>
      <c r="DI30" s="124">
        <f>('Executive Summary(Best)'!$I27/12)*(1+Expense_Increase2)^(DI$3-1)</f>
        <v>0</v>
      </c>
      <c r="DJ30" s="124">
        <f>('Executive Summary(Best)'!$I27/12)*(1+Expense_Increase2)^(DJ$3-1)</f>
        <v>0</v>
      </c>
      <c r="DK30" s="124">
        <f>('Executive Summary(Best)'!$I27/12)*(1+Expense_Increase2)^(DK$3-1)</f>
        <v>0</v>
      </c>
      <c r="DL30" s="124">
        <f>('Executive Summary(Best)'!$I27/12)*(1+Expense_Increase2)^(DL$3-1)</f>
        <v>0</v>
      </c>
      <c r="DM30" s="124">
        <f>('Executive Summary(Best)'!$I27/12)*(1+Expense_Increase2)^(DM$3-1)</f>
        <v>0</v>
      </c>
      <c r="DN30" s="124">
        <f>('Executive Summary(Best)'!$I27/12)*(1+Expense_Increase2)^(DN$3-1)</f>
        <v>0</v>
      </c>
      <c r="DO30" s="124">
        <f>('Executive Summary(Best)'!$I27/12)*(1+Expense_Increase2)^(DO$3-1)</f>
        <v>0</v>
      </c>
      <c r="DP30" s="124">
        <f>('Executive Summary(Best)'!$I27/12)*(1+Expense_Increase2)^(DP$3-1)</f>
        <v>0</v>
      </c>
      <c r="DQ30" s="124">
        <f>('Executive Summary(Best)'!$I27/12)*(1+Expense_Increase2)^(DQ$3-1)</f>
        <v>0</v>
      </c>
      <c r="DR30" s="124">
        <f>('Executive Summary(Best)'!$I27/12)*(1+Expense_Increase2)^(DR$3-1)</f>
        <v>0</v>
      </c>
      <c r="DS30" s="124">
        <f>('Executive Summary(Best)'!$I27/12)*(1+Expense_Increase2)^(DS$3-1)</f>
        <v>0</v>
      </c>
      <c r="DT30" s="124">
        <f>('Executive Summary(Best)'!$I27/12)*(1+Expense_Increase2)^(DT$3-1)</f>
        <v>0</v>
      </c>
      <c r="DU30" s="124">
        <f>('Executive Summary(Best)'!$I27/12)*(1+Expense_Increase2)^(DU$3-1)</f>
        <v>0</v>
      </c>
      <c r="DV30" s="124">
        <f>('Executive Summary(Best)'!$I27/12)*(1+Expense_Increase2)^(DV$3-1)</f>
        <v>0</v>
      </c>
      <c r="DW30" s="124">
        <f>('Executive Summary(Best)'!$I27/12)*(1+Expense_Increase2)^(DW$3-1)</f>
        <v>0</v>
      </c>
      <c r="DX30" s="124">
        <f>('Executive Summary(Best)'!$I27/12)*(1+Expense_Increase2)^(DX$3-1)</f>
        <v>0</v>
      </c>
      <c r="DY30" s="124">
        <f>('Executive Summary(Best)'!$I27/12)*(1+Expense_Increase2)^(DY$3-1)</f>
        <v>0</v>
      </c>
      <c r="DZ30" s="124">
        <f>('Executive Summary(Best)'!$I27/12)*(1+Expense_Increase2)^(DZ$3-1)</f>
        <v>0</v>
      </c>
      <c r="EA30" s="124">
        <f>('Executive Summary(Best)'!$I27/12)*(1+Expense_Increase2)^(EA$3-1)</f>
        <v>0</v>
      </c>
      <c r="EB30" s="124">
        <f>('Executive Summary(Best)'!$I27/12)*(1+Expense_Increase2)^(EB$3-1)</f>
        <v>0</v>
      </c>
      <c r="EC30" s="124">
        <f>('Executive Summary(Best)'!$I27/12)*(1+Expense_Increase2)^(EC$3-1)</f>
        <v>0</v>
      </c>
      <c r="ED30" s="124">
        <f>('Executive Summary(Best)'!$I27/12)*(1+Expense_Increase2)^(ED$3-1)</f>
        <v>0</v>
      </c>
      <c r="EE30" s="124">
        <f>('Executive Summary(Best)'!$I27/12)*(1+Expense_Increase2)^(EE$3-1)</f>
        <v>0</v>
      </c>
      <c r="EF30" s="124">
        <f>('Executive Summary(Best)'!$I27/12)*(1+Expense_Increase2)^(EF$3-1)</f>
        <v>0</v>
      </c>
      <c r="EG30" s="124">
        <f>('Executive Summary(Best)'!$I27/12)*(1+Expense_Increase2)^(EG$3-1)</f>
        <v>0</v>
      </c>
      <c r="EH30" s="124">
        <f>('Executive Summary(Best)'!$I27/12)*(1+Expense_Increase2)^(EH$3-1)</f>
        <v>0</v>
      </c>
      <c r="EI30" s="124">
        <f>('Executive Summary(Best)'!$I27/12)*(1+Expense_Increase2)^(EI$3-1)</f>
        <v>0</v>
      </c>
      <c r="EJ30" s="124">
        <f>('Executive Summary(Best)'!$I27/12)*(1+Expense_Increase2)^(EJ$3-1)</f>
        <v>0</v>
      </c>
      <c r="EK30" s="124">
        <f>('Executive Summary(Best)'!$I27/12)*(1+Expense_Increase2)^(EK$3-1)</f>
        <v>0</v>
      </c>
      <c r="EL30" s="124">
        <f>('Executive Summary(Best)'!$I27/12)*(1+Expense_Increase2)^(EL$3-1)</f>
        <v>0</v>
      </c>
      <c r="EM30" s="124">
        <f>('Executive Summary(Best)'!$I27/12)*(1+Expense_Increase2)^(EM$3-1)</f>
        <v>0</v>
      </c>
      <c r="EN30" s="124">
        <f>('Executive Summary(Best)'!$I27/12)*(1+Expense_Increase2)^(EN$3-1)</f>
        <v>0</v>
      </c>
      <c r="EO30" s="124">
        <f>('Executive Summary(Best)'!$I27/12)*(1+Expense_Increase2)^(EO$3-1)</f>
        <v>0</v>
      </c>
      <c r="EP30" s="124">
        <f>('Executive Summary(Best)'!$I27/12)*(1+Expense_Increase2)^(EP$3-1)</f>
        <v>0</v>
      </c>
      <c r="EQ30" s="27"/>
    </row>
    <row r="31" spans="1:147" ht="15.75" customHeight="1" x14ac:dyDescent="0.2">
      <c r="B31" s="160" t="str">
        <f>Executive_Summary!F28</f>
        <v xml:space="preserve">Insurance: </v>
      </c>
      <c r="Z31" s="3"/>
      <c r="AA31" s="124">
        <f>('Executive Summary(Best)'!$I28/12)*(1+Expense_Increase2)^(AA$3-1)</f>
        <v>0</v>
      </c>
      <c r="AB31" s="124">
        <f>('Executive Summary(Best)'!$I28/12)*(1+Expense_Increase2)^(AB$3-1)</f>
        <v>0</v>
      </c>
      <c r="AC31" s="124">
        <f>('Executive Summary(Best)'!$I28/12)*(1+Expense_Increase2)^(AC$3-1)</f>
        <v>0</v>
      </c>
      <c r="AD31" s="124">
        <f>('Executive Summary(Best)'!$I28/12)*(1+Expense_Increase2)^(AD$3-1)</f>
        <v>0</v>
      </c>
      <c r="AE31" s="124">
        <f>('Executive Summary(Best)'!$I28/12)*(1+Expense_Increase2)^(AE$3-1)</f>
        <v>0</v>
      </c>
      <c r="AF31" s="124">
        <f>('Executive Summary(Best)'!$I28/12)*(1+Expense_Increase2)^(AF$3-1)</f>
        <v>0</v>
      </c>
      <c r="AG31" s="124">
        <f>('Executive Summary(Best)'!$I28/12)*(1+Expense_Increase2)^(AG$3-1)</f>
        <v>0</v>
      </c>
      <c r="AH31" s="124">
        <f>('Executive Summary(Best)'!$I28/12)*(1+Expense_Increase2)^(AH$3-1)</f>
        <v>0</v>
      </c>
      <c r="AI31" s="124">
        <f>('Executive Summary(Best)'!$I28/12)*(1+Expense_Increase2)^(AI$3-1)</f>
        <v>0</v>
      </c>
      <c r="AJ31" s="124">
        <f>('Executive Summary(Best)'!$I28/12)*(1+Expense_Increase2)^(AJ$3-1)</f>
        <v>0</v>
      </c>
      <c r="AK31" s="124">
        <f>('Executive Summary(Best)'!$I28/12)*(1+Expense_Increase2)^(AK$3-1)</f>
        <v>0</v>
      </c>
      <c r="AL31" s="124">
        <f>('Executive Summary(Best)'!$I28/12)*(1+Expense_Increase2)^(AL$3-1)</f>
        <v>0</v>
      </c>
      <c r="AM31" s="124">
        <f>('Executive Summary(Best)'!$I28/12)*(1+Expense_Increase2)^(AM$3-1)</f>
        <v>0</v>
      </c>
      <c r="AN31" s="124">
        <f>('Executive Summary(Best)'!$I28/12)*(1+Expense_Increase2)^(AN$3-1)</f>
        <v>0</v>
      </c>
      <c r="AO31" s="124">
        <f>('Executive Summary(Best)'!$I28/12)*(1+Expense_Increase2)^(AO$3-1)</f>
        <v>0</v>
      </c>
      <c r="AP31" s="124">
        <f>('Executive Summary(Best)'!$I28/12)*(1+Expense_Increase2)^(AP$3-1)</f>
        <v>0</v>
      </c>
      <c r="AQ31" s="124">
        <f>('Executive Summary(Best)'!$I28/12)*(1+Expense_Increase2)^(AQ$3-1)</f>
        <v>0</v>
      </c>
      <c r="AR31" s="124">
        <f>('Executive Summary(Best)'!$I28/12)*(1+Expense_Increase2)^(AR$3-1)</f>
        <v>0</v>
      </c>
      <c r="AS31" s="124">
        <f>('Executive Summary(Best)'!$I28/12)*(1+Expense_Increase2)^(AS$3-1)</f>
        <v>0</v>
      </c>
      <c r="AT31" s="124">
        <f>('Executive Summary(Best)'!$I28/12)*(1+Expense_Increase2)^(AT$3-1)</f>
        <v>0</v>
      </c>
      <c r="AU31" s="124">
        <f>('Executive Summary(Best)'!$I28/12)*(1+Expense_Increase2)^(AU$3-1)</f>
        <v>0</v>
      </c>
      <c r="AV31" s="124">
        <f>('Executive Summary(Best)'!$I28/12)*(1+Expense_Increase2)^(AV$3-1)</f>
        <v>0</v>
      </c>
      <c r="AW31" s="124">
        <f>('Executive Summary(Best)'!$I28/12)*(1+Expense_Increase2)^(AW$3-1)</f>
        <v>0</v>
      </c>
      <c r="AX31" s="124">
        <f>('Executive Summary(Best)'!$I28/12)*(1+Expense_Increase2)^(AX$3-1)</f>
        <v>0</v>
      </c>
      <c r="AY31" s="124">
        <f>('Executive Summary(Best)'!$I28/12)*(1+Expense_Increase2)^(AY$3-1)</f>
        <v>0</v>
      </c>
      <c r="AZ31" s="124">
        <f>('Executive Summary(Best)'!$I28/12)*(1+Expense_Increase2)^(AZ$3-1)</f>
        <v>0</v>
      </c>
      <c r="BA31" s="124">
        <f>('Executive Summary(Best)'!$I28/12)*(1+Expense_Increase2)^(BA$3-1)</f>
        <v>0</v>
      </c>
      <c r="BB31" s="124">
        <f>('Executive Summary(Best)'!$I28/12)*(1+Expense_Increase2)^(BB$3-1)</f>
        <v>0</v>
      </c>
      <c r="BC31" s="124">
        <f>('Executive Summary(Best)'!$I28/12)*(1+Expense_Increase2)^(BC$3-1)</f>
        <v>0</v>
      </c>
      <c r="BD31" s="124">
        <f>('Executive Summary(Best)'!$I28/12)*(1+Expense_Increase2)^(BD$3-1)</f>
        <v>0</v>
      </c>
      <c r="BE31" s="124">
        <f>('Executive Summary(Best)'!$I28/12)*(1+Expense_Increase2)^(BE$3-1)</f>
        <v>0</v>
      </c>
      <c r="BF31" s="124">
        <f>('Executive Summary(Best)'!$I28/12)*(1+Expense_Increase2)^(BF$3-1)</f>
        <v>0</v>
      </c>
      <c r="BG31" s="124">
        <f>('Executive Summary(Best)'!$I28/12)*(1+Expense_Increase2)^(BG$3-1)</f>
        <v>0</v>
      </c>
      <c r="BH31" s="124">
        <f>('Executive Summary(Best)'!$I28/12)*(1+Expense_Increase2)^(BH$3-1)</f>
        <v>0</v>
      </c>
      <c r="BI31" s="124">
        <f>('Executive Summary(Best)'!$I28/12)*(1+Expense_Increase2)^(BI$3-1)</f>
        <v>0</v>
      </c>
      <c r="BJ31" s="124">
        <f>('Executive Summary(Best)'!$I28/12)*(1+Expense_Increase2)^(BJ$3-1)</f>
        <v>0</v>
      </c>
      <c r="BK31" s="124">
        <f>('Executive Summary(Best)'!$I28/12)*(1+Expense_Increase2)^(BK$3-1)</f>
        <v>0</v>
      </c>
      <c r="BL31" s="124">
        <f>('Executive Summary(Best)'!$I28/12)*(1+Expense_Increase2)^(BL$3-1)</f>
        <v>0</v>
      </c>
      <c r="BM31" s="124">
        <f>('Executive Summary(Best)'!$I28/12)*(1+Expense_Increase2)^(BM$3-1)</f>
        <v>0</v>
      </c>
      <c r="BN31" s="124">
        <f>('Executive Summary(Best)'!$I28/12)*(1+Expense_Increase2)^(BN$3-1)</f>
        <v>0</v>
      </c>
      <c r="BO31" s="124">
        <f>('Executive Summary(Best)'!$I28/12)*(1+Expense_Increase2)^(BO$3-1)</f>
        <v>0</v>
      </c>
      <c r="BP31" s="124">
        <f>('Executive Summary(Best)'!$I28/12)*(1+Expense_Increase2)^(BP$3-1)</f>
        <v>0</v>
      </c>
      <c r="BQ31" s="124">
        <f>('Executive Summary(Best)'!$I28/12)*(1+Expense_Increase2)^(BQ$3-1)</f>
        <v>0</v>
      </c>
      <c r="BR31" s="124">
        <f>('Executive Summary(Best)'!$I28/12)*(1+Expense_Increase2)^(BR$3-1)</f>
        <v>0</v>
      </c>
      <c r="BS31" s="124">
        <f>('Executive Summary(Best)'!$I28/12)*(1+Expense_Increase2)^(BS$3-1)</f>
        <v>0</v>
      </c>
      <c r="BT31" s="124">
        <f>('Executive Summary(Best)'!$I28/12)*(1+Expense_Increase2)^(BT$3-1)</f>
        <v>0</v>
      </c>
      <c r="BU31" s="124">
        <f>('Executive Summary(Best)'!$I28/12)*(1+Expense_Increase2)^(BU$3-1)</f>
        <v>0</v>
      </c>
      <c r="BV31" s="124">
        <f>('Executive Summary(Best)'!$I28/12)*(1+Expense_Increase2)^(BV$3-1)</f>
        <v>0</v>
      </c>
      <c r="BW31" s="124">
        <f>('Executive Summary(Best)'!$I28/12)*(1+Expense_Increase2)^(BW$3-1)</f>
        <v>0</v>
      </c>
      <c r="BX31" s="124">
        <f>('Executive Summary(Best)'!$I28/12)*(1+Expense_Increase2)^(BX$3-1)</f>
        <v>0</v>
      </c>
      <c r="BY31" s="124">
        <f>('Executive Summary(Best)'!$I28/12)*(1+Expense_Increase2)^(BY$3-1)</f>
        <v>0</v>
      </c>
      <c r="BZ31" s="124">
        <f>('Executive Summary(Best)'!$I28/12)*(1+Expense_Increase2)^(BZ$3-1)</f>
        <v>0</v>
      </c>
      <c r="CA31" s="124">
        <f>('Executive Summary(Best)'!$I28/12)*(1+Expense_Increase2)^(CA$3-1)</f>
        <v>0</v>
      </c>
      <c r="CB31" s="124">
        <f>('Executive Summary(Best)'!$I28/12)*(1+Expense_Increase2)^(CB$3-1)</f>
        <v>0</v>
      </c>
      <c r="CC31" s="124">
        <f>('Executive Summary(Best)'!$I28/12)*(1+Expense_Increase2)^(CC$3-1)</f>
        <v>0</v>
      </c>
      <c r="CD31" s="124">
        <f>('Executive Summary(Best)'!$I28/12)*(1+Expense_Increase2)^(CD$3-1)</f>
        <v>0</v>
      </c>
      <c r="CE31" s="124">
        <f>('Executive Summary(Best)'!$I28/12)*(1+Expense_Increase2)^(CE$3-1)</f>
        <v>0</v>
      </c>
      <c r="CF31" s="124">
        <f>('Executive Summary(Best)'!$I28/12)*(1+Expense_Increase2)^(CF$3-1)</f>
        <v>0</v>
      </c>
      <c r="CG31" s="124">
        <f>('Executive Summary(Best)'!$I28/12)*(1+Expense_Increase2)^(CG$3-1)</f>
        <v>0</v>
      </c>
      <c r="CH31" s="124">
        <f>('Executive Summary(Best)'!$I28/12)*(1+Expense_Increase2)^(CH$3-1)</f>
        <v>0</v>
      </c>
      <c r="CI31" s="124">
        <f>('Executive Summary(Best)'!$I28/12)*(1+Expense_Increase2)^(CI$3-1)</f>
        <v>0</v>
      </c>
      <c r="CJ31" s="124">
        <f>('Executive Summary(Best)'!$I28/12)*(1+Expense_Increase2)^(CJ$3-1)</f>
        <v>0</v>
      </c>
      <c r="CK31" s="124">
        <f>('Executive Summary(Best)'!$I28/12)*(1+Expense_Increase2)^(CK$3-1)</f>
        <v>0</v>
      </c>
      <c r="CL31" s="124">
        <f>('Executive Summary(Best)'!$I28/12)*(1+Expense_Increase2)^(CL$3-1)</f>
        <v>0</v>
      </c>
      <c r="CM31" s="124">
        <f>('Executive Summary(Best)'!$I28/12)*(1+Expense_Increase2)^(CM$3-1)</f>
        <v>0</v>
      </c>
      <c r="CN31" s="124">
        <f>('Executive Summary(Best)'!$I28/12)*(1+Expense_Increase2)^(CN$3-1)</f>
        <v>0</v>
      </c>
      <c r="CO31" s="124">
        <f>('Executive Summary(Best)'!$I28/12)*(1+Expense_Increase2)^(CO$3-1)</f>
        <v>0</v>
      </c>
      <c r="CP31" s="124">
        <f>('Executive Summary(Best)'!$I28/12)*(1+Expense_Increase2)^(CP$3-1)</f>
        <v>0</v>
      </c>
      <c r="CQ31" s="124">
        <f>('Executive Summary(Best)'!$I28/12)*(1+Expense_Increase2)^(CQ$3-1)</f>
        <v>0</v>
      </c>
      <c r="CR31" s="124">
        <f>('Executive Summary(Best)'!$I28/12)*(1+Expense_Increase2)^(CR$3-1)</f>
        <v>0</v>
      </c>
      <c r="CS31" s="124">
        <f>('Executive Summary(Best)'!$I28/12)*(1+Expense_Increase2)^(CS$3-1)</f>
        <v>0</v>
      </c>
      <c r="CT31" s="124">
        <f>('Executive Summary(Best)'!$I28/12)*(1+Expense_Increase2)^(CT$3-1)</f>
        <v>0</v>
      </c>
      <c r="CU31" s="124">
        <f>('Executive Summary(Best)'!$I28/12)*(1+Expense_Increase2)^(CU$3-1)</f>
        <v>0</v>
      </c>
      <c r="CV31" s="124">
        <f>('Executive Summary(Best)'!$I28/12)*(1+Expense_Increase2)^(CV$3-1)</f>
        <v>0</v>
      </c>
      <c r="CW31" s="124">
        <f>('Executive Summary(Best)'!$I28/12)*(1+Expense_Increase2)^(CW$3-1)</f>
        <v>0</v>
      </c>
      <c r="CX31" s="124">
        <f>('Executive Summary(Best)'!$I28/12)*(1+Expense_Increase2)^(CX$3-1)</f>
        <v>0</v>
      </c>
      <c r="CY31" s="124">
        <f>('Executive Summary(Best)'!$I28/12)*(1+Expense_Increase2)^(CY$3-1)</f>
        <v>0</v>
      </c>
      <c r="CZ31" s="124">
        <f>('Executive Summary(Best)'!$I28/12)*(1+Expense_Increase2)^(CZ$3-1)</f>
        <v>0</v>
      </c>
      <c r="DA31" s="124">
        <f>('Executive Summary(Best)'!$I28/12)*(1+Expense_Increase2)^(DA$3-1)</f>
        <v>0</v>
      </c>
      <c r="DB31" s="124">
        <f>('Executive Summary(Best)'!$I28/12)*(1+Expense_Increase2)^(DB$3-1)</f>
        <v>0</v>
      </c>
      <c r="DC31" s="124">
        <f>('Executive Summary(Best)'!$I28/12)*(1+Expense_Increase2)^(DC$3-1)</f>
        <v>0</v>
      </c>
      <c r="DD31" s="124">
        <f>('Executive Summary(Best)'!$I28/12)*(1+Expense_Increase2)^(DD$3-1)</f>
        <v>0</v>
      </c>
      <c r="DE31" s="124">
        <f>('Executive Summary(Best)'!$I28/12)*(1+Expense_Increase2)^(DE$3-1)</f>
        <v>0</v>
      </c>
      <c r="DF31" s="124">
        <f>('Executive Summary(Best)'!$I28/12)*(1+Expense_Increase2)^(DF$3-1)</f>
        <v>0</v>
      </c>
      <c r="DG31" s="124">
        <f>('Executive Summary(Best)'!$I28/12)*(1+Expense_Increase2)^(DG$3-1)</f>
        <v>0</v>
      </c>
      <c r="DH31" s="124">
        <f>('Executive Summary(Best)'!$I28/12)*(1+Expense_Increase2)^(DH$3-1)</f>
        <v>0</v>
      </c>
      <c r="DI31" s="124">
        <f>('Executive Summary(Best)'!$I28/12)*(1+Expense_Increase2)^(DI$3-1)</f>
        <v>0</v>
      </c>
      <c r="DJ31" s="124">
        <f>('Executive Summary(Best)'!$I28/12)*(1+Expense_Increase2)^(DJ$3-1)</f>
        <v>0</v>
      </c>
      <c r="DK31" s="124">
        <f>('Executive Summary(Best)'!$I28/12)*(1+Expense_Increase2)^(DK$3-1)</f>
        <v>0</v>
      </c>
      <c r="DL31" s="124">
        <f>('Executive Summary(Best)'!$I28/12)*(1+Expense_Increase2)^(DL$3-1)</f>
        <v>0</v>
      </c>
      <c r="DM31" s="124">
        <f>('Executive Summary(Best)'!$I28/12)*(1+Expense_Increase2)^(DM$3-1)</f>
        <v>0</v>
      </c>
      <c r="DN31" s="124">
        <f>('Executive Summary(Best)'!$I28/12)*(1+Expense_Increase2)^(DN$3-1)</f>
        <v>0</v>
      </c>
      <c r="DO31" s="124">
        <f>('Executive Summary(Best)'!$I28/12)*(1+Expense_Increase2)^(DO$3-1)</f>
        <v>0</v>
      </c>
      <c r="DP31" s="124">
        <f>('Executive Summary(Best)'!$I28/12)*(1+Expense_Increase2)^(DP$3-1)</f>
        <v>0</v>
      </c>
      <c r="DQ31" s="124">
        <f>('Executive Summary(Best)'!$I28/12)*(1+Expense_Increase2)^(DQ$3-1)</f>
        <v>0</v>
      </c>
      <c r="DR31" s="124">
        <f>('Executive Summary(Best)'!$I28/12)*(1+Expense_Increase2)^(DR$3-1)</f>
        <v>0</v>
      </c>
      <c r="DS31" s="124">
        <f>('Executive Summary(Best)'!$I28/12)*(1+Expense_Increase2)^(DS$3-1)</f>
        <v>0</v>
      </c>
      <c r="DT31" s="124">
        <f>('Executive Summary(Best)'!$I28/12)*(1+Expense_Increase2)^(DT$3-1)</f>
        <v>0</v>
      </c>
      <c r="DU31" s="124">
        <f>('Executive Summary(Best)'!$I28/12)*(1+Expense_Increase2)^(DU$3-1)</f>
        <v>0</v>
      </c>
      <c r="DV31" s="124">
        <f>('Executive Summary(Best)'!$I28/12)*(1+Expense_Increase2)^(DV$3-1)</f>
        <v>0</v>
      </c>
      <c r="DW31" s="124">
        <f>('Executive Summary(Best)'!$I28/12)*(1+Expense_Increase2)^(DW$3-1)</f>
        <v>0</v>
      </c>
      <c r="DX31" s="124">
        <f>('Executive Summary(Best)'!$I28/12)*(1+Expense_Increase2)^(DX$3-1)</f>
        <v>0</v>
      </c>
      <c r="DY31" s="124">
        <f>('Executive Summary(Best)'!$I28/12)*(1+Expense_Increase2)^(DY$3-1)</f>
        <v>0</v>
      </c>
      <c r="DZ31" s="124">
        <f>('Executive Summary(Best)'!$I28/12)*(1+Expense_Increase2)^(DZ$3-1)</f>
        <v>0</v>
      </c>
      <c r="EA31" s="124">
        <f>('Executive Summary(Best)'!$I28/12)*(1+Expense_Increase2)^(EA$3-1)</f>
        <v>0</v>
      </c>
      <c r="EB31" s="124">
        <f>('Executive Summary(Best)'!$I28/12)*(1+Expense_Increase2)^(EB$3-1)</f>
        <v>0</v>
      </c>
      <c r="EC31" s="124">
        <f>('Executive Summary(Best)'!$I28/12)*(1+Expense_Increase2)^(EC$3-1)</f>
        <v>0</v>
      </c>
      <c r="ED31" s="124">
        <f>('Executive Summary(Best)'!$I28/12)*(1+Expense_Increase2)^(ED$3-1)</f>
        <v>0</v>
      </c>
      <c r="EE31" s="124">
        <f>('Executive Summary(Best)'!$I28/12)*(1+Expense_Increase2)^(EE$3-1)</f>
        <v>0</v>
      </c>
      <c r="EF31" s="124">
        <f>('Executive Summary(Best)'!$I28/12)*(1+Expense_Increase2)^(EF$3-1)</f>
        <v>0</v>
      </c>
      <c r="EG31" s="124">
        <f>('Executive Summary(Best)'!$I28/12)*(1+Expense_Increase2)^(EG$3-1)</f>
        <v>0</v>
      </c>
      <c r="EH31" s="124">
        <f>('Executive Summary(Best)'!$I28/12)*(1+Expense_Increase2)^(EH$3-1)</f>
        <v>0</v>
      </c>
      <c r="EI31" s="124">
        <f>('Executive Summary(Best)'!$I28/12)*(1+Expense_Increase2)^(EI$3-1)</f>
        <v>0</v>
      </c>
      <c r="EJ31" s="124">
        <f>('Executive Summary(Best)'!$I28/12)*(1+Expense_Increase2)^(EJ$3-1)</f>
        <v>0</v>
      </c>
      <c r="EK31" s="124">
        <f>('Executive Summary(Best)'!$I28/12)*(1+Expense_Increase2)^(EK$3-1)</f>
        <v>0</v>
      </c>
      <c r="EL31" s="124">
        <f>('Executive Summary(Best)'!$I28/12)*(1+Expense_Increase2)^(EL$3-1)</f>
        <v>0</v>
      </c>
      <c r="EM31" s="124">
        <f>('Executive Summary(Best)'!$I28/12)*(1+Expense_Increase2)^(EM$3-1)</f>
        <v>0</v>
      </c>
      <c r="EN31" s="124">
        <f>('Executive Summary(Best)'!$I28/12)*(1+Expense_Increase2)^(EN$3-1)</f>
        <v>0</v>
      </c>
      <c r="EO31" s="124">
        <f>('Executive Summary(Best)'!$I28/12)*(1+Expense_Increase2)^(EO$3-1)</f>
        <v>0</v>
      </c>
      <c r="EP31" s="124">
        <f>('Executive Summary(Best)'!$I28/12)*(1+Expense_Increase2)^(EP$3-1)</f>
        <v>0</v>
      </c>
      <c r="EQ31" s="27"/>
    </row>
    <row r="32" spans="1:147" ht="15.75" customHeight="1" x14ac:dyDescent="0.2">
      <c r="B32" s="161" t="str">
        <f>Executive_Summary!F29</f>
        <v>Property Insurance</v>
      </c>
      <c r="Z32" s="3"/>
      <c r="AA32" s="124">
        <f>('Executive Summary(Best)'!$I29/12)*(1+Expense_Increase2)^(AA$3-1)</f>
        <v>1800</v>
      </c>
      <c r="AB32" s="124">
        <f>('Executive Summary(Best)'!$I29/12)*(1+Expense_Increase2)^(AB$3-1)</f>
        <v>1800</v>
      </c>
      <c r="AC32" s="124">
        <f>('Executive Summary(Best)'!$I29/12)*(1+Expense_Increase2)^(AC$3-1)</f>
        <v>1800</v>
      </c>
      <c r="AD32" s="124">
        <f>('Executive Summary(Best)'!$I29/12)*(1+Expense_Increase2)^(AD$3-1)</f>
        <v>1800</v>
      </c>
      <c r="AE32" s="124">
        <f>('Executive Summary(Best)'!$I29/12)*(1+Expense_Increase2)^(AE$3-1)</f>
        <v>1800</v>
      </c>
      <c r="AF32" s="124">
        <f>('Executive Summary(Best)'!$I29/12)*(1+Expense_Increase2)^(AF$3-1)</f>
        <v>1800</v>
      </c>
      <c r="AG32" s="124">
        <f>('Executive Summary(Best)'!$I29/12)*(1+Expense_Increase2)^(AG$3-1)</f>
        <v>1800</v>
      </c>
      <c r="AH32" s="124">
        <f>('Executive Summary(Best)'!$I29/12)*(1+Expense_Increase2)^(AH$3-1)</f>
        <v>1800</v>
      </c>
      <c r="AI32" s="124">
        <f>('Executive Summary(Best)'!$I29/12)*(1+Expense_Increase2)^(AI$3-1)</f>
        <v>1800</v>
      </c>
      <c r="AJ32" s="124">
        <f>('Executive Summary(Best)'!$I29/12)*(1+Expense_Increase2)^(AJ$3-1)</f>
        <v>1800</v>
      </c>
      <c r="AK32" s="124">
        <f>('Executive Summary(Best)'!$I29/12)*(1+Expense_Increase2)^(AK$3-1)</f>
        <v>1800</v>
      </c>
      <c r="AL32" s="124">
        <f>('Executive Summary(Best)'!$I29/12)*(1+Expense_Increase2)^(AL$3-1)</f>
        <v>1800</v>
      </c>
      <c r="AM32" s="124">
        <f>('Executive Summary(Best)'!$I29/12)*(1+Expense_Increase2)^(AM$3-1)</f>
        <v>1839.6000000000001</v>
      </c>
      <c r="AN32" s="124">
        <f>('Executive Summary(Best)'!$I29/12)*(1+Expense_Increase2)^(AN$3-1)</f>
        <v>1839.6000000000001</v>
      </c>
      <c r="AO32" s="124">
        <f>('Executive Summary(Best)'!$I29/12)*(1+Expense_Increase2)^(AO$3-1)</f>
        <v>1839.6000000000001</v>
      </c>
      <c r="AP32" s="124">
        <f>('Executive Summary(Best)'!$I29/12)*(1+Expense_Increase2)^(AP$3-1)</f>
        <v>1839.6000000000001</v>
      </c>
      <c r="AQ32" s="124">
        <f>('Executive Summary(Best)'!$I29/12)*(1+Expense_Increase2)^(AQ$3-1)</f>
        <v>1839.6000000000001</v>
      </c>
      <c r="AR32" s="124">
        <f>('Executive Summary(Best)'!$I29/12)*(1+Expense_Increase2)^(AR$3-1)</f>
        <v>1839.6000000000001</v>
      </c>
      <c r="AS32" s="124">
        <f>('Executive Summary(Best)'!$I29/12)*(1+Expense_Increase2)^(AS$3-1)</f>
        <v>1839.6000000000001</v>
      </c>
      <c r="AT32" s="124">
        <f>('Executive Summary(Best)'!$I29/12)*(1+Expense_Increase2)^(AT$3-1)</f>
        <v>1839.6000000000001</v>
      </c>
      <c r="AU32" s="124">
        <f>('Executive Summary(Best)'!$I29/12)*(1+Expense_Increase2)^(AU$3-1)</f>
        <v>1839.6000000000001</v>
      </c>
      <c r="AV32" s="124">
        <f>('Executive Summary(Best)'!$I29/12)*(1+Expense_Increase2)^(AV$3-1)</f>
        <v>1839.6000000000001</v>
      </c>
      <c r="AW32" s="124">
        <f>('Executive Summary(Best)'!$I29/12)*(1+Expense_Increase2)^(AW$3-1)</f>
        <v>1839.6000000000001</v>
      </c>
      <c r="AX32" s="124">
        <f>('Executive Summary(Best)'!$I29/12)*(1+Expense_Increase2)^(AX$3-1)</f>
        <v>1839.6000000000001</v>
      </c>
      <c r="AY32" s="124">
        <f>('Executive Summary(Best)'!$I29/12)*(1+Expense_Increase2)^(AY$3-1)</f>
        <v>1880.0711999999999</v>
      </c>
      <c r="AZ32" s="124">
        <f>('Executive Summary(Best)'!$I29/12)*(1+Expense_Increase2)^(AZ$3-1)</f>
        <v>1880.0711999999999</v>
      </c>
      <c r="BA32" s="124">
        <f>('Executive Summary(Best)'!$I29/12)*(1+Expense_Increase2)^(BA$3-1)</f>
        <v>1880.0711999999999</v>
      </c>
      <c r="BB32" s="124">
        <f>('Executive Summary(Best)'!$I29/12)*(1+Expense_Increase2)^(BB$3-1)</f>
        <v>1880.0711999999999</v>
      </c>
      <c r="BC32" s="124">
        <f>('Executive Summary(Best)'!$I29/12)*(1+Expense_Increase2)^(BC$3-1)</f>
        <v>1880.0711999999999</v>
      </c>
      <c r="BD32" s="124">
        <f>('Executive Summary(Best)'!$I29/12)*(1+Expense_Increase2)^(BD$3-1)</f>
        <v>1880.0711999999999</v>
      </c>
      <c r="BE32" s="124">
        <f>('Executive Summary(Best)'!$I29/12)*(1+Expense_Increase2)^(BE$3-1)</f>
        <v>1880.0711999999999</v>
      </c>
      <c r="BF32" s="124">
        <f>('Executive Summary(Best)'!$I29/12)*(1+Expense_Increase2)^(BF$3-1)</f>
        <v>1880.0711999999999</v>
      </c>
      <c r="BG32" s="124">
        <f>('Executive Summary(Best)'!$I29/12)*(1+Expense_Increase2)^(BG$3-1)</f>
        <v>1880.0711999999999</v>
      </c>
      <c r="BH32" s="124">
        <f>('Executive Summary(Best)'!$I29/12)*(1+Expense_Increase2)^(BH$3-1)</f>
        <v>1880.0711999999999</v>
      </c>
      <c r="BI32" s="124">
        <f>('Executive Summary(Best)'!$I29/12)*(1+Expense_Increase2)^(BI$3-1)</f>
        <v>1880.0711999999999</v>
      </c>
      <c r="BJ32" s="124">
        <f>('Executive Summary(Best)'!$I29/12)*(1+Expense_Increase2)^(BJ$3-1)</f>
        <v>1880.0711999999999</v>
      </c>
      <c r="BK32" s="124">
        <f>('Executive Summary(Best)'!$I29/12)*(1+Expense_Increase2)^(BK$3-1)</f>
        <v>1921.4327664</v>
      </c>
      <c r="BL32" s="124">
        <f>('Executive Summary(Best)'!$I29/12)*(1+Expense_Increase2)^(BL$3-1)</f>
        <v>1921.4327664</v>
      </c>
      <c r="BM32" s="124">
        <f>('Executive Summary(Best)'!$I29/12)*(1+Expense_Increase2)^(BM$3-1)</f>
        <v>1921.4327664</v>
      </c>
      <c r="BN32" s="124">
        <f>('Executive Summary(Best)'!$I29/12)*(1+Expense_Increase2)^(BN$3-1)</f>
        <v>1921.4327664</v>
      </c>
      <c r="BO32" s="124">
        <f>('Executive Summary(Best)'!$I29/12)*(1+Expense_Increase2)^(BO$3-1)</f>
        <v>1921.4327664</v>
      </c>
      <c r="BP32" s="124">
        <f>('Executive Summary(Best)'!$I29/12)*(1+Expense_Increase2)^(BP$3-1)</f>
        <v>1921.4327664</v>
      </c>
      <c r="BQ32" s="124">
        <f>('Executive Summary(Best)'!$I29/12)*(1+Expense_Increase2)^(BQ$3-1)</f>
        <v>1921.4327664</v>
      </c>
      <c r="BR32" s="124">
        <f>('Executive Summary(Best)'!$I29/12)*(1+Expense_Increase2)^(BR$3-1)</f>
        <v>1921.4327664</v>
      </c>
      <c r="BS32" s="124">
        <f>('Executive Summary(Best)'!$I29/12)*(1+Expense_Increase2)^(BS$3-1)</f>
        <v>1921.4327664</v>
      </c>
      <c r="BT32" s="124">
        <f>('Executive Summary(Best)'!$I29/12)*(1+Expense_Increase2)^(BT$3-1)</f>
        <v>1921.4327664</v>
      </c>
      <c r="BU32" s="124">
        <f>('Executive Summary(Best)'!$I29/12)*(1+Expense_Increase2)^(BU$3-1)</f>
        <v>1921.4327664</v>
      </c>
      <c r="BV32" s="124">
        <f>('Executive Summary(Best)'!$I29/12)*(1+Expense_Increase2)^(BV$3-1)</f>
        <v>1921.4327664</v>
      </c>
      <c r="BW32" s="124">
        <f>('Executive Summary(Best)'!$I29/12)*(1+Expense_Increase2)^(BW$3-1)</f>
        <v>1963.7042872608001</v>
      </c>
      <c r="BX32" s="124">
        <f>('Executive Summary(Best)'!$I29/12)*(1+Expense_Increase2)^(BX$3-1)</f>
        <v>1963.7042872608001</v>
      </c>
      <c r="BY32" s="124">
        <f>('Executive Summary(Best)'!$I29/12)*(1+Expense_Increase2)^(BY$3-1)</f>
        <v>1963.7042872608001</v>
      </c>
      <c r="BZ32" s="124">
        <f>('Executive Summary(Best)'!$I29/12)*(1+Expense_Increase2)^(BZ$3-1)</f>
        <v>1963.7042872608001</v>
      </c>
      <c r="CA32" s="124">
        <f>('Executive Summary(Best)'!$I29/12)*(1+Expense_Increase2)^(CA$3-1)</f>
        <v>1963.7042872608001</v>
      </c>
      <c r="CB32" s="124">
        <f>('Executive Summary(Best)'!$I29/12)*(1+Expense_Increase2)^(CB$3-1)</f>
        <v>1963.7042872608001</v>
      </c>
      <c r="CC32" s="124">
        <f>('Executive Summary(Best)'!$I29/12)*(1+Expense_Increase2)^(CC$3-1)</f>
        <v>1963.7042872608001</v>
      </c>
      <c r="CD32" s="124">
        <f>('Executive Summary(Best)'!$I29/12)*(1+Expense_Increase2)^(CD$3-1)</f>
        <v>1963.7042872608001</v>
      </c>
      <c r="CE32" s="124">
        <f>('Executive Summary(Best)'!$I29/12)*(1+Expense_Increase2)^(CE$3-1)</f>
        <v>1963.7042872608001</v>
      </c>
      <c r="CF32" s="124">
        <f>('Executive Summary(Best)'!$I29/12)*(1+Expense_Increase2)^(CF$3-1)</f>
        <v>1963.7042872608001</v>
      </c>
      <c r="CG32" s="124">
        <f>('Executive Summary(Best)'!$I29/12)*(1+Expense_Increase2)^(CG$3-1)</f>
        <v>1963.7042872608001</v>
      </c>
      <c r="CH32" s="124">
        <f>('Executive Summary(Best)'!$I29/12)*(1+Expense_Increase2)^(CH$3-1)</f>
        <v>1963.7042872608001</v>
      </c>
      <c r="CI32" s="124">
        <f>('Executive Summary(Best)'!$I29/12)*(1+Expense_Increase2)^(CI$3-1)</f>
        <v>2006.9057815805377</v>
      </c>
      <c r="CJ32" s="124">
        <f>('Executive Summary(Best)'!$I29/12)*(1+Expense_Increase2)^(CJ$3-1)</f>
        <v>2006.9057815805377</v>
      </c>
      <c r="CK32" s="124">
        <f>('Executive Summary(Best)'!$I29/12)*(1+Expense_Increase2)^(CK$3-1)</f>
        <v>2006.9057815805377</v>
      </c>
      <c r="CL32" s="124">
        <f>('Executive Summary(Best)'!$I29/12)*(1+Expense_Increase2)^(CL$3-1)</f>
        <v>2006.9057815805377</v>
      </c>
      <c r="CM32" s="124">
        <f>('Executive Summary(Best)'!$I29/12)*(1+Expense_Increase2)^(CM$3-1)</f>
        <v>2006.9057815805377</v>
      </c>
      <c r="CN32" s="124">
        <f>('Executive Summary(Best)'!$I29/12)*(1+Expense_Increase2)^(CN$3-1)</f>
        <v>2006.9057815805377</v>
      </c>
      <c r="CO32" s="124">
        <f>('Executive Summary(Best)'!$I29/12)*(1+Expense_Increase2)^(CO$3-1)</f>
        <v>2006.9057815805377</v>
      </c>
      <c r="CP32" s="124">
        <f>('Executive Summary(Best)'!$I29/12)*(1+Expense_Increase2)^(CP$3-1)</f>
        <v>2006.9057815805377</v>
      </c>
      <c r="CQ32" s="124">
        <f>('Executive Summary(Best)'!$I29/12)*(1+Expense_Increase2)^(CQ$3-1)</f>
        <v>2006.9057815805377</v>
      </c>
      <c r="CR32" s="124">
        <f>('Executive Summary(Best)'!$I29/12)*(1+Expense_Increase2)^(CR$3-1)</f>
        <v>2006.9057815805377</v>
      </c>
      <c r="CS32" s="124">
        <f>('Executive Summary(Best)'!$I29/12)*(1+Expense_Increase2)^(CS$3-1)</f>
        <v>2006.9057815805377</v>
      </c>
      <c r="CT32" s="124">
        <f>('Executive Summary(Best)'!$I29/12)*(1+Expense_Increase2)^(CT$3-1)</f>
        <v>2006.9057815805377</v>
      </c>
      <c r="CU32" s="124">
        <f>('Executive Summary(Best)'!$I29/12)*(1+Expense_Increase2)^(CU$3-1)</f>
        <v>2051.0577087753095</v>
      </c>
      <c r="CV32" s="124">
        <f>('Executive Summary(Best)'!$I29/12)*(1+Expense_Increase2)^(CV$3-1)</f>
        <v>2051.0577087753095</v>
      </c>
      <c r="CW32" s="124">
        <f>('Executive Summary(Best)'!$I29/12)*(1+Expense_Increase2)^(CW$3-1)</f>
        <v>2051.0577087753095</v>
      </c>
      <c r="CX32" s="124">
        <f>('Executive Summary(Best)'!$I29/12)*(1+Expense_Increase2)^(CX$3-1)</f>
        <v>2051.0577087753095</v>
      </c>
      <c r="CY32" s="124">
        <f>('Executive Summary(Best)'!$I29/12)*(1+Expense_Increase2)^(CY$3-1)</f>
        <v>2051.0577087753095</v>
      </c>
      <c r="CZ32" s="124">
        <f>('Executive Summary(Best)'!$I29/12)*(1+Expense_Increase2)^(CZ$3-1)</f>
        <v>2051.0577087753095</v>
      </c>
      <c r="DA32" s="124">
        <f>('Executive Summary(Best)'!$I29/12)*(1+Expense_Increase2)^(DA$3-1)</f>
        <v>2051.0577087753095</v>
      </c>
      <c r="DB32" s="124">
        <f>('Executive Summary(Best)'!$I29/12)*(1+Expense_Increase2)^(DB$3-1)</f>
        <v>2051.0577087753095</v>
      </c>
      <c r="DC32" s="124">
        <f>('Executive Summary(Best)'!$I29/12)*(1+Expense_Increase2)^(DC$3-1)</f>
        <v>2051.0577087753095</v>
      </c>
      <c r="DD32" s="124">
        <f>('Executive Summary(Best)'!$I29/12)*(1+Expense_Increase2)^(DD$3-1)</f>
        <v>2051.0577087753095</v>
      </c>
      <c r="DE32" s="124">
        <f>('Executive Summary(Best)'!$I29/12)*(1+Expense_Increase2)^(DE$3-1)</f>
        <v>2051.0577087753095</v>
      </c>
      <c r="DF32" s="124">
        <f>('Executive Summary(Best)'!$I29/12)*(1+Expense_Increase2)^(DF$3-1)</f>
        <v>2051.0577087753095</v>
      </c>
      <c r="DG32" s="124">
        <f>('Executive Summary(Best)'!$I29/12)*(1+Expense_Increase2)^(DG$3-1)</f>
        <v>2096.1809783683661</v>
      </c>
      <c r="DH32" s="124">
        <f>('Executive Summary(Best)'!$I29/12)*(1+Expense_Increase2)^(DH$3-1)</f>
        <v>2096.1809783683661</v>
      </c>
      <c r="DI32" s="124">
        <f>('Executive Summary(Best)'!$I29/12)*(1+Expense_Increase2)^(DI$3-1)</f>
        <v>2096.1809783683661</v>
      </c>
      <c r="DJ32" s="124">
        <f>('Executive Summary(Best)'!$I29/12)*(1+Expense_Increase2)^(DJ$3-1)</f>
        <v>2096.1809783683661</v>
      </c>
      <c r="DK32" s="124">
        <f>('Executive Summary(Best)'!$I29/12)*(1+Expense_Increase2)^(DK$3-1)</f>
        <v>2096.1809783683661</v>
      </c>
      <c r="DL32" s="124">
        <f>('Executive Summary(Best)'!$I29/12)*(1+Expense_Increase2)^(DL$3-1)</f>
        <v>2096.1809783683661</v>
      </c>
      <c r="DM32" s="124">
        <f>('Executive Summary(Best)'!$I29/12)*(1+Expense_Increase2)^(DM$3-1)</f>
        <v>2096.1809783683661</v>
      </c>
      <c r="DN32" s="124">
        <f>('Executive Summary(Best)'!$I29/12)*(1+Expense_Increase2)^(DN$3-1)</f>
        <v>2096.1809783683661</v>
      </c>
      <c r="DO32" s="124">
        <f>('Executive Summary(Best)'!$I29/12)*(1+Expense_Increase2)^(DO$3-1)</f>
        <v>2096.1809783683661</v>
      </c>
      <c r="DP32" s="124">
        <f>('Executive Summary(Best)'!$I29/12)*(1+Expense_Increase2)^(DP$3-1)</f>
        <v>2096.1809783683661</v>
      </c>
      <c r="DQ32" s="124">
        <f>('Executive Summary(Best)'!$I29/12)*(1+Expense_Increase2)^(DQ$3-1)</f>
        <v>2096.1809783683661</v>
      </c>
      <c r="DR32" s="124">
        <f>('Executive Summary(Best)'!$I29/12)*(1+Expense_Increase2)^(DR$3-1)</f>
        <v>2096.1809783683661</v>
      </c>
      <c r="DS32" s="124">
        <f>('Executive Summary(Best)'!$I29/12)*(1+Expense_Increase2)^(DS$3-1)</f>
        <v>2142.2969598924706</v>
      </c>
      <c r="DT32" s="124">
        <f>('Executive Summary(Best)'!$I29/12)*(1+Expense_Increase2)^(DT$3-1)</f>
        <v>2142.2969598924706</v>
      </c>
      <c r="DU32" s="124">
        <f>('Executive Summary(Best)'!$I29/12)*(1+Expense_Increase2)^(DU$3-1)</f>
        <v>2142.2969598924706</v>
      </c>
      <c r="DV32" s="124">
        <f>('Executive Summary(Best)'!$I29/12)*(1+Expense_Increase2)^(DV$3-1)</f>
        <v>2142.2969598924706</v>
      </c>
      <c r="DW32" s="124">
        <f>('Executive Summary(Best)'!$I29/12)*(1+Expense_Increase2)^(DW$3-1)</f>
        <v>2142.2969598924706</v>
      </c>
      <c r="DX32" s="124">
        <f>('Executive Summary(Best)'!$I29/12)*(1+Expense_Increase2)^(DX$3-1)</f>
        <v>2142.2969598924706</v>
      </c>
      <c r="DY32" s="124">
        <f>('Executive Summary(Best)'!$I29/12)*(1+Expense_Increase2)^(DY$3-1)</f>
        <v>2142.2969598924706</v>
      </c>
      <c r="DZ32" s="124">
        <f>('Executive Summary(Best)'!$I29/12)*(1+Expense_Increase2)^(DZ$3-1)</f>
        <v>2142.2969598924706</v>
      </c>
      <c r="EA32" s="124">
        <f>('Executive Summary(Best)'!$I29/12)*(1+Expense_Increase2)^(EA$3-1)</f>
        <v>2142.2969598924706</v>
      </c>
      <c r="EB32" s="124">
        <f>('Executive Summary(Best)'!$I29/12)*(1+Expense_Increase2)^(EB$3-1)</f>
        <v>2142.2969598924706</v>
      </c>
      <c r="EC32" s="124">
        <f>('Executive Summary(Best)'!$I29/12)*(1+Expense_Increase2)^(EC$3-1)</f>
        <v>2142.2969598924706</v>
      </c>
      <c r="ED32" s="124">
        <f>('Executive Summary(Best)'!$I29/12)*(1+Expense_Increase2)^(ED$3-1)</f>
        <v>2142.2969598924706</v>
      </c>
      <c r="EE32" s="124">
        <f>('Executive Summary(Best)'!$I29/12)*(1+Expense_Increase2)^(EE$3-1)</f>
        <v>2189.4274930101046</v>
      </c>
      <c r="EF32" s="124">
        <f>('Executive Summary(Best)'!$I29/12)*(1+Expense_Increase2)^(EF$3-1)</f>
        <v>2189.4274930101046</v>
      </c>
      <c r="EG32" s="124">
        <f>('Executive Summary(Best)'!$I29/12)*(1+Expense_Increase2)^(EG$3-1)</f>
        <v>2189.4274930101046</v>
      </c>
      <c r="EH32" s="124">
        <f>('Executive Summary(Best)'!$I29/12)*(1+Expense_Increase2)^(EH$3-1)</f>
        <v>2189.4274930101046</v>
      </c>
      <c r="EI32" s="124">
        <f>('Executive Summary(Best)'!$I29/12)*(1+Expense_Increase2)^(EI$3-1)</f>
        <v>2189.4274930101046</v>
      </c>
      <c r="EJ32" s="124">
        <f>('Executive Summary(Best)'!$I29/12)*(1+Expense_Increase2)^(EJ$3-1)</f>
        <v>2189.4274930101046</v>
      </c>
      <c r="EK32" s="124">
        <f>('Executive Summary(Best)'!$I29/12)*(1+Expense_Increase2)^(EK$3-1)</f>
        <v>2189.4274930101046</v>
      </c>
      <c r="EL32" s="124">
        <f>('Executive Summary(Best)'!$I29/12)*(1+Expense_Increase2)^(EL$3-1)</f>
        <v>2189.4274930101046</v>
      </c>
      <c r="EM32" s="124">
        <f>('Executive Summary(Best)'!$I29/12)*(1+Expense_Increase2)^(EM$3-1)</f>
        <v>2189.4274930101046</v>
      </c>
      <c r="EN32" s="124">
        <f>('Executive Summary(Best)'!$I29/12)*(1+Expense_Increase2)^(EN$3-1)</f>
        <v>2189.4274930101046</v>
      </c>
      <c r="EO32" s="124">
        <f>('Executive Summary(Best)'!$I29/12)*(1+Expense_Increase2)^(EO$3-1)</f>
        <v>2189.4274930101046</v>
      </c>
      <c r="EP32" s="124">
        <f>('Executive Summary(Best)'!$I29/12)*(1+Expense_Increase2)^(EP$3-1)</f>
        <v>2189.4274930101046</v>
      </c>
      <c r="EQ32" s="27"/>
    </row>
    <row r="33" spans="2:147" ht="15.75" customHeight="1" x14ac:dyDescent="0.2">
      <c r="B33" s="161" t="str">
        <f>Executive_Summary!F30</f>
        <v xml:space="preserve">Payroll Insurance </v>
      </c>
      <c r="Z33" s="3"/>
      <c r="AA33" s="124">
        <f>('Executive Summary(Best)'!$I30/12)*(1+Expense_Increase2)^(AA$3-1)</f>
        <v>0</v>
      </c>
      <c r="AB33" s="124">
        <f>('Executive Summary(Best)'!$I30/12)*(1+Expense_Increase2)^(AB$3-1)</f>
        <v>0</v>
      </c>
      <c r="AC33" s="124">
        <f>('Executive Summary(Best)'!$I30/12)*(1+Expense_Increase2)^(AC$3-1)</f>
        <v>0</v>
      </c>
      <c r="AD33" s="124">
        <f>('Executive Summary(Best)'!$I30/12)*(1+Expense_Increase2)^(AD$3-1)</f>
        <v>0</v>
      </c>
      <c r="AE33" s="124">
        <f>('Executive Summary(Best)'!$I30/12)*(1+Expense_Increase2)^(AE$3-1)</f>
        <v>0</v>
      </c>
      <c r="AF33" s="124">
        <f>('Executive Summary(Best)'!$I30/12)*(1+Expense_Increase2)^(AF$3-1)</f>
        <v>0</v>
      </c>
      <c r="AG33" s="124">
        <f>('Executive Summary(Best)'!$I30/12)*(1+Expense_Increase2)^(AG$3-1)</f>
        <v>0</v>
      </c>
      <c r="AH33" s="124">
        <f>('Executive Summary(Best)'!$I30/12)*(1+Expense_Increase2)^(AH$3-1)</f>
        <v>0</v>
      </c>
      <c r="AI33" s="124">
        <f>('Executive Summary(Best)'!$I30/12)*(1+Expense_Increase2)^(AI$3-1)</f>
        <v>0</v>
      </c>
      <c r="AJ33" s="124">
        <f>('Executive Summary(Best)'!$I30/12)*(1+Expense_Increase2)^(AJ$3-1)</f>
        <v>0</v>
      </c>
      <c r="AK33" s="124">
        <f>('Executive Summary(Best)'!$I30/12)*(1+Expense_Increase2)^(AK$3-1)</f>
        <v>0</v>
      </c>
      <c r="AL33" s="124">
        <f>('Executive Summary(Best)'!$I30/12)*(1+Expense_Increase2)^(AL$3-1)</f>
        <v>0</v>
      </c>
      <c r="AM33" s="124">
        <f>('Executive Summary(Best)'!$I30/12)*(1+Expense_Increase2)^(AM$3-1)</f>
        <v>0</v>
      </c>
      <c r="AN33" s="124">
        <f>('Executive Summary(Best)'!$I30/12)*(1+Expense_Increase2)^(AN$3-1)</f>
        <v>0</v>
      </c>
      <c r="AO33" s="124">
        <f>('Executive Summary(Best)'!$I30/12)*(1+Expense_Increase2)^(AO$3-1)</f>
        <v>0</v>
      </c>
      <c r="AP33" s="124">
        <f>('Executive Summary(Best)'!$I30/12)*(1+Expense_Increase2)^(AP$3-1)</f>
        <v>0</v>
      </c>
      <c r="AQ33" s="124">
        <f>('Executive Summary(Best)'!$I30/12)*(1+Expense_Increase2)^(AQ$3-1)</f>
        <v>0</v>
      </c>
      <c r="AR33" s="124">
        <f>('Executive Summary(Best)'!$I30/12)*(1+Expense_Increase2)^(AR$3-1)</f>
        <v>0</v>
      </c>
      <c r="AS33" s="124">
        <f>('Executive Summary(Best)'!$I30/12)*(1+Expense_Increase2)^(AS$3-1)</f>
        <v>0</v>
      </c>
      <c r="AT33" s="124">
        <f>('Executive Summary(Best)'!$I30/12)*(1+Expense_Increase2)^(AT$3-1)</f>
        <v>0</v>
      </c>
      <c r="AU33" s="124">
        <f>('Executive Summary(Best)'!$I30/12)*(1+Expense_Increase2)^(AU$3-1)</f>
        <v>0</v>
      </c>
      <c r="AV33" s="124">
        <f>('Executive Summary(Best)'!$I30/12)*(1+Expense_Increase2)^(AV$3-1)</f>
        <v>0</v>
      </c>
      <c r="AW33" s="124">
        <f>('Executive Summary(Best)'!$I30/12)*(1+Expense_Increase2)^(AW$3-1)</f>
        <v>0</v>
      </c>
      <c r="AX33" s="124">
        <f>('Executive Summary(Best)'!$I30/12)*(1+Expense_Increase2)^(AX$3-1)</f>
        <v>0</v>
      </c>
      <c r="AY33" s="124">
        <f>('Executive Summary(Best)'!$I30/12)*(1+Expense_Increase2)^(AY$3-1)</f>
        <v>0</v>
      </c>
      <c r="AZ33" s="124">
        <f>('Executive Summary(Best)'!$I30/12)*(1+Expense_Increase2)^(AZ$3-1)</f>
        <v>0</v>
      </c>
      <c r="BA33" s="124">
        <f>('Executive Summary(Best)'!$I30/12)*(1+Expense_Increase2)^(BA$3-1)</f>
        <v>0</v>
      </c>
      <c r="BB33" s="124">
        <f>('Executive Summary(Best)'!$I30/12)*(1+Expense_Increase2)^(BB$3-1)</f>
        <v>0</v>
      </c>
      <c r="BC33" s="124">
        <f>('Executive Summary(Best)'!$I30/12)*(1+Expense_Increase2)^(BC$3-1)</f>
        <v>0</v>
      </c>
      <c r="BD33" s="124">
        <f>('Executive Summary(Best)'!$I30/12)*(1+Expense_Increase2)^(BD$3-1)</f>
        <v>0</v>
      </c>
      <c r="BE33" s="124">
        <f>('Executive Summary(Best)'!$I30/12)*(1+Expense_Increase2)^(BE$3-1)</f>
        <v>0</v>
      </c>
      <c r="BF33" s="124">
        <f>('Executive Summary(Best)'!$I30/12)*(1+Expense_Increase2)^(BF$3-1)</f>
        <v>0</v>
      </c>
      <c r="BG33" s="124">
        <f>('Executive Summary(Best)'!$I30/12)*(1+Expense_Increase2)^(BG$3-1)</f>
        <v>0</v>
      </c>
      <c r="BH33" s="124">
        <f>('Executive Summary(Best)'!$I30/12)*(1+Expense_Increase2)^(BH$3-1)</f>
        <v>0</v>
      </c>
      <c r="BI33" s="124">
        <f>('Executive Summary(Best)'!$I30/12)*(1+Expense_Increase2)^(BI$3-1)</f>
        <v>0</v>
      </c>
      <c r="BJ33" s="124">
        <f>('Executive Summary(Best)'!$I30/12)*(1+Expense_Increase2)^(BJ$3-1)</f>
        <v>0</v>
      </c>
      <c r="BK33" s="124">
        <f>('Executive Summary(Best)'!$I30/12)*(1+Expense_Increase2)^(BK$3-1)</f>
        <v>0</v>
      </c>
      <c r="BL33" s="124">
        <f>('Executive Summary(Best)'!$I30/12)*(1+Expense_Increase2)^(BL$3-1)</f>
        <v>0</v>
      </c>
      <c r="BM33" s="124">
        <f>('Executive Summary(Best)'!$I30/12)*(1+Expense_Increase2)^(BM$3-1)</f>
        <v>0</v>
      </c>
      <c r="BN33" s="124">
        <f>('Executive Summary(Best)'!$I30/12)*(1+Expense_Increase2)^(BN$3-1)</f>
        <v>0</v>
      </c>
      <c r="BO33" s="124">
        <f>('Executive Summary(Best)'!$I30/12)*(1+Expense_Increase2)^(BO$3-1)</f>
        <v>0</v>
      </c>
      <c r="BP33" s="124">
        <f>('Executive Summary(Best)'!$I30/12)*(1+Expense_Increase2)^(BP$3-1)</f>
        <v>0</v>
      </c>
      <c r="BQ33" s="124">
        <f>('Executive Summary(Best)'!$I30/12)*(1+Expense_Increase2)^(BQ$3-1)</f>
        <v>0</v>
      </c>
      <c r="BR33" s="124">
        <f>('Executive Summary(Best)'!$I30/12)*(1+Expense_Increase2)^(BR$3-1)</f>
        <v>0</v>
      </c>
      <c r="BS33" s="124">
        <f>('Executive Summary(Best)'!$I30/12)*(1+Expense_Increase2)^(BS$3-1)</f>
        <v>0</v>
      </c>
      <c r="BT33" s="124">
        <f>('Executive Summary(Best)'!$I30/12)*(1+Expense_Increase2)^(BT$3-1)</f>
        <v>0</v>
      </c>
      <c r="BU33" s="124">
        <f>('Executive Summary(Best)'!$I30/12)*(1+Expense_Increase2)^(BU$3-1)</f>
        <v>0</v>
      </c>
      <c r="BV33" s="124">
        <f>('Executive Summary(Best)'!$I30/12)*(1+Expense_Increase2)^(BV$3-1)</f>
        <v>0</v>
      </c>
      <c r="BW33" s="124">
        <f>('Executive Summary(Best)'!$I30/12)*(1+Expense_Increase2)^(BW$3-1)</f>
        <v>0</v>
      </c>
      <c r="BX33" s="124">
        <f>('Executive Summary(Best)'!$I30/12)*(1+Expense_Increase2)^(BX$3-1)</f>
        <v>0</v>
      </c>
      <c r="BY33" s="124">
        <f>('Executive Summary(Best)'!$I30/12)*(1+Expense_Increase2)^(BY$3-1)</f>
        <v>0</v>
      </c>
      <c r="BZ33" s="124">
        <f>('Executive Summary(Best)'!$I30/12)*(1+Expense_Increase2)^(BZ$3-1)</f>
        <v>0</v>
      </c>
      <c r="CA33" s="124">
        <f>('Executive Summary(Best)'!$I30/12)*(1+Expense_Increase2)^(CA$3-1)</f>
        <v>0</v>
      </c>
      <c r="CB33" s="124">
        <f>('Executive Summary(Best)'!$I30/12)*(1+Expense_Increase2)^(CB$3-1)</f>
        <v>0</v>
      </c>
      <c r="CC33" s="124">
        <f>('Executive Summary(Best)'!$I30/12)*(1+Expense_Increase2)^(CC$3-1)</f>
        <v>0</v>
      </c>
      <c r="CD33" s="124">
        <f>('Executive Summary(Best)'!$I30/12)*(1+Expense_Increase2)^(CD$3-1)</f>
        <v>0</v>
      </c>
      <c r="CE33" s="124">
        <f>('Executive Summary(Best)'!$I30/12)*(1+Expense_Increase2)^(CE$3-1)</f>
        <v>0</v>
      </c>
      <c r="CF33" s="124">
        <f>('Executive Summary(Best)'!$I30/12)*(1+Expense_Increase2)^(CF$3-1)</f>
        <v>0</v>
      </c>
      <c r="CG33" s="124">
        <f>('Executive Summary(Best)'!$I30/12)*(1+Expense_Increase2)^(CG$3-1)</f>
        <v>0</v>
      </c>
      <c r="CH33" s="124">
        <f>('Executive Summary(Best)'!$I30/12)*(1+Expense_Increase2)^(CH$3-1)</f>
        <v>0</v>
      </c>
      <c r="CI33" s="124">
        <f>('Executive Summary(Best)'!$I30/12)*(1+Expense_Increase2)^(CI$3-1)</f>
        <v>0</v>
      </c>
      <c r="CJ33" s="124">
        <f>('Executive Summary(Best)'!$I30/12)*(1+Expense_Increase2)^(CJ$3-1)</f>
        <v>0</v>
      </c>
      <c r="CK33" s="124">
        <f>('Executive Summary(Best)'!$I30/12)*(1+Expense_Increase2)^(CK$3-1)</f>
        <v>0</v>
      </c>
      <c r="CL33" s="124">
        <f>('Executive Summary(Best)'!$I30/12)*(1+Expense_Increase2)^(CL$3-1)</f>
        <v>0</v>
      </c>
      <c r="CM33" s="124">
        <f>('Executive Summary(Best)'!$I30/12)*(1+Expense_Increase2)^(CM$3-1)</f>
        <v>0</v>
      </c>
      <c r="CN33" s="124">
        <f>('Executive Summary(Best)'!$I30/12)*(1+Expense_Increase2)^(CN$3-1)</f>
        <v>0</v>
      </c>
      <c r="CO33" s="124">
        <f>('Executive Summary(Best)'!$I30/12)*(1+Expense_Increase2)^(CO$3-1)</f>
        <v>0</v>
      </c>
      <c r="CP33" s="124">
        <f>('Executive Summary(Best)'!$I30/12)*(1+Expense_Increase2)^(CP$3-1)</f>
        <v>0</v>
      </c>
      <c r="CQ33" s="124">
        <f>('Executive Summary(Best)'!$I30/12)*(1+Expense_Increase2)^(CQ$3-1)</f>
        <v>0</v>
      </c>
      <c r="CR33" s="124">
        <f>('Executive Summary(Best)'!$I30/12)*(1+Expense_Increase2)^(CR$3-1)</f>
        <v>0</v>
      </c>
      <c r="CS33" s="124">
        <f>('Executive Summary(Best)'!$I30/12)*(1+Expense_Increase2)^(CS$3-1)</f>
        <v>0</v>
      </c>
      <c r="CT33" s="124">
        <f>('Executive Summary(Best)'!$I30/12)*(1+Expense_Increase2)^(CT$3-1)</f>
        <v>0</v>
      </c>
      <c r="CU33" s="124">
        <f>('Executive Summary(Best)'!$I30/12)*(1+Expense_Increase2)^(CU$3-1)</f>
        <v>0</v>
      </c>
      <c r="CV33" s="124">
        <f>('Executive Summary(Best)'!$I30/12)*(1+Expense_Increase2)^(CV$3-1)</f>
        <v>0</v>
      </c>
      <c r="CW33" s="124">
        <f>('Executive Summary(Best)'!$I30/12)*(1+Expense_Increase2)^(CW$3-1)</f>
        <v>0</v>
      </c>
      <c r="CX33" s="124">
        <f>('Executive Summary(Best)'!$I30/12)*(1+Expense_Increase2)^(CX$3-1)</f>
        <v>0</v>
      </c>
      <c r="CY33" s="124">
        <f>('Executive Summary(Best)'!$I30/12)*(1+Expense_Increase2)^(CY$3-1)</f>
        <v>0</v>
      </c>
      <c r="CZ33" s="124">
        <f>('Executive Summary(Best)'!$I30/12)*(1+Expense_Increase2)^(CZ$3-1)</f>
        <v>0</v>
      </c>
      <c r="DA33" s="124">
        <f>('Executive Summary(Best)'!$I30/12)*(1+Expense_Increase2)^(DA$3-1)</f>
        <v>0</v>
      </c>
      <c r="DB33" s="124">
        <f>('Executive Summary(Best)'!$I30/12)*(1+Expense_Increase2)^(DB$3-1)</f>
        <v>0</v>
      </c>
      <c r="DC33" s="124">
        <f>('Executive Summary(Best)'!$I30/12)*(1+Expense_Increase2)^(DC$3-1)</f>
        <v>0</v>
      </c>
      <c r="DD33" s="124">
        <f>('Executive Summary(Best)'!$I30/12)*(1+Expense_Increase2)^(DD$3-1)</f>
        <v>0</v>
      </c>
      <c r="DE33" s="124">
        <f>('Executive Summary(Best)'!$I30/12)*(1+Expense_Increase2)^(DE$3-1)</f>
        <v>0</v>
      </c>
      <c r="DF33" s="124">
        <f>('Executive Summary(Best)'!$I30/12)*(1+Expense_Increase2)^(DF$3-1)</f>
        <v>0</v>
      </c>
      <c r="DG33" s="124">
        <f>('Executive Summary(Best)'!$I30/12)*(1+Expense_Increase2)^(DG$3-1)</f>
        <v>0</v>
      </c>
      <c r="DH33" s="124">
        <f>('Executive Summary(Best)'!$I30/12)*(1+Expense_Increase2)^(DH$3-1)</f>
        <v>0</v>
      </c>
      <c r="DI33" s="124">
        <f>('Executive Summary(Best)'!$I30/12)*(1+Expense_Increase2)^(DI$3-1)</f>
        <v>0</v>
      </c>
      <c r="DJ33" s="124">
        <f>('Executive Summary(Best)'!$I30/12)*(1+Expense_Increase2)^(DJ$3-1)</f>
        <v>0</v>
      </c>
      <c r="DK33" s="124">
        <f>('Executive Summary(Best)'!$I30/12)*(1+Expense_Increase2)^(DK$3-1)</f>
        <v>0</v>
      </c>
      <c r="DL33" s="124">
        <f>('Executive Summary(Best)'!$I30/12)*(1+Expense_Increase2)^(DL$3-1)</f>
        <v>0</v>
      </c>
      <c r="DM33" s="124">
        <f>('Executive Summary(Best)'!$I30/12)*(1+Expense_Increase2)^(DM$3-1)</f>
        <v>0</v>
      </c>
      <c r="DN33" s="124">
        <f>('Executive Summary(Best)'!$I30/12)*(1+Expense_Increase2)^(DN$3-1)</f>
        <v>0</v>
      </c>
      <c r="DO33" s="124">
        <f>('Executive Summary(Best)'!$I30/12)*(1+Expense_Increase2)^(DO$3-1)</f>
        <v>0</v>
      </c>
      <c r="DP33" s="124">
        <f>('Executive Summary(Best)'!$I30/12)*(1+Expense_Increase2)^(DP$3-1)</f>
        <v>0</v>
      </c>
      <c r="DQ33" s="124">
        <f>('Executive Summary(Best)'!$I30/12)*(1+Expense_Increase2)^(DQ$3-1)</f>
        <v>0</v>
      </c>
      <c r="DR33" s="124">
        <f>('Executive Summary(Best)'!$I30/12)*(1+Expense_Increase2)^(DR$3-1)</f>
        <v>0</v>
      </c>
      <c r="DS33" s="124">
        <f>('Executive Summary(Best)'!$I30/12)*(1+Expense_Increase2)^(DS$3-1)</f>
        <v>0</v>
      </c>
      <c r="DT33" s="124">
        <f>('Executive Summary(Best)'!$I30/12)*(1+Expense_Increase2)^(DT$3-1)</f>
        <v>0</v>
      </c>
      <c r="DU33" s="124">
        <f>('Executive Summary(Best)'!$I30/12)*(1+Expense_Increase2)^(DU$3-1)</f>
        <v>0</v>
      </c>
      <c r="DV33" s="124">
        <f>('Executive Summary(Best)'!$I30/12)*(1+Expense_Increase2)^(DV$3-1)</f>
        <v>0</v>
      </c>
      <c r="DW33" s="124">
        <f>('Executive Summary(Best)'!$I30/12)*(1+Expense_Increase2)^(DW$3-1)</f>
        <v>0</v>
      </c>
      <c r="DX33" s="124">
        <f>('Executive Summary(Best)'!$I30/12)*(1+Expense_Increase2)^(DX$3-1)</f>
        <v>0</v>
      </c>
      <c r="DY33" s="124">
        <f>('Executive Summary(Best)'!$I30/12)*(1+Expense_Increase2)^(DY$3-1)</f>
        <v>0</v>
      </c>
      <c r="DZ33" s="124">
        <f>('Executive Summary(Best)'!$I30/12)*(1+Expense_Increase2)^(DZ$3-1)</f>
        <v>0</v>
      </c>
      <c r="EA33" s="124">
        <f>('Executive Summary(Best)'!$I30/12)*(1+Expense_Increase2)^(EA$3-1)</f>
        <v>0</v>
      </c>
      <c r="EB33" s="124">
        <f>('Executive Summary(Best)'!$I30/12)*(1+Expense_Increase2)^(EB$3-1)</f>
        <v>0</v>
      </c>
      <c r="EC33" s="124">
        <f>('Executive Summary(Best)'!$I30/12)*(1+Expense_Increase2)^(EC$3-1)</f>
        <v>0</v>
      </c>
      <c r="ED33" s="124">
        <f>('Executive Summary(Best)'!$I30/12)*(1+Expense_Increase2)^(ED$3-1)</f>
        <v>0</v>
      </c>
      <c r="EE33" s="124">
        <f>('Executive Summary(Best)'!$I30/12)*(1+Expense_Increase2)^(EE$3-1)</f>
        <v>0</v>
      </c>
      <c r="EF33" s="124">
        <f>('Executive Summary(Best)'!$I30/12)*(1+Expense_Increase2)^(EF$3-1)</f>
        <v>0</v>
      </c>
      <c r="EG33" s="124">
        <f>('Executive Summary(Best)'!$I30/12)*(1+Expense_Increase2)^(EG$3-1)</f>
        <v>0</v>
      </c>
      <c r="EH33" s="124">
        <f>('Executive Summary(Best)'!$I30/12)*(1+Expense_Increase2)^(EH$3-1)</f>
        <v>0</v>
      </c>
      <c r="EI33" s="124">
        <f>('Executive Summary(Best)'!$I30/12)*(1+Expense_Increase2)^(EI$3-1)</f>
        <v>0</v>
      </c>
      <c r="EJ33" s="124">
        <f>('Executive Summary(Best)'!$I30/12)*(1+Expense_Increase2)^(EJ$3-1)</f>
        <v>0</v>
      </c>
      <c r="EK33" s="124">
        <f>('Executive Summary(Best)'!$I30/12)*(1+Expense_Increase2)^(EK$3-1)</f>
        <v>0</v>
      </c>
      <c r="EL33" s="124">
        <f>('Executive Summary(Best)'!$I30/12)*(1+Expense_Increase2)^(EL$3-1)</f>
        <v>0</v>
      </c>
      <c r="EM33" s="124">
        <f>('Executive Summary(Best)'!$I30/12)*(1+Expense_Increase2)^(EM$3-1)</f>
        <v>0</v>
      </c>
      <c r="EN33" s="124">
        <f>('Executive Summary(Best)'!$I30/12)*(1+Expense_Increase2)^(EN$3-1)</f>
        <v>0</v>
      </c>
      <c r="EO33" s="124">
        <f>('Executive Summary(Best)'!$I30/12)*(1+Expense_Increase2)^(EO$3-1)</f>
        <v>0</v>
      </c>
      <c r="EP33" s="124">
        <f>('Executive Summary(Best)'!$I30/12)*(1+Expense_Increase2)^(EP$3-1)</f>
        <v>0</v>
      </c>
      <c r="EQ33" s="27"/>
    </row>
    <row r="34" spans="2:147" ht="15.75" customHeight="1" x14ac:dyDescent="0.2">
      <c r="B34" s="161" t="str">
        <f>Executive_Summary!F31</f>
        <v>Other Insurance</v>
      </c>
      <c r="Z34" s="3"/>
      <c r="AA34" s="124">
        <f>('Executive Summary(Best)'!$I31/12)*(1+Expense_Increase2)^(AA$3-1)</f>
        <v>0</v>
      </c>
      <c r="AB34" s="124">
        <f>('Executive Summary(Best)'!$I31/12)*(1+Expense_Increase2)^(AB$3-1)</f>
        <v>0</v>
      </c>
      <c r="AC34" s="124">
        <f>('Executive Summary(Best)'!$I31/12)*(1+Expense_Increase2)^(AC$3-1)</f>
        <v>0</v>
      </c>
      <c r="AD34" s="124">
        <f>('Executive Summary(Best)'!$I31/12)*(1+Expense_Increase2)^(AD$3-1)</f>
        <v>0</v>
      </c>
      <c r="AE34" s="124">
        <f>('Executive Summary(Best)'!$I31/12)*(1+Expense_Increase2)^(AE$3-1)</f>
        <v>0</v>
      </c>
      <c r="AF34" s="124">
        <f>('Executive Summary(Best)'!$I31/12)*(1+Expense_Increase2)^(AF$3-1)</f>
        <v>0</v>
      </c>
      <c r="AG34" s="124">
        <f>('Executive Summary(Best)'!$I31/12)*(1+Expense_Increase2)^(AG$3-1)</f>
        <v>0</v>
      </c>
      <c r="AH34" s="124">
        <f>('Executive Summary(Best)'!$I31/12)*(1+Expense_Increase2)^(AH$3-1)</f>
        <v>0</v>
      </c>
      <c r="AI34" s="124">
        <f>('Executive Summary(Best)'!$I31/12)*(1+Expense_Increase2)^(AI$3-1)</f>
        <v>0</v>
      </c>
      <c r="AJ34" s="124">
        <f>('Executive Summary(Best)'!$I31/12)*(1+Expense_Increase2)^(AJ$3-1)</f>
        <v>0</v>
      </c>
      <c r="AK34" s="124">
        <f>('Executive Summary(Best)'!$I31/12)*(1+Expense_Increase2)^(AK$3-1)</f>
        <v>0</v>
      </c>
      <c r="AL34" s="124">
        <f>('Executive Summary(Best)'!$I31/12)*(1+Expense_Increase2)^(AL$3-1)</f>
        <v>0</v>
      </c>
      <c r="AM34" s="124">
        <f>('Executive Summary(Best)'!$I31/12)*(1+Expense_Increase2)^(AM$3-1)</f>
        <v>0</v>
      </c>
      <c r="AN34" s="124">
        <f>('Executive Summary(Best)'!$I31/12)*(1+Expense_Increase2)^(AN$3-1)</f>
        <v>0</v>
      </c>
      <c r="AO34" s="124">
        <f>('Executive Summary(Best)'!$I31/12)*(1+Expense_Increase2)^(AO$3-1)</f>
        <v>0</v>
      </c>
      <c r="AP34" s="124">
        <f>('Executive Summary(Best)'!$I31/12)*(1+Expense_Increase2)^(AP$3-1)</f>
        <v>0</v>
      </c>
      <c r="AQ34" s="124">
        <f>('Executive Summary(Best)'!$I31/12)*(1+Expense_Increase2)^(AQ$3-1)</f>
        <v>0</v>
      </c>
      <c r="AR34" s="124">
        <f>('Executive Summary(Best)'!$I31/12)*(1+Expense_Increase2)^(AR$3-1)</f>
        <v>0</v>
      </c>
      <c r="AS34" s="124">
        <f>('Executive Summary(Best)'!$I31/12)*(1+Expense_Increase2)^(AS$3-1)</f>
        <v>0</v>
      </c>
      <c r="AT34" s="124">
        <f>('Executive Summary(Best)'!$I31/12)*(1+Expense_Increase2)^(AT$3-1)</f>
        <v>0</v>
      </c>
      <c r="AU34" s="124">
        <f>('Executive Summary(Best)'!$I31/12)*(1+Expense_Increase2)^(AU$3-1)</f>
        <v>0</v>
      </c>
      <c r="AV34" s="124">
        <f>('Executive Summary(Best)'!$I31/12)*(1+Expense_Increase2)^(AV$3-1)</f>
        <v>0</v>
      </c>
      <c r="AW34" s="124">
        <f>('Executive Summary(Best)'!$I31/12)*(1+Expense_Increase2)^(AW$3-1)</f>
        <v>0</v>
      </c>
      <c r="AX34" s="124">
        <f>('Executive Summary(Best)'!$I31/12)*(1+Expense_Increase2)^(AX$3-1)</f>
        <v>0</v>
      </c>
      <c r="AY34" s="124">
        <f>('Executive Summary(Best)'!$I31/12)*(1+Expense_Increase2)^(AY$3-1)</f>
        <v>0</v>
      </c>
      <c r="AZ34" s="124">
        <f>('Executive Summary(Best)'!$I31/12)*(1+Expense_Increase2)^(AZ$3-1)</f>
        <v>0</v>
      </c>
      <c r="BA34" s="124">
        <f>('Executive Summary(Best)'!$I31/12)*(1+Expense_Increase2)^(BA$3-1)</f>
        <v>0</v>
      </c>
      <c r="BB34" s="124">
        <f>('Executive Summary(Best)'!$I31/12)*(1+Expense_Increase2)^(BB$3-1)</f>
        <v>0</v>
      </c>
      <c r="BC34" s="124">
        <f>('Executive Summary(Best)'!$I31/12)*(1+Expense_Increase2)^(BC$3-1)</f>
        <v>0</v>
      </c>
      <c r="BD34" s="124">
        <f>('Executive Summary(Best)'!$I31/12)*(1+Expense_Increase2)^(BD$3-1)</f>
        <v>0</v>
      </c>
      <c r="BE34" s="124">
        <f>('Executive Summary(Best)'!$I31/12)*(1+Expense_Increase2)^(BE$3-1)</f>
        <v>0</v>
      </c>
      <c r="BF34" s="124">
        <f>('Executive Summary(Best)'!$I31/12)*(1+Expense_Increase2)^(BF$3-1)</f>
        <v>0</v>
      </c>
      <c r="BG34" s="124">
        <f>('Executive Summary(Best)'!$I31/12)*(1+Expense_Increase2)^(BG$3-1)</f>
        <v>0</v>
      </c>
      <c r="BH34" s="124">
        <f>('Executive Summary(Best)'!$I31/12)*(1+Expense_Increase2)^(BH$3-1)</f>
        <v>0</v>
      </c>
      <c r="BI34" s="124">
        <f>('Executive Summary(Best)'!$I31/12)*(1+Expense_Increase2)^(BI$3-1)</f>
        <v>0</v>
      </c>
      <c r="BJ34" s="124">
        <f>('Executive Summary(Best)'!$I31/12)*(1+Expense_Increase2)^(BJ$3-1)</f>
        <v>0</v>
      </c>
      <c r="BK34" s="124">
        <f>('Executive Summary(Best)'!$I31/12)*(1+Expense_Increase2)^(BK$3-1)</f>
        <v>0</v>
      </c>
      <c r="BL34" s="124">
        <f>('Executive Summary(Best)'!$I31/12)*(1+Expense_Increase2)^(BL$3-1)</f>
        <v>0</v>
      </c>
      <c r="BM34" s="124">
        <f>('Executive Summary(Best)'!$I31/12)*(1+Expense_Increase2)^(BM$3-1)</f>
        <v>0</v>
      </c>
      <c r="BN34" s="124">
        <f>('Executive Summary(Best)'!$I31/12)*(1+Expense_Increase2)^(BN$3-1)</f>
        <v>0</v>
      </c>
      <c r="BO34" s="124">
        <f>('Executive Summary(Best)'!$I31/12)*(1+Expense_Increase2)^(BO$3-1)</f>
        <v>0</v>
      </c>
      <c r="BP34" s="124">
        <f>('Executive Summary(Best)'!$I31/12)*(1+Expense_Increase2)^(BP$3-1)</f>
        <v>0</v>
      </c>
      <c r="BQ34" s="124">
        <f>('Executive Summary(Best)'!$I31/12)*(1+Expense_Increase2)^(BQ$3-1)</f>
        <v>0</v>
      </c>
      <c r="BR34" s="124">
        <f>('Executive Summary(Best)'!$I31/12)*(1+Expense_Increase2)^(BR$3-1)</f>
        <v>0</v>
      </c>
      <c r="BS34" s="124">
        <f>('Executive Summary(Best)'!$I31/12)*(1+Expense_Increase2)^(BS$3-1)</f>
        <v>0</v>
      </c>
      <c r="BT34" s="124">
        <f>('Executive Summary(Best)'!$I31/12)*(1+Expense_Increase2)^(BT$3-1)</f>
        <v>0</v>
      </c>
      <c r="BU34" s="124">
        <f>('Executive Summary(Best)'!$I31/12)*(1+Expense_Increase2)^(BU$3-1)</f>
        <v>0</v>
      </c>
      <c r="BV34" s="124">
        <f>('Executive Summary(Best)'!$I31/12)*(1+Expense_Increase2)^(BV$3-1)</f>
        <v>0</v>
      </c>
      <c r="BW34" s="124">
        <f>('Executive Summary(Best)'!$I31/12)*(1+Expense_Increase2)^(BW$3-1)</f>
        <v>0</v>
      </c>
      <c r="BX34" s="124">
        <f>('Executive Summary(Best)'!$I31/12)*(1+Expense_Increase2)^(BX$3-1)</f>
        <v>0</v>
      </c>
      <c r="BY34" s="124">
        <f>('Executive Summary(Best)'!$I31/12)*(1+Expense_Increase2)^(BY$3-1)</f>
        <v>0</v>
      </c>
      <c r="BZ34" s="124">
        <f>('Executive Summary(Best)'!$I31/12)*(1+Expense_Increase2)^(BZ$3-1)</f>
        <v>0</v>
      </c>
      <c r="CA34" s="124">
        <f>('Executive Summary(Best)'!$I31/12)*(1+Expense_Increase2)^(CA$3-1)</f>
        <v>0</v>
      </c>
      <c r="CB34" s="124">
        <f>('Executive Summary(Best)'!$I31/12)*(1+Expense_Increase2)^(CB$3-1)</f>
        <v>0</v>
      </c>
      <c r="CC34" s="124">
        <f>('Executive Summary(Best)'!$I31/12)*(1+Expense_Increase2)^(CC$3-1)</f>
        <v>0</v>
      </c>
      <c r="CD34" s="124">
        <f>('Executive Summary(Best)'!$I31/12)*(1+Expense_Increase2)^(CD$3-1)</f>
        <v>0</v>
      </c>
      <c r="CE34" s="124">
        <f>('Executive Summary(Best)'!$I31/12)*(1+Expense_Increase2)^(CE$3-1)</f>
        <v>0</v>
      </c>
      <c r="CF34" s="124">
        <f>('Executive Summary(Best)'!$I31/12)*(1+Expense_Increase2)^(CF$3-1)</f>
        <v>0</v>
      </c>
      <c r="CG34" s="124">
        <f>('Executive Summary(Best)'!$I31/12)*(1+Expense_Increase2)^(CG$3-1)</f>
        <v>0</v>
      </c>
      <c r="CH34" s="124">
        <f>('Executive Summary(Best)'!$I31/12)*(1+Expense_Increase2)^(CH$3-1)</f>
        <v>0</v>
      </c>
      <c r="CI34" s="124">
        <f>('Executive Summary(Best)'!$I31/12)*(1+Expense_Increase2)^(CI$3-1)</f>
        <v>0</v>
      </c>
      <c r="CJ34" s="124">
        <f>('Executive Summary(Best)'!$I31/12)*(1+Expense_Increase2)^(CJ$3-1)</f>
        <v>0</v>
      </c>
      <c r="CK34" s="124">
        <f>('Executive Summary(Best)'!$I31/12)*(1+Expense_Increase2)^(CK$3-1)</f>
        <v>0</v>
      </c>
      <c r="CL34" s="124">
        <f>('Executive Summary(Best)'!$I31/12)*(1+Expense_Increase2)^(CL$3-1)</f>
        <v>0</v>
      </c>
      <c r="CM34" s="124">
        <f>('Executive Summary(Best)'!$I31/12)*(1+Expense_Increase2)^(CM$3-1)</f>
        <v>0</v>
      </c>
      <c r="CN34" s="124">
        <f>('Executive Summary(Best)'!$I31/12)*(1+Expense_Increase2)^(CN$3-1)</f>
        <v>0</v>
      </c>
      <c r="CO34" s="124">
        <f>('Executive Summary(Best)'!$I31/12)*(1+Expense_Increase2)^(CO$3-1)</f>
        <v>0</v>
      </c>
      <c r="CP34" s="124">
        <f>('Executive Summary(Best)'!$I31/12)*(1+Expense_Increase2)^(CP$3-1)</f>
        <v>0</v>
      </c>
      <c r="CQ34" s="124">
        <f>('Executive Summary(Best)'!$I31/12)*(1+Expense_Increase2)^(CQ$3-1)</f>
        <v>0</v>
      </c>
      <c r="CR34" s="124">
        <f>('Executive Summary(Best)'!$I31/12)*(1+Expense_Increase2)^(CR$3-1)</f>
        <v>0</v>
      </c>
      <c r="CS34" s="124">
        <f>('Executive Summary(Best)'!$I31/12)*(1+Expense_Increase2)^(CS$3-1)</f>
        <v>0</v>
      </c>
      <c r="CT34" s="124">
        <f>('Executive Summary(Best)'!$I31/12)*(1+Expense_Increase2)^(CT$3-1)</f>
        <v>0</v>
      </c>
      <c r="CU34" s="124">
        <f>('Executive Summary(Best)'!$I31/12)*(1+Expense_Increase2)^(CU$3-1)</f>
        <v>0</v>
      </c>
      <c r="CV34" s="124">
        <f>('Executive Summary(Best)'!$I31/12)*(1+Expense_Increase2)^(CV$3-1)</f>
        <v>0</v>
      </c>
      <c r="CW34" s="124">
        <f>('Executive Summary(Best)'!$I31/12)*(1+Expense_Increase2)^(CW$3-1)</f>
        <v>0</v>
      </c>
      <c r="CX34" s="124">
        <f>('Executive Summary(Best)'!$I31/12)*(1+Expense_Increase2)^(CX$3-1)</f>
        <v>0</v>
      </c>
      <c r="CY34" s="124">
        <f>('Executive Summary(Best)'!$I31/12)*(1+Expense_Increase2)^(CY$3-1)</f>
        <v>0</v>
      </c>
      <c r="CZ34" s="124">
        <f>('Executive Summary(Best)'!$I31/12)*(1+Expense_Increase2)^(CZ$3-1)</f>
        <v>0</v>
      </c>
      <c r="DA34" s="124">
        <f>('Executive Summary(Best)'!$I31/12)*(1+Expense_Increase2)^(DA$3-1)</f>
        <v>0</v>
      </c>
      <c r="DB34" s="124">
        <f>('Executive Summary(Best)'!$I31/12)*(1+Expense_Increase2)^(DB$3-1)</f>
        <v>0</v>
      </c>
      <c r="DC34" s="124">
        <f>('Executive Summary(Best)'!$I31/12)*(1+Expense_Increase2)^(DC$3-1)</f>
        <v>0</v>
      </c>
      <c r="DD34" s="124">
        <f>('Executive Summary(Best)'!$I31/12)*(1+Expense_Increase2)^(DD$3-1)</f>
        <v>0</v>
      </c>
      <c r="DE34" s="124">
        <f>('Executive Summary(Best)'!$I31/12)*(1+Expense_Increase2)^(DE$3-1)</f>
        <v>0</v>
      </c>
      <c r="DF34" s="124">
        <f>('Executive Summary(Best)'!$I31/12)*(1+Expense_Increase2)^(DF$3-1)</f>
        <v>0</v>
      </c>
      <c r="DG34" s="124">
        <f>('Executive Summary(Best)'!$I31/12)*(1+Expense_Increase2)^(DG$3-1)</f>
        <v>0</v>
      </c>
      <c r="DH34" s="124">
        <f>('Executive Summary(Best)'!$I31/12)*(1+Expense_Increase2)^(DH$3-1)</f>
        <v>0</v>
      </c>
      <c r="DI34" s="124">
        <f>('Executive Summary(Best)'!$I31/12)*(1+Expense_Increase2)^(DI$3-1)</f>
        <v>0</v>
      </c>
      <c r="DJ34" s="124">
        <f>('Executive Summary(Best)'!$I31/12)*(1+Expense_Increase2)^(DJ$3-1)</f>
        <v>0</v>
      </c>
      <c r="DK34" s="124">
        <f>('Executive Summary(Best)'!$I31/12)*(1+Expense_Increase2)^(DK$3-1)</f>
        <v>0</v>
      </c>
      <c r="DL34" s="124">
        <f>('Executive Summary(Best)'!$I31/12)*(1+Expense_Increase2)^(DL$3-1)</f>
        <v>0</v>
      </c>
      <c r="DM34" s="124">
        <f>('Executive Summary(Best)'!$I31/12)*(1+Expense_Increase2)^(DM$3-1)</f>
        <v>0</v>
      </c>
      <c r="DN34" s="124">
        <f>('Executive Summary(Best)'!$I31/12)*(1+Expense_Increase2)^(DN$3-1)</f>
        <v>0</v>
      </c>
      <c r="DO34" s="124">
        <f>('Executive Summary(Best)'!$I31/12)*(1+Expense_Increase2)^(DO$3-1)</f>
        <v>0</v>
      </c>
      <c r="DP34" s="124">
        <f>('Executive Summary(Best)'!$I31/12)*(1+Expense_Increase2)^(DP$3-1)</f>
        <v>0</v>
      </c>
      <c r="DQ34" s="124">
        <f>('Executive Summary(Best)'!$I31/12)*(1+Expense_Increase2)^(DQ$3-1)</f>
        <v>0</v>
      </c>
      <c r="DR34" s="124">
        <f>('Executive Summary(Best)'!$I31/12)*(1+Expense_Increase2)^(DR$3-1)</f>
        <v>0</v>
      </c>
      <c r="DS34" s="124">
        <f>('Executive Summary(Best)'!$I31/12)*(1+Expense_Increase2)^(DS$3-1)</f>
        <v>0</v>
      </c>
      <c r="DT34" s="124">
        <f>('Executive Summary(Best)'!$I31/12)*(1+Expense_Increase2)^(DT$3-1)</f>
        <v>0</v>
      </c>
      <c r="DU34" s="124">
        <f>('Executive Summary(Best)'!$I31/12)*(1+Expense_Increase2)^(DU$3-1)</f>
        <v>0</v>
      </c>
      <c r="DV34" s="124">
        <f>('Executive Summary(Best)'!$I31/12)*(1+Expense_Increase2)^(DV$3-1)</f>
        <v>0</v>
      </c>
      <c r="DW34" s="124">
        <f>('Executive Summary(Best)'!$I31/12)*(1+Expense_Increase2)^(DW$3-1)</f>
        <v>0</v>
      </c>
      <c r="DX34" s="124">
        <f>('Executive Summary(Best)'!$I31/12)*(1+Expense_Increase2)^(DX$3-1)</f>
        <v>0</v>
      </c>
      <c r="DY34" s="124">
        <f>('Executive Summary(Best)'!$I31/12)*(1+Expense_Increase2)^(DY$3-1)</f>
        <v>0</v>
      </c>
      <c r="DZ34" s="124">
        <f>('Executive Summary(Best)'!$I31/12)*(1+Expense_Increase2)^(DZ$3-1)</f>
        <v>0</v>
      </c>
      <c r="EA34" s="124">
        <f>('Executive Summary(Best)'!$I31/12)*(1+Expense_Increase2)^(EA$3-1)</f>
        <v>0</v>
      </c>
      <c r="EB34" s="124">
        <f>('Executive Summary(Best)'!$I31/12)*(1+Expense_Increase2)^(EB$3-1)</f>
        <v>0</v>
      </c>
      <c r="EC34" s="124">
        <f>('Executive Summary(Best)'!$I31/12)*(1+Expense_Increase2)^(EC$3-1)</f>
        <v>0</v>
      </c>
      <c r="ED34" s="124">
        <f>('Executive Summary(Best)'!$I31/12)*(1+Expense_Increase2)^(ED$3-1)</f>
        <v>0</v>
      </c>
      <c r="EE34" s="124">
        <f>('Executive Summary(Best)'!$I31/12)*(1+Expense_Increase2)^(EE$3-1)</f>
        <v>0</v>
      </c>
      <c r="EF34" s="124">
        <f>('Executive Summary(Best)'!$I31/12)*(1+Expense_Increase2)^(EF$3-1)</f>
        <v>0</v>
      </c>
      <c r="EG34" s="124">
        <f>('Executive Summary(Best)'!$I31/12)*(1+Expense_Increase2)^(EG$3-1)</f>
        <v>0</v>
      </c>
      <c r="EH34" s="124">
        <f>('Executive Summary(Best)'!$I31/12)*(1+Expense_Increase2)^(EH$3-1)</f>
        <v>0</v>
      </c>
      <c r="EI34" s="124">
        <f>('Executive Summary(Best)'!$I31/12)*(1+Expense_Increase2)^(EI$3-1)</f>
        <v>0</v>
      </c>
      <c r="EJ34" s="124">
        <f>('Executive Summary(Best)'!$I31/12)*(1+Expense_Increase2)^(EJ$3-1)</f>
        <v>0</v>
      </c>
      <c r="EK34" s="124">
        <f>('Executive Summary(Best)'!$I31/12)*(1+Expense_Increase2)^(EK$3-1)</f>
        <v>0</v>
      </c>
      <c r="EL34" s="124">
        <f>('Executive Summary(Best)'!$I31/12)*(1+Expense_Increase2)^(EL$3-1)</f>
        <v>0</v>
      </c>
      <c r="EM34" s="124">
        <f>('Executive Summary(Best)'!$I31/12)*(1+Expense_Increase2)^(EM$3-1)</f>
        <v>0</v>
      </c>
      <c r="EN34" s="124">
        <f>('Executive Summary(Best)'!$I31/12)*(1+Expense_Increase2)^(EN$3-1)</f>
        <v>0</v>
      </c>
      <c r="EO34" s="124">
        <f>('Executive Summary(Best)'!$I31/12)*(1+Expense_Increase2)^(EO$3-1)</f>
        <v>0</v>
      </c>
      <c r="EP34" s="124">
        <f>('Executive Summary(Best)'!$I31/12)*(1+Expense_Increase2)^(EP$3-1)</f>
        <v>0</v>
      </c>
      <c r="EQ34" s="27"/>
    </row>
    <row r="35" spans="2:147" ht="15.75" customHeight="1" x14ac:dyDescent="0.2">
      <c r="B35" s="160" t="str">
        <f>Executive_Summary!F32</f>
        <v xml:space="preserve">Utilities: </v>
      </c>
      <c r="Z35" s="3"/>
      <c r="AA35" s="124">
        <f>('Executive Summary(Best)'!$I32/12)*(1+Expense_Increase2)^(AA$3-1)</f>
        <v>0</v>
      </c>
      <c r="AB35" s="124">
        <f>('Executive Summary(Best)'!$I32/12)*(1+Expense_Increase2)^(AB$3-1)</f>
        <v>0</v>
      </c>
      <c r="AC35" s="124">
        <f>('Executive Summary(Best)'!$I32/12)*(1+Expense_Increase2)^(AC$3-1)</f>
        <v>0</v>
      </c>
      <c r="AD35" s="124">
        <f>('Executive Summary(Best)'!$I32/12)*(1+Expense_Increase2)^(AD$3-1)</f>
        <v>0</v>
      </c>
      <c r="AE35" s="124">
        <f>('Executive Summary(Best)'!$I32/12)*(1+Expense_Increase2)^(AE$3-1)</f>
        <v>0</v>
      </c>
      <c r="AF35" s="124">
        <f>('Executive Summary(Best)'!$I32/12)*(1+Expense_Increase2)^(AF$3-1)</f>
        <v>0</v>
      </c>
      <c r="AG35" s="124">
        <f>('Executive Summary(Best)'!$I32/12)*(1+Expense_Increase2)^(AG$3-1)</f>
        <v>0</v>
      </c>
      <c r="AH35" s="124">
        <f>('Executive Summary(Best)'!$I32/12)*(1+Expense_Increase2)^(AH$3-1)</f>
        <v>0</v>
      </c>
      <c r="AI35" s="124">
        <f>('Executive Summary(Best)'!$I32/12)*(1+Expense_Increase2)^(AI$3-1)</f>
        <v>0</v>
      </c>
      <c r="AJ35" s="124">
        <f>('Executive Summary(Best)'!$I32/12)*(1+Expense_Increase2)^(AJ$3-1)</f>
        <v>0</v>
      </c>
      <c r="AK35" s="124">
        <f>('Executive Summary(Best)'!$I32/12)*(1+Expense_Increase2)^(AK$3-1)</f>
        <v>0</v>
      </c>
      <c r="AL35" s="124">
        <f>('Executive Summary(Best)'!$I32/12)*(1+Expense_Increase2)^(AL$3-1)</f>
        <v>0</v>
      </c>
      <c r="AM35" s="124">
        <f>('Executive Summary(Best)'!$I32/12)*(1+Expense_Increase2)^(AM$3-1)</f>
        <v>0</v>
      </c>
      <c r="AN35" s="124">
        <f>('Executive Summary(Best)'!$I32/12)*(1+Expense_Increase2)^(AN$3-1)</f>
        <v>0</v>
      </c>
      <c r="AO35" s="124">
        <f>('Executive Summary(Best)'!$I32/12)*(1+Expense_Increase2)^(AO$3-1)</f>
        <v>0</v>
      </c>
      <c r="AP35" s="124">
        <f>('Executive Summary(Best)'!$I32/12)*(1+Expense_Increase2)^(AP$3-1)</f>
        <v>0</v>
      </c>
      <c r="AQ35" s="124">
        <f>('Executive Summary(Best)'!$I32/12)*(1+Expense_Increase2)^(AQ$3-1)</f>
        <v>0</v>
      </c>
      <c r="AR35" s="124">
        <f>('Executive Summary(Best)'!$I32/12)*(1+Expense_Increase2)^(AR$3-1)</f>
        <v>0</v>
      </c>
      <c r="AS35" s="124">
        <f>('Executive Summary(Best)'!$I32/12)*(1+Expense_Increase2)^(AS$3-1)</f>
        <v>0</v>
      </c>
      <c r="AT35" s="124">
        <f>('Executive Summary(Best)'!$I32/12)*(1+Expense_Increase2)^(AT$3-1)</f>
        <v>0</v>
      </c>
      <c r="AU35" s="124">
        <f>('Executive Summary(Best)'!$I32/12)*(1+Expense_Increase2)^(AU$3-1)</f>
        <v>0</v>
      </c>
      <c r="AV35" s="124">
        <f>('Executive Summary(Best)'!$I32/12)*(1+Expense_Increase2)^(AV$3-1)</f>
        <v>0</v>
      </c>
      <c r="AW35" s="124">
        <f>('Executive Summary(Best)'!$I32/12)*(1+Expense_Increase2)^(AW$3-1)</f>
        <v>0</v>
      </c>
      <c r="AX35" s="124">
        <f>('Executive Summary(Best)'!$I32/12)*(1+Expense_Increase2)^(AX$3-1)</f>
        <v>0</v>
      </c>
      <c r="AY35" s="124">
        <f>('Executive Summary(Best)'!$I32/12)*(1+Expense_Increase2)^(AY$3-1)</f>
        <v>0</v>
      </c>
      <c r="AZ35" s="124">
        <f>('Executive Summary(Best)'!$I32/12)*(1+Expense_Increase2)^(AZ$3-1)</f>
        <v>0</v>
      </c>
      <c r="BA35" s="124">
        <f>('Executive Summary(Best)'!$I32/12)*(1+Expense_Increase2)^(BA$3-1)</f>
        <v>0</v>
      </c>
      <c r="BB35" s="124">
        <f>('Executive Summary(Best)'!$I32/12)*(1+Expense_Increase2)^(BB$3-1)</f>
        <v>0</v>
      </c>
      <c r="BC35" s="124">
        <f>('Executive Summary(Best)'!$I32/12)*(1+Expense_Increase2)^(BC$3-1)</f>
        <v>0</v>
      </c>
      <c r="BD35" s="124">
        <f>('Executive Summary(Best)'!$I32/12)*(1+Expense_Increase2)^(BD$3-1)</f>
        <v>0</v>
      </c>
      <c r="BE35" s="124">
        <f>('Executive Summary(Best)'!$I32/12)*(1+Expense_Increase2)^(BE$3-1)</f>
        <v>0</v>
      </c>
      <c r="BF35" s="124">
        <f>('Executive Summary(Best)'!$I32/12)*(1+Expense_Increase2)^(BF$3-1)</f>
        <v>0</v>
      </c>
      <c r="BG35" s="124">
        <f>('Executive Summary(Best)'!$I32/12)*(1+Expense_Increase2)^(BG$3-1)</f>
        <v>0</v>
      </c>
      <c r="BH35" s="124">
        <f>('Executive Summary(Best)'!$I32/12)*(1+Expense_Increase2)^(BH$3-1)</f>
        <v>0</v>
      </c>
      <c r="BI35" s="124">
        <f>('Executive Summary(Best)'!$I32/12)*(1+Expense_Increase2)^(BI$3-1)</f>
        <v>0</v>
      </c>
      <c r="BJ35" s="124">
        <f>('Executive Summary(Best)'!$I32/12)*(1+Expense_Increase2)^(BJ$3-1)</f>
        <v>0</v>
      </c>
      <c r="BK35" s="124">
        <f>('Executive Summary(Best)'!$I32/12)*(1+Expense_Increase2)^(BK$3-1)</f>
        <v>0</v>
      </c>
      <c r="BL35" s="124">
        <f>('Executive Summary(Best)'!$I32/12)*(1+Expense_Increase2)^(BL$3-1)</f>
        <v>0</v>
      </c>
      <c r="BM35" s="124">
        <f>('Executive Summary(Best)'!$I32/12)*(1+Expense_Increase2)^(BM$3-1)</f>
        <v>0</v>
      </c>
      <c r="BN35" s="124">
        <f>('Executive Summary(Best)'!$I32/12)*(1+Expense_Increase2)^(BN$3-1)</f>
        <v>0</v>
      </c>
      <c r="BO35" s="124">
        <f>('Executive Summary(Best)'!$I32/12)*(1+Expense_Increase2)^(BO$3-1)</f>
        <v>0</v>
      </c>
      <c r="BP35" s="124">
        <f>('Executive Summary(Best)'!$I32/12)*(1+Expense_Increase2)^(BP$3-1)</f>
        <v>0</v>
      </c>
      <c r="BQ35" s="124">
        <f>('Executive Summary(Best)'!$I32/12)*(1+Expense_Increase2)^(BQ$3-1)</f>
        <v>0</v>
      </c>
      <c r="BR35" s="124">
        <f>('Executive Summary(Best)'!$I32/12)*(1+Expense_Increase2)^(BR$3-1)</f>
        <v>0</v>
      </c>
      <c r="BS35" s="124">
        <f>('Executive Summary(Best)'!$I32/12)*(1+Expense_Increase2)^(BS$3-1)</f>
        <v>0</v>
      </c>
      <c r="BT35" s="124">
        <f>('Executive Summary(Best)'!$I32/12)*(1+Expense_Increase2)^(BT$3-1)</f>
        <v>0</v>
      </c>
      <c r="BU35" s="124">
        <f>('Executive Summary(Best)'!$I32/12)*(1+Expense_Increase2)^(BU$3-1)</f>
        <v>0</v>
      </c>
      <c r="BV35" s="124">
        <f>('Executive Summary(Best)'!$I32/12)*(1+Expense_Increase2)^(BV$3-1)</f>
        <v>0</v>
      </c>
      <c r="BW35" s="124">
        <f>('Executive Summary(Best)'!$I32/12)*(1+Expense_Increase2)^(BW$3-1)</f>
        <v>0</v>
      </c>
      <c r="BX35" s="124">
        <f>('Executive Summary(Best)'!$I32/12)*(1+Expense_Increase2)^(BX$3-1)</f>
        <v>0</v>
      </c>
      <c r="BY35" s="124">
        <f>('Executive Summary(Best)'!$I32/12)*(1+Expense_Increase2)^(BY$3-1)</f>
        <v>0</v>
      </c>
      <c r="BZ35" s="124">
        <f>('Executive Summary(Best)'!$I32/12)*(1+Expense_Increase2)^(BZ$3-1)</f>
        <v>0</v>
      </c>
      <c r="CA35" s="124">
        <f>('Executive Summary(Best)'!$I32/12)*(1+Expense_Increase2)^(CA$3-1)</f>
        <v>0</v>
      </c>
      <c r="CB35" s="124">
        <f>('Executive Summary(Best)'!$I32/12)*(1+Expense_Increase2)^(CB$3-1)</f>
        <v>0</v>
      </c>
      <c r="CC35" s="124">
        <f>('Executive Summary(Best)'!$I32/12)*(1+Expense_Increase2)^(CC$3-1)</f>
        <v>0</v>
      </c>
      <c r="CD35" s="124">
        <f>('Executive Summary(Best)'!$I32/12)*(1+Expense_Increase2)^(CD$3-1)</f>
        <v>0</v>
      </c>
      <c r="CE35" s="124">
        <f>('Executive Summary(Best)'!$I32/12)*(1+Expense_Increase2)^(CE$3-1)</f>
        <v>0</v>
      </c>
      <c r="CF35" s="124">
        <f>('Executive Summary(Best)'!$I32/12)*(1+Expense_Increase2)^(CF$3-1)</f>
        <v>0</v>
      </c>
      <c r="CG35" s="124">
        <f>('Executive Summary(Best)'!$I32/12)*(1+Expense_Increase2)^(CG$3-1)</f>
        <v>0</v>
      </c>
      <c r="CH35" s="124">
        <f>('Executive Summary(Best)'!$I32/12)*(1+Expense_Increase2)^(CH$3-1)</f>
        <v>0</v>
      </c>
      <c r="CI35" s="124">
        <f>('Executive Summary(Best)'!$I32/12)*(1+Expense_Increase2)^(CI$3-1)</f>
        <v>0</v>
      </c>
      <c r="CJ35" s="124">
        <f>('Executive Summary(Best)'!$I32/12)*(1+Expense_Increase2)^(CJ$3-1)</f>
        <v>0</v>
      </c>
      <c r="CK35" s="124">
        <f>('Executive Summary(Best)'!$I32/12)*(1+Expense_Increase2)^(CK$3-1)</f>
        <v>0</v>
      </c>
      <c r="CL35" s="124">
        <f>('Executive Summary(Best)'!$I32/12)*(1+Expense_Increase2)^(CL$3-1)</f>
        <v>0</v>
      </c>
      <c r="CM35" s="124">
        <f>('Executive Summary(Best)'!$I32/12)*(1+Expense_Increase2)^(CM$3-1)</f>
        <v>0</v>
      </c>
      <c r="CN35" s="124">
        <f>('Executive Summary(Best)'!$I32/12)*(1+Expense_Increase2)^(CN$3-1)</f>
        <v>0</v>
      </c>
      <c r="CO35" s="124">
        <f>('Executive Summary(Best)'!$I32/12)*(1+Expense_Increase2)^(CO$3-1)</f>
        <v>0</v>
      </c>
      <c r="CP35" s="124">
        <f>('Executive Summary(Best)'!$I32/12)*(1+Expense_Increase2)^(CP$3-1)</f>
        <v>0</v>
      </c>
      <c r="CQ35" s="124">
        <f>('Executive Summary(Best)'!$I32/12)*(1+Expense_Increase2)^(CQ$3-1)</f>
        <v>0</v>
      </c>
      <c r="CR35" s="124">
        <f>('Executive Summary(Best)'!$I32/12)*(1+Expense_Increase2)^(CR$3-1)</f>
        <v>0</v>
      </c>
      <c r="CS35" s="124">
        <f>('Executive Summary(Best)'!$I32/12)*(1+Expense_Increase2)^(CS$3-1)</f>
        <v>0</v>
      </c>
      <c r="CT35" s="124">
        <f>('Executive Summary(Best)'!$I32/12)*(1+Expense_Increase2)^(CT$3-1)</f>
        <v>0</v>
      </c>
      <c r="CU35" s="124">
        <f>('Executive Summary(Best)'!$I32/12)*(1+Expense_Increase2)^(CU$3-1)</f>
        <v>0</v>
      </c>
      <c r="CV35" s="124">
        <f>('Executive Summary(Best)'!$I32/12)*(1+Expense_Increase2)^(CV$3-1)</f>
        <v>0</v>
      </c>
      <c r="CW35" s="124">
        <f>('Executive Summary(Best)'!$I32/12)*(1+Expense_Increase2)^(CW$3-1)</f>
        <v>0</v>
      </c>
      <c r="CX35" s="124">
        <f>('Executive Summary(Best)'!$I32/12)*(1+Expense_Increase2)^(CX$3-1)</f>
        <v>0</v>
      </c>
      <c r="CY35" s="124">
        <f>('Executive Summary(Best)'!$I32/12)*(1+Expense_Increase2)^(CY$3-1)</f>
        <v>0</v>
      </c>
      <c r="CZ35" s="124">
        <f>('Executive Summary(Best)'!$I32/12)*(1+Expense_Increase2)^(CZ$3-1)</f>
        <v>0</v>
      </c>
      <c r="DA35" s="124">
        <f>('Executive Summary(Best)'!$I32/12)*(1+Expense_Increase2)^(DA$3-1)</f>
        <v>0</v>
      </c>
      <c r="DB35" s="124">
        <f>('Executive Summary(Best)'!$I32/12)*(1+Expense_Increase2)^(DB$3-1)</f>
        <v>0</v>
      </c>
      <c r="DC35" s="124">
        <f>('Executive Summary(Best)'!$I32/12)*(1+Expense_Increase2)^(DC$3-1)</f>
        <v>0</v>
      </c>
      <c r="DD35" s="124">
        <f>('Executive Summary(Best)'!$I32/12)*(1+Expense_Increase2)^(DD$3-1)</f>
        <v>0</v>
      </c>
      <c r="DE35" s="124">
        <f>('Executive Summary(Best)'!$I32/12)*(1+Expense_Increase2)^(DE$3-1)</f>
        <v>0</v>
      </c>
      <c r="DF35" s="124">
        <f>('Executive Summary(Best)'!$I32/12)*(1+Expense_Increase2)^(DF$3-1)</f>
        <v>0</v>
      </c>
      <c r="DG35" s="124">
        <f>('Executive Summary(Best)'!$I32/12)*(1+Expense_Increase2)^(DG$3-1)</f>
        <v>0</v>
      </c>
      <c r="DH35" s="124">
        <f>('Executive Summary(Best)'!$I32/12)*(1+Expense_Increase2)^(DH$3-1)</f>
        <v>0</v>
      </c>
      <c r="DI35" s="124">
        <f>('Executive Summary(Best)'!$I32/12)*(1+Expense_Increase2)^(DI$3-1)</f>
        <v>0</v>
      </c>
      <c r="DJ35" s="124">
        <f>('Executive Summary(Best)'!$I32/12)*(1+Expense_Increase2)^(DJ$3-1)</f>
        <v>0</v>
      </c>
      <c r="DK35" s="124">
        <f>('Executive Summary(Best)'!$I32/12)*(1+Expense_Increase2)^(DK$3-1)</f>
        <v>0</v>
      </c>
      <c r="DL35" s="124">
        <f>('Executive Summary(Best)'!$I32/12)*(1+Expense_Increase2)^(DL$3-1)</f>
        <v>0</v>
      </c>
      <c r="DM35" s="124">
        <f>('Executive Summary(Best)'!$I32/12)*(1+Expense_Increase2)^(DM$3-1)</f>
        <v>0</v>
      </c>
      <c r="DN35" s="124">
        <f>('Executive Summary(Best)'!$I32/12)*(1+Expense_Increase2)^(DN$3-1)</f>
        <v>0</v>
      </c>
      <c r="DO35" s="124">
        <f>('Executive Summary(Best)'!$I32/12)*(1+Expense_Increase2)^(DO$3-1)</f>
        <v>0</v>
      </c>
      <c r="DP35" s="124">
        <f>('Executive Summary(Best)'!$I32/12)*(1+Expense_Increase2)^(DP$3-1)</f>
        <v>0</v>
      </c>
      <c r="DQ35" s="124">
        <f>('Executive Summary(Best)'!$I32/12)*(1+Expense_Increase2)^(DQ$3-1)</f>
        <v>0</v>
      </c>
      <c r="DR35" s="124">
        <f>('Executive Summary(Best)'!$I32/12)*(1+Expense_Increase2)^(DR$3-1)</f>
        <v>0</v>
      </c>
      <c r="DS35" s="124">
        <f>('Executive Summary(Best)'!$I32/12)*(1+Expense_Increase2)^(DS$3-1)</f>
        <v>0</v>
      </c>
      <c r="DT35" s="124">
        <f>('Executive Summary(Best)'!$I32/12)*(1+Expense_Increase2)^(DT$3-1)</f>
        <v>0</v>
      </c>
      <c r="DU35" s="124">
        <f>('Executive Summary(Best)'!$I32/12)*(1+Expense_Increase2)^(DU$3-1)</f>
        <v>0</v>
      </c>
      <c r="DV35" s="124">
        <f>('Executive Summary(Best)'!$I32/12)*(1+Expense_Increase2)^(DV$3-1)</f>
        <v>0</v>
      </c>
      <c r="DW35" s="124">
        <f>('Executive Summary(Best)'!$I32/12)*(1+Expense_Increase2)^(DW$3-1)</f>
        <v>0</v>
      </c>
      <c r="DX35" s="124">
        <f>('Executive Summary(Best)'!$I32/12)*(1+Expense_Increase2)^(DX$3-1)</f>
        <v>0</v>
      </c>
      <c r="DY35" s="124">
        <f>('Executive Summary(Best)'!$I32/12)*(1+Expense_Increase2)^(DY$3-1)</f>
        <v>0</v>
      </c>
      <c r="DZ35" s="124">
        <f>('Executive Summary(Best)'!$I32/12)*(1+Expense_Increase2)^(DZ$3-1)</f>
        <v>0</v>
      </c>
      <c r="EA35" s="124">
        <f>('Executive Summary(Best)'!$I32/12)*(1+Expense_Increase2)^(EA$3-1)</f>
        <v>0</v>
      </c>
      <c r="EB35" s="124">
        <f>('Executive Summary(Best)'!$I32/12)*(1+Expense_Increase2)^(EB$3-1)</f>
        <v>0</v>
      </c>
      <c r="EC35" s="124">
        <f>('Executive Summary(Best)'!$I32/12)*(1+Expense_Increase2)^(EC$3-1)</f>
        <v>0</v>
      </c>
      <c r="ED35" s="124">
        <f>('Executive Summary(Best)'!$I32/12)*(1+Expense_Increase2)^(ED$3-1)</f>
        <v>0</v>
      </c>
      <c r="EE35" s="124">
        <f>('Executive Summary(Best)'!$I32/12)*(1+Expense_Increase2)^(EE$3-1)</f>
        <v>0</v>
      </c>
      <c r="EF35" s="124">
        <f>('Executive Summary(Best)'!$I32/12)*(1+Expense_Increase2)^(EF$3-1)</f>
        <v>0</v>
      </c>
      <c r="EG35" s="124">
        <f>('Executive Summary(Best)'!$I32/12)*(1+Expense_Increase2)^(EG$3-1)</f>
        <v>0</v>
      </c>
      <c r="EH35" s="124">
        <f>('Executive Summary(Best)'!$I32/12)*(1+Expense_Increase2)^(EH$3-1)</f>
        <v>0</v>
      </c>
      <c r="EI35" s="124">
        <f>('Executive Summary(Best)'!$I32/12)*(1+Expense_Increase2)^(EI$3-1)</f>
        <v>0</v>
      </c>
      <c r="EJ35" s="124">
        <f>('Executive Summary(Best)'!$I32/12)*(1+Expense_Increase2)^(EJ$3-1)</f>
        <v>0</v>
      </c>
      <c r="EK35" s="124">
        <f>('Executive Summary(Best)'!$I32/12)*(1+Expense_Increase2)^(EK$3-1)</f>
        <v>0</v>
      </c>
      <c r="EL35" s="124">
        <f>('Executive Summary(Best)'!$I32/12)*(1+Expense_Increase2)^(EL$3-1)</f>
        <v>0</v>
      </c>
      <c r="EM35" s="124">
        <f>('Executive Summary(Best)'!$I32/12)*(1+Expense_Increase2)^(EM$3-1)</f>
        <v>0</v>
      </c>
      <c r="EN35" s="124">
        <f>('Executive Summary(Best)'!$I32/12)*(1+Expense_Increase2)^(EN$3-1)</f>
        <v>0</v>
      </c>
      <c r="EO35" s="124">
        <f>('Executive Summary(Best)'!$I32/12)*(1+Expense_Increase2)^(EO$3-1)</f>
        <v>0</v>
      </c>
      <c r="EP35" s="124">
        <f>('Executive Summary(Best)'!$I32/12)*(1+Expense_Increase2)^(EP$3-1)</f>
        <v>0</v>
      </c>
      <c r="EQ35" s="27"/>
    </row>
    <row r="36" spans="2:147" ht="15.75" customHeight="1" x14ac:dyDescent="0.2">
      <c r="B36" s="161" t="str">
        <f>Executive_Summary!F33</f>
        <v xml:space="preserve">Gas_Heat </v>
      </c>
      <c r="Z36" s="3"/>
      <c r="AA36" s="124">
        <f>('Executive Summary(Best)'!$I33/12)*(1+Expense_Increase2)^(AA$3-1)</f>
        <v>1800</v>
      </c>
      <c r="AB36" s="124">
        <f>('Executive Summary(Best)'!$I33/12)*(1+Expense_Increase2)^(AB$3-1)</f>
        <v>1800</v>
      </c>
      <c r="AC36" s="124">
        <f>('Executive Summary(Best)'!$I33/12)*(1+Expense_Increase2)^(AC$3-1)</f>
        <v>1800</v>
      </c>
      <c r="AD36" s="124">
        <f>('Executive Summary(Best)'!$I33/12)*(1+Expense_Increase2)^(AD$3-1)</f>
        <v>1800</v>
      </c>
      <c r="AE36" s="124">
        <f>('Executive Summary(Best)'!$I33/12)*(1+Expense_Increase2)^(AE$3-1)</f>
        <v>1800</v>
      </c>
      <c r="AF36" s="124">
        <f>('Executive Summary(Best)'!$I33/12)*(1+Expense_Increase2)^(AF$3-1)</f>
        <v>1800</v>
      </c>
      <c r="AG36" s="124">
        <f>('Executive Summary(Best)'!$I33/12)*(1+Expense_Increase2)^(AG$3-1)</f>
        <v>1800</v>
      </c>
      <c r="AH36" s="124">
        <f>('Executive Summary(Best)'!$I33/12)*(1+Expense_Increase2)^(AH$3-1)</f>
        <v>1800</v>
      </c>
      <c r="AI36" s="124">
        <f>('Executive Summary(Best)'!$I33/12)*(1+Expense_Increase2)^(AI$3-1)</f>
        <v>1800</v>
      </c>
      <c r="AJ36" s="124">
        <f>('Executive Summary(Best)'!$I33/12)*(1+Expense_Increase2)^(AJ$3-1)</f>
        <v>1800</v>
      </c>
      <c r="AK36" s="124">
        <f>('Executive Summary(Best)'!$I33/12)*(1+Expense_Increase2)^(AK$3-1)</f>
        <v>1800</v>
      </c>
      <c r="AL36" s="124">
        <f>('Executive Summary(Best)'!$I33/12)*(1+Expense_Increase2)^(AL$3-1)</f>
        <v>1800</v>
      </c>
      <c r="AM36" s="124">
        <f>('Executive Summary(Best)'!$I33/12)*(1+Expense_Increase2)^(AM$3-1)</f>
        <v>1839.6000000000001</v>
      </c>
      <c r="AN36" s="124">
        <f>('Executive Summary(Best)'!$I33/12)*(1+Expense_Increase2)^(AN$3-1)</f>
        <v>1839.6000000000001</v>
      </c>
      <c r="AO36" s="124">
        <f>('Executive Summary(Best)'!$I33/12)*(1+Expense_Increase2)^(AO$3-1)</f>
        <v>1839.6000000000001</v>
      </c>
      <c r="AP36" s="124">
        <f>('Executive Summary(Best)'!$I33/12)*(1+Expense_Increase2)^(AP$3-1)</f>
        <v>1839.6000000000001</v>
      </c>
      <c r="AQ36" s="124">
        <f>('Executive Summary(Best)'!$I33/12)*(1+Expense_Increase2)^(AQ$3-1)</f>
        <v>1839.6000000000001</v>
      </c>
      <c r="AR36" s="124">
        <f>('Executive Summary(Best)'!$I33/12)*(1+Expense_Increase2)^(AR$3-1)</f>
        <v>1839.6000000000001</v>
      </c>
      <c r="AS36" s="124">
        <f>('Executive Summary(Best)'!$I33/12)*(1+Expense_Increase2)^(AS$3-1)</f>
        <v>1839.6000000000001</v>
      </c>
      <c r="AT36" s="124">
        <f>('Executive Summary(Best)'!$I33/12)*(1+Expense_Increase2)^(AT$3-1)</f>
        <v>1839.6000000000001</v>
      </c>
      <c r="AU36" s="124">
        <f>('Executive Summary(Best)'!$I33/12)*(1+Expense_Increase2)^(AU$3-1)</f>
        <v>1839.6000000000001</v>
      </c>
      <c r="AV36" s="124">
        <f>('Executive Summary(Best)'!$I33/12)*(1+Expense_Increase2)^(AV$3-1)</f>
        <v>1839.6000000000001</v>
      </c>
      <c r="AW36" s="124">
        <f>('Executive Summary(Best)'!$I33/12)*(1+Expense_Increase2)^(AW$3-1)</f>
        <v>1839.6000000000001</v>
      </c>
      <c r="AX36" s="124">
        <f>('Executive Summary(Best)'!$I33/12)*(1+Expense_Increase2)^(AX$3-1)</f>
        <v>1839.6000000000001</v>
      </c>
      <c r="AY36" s="124">
        <f>('Executive Summary(Best)'!$I33/12)*(1+Expense_Increase2)^(AY$3-1)</f>
        <v>1880.0711999999999</v>
      </c>
      <c r="AZ36" s="124">
        <f>('Executive Summary(Best)'!$I33/12)*(1+Expense_Increase2)^(AZ$3-1)</f>
        <v>1880.0711999999999</v>
      </c>
      <c r="BA36" s="124">
        <f>('Executive Summary(Best)'!$I33/12)*(1+Expense_Increase2)^(BA$3-1)</f>
        <v>1880.0711999999999</v>
      </c>
      <c r="BB36" s="124">
        <f>('Executive Summary(Best)'!$I33/12)*(1+Expense_Increase2)^(BB$3-1)</f>
        <v>1880.0711999999999</v>
      </c>
      <c r="BC36" s="124">
        <f>('Executive Summary(Best)'!$I33/12)*(1+Expense_Increase2)^(BC$3-1)</f>
        <v>1880.0711999999999</v>
      </c>
      <c r="BD36" s="124">
        <f>('Executive Summary(Best)'!$I33/12)*(1+Expense_Increase2)^(BD$3-1)</f>
        <v>1880.0711999999999</v>
      </c>
      <c r="BE36" s="124">
        <f>('Executive Summary(Best)'!$I33/12)*(1+Expense_Increase2)^(BE$3-1)</f>
        <v>1880.0711999999999</v>
      </c>
      <c r="BF36" s="124">
        <f>('Executive Summary(Best)'!$I33/12)*(1+Expense_Increase2)^(BF$3-1)</f>
        <v>1880.0711999999999</v>
      </c>
      <c r="BG36" s="124">
        <f>('Executive Summary(Best)'!$I33/12)*(1+Expense_Increase2)^(BG$3-1)</f>
        <v>1880.0711999999999</v>
      </c>
      <c r="BH36" s="124">
        <f>('Executive Summary(Best)'!$I33/12)*(1+Expense_Increase2)^(BH$3-1)</f>
        <v>1880.0711999999999</v>
      </c>
      <c r="BI36" s="124">
        <f>('Executive Summary(Best)'!$I33/12)*(1+Expense_Increase2)^(BI$3-1)</f>
        <v>1880.0711999999999</v>
      </c>
      <c r="BJ36" s="124">
        <f>('Executive Summary(Best)'!$I33/12)*(1+Expense_Increase2)^(BJ$3-1)</f>
        <v>1880.0711999999999</v>
      </c>
      <c r="BK36" s="124">
        <f>('Executive Summary(Best)'!$I33/12)*(1+Expense_Increase2)^(BK$3-1)</f>
        <v>1921.4327664</v>
      </c>
      <c r="BL36" s="124">
        <f>('Executive Summary(Best)'!$I33/12)*(1+Expense_Increase2)^(BL$3-1)</f>
        <v>1921.4327664</v>
      </c>
      <c r="BM36" s="124">
        <f>('Executive Summary(Best)'!$I33/12)*(1+Expense_Increase2)^(BM$3-1)</f>
        <v>1921.4327664</v>
      </c>
      <c r="BN36" s="124">
        <f>('Executive Summary(Best)'!$I33/12)*(1+Expense_Increase2)^(BN$3-1)</f>
        <v>1921.4327664</v>
      </c>
      <c r="BO36" s="124">
        <f>('Executive Summary(Best)'!$I33/12)*(1+Expense_Increase2)^(BO$3-1)</f>
        <v>1921.4327664</v>
      </c>
      <c r="BP36" s="124">
        <f>('Executive Summary(Best)'!$I33/12)*(1+Expense_Increase2)^(BP$3-1)</f>
        <v>1921.4327664</v>
      </c>
      <c r="BQ36" s="124">
        <f>('Executive Summary(Best)'!$I33/12)*(1+Expense_Increase2)^(BQ$3-1)</f>
        <v>1921.4327664</v>
      </c>
      <c r="BR36" s="124">
        <f>('Executive Summary(Best)'!$I33/12)*(1+Expense_Increase2)^(BR$3-1)</f>
        <v>1921.4327664</v>
      </c>
      <c r="BS36" s="124">
        <f>('Executive Summary(Best)'!$I33/12)*(1+Expense_Increase2)^(BS$3-1)</f>
        <v>1921.4327664</v>
      </c>
      <c r="BT36" s="124">
        <f>('Executive Summary(Best)'!$I33/12)*(1+Expense_Increase2)^(BT$3-1)</f>
        <v>1921.4327664</v>
      </c>
      <c r="BU36" s="124">
        <f>('Executive Summary(Best)'!$I33/12)*(1+Expense_Increase2)^(BU$3-1)</f>
        <v>1921.4327664</v>
      </c>
      <c r="BV36" s="124">
        <f>('Executive Summary(Best)'!$I33/12)*(1+Expense_Increase2)^(BV$3-1)</f>
        <v>1921.4327664</v>
      </c>
      <c r="BW36" s="124">
        <f>('Executive Summary(Best)'!$I33/12)*(1+Expense_Increase2)^(BW$3-1)</f>
        <v>1963.7042872608001</v>
      </c>
      <c r="BX36" s="124">
        <f>('Executive Summary(Best)'!$I33/12)*(1+Expense_Increase2)^(BX$3-1)</f>
        <v>1963.7042872608001</v>
      </c>
      <c r="BY36" s="124">
        <f>('Executive Summary(Best)'!$I33/12)*(1+Expense_Increase2)^(BY$3-1)</f>
        <v>1963.7042872608001</v>
      </c>
      <c r="BZ36" s="124">
        <f>('Executive Summary(Best)'!$I33/12)*(1+Expense_Increase2)^(BZ$3-1)</f>
        <v>1963.7042872608001</v>
      </c>
      <c r="CA36" s="124">
        <f>('Executive Summary(Best)'!$I33/12)*(1+Expense_Increase2)^(CA$3-1)</f>
        <v>1963.7042872608001</v>
      </c>
      <c r="CB36" s="124">
        <f>('Executive Summary(Best)'!$I33/12)*(1+Expense_Increase2)^(CB$3-1)</f>
        <v>1963.7042872608001</v>
      </c>
      <c r="CC36" s="124">
        <f>('Executive Summary(Best)'!$I33/12)*(1+Expense_Increase2)^(CC$3-1)</f>
        <v>1963.7042872608001</v>
      </c>
      <c r="CD36" s="124">
        <f>('Executive Summary(Best)'!$I33/12)*(1+Expense_Increase2)^(CD$3-1)</f>
        <v>1963.7042872608001</v>
      </c>
      <c r="CE36" s="124">
        <f>('Executive Summary(Best)'!$I33/12)*(1+Expense_Increase2)^(CE$3-1)</f>
        <v>1963.7042872608001</v>
      </c>
      <c r="CF36" s="124">
        <f>('Executive Summary(Best)'!$I33/12)*(1+Expense_Increase2)^(CF$3-1)</f>
        <v>1963.7042872608001</v>
      </c>
      <c r="CG36" s="124">
        <f>('Executive Summary(Best)'!$I33/12)*(1+Expense_Increase2)^(CG$3-1)</f>
        <v>1963.7042872608001</v>
      </c>
      <c r="CH36" s="124">
        <f>('Executive Summary(Best)'!$I33/12)*(1+Expense_Increase2)^(CH$3-1)</f>
        <v>1963.7042872608001</v>
      </c>
      <c r="CI36" s="124">
        <f>('Executive Summary(Best)'!$I33/12)*(1+Expense_Increase2)^(CI$3-1)</f>
        <v>2006.9057815805377</v>
      </c>
      <c r="CJ36" s="124">
        <f>('Executive Summary(Best)'!$I33/12)*(1+Expense_Increase2)^(CJ$3-1)</f>
        <v>2006.9057815805377</v>
      </c>
      <c r="CK36" s="124">
        <f>('Executive Summary(Best)'!$I33/12)*(1+Expense_Increase2)^(CK$3-1)</f>
        <v>2006.9057815805377</v>
      </c>
      <c r="CL36" s="124">
        <f>('Executive Summary(Best)'!$I33/12)*(1+Expense_Increase2)^(CL$3-1)</f>
        <v>2006.9057815805377</v>
      </c>
      <c r="CM36" s="124">
        <f>('Executive Summary(Best)'!$I33/12)*(1+Expense_Increase2)^(CM$3-1)</f>
        <v>2006.9057815805377</v>
      </c>
      <c r="CN36" s="124">
        <f>('Executive Summary(Best)'!$I33/12)*(1+Expense_Increase2)^(CN$3-1)</f>
        <v>2006.9057815805377</v>
      </c>
      <c r="CO36" s="124">
        <f>('Executive Summary(Best)'!$I33/12)*(1+Expense_Increase2)^(CO$3-1)</f>
        <v>2006.9057815805377</v>
      </c>
      <c r="CP36" s="124">
        <f>('Executive Summary(Best)'!$I33/12)*(1+Expense_Increase2)^(CP$3-1)</f>
        <v>2006.9057815805377</v>
      </c>
      <c r="CQ36" s="124">
        <f>('Executive Summary(Best)'!$I33/12)*(1+Expense_Increase2)^(CQ$3-1)</f>
        <v>2006.9057815805377</v>
      </c>
      <c r="CR36" s="124">
        <f>('Executive Summary(Best)'!$I33/12)*(1+Expense_Increase2)^(CR$3-1)</f>
        <v>2006.9057815805377</v>
      </c>
      <c r="CS36" s="124">
        <f>('Executive Summary(Best)'!$I33/12)*(1+Expense_Increase2)^(CS$3-1)</f>
        <v>2006.9057815805377</v>
      </c>
      <c r="CT36" s="124">
        <f>('Executive Summary(Best)'!$I33/12)*(1+Expense_Increase2)^(CT$3-1)</f>
        <v>2006.9057815805377</v>
      </c>
      <c r="CU36" s="124">
        <f>('Executive Summary(Best)'!$I33/12)*(1+Expense_Increase2)^(CU$3-1)</f>
        <v>2051.0577087753095</v>
      </c>
      <c r="CV36" s="124">
        <f>('Executive Summary(Best)'!$I33/12)*(1+Expense_Increase2)^(CV$3-1)</f>
        <v>2051.0577087753095</v>
      </c>
      <c r="CW36" s="124">
        <f>('Executive Summary(Best)'!$I33/12)*(1+Expense_Increase2)^(CW$3-1)</f>
        <v>2051.0577087753095</v>
      </c>
      <c r="CX36" s="124">
        <f>('Executive Summary(Best)'!$I33/12)*(1+Expense_Increase2)^(CX$3-1)</f>
        <v>2051.0577087753095</v>
      </c>
      <c r="CY36" s="124">
        <f>('Executive Summary(Best)'!$I33/12)*(1+Expense_Increase2)^(CY$3-1)</f>
        <v>2051.0577087753095</v>
      </c>
      <c r="CZ36" s="124">
        <f>('Executive Summary(Best)'!$I33/12)*(1+Expense_Increase2)^(CZ$3-1)</f>
        <v>2051.0577087753095</v>
      </c>
      <c r="DA36" s="124">
        <f>('Executive Summary(Best)'!$I33/12)*(1+Expense_Increase2)^(DA$3-1)</f>
        <v>2051.0577087753095</v>
      </c>
      <c r="DB36" s="124">
        <f>('Executive Summary(Best)'!$I33/12)*(1+Expense_Increase2)^(DB$3-1)</f>
        <v>2051.0577087753095</v>
      </c>
      <c r="DC36" s="124">
        <f>('Executive Summary(Best)'!$I33/12)*(1+Expense_Increase2)^(DC$3-1)</f>
        <v>2051.0577087753095</v>
      </c>
      <c r="DD36" s="124">
        <f>('Executive Summary(Best)'!$I33/12)*(1+Expense_Increase2)^(DD$3-1)</f>
        <v>2051.0577087753095</v>
      </c>
      <c r="DE36" s="124">
        <f>('Executive Summary(Best)'!$I33/12)*(1+Expense_Increase2)^(DE$3-1)</f>
        <v>2051.0577087753095</v>
      </c>
      <c r="DF36" s="124">
        <f>('Executive Summary(Best)'!$I33/12)*(1+Expense_Increase2)^(DF$3-1)</f>
        <v>2051.0577087753095</v>
      </c>
      <c r="DG36" s="124">
        <f>('Executive Summary(Best)'!$I33/12)*(1+Expense_Increase2)^(DG$3-1)</f>
        <v>2096.1809783683661</v>
      </c>
      <c r="DH36" s="124">
        <f>('Executive Summary(Best)'!$I33/12)*(1+Expense_Increase2)^(DH$3-1)</f>
        <v>2096.1809783683661</v>
      </c>
      <c r="DI36" s="124">
        <f>('Executive Summary(Best)'!$I33/12)*(1+Expense_Increase2)^(DI$3-1)</f>
        <v>2096.1809783683661</v>
      </c>
      <c r="DJ36" s="124">
        <f>('Executive Summary(Best)'!$I33/12)*(1+Expense_Increase2)^(DJ$3-1)</f>
        <v>2096.1809783683661</v>
      </c>
      <c r="DK36" s="124">
        <f>('Executive Summary(Best)'!$I33/12)*(1+Expense_Increase2)^(DK$3-1)</f>
        <v>2096.1809783683661</v>
      </c>
      <c r="DL36" s="124">
        <f>('Executive Summary(Best)'!$I33/12)*(1+Expense_Increase2)^(DL$3-1)</f>
        <v>2096.1809783683661</v>
      </c>
      <c r="DM36" s="124">
        <f>('Executive Summary(Best)'!$I33/12)*(1+Expense_Increase2)^(DM$3-1)</f>
        <v>2096.1809783683661</v>
      </c>
      <c r="DN36" s="124">
        <f>('Executive Summary(Best)'!$I33/12)*(1+Expense_Increase2)^(DN$3-1)</f>
        <v>2096.1809783683661</v>
      </c>
      <c r="DO36" s="124">
        <f>('Executive Summary(Best)'!$I33/12)*(1+Expense_Increase2)^(DO$3-1)</f>
        <v>2096.1809783683661</v>
      </c>
      <c r="DP36" s="124">
        <f>('Executive Summary(Best)'!$I33/12)*(1+Expense_Increase2)^(DP$3-1)</f>
        <v>2096.1809783683661</v>
      </c>
      <c r="DQ36" s="124">
        <f>('Executive Summary(Best)'!$I33/12)*(1+Expense_Increase2)^(DQ$3-1)</f>
        <v>2096.1809783683661</v>
      </c>
      <c r="DR36" s="124">
        <f>('Executive Summary(Best)'!$I33/12)*(1+Expense_Increase2)^(DR$3-1)</f>
        <v>2096.1809783683661</v>
      </c>
      <c r="DS36" s="124">
        <f>('Executive Summary(Best)'!$I33/12)*(1+Expense_Increase2)^(DS$3-1)</f>
        <v>2142.2969598924706</v>
      </c>
      <c r="DT36" s="124">
        <f>('Executive Summary(Best)'!$I33/12)*(1+Expense_Increase2)^(DT$3-1)</f>
        <v>2142.2969598924706</v>
      </c>
      <c r="DU36" s="124">
        <f>('Executive Summary(Best)'!$I33/12)*(1+Expense_Increase2)^(DU$3-1)</f>
        <v>2142.2969598924706</v>
      </c>
      <c r="DV36" s="124">
        <f>('Executive Summary(Best)'!$I33/12)*(1+Expense_Increase2)^(DV$3-1)</f>
        <v>2142.2969598924706</v>
      </c>
      <c r="DW36" s="124">
        <f>('Executive Summary(Best)'!$I33/12)*(1+Expense_Increase2)^(DW$3-1)</f>
        <v>2142.2969598924706</v>
      </c>
      <c r="DX36" s="124">
        <f>('Executive Summary(Best)'!$I33/12)*(1+Expense_Increase2)^(DX$3-1)</f>
        <v>2142.2969598924706</v>
      </c>
      <c r="DY36" s="124">
        <f>('Executive Summary(Best)'!$I33/12)*(1+Expense_Increase2)^(DY$3-1)</f>
        <v>2142.2969598924706</v>
      </c>
      <c r="DZ36" s="124">
        <f>('Executive Summary(Best)'!$I33/12)*(1+Expense_Increase2)^(DZ$3-1)</f>
        <v>2142.2969598924706</v>
      </c>
      <c r="EA36" s="124">
        <f>('Executive Summary(Best)'!$I33/12)*(1+Expense_Increase2)^(EA$3-1)</f>
        <v>2142.2969598924706</v>
      </c>
      <c r="EB36" s="124">
        <f>('Executive Summary(Best)'!$I33/12)*(1+Expense_Increase2)^(EB$3-1)</f>
        <v>2142.2969598924706</v>
      </c>
      <c r="EC36" s="124">
        <f>('Executive Summary(Best)'!$I33/12)*(1+Expense_Increase2)^(EC$3-1)</f>
        <v>2142.2969598924706</v>
      </c>
      <c r="ED36" s="124">
        <f>('Executive Summary(Best)'!$I33/12)*(1+Expense_Increase2)^(ED$3-1)</f>
        <v>2142.2969598924706</v>
      </c>
      <c r="EE36" s="124">
        <f>('Executive Summary(Best)'!$I33/12)*(1+Expense_Increase2)^(EE$3-1)</f>
        <v>2189.4274930101046</v>
      </c>
      <c r="EF36" s="124">
        <f>('Executive Summary(Best)'!$I33/12)*(1+Expense_Increase2)^(EF$3-1)</f>
        <v>2189.4274930101046</v>
      </c>
      <c r="EG36" s="124">
        <f>('Executive Summary(Best)'!$I33/12)*(1+Expense_Increase2)^(EG$3-1)</f>
        <v>2189.4274930101046</v>
      </c>
      <c r="EH36" s="124">
        <f>('Executive Summary(Best)'!$I33/12)*(1+Expense_Increase2)^(EH$3-1)</f>
        <v>2189.4274930101046</v>
      </c>
      <c r="EI36" s="124">
        <f>('Executive Summary(Best)'!$I33/12)*(1+Expense_Increase2)^(EI$3-1)</f>
        <v>2189.4274930101046</v>
      </c>
      <c r="EJ36" s="124">
        <f>('Executive Summary(Best)'!$I33/12)*(1+Expense_Increase2)^(EJ$3-1)</f>
        <v>2189.4274930101046</v>
      </c>
      <c r="EK36" s="124">
        <f>('Executive Summary(Best)'!$I33/12)*(1+Expense_Increase2)^(EK$3-1)</f>
        <v>2189.4274930101046</v>
      </c>
      <c r="EL36" s="124">
        <f>('Executive Summary(Best)'!$I33/12)*(1+Expense_Increase2)^(EL$3-1)</f>
        <v>2189.4274930101046</v>
      </c>
      <c r="EM36" s="124">
        <f>('Executive Summary(Best)'!$I33/12)*(1+Expense_Increase2)^(EM$3-1)</f>
        <v>2189.4274930101046</v>
      </c>
      <c r="EN36" s="124">
        <f>('Executive Summary(Best)'!$I33/12)*(1+Expense_Increase2)^(EN$3-1)</f>
        <v>2189.4274930101046</v>
      </c>
      <c r="EO36" s="124">
        <f>('Executive Summary(Best)'!$I33/12)*(1+Expense_Increase2)^(EO$3-1)</f>
        <v>2189.4274930101046</v>
      </c>
      <c r="EP36" s="124">
        <f>('Executive Summary(Best)'!$I33/12)*(1+Expense_Increase2)^(EP$3-1)</f>
        <v>2189.4274930101046</v>
      </c>
      <c r="EQ36" s="27"/>
    </row>
    <row r="37" spans="2:147" ht="15.75" customHeight="1" x14ac:dyDescent="0.2">
      <c r="B37" s="161" t="str">
        <f>Executive_Summary!F34</f>
        <v>Electricity</v>
      </c>
      <c r="Z37" s="3"/>
      <c r="AA37" s="124">
        <f>('Executive Summary(Best)'!$I34/12)*(1+Expense_Increase2)^(AA$3-1)</f>
        <v>0</v>
      </c>
      <c r="AB37" s="124">
        <f>('Executive Summary(Best)'!$I34/12)*(1+Expense_Increase2)^(AB$3-1)</f>
        <v>0</v>
      </c>
      <c r="AC37" s="124">
        <f>('Executive Summary(Best)'!$I34/12)*(1+Expense_Increase2)^(AC$3-1)</f>
        <v>0</v>
      </c>
      <c r="AD37" s="124">
        <f>('Executive Summary(Best)'!$I34/12)*(1+Expense_Increase2)^(AD$3-1)</f>
        <v>0</v>
      </c>
      <c r="AE37" s="124">
        <f>('Executive Summary(Best)'!$I34/12)*(1+Expense_Increase2)^(AE$3-1)</f>
        <v>0</v>
      </c>
      <c r="AF37" s="124">
        <f>('Executive Summary(Best)'!$I34/12)*(1+Expense_Increase2)^(AF$3-1)</f>
        <v>0</v>
      </c>
      <c r="AG37" s="124">
        <f>('Executive Summary(Best)'!$I34/12)*(1+Expense_Increase2)^(AG$3-1)</f>
        <v>0</v>
      </c>
      <c r="AH37" s="124">
        <f>('Executive Summary(Best)'!$I34/12)*(1+Expense_Increase2)^(AH$3-1)</f>
        <v>0</v>
      </c>
      <c r="AI37" s="124">
        <f>('Executive Summary(Best)'!$I34/12)*(1+Expense_Increase2)^(AI$3-1)</f>
        <v>0</v>
      </c>
      <c r="AJ37" s="124">
        <f>('Executive Summary(Best)'!$I34/12)*(1+Expense_Increase2)^(AJ$3-1)</f>
        <v>0</v>
      </c>
      <c r="AK37" s="124">
        <f>('Executive Summary(Best)'!$I34/12)*(1+Expense_Increase2)^(AK$3-1)</f>
        <v>0</v>
      </c>
      <c r="AL37" s="124">
        <f>('Executive Summary(Best)'!$I34/12)*(1+Expense_Increase2)^(AL$3-1)</f>
        <v>0</v>
      </c>
      <c r="AM37" s="124">
        <f>('Executive Summary(Best)'!$I34/12)*(1+Expense_Increase2)^(AM$3-1)</f>
        <v>0</v>
      </c>
      <c r="AN37" s="124">
        <f>('Executive Summary(Best)'!$I34/12)*(1+Expense_Increase2)^(AN$3-1)</f>
        <v>0</v>
      </c>
      <c r="AO37" s="124">
        <f>('Executive Summary(Best)'!$I34/12)*(1+Expense_Increase2)^(AO$3-1)</f>
        <v>0</v>
      </c>
      <c r="AP37" s="124">
        <f>('Executive Summary(Best)'!$I34/12)*(1+Expense_Increase2)^(AP$3-1)</f>
        <v>0</v>
      </c>
      <c r="AQ37" s="124">
        <f>('Executive Summary(Best)'!$I34/12)*(1+Expense_Increase2)^(AQ$3-1)</f>
        <v>0</v>
      </c>
      <c r="AR37" s="124">
        <f>('Executive Summary(Best)'!$I34/12)*(1+Expense_Increase2)^(AR$3-1)</f>
        <v>0</v>
      </c>
      <c r="AS37" s="124">
        <f>('Executive Summary(Best)'!$I34/12)*(1+Expense_Increase2)^(AS$3-1)</f>
        <v>0</v>
      </c>
      <c r="AT37" s="124">
        <f>('Executive Summary(Best)'!$I34/12)*(1+Expense_Increase2)^(AT$3-1)</f>
        <v>0</v>
      </c>
      <c r="AU37" s="124">
        <f>('Executive Summary(Best)'!$I34/12)*(1+Expense_Increase2)^(AU$3-1)</f>
        <v>0</v>
      </c>
      <c r="AV37" s="124">
        <f>('Executive Summary(Best)'!$I34/12)*(1+Expense_Increase2)^(AV$3-1)</f>
        <v>0</v>
      </c>
      <c r="AW37" s="124">
        <f>('Executive Summary(Best)'!$I34/12)*(1+Expense_Increase2)^(AW$3-1)</f>
        <v>0</v>
      </c>
      <c r="AX37" s="124">
        <f>('Executive Summary(Best)'!$I34/12)*(1+Expense_Increase2)^(AX$3-1)</f>
        <v>0</v>
      </c>
      <c r="AY37" s="124">
        <f>('Executive Summary(Best)'!$I34/12)*(1+Expense_Increase2)^(AY$3-1)</f>
        <v>0</v>
      </c>
      <c r="AZ37" s="124">
        <f>('Executive Summary(Best)'!$I34/12)*(1+Expense_Increase2)^(AZ$3-1)</f>
        <v>0</v>
      </c>
      <c r="BA37" s="124">
        <f>('Executive Summary(Best)'!$I34/12)*(1+Expense_Increase2)^(BA$3-1)</f>
        <v>0</v>
      </c>
      <c r="BB37" s="124">
        <f>('Executive Summary(Best)'!$I34/12)*(1+Expense_Increase2)^(BB$3-1)</f>
        <v>0</v>
      </c>
      <c r="BC37" s="124">
        <f>('Executive Summary(Best)'!$I34/12)*(1+Expense_Increase2)^(BC$3-1)</f>
        <v>0</v>
      </c>
      <c r="BD37" s="124">
        <f>('Executive Summary(Best)'!$I34/12)*(1+Expense_Increase2)^(BD$3-1)</f>
        <v>0</v>
      </c>
      <c r="BE37" s="124">
        <f>('Executive Summary(Best)'!$I34/12)*(1+Expense_Increase2)^(BE$3-1)</f>
        <v>0</v>
      </c>
      <c r="BF37" s="124">
        <f>('Executive Summary(Best)'!$I34/12)*(1+Expense_Increase2)^(BF$3-1)</f>
        <v>0</v>
      </c>
      <c r="BG37" s="124">
        <f>('Executive Summary(Best)'!$I34/12)*(1+Expense_Increase2)^(BG$3-1)</f>
        <v>0</v>
      </c>
      <c r="BH37" s="124">
        <f>('Executive Summary(Best)'!$I34/12)*(1+Expense_Increase2)^(BH$3-1)</f>
        <v>0</v>
      </c>
      <c r="BI37" s="124">
        <f>('Executive Summary(Best)'!$I34/12)*(1+Expense_Increase2)^(BI$3-1)</f>
        <v>0</v>
      </c>
      <c r="BJ37" s="124">
        <f>('Executive Summary(Best)'!$I34/12)*(1+Expense_Increase2)^(BJ$3-1)</f>
        <v>0</v>
      </c>
      <c r="BK37" s="124">
        <f>('Executive Summary(Best)'!$I34/12)*(1+Expense_Increase2)^(BK$3-1)</f>
        <v>0</v>
      </c>
      <c r="BL37" s="124">
        <f>('Executive Summary(Best)'!$I34/12)*(1+Expense_Increase2)^(BL$3-1)</f>
        <v>0</v>
      </c>
      <c r="BM37" s="124">
        <f>('Executive Summary(Best)'!$I34/12)*(1+Expense_Increase2)^(BM$3-1)</f>
        <v>0</v>
      </c>
      <c r="BN37" s="124">
        <f>('Executive Summary(Best)'!$I34/12)*(1+Expense_Increase2)^(BN$3-1)</f>
        <v>0</v>
      </c>
      <c r="BO37" s="124">
        <f>('Executive Summary(Best)'!$I34/12)*(1+Expense_Increase2)^(BO$3-1)</f>
        <v>0</v>
      </c>
      <c r="BP37" s="124">
        <f>('Executive Summary(Best)'!$I34/12)*(1+Expense_Increase2)^(BP$3-1)</f>
        <v>0</v>
      </c>
      <c r="BQ37" s="124">
        <f>('Executive Summary(Best)'!$I34/12)*(1+Expense_Increase2)^(BQ$3-1)</f>
        <v>0</v>
      </c>
      <c r="BR37" s="124">
        <f>('Executive Summary(Best)'!$I34/12)*(1+Expense_Increase2)^(BR$3-1)</f>
        <v>0</v>
      </c>
      <c r="BS37" s="124">
        <f>('Executive Summary(Best)'!$I34/12)*(1+Expense_Increase2)^(BS$3-1)</f>
        <v>0</v>
      </c>
      <c r="BT37" s="124">
        <f>('Executive Summary(Best)'!$I34/12)*(1+Expense_Increase2)^(BT$3-1)</f>
        <v>0</v>
      </c>
      <c r="BU37" s="124">
        <f>('Executive Summary(Best)'!$I34/12)*(1+Expense_Increase2)^(BU$3-1)</f>
        <v>0</v>
      </c>
      <c r="BV37" s="124">
        <f>('Executive Summary(Best)'!$I34/12)*(1+Expense_Increase2)^(BV$3-1)</f>
        <v>0</v>
      </c>
      <c r="BW37" s="124">
        <f>('Executive Summary(Best)'!$I34/12)*(1+Expense_Increase2)^(BW$3-1)</f>
        <v>0</v>
      </c>
      <c r="BX37" s="124">
        <f>('Executive Summary(Best)'!$I34/12)*(1+Expense_Increase2)^(BX$3-1)</f>
        <v>0</v>
      </c>
      <c r="BY37" s="124">
        <f>('Executive Summary(Best)'!$I34/12)*(1+Expense_Increase2)^(BY$3-1)</f>
        <v>0</v>
      </c>
      <c r="BZ37" s="124">
        <f>('Executive Summary(Best)'!$I34/12)*(1+Expense_Increase2)^(BZ$3-1)</f>
        <v>0</v>
      </c>
      <c r="CA37" s="124">
        <f>('Executive Summary(Best)'!$I34/12)*(1+Expense_Increase2)^(CA$3-1)</f>
        <v>0</v>
      </c>
      <c r="CB37" s="124">
        <f>('Executive Summary(Best)'!$I34/12)*(1+Expense_Increase2)^(CB$3-1)</f>
        <v>0</v>
      </c>
      <c r="CC37" s="124">
        <f>('Executive Summary(Best)'!$I34/12)*(1+Expense_Increase2)^(CC$3-1)</f>
        <v>0</v>
      </c>
      <c r="CD37" s="124">
        <f>('Executive Summary(Best)'!$I34/12)*(1+Expense_Increase2)^(CD$3-1)</f>
        <v>0</v>
      </c>
      <c r="CE37" s="124">
        <f>('Executive Summary(Best)'!$I34/12)*(1+Expense_Increase2)^(CE$3-1)</f>
        <v>0</v>
      </c>
      <c r="CF37" s="124">
        <f>('Executive Summary(Best)'!$I34/12)*(1+Expense_Increase2)^(CF$3-1)</f>
        <v>0</v>
      </c>
      <c r="CG37" s="124">
        <f>('Executive Summary(Best)'!$I34/12)*(1+Expense_Increase2)^(CG$3-1)</f>
        <v>0</v>
      </c>
      <c r="CH37" s="124">
        <f>('Executive Summary(Best)'!$I34/12)*(1+Expense_Increase2)^(CH$3-1)</f>
        <v>0</v>
      </c>
      <c r="CI37" s="124">
        <f>('Executive Summary(Best)'!$I34/12)*(1+Expense_Increase2)^(CI$3-1)</f>
        <v>0</v>
      </c>
      <c r="CJ37" s="124">
        <f>('Executive Summary(Best)'!$I34/12)*(1+Expense_Increase2)^(CJ$3-1)</f>
        <v>0</v>
      </c>
      <c r="CK37" s="124">
        <f>('Executive Summary(Best)'!$I34/12)*(1+Expense_Increase2)^(CK$3-1)</f>
        <v>0</v>
      </c>
      <c r="CL37" s="124">
        <f>('Executive Summary(Best)'!$I34/12)*(1+Expense_Increase2)^(CL$3-1)</f>
        <v>0</v>
      </c>
      <c r="CM37" s="124">
        <f>('Executive Summary(Best)'!$I34/12)*(1+Expense_Increase2)^(CM$3-1)</f>
        <v>0</v>
      </c>
      <c r="CN37" s="124">
        <f>('Executive Summary(Best)'!$I34/12)*(1+Expense_Increase2)^(CN$3-1)</f>
        <v>0</v>
      </c>
      <c r="CO37" s="124">
        <f>('Executive Summary(Best)'!$I34/12)*(1+Expense_Increase2)^(CO$3-1)</f>
        <v>0</v>
      </c>
      <c r="CP37" s="124">
        <f>('Executive Summary(Best)'!$I34/12)*(1+Expense_Increase2)^(CP$3-1)</f>
        <v>0</v>
      </c>
      <c r="CQ37" s="124">
        <f>('Executive Summary(Best)'!$I34/12)*(1+Expense_Increase2)^(CQ$3-1)</f>
        <v>0</v>
      </c>
      <c r="CR37" s="124">
        <f>('Executive Summary(Best)'!$I34/12)*(1+Expense_Increase2)^(CR$3-1)</f>
        <v>0</v>
      </c>
      <c r="CS37" s="124">
        <f>('Executive Summary(Best)'!$I34/12)*(1+Expense_Increase2)^(CS$3-1)</f>
        <v>0</v>
      </c>
      <c r="CT37" s="124">
        <f>('Executive Summary(Best)'!$I34/12)*(1+Expense_Increase2)^(CT$3-1)</f>
        <v>0</v>
      </c>
      <c r="CU37" s="124">
        <f>('Executive Summary(Best)'!$I34/12)*(1+Expense_Increase2)^(CU$3-1)</f>
        <v>0</v>
      </c>
      <c r="CV37" s="124">
        <f>('Executive Summary(Best)'!$I34/12)*(1+Expense_Increase2)^(CV$3-1)</f>
        <v>0</v>
      </c>
      <c r="CW37" s="124">
        <f>('Executive Summary(Best)'!$I34/12)*(1+Expense_Increase2)^(CW$3-1)</f>
        <v>0</v>
      </c>
      <c r="CX37" s="124">
        <f>('Executive Summary(Best)'!$I34/12)*(1+Expense_Increase2)^(CX$3-1)</f>
        <v>0</v>
      </c>
      <c r="CY37" s="124">
        <f>('Executive Summary(Best)'!$I34/12)*(1+Expense_Increase2)^(CY$3-1)</f>
        <v>0</v>
      </c>
      <c r="CZ37" s="124">
        <f>('Executive Summary(Best)'!$I34/12)*(1+Expense_Increase2)^(CZ$3-1)</f>
        <v>0</v>
      </c>
      <c r="DA37" s="124">
        <f>('Executive Summary(Best)'!$I34/12)*(1+Expense_Increase2)^(DA$3-1)</f>
        <v>0</v>
      </c>
      <c r="DB37" s="124">
        <f>('Executive Summary(Best)'!$I34/12)*(1+Expense_Increase2)^(DB$3-1)</f>
        <v>0</v>
      </c>
      <c r="DC37" s="124">
        <f>('Executive Summary(Best)'!$I34/12)*(1+Expense_Increase2)^(DC$3-1)</f>
        <v>0</v>
      </c>
      <c r="DD37" s="124">
        <f>('Executive Summary(Best)'!$I34/12)*(1+Expense_Increase2)^(DD$3-1)</f>
        <v>0</v>
      </c>
      <c r="DE37" s="124">
        <f>('Executive Summary(Best)'!$I34/12)*(1+Expense_Increase2)^(DE$3-1)</f>
        <v>0</v>
      </c>
      <c r="DF37" s="124">
        <f>('Executive Summary(Best)'!$I34/12)*(1+Expense_Increase2)^(DF$3-1)</f>
        <v>0</v>
      </c>
      <c r="DG37" s="124">
        <f>('Executive Summary(Best)'!$I34/12)*(1+Expense_Increase2)^(DG$3-1)</f>
        <v>0</v>
      </c>
      <c r="DH37" s="124">
        <f>('Executive Summary(Best)'!$I34/12)*(1+Expense_Increase2)^(DH$3-1)</f>
        <v>0</v>
      </c>
      <c r="DI37" s="124">
        <f>('Executive Summary(Best)'!$I34/12)*(1+Expense_Increase2)^(DI$3-1)</f>
        <v>0</v>
      </c>
      <c r="DJ37" s="124">
        <f>('Executive Summary(Best)'!$I34/12)*(1+Expense_Increase2)^(DJ$3-1)</f>
        <v>0</v>
      </c>
      <c r="DK37" s="124">
        <f>('Executive Summary(Best)'!$I34/12)*(1+Expense_Increase2)^(DK$3-1)</f>
        <v>0</v>
      </c>
      <c r="DL37" s="124">
        <f>('Executive Summary(Best)'!$I34/12)*(1+Expense_Increase2)^(DL$3-1)</f>
        <v>0</v>
      </c>
      <c r="DM37" s="124">
        <f>('Executive Summary(Best)'!$I34/12)*(1+Expense_Increase2)^(DM$3-1)</f>
        <v>0</v>
      </c>
      <c r="DN37" s="124">
        <f>('Executive Summary(Best)'!$I34/12)*(1+Expense_Increase2)^(DN$3-1)</f>
        <v>0</v>
      </c>
      <c r="DO37" s="124">
        <f>('Executive Summary(Best)'!$I34/12)*(1+Expense_Increase2)^(DO$3-1)</f>
        <v>0</v>
      </c>
      <c r="DP37" s="124">
        <f>('Executive Summary(Best)'!$I34/12)*(1+Expense_Increase2)^(DP$3-1)</f>
        <v>0</v>
      </c>
      <c r="DQ37" s="124">
        <f>('Executive Summary(Best)'!$I34/12)*(1+Expense_Increase2)^(DQ$3-1)</f>
        <v>0</v>
      </c>
      <c r="DR37" s="124">
        <f>('Executive Summary(Best)'!$I34/12)*(1+Expense_Increase2)^(DR$3-1)</f>
        <v>0</v>
      </c>
      <c r="DS37" s="124">
        <f>('Executive Summary(Best)'!$I34/12)*(1+Expense_Increase2)^(DS$3-1)</f>
        <v>0</v>
      </c>
      <c r="DT37" s="124">
        <f>('Executive Summary(Best)'!$I34/12)*(1+Expense_Increase2)^(DT$3-1)</f>
        <v>0</v>
      </c>
      <c r="DU37" s="124">
        <f>('Executive Summary(Best)'!$I34/12)*(1+Expense_Increase2)^(DU$3-1)</f>
        <v>0</v>
      </c>
      <c r="DV37" s="124">
        <f>('Executive Summary(Best)'!$I34/12)*(1+Expense_Increase2)^(DV$3-1)</f>
        <v>0</v>
      </c>
      <c r="DW37" s="124">
        <f>('Executive Summary(Best)'!$I34/12)*(1+Expense_Increase2)^(DW$3-1)</f>
        <v>0</v>
      </c>
      <c r="DX37" s="124">
        <f>('Executive Summary(Best)'!$I34/12)*(1+Expense_Increase2)^(DX$3-1)</f>
        <v>0</v>
      </c>
      <c r="DY37" s="124">
        <f>('Executive Summary(Best)'!$I34/12)*(1+Expense_Increase2)^(DY$3-1)</f>
        <v>0</v>
      </c>
      <c r="DZ37" s="124">
        <f>('Executive Summary(Best)'!$I34/12)*(1+Expense_Increase2)^(DZ$3-1)</f>
        <v>0</v>
      </c>
      <c r="EA37" s="124">
        <f>('Executive Summary(Best)'!$I34/12)*(1+Expense_Increase2)^(EA$3-1)</f>
        <v>0</v>
      </c>
      <c r="EB37" s="124">
        <f>('Executive Summary(Best)'!$I34/12)*(1+Expense_Increase2)^(EB$3-1)</f>
        <v>0</v>
      </c>
      <c r="EC37" s="124">
        <f>('Executive Summary(Best)'!$I34/12)*(1+Expense_Increase2)^(EC$3-1)</f>
        <v>0</v>
      </c>
      <c r="ED37" s="124">
        <f>('Executive Summary(Best)'!$I34/12)*(1+Expense_Increase2)^(ED$3-1)</f>
        <v>0</v>
      </c>
      <c r="EE37" s="124">
        <f>('Executive Summary(Best)'!$I34/12)*(1+Expense_Increase2)^(EE$3-1)</f>
        <v>0</v>
      </c>
      <c r="EF37" s="124">
        <f>('Executive Summary(Best)'!$I34/12)*(1+Expense_Increase2)^(EF$3-1)</f>
        <v>0</v>
      </c>
      <c r="EG37" s="124">
        <f>('Executive Summary(Best)'!$I34/12)*(1+Expense_Increase2)^(EG$3-1)</f>
        <v>0</v>
      </c>
      <c r="EH37" s="124">
        <f>('Executive Summary(Best)'!$I34/12)*(1+Expense_Increase2)^(EH$3-1)</f>
        <v>0</v>
      </c>
      <c r="EI37" s="124">
        <f>('Executive Summary(Best)'!$I34/12)*(1+Expense_Increase2)^(EI$3-1)</f>
        <v>0</v>
      </c>
      <c r="EJ37" s="124">
        <f>('Executive Summary(Best)'!$I34/12)*(1+Expense_Increase2)^(EJ$3-1)</f>
        <v>0</v>
      </c>
      <c r="EK37" s="124">
        <f>('Executive Summary(Best)'!$I34/12)*(1+Expense_Increase2)^(EK$3-1)</f>
        <v>0</v>
      </c>
      <c r="EL37" s="124">
        <f>('Executive Summary(Best)'!$I34/12)*(1+Expense_Increase2)^(EL$3-1)</f>
        <v>0</v>
      </c>
      <c r="EM37" s="124">
        <f>('Executive Summary(Best)'!$I34/12)*(1+Expense_Increase2)^(EM$3-1)</f>
        <v>0</v>
      </c>
      <c r="EN37" s="124">
        <f>('Executive Summary(Best)'!$I34/12)*(1+Expense_Increase2)^(EN$3-1)</f>
        <v>0</v>
      </c>
      <c r="EO37" s="124">
        <f>('Executive Summary(Best)'!$I34/12)*(1+Expense_Increase2)^(EO$3-1)</f>
        <v>0</v>
      </c>
      <c r="EP37" s="124">
        <f>('Executive Summary(Best)'!$I34/12)*(1+Expense_Increase2)^(EP$3-1)</f>
        <v>0</v>
      </c>
      <c r="EQ37" s="27"/>
    </row>
    <row r="38" spans="2:147" ht="15.75" customHeight="1" x14ac:dyDescent="0.2">
      <c r="B38" s="161" t="str">
        <f>Executive_Summary!F35</f>
        <v xml:space="preserve">Water </v>
      </c>
      <c r="Z38" s="3"/>
      <c r="AA38" s="124">
        <f>('Executive Summary(Best)'!$I35/12)*(1+Expense_Increase2)^(AA$3-1)</f>
        <v>1080</v>
      </c>
      <c r="AB38" s="124">
        <f>('Executive Summary(Best)'!$I35/12)*(1+Expense_Increase2)^(AB$3-1)</f>
        <v>1080</v>
      </c>
      <c r="AC38" s="124">
        <f>('Executive Summary(Best)'!$I35/12)*(1+Expense_Increase2)^(AC$3-1)</f>
        <v>1080</v>
      </c>
      <c r="AD38" s="124">
        <f>('Executive Summary(Best)'!$I35/12)*(1+Expense_Increase2)^(AD$3-1)</f>
        <v>1080</v>
      </c>
      <c r="AE38" s="124">
        <f>('Executive Summary(Best)'!$I35/12)*(1+Expense_Increase2)^(AE$3-1)</f>
        <v>1080</v>
      </c>
      <c r="AF38" s="124">
        <f>('Executive Summary(Best)'!$I35/12)*(1+Expense_Increase2)^(AF$3-1)</f>
        <v>1080</v>
      </c>
      <c r="AG38" s="124">
        <f>('Executive Summary(Best)'!$I35/12)*(1+Expense_Increase2)^(AG$3-1)</f>
        <v>1080</v>
      </c>
      <c r="AH38" s="124">
        <f>('Executive Summary(Best)'!$I35/12)*(1+Expense_Increase2)^(AH$3-1)</f>
        <v>1080</v>
      </c>
      <c r="AI38" s="124">
        <f>('Executive Summary(Best)'!$I35/12)*(1+Expense_Increase2)^(AI$3-1)</f>
        <v>1080</v>
      </c>
      <c r="AJ38" s="124">
        <f>('Executive Summary(Best)'!$I35/12)*(1+Expense_Increase2)^(AJ$3-1)</f>
        <v>1080</v>
      </c>
      <c r="AK38" s="124">
        <f>('Executive Summary(Best)'!$I35/12)*(1+Expense_Increase2)^(AK$3-1)</f>
        <v>1080</v>
      </c>
      <c r="AL38" s="124">
        <f>('Executive Summary(Best)'!$I35/12)*(1+Expense_Increase2)^(AL$3-1)</f>
        <v>1080</v>
      </c>
      <c r="AM38" s="124">
        <f>('Executive Summary(Best)'!$I35/12)*(1+Expense_Increase2)^(AM$3-1)</f>
        <v>1103.76</v>
      </c>
      <c r="AN38" s="124">
        <f>('Executive Summary(Best)'!$I35/12)*(1+Expense_Increase2)^(AN$3-1)</f>
        <v>1103.76</v>
      </c>
      <c r="AO38" s="124">
        <f>('Executive Summary(Best)'!$I35/12)*(1+Expense_Increase2)^(AO$3-1)</f>
        <v>1103.76</v>
      </c>
      <c r="AP38" s="124">
        <f>('Executive Summary(Best)'!$I35/12)*(1+Expense_Increase2)^(AP$3-1)</f>
        <v>1103.76</v>
      </c>
      <c r="AQ38" s="124">
        <f>('Executive Summary(Best)'!$I35/12)*(1+Expense_Increase2)^(AQ$3-1)</f>
        <v>1103.76</v>
      </c>
      <c r="AR38" s="124">
        <f>('Executive Summary(Best)'!$I35/12)*(1+Expense_Increase2)^(AR$3-1)</f>
        <v>1103.76</v>
      </c>
      <c r="AS38" s="124">
        <f>('Executive Summary(Best)'!$I35/12)*(1+Expense_Increase2)^(AS$3-1)</f>
        <v>1103.76</v>
      </c>
      <c r="AT38" s="124">
        <f>('Executive Summary(Best)'!$I35/12)*(1+Expense_Increase2)^(AT$3-1)</f>
        <v>1103.76</v>
      </c>
      <c r="AU38" s="124">
        <f>('Executive Summary(Best)'!$I35/12)*(1+Expense_Increase2)^(AU$3-1)</f>
        <v>1103.76</v>
      </c>
      <c r="AV38" s="124">
        <f>('Executive Summary(Best)'!$I35/12)*(1+Expense_Increase2)^(AV$3-1)</f>
        <v>1103.76</v>
      </c>
      <c r="AW38" s="124">
        <f>('Executive Summary(Best)'!$I35/12)*(1+Expense_Increase2)^(AW$3-1)</f>
        <v>1103.76</v>
      </c>
      <c r="AX38" s="124">
        <f>('Executive Summary(Best)'!$I35/12)*(1+Expense_Increase2)^(AX$3-1)</f>
        <v>1103.76</v>
      </c>
      <c r="AY38" s="124">
        <f>('Executive Summary(Best)'!$I35/12)*(1+Expense_Increase2)^(AY$3-1)</f>
        <v>1128.0427199999999</v>
      </c>
      <c r="AZ38" s="124">
        <f>('Executive Summary(Best)'!$I35/12)*(1+Expense_Increase2)^(AZ$3-1)</f>
        <v>1128.0427199999999</v>
      </c>
      <c r="BA38" s="124">
        <f>('Executive Summary(Best)'!$I35/12)*(1+Expense_Increase2)^(BA$3-1)</f>
        <v>1128.0427199999999</v>
      </c>
      <c r="BB38" s="124">
        <f>('Executive Summary(Best)'!$I35/12)*(1+Expense_Increase2)^(BB$3-1)</f>
        <v>1128.0427199999999</v>
      </c>
      <c r="BC38" s="124">
        <f>('Executive Summary(Best)'!$I35/12)*(1+Expense_Increase2)^(BC$3-1)</f>
        <v>1128.0427199999999</v>
      </c>
      <c r="BD38" s="124">
        <f>('Executive Summary(Best)'!$I35/12)*(1+Expense_Increase2)^(BD$3-1)</f>
        <v>1128.0427199999999</v>
      </c>
      <c r="BE38" s="124">
        <f>('Executive Summary(Best)'!$I35/12)*(1+Expense_Increase2)^(BE$3-1)</f>
        <v>1128.0427199999999</v>
      </c>
      <c r="BF38" s="124">
        <f>('Executive Summary(Best)'!$I35/12)*(1+Expense_Increase2)^(BF$3-1)</f>
        <v>1128.0427199999999</v>
      </c>
      <c r="BG38" s="124">
        <f>('Executive Summary(Best)'!$I35/12)*(1+Expense_Increase2)^(BG$3-1)</f>
        <v>1128.0427199999999</v>
      </c>
      <c r="BH38" s="124">
        <f>('Executive Summary(Best)'!$I35/12)*(1+Expense_Increase2)^(BH$3-1)</f>
        <v>1128.0427199999999</v>
      </c>
      <c r="BI38" s="124">
        <f>('Executive Summary(Best)'!$I35/12)*(1+Expense_Increase2)^(BI$3-1)</f>
        <v>1128.0427199999999</v>
      </c>
      <c r="BJ38" s="124">
        <f>('Executive Summary(Best)'!$I35/12)*(1+Expense_Increase2)^(BJ$3-1)</f>
        <v>1128.0427199999999</v>
      </c>
      <c r="BK38" s="124">
        <f>('Executive Summary(Best)'!$I35/12)*(1+Expense_Increase2)^(BK$3-1)</f>
        <v>1152.8596598399999</v>
      </c>
      <c r="BL38" s="124">
        <f>('Executive Summary(Best)'!$I35/12)*(1+Expense_Increase2)^(BL$3-1)</f>
        <v>1152.8596598399999</v>
      </c>
      <c r="BM38" s="124">
        <f>('Executive Summary(Best)'!$I35/12)*(1+Expense_Increase2)^(BM$3-1)</f>
        <v>1152.8596598399999</v>
      </c>
      <c r="BN38" s="124">
        <f>('Executive Summary(Best)'!$I35/12)*(1+Expense_Increase2)^(BN$3-1)</f>
        <v>1152.8596598399999</v>
      </c>
      <c r="BO38" s="124">
        <f>('Executive Summary(Best)'!$I35/12)*(1+Expense_Increase2)^(BO$3-1)</f>
        <v>1152.8596598399999</v>
      </c>
      <c r="BP38" s="124">
        <f>('Executive Summary(Best)'!$I35/12)*(1+Expense_Increase2)^(BP$3-1)</f>
        <v>1152.8596598399999</v>
      </c>
      <c r="BQ38" s="124">
        <f>('Executive Summary(Best)'!$I35/12)*(1+Expense_Increase2)^(BQ$3-1)</f>
        <v>1152.8596598399999</v>
      </c>
      <c r="BR38" s="124">
        <f>('Executive Summary(Best)'!$I35/12)*(1+Expense_Increase2)^(BR$3-1)</f>
        <v>1152.8596598399999</v>
      </c>
      <c r="BS38" s="124">
        <f>('Executive Summary(Best)'!$I35/12)*(1+Expense_Increase2)^(BS$3-1)</f>
        <v>1152.8596598399999</v>
      </c>
      <c r="BT38" s="124">
        <f>('Executive Summary(Best)'!$I35/12)*(1+Expense_Increase2)^(BT$3-1)</f>
        <v>1152.8596598399999</v>
      </c>
      <c r="BU38" s="124">
        <f>('Executive Summary(Best)'!$I35/12)*(1+Expense_Increase2)^(BU$3-1)</f>
        <v>1152.8596598399999</v>
      </c>
      <c r="BV38" s="124">
        <f>('Executive Summary(Best)'!$I35/12)*(1+Expense_Increase2)^(BV$3-1)</f>
        <v>1152.8596598399999</v>
      </c>
      <c r="BW38" s="124">
        <f>('Executive Summary(Best)'!$I35/12)*(1+Expense_Increase2)^(BW$3-1)</f>
        <v>1178.22257235648</v>
      </c>
      <c r="BX38" s="124">
        <f>('Executive Summary(Best)'!$I35/12)*(1+Expense_Increase2)^(BX$3-1)</f>
        <v>1178.22257235648</v>
      </c>
      <c r="BY38" s="124">
        <f>('Executive Summary(Best)'!$I35/12)*(1+Expense_Increase2)^(BY$3-1)</f>
        <v>1178.22257235648</v>
      </c>
      <c r="BZ38" s="124">
        <f>('Executive Summary(Best)'!$I35/12)*(1+Expense_Increase2)^(BZ$3-1)</f>
        <v>1178.22257235648</v>
      </c>
      <c r="CA38" s="124">
        <f>('Executive Summary(Best)'!$I35/12)*(1+Expense_Increase2)^(CA$3-1)</f>
        <v>1178.22257235648</v>
      </c>
      <c r="CB38" s="124">
        <f>('Executive Summary(Best)'!$I35/12)*(1+Expense_Increase2)^(CB$3-1)</f>
        <v>1178.22257235648</v>
      </c>
      <c r="CC38" s="124">
        <f>('Executive Summary(Best)'!$I35/12)*(1+Expense_Increase2)^(CC$3-1)</f>
        <v>1178.22257235648</v>
      </c>
      <c r="CD38" s="124">
        <f>('Executive Summary(Best)'!$I35/12)*(1+Expense_Increase2)^(CD$3-1)</f>
        <v>1178.22257235648</v>
      </c>
      <c r="CE38" s="124">
        <f>('Executive Summary(Best)'!$I35/12)*(1+Expense_Increase2)^(CE$3-1)</f>
        <v>1178.22257235648</v>
      </c>
      <c r="CF38" s="124">
        <f>('Executive Summary(Best)'!$I35/12)*(1+Expense_Increase2)^(CF$3-1)</f>
        <v>1178.22257235648</v>
      </c>
      <c r="CG38" s="124">
        <f>('Executive Summary(Best)'!$I35/12)*(1+Expense_Increase2)^(CG$3-1)</f>
        <v>1178.22257235648</v>
      </c>
      <c r="CH38" s="124">
        <f>('Executive Summary(Best)'!$I35/12)*(1+Expense_Increase2)^(CH$3-1)</f>
        <v>1178.22257235648</v>
      </c>
      <c r="CI38" s="124">
        <f>('Executive Summary(Best)'!$I35/12)*(1+Expense_Increase2)^(CI$3-1)</f>
        <v>1204.1434689483226</v>
      </c>
      <c r="CJ38" s="124">
        <f>('Executive Summary(Best)'!$I35/12)*(1+Expense_Increase2)^(CJ$3-1)</f>
        <v>1204.1434689483226</v>
      </c>
      <c r="CK38" s="124">
        <f>('Executive Summary(Best)'!$I35/12)*(1+Expense_Increase2)^(CK$3-1)</f>
        <v>1204.1434689483226</v>
      </c>
      <c r="CL38" s="124">
        <f>('Executive Summary(Best)'!$I35/12)*(1+Expense_Increase2)^(CL$3-1)</f>
        <v>1204.1434689483226</v>
      </c>
      <c r="CM38" s="124">
        <f>('Executive Summary(Best)'!$I35/12)*(1+Expense_Increase2)^(CM$3-1)</f>
        <v>1204.1434689483226</v>
      </c>
      <c r="CN38" s="124">
        <f>('Executive Summary(Best)'!$I35/12)*(1+Expense_Increase2)^(CN$3-1)</f>
        <v>1204.1434689483226</v>
      </c>
      <c r="CO38" s="124">
        <f>('Executive Summary(Best)'!$I35/12)*(1+Expense_Increase2)^(CO$3-1)</f>
        <v>1204.1434689483226</v>
      </c>
      <c r="CP38" s="124">
        <f>('Executive Summary(Best)'!$I35/12)*(1+Expense_Increase2)^(CP$3-1)</f>
        <v>1204.1434689483226</v>
      </c>
      <c r="CQ38" s="124">
        <f>('Executive Summary(Best)'!$I35/12)*(1+Expense_Increase2)^(CQ$3-1)</f>
        <v>1204.1434689483226</v>
      </c>
      <c r="CR38" s="124">
        <f>('Executive Summary(Best)'!$I35/12)*(1+Expense_Increase2)^(CR$3-1)</f>
        <v>1204.1434689483226</v>
      </c>
      <c r="CS38" s="124">
        <f>('Executive Summary(Best)'!$I35/12)*(1+Expense_Increase2)^(CS$3-1)</f>
        <v>1204.1434689483226</v>
      </c>
      <c r="CT38" s="124">
        <f>('Executive Summary(Best)'!$I35/12)*(1+Expense_Increase2)^(CT$3-1)</f>
        <v>1204.1434689483226</v>
      </c>
      <c r="CU38" s="124">
        <f>('Executive Summary(Best)'!$I35/12)*(1+Expense_Increase2)^(CU$3-1)</f>
        <v>1230.6346252651856</v>
      </c>
      <c r="CV38" s="124">
        <f>('Executive Summary(Best)'!$I35/12)*(1+Expense_Increase2)^(CV$3-1)</f>
        <v>1230.6346252651856</v>
      </c>
      <c r="CW38" s="124">
        <f>('Executive Summary(Best)'!$I35/12)*(1+Expense_Increase2)^(CW$3-1)</f>
        <v>1230.6346252651856</v>
      </c>
      <c r="CX38" s="124">
        <f>('Executive Summary(Best)'!$I35/12)*(1+Expense_Increase2)^(CX$3-1)</f>
        <v>1230.6346252651856</v>
      </c>
      <c r="CY38" s="124">
        <f>('Executive Summary(Best)'!$I35/12)*(1+Expense_Increase2)^(CY$3-1)</f>
        <v>1230.6346252651856</v>
      </c>
      <c r="CZ38" s="124">
        <f>('Executive Summary(Best)'!$I35/12)*(1+Expense_Increase2)^(CZ$3-1)</f>
        <v>1230.6346252651856</v>
      </c>
      <c r="DA38" s="124">
        <f>('Executive Summary(Best)'!$I35/12)*(1+Expense_Increase2)^(DA$3-1)</f>
        <v>1230.6346252651856</v>
      </c>
      <c r="DB38" s="124">
        <f>('Executive Summary(Best)'!$I35/12)*(1+Expense_Increase2)^(DB$3-1)</f>
        <v>1230.6346252651856</v>
      </c>
      <c r="DC38" s="124">
        <f>('Executive Summary(Best)'!$I35/12)*(1+Expense_Increase2)^(DC$3-1)</f>
        <v>1230.6346252651856</v>
      </c>
      <c r="DD38" s="124">
        <f>('Executive Summary(Best)'!$I35/12)*(1+Expense_Increase2)^(DD$3-1)</f>
        <v>1230.6346252651856</v>
      </c>
      <c r="DE38" s="124">
        <f>('Executive Summary(Best)'!$I35/12)*(1+Expense_Increase2)^(DE$3-1)</f>
        <v>1230.6346252651856</v>
      </c>
      <c r="DF38" s="124">
        <f>('Executive Summary(Best)'!$I35/12)*(1+Expense_Increase2)^(DF$3-1)</f>
        <v>1230.6346252651856</v>
      </c>
      <c r="DG38" s="124">
        <f>('Executive Summary(Best)'!$I35/12)*(1+Expense_Increase2)^(DG$3-1)</f>
        <v>1257.7085870210196</v>
      </c>
      <c r="DH38" s="124">
        <f>('Executive Summary(Best)'!$I35/12)*(1+Expense_Increase2)^(DH$3-1)</f>
        <v>1257.7085870210196</v>
      </c>
      <c r="DI38" s="124">
        <f>('Executive Summary(Best)'!$I35/12)*(1+Expense_Increase2)^(DI$3-1)</f>
        <v>1257.7085870210196</v>
      </c>
      <c r="DJ38" s="124">
        <f>('Executive Summary(Best)'!$I35/12)*(1+Expense_Increase2)^(DJ$3-1)</f>
        <v>1257.7085870210196</v>
      </c>
      <c r="DK38" s="124">
        <f>('Executive Summary(Best)'!$I35/12)*(1+Expense_Increase2)^(DK$3-1)</f>
        <v>1257.7085870210196</v>
      </c>
      <c r="DL38" s="124">
        <f>('Executive Summary(Best)'!$I35/12)*(1+Expense_Increase2)^(DL$3-1)</f>
        <v>1257.7085870210196</v>
      </c>
      <c r="DM38" s="124">
        <f>('Executive Summary(Best)'!$I35/12)*(1+Expense_Increase2)^(DM$3-1)</f>
        <v>1257.7085870210196</v>
      </c>
      <c r="DN38" s="124">
        <f>('Executive Summary(Best)'!$I35/12)*(1+Expense_Increase2)^(DN$3-1)</f>
        <v>1257.7085870210196</v>
      </c>
      <c r="DO38" s="124">
        <f>('Executive Summary(Best)'!$I35/12)*(1+Expense_Increase2)^(DO$3-1)</f>
        <v>1257.7085870210196</v>
      </c>
      <c r="DP38" s="124">
        <f>('Executive Summary(Best)'!$I35/12)*(1+Expense_Increase2)^(DP$3-1)</f>
        <v>1257.7085870210196</v>
      </c>
      <c r="DQ38" s="124">
        <f>('Executive Summary(Best)'!$I35/12)*(1+Expense_Increase2)^(DQ$3-1)</f>
        <v>1257.7085870210196</v>
      </c>
      <c r="DR38" s="124">
        <f>('Executive Summary(Best)'!$I35/12)*(1+Expense_Increase2)^(DR$3-1)</f>
        <v>1257.7085870210196</v>
      </c>
      <c r="DS38" s="124">
        <f>('Executive Summary(Best)'!$I35/12)*(1+Expense_Increase2)^(DS$3-1)</f>
        <v>1285.3781759354824</v>
      </c>
      <c r="DT38" s="124">
        <f>('Executive Summary(Best)'!$I35/12)*(1+Expense_Increase2)^(DT$3-1)</f>
        <v>1285.3781759354824</v>
      </c>
      <c r="DU38" s="124">
        <f>('Executive Summary(Best)'!$I35/12)*(1+Expense_Increase2)^(DU$3-1)</f>
        <v>1285.3781759354824</v>
      </c>
      <c r="DV38" s="124">
        <f>('Executive Summary(Best)'!$I35/12)*(1+Expense_Increase2)^(DV$3-1)</f>
        <v>1285.3781759354824</v>
      </c>
      <c r="DW38" s="124">
        <f>('Executive Summary(Best)'!$I35/12)*(1+Expense_Increase2)^(DW$3-1)</f>
        <v>1285.3781759354824</v>
      </c>
      <c r="DX38" s="124">
        <f>('Executive Summary(Best)'!$I35/12)*(1+Expense_Increase2)^(DX$3-1)</f>
        <v>1285.3781759354824</v>
      </c>
      <c r="DY38" s="124">
        <f>('Executive Summary(Best)'!$I35/12)*(1+Expense_Increase2)^(DY$3-1)</f>
        <v>1285.3781759354824</v>
      </c>
      <c r="DZ38" s="124">
        <f>('Executive Summary(Best)'!$I35/12)*(1+Expense_Increase2)^(DZ$3-1)</f>
        <v>1285.3781759354824</v>
      </c>
      <c r="EA38" s="124">
        <f>('Executive Summary(Best)'!$I35/12)*(1+Expense_Increase2)^(EA$3-1)</f>
        <v>1285.3781759354824</v>
      </c>
      <c r="EB38" s="124">
        <f>('Executive Summary(Best)'!$I35/12)*(1+Expense_Increase2)^(EB$3-1)</f>
        <v>1285.3781759354824</v>
      </c>
      <c r="EC38" s="124">
        <f>('Executive Summary(Best)'!$I35/12)*(1+Expense_Increase2)^(EC$3-1)</f>
        <v>1285.3781759354824</v>
      </c>
      <c r="ED38" s="124">
        <f>('Executive Summary(Best)'!$I35/12)*(1+Expense_Increase2)^(ED$3-1)</f>
        <v>1285.3781759354824</v>
      </c>
      <c r="EE38" s="124">
        <f>('Executive Summary(Best)'!$I35/12)*(1+Expense_Increase2)^(EE$3-1)</f>
        <v>1313.6564958060628</v>
      </c>
      <c r="EF38" s="124">
        <f>('Executive Summary(Best)'!$I35/12)*(1+Expense_Increase2)^(EF$3-1)</f>
        <v>1313.6564958060628</v>
      </c>
      <c r="EG38" s="124">
        <f>('Executive Summary(Best)'!$I35/12)*(1+Expense_Increase2)^(EG$3-1)</f>
        <v>1313.6564958060628</v>
      </c>
      <c r="EH38" s="124">
        <f>('Executive Summary(Best)'!$I35/12)*(1+Expense_Increase2)^(EH$3-1)</f>
        <v>1313.6564958060628</v>
      </c>
      <c r="EI38" s="124">
        <f>('Executive Summary(Best)'!$I35/12)*(1+Expense_Increase2)^(EI$3-1)</f>
        <v>1313.6564958060628</v>
      </c>
      <c r="EJ38" s="124">
        <f>('Executive Summary(Best)'!$I35/12)*(1+Expense_Increase2)^(EJ$3-1)</f>
        <v>1313.6564958060628</v>
      </c>
      <c r="EK38" s="124">
        <f>('Executive Summary(Best)'!$I35/12)*(1+Expense_Increase2)^(EK$3-1)</f>
        <v>1313.6564958060628</v>
      </c>
      <c r="EL38" s="124">
        <f>('Executive Summary(Best)'!$I35/12)*(1+Expense_Increase2)^(EL$3-1)</f>
        <v>1313.6564958060628</v>
      </c>
      <c r="EM38" s="124">
        <f>('Executive Summary(Best)'!$I35/12)*(1+Expense_Increase2)^(EM$3-1)</f>
        <v>1313.6564958060628</v>
      </c>
      <c r="EN38" s="124">
        <f>('Executive Summary(Best)'!$I35/12)*(1+Expense_Increase2)^(EN$3-1)</f>
        <v>1313.6564958060628</v>
      </c>
      <c r="EO38" s="124">
        <f>('Executive Summary(Best)'!$I35/12)*(1+Expense_Increase2)^(EO$3-1)</f>
        <v>1313.6564958060628</v>
      </c>
      <c r="EP38" s="124">
        <f>('Executive Summary(Best)'!$I35/12)*(1+Expense_Increase2)^(EP$3-1)</f>
        <v>1313.6564958060628</v>
      </c>
      <c r="EQ38" s="27"/>
    </row>
    <row r="39" spans="2:147" ht="15.75" customHeight="1" x14ac:dyDescent="0.2">
      <c r="B39" s="161" t="str">
        <f>Executive_Summary!F36</f>
        <v xml:space="preserve">Sewer </v>
      </c>
      <c r="Z39" s="3"/>
      <c r="AA39" s="124">
        <f>('Executive Summary(Best)'!$I36/12)*(1+Expense_Increase2)^(AA$3-1)</f>
        <v>0</v>
      </c>
      <c r="AB39" s="124">
        <f>('Executive Summary(Best)'!$I36/12)*(1+Expense_Increase2)^(AB$3-1)</f>
        <v>0</v>
      </c>
      <c r="AC39" s="124">
        <f>('Executive Summary(Best)'!$I36/12)*(1+Expense_Increase2)^(AC$3-1)</f>
        <v>0</v>
      </c>
      <c r="AD39" s="124">
        <f>('Executive Summary(Best)'!$I36/12)*(1+Expense_Increase2)^(AD$3-1)</f>
        <v>0</v>
      </c>
      <c r="AE39" s="124">
        <f>('Executive Summary(Best)'!$I36/12)*(1+Expense_Increase2)^(AE$3-1)</f>
        <v>0</v>
      </c>
      <c r="AF39" s="124">
        <f>('Executive Summary(Best)'!$I36/12)*(1+Expense_Increase2)^(AF$3-1)</f>
        <v>0</v>
      </c>
      <c r="AG39" s="124">
        <f>('Executive Summary(Best)'!$I36/12)*(1+Expense_Increase2)^(AG$3-1)</f>
        <v>0</v>
      </c>
      <c r="AH39" s="124">
        <f>('Executive Summary(Best)'!$I36/12)*(1+Expense_Increase2)^(AH$3-1)</f>
        <v>0</v>
      </c>
      <c r="AI39" s="124">
        <f>('Executive Summary(Best)'!$I36/12)*(1+Expense_Increase2)^(AI$3-1)</f>
        <v>0</v>
      </c>
      <c r="AJ39" s="124">
        <f>('Executive Summary(Best)'!$I36/12)*(1+Expense_Increase2)^(AJ$3-1)</f>
        <v>0</v>
      </c>
      <c r="AK39" s="124">
        <f>('Executive Summary(Best)'!$I36/12)*(1+Expense_Increase2)^(AK$3-1)</f>
        <v>0</v>
      </c>
      <c r="AL39" s="124">
        <f>('Executive Summary(Best)'!$I36/12)*(1+Expense_Increase2)^(AL$3-1)</f>
        <v>0</v>
      </c>
      <c r="AM39" s="124">
        <f>('Executive Summary(Best)'!$I36/12)*(1+Expense_Increase2)^(AM$3-1)</f>
        <v>0</v>
      </c>
      <c r="AN39" s="124">
        <f>('Executive Summary(Best)'!$I36/12)*(1+Expense_Increase2)^(AN$3-1)</f>
        <v>0</v>
      </c>
      <c r="AO39" s="124">
        <f>('Executive Summary(Best)'!$I36/12)*(1+Expense_Increase2)^(AO$3-1)</f>
        <v>0</v>
      </c>
      <c r="AP39" s="124">
        <f>('Executive Summary(Best)'!$I36/12)*(1+Expense_Increase2)^(AP$3-1)</f>
        <v>0</v>
      </c>
      <c r="AQ39" s="124">
        <f>('Executive Summary(Best)'!$I36/12)*(1+Expense_Increase2)^(AQ$3-1)</f>
        <v>0</v>
      </c>
      <c r="AR39" s="124">
        <f>('Executive Summary(Best)'!$I36/12)*(1+Expense_Increase2)^(AR$3-1)</f>
        <v>0</v>
      </c>
      <c r="AS39" s="124">
        <f>('Executive Summary(Best)'!$I36/12)*(1+Expense_Increase2)^(AS$3-1)</f>
        <v>0</v>
      </c>
      <c r="AT39" s="124">
        <f>('Executive Summary(Best)'!$I36/12)*(1+Expense_Increase2)^(AT$3-1)</f>
        <v>0</v>
      </c>
      <c r="AU39" s="124">
        <f>('Executive Summary(Best)'!$I36/12)*(1+Expense_Increase2)^(AU$3-1)</f>
        <v>0</v>
      </c>
      <c r="AV39" s="124">
        <f>('Executive Summary(Best)'!$I36/12)*(1+Expense_Increase2)^(AV$3-1)</f>
        <v>0</v>
      </c>
      <c r="AW39" s="124">
        <f>('Executive Summary(Best)'!$I36/12)*(1+Expense_Increase2)^(AW$3-1)</f>
        <v>0</v>
      </c>
      <c r="AX39" s="124">
        <f>('Executive Summary(Best)'!$I36/12)*(1+Expense_Increase2)^(AX$3-1)</f>
        <v>0</v>
      </c>
      <c r="AY39" s="124">
        <f>('Executive Summary(Best)'!$I36/12)*(1+Expense_Increase2)^(AY$3-1)</f>
        <v>0</v>
      </c>
      <c r="AZ39" s="124">
        <f>('Executive Summary(Best)'!$I36/12)*(1+Expense_Increase2)^(AZ$3-1)</f>
        <v>0</v>
      </c>
      <c r="BA39" s="124">
        <f>('Executive Summary(Best)'!$I36/12)*(1+Expense_Increase2)^(BA$3-1)</f>
        <v>0</v>
      </c>
      <c r="BB39" s="124">
        <f>('Executive Summary(Best)'!$I36/12)*(1+Expense_Increase2)^(BB$3-1)</f>
        <v>0</v>
      </c>
      <c r="BC39" s="124">
        <f>('Executive Summary(Best)'!$I36/12)*(1+Expense_Increase2)^(BC$3-1)</f>
        <v>0</v>
      </c>
      <c r="BD39" s="124">
        <f>('Executive Summary(Best)'!$I36/12)*(1+Expense_Increase2)^(BD$3-1)</f>
        <v>0</v>
      </c>
      <c r="BE39" s="124">
        <f>('Executive Summary(Best)'!$I36/12)*(1+Expense_Increase2)^(BE$3-1)</f>
        <v>0</v>
      </c>
      <c r="BF39" s="124">
        <f>('Executive Summary(Best)'!$I36/12)*(1+Expense_Increase2)^(BF$3-1)</f>
        <v>0</v>
      </c>
      <c r="BG39" s="124">
        <f>('Executive Summary(Best)'!$I36/12)*(1+Expense_Increase2)^(BG$3-1)</f>
        <v>0</v>
      </c>
      <c r="BH39" s="124">
        <f>('Executive Summary(Best)'!$I36/12)*(1+Expense_Increase2)^(BH$3-1)</f>
        <v>0</v>
      </c>
      <c r="BI39" s="124">
        <f>('Executive Summary(Best)'!$I36/12)*(1+Expense_Increase2)^(BI$3-1)</f>
        <v>0</v>
      </c>
      <c r="BJ39" s="124">
        <f>('Executive Summary(Best)'!$I36/12)*(1+Expense_Increase2)^(BJ$3-1)</f>
        <v>0</v>
      </c>
      <c r="BK39" s="124">
        <f>('Executive Summary(Best)'!$I36/12)*(1+Expense_Increase2)^(BK$3-1)</f>
        <v>0</v>
      </c>
      <c r="BL39" s="124">
        <f>('Executive Summary(Best)'!$I36/12)*(1+Expense_Increase2)^(BL$3-1)</f>
        <v>0</v>
      </c>
      <c r="BM39" s="124">
        <f>('Executive Summary(Best)'!$I36/12)*(1+Expense_Increase2)^(BM$3-1)</f>
        <v>0</v>
      </c>
      <c r="BN39" s="124">
        <f>('Executive Summary(Best)'!$I36/12)*(1+Expense_Increase2)^(BN$3-1)</f>
        <v>0</v>
      </c>
      <c r="BO39" s="124">
        <f>('Executive Summary(Best)'!$I36/12)*(1+Expense_Increase2)^(BO$3-1)</f>
        <v>0</v>
      </c>
      <c r="BP39" s="124">
        <f>('Executive Summary(Best)'!$I36/12)*(1+Expense_Increase2)^(BP$3-1)</f>
        <v>0</v>
      </c>
      <c r="BQ39" s="124">
        <f>('Executive Summary(Best)'!$I36/12)*(1+Expense_Increase2)^(BQ$3-1)</f>
        <v>0</v>
      </c>
      <c r="BR39" s="124">
        <f>('Executive Summary(Best)'!$I36/12)*(1+Expense_Increase2)^(BR$3-1)</f>
        <v>0</v>
      </c>
      <c r="BS39" s="124">
        <f>('Executive Summary(Best)'!$I36/12)*(1+Expense_Increase2)^(BS$3-1)</f>
        <v>0</v>
      </c>
      <c r="BT39" s="124">
        <f>('Executive Summary(Best)'!$I36/12)*(1+Expense_Increase2)^(BT$3-1)</f>
        <v>0</v>
      </c>
      <c r="BU39" s="124">
        <f>('Executive Summary(Best)'!$I36/12)*(1+Expense_Increase2)^(BU$3-1)</f>
        <v>0</v>
      </c>
      <c r="BV39" s="124">
        <f>('Executive Summary(Best)'!$I36/12)*(1+Expense_Increase2)^(BV$3-1)</f>
        <v>0</v>
      </c>
      <c r="BW39" s="124">
        <f>('Executive Summary(Best)'!$I36/12)*(1+Expense_Increase2)^(BW$3-1)</f>
        <v>0</v>
      </c>
      <c r="BX39" s="124">
        <f>('Executive Summary(Best)'!$I36/12)*(1+Expense_Increase2)^(BX$3-1)</f>
        <v>0</v>
      </c>
      <c r="BY39" s="124">
        <f>('Executive Summary(Best)'!$I36/12)*(1+Expense_Increase2)^(BY$3-1)</f>
        <v>0</v>
      </c>
      <c r="BZ39" s="124">
        <f>('Executive Summary(Best)'!$I36/12)*(1+Expense_Increase2)^(BZ$3-1)</f>
        <v>0</v>
      </c>
      <c r="CA39" s="124">
        <f>('Executive Summary(Best)'!$I36/12)*(1+Expense_Increase2)^(CA$3-1)</f>
        <v>0</v>
      </c>
      <c r="CB39" s="124">
        <f>('Executive Summary(Best)'!$I36/12)*(1+Expense_Increase2)^(CB$3-1)</f>
        <v>0</v>
      </c>
      <c r="CC39" s="124">
        <f>('Executive Summary(Best)'!$I36/12)*(1+Expense_Increase2)^(CC$3-1)</f>
        <v>0</v>
      </c>
      <c r="CD39" s="124">
        <f>('Executive Summary(Best)'!$I36/12)*(1+Expense_Increase2)^(CD$3-1)</f>
        <v>0</v>
      </c>
      <c r="CE39" s="124">
        <f>('Executive Summary(Best)'!$I36/12)*(1+Expense_Increase2)^(CE$3-1)</f>
        <v>0</v>
      </c>
      <c r="CF39" s="124">
        <f>('Executive Summary(Best)'!$I36/12)*(1+Expense_Increase2)^(CF$3-1)</f>
        <v>0</v>
      </c>
      <c r="CG39" s="124">
        <f>('Executive Summary(Best)'!$I36/12)*(1+Expense_Increase2)^(CG$3-1)</f>
        <v>0</v>
      </c>
      <c r="CH39" s="124">
        <f>('Executive Summary(Best)'!$I36/12)*(1+Expense_Increase2)^(CH$3-1)</f>
        <v>0</v>
      </c>
      <c r="CI39" s="124">
        <f>('Executive Summary(Best)'!$I36/12)*(1+Expense_Increase2)^(CI$3-1)</f>
        <v>0</v>
      </c>
      <c r="CJ39" s="124">
        <f>('Executive Summary(Best)'!$I36/12)*(1+Expense_Increase2)^(CJ$3-1)</f>
        <v>0</v>
      </c>
      <c r="CK39" s="124">
        <f>('Executive Summary(Best)'!$I36/12)*(1+Expense_Increase2)^(CK$3-1)</f>
        <v>0</v>
      </c>
      <c r="CL39" s="124">
        <f>('Executive Summary(Best)'!$I36/12)*(1+Expense_Increase2)^(CL$3-1)</f>
        <v>0</v>
      </c>
      <c r="CM39" s="124">
        <f>('Executive Summary(Best)'!$I36/12)*(1+Expense_Increase2)^(CM$3-1)</f>
        <v>0</v>
      </c>
      <c r="CN39" s="124">
        <f>('Executive Summary(Best)'!$I36/12)*(1+Expense_Increase2)^(CN$3-1)</f>
        <v>0</v>
      </c>
      <c r="CO39" s="124">
        <f>('Executive Summary(Best)'!$I36/12)*(1+Expense_Increase2)^(CO$3-1)</f>
        <v>0</v>
      </c>
      <c r="CP39" s="124">
        <f>('Executive Summary(Best)'!$I36/12)*(1+Expense_Increase2)^(CP$3-1)</f>
        <v>0</v>
      </c>
      <c r="CQ39" s="124">
        <f>('Executive Summary(Best)'!$I36/12)*(1+Expense_Increase2)^(CQ$3-1)</f>
        <v>0</v>
      </c>
      <c r="CR39" s="124">
        <f>('Executive Summary(Best)'!$I36/12)*(1+Expense_Increase2)^(CR$3-1)</f>
        <v>0</v>
      </c>
      <c r="CS39" s="124">
        <f>('Executive Summary(Best)'!$I36/12)*(1+Expense_Increase2)^(CS$3-1)</f>
        <v>0</v>
      </c>
      <c r="CT39" s="124">
        <f>('Executive Summary(Best)'!$I36/12)*(1+Expense_Increase2)^(CT$3-1)</f>
        <v>0</v>
      </c>
      <c r="CU39" s="124">
        <f>('Executive Summary(Best)'!$I36/12)*(1+Expense_Increase2)^(CU$3-1)</f>
        <v>0</v>
      </c>
      <c r="CV39" s="124">
        <f>('Executive Summary(Best)'!$I36/12)*(1+Expense_Increase2)^(CV$3-1)</f>
        <v>0</v>
      </c>
      <c r="CW39" s="124">
        <f>('Executive Summary(Best)'!$I36/12)*(1+Expense_Increase2)^(CW$3-1)</f>
        <v>0</v>
      </c>
      <c r="CX39" s="124">
        <f>('Executive Summary(Best)'!$I36/12)*(1+Expense_Increase2)^(CX$3-1)</f>
        <v>0</v>
      </c>
      <c r="CY39" s="124">
        <f>('Executive Summary(Best)'!$I36/12)*(1+Expense_Increase2)^(CY$3-1)</f>
        <v>0</v>
      </c>
      <c r="CZ39" s="124">
        <f>('Executive Summary(Best)'!$I36/12)*(1+Expense_Increase2)^(CZ$3-1)</f>
        <v>0</v>
      </c>
      <c r="DA39" s="124">
        <f>('Executive Summary(Best)'!$I36/12)*(1+Expense_Increase2)^(DA$3-1)</f>
        <v>0</v>
      </c>
      <c r="DB39" s="124">
        <f>('Executive Summary(Best)'!$I36/12)*(1+Expense_Increase2)^(DB$3-1)</f>
        <v>0</v>
      </c>
      <c r="DC39" s="124">
        <f>('Executive Summary(Best)'!$I36/12)*(1+Expense_Increase2)^(DC$3-1)</f>
        <v>0</v>
      </c>
      <c r="DD39" s="124">
        <f>('Executive Summary(Best)'!$I36/12)*(1+Expense_Increase2)^(DD$3-1)</f>
        <v>0</v>
      </c>
      <c r="DE39" s="124">
        <f>('Executive Summary(Best)'!$I36/12)*(1+Expense_Increase2)^(DE$3-1)</f>
        <v>0</v>
      </c>
      <c r="DF39" s="124">
        <f>('Executive Summary(Best)'!$I36/12)*(1+Expense_Increase2)^(DF$3-1)</f>
        <v>0</v>
      </c>
      <c r="DG39" s="124">
        <f>('Executive Summary(Best)'!$I36/12)*(1+Expense_Increase2)^(DG$3-1)</f>
        <v>0</v>
      </c>
      <c r="DH39" s="124">
        <f>('Executive Summary(Best)'!$I36/12)*(1+Expense_Increase2)^(DH$3-1)</f>
        <v>0</v>
      </c>
      <c r="DI39" s="124">
        <f>('Executive Summary(Best)'!$I36/12)*(1+Expense_Increase2)^(DI$3-1)</f>
        <v>0</v>
      </c>
      <c r="DJ39" s="124">
        <f>('Executive Summary(Best)'!$I36/12)*(1+Expense_Increase2)^(DJ$3-1)</f>
        <v>0</v>
      </c>
      <c r="DK39" s="124">
        <f>('Executive Summary(Best)'!$I36/12)*(1+Expense_Increase2)^(DK$3-1)</f>
        <v>0</v>
      </c>
      <c r="DL39" s="124">
        <f>('Executive Summary(Best)'!$I36/12)*(1+Expense_Increase2)^(DL$3-1)</f>
        <v>0</v>
      </c>
      <c r="DM39" s="124">
        <f>('Executive Summary(Best)'!$I36/12)*(1+Expense_Increase2)^(DM$3-1)</f>
        <v>0</v>
      </c>
      <c r="DN39" s="124">
        <f>('Executive Summary(Best)'!$I36/12)*(1+Expense_Increase2)^(DN$3-1)</f>
        <v>0</v>
      </c>
      <c r="DO39" s="124">
        <f>('Executive Summary(Best)'!$I36/12)*(1+Expense_Increase2)^(DO$3-1)</f>
        <v>0</v>
      </c>
      <c r="DP39" s="124">
        <f>('Executive Summary(Best)'!$I36/12)*(1+Expense_Increase2)^(DP$3-1)</f>
        <v>0</v>
      </c>
      <c r="DQ39" s="124">
        <f>('Executive Summary(Best)'!$I36/12)*(1+Expense_Increase2)^(DQ$3-1)</f>
        <v>0</v>
      </c>
      <c r="DR39" s="124">
        <f>('Executive Summary(Best)'!$I36/12)*(1+Expense_Increase2)^(DR$3-1)</f>
        <v>0</v>
      </c>
      <c r="DS39" s="124">
        <f>('Executive Summary(Best)'!$I36/12)*(1+Expense_Increase2)^(DS$3-1)</f>
        <v>0</v>
      </c>
      <c r="DT39" s="124">
        <f>('Executive Summary(Best)'!$I36/12)*(1+Expense_Increase2)^(DT$3-1)</f>
        <v>0</v>
      </c>
      <c r="DU39" s="124">
        <f>('Executive Summary(Best)'!$I36/12)*(1+Expense_Increase2)^(DU$3-1)</f>
        <v>0</v>
      </c>
      <c r="DV39" s="124">
        <f>('Executive Summary(Best)'!$I36/12)*(1+Expense_Increase2)^(DV$3-1)</f>
        <v>0</v>
      </c>
      <c r="DW39" s="124">
        <f>('Executive Summary(Best)'!$I36/12)*(1+Expense_Increase2)^(DW$3-1)</f>
        <v>0</v>
      </c>
      <c r="DX39" s="124">
        <f>('Executive Summary(Best)'!$I36/12)*(1+Expense_Increase2)^(DX$3-1)</f>
        <v>0</v>
      </c>
      <c r="DY39" s="124">
        <f>('Executive Summary(Best)'!$I36/12)*(1+Expense_Increase2)^(DY$3-1)</f>
        <v>0</v>
      </c>
      <c r="DZ39" s="124">
        <f>('Executive Summary(Best)'!$I36/12)*(1+Expense_Increase2)^(DZ$3-1)</f>
        <v>0</v>
      </c>
      <c r="EA39" s="124">
        <f>('Executive Summary(Best)'!$I36/12)*(1+Expense_Increase2)^(EA$3-1)</f>
        <v>0</v>
      </c>
      <c r="EB39" s="124">
        <f>('Executive Summary(Best)'!$I36/12)*(1+Expense_Increase2)^(EB$3-1)</f>
        <v>0</v>
      </c>
      <c r="EC39" s="124">
        <f>('Executive Summary(Best)'!$I36/12)*(1+Expense_Increase2)^(EC$3-1)</f>
        <v>0</v>
      </c>
      <c r="ED39" s="124">
        <f>('Executive Summary(Best)'!$I36/12)*(1+Expense_Increase2)^(ED$3-1)</f>
        <v>0</v>
      </c>
      <c r="EE39" s="124">
        <f>('Executive Summary(Best)'!$I36/12)*(1+Expense_Increase2)^(EE$3-1)</f>
        <v>0</v>
      </c>
      <c r="EF39" s="124">
        <f>('Executive Summary(Best)'!$I36/12)*(1+Expense_Increase2)^(EF$3-1)</f>
        <v>0</v>
      </c>
      <c r="EG39" s="124">
        <f>('Executive Summary(Best)'!$I36/12)*(1+Expense_Increase2)^(EG$3-1)</f>
        <v>0</v>
      </c>
      <c r="EH39" s="124">
        <f>('Executive Summary(Best)'!$I36/12)*(1+Expense_Increase2)^(EH$3-1)</f>
        <v>0</v>
      </c>
      <c r="EI39" s="124">
        <f>('Executive Summary(Best)'!$I36/12)*(1+Expense_Increase2)^(EI$3-1)</f>
        <v>0</v>
      </c>
      <c r="EJ39" s="124">
        <f>('Executive Summary(Best)'!$I36/12)*(1+Expense_Increase2)^(EJ$3-1)</f>
        <v>0</v>
      </c>
      <c r="EK39" s="124">
        <f>('Executive Summary(Best)'!$I36/12)*(1+Expense_Increase2)^(EK$3-1)</f>
        <v>0</v>
      </c>
      <c r="EL39" s="124">
        <f>('Executive Summary(Best)'!$I36/12)*(1+Expense_Increase2)^(EL$3-1)</f>
        <v>0</v>
      </c>
      <c r="EM39" s="124">
        <f>('Executive Summary(Best)'!$I36/12)*(1+Expense_Increase2)^(EM$3-1)</f>
        <v>0</v>
      </c>
      <c r="EN39" s="124">
        <f>('Executive Summary(Best)'!$I36/12)*(1+Expense_Increase2)^(EN$3-1)</f>
        <v>0</v>
      </c>
      <c r="EO39" s="124">
        <f>('Executive Summary(Best)'!$I36/12)*(1+Expense_Increase2)^(EO$3-1)</f>
        <v>0</v>
      </c>
      <c r="EP39" s="124">
        <f>('Executive Summary(Best)'!$I36/12)*(1+Expense_Increase2)^(EP$3-1)</f>
        <v>0</v>
      </c>
      <c r="EQ39" s="27"/>
    </row>
    <row r="40" spans="2:147" ht="15.75" customHeight="1" x14ac:dyDescent="0.2">
      <c r="B40" s="161" t="str">
        <f>Executive_Summary!F37</f>
        <v xml:space="preserve">Pest Control </v>
      </c>
      <c r="Z40" s="3"/>
      <c r="AA40" s="124">
        <f>('Executive Summary(Best)'!$I37/12)*(1+Expense_Increase2)^(AA$3-1)</f>
        <v>120</v>
      </c>
      <c r="AB40" s="124">
        <f>('Executive Summary(Best)'!$I37/12)*(1+Expense_Increase2)^(AB$3-1)</f>
        <v>120</v>
      </c>
      <c r="AC40" s="124">
        <f>('Executive Summary(Best)'!$I37/12)*(1+Expense_Increase2)^(AC$3-1)</f>
        <v>120</v>
      </c>
      <c r="AD40" s="124">
        <f>('Executive Summary(Best)'!$I37/12)*(1+Expense_Increase2)^(AD$3-1)</f>
        <v>120</v>
      </c>
      <c r="AE40" s="124">
        <f>('Executive Summary(Best)'!$I37/12)*(1+Expense_Increase2)^(AE$3-1)</f>
        <v>120</v>
      </c>
      <c r="AF40" s="124">
        <f>('Executive Summary(Best)'!$I37/12)*(1+Expense_Increase2)^(AF$3-1)</f>
        <v>120</v>
      </c>
      <c r="AG40" s="124">
        <f>('Executive Summary(Best)'!$I37/12)*(1+Expense_Increase2)^(AG$3-1)</f>
        <v>120</v>
      </c>
      <c r="AH40" s="124">
        <f>('Executive Summary(Best)'!$I37/12)*(1+Expense_Increase2)^(AH$3-1)</f>
        <v>120</v>
      </c>
      <c r="AI40" s="124">
        <f>('Executive Summary(Best)'!$I37/12)*(1+Expense_Increase2)^(AI$3-1)</f>
        <v>120</v>
      </c>
      <c r="AJ40" s="124">
        <f>('Executive Summary(Best)'!$I37/12)*(1+Expense_Increase2)^(AJ$3-1)</f>
        <v>120</v>
      </c>
      <c r="AK40" s="124">
        <f>('Executive Summary(Best)'!$I37/12)*(1+Expense_Increase2)^(AK$3-1)</f>
        <v>120</v>
      </c>
      <c r="AL40" s="124">
        <f>('Executive Summary(Best)'!$I37/12)*(1+Expense_Increase2)^(AL$3-1)</f>
        <v>120</v>
      </c>
      <c r="AM40" s="124">
        <f>('Executive Summary(Best)'!$I37/12)*(1+Expense_Increase2)^(AM$3-1)</f>
        <v>122.64</v>
      </c>
      <c r="AN40" s="124">
        <f>('Executive Summary(Best)'!$I37/12)*(1+Expense_Increase2)^(AN$3-1)</f>
        <v>122.64</v>
      </c>
      <c r="AO40" s="124">
        <f>('Executive Summary(Best)'!$I37/12)*(1+Expense_Increase2)^(AO$3-1)</f>
        <v>122.64</v>
      </c>
      <c r="AP40" s="124">
        <f>('Executive Summary(Best)'!$I37/12)*(1+Expense_Increase2)^(AP$3-1)</f>
        <v>122.64</v>
      </c>
      <c r="AQ40" s="124">
        <f>('Executive Summary(Best)'!$I37/12)*(1+Expense_Increase2)^(AQ$3-1)</f>
        <v>122.64</v>
      </c>
      <c r="AR40" s="124">
        <f>('Executive Summary(Best)'!$I37/12)*(1+Expense_Increase2)^(AR$3-1)</f>
        <v>122.64</v>
      </c>
      <c r="AS40" s="124">
        <f>('Executive Summary(Best)'!$I37/12)*(1+Expense_Increase2)^(AS$3-1)</f>
        <v>122.64</v>
      </c>
      <c r="AT40" s="124">
        <f>('Executive Summary(Best)'!$I37/12)*(1+Expense_Increase2)^(AT$3-1)</f>
        <v>122.64</v>
      </c>
      <c r="AU40" s="124">
        <f>('Executive Summary(Best)'!$I37/12)*(1+Expense_Increase2)^(AU$3-1)</f>
        <v>122.64</v>
      </c>
      <c r="AV40" s="124">
        <f>('Executive Summary(Best)'!$I37/12)*(1+Expense_Increase2)^(AV$3-1)</f>
        <v>122.64</v>
      </c>
      <c r="AW40" s="124">
        <f>('Executive Summary(Best)'!$I37/12)*(1+Expense_Increase2)^(AW$3-1)</f>
        <v>122.64</v>
      </c>
      <c r="AX40" s="124">
        <f>('Executive Summary(Best)'!$I37/12)*(1+Expense_Increase2)^(AX$3-1)</f>
        <v>122.64</v>
      </c>
      <c r="AY40" s="124">
        <f>('Executive Summary(Best)'!$I37/12)*(1+Expense_Increase2)^(AY$3-1)</f>
        <v>125.33807999999999</v>
      </c>
      <c r="AZ40" s="124">
        <f>('Executive Summary(Best)'!$I37/12)*(1+Expense_Increase2)^(AZ$3-1)</f>
        <v>125.33807999999999</v>
      </c>
      <c r="BA40" s="124">
        <f>('Executive Summary(Best)'!$I37/12)*(1+Expense_Increase2)^(BA$3-1)</f>
        <v>125.33807999999999</v>
      </c>
      <c r="BB40" s="124">
        <f>('Executive Summary(Best)'!$I37/12)*(1+Expense_Increase2)^(BB$3-1)</f>
        <v>125.33807999999999</v>
      </c>
      <c r="BC40" s="124">
        <f>('Executive Summary(Best)'!$I37/12)*(1+Expense_Increase2)^(BC$3-1)</f>
        <v>125.33807999999999</v>
      </c>
      <c r="BD40" s="124">
        <f>('Executive Summary(Best)'!$I37/12)*(1+Expense_Increase2)^(BD$3-1)</f>
        <v>125.33807999999999</v>
      </c>
      <c r="BE40" s="124">
        <f>('Executive Summary(Best)'!$I37/12)*(1+Expense_Increase2)^(BE$3-1)</f>
        <v>125.33807999999999</v>
      </c>
      <c r="BF40" s="124">
        <f>('Executive Summary(Best)'!$I37/12)*(1+Expense_Increase2)^(BF$3-1)</f>
        <v>125.33807999999999</v>
      </c>
      <c r="BG40" s="124">
        <f>('Executive Summary(Best)'!$I37/12)*(1+Expense_Increase2)^(BG$3-1)</f>
        <v>125.33807999999999</v>
      </c>
      <c r="BH40" s="124">
        <f>('Executive Summary(Best)'!$I37/12)*(1+Expense_Increase2)^(BH$3-1)</f>
        <v>125.33807999999999</v>
      </c>
      <c r="BI40" s="124">
        <f>('Executive Summary(Best)'!$I37/12)*(1+Expense_Increase2)^(BI$3-1)</f>
        <v>125.33807999999999</v>
      </c>
      <c r="BJ40" s="124">
        <f>('Executive Summary(Best)'!$I37/12)*(1+Expense_Increase2)^(BJ$3-1)</f>
        <v>125.33807999999999</v>
      </c>
      <c r="BK40" s="124">
        <f>('Executive Summary(Best)'!$I37/12)*(1+Expense_Increase2)^(BK$3-1)</f>
        <v>128.09551776000001</v>
      </c>
      <c r="BL40" s="124">
        <f>('Executive Summary(Best)'!$I37/12)*(1+Expense_Increase2)^(BL$3-1)</f>
        <v>128.09551776000001</v>
      </c>
      <c r="BM40" s="124">
        <f>('Executive Summary(Best)'!$I37/12)*(1+Expense_Increase2)^(BM$3-1)</f>
        <v>128.09551776000001</v>
      </c>
      <c r="BN40" s="124">
        <f>('Executive Summary(Best)'!$I37/12)*(1+Expense_Increase2)^(BN$3-1)</f>
        <v>128.09551776000001</v>
      </c>
      <c r="BO40" s="124">
        <f>('Executive Summary(Best)'!$I37/12)*(1+Expense_Increase2)^(BO$3-1)</f>
        <v>128.09551776000001</v>
      </c>
      <c r="BP40" s="124">
        <f>('Executive Summary(Best)'!$I37/12)*(1+Expense_Increase2)^(BP$3-1)</f>
        <v>128.09551776000001</v>
      </c>
      <c r="BQ40" s="124">
        <f>('Executive Summary(Best)'!$I37/12)*(1+Expense_Increase2)^(BQ$3-1)</f>
        <v>128.09551776000001</v>
      </c>
      <c r="BR40" s="124">
        <f>('Executive Summary(Best)'!$I37/12)*(1+Expense_Increase2)^(BR$3-1)</f>
        <v>128.09551776000001</v>
      </c>
      <c r="BS40" s="124">
        <f>('Executive Summary(Best)'!$I37/12)*(1+Expense_Increase2)^(BS$3-1)</f>
        <v>128.09551776000001</v>
      </c>
      <c r="BT40" s="124">
        <f>('Executive Summary(Best)'!$I37/12)*(1+Expense_Increase2)^(BT$3-1)</f>
        <v>128.09551776000001</v>
      </c>
      <c r="BU40" s="124">
        <f>('Executive Summary(Best)'!$I37/12)*(1+Expense_Increase2)^(BU$3-1)</f>
        <v>128.09551776000001</v>
      </c>
      <c r="BV40" s="124">
        <f>('Executive Summary(Best)'!$I37/12)*(1+Expense_Increase2)^(BV$3-1)</f>
        <v>128.09551776000001</v>
      </c>
      <c r="BW40" s="124">
        <f>('Executive Summary(Best)'!$I37/12)*(1+Expense_Increase2)^(BW$3-1)</f>
        <v>130.91361915072</v>
      </c>
      <c r="BX40" s="124">
        <f>('Executive Summary(Best)'!$I37/12)*(1+Expense_Increase2)^(BX$3-1)</f>
        <v>130.91361915072</v>
      </c>
      <c r="BY40" s="124">
        <f>('Executive Summary(Best)'!$I37/12)*(1+Expense_Increase2)^(BY$3-1)</f>
        <v>130.91361915072</v>
      </c>
      <c r="BZ40" s="124">
        <f>('Executive Summary(Best)'!$I37/12)*(1+Expense_Increase2)^(BZ$3-1)</f>
        <v>130.91361915072</v>
      </c>
      <c r="CA40" s="124">
        <f>('Executive Summary(Best)'!$I37/12)*(1+Expense_Increase2)^(CA$3-1)</f>
        <v>130.91361915072</v>
      </c>
      <c r="CB40" s="124">
        <f>('Executive Summary(Best)'!$I37/12)*(1+Expense_Increase2)^(CB$3-1)</f>
        <v>130.91361915072</v>
      </c>
      <c r="CC40" s="124">
        <f>('Executive Summary(Best)'!$I37/12)*(1+Expense_Increase2)^(CC$3-1)</f>
        <v>130.91361915072</v>
      </c>
      <c r="CD40" s="124">
        <f>('Executive Summary(Best)'!$I37/12)*(1+Expense_Increase2)^(CD$3-1)</f>
        <v>130.91361915072</v>
      </c>
      <c r="CE40" s="124">
        <f>('Executive Summary(Best)'!$I37/12)*(1+Expense_Increase2)^(CE$3-1)</f>
        <v>130.91361915072</v>
      </c>
      <c r="CF40" s="124">
        <f>('Executive Summary(Best)'!$I37/12)*(1+Expense_Increase2)^(CF$3-1)</f>
        <v>130.91361915072</v>
      </c>
      <c r="CG40" s="124">
        <f>('Executive Summary(Best)'!$I37/12)*(1+Expense_Increase2)^(CG$3-1)</f>
        <v>130.91361915072</v>
      </c>
      <c r="CH40" s="124">
        <f>('Executive Summary(Best)'!$I37/12)*(1+Expense_Increase2)^(CH$3-1)</f>
        <v>130.91361915072</v>
      </c>
      <c r="CI40" s="124">
        <f>('Executive Summary(Best)'!$I37/12)*(1+Expense_Increase2)^(CI$3-1)</f>
        <v>133.79371877203585</v>
      </c>
      <c r="CJ40" s="124">
        <f>('Executive Summary(Best)'!$I37/12)*(1+Expense_Increase2)^(CJ$3-1)</f>
        <v>133.79371877203585</v>
      </c>
      <c r="CK40" s="124">
        <f>('Executive Summary(Best)'!$I37/12)*(1+Expense_Increase2)^(CK$3-1)</f>
        <v>133.79371877203585</v>
      </c>
      <c r="CL40" s="124">
        <f>('Executive Summary(Best)'!$I37/12)*(1+Expense_Increase2)^(CL$3-1)</f>
        <v>133.79371877203585</v>
      </c>
      <c r="CM40" s="124">
        <f>('Executive Summary(Best)'!$I37/12)*(1+Expense_Increase2)^(CM$3-1)</f>
        <v>133.79371877203585</v>
      </c>
      <c r="CN40" s="124">
        <f>('Executive Summary(Best)'!$I37/12)*(1+Expense_Increase2)^(CN$3-1)</f>
        <v>133.79371877203585</v>
      </c>
      <c r="CO40" s="124">
        <f>('Executive Summary(Best)'!$I37/12)*(1+Expense_Increase2)^(CO$3-1)</f>
        <v>133.79371877203585</v>
      </c>
      <c r="CP40" s="124">
        <f>('Executive Summary(Best)'!$I37/12)*(1+Expense_Increase2)^(CP$3-1)</f>
        <v>133.79371877203585</v>
      </c>
      <c r="CQ40" s="124">
        <f>('Executive Summary(Best)'!$I37/12)*(1+Expense_Increase2)^(CQ$3-1)</f>
        <v>133.79371877203585</v>
      </c>
      <c r="CR40" s="124">
        <f>('Executive Summary(Best)'!$I37/12)*(1+Expense_Increase2)^(CR$3-1)</f>
        <v>133.79371877203585</v>
      </c>
      <c r="CS40" s="124">
        <f>('Executive Summary(Best)'!$I37/12)*(1+Expense_Increase2)^(CS$3-1)</f>
        <v>133.79371877203585</v>
      </c>
      <c r="CT40" s="124">
        <f>('Executive Summary(Best)'!$I37/12)*(1+Expense_Increase2)^(CT$3-1)</f>
        <v>133.79371877203585</v>
      </c>
      <c r="CU40" s="124">
        <f>('Executive Summary(Best)'!$I37/12)*(1+Expense_Increase2)^(CU$3-1)</f>
        <v>136.73718058502061</v>
      </c>
      <c r="CV40" s="124">
        <f>('Executive Summary(Best)'!$I37/12)*(1+Expense_Increase2)^(CV$3-1)</f>
        <v>136.73718058502061</v>
      </c>
      <c r="CW40" s="124">
        <f>('Executive Summary(Best)'!$I37/12)*(1+Expense_Increase2)^(CW$3-1)</f>
        <v>136.73718058502061</v>
      </c>
      <c r="CX40" s="124">
        <f>('Executive Summary(Best)'!$I37/12)*(1+Expense_Increase2)^(CX$3-1)</f>
        <v>136.73718058502061</v>
      </c>
      <c r="CY40" s="124">
        <f>('Executive Summary(Best)'!$I37/12)*(1+Expense_Increase2)^(CY$3-1)</f>
        <v>136.73718058502061</v>
      </c>
      <c r="CZ40" s="124">
        <f>('Executive Summary(Best)'!$I37/12)*(1+Expense_Increase2)^(CZ$3-1)</f>
        <v>136.73718058502061</v>
      </c>
      <c r="DA40" s="124">
        <f>('Executive Summary(Best)'!$I37/12)*(1+Expense_Increase2)^(DA$3-1)</f>
        <v>136.73718058502061</v>
      </c>
      <c r="DB40" s="124">
        <f>('Executive Summary(Best)'!$I37/12)*(1+Expense_Increase2)^(DB$3-1)</f>
        <v>136.73718058502061</v>
      </c>
      <c r="DC40" s="124">
        <f>('Executive Summary(Best)'!$I37/12)*(1+Expense_Increase2)^(DC$3-1)</f>
        <v>136.73718058502061</v>
      </c>
      <c r="DD40" s="124">
        <f>('Executive Summary(Best)'!$I37/12)*(1+Expense_Increase2)^(DD$3-1)</f>
        <v>136.73718058502061</v>
      </c>
      <c r="DE40" s="124">
        <f>('Executive Summary(Best)'!$I37/12)*(1+Expense_Increase2)^(DE$3-1)</f>
        <v>136.73718058502061</v>
      </c>
      <c r="DF40" s="124">
        <f>('Executive Summary(Best)'!$I37/12)*(1+Expense_Increase2)^(DF$3-1)</f>
        <v>136.73718058502061</v>
      </c>
      <c r="DG40" s="124">
        <f>('Executive Summary(Best)'!$I37/12)*(1+Expense_Increase2)^(DG$3-1)</f>
        <v>139.74539855789109</v>
      </c>
      <c r="DH40" s="124">
        <f>('Executive Summary(Best)'!$I37/12)*(1+Expense_Increase2)^(DH$3-1)</f>
        <v>139.74539855789109</v>
      </c>
      <c r="DI40" s="124">
        <f>('Executive Summary(Best)'!$I37/12)*(1+Expense_Increase2)^(DI$3-1)</f>
        <v>139.74539855789109</v>
      </c>
      <c r="DJ40" s="124">
        <f>('Executive Summary(Best)'!$I37/12)*(1+Expense_Increase2)^(DJ$3-1)</f>
        <v>139.74539855789109</v>
      </c>
      <c r="DK40" s="124">
        <f>('Executive Summary(Best)'!$I37/12)*(1+Expense_Increase2)^(DK$3-1)</f>
        <v>139.74539855789109</v>
      </c>
      <c r="DL40" s="124">
        <f>('Executive Summary(Best)'!$I37/12)*(1+Expense_Increase2)^(DL$3-1)</f>
        <v>139.74539855789109</v>
      </c>
      <c r="DM40" s="124">
        <f>('Executive Summary(Best)'!$I37/12)*(1+Expense_Increase2)^(DM$3-1)</f>
        <v>139.74539855789109</v>
      </c>
      <c r="DN40" s="124">
        <f>('Executive Summary(Best)'!$I37/12)*(1+Expense_Increase2)^(DN$3-1)</f>
        <v>139.74539855789109</v>
      </c>
      <c r="DO40" s="124">
        <f>('Executive Summary(Best)'!$I37/12)*(1+Expense_Increase2)^(DO$3-1)</f>
        <v>139.74539855789109</v>
      </c>
      <c r="DP40" s="124">
        <f>('Executive Summary(Best)'!$I37/12)*(1+Expense_Increase2)^(DP$3-1)</f>
        <v>139.74539855789109</v>
      </c>
      <c r="DQ40" s="124">
        <f>('Executive Summary(Best)'!$I37/12)*(1+Expense_Increase2)^(DQ$3-1)</f>
        <v>139.74539855789109</v>
      </c>
      <c r="DR40" s="124">
        <f>('Executive Summary(Best)'!$I37/12)*(1+Expense_Increase2)^(DR$3-1)</f>
        <v>139.74539855789109</v>
      </c>
      <c r="DS40" s="124">
        <f>('Executive Summary(Best)'!$I37/12)*(1+Expense_Increase2)^(DS$3-1)</f>
        <v>142.81979732616469</v>
      </c>
      <c r="DT40" s="124">
        <f>('Executive Summary(Best)'!$I37/12)*(1+Expense_Increase2)^(DT$3-1)</f>
        <v>142.81979732616469</v>
      </c>
      <c r="DU40" s="124">
        <f>('Executive Summary(Best)'!$I37/12)*(1+Expense_Increase2)^(DU$3-1)</f>
        <v>142.81979732616469</v>
      </c>
      <c r="DV40" s="124">
        <f>('Executive Summary(Best)'!$I37/12)*(1+Expense_Increase2)^(DV$3-1)</f>
        <v>142.81979732616469</v>
      </c>
      <c r="DW40" s="124">
        <f>('Executive Summary(Best)'!$I37/12)*(1+Expense_Increase2)^(DW$3-1)</f>
        <v>142.81979732616469</v>
      </c>
      <c r="DX40" s="124">
        <f>('Executive Summary(Best)'!$I37/12)*(1+Expense_Increase2)^(DX$3-1)</f>
        <v>142.81979732616469</v>
      </c>
      <c r="DY40" s="124">
        <f>('Executive Summary(Best)'!$I37/12)*(1+Expense_Increase2)^(DY$3-1)</f>
        <v>142.81979732616469</v>
      </c>
      <c r="DZ40" s="124">
        <f>('Executive Summary(Best)'!$I37/12)*(1+Expense_Increase2)^(DZ$3-1)</f>
        <v>142.81979732616469</v>
      </c>
      <c r="EA40" s="124">
        <f>('Executive Summary(Best)'!$I37/12)*(1+Expense_Increase2)^(EA$3-1)</f>
        <v>142.81979732616469</v>
      </c>
      <c r="EB40" s="124">
        <f>('Executive Summary(Best)'!$I37/12)*(1+Expense_Increase2)^(EB$3-1)</f>
        <v>142.81979732616469</v>
      </c>
      <c r="EC40" s="124">
        <f>('Executive Summary(Best)'!$I37/12)*(1+Expense_Increase2)^(EC$3-1)</f>
        <v>142.81979732616469</v>
      </c>
      <c r="ED40" s="124">
        <f>('Executive Summary(Best)'!$I37/12)*(1+Expense_Increase2)^(ED$3-1)</f>
        <v>142.81979732616469</v>
      </c>
      <c r="EE40" s="124">
        <f>('Executive Summary(Best)'!$I37/12)*(1+Expense_Increase2)^(EE$3-1)</f>
        <v>145.96183286734032</v>
      </c>
      <c r="EF40" s="124">
        <f>('Executive Summary(Best)'!$I37/12)*(1+Expense_Increase2)^(EF$3-1)</f>
        <v>145.96183286734032</v>
      </c>
      <c r="EG40" s="124">
        <f>('Executive Summary(Best)'!$I37/12)*(1+Expense_Increase2)^(EG$3-1)</f>
        <v>145.96183286734032</v>
      </c>
      <c r="EH40" s="124">
        <f>('Executive Summary(Best)'!$I37/12)*(1+Expense_Increase2)^(EH$3-1)</f>
        <v>145.96183286734032</v>
      </c>
      <c r="EI40" s="124">
        <f>('Executive Summary(Best)'!$I37/12)*(1+Expense_Increase2)^(EI$3-1)</f>
        <v>145.96183286734032</v>
      </c>
      <c r="EJ40" s="124">
        <f>('Executive Summary(Best)'!$I37/12)*(1+Expense_Increase2)^(EJ$3-1)</f>
        <v>145.96183286734032</v>
      </c>
      <c r="EK40" s="124">
        <f>('Executive Summary(Best)'!$I37/12)*(1+Expense_Increase2)^(EK$3-1)</f>
        <v>145.96183286734032</v>
      </c>
      <c r="EL40" s="124">
        <f>('Executive Summary(Best)'!$I37/12)*(1+Expense_Increase2)^(EL$3-1)</f>
        <v>145.96183286734032</v>
      </c>
      <c r="EM40" s="124">
        <f>('Executive Summary(Best)'!$I37/12)*(1+Expense_Increase2)^(EM$3-1)</f>
        <v>145.96183286734032</v>
      </c>
      <c r="EN40" s="124">
        <f>('Executive Summary(Best)'!$I37/12)*(1+Expense_Increase2)^(EN$3-1)</f>
        <v>145.96183286734032</v>
      </c>
      <c r="EO40" s="124">
        <f>('Executive Summary(Best)'!$I37/12)*(1+Expense_Increase2)^(EO$3-1)</f>
        <v>145.96183286734032</v>
      </c>
      <c r="EP40" s="124">
        <f>('Executive Summary(Best)'!$I37/12)*(1+Expense_Increase2)^(EP$3-1)</f>
        <v>145.96183286734032</v>
      </c>
      <c r="EQ40" s="27"/>
    </row>
    <row r="41" spans="2:147" ht="15.75" customHeight="1" x14ac:dyDescent="0.2">
      <c r="B41" s="161" t="str">
        <f>Executive_Summary!F38</f>
        <v>Trash Removal</v>
      </c>
      <c r="Z41" s="3"/>
      <c r="AA41" s="124">
        <f>('Executive Summary(Best)'!$I38/12)*(1+Expense_Increase2)^(AA$3-1)</f>
        <v>150</v>
      </c>
      <c r="AB41" s="124">
        <f>('Executive Summary(Best)'!$I38/12)*(1+Expense_Increase2)^(AB$3-1)</f>
        <v>150</v>
      </c>
      <c r="AC41" s="124">
        <f>('Executive Summary(Best)'!$I38/12)*(1+Expense_Increase2)^(AC$3-1)</f>
        <v>150</v>
      </c>
      <c r="AD41" s="124">
        <f>('Executive Summary(Best)'!$I38/12)*(1+Expense_Increase2)^(AD$3-1)</f>
        <v>150</v>
      </c>
      <c r="AE41" s="124">
        <f>('Executive Summary(Best)'!$I38/12)*(1+Expense_Increase2)^(AE$3-1)</f>
        <v>150</v>
      </c>
      <c r="AF41" s="124">
        <f>('Executive Summary(Best)'!$I38/12)*(1+Expense_Increase2)^(AF$3-1)</f>
        <v>150</v>
      </c>
      <c r="AG41" s="124">
        <f>('Executive Summary(Best)'!$I38/12)*(1+Expense_Increase2)^(AG$3-1)</f>
        <v>150</v>
      </c>
      <c r="AH41" s="124">
        <f>('Executive Summary(Best)'!$I38/12)*(1+Expense_Increase2)^(AH$3-1)</f>
        <v>150</v>
      </c>
      <c r="AI41" s="124">
        <f>('Executive Summary(Best)'!$I38/12)*(1+Expense_Increase2)^(AI$3-1)</f>
        <v>150</v>
      </c>
      <c r="AJ41" s="124">
        <f>('Executive Summary(Best)'!$I38/12)*(1+Expense_Increase2)^(AJ$3-1)</f>
        <v>150</v>
      </c>
      <c r="AK41" s="124">
        <f>('Executive Summary(Best)'!$I38/12)*(1+Expense_Increase2)^(AK$3-1)</f>
        <v>150</v>
      </c>
      <c r="AL41" s="124">
        <f>('Executive Summary(Best)'!$I38/12)*(1+Expense_Increase2)^(AL$3-1)</f>
        <v>150</v>
      </c>
      <c r="AM41" s="124">
        <f>('Executive Summary(Best)'!$I38/12)*(1+Expense_Increase2)^(AM$3-1)</f>
        <v>153.30000000000001</v>
      </c>
      <c r="AN41" s="124">
        <f>('Executive Summary(Best)'!$I38/12)*(1+Expense_Increase2)^(AN$3-1)</f>
        <v>153.30000000000001</v>
      </c>
      <c r="AO41" s="124">
        <f>('Executive Summary(Best)'!$I38/12)*(1+Expense_Increase2)^(AO$3-1)</f>
        <v>153.30000000000001</v>
      </c>
      <c r="AP41" s="124">
        <f>('Executive Summary(Best)'!$I38/12)*(1+Expense_Increase2)^(AP$3-1)</f>
        <v>153.30000000000001</v>
      </c>
      <c r="AQ41" s="124">
        <f>('Executive Summary(Best)'!$I38/12)*(1+Expense_Increase2)^(AQ$3-1)</f>
        <v>153.30000000000001</v>
      </c>
      <c r="AR41" s="124">
        <f>('Executive Summary(Best)'!$I38/12)*(1+Expense_Increase2)^(AR$3-1)</f>
        <v>153.30000000000001</v>
      </c>
      <c r="AS41" s="124">
        <f>('Executive Summary(Best)'!$I38/12)*(1+Expense_Increase2)^(AS$3-1)</f>
        <v>153.30000000000001</v>
      </c>
      <c r="AT41" s="124">
        <f>('Executive Summary(Best)'!$I38/12)*(1+Expense_Increase2)^(AT$3-1)</f>
        <v>153.30000000000001</v>
      </c>
      <c r="AU41" s="124">
        <f>('Executive Summary(Best)'!$I38/12)*(1+Expense_Increase2)^(AU$3-1)</f>
        <v>153.30000000000001</v>
      </c>
      <c r="AV41" s="124">
        <f>('Executive Summary(Best)'!$I38/12)*(1+Expense_Increase2)^(AV$3-1)</f>
        <v>153.30000000000001</v>
      </c>
      <c r="AW41" s="124">
        <f>('Executive Summary(Best)'!$I38/12)*(1+Expense_Increase2)^(AW$3-1)</f>
        <v>153.30000000000001</v>
      </c>
      <c r="AX41" s="124">
        <f>('Executive Summary(Best)'!$I38/12)*(1+Expense_Increase2)^(AX$3-1)</f>
        <v>153.30000000000001</v>
      </c>
      <c r="AY41" s="124">
        <f>('Executive Summary(Best)'!$I38/12)*(1+Expense_Increase2)^(AY$3-1)</f>
        <v>156.67259999999999</v>
      </c>
      <c r="AZ41" s="124">
        <f>('Executive Summary(Best)'!$I38/12)*(1+Expense_Increase2)^(AZ$3-1)</f>
        <v>156.67259999999999</v>
      </c>
      <c r="BA41" s="124">
        <f>('Executive Summary(Best)'!$I38/12)*(1+Expense_Increase2)^(BA$3-1)</f>
        <v>156.67259999999999</v>
      </c>
      <c r="BB41" s="124">
        <f>('Executive Summary(Best)'!$I38/12)*(1+Expense_Increase2)^(BB$3-1)</f>
        <v>156.67259999999999</v>
      </c>
      <c r="BC41" s="124">
        <f>('Executive Summary(Best)'!$I38/12)*(1+Expense_Increase2)^(BC$3-1)</f>
        <v>156.67259999999999</v>
      </c>
      <c r="BD41" s="124">
        <f>('Executive Summary(Best)'!$I38/12)*(1+Expense_Increase2)^(BD$3-1)</f>
        <v>156.67259999999999</v>
      </c>
      <c r="BE41" s="124">
        <f>('Executive Summary(Best)'!$I38/12)*(1+Expense_Increase2)^(BE$3-1)</f>
        <v>156.67259999999999</v>
      </c>
      <c r="BF41" s="124">
        <f>('Executive Summary(Best)'!$I38/12)*(1+Expense_Increase2)^(BF$3-1)</f>
        <v>156.67259999999999</v>
      </c>
      <c r="BG41" s="124">
        <f>('Executive Summary(Best)'!$I38/12)*(1+Expense_Increase2)^(BG$3-1)</f>
        <v>156.67259999999999</v>
      </c>
      <c r="BH41" s="124">
        <f>('Executive Summary(Best)'!$I38/12)*(1+Expense_Increase2)^(BH$3-1)</f>
        <v>156.67259999999999</v>
      </c>
      <c r="BI41" s="124">
        <f>('Executive Summary(Best)'!$I38/12)*(1+Expense_Increase2)^(BI$3-1)</f>
        <v>156.67259999999999</v>
      </c>
      <c r="BJ41" s="124">
        <f>('Executive Summary(Best)'!$I38/12)*(1+Expense_Increase2)^(BJ$3-1)</f>
        <v>156.67259999999999</v>
      </c>
      <c r="BK41" s="124">
        <f>('Executive Summary(Best)'!$I38/12)*(1+Expense_Increase2)^(BK$3-1)</f>
        <v>160.11939720000001</v>
      </c>
      <c r="BL41" s="124">
        <f>('Executive Summary(Best)'!$I38/12)*(1+Expense_Increase2)^(BL$3-1)</f>
        <v>160.11939720000001</v>
      </c>
      <c r="BM41" s="124">
        <f>('Executive Summary(Best)'!$I38/12)*(1+Expense_Increase2)^(BM$3-1)</f>
        <v>160.11939720000001</v>
      </c>
      <c r="BN41" s="124">
        <f>('Executive Summary(Best)'!$I38/12)*(1+Expense_Increase2)^(BN$3-1)</f>
        <v>160.11939720000001</v>
      </c>
      <c r="BO41" s="124">
        <f>('Executive Summary(Best)'!$I38/12)*(1+Expense_Increase2)^(BO$3-1)</f>
        <v>160.11939720000001</v>
      </c>
      <c r="BP41" s="124">
        <f>('Executive Summary(Best)'!$I38/12)*(1+Expense_Increase2)^(BP$3-1)</f>
        <v>160.11939720000001</v>
      </c>
      <c r="BQ41" s="124">
        <f>('Executive Summary(Best)'!$I38/12)*(1+Expense_Increase2)^(BQ$3-1)</f>
        <v>160.11939720000001</v>
      </c>
      <c r="BR41" s="124">
        <f>('Executive Summary(Best)'!$I38/12)*(1+Expense_Increase2)^(BR$3-1)</f>
        <v>160.11939720000001</v>
      </c>
      <c r="BS41" s="124">
        <f>('Executive Summary(Best)'!$I38/12)*(1+Expense_Increase2)^(BS$3-1)</f>
        <v>160.11939720000001</v>
      </c>
      <c r="BT41" s="124">
        <f>('Executive Summary(Best)'!$I38/12)*(1+Expense_Increase2)^(BT$3-1)</f>
        <v>160.11939720000001</v>
      </c>
      <c r="BU41" s="124">
        <f>('Executive Summary(Best)'!$I38/12)*(1+Expense_Increase2)^(BU$3-1)</f>
        <v>160.11939720000001</v>
      </c>
      <c r="BV41" s="124">
        <f>('Executive Summary(Best)'!$I38/12)*(1+Expense_Increase2)^(BV$3-1)</f>
        <v>160.11939720000001</v>
      </c>
      <c r="BW41" s="124">
        <f>('Executive Summary(Best)'!$I38/12)*(1+Expense_Increase2)^(BW$3-1)</f>
        <v>163.6420239384</v>
      </c>
      <c r="BX41" s="124">
        <f>('Executive Summary(Best)'!$I38/12)*(1+Expense_Increase2)^(BX$3-1)</f>
        <v>163.6420239384</v>
      </c>
      <c r="BY41" s="124">
        <f>('Executive Summary(Best)'!$I38/12)*(1+Expense_Increase2)^(BY$3-1)</f>
        <v>163.6420239384</v>
      </c>
      <c r="BZ41" s="124">
        <f>('Executive Summary(Best)'!$I38/12)*(1+Expense_Increase2)^(BZ$3-1)</f>
        <v>163.6420239384</v>
      </c>
      <c r="CA41" s="124">
        <f>('Executive Summary(Best)'!$I38/12)*(1+Expense_Increase2)^(CA$3-1)</f>
        <v>163.6420239384</v>
      </c>
      <c r="CB41" s="124">
        <f>('Executive Summary(Best)'!$I38/12)*(1+Expense_Increase2)^(CB$3-1)</f>
        <v>163.6420239384</v>
      </c>
      <c r="CC41" s="124">
        <f>('Executive Summary(Best)'!$I38/12)*(1+Expense_Increase2)^(CC$3-1)</f>
        <v>163.6420239384</v>
      </c>
      <c r="CD41" s="124">
        <f>('Executive Summary(Best)'!$I38/12)*(1+Expense_Increase2)^(CD$3-1)</f>
        <v>163.6420239384</v>
      </c>
      <c r="CE41" s="124">
        <f>('Executive Summary(Best)'!$I38/12)*(1+Expense_Increase2)^(CE$3-1)</f>
        <v>163.6420239384</v>
      </c>
      <c r="CF41" s="124">
        <f>('Executive Summary(Best)'!$I38/12)*(1+Expense_Increase2)^(CF$3-1)</f>
        <v>163.6420239384</v>
      </c>
      <c r="CG41" s="124">
        <f>('Executive Summary(Best)'!$I38/12)*(1+Expense_Increase2)^(CG$3-1)</f>
        <v>163.6420239384</v>
      </c>
      <c r="CH41" s="124">
        <f>('Executive Summary(Best)'!$I38/12)*(1+Expense_Increase2)^(CH$3-1)</f>
        <v>163.6420239384</v>
      </c>
      <c r="CI41" s="124">
        <f>('Executive Summary(Best)'!$I38/12)*(1+Expense_Increase2)^(CI$3-1)</f>
        <v>167.24214846504481</v>
      </c>
      <c r="CJ41" s="124">
        <f>('Executive Summary(Best)'!$I38/12)*(1+Expense_Increase2)^(CJ$3-1)</f>
        <v>167.24214846504481</v>
      </c>
      <c r="CK41" s="124">
        <f>('Executive Summary(Best)'!$I38/12)*(1+Expense_Increase2)^(CK$3-1)</f>
        <v>167.24214846504481</v>
      </c>
      <c r="CL41" s="124">
        <f>('Executive Summary(Best)'!$I38/12)*(1+Expense_Increase2)^(CL$3-1)</f>
        <v>167.24214846504481</v>
      </c>
      <c r="CM41" s="124">
        <f>('Executive Summary(Best)'!$I38/12)*(1+Expense_Increase2)^(CM$3-1)</f>
        <v>167.24214846504481</v>
      </c>
      <c r="CN41" s="124">
        <f>('Executive Summary(Best)'!$I38/12)*(1+Expense_Increase2)^(CN$3-1)</f>
        <v>167.24214846504481</v>
      </c>
      <c r="CO41" s="124">
        <f>('Executive Summary(Best)'!$I38/12)*(1+Expense_Increase2)^(CO$3-1)</f>
        <v>167.24214846504481</v>
      </c>
      <c r="CP41" s="124">
        <f>('Executive Summary(Best)'!$I38/12)*(1+Expense_Increase2)^(CP$3-1)</f>
        <v>167.24214846504481</v>
      </c>
      <c r="CQ41" s="124">
        <f>('Executive Summary(Best)'!$I38/12)*(1+Expense_Increase2)^(CQ$3-1)</f>
        <v>167.24214846504481</v>
      </c>
      <c r="CR41" s="124">
        <f>('Executive Summary(Best)'!$I38/12)*(1+Expense_Increase2)^(CR$3-1)</f>
        <v>167.24214846504481</v>
      </c>
      <c r="CS41" s="124">
        <f>('Executive Summary(Best)'!$I38/12)*(1+Expense_Increase2)^(CS$3-1)</f>
        <v>167.24214846504481</v>
      </c>
      <c r="CT41" s="124">
        <f>('Executive Summary(Best)'!$I38/12)*(1+Expense_Increase2)^(CT$3-1)</f>
        <v>167.24214846504481</v>
      </c>
      <c r="CU41" s="124">
        <f>('Executive Summary(Best)'!$I38/12)*(1+Expense_Increase2)^(CU$3-1)</f>
        <v>170.92147573127576</v>
      </c>
      <c r="CV41" s="124">
        <f>('Executive Summary(Best)'!$I38/12)*(1+Expense_Increase2)^(CV$3-1)</f>
        <v>170.92147573127576</v>
      </c>
      <c r="CW41" s="124">
        <f>('Executive Summary(Best)'!$I38/12)*(1+Expense_Increase2)^(CW$3-1)</f>
        <v>170.92147573127576</v>
      </c>
      <c r="CX41" s="124">
        <f>('Executive Summary(Best)'!$I38/12)*(1+Expense_Increase2)^(CX$3-1)</f>
        <v>170.92147573127576</v>
      </c>
      <c r="CY41" s="124">
        <f>('Executive Summary(Best)'!$I38/12)*(1+Expense_Increase2)^(CY$3-1)</f>
        <v>170.92147573127576</v>
      </c>
      <c r="CZ41" s="124">
        <f>('Executive Summary(Best)'!$I38/12)*(1+Expense_Increase2)^(CZ$3-1)</f>
        <v>170.92147573127576</v>
      </c>
      <c r="DA41" s="124">
        <f>('Executive Summary(Best)'!$I38/12)*(1+Expense_Increase2)^(DA$3-1)</f>
        <v>170.92147573127576</v>
      </c>
      <c r="DB41" s="124">
        <f>('Executive Summary(Best)'!$I38/12)*(1+Expense_Increase2)^(DB$3-1)</f>
        <v>170.92147573127576</v>
      </c>
      <c r="DC41" s="124">
        <f>('Executive Summary(Best)'!$I38/12)*(1+Expense_Increase2)^(DC$3-1)</f>
        <v>170.92147573127576</v>
      </c>
      <c r="DD41" s="124">
        <f>('Executive Summary(Best)'!$I38/12)*(1+Expense_Increase2)^(DD$3-1)</f>
        <v>170.92147573127576</v>
      </c>
      <c r="DE41" s="124">
        <f>('Executive Summary(Best)'!$I38/12)*(1+Expense_Increase2)^(DE$3-1)</f>
        <v>170.92147573127576</v>
      </c>
      <c r="DF41" s="124">
        <f>('Executive Summary(Best)'!$I38/12)*(1+Expense_Increase2)^(DF$3-1)</f>
        <v>170.92147573127576</v>
      </c>
      <c r="DG41" s="124">
        <f>('Executive Summary(Best)'!$I38/12)*(1+Expense_Increase2)^(DG$3-1)</f>
        <v>174.68174819736385</v>
      </c>
      <c r="DH41" s="124">
        <f>('Executive Summary(Best)'!$I38/12)*(1+Expense_Increase2)^(DH$3-1)</f>
        <v>174.68174819736385</v>
      </c>
      <c r="DI41" s="124">
        <f>('Executive Summary(Best)'!$I38/12)*(1+Expense_Increase2)^(DI$3-1)</f>
        <v>174.68174819736385</v>
      </c>
      <c r="DJ41" s="124">
        <f>('Executive Summary(Best)'!$I38/12)*(1+Expense_Increase2)^(DJ$3-1)</f>
        <v>174.68174819736385</v>
      </c>
      <c r="DK41" s="124">
        <f>('Executive Summary(Best)'!$I38/12)*(1+Expense_Increase2)^(DK$3-1)</f>
        <v>174.68174819736385</v>
      </c>
      <c r="DL41" s="124">
        <f>('Executive Summary(Best)'!$I38/12)*(1+Expense_Increase2)^(DL$3-1)</f>
        <v>174.68174819736385</v>
      </c>
      <c r="DM41" s="124">
        <f>('Executive Summary(Best)'!$I38/12)*(1+Expense_Increase2)^(DM$3-1)</f>
        <v>174.68174819736385</v>
      </c>
      <c r="DN41" s="124">
        <f>('Executive Summary(Best)'!$I38/12)*(1+Expense_Increase2)^(DN$3-1)</f>
        <v>174.68174819736385</v>
      </c>
      <c r="DO41" s="124">
        <f>('Executive Summary(Best)'!$I38/12)*(1+Expense_Increase2)^(DO$3-1)</f>
        <v>174.68174819736385</v>
      </c>
      <c r="DP41" s="124">
        <f>('Executive Summary(Best)'!$I38/12)*(1+Expense_Increase2)^(DP$3-1)</f>
        <v>174.68174819736385</v>
      </c>
      <c r="DQ41" s="124">
        <f>('Executive Summary(Best)'!$I38/12)*(1+Expense_Increase2)^(DQ$3-1)</f>
        <v>174.68174819736385</v>
      </c>
      <c r="DR41" s="124">
        <f>('Executive Summary(Best)'!$I38/12)*(1+Expense_Increase2)^(DR$3-1)</f>
        <v>174.68174819736385</v>
      </c>
      <c r="DS41" s="124">
        <f>('Executive Summary(Best)'!$I38/12)*(1+Expense_Increase2)^(DS$3-1)</f>
        <v>178.52474665770589</v>
      </c>
      <c r="DT41" s="124">
        <f>('Executive Summary(Best)'!$I38/12)*(1+Expense_Increase2)^(DT$3-1)</f>
        <v>178.52474665770589</v>
      </c>
      <c r="DU41" s="124">
        <f>('Executive Summary(Best)'!$I38/12)*(1+Expense_Increase2)^(DU$3-1)</f>
        <v>178.52474665770589</v>
      </c>
      <c r="DV41" s="124">
        <f>('Executive Summary(Best)'!$I38/12)*(1+Expense_Increase2)^(DV$3-1)</f>
        <v>178.52474665770589</v>
      </c>
      <c r="DW41" s="124">
        <f>('Executive Summary(Best)'!$I38/12)*(1+Expense_Increase2)^(DW$3-1)</f>
        <v>178.52474665770589</v>
      </c>
      <c r="DX41" s="124">
        <f>('Executive Summary(Best)'!$I38/12)*(1+Expense_Increase2)^(DX$3-1)</f>
        <v>178.52474665770589</v>
      </c>
      <c r="DY41" s="124">
        <f>('Executive Summary(Best)'!$I38/12)*(1+Expense_Increase2)^(DY$3-1)</f>
        <v>178.52474665770589</v>
      </c>
      <c r="DZ41" s="124">
        <f>('Executive Summary(Best)'!$I38/12)*(1+Expense_Increase2)^(DZ$3-1)</f>
        <v>178.52474665770589</v>
      </c>
      <c r="EA41" s="124">
        <f>('Executive Summary(Best)'!$I38/12)*(1+Expense_Increase2)^(EA$3-1)</f>
        <v>178.52474665770589</v>
      </c>
      <c r="EB41" s="124">
        <f>('Executive Summary(Best)'!$I38/12)*(1+Expense_Increase2)^(EB$3-1)</f>
        <v>178.52474665770589</v>
      </c>
      <c r="EC41" s="124">
        <f>('Executive Summary(Best)'!$I38/12)*(1+Expense_Increase2)^(EC$3-1)</f>
        <v>178.52474665770589</v>
      </c>
      <c r="ED41" s="124">
        <f>('Executive Summary(Best)'!$I38/12)*(1+Expense_Increase2)^(ED$3-1)</f>
        <v>178.52474665770589</v>
      </c>
      <c r="EE41" s="124">
        <f>('Executive Summary(Best)'!$I38/12)*(1+Expense_Increase2)^(EE$3-1)</f>
        <v>182.45229108417539</v>
      </c>
      <c r="EF41" s="124">
        <f>('Executive Summary(Best)'!$I38/12)*(1+Expense_Increase2)^(EF$3-1)</f>
        <v>182.45229108417539</v>
      </c>
      <c r="EG41" s="124">
        <f>('Executive Summary(Best)'!$I38/12)*(1+Expense_Increase2)^(EG$3-1)</f>
        <v>182.45229108417539</v>
      </c>
      <c r="EH41" s="124">
        <f>('Executive Summary(Best)'!$I38/12)*(1+Expense_Increase2)^(EH$3-1)</f>
        <v>182.45229108417539</v>
      </c>
      <c r="EI41" s="124">
        <f>('Executive Summary(Best)'!$I38/12)*(1+Expense_Increase2)^(EI$3-1)</f>
        <v>182.45229108417539</v>
      </c>
      <c r="EJ41" s="124">
        <f>('Executive Summary(Best)'!$I38/12)*(1+Expense_Increase2)^(EJ$3-1)</f>
        <v>182.45229108417539</v>
      </c>
      <c r="EK41" s="124">
        <f>('Executive Summary(Best)'!$I38/12)*(1+Expense_Increase2)^(EK$3-1)</f>
        <v>182.45229108417539</v>
      </c>
      <c r="EL41" s="124">
        <f>('Executive Summary(Best)'!$I38/12)*(1+Expense_Increase2)^(EL$3-1)</f>
        <v>182.45229108417539</v>
      </c>
      <c r="EM41" s="124">
        <f>('Executive Summary(Best)'!$I38/12)*(1+Expense_Increase2)^(EM$3-1)</f>
        <v>182.45229108417539</v>
      </c>
      <c r="EN41" s="124">
        <f>('Executive Summary(Best)'!$I38/12)*(1+Expense_Increase2)^(EN$3-1)</f>
        <v>182.45229108417539</v>
      </c>
      <c r="EO41" s="124">
        <f>('Executive Summary(Best)'!$I38/12)*(1+Expense_Increase2)^(EO$3-1)</f>
        <v>182.45229108417539</v>
      </c>
      <c r="EP41" s="124">
        <f>('Executive Summary(Best)'!$I38/12)*(1+Expense_Increase2)^(EP$3-1)</f>
        <v>182.45229108417539</v>
      </c>
      <c r="EQ41" s="27"/>
    </row>
    <row r="42" spans="2:147" ht="15.75" customHeight="1" x14ac:dyDescent="0.2">
      <c r="B42" s="161" t="str">
        <f>Executive_Summary!F39</f>
        <v xml:space="preserve">Cable&amp;Internet </v>
      </c>
      <c r="Z42" s="3"/>
      <c r="AA42" s="124">
        <f>('Executive Summary(Best)'!$I39/12)*(1+Expense_Increase2)^(AA$3-1)</f>
        <v>0</v>
      </c>
      <c r="AB42" s="124">
        <f>('Executive Summary(Best)'!$I39/12)*(1+Expense_Increase2)^(AB$3-1)</f>
        <v>0</v>
      </c>
      <c r="AC42" s="124">
        <f>('Executive Summary(Best)'!$I39/12)*(1+Expense_Increase2)^(AC$3-1)</f>
        <v>0</v>
      </c>
      <c r="AD42" s="124">
        <f>('Executive Summary(Best)'!$I39/12)*(1+Expense_Increase2)^(AD$3-1)</f>
        <v>0</v>
      </c>
      <c r="AE42" s="124">
        <f>('Executive Summary(Best)'!$I39/12)*(1+Expense_Increase2)^(AE$3-1)</f>
        <v>0</v>
      </c>
      <c r="AF42" s="124">
        <f>('Executive Summary(Best)'!$I39/12)*(1+Expense_Increase2)^(AF$3-1)</f>
        <v>0</v>
      </c>
      <c r="AG42" s="124">
        <f>('Executive Summary(Best)'!$I39/12)*(1+Expense_Increase2)^(AG$3-1)</f>
        <v>0</v>
      </c>
      <c r="AH42" s="124">
        <f>('Executive Summary(Best)'!$I39/12)*(1+Expense_Increase2)^(AH$3-1)</f>
        <v>0</v>
      </c>
      <c r="AI42" s="124">
        <f>('Executive Summary(Best)'!$I39/12)*(1+Expense_Increase2)^(AI$3-1)</f>
        <v>0</v>
      </c>
      <c r="AJ42" s="124">
        <f>('Executive Summary(Best)'!$I39/12)*(1+Expense_Increase2)^(AJ$3-1)</f>
        <v>0</v>
      </c>
      <c r="AK42" s="124">
        <f>('Executive Summary(Best)'!$I39/12)*(1+Expense_Increase2)^(AK$3-1)</f>
        <v>0</v>
      </c>
      <c r="AL42" s="124">
        <f>('Executive Summary(Best)'!$I39/12)*(1+Expense_Increase2)^(AL$3-1)</f>
        <v>0</v>
      </c>
      <c r="AM42" s="124">
        <f>('Executive Summary(Best)'!$I39/12)*(1+Expense_Increase2)^(AM$3-1)</f>
        <v>0</v>
      </c>
      <c r="AN42" s="124">
        <f>('Executive Summary(Best)'!$I39/12)*(1+Expense_Increase2)^(AN$3-1)</f>
        <v>0</v>
      </c>
      <c r="AO42" s="124">
        <f>('Executive Summary(Best)'!$I39/12)*(1+Expense_Increase2)^(AO$3-1)</f>
        <v>0</v>
      </c>
      <c r="AP42" s="124">
        <f>('Executive Summary(Best)'!$I39/12)*(1+Expense_Increase2)^(AP$3-1)</f>
        <v>0</v>
      </c>
      <c r="AQ42" s="124">
        <f>('Executive Summary(Best)'!$I39/12)*(1+Expense_Increase2)^(AQ$3-1)</f>
        <v>0</v>
      </c>
      <c r="AR42" s="124">
        <f>('Executive Summary(Best)'!$I39/12)*(1+Expense_Increase2)^(AR$3-1)</f>
        <v>0</v>
      </c>
      <c r="AS42" s="124">
        <f>('Executive Summary(Best)'!$I39/12)*(1+Expense_Increase2)^(AS$3-1)</f>
        <v>0</v>
      </c>
      <c r="AT42" s="124">
        <f>('Executive Summary(Best)'!$I39/12)*(1+Expense_Increase2)^(AT$3-1)</f>
        <v>0</v>
      </c>
      <c r="AU42" s="124">
        <f>('Executive Summary(Best)'!$I39/12)*(1+Expense_Increase2)^(AU$3-1)</f>
        <v>0</v>
      </c>
      <c r="AV42" s="124">
        <f>('Executive Summary(Best)'!$I39/12)*(1+Expense_Increase2)^(AV$3-1)</f>
        <v>0</v>
      </c>
      <c r="AW42" s="124">
        <f>('Executive Summary(Best)'!$I39/12)*(1+Expense_Increase2)^(AW$3-1)</f>
        <v>0</v>
      </c>
      <c r="AX42" s="124">
        <f>('Executive Summary(Best)'!$I39/12)*(1+Expense_Increase2)^(AX$3-1)</f>
        <v>0</v>
      </c>
      <c r="AY42" s="124">
        <f>('Executive Summary(Best)'!$I39/12)*(1+Expense_Increase2)^(AY$3-1)</f>
        <v>0</v>
      </c>
      <c r="AZ42" s="124">
        <f>('Executive Summary(Best)'!$I39/12)*(1+Expense_Increase2)^(AZ$3-1)</f>
        <v>0</v>
      </c>
      <c r="BA42" s="124">
        <f>('Executive Summary(Best)'!$I39/12)*(1+Expense_Increase2)^(BA$3-1)</f>
        <v>0</v>
      </c>
      <c r="BB42" s="124">
        <f>('Executive Summary(Best)'!$I39/12)*(1+Expense_Increase2)^(BB$3-1)</f>
        <v>0</v>
      </c>
      <c r="BC42" s="124">
        <f>('Executive Summary(Best)'!$I39/12)*(1+Expense_Increase2)^(BC$3-1)</f>
        <v>0</v>
      </c>
      <c r="BD42" s="124">
        <f>('Executive Summary(Best)'!$I39/12)*(1+Expense_Increase2)^(BD$3-1)</f>
        <v>0</v>
      </c>
      <c r="BE42" s="124">
        <f>('Executive Summary(Best)'!$I39/12)*(1+Expense_Increase2)^(BE$3-1)</f>
        <v>0</v>
      </c>
      <c r="BF42" s="124">
        <f>('Executive Summary(Best)'!$I39/12)*(1+Expense_Increase2)^(BF$3-1)</f>
        <v>0</v>
      </c>
      <c r="BG42" s="124">
        <f>('Executive Summary(Best)'!$I39/12)*(1+Expense_Increase2)^(BG$3-1)</f>
        <v>0</v>
      </c>
      <c r="BH42" s="124">
        <f>('Executive Summary(Best)'!$I39/12)*(1+Expense_Increase2)^(BH$3-1)</f>
        <v>0</v>
      </c>
      <c r="BI42" s="124">
        <f>('Executive Summary(Best)'!$I39/12)*(1+Expense_Increase2)^(BI$3-1)</f>
        <v>0</v>
      </c>
      <c r="BJ42" s="124">
        <f>('Executive Summary(Best)'!$I39/12)*(1+Expense_Increase2)^(BJ$3-1)</f>
        <v>0</v>
      </c>
      <c r="BK42" s="124">
        <f>('Executive Summary(Best)'!$I39/12)*(1+Expense_Increase2)^(BK$3-1)</f>
        <v>0</v>
      </c>
      <c r="BL42" s="124">
        <f>('Executive Summary(Best)'!$I39/12)*(1+Expense_Increase2)^(BL$3-1)</f>
        <v>0</v>
      </c>
      <c r="BM42" s="124">
        <f>('Executive Summary(Best)'!$I39/12)*(1+Expense_Increase2)^(BM$3-1)</f>
        <v>0</v>
      </c>
      <c r="BN42" s="124">
        <f>('Executive Summary(Best)'!$I39/12)*(1+Expense_Increase2)^(BN$3-1)</f>
        <v>0</v>
      </c>
      <c r="BO42" s="124">
        <f>('Executive Summary(Best)'!$I39/12)*(1+Expense_Increase2)^(BO$3-1)</f>
        <v>0</v>
      </c>
      <c r="BP42" s="124">
        <f>('Executive Summary(Best)'!$I39/12)*(1+Expense_Increase2)^(BP$3-1)</f>
        <v>0</v>
      </c>
      <c r="BQ42" s="124">
        <f>('Executive Summary(Best)'!$I39/12)*(1+Expense_Increase2)^(BQ$3-1)</f>
        <v>0</v>
      </c>
      <c r="BR42" s="124">
        <f>('Executive Summary(Best)'!$I39/12)*(1+Expense_Increase2)^(BR$3-1)</f>
        <v>0</v>
      </c>
      <c r="BS42" s="124">
        <f>('Executive Summary(Best)'!$I39/12)*(1+Expense_Increase2)^(BS$3-1)</f>
        <v>0</v>
      </c>
      <c r="BT42" s="124">
        <f>('Executive Summary(Best)'!$I39/12)*(1+Expense_Increase2)^(BT$3-1)</f>
        <v>0</v>
      </c>
      <c r="BU42" s="124">
        <f>('Executive Summary(Best)'!$I39/12)*(1+Expense_Increase2)^(BU$3-1)</f>
        <v>0</v>
      </c>
      <c r="BV42" s="124">
        <f>('Executive Summary(Best)'!$I39/12)*(1+Expense_Increase2)^(BV$3-1)</f>
        <v>0</v>
      </c>
      <c r="BW42" s="124">
        <f>('Executive Summary(Best)'!$I39/12)*(1+Expense_Increase2)^(BW$3-1)</f>
        <v>0</v>
      </c>
      <c r="BX42" s="124">
        <f>('Executive Summary(Best)'!$I39/12)*(1+Expense_Increase2)^(BX$3-1)</f>
        <v>0</v>
      </c>
      <c r="BY42" s="124">
        <f>('Executive Summary(Best)'!$I39/12)*(1+Expense_Increase2)^(BY$3-1)</f>
        <v>0</v>
      </c>
      <c r="BZ42" s="124">
        <f>('Executive Summary(Best)'!$I39/12)*(1+Expense_Increase2)^(BZ$3-1)</f>
        <v>0</v>
      </c>
      <c r="CA42" s="124">
        <f>('Executive Summary(Best)'!$I39/12)*(1+Expense_Increase2)^(CA$3-1)</f>
        <v>0</v>
      </c>
      <c r="CB42" s="124">
        <f>('Executive Summary(Best)'!$I39/12)*(1+Expense_Increase2)^(CB$3-1)</f>
        <v>0</v>
      </c>
      <c r="CC42" s="124">
        <f>('Executive Summary(Best)'!$I39/12)*(1+Expense_Increase2)^(CC$3-1)</f>
        <v>0</v>
      </c>
      <c r="CD42" s="124">
        <f>('Executive Summary(Best)'!$I39/12)*(1+Expense_Increase2)^(CD$3-1)</f>
        <v>0</v>
      </c>
      <c r="CE42" s="124">
        <f>('Executive Summary(Best)'!$I39/12)*(1+Expense_Increase2)^(CE$3-1)</f>
        <v>0</v>
      </c>
      <c r="CF42" s="124">
        <f>('Executive Summary(Best)'!$I39/12)*(1+Expense_Increase2)^(CF$3-1)</f>
        <v>0</v>
      </c>
      <c r="CG42" s="124">
        <f>('Executive Summary(Best)'!$I39/12)*(1+Expense_Increase2)^(CG$3-1)</f>
        <v>0</v>
      </c>
      <c r="CH42" s="124">
        <f>('Executive Summary(Best)'!$I39/12)*(1+Expense_Increase2)^(CH$3-1)</f>
        <v>0</v>
      </c>
      <c r="CI42" s="124">
        <f>('Executive Summary(Best)'!$I39/12)*(1+Expense_Increase2)^(CI$3-1)</f>
        <v>0</v>
      </c>
      <c r="CJ42" s="124">
        <f>('Executive Summary(Best)'!$I39/12)*(1+Expense_Increase2)^(CJ$3-1)</f>
        <v>0</v>
      </c>
      <c r="CK42" s="124">
        <f>('Executive Summary(Best)'!$I39/12)*(1+Expense_Increase2)^(CK$3-1)</f>
        <v>0</v>
      </c>
      <c r="CL42" s="124">
        <f>('Executive Summary(Best)'!$I39/12)*(1+Expense_Increase2)^(CL$3-1)</f>
        <v>0</v>
      </c>
      <c r="CM42" s="124">
        <f>('Executive Summary(Best)'!$I39/12)*(1+Expense_Increase2)^(CM$3-1)</f>
        <v>0</v>
      </c>
      <c r="CN42" s="124">
        <f>('Executive Summary(Best)'!$I39/12)*(1+Expense_Increase2)^(CN$3-1)</f>
        <v>0</v>
      </c>
      <c r="CO42" s="124">
        <f>('Executive Summary(Best)'!$I39/12)*(1+Expense_Increase2)^(CO$3-1)</f>
        <v>0</v>
      </c>
      <c r="CP42" s="124">
        <f>('Executive Summary(Best)'!$I39/12)*(1+Expense_Increase2)^(CP$3-1)</f>
        <v>0</v>
      </c>
      <c r="CQ42" s="124">
        <f>('Executive Summary(Best)'!$I39/12)*(1+Expense_Increase2)^(CQ$3-1)</f>
        <v>0</v>
      </c>
      <c r="CR42" s="124">
        <f>('Executive Summary(Best)'!$I39/12)*(1+Expense_Increase2)^(CR$3-1)</f>
        <v>0</v>
      </c>
      <c r="CS42" s="124">
        <f>('Executive Summary(Best)'!$I39/12)*(1+Expense_Increase2)^(CS$3-1)</f>
        <v>0</v>
      </c>
      <c r="CT42" s="124">
        <f>('Executive Summary(Best)'!$I39/12)*(1+Expense_Increase2)^(CT$3-1)</f>
        <v>0</v>
      </c>
      <c r="CU42" s="124">
        <f>('Executive Summary(Best)'!$I39/12)*(1+Expense_Increase2)^(CU$3-1)</f>
        <v>0</v>
      </c>
      <c r="CV42" s="124">
        <f>('Executive Summary(Best)'!$I39/12)*(1+Expense_Increase2)^(CV$3-1)</f>
        <v>0</v>
      </c>
      <c r="CW42" s="124">
        <f>('Executive Summary(Best)'!$I39/12)*(1+Expense_Increase2)^(CW$3-1)</f>
        <v>0</v>
      </c>
      <c r="CX42" s="124">
        <f>('Executive Summary(Best)'!$I39/12)*(1+Expense_Increase2)^(CX$3-1)</f>
        <v>0</v>
      </c>
      <c r="CY42" s="124">
        <f>('Executive Summary(Best)'!$I39/12)*(1+Expense_Increase2)^(CY$3-1)</f>
        <v>0</v>
      </c>
      <c r="CZ42" s="124">
        <f>('Executive Summary(Best)'!$I39/12)*(1+Expense_Increase2)^(CZ$3-1)</f>
        <v>0</v>
      </c>
      <c r="DA42" s="124">
        <f>('Executive Summary(Best)'!$I39/12)*(1+Expense_Increase2)^(DA$3-1)</f>
        <v>0</v>
      </c>
      <c r="DB42" s="124">
        <f>('Executive Summary(Best)'!$I39/12)*(1+Expense_Increase2)^(DB$3-1)</f>
        <v>0</v>
      </c>
      <c r="DC42" s="124">
        <f>('Executive Summary(Best)'!$I39/12)*(1+Expense_Increase2)^(DC$3-1)</f>
        <v>0</v>
      </c>
      <c r="DD42" s="124">
        <f>('Executive Summary(Best)'!$I39/12)*(1+Expense_Increase2)^(DD$3-1)</f>
        <v>0</v>
      </c>
      <c r="DE42" s="124">
        <f>('Executive Summary(Best)'!$I39/12)*(1+Expense_Increase2)^(DE$3-1)</f>
        <v>0</v>
      </c>
      <c r="DF42" s="124">
        <f>('Executive Summary(Best)'!$I39/12)*(1+Expense_Increase2)^(DF$3-1)</f>
        <v>0</v>
      </c>
      <c r="DG42" s="124">
        <f>('Executive Summary(Best)'!$I39/12)*(1+Expense_Increase2)^(DG$3-1)</f>
        <v>0</v>
      </c>
      <c r="DH42" s="124">
        <f>('Executive Summary(Best)'!$I39/12)*(1+Expense_Increase2)^(DH$3-1)</f>
        <v>0</v>
      </c>
      <c r="DI42" s="124">
        <f>('Executive Summary(Best)'!$I39/12)*(1+Expense_Increase2)^(DI$3-1)</f>
        <v>0</v>
      </c>
      <c r="DJ42" s="124">
        <f>('Executive Summary(Best)'!$I39/12)*(1+Expense_Increase2)^(DJ$3-1)</f>
        <v>0</v>
      </c>
      <c r="DK42" s="124">
        <f>('Executive Summary(Best)'!$I39/12)*(1+Expense_Increase2)^(DK$3-1)</f>
        <v>0</v>
      </c>
      <c r="DL42" s="124">
        <f>('Executive Summary(Best)'!$I39/12)*(1+Expense_Increase2)^(DL$3-1)</f>
        <v>0</v>
      </c>
      <c r="DM42" s="124">
        <f>('Executive Summary(Best)'!$I39/12)*(1+Expense_Increase2)^(DM$3-1)</f>
        <v>0</v>
      </c>
      <c r="DN42" s="124">
        <f>('Executive Summary(Best)'!$I39/12)*(1+Expense_Increase2)^(DN$3-1)</f>
        <v>0</v>
      </c>
      <c r="DO42" s="124">
        <f>('Executive Summary(Best)'!$I39/12)*(1+Expense_Increase2)^(DO$3-1)</f>
        <v>0</v>
      </c>
      <c r="DP42" s="124">
        <f>('Executive Summary(Best)'!$I39/12)*(1+Expense_Increase2)^(DP$3-1)</f>
        <v>0</v>
      </c>
      <c r="DQ42" s="124">
        <f>('Executive Summary(Best)'!$I39/12)*(1+Expense_Increase2)^(DQ$3-1)</f>
        <v>0</v>
      </c>
      <c r="DR42" s="124">
        <f>('Executive Summary(Best)'!$I39/12)*(1+Expense_Increase2)^(DR$3-1)</f>
        <v>0</v>
      </c>
      <c r="DS42" s="124">
        <f>('Executive Summary(Best)'!$I39/12)*(1+Expense_Increase2)^(DS$3-1)</f>
        <v>0</v>
      </c>
      <c r="DT42" s="124">
        <f>('Executive Summary(Best)'!$I39/12)*(1+Expense_Increase2)^(DT$3-1)</f>
        <v>0</v>
      </c>
      <c r="DU42" s="124">
        <f>('Executive Summary(Best)'!$I39/12)*(1+Expense_Increase2)^(DU$3-1)</f>
        <v>0</v>
      </c>
      <c r="DV42" s="124">
        <f>('Executive Summary(Best)'!$I39/12)*(1+Expense_Increase2)^(DV$3-1)</f>
        <v>0</v>
      </c>
      <c r="DW42" s="124">
        <f>('Executive Summary(Best)'!$I39/12)*(1+Expense_Increase2)^(DW$3-1)</f>
        <v>0</v>
      </c>
      <c r="DX42" s="124">
        <f>('Executive Summary(Best)'!$I39/12)*(1+Expense_Increase2)^(DX$3-1)</f>
        <v>0</v>
      </c>
      <c r="DY42" s="124">
        <f>('Executive Summary(Best)'!$I39/12)*(1+Expense_Increase2)^(DY$3-1)</f>
        <v>0</v>
      </c>
      <c r="DZ42" s="124">
        <f>('Executive Summary(Best)'!$I39/12)*(1+Expense_Increase2)^(DZ$3-1)</f>
        <v>0</v>
      </c>
      <c r="EA42" s="124">
        <f>('Executive Summary(Best)'!$I39/12)*(1+Expense_Increase2)^(EA$3-1)</f>
        <v>0</v>
      </c>
      <c r="EB42" s="124">
        <f>('Executive Summary(Best)'!$I39/12)*(1+Expense_Increase2)^(EB$3-1)</f>
        <v>0</v>
      </c>
      <c r="EC42" s="124">
        <f>('Executive Summary(Best)'!$I39/12)*(1+Expense_Increase2)^(EC$3-1)</f>
        <v>0</v>
      </c>
      <c r="ED42" s="124">
        <f>('Executive Summary(Best)'!$I39/12)*(1+Expense_Increase2)^(ED$3-1)</f>
        <v>0</v>
      </c>
      <c r="EE42" s="124">
        <f>('Executive Summary(Best)'!$I39/12)*(1+Expense_Increase2)^(EE$3-1)</f>
        <v>0</v>
      </c>
      <c r="EF42" s="124">
        <f>('Executive Summary(Best)'!$I39/12)*(1+Expense_Increase2)^(EF$3-1)</f>
        <v>0</v>
      </c>
      <c r="EG42" s="124">
        <f>('Executive Summary(Best)'!$I39/12)*(1+Expense_Increase2)^(EG$3-1)</f>
        <v>0</v>
      </c>
      <c r="EH42" s="124">
        <f>('Executive Summary(Best)'!$I39/12)*(1+Expense_Increase2)^(EH$3-1)</f>
        <v>0</v>
      </c>
      <c r="EI42" s="124">
        <f>('Executive Summary(Best)'!$I39/12)*(1+Expense_Increase2)^(EI$3-1)</f>
        <v>0</v>
      </c>
      <c r="EJ42" s="124">
        <f>('Executive Summary(Best)'!$I39/12)*(1+Expense_Increase2)^(EJ$3-1)</f>
        <v>0</v>
      </c>
      <c r="EK42" s="124">
        <f>('Executive Summary(Best)'!$I39/12)*(1+Expense_Increase2)^(EK$3-1)</f>
        <v>0</v>
      </c>
      <c r="EL42" s="124">
        <f>('Executive Summary(Best)'!$I39/12)*(1+Expense_Increase2)^(EL$3-1)</f>
        <v>0</v>
      </c>
      <c r="EM42" s="124">
        <f>('Executive Summary(Best)'!$I39/12)*(1+Expense_Increase2)^(EM$3-1)</f>
        <v>0</v>
      </c>
      <c r="EN42" s="124">
        <f>('Executive Summary(Best)'!$I39/12)*(1+Expense_Increase2)^(EN$3-1)</f>
        <v>0</v>
      </c>
      <c r="EO42" s="124">
        <f>('Executive Summary(Best)'!$I39/12)*(1+Expense_Increase2)^(EO$3-1)</f>
        <v>0</v>
      </c>
      <c r="EP42" s="124">
        <f>('Executive Summary(Best)'!$I39/12)*(1+Expense_Increase2)^(EP$3-1)</f>
        <v>0</v>
      </c>
      <c r="EQ42" s="27"/>
    </row>
    <row r="43" spans="2:147" ht="15.75" customHeight="1" x14ac:dyDescent="0.2">
      <c r="B43" s="161" t="str">
        <f>Executive_Summary!F40</f>
        <v xml:space="preserve">Vacant Units </v>
      </c>
      <c r="Z43" s="3"/>
      <c r="AA43" s="124">
        <f>('Executive Summary(Best)'!$I40/12)*(1+Expense_Increase2)^(AA$3-1)</f>
        <v>0</v>
      </c>
      <c r="AB43" s="124">
        <f>('Executive Summary(Best)'!$I40/12)*(1+Expense_Increase2)^(AB$3-1)</f>
        <v>0</v>
      </c>
      <c r="AC43" s="124">
        <f>('Executive Summary(Best)'!$I40/12)*(1+Expense_Increase2)^(AC$3-1)</f>
        <v>0</v>
      </c>
      <c r="AD43" s="124">
        <f>('Executive Summary(Best)'!$I40/12)*(1+Expense_Increase2)^(AD$3-1)</f>
        <v>0</v>
      </c>
      <c r="AE43" s="124">
        <f>('Executive Summary(Best)'!$I40/12)*(1+Expense_Increase2)^(AE$3-1)</f>
        <v>0</v>
      </c>
      <c r="AF43" s="124">
        <f>('Executive Summary(Best)'!$I40/12)*(1+Expense_Increase2)^(AF$3-1)</f>
        <v>0</v>
      </c>
      <c r="AG43" s="124">
        <f>('Executive Summary(Best)'!$I40/12)*(1+Expense_Increase2)^(AG$3-1)</f>
        <v>0</v>
      </c>
      <c r="AH43" s="124">
        <f>('Executive Summary(Best)'!$I40/12)*(1+Expense_Increase2)^(AH$3-1)</f>
        <v>0</v>
      </c>
      <c r="AI43" s="124">
        <f>('Executive Summary(Best)'!$I40/12)*(1+Expense_Increase2)^(AI$3-1)</f>
        <v>0</v>
      </c>
      <c r="AJ43" s="124">
        <f>('Executive Summary(Best)'!$I40/12)*(1+Expense_Increase2)^(AJ$3-1)</f>
        <v>0</v>
      </c>
      <c r="AK43" s="124">
        <f>('Executive Summary(Best)'!$I40/12)*(1+Expense_Increase2)^(AK$3-1)</f>
        <v>0</v>
      </c>
      <c r="AL43" s="124">
        <f>('Executive Summary(Best)'!$I40/12)*(1+Expense_Increase2)^(AL$3-1)</f>
        <v>0</v>
      </c>
      <c r="AM43" s="124">
        <f>('Executive Summary(Best)'!$I40/12)*(1+Expense_Increase2)^(AM$3-1)</f>
        <v>0</v>
      </c>
      <c r="AN43" s="124">
        <f>('Executive Summary(Best)'!$I40/12)*(1+Expense_Increase2)^(AN$3-1)</f>
        <v>0</v>
      </c>
      <c r="AO43" s="124">
        <f>('Executive Summary(Best)'!$I40/12)*(1+Expense_Increase2)^(AO$3-1)</f>
        <v>0</v>
      </c>
      <c r="AP43" s="124">
        <f>('Executive Summary(Best)'!$I40/12)*(1+Expense_Increase2)^(AP$3-1)</f>
        <v>0</v>
      </c>
      <c r="AQ43" s="124">
        <f>('Executive Summary(Best)'!$I40/12)*(1+Expense_Increase2)^(AQ$3-1)</f>
        <v>0</v>
      </c>
      <c r="AR43" s="124">
        <f>('Executive Summary(Best)'!$I40/12)*(1+Expense_Increase2)^(AR$3-1)</f>
        <v>0</v>
      </c>
      <c r="AS43" s="124">
        <f>('Executive Summary(Best)'!$I40/12)*(1+Expense_Increase2)^(AS$3-1)</f>
        <v>0</v>
      </c>
      <c r="AT43" s="124">
        <f>('Executive Summary(Best)'!$I40/12)*(1+Expense_Increase2)^(AT$3-1)</f>
        <v>0</v>
      </c>
      <c r="AU43" s="124">
        <f>('Executive Summary(Best)'!$I40/12)*(1+Expense_Increase2)^(AU$3-1)</f>
        <v>0</v>
      </c>
      <c r="AV43" s="124">
        <f>('Executive Summary(Best)'!$I40/12)*(1+Expense_Increase2)^(AV$3-1)</f>
        <v>0</v>
      </c>
      <c r="AW43" s="124">
        <f>('Executive Summary(Best)'!$I40/12)*(1+Expense_Increase2)^(AW$3-1)</f>
        <v>0</v>
      </c>
      <c r="AX43" s="124">
        <f>('Executive Summary(Best)'!$I40/12)*(1+Expense_Increase2)^(AX$3-1)</f>
        <v>0</v>
      </c>
      <c r="AY43" s="124">
        <f>('Executive Summary(Best)'!$I40/12)*(1+Expense_Increase2)^(AY$3-1)</f>
        <v>0</v>
      </c>
      <c r="AZ43" s="124">
        <f>('Executive Summary(Best)'!$I40/12)*(1+Expense_Increase2)^(AZ$3-1)</f>
        <v>0</v>
      </c>
      <c r="BA43" s="124">
        <f>('Executive Summary(Best)'!$I40/12)*(1+Expense_Increase2)^(BA$3-1)</f>
        <v>0</v>
      </c>
      <c r="BB43" s="124">
        <f>('Executive Summary(Best)'!$I40/12)*(1+Expense_Increase2)^(BB$3-1)</f>
        <v>0</v>
      </c>
      <c r="BC43" s="124">
        <f>('Executive Summary(Best)'!$I40/12)*(1+Expense_Increase2)^(BC$3-1)</f>
        <v>0</v>
      </c>
      <c r="BD43" s="124">
        <f>('Executive Summary(Best)'!$I40/12)*(1+Expense_Increase2)^(BD$3-1)</f>
        <v>0</v>
      </c>
      <c r="BE43" s="124">
        <f>('Executive Summary(Best)'!$I40/12)*(1+Expense_Increase2)^(BE$3-1)</f>
        <v>0</v>
      </c>
      <c r="BF43" s="124">
        <f>('Executive Summary(Best)'!$I40/12)*(1+Expense_Increase2)^(BF$3-1)</f>
        <v>0</v>
      </c>
      <c r="BG43" s="124">
        <f>('Executive Summary(Best)'!$I40/12)*(1+Expense_Increase2)^(BG$3-1)</f>
        <v>0</v>
      </c>
      <c r="BH43" s="124">
        <f>('Executive Summary(Best)'!$I40/12)*(1+Expense_Increase2)^(BH$3-1)</f>
        <v>0</v>
      </c>
      <c r="BI43" s="124">
        <f>('Executive Summary(Best)'!$I40/12)*(1+Expense_Increase2)^(BI$3-1)</f>
        <v>0</v>
      </c>
      <c r="BJ43" s="124">
        <f>('Executive Summary(Best)'!$I40/12)*(1+Expense_Increase2)^(BJ$3-1)</f>
        <v>0</v>
      </c>
      <c r="BK43" s="124">
        <f>('Executive Summary(Best)'!$I40/12)*(1+Expense_Increase2)^(BK$3-1)</f>
        <v>0</v>
      </c>
      <c r="BL43" s="124">
        <f>('Executive Summary(Best)'!$I40/12)*(1+Expense_Increase2)^(BL$3-1)</f>
        <v>0</v>
      </c>
      <c r="BM43" s="124">
        <f>('Executive Summary(Best)'!$I40/12)*(1+Expense_Increase2)^(BM$3-1)</f>
        <v>0</v>
      </c>
      <c r="BN43" s="124">
        <f>('Executive Summary(Best)'!$I40/12)*(1+Expense_Increase2)^(BN$3-1)</f>
        <v>0</v>
      </c>
      <c r="BO43" s="124">
        <f>('Executive Summary(Best)'!$I40/12)*(1+Expense_Increase2)^(BO$3-1)</f>
        <v>0</v>
      </c>
      <c r="BP43" s="124">
        <f>('Executive Summary(Best)'!$I40/12)*(1+Expense_Increase2)^(BP$3-1)</f>
        <v>0</v>
      </c>
      <c r="BQ43" s="124">
        <f>('Executive Summary(Best)'!$I40/12)*(1+Expense_Increase2)^(BQ$3-1)</f>
        <v>0</v>
      </c>
      <c r="BR43" s="124">
        <f>('Executive Summary(Best)'!$I40/12)*(1+Expense_Increase2)^(BR$3-1)</f>
        <v>0</v>
      </c>
      <c r="BS43" s="124">
        <f>('Executive Summary(Best)'!$I40/12)*(1+Expense_Increase2)^(BS$3-1)</f>
        <v>0</v>
      </c>
      <c r="BT43" s="124">
        <f>('Executive Summary(Best)'!$I40/12)*(1+Expense_Increase2)^(BT$3-1)</f>
        <v>0</v>
      </c>
      <c r="BU43" s="124">
        <f>('Executive Summary(Best)'!$I40/12)*(1+Expense_Increase2)^(BU$3-1)</f>
        <v>0</v>
      </c>
      <c r="BV43" s="124">
        <f>('Executive Summary(Best)'!$I40/12)*(1+Expense_Increase2)^(BV$3-1)</f>
        <v>0</v>
      </c>
      <c r="BW43" s="124">
        <f>('Executive Summary(Best)'!$I40/12)*(1+Expense_Increase2)^(BW$3-1)</f>
        <v>0</v>
      </c>
      <c r="BX43" s="124">
        <f>('Executive Summary(Best)'!$I40/12)*(1+Expense_Increase2)^(BX$3-1)</f>
        <v>0</v>
      </c>
      <c r="BY43" s="124">
        <f>('Executive Summary(Best)'!$I40/12)*(1+Expense_Increase2)^(BY$3-1)</f>
        <v>0</v>
      </c>
      <c r="BZ43" s="124">
        <f>('Executive Summary(Best)'!$I40/12)*(1+Expense_Increase2)^(BZ$3-1)</f>
        <v>0</v>
      </c>
      <c r="CA43" s="124">
        <f>('Executive Summary(Best)'!$I40/12)*(1+Expense_Increase2)^(CA$3-1)</f>
        <v>0</v>
      </c>
      <c r="CB43" s="124">
        <f>('Executive Summary(Best)'!$I40/12)*(1+Expense_Increase2)^(CB$3-1)</f>
        <v>0</v>
      </c>
      <c r="CC43" s="124">
        <f>('Executive Summary(Best)'!$I40/12)*(1+Expense_Increase2)^(CC$3-1)</f>
        <v>0</v>
      </c>
      <c r="CD43" s="124">
        <f>('Executive Summary(Best)'!$I40/12)*(1+Expense_Increase2)^(CD$3-1)</f>
        <v>0</v>
      </c>
      <c r="CE43" s="124">
        <f>('Executive Summary(Best)'!$I40/12)*(1+Expense_Increase2)^(CE$3-1)</f>
        <v>0</v>
      </c>
      <c r="CF43" s="124">
        <f>('Executive Summary(Best)'!$I40/12)*(1+Expense_Increase2)^(CF$3-1)</f>
        <v>0</v>
      </c>
      <c r="CG43" s="124">
        <f>('Executive Summary(Best)'!$I40/12)*(1+Expense_Increase2)^(CG$3-1)</f>
        <v>0</v>
      </c>
      <c r="CH43" s="124">
        <f>('Executive Summary(Best)'!$I40/12)*(1+Expense_Increase2)^(CH$3-1)</f>
        <v>0</v>
      </c>
      <c r="CI43" s="124">
        <f>('Executive Summary(Best)'!$I40/12)*(1+Expense_Increase2)^(CI$3-1)</f>
        <v>0</v>
      </c>
      <c r="CJ43" s="124">
        <f>('Executive Summary(Best)'!$I40/12)*(1+Expense_Increase2)^(CJ$3-1)</f>
        <v>0</v>
      </c>
      <c r="CK43" s="124">
        <f>('Executive Summary(Best)'!$I40/12)*(1+Expense_Increase2)^(CK$3-1)</f>
        <v>0</v>
      </c>
      <c r="CL43" s="124">
        <f>('Executive Summary(Best)'!$I40/12)*(1+Expense_Increase2)^(CL$3-1)</f>
        <v>0</v>
      </c>
      <c r="CM43" s="124">
        <f>('Executive Summary(Best)'!$I40/12)*(1+Expense_Increase2)^(CM$3-1)</f>
        <v>0</v>
      </c>
      <c r="CN43" s="124">
        <f>('Executive Summary(Best)'!$I40/12)*(1+Expense_Increase2)^(CN$3-1)</f>
        <v>0</v>
      </c>
      <c r="CO43" s="124">
        <f>('Executive Summary(Best)'!$I40/12)*(1+Expense_Increase2)^(CO$3-1)</f>
        <v>0</v>
      </c>
      <c r="CP43" s="124">
        <f>('Executive Summary(Best)'!$I40/12)*(1+Expense_Increase2)^(CP$3-1)</f>
        <v>0</v>
      </c>
      <c r="CQ43" s="124">
        <f>('Executive Summary(Best)'!$I40/12)*(1+Expense_Increase2)^(CQ$3-1)</f>
        <v>0</v>
      </c>
      <c r="CR43" s="124">
        <f>('Executive Summary(Best)'!$I40/12)*(1+Expense_Increase2)^(CR$3-1)</f>
        <v>0</v>
      </c>
      <c r="CS43" s="124">
        <f>('Executive Summary(Best)'!$I40/12)*(1+Expense_Increase2)^(CS$3-1)</f>
        <v>0</v>
      </c>
      <c r="CT43" s="124">
        <f>('Executive Summary(Best)'!$I40/12)*(1+Expense_Increase2)^(CT$3-1)</f>
        <v>0</v>
      </c>
      <c r="CU43" s="124">
        <f>('Executive Summary(Best)'!$I40/12)*(1+Expense_Increase2)^(CU$3-1)</f>
        <v>0</v>
      </c>
      <c r="CV43" s="124">
        <f>('Executive Summary(Best)'!$I40/12)*(1+Expense_Increase2)^(CV$3-1)</f>
        <v>0</v>
      </c>
      <c r="CW43" s="124">
        <f>('Executive Summary(Best)'!$I40/12)*(1+Expense_Increase2)^(CW$3-1)</f>
        <v>0</v>
      </c>
      <c r="CX43" s="124">
        <f>('Executive Summary(Best)'!$I40/12)*(1+Expense_Increase2)^(CX$3-1)</f>
        <v>0</v>
      </c>
      <c r="CY43" s="124">
        <f>('Executive Summary(Best)'!$I40/12)*(1+Expense_Increase2)^(CY$3-1)</f>
        <v>0</v>
      </c>
      <c r="CZ43" s="124">
        <f>('Executive Summary(Best)'!$I40/12)*(1+Expense_Increase2)^(CZ$3-1)</f>
        <v>0</v>
      </c>
      <c r="DA43" s="124">
        <f>('Executive Summary(Best)'!$I40/12)*(1+Expense_Increase2)^(DA$3-1)</f>
        <v>0</v>
      </c>
      <c r="DB43" s="124">
        <f>('Executive Summary(Best)'!$I40/12)*(1+Expense_Increase2)^(DB$3-1)</f>
        <v>0</v>
      </c>
      <c r="DC43" s="124">
        <f>('Executive Summary(Best)'!$I40/12)*(1+Expense_Increase2)^(DC$3-1)</f>
        <v>0</v>
      </c>
      <c r="DD43" s="124">
        <f>('Executive Summary(Best)'!$I40/12)*(1+Expense_Increase2)^(DD$3-1)</f>
        <v>0</v>
      </c>
      <c r="DE43" s="124">
        <f>('Executive Summary(Best)'!$I40/12)*(1+Expense_Increase2)^(DE$3-1)</f>
        <v>0</v>
      </c>
      <c r="DF43" s="124">
        <f>('Executive Summary(Best)'!$I40/12)*(1+Expense_Increase2)^(DF$3-1)</f>
        <v>0</v>
      </c>
      <c r="DG43" s="124">
        <f>('Executive Summary(Best)'!$I40/12)*(1+Expense_Increase2)^(DG$3-1)</f>
        <v>0</v>
      </c>
      <c r="DH43" s="124">
        <f>('Executive Summary(Best)'!$I40/12)*(1+Expense_Increase2)^(DH$3-1)</f>
        <v>0</v>
      </c>
      <c r="DI43" s="124">
        <f>('Executive Summary(Best)'!$I40/12)*(1+Expense_Increase2)^(DI$3-1)</f>
        <v>0</v>
      </c>
      <c r="DJ43" s="124">
        <f>('Executive Summary(Best)'!$I40/12)*(1+Expense_Increase2)^(DJ$3-1)</f>
        <v>0</v>
      </c>
      <c r="DK43" s="124">
        <f>('Executive Summary(Best)'!$I40/12)*(1+Expense_Increase2)^(DK$3-1)</f>
        <v>0</v>
      </c>
      <c r="DL43" s="124">
        <f>('Executive Summary(Best)'!$I40/12)*(1+Expense_Increase2)^(DL$3-1)</f>
        <v>0</v>
      </c>
      <c r="DM43" s="124">
        <f>('Executive Summary(Best)'!$I40/12)*(1+Expense_Increase2)^(DM$3-1)</f>
        <v>0</v>
      </c>
      <c r="DN43" s="124">
        <f>('Executive Summary(Best)'!$I40/12)*(1+Expense_Increase2)^(DN$3-1)</f>
        <v>0</v>
      </c>
      <c r="DO43" s="124">
        <f>('Executive Summary(Best)'!$I40/12)*(1+Expense_Increase2)^(DO$3-1)</f>
        <v>0</v>
      </c>
      <c r="DP43" s="124">
        <f>('Executive Summary(Best)'!$I40/12)*(1+Expense_Increase2)^(DP$3-1)</f>
        <v>0</v>
      </c>
      <c r="DQ43" s="124">
        <f>('Executive Summary(Best)'!$I40/12)*(1+Expense_Increase2)^(DQ$3-1)</f>
        <v>0</v>
      </c>
      <c r="DR43" s="124">
        <f>('Executive Summary(Best)'!$I40/12)*(1+Expense_Increase2)^(DR$3-1)</f>
        <v>0</v>
      </c>
      <c r="DS43" s="124">
        <f>('Executive Summary(Best)'!$I40/12)*(1+Expense_Increase2)^(DS$3-1)</f>
        <v>0</v>
      </c>
      <c r="DT43" s="124">
        <f>('Executive Summary(Best)'!$I40/12)*(1+Expense_Increase2)^(DT$3-1)</f>
        <v>0</v>
      </c>
      <c r="DU43" s="124">
        <f>('Executive Summary(Best)'!$I40/12)*(1+Expense_Increase2)^(DU$3-1)</f>
        <v>0</v>
      </c>
      <c r="DV43" s="124">
        <f>('Executive Summary(Best)'!$I40/12)*(1+Expense_Increase2)^(DV$3-1)</f>
        <v>0</v>
      </c>
      <c r="DW43" s="124">
        <f>('Executive Summary(Best)'!$I40/12)*(1+Expense_Increase2)^(DW$3-1)</f>
        <v>0</v>
      </c>
      <c r="DX43" s="124">
        <f>('Executive Summary(Best)'!$I40/12)*(1+Expense_Increase2)^(DX$3-1)</f>
        <v>0</v>
      </c>
      <c r="DY43" s="124">
        <f>('Executive Summary(Best)'!$I40/12)*(1+Expense_Increase2)^(DY$3-1)</f>
        <v>0</v>
      </c>
      <c r="DZ43" s="124">
        <f>('Executive Summary(Best)'!$I40/12)*(1+Expense_Increase2)^(DZ$3-1)</f>
        <v>0</v>
      </c>
      <c r="EA43" s="124">
        <f>('Executive Summary(Best)'!$I40/12)*(1+Expense_Increase2)^(EA$3-1)</f>
        <v>0</v>
      </c>
      <c r="EB43" s="124">
        <f>('Executive Summary(Best)'!$I40/12)*(1+Expense_Increase2)^(EB$3-1)</f>
        <v>0</v>
      </c>
      <c r="EC43" s="124">
        <f>('Executive Summary(Best)'!$I40/12)*(1+Expense_Increase2)^(EC$3-1)</f>
        <v>0</v>
      </c>
      <c r="ED43" s="124">
        <f>('Executive Summary(Best)'!$I40/12)*(1+Expense_Increase2)^(ED$3-1)</f>
        <v>0</v>
      </c>
      <c r="EE43" s="124">
        <f>('Executive Summary(Best)'!$I40/12)*(1+Expense_Increase2)^(EE$3-1)</f>
        <v>0</v>
      </c>
      <c r="EF43" s="124">
        <f>('Executive Summary(Best)'!$I40/12)*(1+Expense_Increase2)^(EF$3-1)</f>
        <v>0</v>
      </c>
      <c r="EG43" s="124">
        <f>('Executive Summary(Best)'!$I40/12)*(1+Expense_Increase2)^(EG$3-1)</f>
        <v>0</v>
      </c>
      <c r="EH43" s="124">
        <f>('Executive Summary(Best)'!$I40/12)*(1+Expense_Increase2)^(EH$3-1)</f>
        <v>0</v>
      </c>
      <c r="EI43" s="124">
        <f>('Executive Summary(Best)'!$I40/12)*(1+Expense_Increase2)^(EI$3-1)</f>
        <v>0</v>
      </c>
      <c r="EJ43" s="124">
        <f>('Executive Summary(Best)'!$I40/12)*(1+Expense_Increase2)^(EJ$3-1)</f>
        <v>0</v>
      </c>
      <c r="EK43" s="124">
        <f>('Executive Summary(Best)'!$I40/12)*(1+Expense_Increase2)^(EK$3-1)</f>
        <v>0</v>
      </c>
      <c r="EL43" s="124">
        <f>('Executive Summary(Best)'!$I40/12)*(1+Expense_Increase2)^(EL$3-1)</f>
        <v>0</v>
      </c>
      <c r="EM43" s="124">
        <f>('Executive Summary(Best)'!$I40/12)*(1+Expense_Increase2)^(EM$3-1)</f>
        <v>0</v>
      </c>
      <c r="EN43" s="124">
        <f>('Executive Summary(Best)'!$I40/12)*(1+Expense_Increase2)^(EN$3-1)</f>
        <v>0</v>
      </c>
      <c r="EO43" s="124">
        <f>('Executive Summary(Best)'!$I40/12)*(1+Expense_Increase2)^(EO$3-1)</f>
        <v>0</v>
      </c>
      <c r="EP43" s="124">
        <f>('Executive Summary(Best)'!$I40/12)*(1+Expense_Increase2)^(EP$3-1)</f>
        <v>0</v>
      </c>
      <c r="EQ43" s="27"/>
    </row>
    <row r="44" spans="2:147" ht="15.75" customHeight="1" x14ac:dyDescent="0.2">
      <c r="B44" s="160" t="str">
        <f>Executive_Summary!F41</f>
        <v xml:space="preserve">Repairs &amp; Maintenance: </v>
      </c>
      <c r="Z44" s="3"/>
      <c r="AA44" s="124">
        <f>('Executive Summary(Best)'!$I41/12)*(1+Expense_Increase2)^(AA$3-1)</f>
        <v>0</v>
      </c>
      <c r="AB44" s="124">
        <f>('Executive Summary(Best)'!$I41/12)*(1+Expense_Increase2)^(AB$3-1)</f>
        <v>0</v>
      </c>
      <c r="AC44" s="124">
        <f>('Executive Summary(Best)'!$I41/12)*(1+Expense_Increase2)^(AC$3-1)</f>
        <v>0</v>
      </c>
      <c r="AD44" s="124">
        <f>('Executive Summary(Best)'!$I41/12)*(1+Expense_Increase2)^(AD$3-1)</f>
        <v>0</v>
      </c>
      <c r="AE44" s="124">
        <f>('Executive Summary(Best)'!$I41/12)*(1+Expense_Increase2)^(AE$3-1)</f>
        <v>0</v>
      </c>
      <c r="AF44" s="124">
        <f>('Executive Summary(Best)'!$I41/12)*(1+Expense_Increase2)^(AF$3-1)</f>
        <v>0</v>
      </c>
      <c r="AG44" s="124">
        <f>('Executive Summary(Best)'!$I41/12)*(1+Expense_Increase2)^(AG$3-1)</f>
        <v>0</v>
      </c>
      <c r="AH44" s="124">
        <f>('Executive Summary(Best)'!$I41/12)*(1+Expense_Increase2)^(AH$3-1)</f>
        <v>0</v>
      </c>
      <c r="AI44" s="124">
        <f>('Executive Summary(Best)'!$I41/12)*(1+Expense_Increase2)^(AI$3-1)</f>
        <v>0</v>
      </c>
      <c r="AJ44" s="124">
        <f>('Executive Summary(Best)'!$I41/12)*(1+Expense_Increase2)^(AJ$3-1)</f>
        <v>0</v>
      </c>
      <c r="AK44" s="124">
        <f>('Executive Summary(Best)'!$I41/12)*(1+Expense_Increase2)^(AK$3-1)</f>
        <v>0</v>
      </c>
      <c r="AL44" s="124">
        <f>('Executive Summary(Best)'!$I41/12)*(1+Expense_Increase2)^(AL$3-1)</f>
        <v>0</v>
      </c>
      <c r="AM44" s="124">
        <f>('Executive Summary(Best)'!$I41/12)*(1+Expense_Increase2)^(AM$3-1)</f>
        <v>0</v>
      </c>
      <c r="AN44" s="124">
        <f>('Executive Summary(Best)'!$I41/12)*(1+Expense_Increase2)^(AN$3-1)</f>
        <v>0</v>
      </c>
      <c r="AO44" s="124">
        <f>('Executive Summary(Best)'!$I41/12)*(1+Expense_Increase2)^(AO$3-1)</f>
        <v>0</v>
      </c>
      <c r="AP44" s="124">
        <f>('Executive Summary(Best)'!$I41/12)*(1+Expense_Increase2)^(AP$3-1)</f>
        <v>0</v>
      </c>
      <c r="AQ44" s="124">
        <f>('Executive Summary(Best)'!$I41/12)*(1+Expense_Increase2)^(AQ$3-1)</f>
        <v>0</v>
      </c>
      <c r="AR44" s="124">
        <f>('Executive Summary(Best)'!$I41/12)*(1+Expense_Increase2)^(AR$3-1)</f>
        <v>0</v>
      </c>
      <c r="AS44" s="124">
        <f>('Executive Summary(Best)'!$I41/12)*(1+Expense_Increase2)^(AS$3-1)</f>
        <v>0</v>
      </c>
      <c r="AT44" s="124">
        <f>('Executive Summary(Best)'!$I41/12)*(1+Expense_Increase2)^(AT$3-1)</f>
        <v>0</v>
      </c>
      <c r="AU44" s="124">
        <f>('Executive Summary(Best)'!$I41/12)*(1+Expense_Increase2)^(AU$3-1)</f>
        <v>0</v>
      </c>
      <c r="AV44" s="124">
        <f>('Executive Summary(Best)'!$I41/12)*(1+Expense_Increase2)^(AV$3-1)</f>
        <v>0</v>
      </c>
      <c r="AW44" s="124">
        <f>('Executive Summary(Best)'!$I41/12)*(1+Expense_Increase2)^(AW$3-1)</f>
        <v>0</v>
      </c>
      <c r="AX44" s="124">
        <f>('Executive Summary(Best)'!$I41/12)*(1+Expense_Increase2)^(AX$3-1)</f>
        <v>0</v>
      </c>
      <c r="AY44" s="124">
        <f>('Executive Summary(Best)'!$I41/12)*(1+Expense_Increase2)^(AY$3-1)</f>
        <v>0</v>
      </c>
      <c r="AZ44" s="124">
        <f>('Executive Summary(Best)'!$I41/12)*(1+Expense_Increase2)^(AZ$3-1)</f>
        <v>0</v>
      </c>
      <c r="BA44" s="124">
        <f>('Executive Summary(Best)'!$I41/12)*(1+Expense_Increase2)^(BA$3-1)</f>
        <v>0</v>
      </c>
      <c r="BB44" s="124">
        <f>('Executive Summary(Best)'!$I41/12)*(1+Expense_Increase2)^(BB$3-1)</f>
        <v>0</v>
      </c>
      <c r="BC44" s="124">
        <f>('Executive Summary(Best)'!$I41/12)*(1+Expense_Increase2)^(BC$3-1)</f>
        <v>0</v>
      </c>
      <c r="BD44" s="124">
        <f>('Executive Summary(Best)'!$I41/12)*(1+Expense_Increase2)^(BD$3-1)</f>
        <v>0</v>
      </c>
      <c r="BE44" s="124">
        <f>('Executive Summary(Best)'!$I41/12)*(1+Expense_Increase2)^(BE$3-1)</f>
        <v>0</v>
      </c>
      <c r="BF44" s="124">
        <f>('Executive Summary(Best)'!$I41/12)*(1+Expense_Increase2)^(BF$3-1)</f>
        <v>0</v>
      </c>
      <c r="BG44" s="124">
        <f>('Executive Summary(Best)'!$I41/12)*(1+Expense_Increase2)^(BG$3-1)</f>
        <v>0</v>
      </c>
      <c r="BH44" s="124">
        <f>('Executive Summary(Best)'!$I41/12)*(1+Expense_Increase2)^(BH$3-1)</f>
        <v>0</v>
      </c>
      <c r="BI44" s="124">
        <f>('Executive Summary(Best)'!$I41/12)*(1+Expense_Increase2)^(BI$3-1)</f>
        <v>0</v>
      </c>
      <c r="BJ44" s="124">
        <f>('Executive Summary(Best)'!$I41/12)*(1+Expense_Increase2)^(BJ$3-1)</f>
        <v>0</v>
      </c>
      <c r="BK44" s="124">
        <f>('Executive Summary(Best)'!$I41/12)*(1+Expense_Increase2)^(BK$3-1)</f>
        <v>0</v>
      </c>
      <c r="BL44" s="124">
        <f>('Executive Summary(Best)'!$I41/12)*(1+Expense_Increase2)^(BL$3-1)</f>
        <v>0</v>
      </c>
      <c r="BM44" s="124">
        <f>('Executive Summary(Best)'!$I41/12)*(1+Expense_Increase2)^(BM$3-1)</f>
        <v>0</v>
      </c>
      <c r="BN44" s="124">
        <f>('Executive Summary(Best)'!$I41/12)*(1+Expense_Increase2)^(BN$3-1)</f>
        <v>0</v>
      </c>
      <c r="BO44" s="124">
        <f>('Executive Summary(Best)'!$I41/12)*(1+Expense_Increase2)^(BO$3-1)</f>
        <v>0</v>
      </c>
      <c r="BP44" s="124">
        <f>('Executive Summary(Best)'!$I41/12)*(1+Expense_Increase2)^(BP$3-1)</f>
        <v>0</v>
      </c>
      <c r="BQ44" s="124">
        <f>('Executive Summary(Best)'!$I41/12)*(1+Expense_Increase2)^(BQ$3-1)</f>
        <v>0</v>
      </c>
      <c r="BR44" s="124">
        <f>('Executive Summary(Best)'!$I41/12)*(1+Expense_Increase2)^(BR$3-1)</f>
        <v>0</v>
      </c>
      <c r="BS44" s="124">
        <f>('Executive Summary(Best)'!$I41/12)*(1+Expense_Increase2)^(BS$3-1)</f>
        <v>0</v>
      </c>
      <c r="BT44" s="124">
        <f>('Executive Summary(Best)'!$I41/12)*(1+Expense_Increase2)^(BT$3-1)</f>
        <v>0</v>
      </c>
      <c r="BU44" s="124">
        <f>('Executive Summary(Best)'!$I41/12)*(1+Expense_Increase2)^(BU$3-1)</f>
        <v>0</v>
      </c>
      <c r="BV44" s="124">
        <f>('Executive Summary(Best)'!$I41/12)*(1+Expense_Increase2)^(BV$3-1)</f>
        <v>0</v>
      </c>
      <c r="BW44" s="124">
        <f>('Executive Summary(Best)'!$I41/12)*(1+Expense_Increase2)^(BW$3-1)</f>
        <v>0</v>
      </c>
      <c r="BX44" s="124">
        <f>('Executive Summary(Best)'!$I41/12)*(1+Expense_Increase2)^(BX$3-1)</f>
        <v>0</v>
      </c>
      <c r="BY44" s="124">
        <f>('Executive Summary(Best)'!$I41/12)*(1+Expense_Increase2)^(BY$3-1)</f>
        <v>0</v>
      </c>
      <c r="BZ44" s="124">
        <f>('Executive Summary(Best)'!$I41/12)*(1+Expense_Increase2)^(BZ$3-1)</f>
        <v>0</v>
      </c>
      <c r="CA44" s="124">
        <f>('Executive Summary(Best)'!$I41/12)*(1+Expense_Increase2)^(CA$3-1)</f>
        <v>0</v>
      </c>
      <c r="CB44" s="124">
        <f>('Executive Summary(Best)'!$I41/12)*(1+Expense_Increase2)^(CB$3-1)</f>
        <v>0</v>
      </c>
      <c r="CC44" s="124">
        <f>('Executive Summary(Best)'!$I41/12)*(1+Expense_Increase2)^(CC$3-1)</f>
        <v>0</v>
      </c>
      <c r="CD44" s="124">
        <f>('Executive Summary(Best)'!$I41/12)*(1+Expense_Increase2)^(CD$3-1)</f>
        <v>0</v>
      </c>
      <c r="CE44" s="124">
        <f>('Executive Summary(Best)'!$I41/12)*(1+Expense_Increase2)^(CE$3-1)</f>
        <v>0</v>
      </c>
      <c r="CF44" s="124">
        <f>('Executive Summary(Best)'!$I41/12)*(1+Expense_Increase2)^(CF$3-1)</f>
        <v>0</v>
      </c>
      <c r="CG44" s="124">
        <f>('Executive Summary(Best)'!$I41/12)*(1+Expense_Increase2)^(CG$3-1)</f>
        <v>0</v>
      </c>
      <c r="CH44" s="124">
        <f>('Executive Summary(Best)'!$I41/12)*(1+Expense_Increase2)^(CH$3-1)</f>
        <v>0</v>
      </c>
      <c r="CI44" s="124">
        <f>('Executive Summary(Best)'!$I41/12)*(1+Expense_Increase2)^(CI$3-1)</f>
        <v>0</v>
      </c>
      <c r="CJ44" s="124">
        <f>('Executive Summary(Best)'!$I41/12)*(1+Expense_Increase2)^(CJ$3-1)</f>
        <v>0</v>
      </c>
      <c r="CK44" s="124">
        <f>('Executive Summary(Best)'!$I41/12)*(1+Expense_Increase2)^(CK$3-1)</f>
        <v>0</v>
      </c>
      <c r="CL44" s="124">
        <f>('Executive Summary(Best)'!$I41/12)*(1+Expense_Increase2)^(CL$3-1)</f>
        <v>0</v>
      </c>
      <c r="CM44" s="124">
        <f>('Executive Summary(Best)'!$I41/12)*(1+Expense_Increase2)^(CM$3-1)</f>
        <v>0</v>
      </c>
      <c r="CN44" s="124">
        <f>('Executive Summary(Best)'!$I41/12)*(1+Expense_Increase2)^(CN$3-1)</f>
        <v>0</v>
      </c>
      <c r="CO44" s="124">
        <f>('Executive Summary(Best)'!$I41/12)*(1+Expense_Increase2)^(CO$3-1)</f>
        <v>0</v>
      </c>
      <c r="CP44" s="124">
        <f>('Executive Summary(Best)'!$I41/12)*(1+Expense_Increase2)^(CP$3-1)</f>
        <v>0</v>
      </c>
      <c r="CQ44" s="124">
        <f>('Executive Summary(Best)'!$I41/12)*(1+Expense_Increase2)^(CQ$3-1)</f>
        <v>0</v>
      </c>
      <c r="CR44" s="124">
        <f>('Executive Summary(Best)'!$I41/12)*(1+Expense_Increase2)^(CR$3-1)</f>
        <v>0</v>
      </c>
      <c r="CS44" s="124">
        <f>('Executive Summary(Best)'!$I41/12)*(1+Expense_Increase2)^(CS$3-1)</f>
        <v>0</v>
      </c>
      <c r="CT44" s="124">
        <f>('Executive Summary(Best)'!$I41/12)*(1+Expense_Increase2)^(CT$3-1)</f>
        <v>0</v>
      </c>
      <c r="CU44" s="124">
        <f>('Executive Summary(Best)'!$I41/12)*(1+Expense_Increase2)^(CU$3-1)</f>
        <v>0</v>
      </c>
      <c r="CV44" s="124">
        <f>('Executive Summary(Best)'!$I41/12)*(1+Expense_Increase2)^(CV$3-1)</f>
        <v>0</v>
      </c>
      <c r="CW44" s="124">
        <f>('Executive Summary(Best)'!$I41/12)*(1+Expense_Increase2)^(CW$3-1)</f>
        <v>0</v>
      </c>
      <c r="CX44" s="124">
        <f>('Executive Summary(Best)'!$I41/12)*(1+Expense_Increase2)^(CX$3-1)</f>
        <v>0</v>
      </c>
      <c r="CY44" s="124">
        <f>('Executive Summary(Best)'!$I41/12)*(1+Expense_Increase2)^(CY$3-1)</f>
        <v>0</v>
      </c>
      <c r="CZ44" s="124">
        <f>('Executive Summary(Best)'!$I41/12)*(1+Expense_Increase2)^(CZ$3-1)</f>
        <v>0</v>
      </c>
      <c r="DA44" s="124">
        <f>('Executive Summary(Best)'!$I41/12)*(1+Expense_Increase2)^(DA$3-1)</f>
        <v>0</v>
      </c>
      <c r="DB44" s="124">
        <f>('Executive Summary(Best)'!$I41/12)*(1+Expense_Increase2)^(DB$3-1)</f>
        <v>0</v>
      </c>
      <c r="DC44" s="124">
        <f>('Executive Summary(Best)'!$I41/12)*(1+Expense_Increase2)^(DC$3-1)</f>
        <v>0</v>
      </c>
      <c r="DD44" s="124">
        <f>('Executive Summary(Best)'!$I41/12)*(1+Expense_Increase2)^(DD$3-1)</f>
        <v>0</v>
      </c>
      <c r="DE44" s="124">
        <f>('Executive Summary(Best)'!$I41/12)*(1+Expense_Increase2)^(DE$3-1)</f>
        <v>0</v>
      </c>
      <c r="DF44" s="124">
        <f>('Executive Summary(Best)'!$I41/12)*(1+Expense_Increase2)^(DF$3-1)</f>
        <v>0</v>
      </c>
      <c r="DG44" s="124">
        <f>('Executive Summary(Best)'!$I41/12)*(1+Expense_Increase2)^(DG$3-1)</f>
        <v>0</v>
      </c>
      <c r="DH44" s="124">
        <f>('Executive Summary(Best)'!$I41/12)*(1+Expense_Increase2)^(DH$3-1)</f>
        <v>0</v>
      </c>
      <c r="DI44" s="124">
        <f>('Executive Summary(Best)'!$I41/12)*(1+Expense_Increase2)^(DI$3-1)</f>
        <v>0</v>
      </c>
      <c r="DJ44" s="124">
        <f>('Executive Summary(Best)'!$I41/12)*(1+Expense_Increase2)^(DJ$3-1)</f>
        <v>0</v>
      </c>
      <c r="DK44" s="124">
        <f>('Executive Summary(Best)'!$I41/12)*(1+Expense_Increase2)^(DK$3-1)</f>
        <v>0</v>
      </c>
      <c r="DL44" s="124">
        <f>('Executive Summary(Best)'!$I41/12)*(1+Expense_Increase2)^(DL$3-1)</f>
        <v>0</v>
      </c>
      <c r="DM44" s="124">
        <f>('Executive Summary(Best)'!$I41/12)*(1+Expense_Increase2)^(DM$3-1)</f>
        <v>0</v>
      </c>
      <c r="DN44" s="124">
        <f>('Executive Summary(Best)'!$I41/12)*(1+Expense_Increase2)^(DN$3-1)</f>
        <v>0</v>
      </c>
      <c r="DO44" s="124">
        <f>('Executive Summary(Best)'!$I41/12)*(1+Expense_Increase2)^(DO$3-1)</f>
        <v>0</v>
      </c>
      <c r="DP44" s="124">
        <f>('Executive Summary(Best)'!$I41/12)*(1+Expense_Increase2)^(DP$3-1)</f>
        <v>0</v>
      </c>
      <c r="DQ44" s="124">
        <f>('Executive Summary(Best)'!$I41/12)*(1+Expense_Increase2)^(DQ$3-1)</f>
        <v>0</v>
      </c>
      <c r="DR44" s="124">
        <f>('Executive Summary(Best)'!$I41/12)*(1+Expense_Increase2)^(DR$3-1)</f>
        <v>0</v>
      </c>
      <c r="DS44" s="124">
        <f>('Executive Summary(Best)'!$I41/12)*(1+Expense_Increase2)^(DS$3-1)</f>
        <v>0</v>
      </c>
      <c r="DT44" s="124">
        <f>('Executive Summary(Best)'!$I41/12)*(1+Expense_Increase2)^(DT$3-1)</f>
        <v>0</v>
      </c>
      <c r="DU44" s="124">
        <f>('Executive Summary(Best)'!$I41/12)*(1+Expense_Increase2)^(DU$3-1)</f>
        <v>0</v>
      </c>
      <c r="DV44" s="124">
        <f>('Executive Summary(Best)'!$I41/12)*(1+Expense_Increase2)^(DV$3-1)</f>
        <v>0</v>
      </c>
      <c r="DW44" s="124">
        <f>('Executive Summary(Best)'!$I41/12)*(1+Expense_Increase2)^(DW$3-1)</f>
        <v>0</v>
      </c>
      <c r="DX44" s="124">
        <f>('Executive Summary(Best)'!$I41/12)*(1+Expense_Increase2)^(DX$3-1)</f>
        <v>0</v>
      </c>
      <c r="DY44" s="124">
        <f>('Executive Summary(Best)'!$I41/12)*(1+Expense_Increase2)^(DY$3-1)</f>
        <v>0</v>
      </c>
      <c r="DZ44" s="124">
        <f>('Executive Summary(Best)'!$I41/12)*(1+Expense_Increase2)^(DZ$3-1)</f>
        <v>0</v>
      </c>
      <c r="EA44" s="124">
        <f>('Executive Summary(Best)'!$I41/12)*(1+Expense_Increase2)^(EA$3-1)</f>
        <v>0</v>
      </c>
      <c r="EB44" s="124">
        <f>('Executive Summary(Best)'!$I41/12)*(1+Expense_Increase2)^(EB$3-1)</f>
        <v>0</v>
      </c>
      <c r="EC44" s="124">
        <f>('Executive Summary(Best)'!$I41/12)*(1+Expense_Increase2)^(EC$3-1)</f>
        <v>0</v>
      </c>
      <c r="ED44" s="124">
        <f>('Executive Summary(Best)'!$I41/12)*(1+Expense_Increase2)^(ED$3-1)</f>
        <v>0</v>
      </c>
      <c r="EE44" s="124">
        <f>('Executive Summary(Best)'!$I41/12)*(1+Expense_Increase2)^(EE$3-1)</f>
        <v>0</v>
      </c>
      <c r="EF44" s="124">
        <f>('Executive Summary(Best)'!$I41/12)*(1+Expense_Increase2)^(EF$3-1)</f>
        <v>0</v>
      </c>
      <c r="EG44" s="124">
        <f>('Executive Summary(Best)'!$I41/12)*(1+Expense_Increase2)^(EG$3-1)</f>
        <v>0</v>
      </c>
      <c r="EH44" s="124">
        <f>('Executive Summary(Best)'!$I41/12)*(1+Expense_Increase2)^(EH$3-1)</f>
        <v>0</v>
      </c>
      <c r="EI44" s="124">
        <f>('Executive Summary(Best)'!$I41/12)*(1+Expense_Increase2)^(EI$3-1)</f>
        <v>0</v>
      </c>
      <c r="EJ44" s="124">
        <f>('Executive Summary(Best)'!$I41/12)*(1+Expense_Increase2)^(EJ$3-1)</f>
        <v>0</v>
      </c>
      <c r="EK44" s="124">
        <f>('Executive Summary(Best)'!$I41/12)*(1+Expense_Increase2)^(EK$3-1)</f>
        <v>0</v>
      </c>
      <c r="EL44" s="124">
        <f>('Executive Summary(Best)'!$I41/12)*(1+Expense_Increase2)^(EL$3-1)</f>
        <v>0</v>
      </c>
      <c r="EM44" s="124">
        <f>('Executive Summary(Best)'!$I41/12)*(1+Expense_Increase2)^(EM$3-1)</f>
        <v>0</v>
      </c>
      <c r="EN44" s="124">
        <f>('Executive Summary(Best)'!$I41/12)*(1+Expense_Increase2)^(EN$3-1)</f>
        <v>0</v>
      </c>
      <c r="EO44" s="124">
        <f>('Executive Summary(Best)'!$I41/12)*(1+Expense_Increase2)^(EO$3-1)</f>
        <v>0</v>
      </c>
      <c r="EP44" s="124">
        <f>('Executive Summary(Best)'!$I41/12)*(1+Expense_Increase2)^(EP$3-1)</f>
        <v>0</v>
      </c>
      <c r="EQ44" s="27"/>
    </row>
    <row r="45" spans="2:147" ht="15.75" customHeight="1" x14ac:dyDescent="0.2">
      <c r="B45" s="161" t="str">
        <f>Executive_Summary!F42</f>
        <v>Supplies</v>
      </c>
      <c r="Z45" s="3"/>
      <c r="AA45" s="124">
        <f>('Executive Summary(Best)'!$I42/12)*(1+Expense_Increase2)^(AA$3-1)</f>
        <v>1500</v>
      </c>
      <c r="AB45" s="124">
        <f>('Executive Summary(Best)'!$I42/12)*(1+Expense_Increase2)^(AB$3-1)</f>
        <v>1500</v>
      </c>
      <c r="AC45" s="124">
        <f>('Executive Summary(Best)'!$I42/12)*(1+Expense_Increase2)^(AC$3-1)</f>
        <v>1500</v>
      </c>
      <c r="AD45" s="124">
        <f>('Executive Summary(Best)'!$I42/12)*(1+Expense_Increase2)^(AD$3-1)</f>
        <v>1500</v>
      </c>
      <c r="AE45" s="124">
        <f>('Executive Summary(Best)'!$I42/12)*(1+Expense_Increase2)^(AE$3-1)</f>
        <v>1500</v>
      </c>
      <c r="AF45" s="124">
        <f>('Executive Summary(Best)'!$I42/12)*(1+Expense_Increase2)^(AF$3-1)</f>
        <v>1500</v>
      </c>
      <c r="AG45" s="124">
        <f>('Executive Summary(Best)'!$I42/12)*(1+Expense_Increase2)^(AG$3-1)</f>
        <v>1500</v>
      </c>
      <c r="AH45" s="124">
        <f>('Executive Summary(Best)'!$I42/12)*(1+Expense_Increase2)^(AH$3-1)</f>
        <v>1500</v>
      </c>
      <c r="AI45" s="124">
        <f>('Executive Summary(Best)'!$I42/12)*(1+Expense_Increase2)^(AI$3-1)</f>
        <v>1500</v>
      </c>
      <c r="AJ45" s="124">
        <f>('Executive Summary(Best)'!$I42/12)*(1+Expense_Increase2)^(AJ$3-1)</f>
        <v>1500</v>
      </c>
      <c r="AK45" s="124">
        <f>('Executive Summary(Best)'!$I42/12)*(1+Expense_Increase2)^(AK$3-1)</f>
        <v>1500</v>
      </c>
      <c r="AL45" s="124">
        <f>('Executive Summary(Best)'!$I42/12)*(1+Expense_Increase2)^(AL$3-1)</f>
        <v>1500</v>
      </c>
      <c r="AM45" s="124">
        <f>('Executive Summary(Best)'!$I42/12)*(1+Expense_Increase2)^(AM$3-1)</f>
        <v>1533</v>
      </c>
      <c r="AN45" s="124">
        <f>('Executive Summary(Best)'!$I42/12)*(1+Expense_Increase2)^(AN$3-1)</f>
        <v>1533</v>
      </c>
      <c r="AO45" s="124">
        <f>('Executive Summary(Best)'!$I42/12)*(1+Expense_Increase2)^(AO$3-1)</f>
        <v>1533</v>
      </c>
      <c r="AP45" s="124">
        <f>('Executive Summary(Best)'!$I42/12)*(1+Expense_Increase2)^(AP$3-1)</f>
        <v>1533</v>
      </c>
      <c r="AQ45" s="124">
        <f>('Executive Summary(Best)'!$I42/12)*(1+Expense_Increase2)^(AQ$3-1)</f>
        <v>1533</v>
      </c>
      <c r="AR45" s="124">
        <f>('Executive Summary(Best)'!$I42/12)*(1+Expense_Increase2)^(AR$3-1)</f>
        <v>1533</v>
      </c>
      <c r="AS45" s="124">
        <f>('Executive Summary(Best)'!$I42/12)*(1+Expense_Increase2)^(AS$3-1)</f>
        <v>1533</v>
      </c>
      <c r="AT45" s="124">
        <f>('Executive Summary(Best)'!$I42/12)*(1+Expense_Increase2)^(AT$3-1)</f>
        <v>1533</v>
      </c>
      <c r="AU45" s="124">
        <f>('Executive Summary(Best)'!$I42/12)*(1+Expense_Increase2)^(AU$3-1)</f>
        <v>1533</v>
      </c>
      <c r="AV45" s="124">
        <f>('Executive Summary(Best)'!$I42/12)*(1+Expense_Increase2)^(AV$3-1)</f>
        <v>1533</v>
      </c>
      <c r="AW45" s="124">
        <f>('Executive Summary(Best)'!$I42/12)*(1+Expense_Increase2)^(AW$3-1)</f>
        <v>1533</v>
      </c>
      <c r="AX45" s="124">
        <f>('Executive Summary(Best)'!$I42/12)*(1+Expense_Increase2)^(AX$3-1)</f>
        <v>1533</v>
      </c>
      <c r="AY45" s="124">
        <f>('Executive Summary(Best)'!$I42/12)*(1+Expense_Increase2)^(AY$3-1)</f>
        <v>1566.7259999999999</v>
      </c>
      <c r="AZ45" s="124">
        <f>('Executive Summary(Best)'!$I42/12)*(1+Expense_Increase2)^(AZ$3-1)</f>
        <v>1566.7259999999999</v>
      </c>
      <c r="BA45" s="124">
        <f>('Executive Summary(Best)'!$I42/12)*(1+Expense_Increase2)^(BA$3-1)</f>
        <v>1566.7259999999999</v>
      </c>
      <c r="BB45" s="124">
        <f>('Executive Summary(Best)'!$I42/12)*(1+Expense_Increase2)^(BB$3-1)</f>
        <v>1566.7259999999999</v>
      </c>
      <c r="BC45" s="124">
        <f>('Executive Summary(Best)'!$I42/12)*(1+Expense_Increase2)^(BC$3-1)</f>
        <v>1566.7259999999999</v>
      </c>
      <c r="BD45" s="124">
        <f>('Executive Summary(Best)'!$I42/12)*(1+Expense_Increase2)^(BD$3-1)</f>
        <v>1566.7259999999999</v>
      </c>
      <c r="BE45" s="124">
        <f>('Executive Summary(Best)'!$I42/12)*(1+Expense_Increase2)^(BE$3-1)</f>
        <v>1566.7259999999999</v>
      </c>
      <c r="BF45" s="124">
        <f>('Executive Summary(Best)'!$I42/12)*(1+Expense_Increase2)^(BF$3-1)</f>
        <v>1566.7259999999999</v>
      </c>
      <c r="BG45" s="124">
        <f>('Executive Summary(Best)'!$I42/12)*(1+Expense_Increase2)^(BG$3-1)</f>
        <v>1566.7259999999999</v>
      </c>
      <c r="BH45" s="124">
        <f>('Executive Summary(Best)'!$I42/12)*(1+Expense_Increase2)^(BH$3-1)</f>
        <v>1566.7259999999999</v>
      </c>
      <c r="BI45" s="124">
        <f>('Executive Summary(Best)'!$I42/12)*(1+Expense_Increase2)^(BI$3-1)</f>
        <v>1566.7259999999999</v>
      </c>
      <c r="BJ45" s="124">
        <f>('Executive Summary(Best)'!$I42/12)*(1+Expense_Increase2)^(BJ$3-1)</f>
        <v>1566.7259999999999</v>
      </c>
      <c r="BK45" s="124">
        <f>('Executive Summary(Best)'!$I42/12)*(1+Expense_Increase2)^(BK$3-1)</f>
        <v>1601.193972</v>
      </c>
      <c r="BL45" s="124">
        <f>('Executive Summary(Best)'!$I42/12)*(1+Expense_Increase2)^(BL$3-1)</f>
        <v>1601.193972</v>
      </c>
      <c r="BM45" s="124">
        <f>('Executive Summary(Best)'!$I42/12)*(1+Expense_Increase2)^(BM$3-1)</f>
        <v>1601.193972</v>
      </c>
      <c r="BN45" s="124">
        <f>('Executive Summary(Best)'!$I42/12)*(1+Expense_Increase2)^(BN$3-1)</f>
        <v>1601.193972</v>
      </c>
      <c r="BO45" s="124">
        <f>('Executive Summary(Best)'!$I42/12)*(1+Expense_Increase2)^(BO$3-1)</f>
        <v>1601.193972</v>
      </c>
      <c r="BP45" s="124">
        <f>('Executive Summary(Best)'!$I42/12)*(1+Expense_Increase2)^(BP$3-1)</f>
        <v>1601.193972</v>
      </c>
      <c r="BQ45" s="124">
        <f>('Executive Summary(Best)'!$I42/12)*(1+Expense_Increase2)^(BQ$3-1)</f>
        <v>1601.193972</v>
      </c>
      <c r="BR45" s="124">
        <f>('Executive Summary(Best)'!$I42/12)*(1+Expense_Increase2)^(BR$3-1)</f>
        <v>1601.193972</v>
      </c>
      <c r="BS45" s="124">
        <f>('Executive Summary(Best)'!$I42/12)*(1+Expense_Increase2)^(BS$3-1)</f>
        <v>1601.193972</v>
      </c>
      <c r="BT45" s="124">
        <f>('Executive Summary(Best)'!$I42/12)*(1+Expense_Increase2)^(BT$3-1)</f>
        <v>1601.193972</v>
      </c>
      <c r="BU45" s="124">
        <f>('Executive Summary(Best)'!$I42/12)*(1+Expense_Increase2)^(BU$3-1)</f>
        <v>1601.193972</v>
      </c>
      <c r="BV45" s="124">
        <f>('Executive Summary(Best)'!$I42/12)*(1+Expense_Increase2)^(BV$3-1)</f>
        <v>1601.193972</v>
      </c>
      <c r="BW45" s="124">
        <f>('Executive Summary(Best)'!$I42/12)*(1+Expense_Increase2)^(BW$3-1)</f>
        <v>1636.4202393840001</v>
      </c>
      <c r="BX45" s="124">
        <f>('Executive Summary(Best)'!$I42/12)*(1+Expense_Increase2)^(BX$3-1)</f>
        <v>1636.4202393840001</v>
      </c>
      <c r="BY45" s="124">
        <f>('Executive Summary(Best)'!$I42/12)*(1+Expense_Increase2)^(BY$3-1)</f>
        <v>1636.4202393840001</v>
      </c>
      <c r="BZ45" s="124">
        <f>('Executive Summary(Best)'!$I42/12)*(1+Expense_Increase2)^(BZ$3-1)</f>
        <v>1636.4202393840001</v>
      </c>
      <c r="CA45" s="124">
        <f>('Executive Summary(Best)'!$I42/12)*(1+Expense_Increase2)^(CA$3-1)</f>
        <v>1636.4202393840001</v>
      </c>
      <c r="CB45" s="124">
        <f>('Executive Summary(Best)'!$I42/12)*(1+Expense_Increase2)^(CB$3-1)</f>
        <v>1636.4202393840001</v>
      </c>
      <c r="CC45" s="124">
        <f>('Executive Summary(Best)'!$I42/12)*(1+Expense_Increase2)^(CC$3-1)</f>
        <v>1636.4202393840001</v>
      </c>
      <c r="CD45" s="124">
        <f>('Executive Summary(Best)'!$I42/12)*(1+Expense_Increase2)^(CD$3-1)</f>
        <v>1636.4202393840001</v>
      </c>
      <c r="CE45" s="124">
        <f>('Executive Summary(Best)'!$I42/12)*(1+Expense_Increase2)^(CE$3-1)</f>
        <v>1636.4202393840001</v>
      </c>
      <c r="CF45" s="124">
        <f>('Executive Summary(Best)'!$I42/12)*(1+Expense_Increase2)^(CF$3-1)</f>
        <v>1636.4202393840001</v>
      </c>
      <c r="CG45" s="124">
        <f>('Executive Summary(Best)'!$I42/12)*(1+Expense_Increase2)^(CG$3-1)</f>
        <v>1636.4202393840001</v>
      </c>
      <c r="CH45" s="124">
        <f>('Executive Summary(Best)'!$I42/12)*(1+Expense_Increase2)^(CH$3-1)</f>
        <v>1636.4202393840001</v>
      </c>
      <c r="CI45" s="124">
        <f>('Executive Summary(Best)'!$I42/12)*(1+Expense_Increase2)^(CI$3-1)</f>
        <v>1672.4214846504481</v>
      </c>
      <c r="CJ45" s="124">
        <f>('Executive Summary(Best)'!$I42/12)*(1+Expense_Increase2)^(CJ$3-1)</f>
        <v>1672.4214846504481</v>
      </c>
      <c r="CK45" s="124">
        <f>('Executive Summary(Best)'!$I42/12)*(1+Expense_Increase2)^(CK$3-1)</f>
        <v>1672.4214846504481</v>
      </c>
      <c r="CL45" s="124">
        <f>('Executive Summary(Best)'!$I42/12)*(1+Expense_Increase2)^(CL$3-1)</f>
        <v>1672.4214846504481</v>
      </c>
      <c r="CM45" s="124">
        <f>('Executive Summary(Best)'!$I42/12)*(1+Expense_Increase2)^(CM$3-1)</f>
        <v>1672.4214846504481</v>
      </c>
      <c r="CN45" s="124">
        <f>('Executive Summary(Best)'!$I42/12)*(1+Expense_Increase2)^(CN$3-1)</f>
        <v>1672.4214846504481</v>
      </c>
      <c r="CO45" s="124">
        <f>('Executive Summary(Best)'!$I42/12)*(1+Expense_Increase2)^(CO$3-1)</f>
        <v>1672.4214846504481</v>
      </c>
      <c r="CP45" s="124">
        <f>('Executive Summary(Best)'!$I42/12)*(1+Expense_Increase2)^(CP$3-1)</f>
        <v>1672.4214846504481</v>
      </c>
      <c r="CQ45" s="124">
        <f>('Executive Summary(Best)'!$I42/12)*(1+Expense_Increase2)^(CQ$3-1)</f>
        <v>1672.4214846504481</v>
      </c>
      <c r="CR45" s="124">
        <f>('Executive Summary(Best)'!$I42/12)*(1+Expense_Increase2)^(CR$3-1)</f>
        <v>1672.4214846504481</v>
      </c>
      <c r="CS45" s="124">
        <f>('Executive Summary(Best)'!$I42/12)*(1+Expense_Increase2)^(CS$3-1)</f>
        <v>1672.4214846504481</v>
      </c>
      <c r="CT45" s="124">
        <f>('Executive Summary(Best)'!$I42/12)*(1+Expense_Increase2)^(CT$3-1)</f>
        <v>1672.4214846504481</v>
      </c>
      <c r="CU45" s="124">
        <f>('Executive Summary(Best)'!$I42/12)*(1+Expense_Increase2)^(CU$3-1)</f>
        <v>1709.2147573127577</v>
      </c>
      <c r="CV45" s="124">
        <f>('Executive Summary(Best)'!$I42/12)*(1+Expense_Increase2)^(CV$3-1)</f>
        <v>1709.2147573127577</v>
      </c>
      <c r="CW45" s="124">
        <f>('Executive Summary(Best)'!$I42/12)*(1+Expense_Increase2)^(CW$3-1)</f>
        <v>1709.2147573127577</v>
      </c>
      <c r="CX45" s="124">
        <f>('Executive Summary(Best)'!$I42/12)*(1+Expense_Increase2)^(CX$3-1)</f>
        <v>1709.2147573127577</v>
      </c>
      <c r="CY45" s="124">
        <f>('Executive Summary(Best)'!$I42/12)*(1+Expense_Increase2)^(CY$3-1)</f>
        <v>1709.2147573127577</v>
      </c>
      <c r="CZ45" s="124">
        <f>('Executive Summary(Best)'!$I42/12)*(1+Expense_Increase2)^(CZ$3-1)</f>
        <v>1709.2147573127577</v>
      </c>
      <c r="DA45" s="124">
        <f>('Executive Summary(Best)'!$I42/12)*(1+Expense_Increase2)^(DA$3-1)</f>
        <v>1709.2147573127577</v>
      </c>
      <c r="DB45" s="124">
        <f>('Executive Summary(Best)'!$I42/12)*(1+Expense_Increase2)^(DB$3-1)</f>
        <v>1709.2147573127577</v>
      </c>
      <c r="DC45" s="124">
        <f>('Executive Summary(Best)'!$I42/12)*(1+Expense_Increase2)^(DC$3-1)</f>
        <v>1709.2147573127577</v>
      </c>
      <c r="DD45" s="124">
        <f>('Executive Summary(Best)'!$I42/12)*(1+Expense_Increase2)^(DD$3-1)</f>
        <v>1709.2147573127577</v>
      </c>
      <c r="DE45" s="124">
        <f>('Executive Summary(Best)'!$I42/12)*(1+Expense_Increase2)^(DE$3-1)</f>
        <v>1709.2147573127577</v>
      </c>
      <c r="DF45" s="124">
        <f>('Executive Summary(Best)'!$I42/12)*(1+Expense_Increase2)^(DF$3-1)</f>
        <v>1709.2147573127577</v>
      </c>
      <c r="DG45" s="124">
        <f>('Executive Summary(Best)'!$I42/12)*(1+Expense_Increase2)^(DG$3-1)</f>
        <v>1746.8174819736385</v>
      </c>
      <c r="DH45" s="124">
        <f>('Executive Summary(Best)'!$I42/12)*(1+Expense_Increase2)^(DH$3-1)</f>
        <v>1746.8174819736385</v>
      </c>
      <c r="DI45" s="124">
        <f>('Executive Summary(Best)'!$I42/12)*(1+Expense_Increase2)^(DI$3-1)</f>
        <v>1746.8174819736385</v>
      </c>
      <c r="DJ45" s="124">
        <f>('Executive Summary(Best)'!$I42/12)*(1+Expense_Increase2)^(DJ$3-1)</f>
        <v>1746.8174819736385</v>
      </c>
      <c r="DK45" s="124">
        <f>('Executive Summary(Best)'!$I42/12)*(1+Expense_Increase2)^(DK$3-1)</f>
        <v>1746.8174819736385</v>
      </c>
      <c r="DL45" s="124">
        <f>('Executive Summary(Best)'!$I42/12)*(1+Expense_Increase2)^(DL$3-1)</f>
        <v>1746.8174819736385</v>
      </c>
      <c r="DM45" s="124">
        <f>('Executive Summary(Best)'!$I42/12)*(1+Expense_Increase2)^(DM$3-1)</f>
        <v>1746.8174819736385</v>
      </c>
      <c r="DN45" s="124">
        <f>('Executive Summary(Best)'!$I42/12)*(1+Expense_Increase2)^(DN$3-1)</f>
        <v>1746.8174819736385</v>
      </c>
      <c r="DO45" s="124">
        <f>('Executive Summary(Best)'!$I42/12)*(1+Expense_Increase2)^(DO$3-1)</f>
        <v>1746.8174819736385</v>
      </c>
      <c r="DP45" s="124">
        <f>('Executive Summary(Best)'!$I42/12)*(1+Expense_Increase2)^(DP$3-1)</f>
        <v>1746.8174819736385</v>
      </c>
      <c r="DQ45" s="124">
        <f>('Executive Summary(Best)'!$I42/12)*(1+Expense_Increase2)^(DQ$3-1)</f>
        <v>1746.8174819736385</v>
      </c>
      <c r="DR45" s="124">
        <f>('Executive Summary(Best)'!$I42/12)*(1+Expense_Increase2)^(DR$3-1)</f>
        <v>1746.8174819736385</v>
      </c>
      <c r="DS45" s="124">
        <f>('Executive Summary(Best)'!$I42/12)*(1+Expense_Increase2)^(DS$3-1)</f>
        <v>1785.2474665770587</v>
      </c>
      <c r="DT45" s="124">
        <f>('Executive Summary(Best)'!$I42/12)*(1+Expense_Increase2)^(DT$3-1)</f>
        <v>1785.2474665770587</v>
      </c>
      <c r="DU45" s="124">
        <f>('Executive Summary(Best)'!$I42/12)*(1+Expense_Increase2)^(DU$3-1)</f>
        <v>1785.2474665770587</v>
      </c>
      <c r="DV45" s="124">
        <f>('Executive Summary(Best)'!$I42/12)*(1+Expense_Increase2)^(DV$3-1)</f>
        <v>1785.2474665770587</v>
      </c>
      <c r="DW45" s="124">
        <f>('Executive Summary(Best)'!$I42/12)*(1+Expense_Increase2)^(DW$3-1)</f>
        <v>1785.2474665770587</v>
      </c>
      <c r="DX45" s="124">
        <f>('Executive Summary(Best)'!$I42/12)*(1+Expense_Increase2)^(DX$3-1)</f>
        <v>1785.2474665770587</v>
      </c>
      <c r="DY45" s="124">
        <f>('Executive Summary(Best)'!$I42/12)*(1+Expense_Increase2)^(DY$3-1)</f>
        <v>1785.2474665770587</v>
      </c>
      <c r="DZ45" s="124">
        <f>('Executive Summary(Best)'!$I42/12)*(1+Expense_Increase2)^(DZ$3-1)</f>
        <v>1785.2474665770587</v>
      </c>
      <c r="EA45" s="124">
        <f>('Executive Summary(Best)'!$I42/12)*(1+Expense_Increase2)^(EA$3-1)</f>
        <v>1785.2474665770587</v>
      </c>
      <c r="EB45" s="124">
        <f>('Executive Summary(Best)'!$I42/12)*(1+Expense_Increase2)^(EB$3-1)</f>
        <v>1785.2474665770587</v>
      </c>
      <c r="EC45" s="124">
        <f>('Executive Summary(Best)'!$I42/12)*(1+Expense_Increase2)^(EC$3-1)</f>
        <v>1785.2474665770587</v>
      </c>
      <c r="ED45" s="124">
        <f>('Executive Summary(Best)'!$I42/12)*(1+Expense_Increase2)^(ED$3-1)</f>
        <v>1785.2474665770587</v>
      </c>
      <c r="EE45" s="124">
        <f>('Executive Summary(Best)'!$I42/12)*(1+Expense_Increase2)^(EE$3-1)</f>
        <v>1824.5229108417541</v>
      </c>
      <c r="EF45" s="124">
        <f>('Executive Summary(Best)'!$I42/12)*(1+Expense_Increase2)^(EF$3-1)</f>
        <v>1824.5229108417541</v>
      </c>
      <c r="EG45" s="124">
        <f>('Executive Summary(Best)'!$I42/12)*(1+Expense_Increase2)^(EG$3-1)</f>
        <v>1824.5229108417541</v>
      </c>
      <c r="EH45" s="124">
        <f>('Executive Summary(Best)'!$I42/12)*(1+Expense_Increase2)^(EH$3-1)</f>
        <v>1824.5229108417541</v>
      </c>
      <c r="EI45" s="124">
        <f>('Executive Summary(Best)'!$I42/12)*(1+Expense_Increase2)^(EI$3-1)</f>
        <v>1824.5229108417541</v>
      </c>
      <c r="EJ45" s="124">
        <f>('Executive Summary(Best)'!$I42/12)*(1+Expense_Increase2)^(EJ$3-1)</f>
        <v>1824.5229108417541</v>
      </c>
      <c r="EK45" s="124">
        <f>('Executive Summary(Best)'!$I42/12)*(1+Expense_Increase2)^(EK$3-1)</f>
        <v>1824.5229108417541</v>
      </c>
      <c r="EL45" s="124">
        <f>('Executive Summary(Best)'!$I42/12)*(1+Expense_Increase2)^(EL$3-1)</f>
        <v>1824.5229108417541</v>
      </c>
      <c r="EM45" s="124">
        <f>('Executive Summary(Best)'!$I42/12)*(1+Expense_Increase2)^(EM$3-1)</f>
        <v>1824.5229108417541</v>
      </c>
      <c r="EN45" s="124">
        <f>('Executive Summary(Best)'!$I42/12)*(1+Expense_Increase2)^(EN$3-1)</f>
        <v>1824.5229108417541</v>
      </c>
      <c r="EO45" s="124">
        <f>('Executive Summary(Best)'!$I42/12)*(1+Expense_Increase2)^(EO$3-1)</f>
        <v>1824.5229108417541</v>
      </c>
      <c r="EP45" s="124">
        <f>('Executive Summary(Best)'!$I42/12)*(1+Expense_Increase2)^(EP$3-1)</f>
        <v>1824.5229108417541</v>
      </c>
      <c r="EQ45" s="27"/>
    </row>
    <row r="46" spans="2:147" ht="15.75" customHeight="1" x14ac:dyDescent="0.2">
      <c r="B46" s="161" t="str">
        <f>Executive_Summary!F43</f>
        <v xml:space="preserve">General Maintenance </v>
      </c>
      <c r="Z46" s="3"/>
      <c r="AA46" s="124">
        <f>('Executive Summary(Best)'!$I43/12)*(1+Expense_Increase2)^(AA$3-1)</f>
        <v>1500</v>
      </c>
      <c r="AB46" s="124">
        <f>('Executive Summary(Best)'!$I43/12)*(1+Expense_Increase2)^(AB$3-1)</f>
        <v>1500</v>
      </c>
      <c r="AC46" s="124">
        <f>('Executive Summary(Best)'!$I43/12)*(1+Expense_Increase2)^(AC$3-1)</f>
        <v>1500</v>
      </c>
      <c r="AD46" s="124">
        <f>('Executive Summary(Best)'!$I43/12)*(1+Expense_Increase2)^(AD$3-1)</f>
        <v>1500</v>
      </c>
      <c r="AE46" s="124">
        <f>('Executive Summary(Best)'!$I43/12)*(1+Expense_Increase2)^(AE$3-1)</f>
        <v>1500</v>
      </c>
      <c r="AF46" s="124">
        <f>('Executive Summary(Best)'!$I43/12)*(1+Expense_Increase2)^(AF$3-1)</f>
        <v>1500</v>
      </c>
      <c r="AG46" s="124">
        <f>('Executive Summary(Best)'!$I43/12)*(1+Expense_Increase2)^(AG$3-1)</f>
        <v>1500</v>
      </c>
      <c r="AH46" s="124">
        <f>('Executive Summary(Best)'!$I43/12)*(1+Expense_Increase2)^(AH$3-1)</f>
        <v>1500</v>
      </c>
      <c r="AI46" s="124">
        <f>('Executive Summary(Best)'!$I43/12)*(1+Expense_Increase2)^(AI$3-1)</f>
        <v>1500</v>
      </c>
      <c r="AJ46" s="124">
        <f>('Executive Summary(Best)'!$I43/12)*(1+Expense_Increase2)^(AJ$3-1)</f>
        <v>1500</v>
      </c>
      <c r="AK46" s="124">
        <f>('Executive Summary(Best)'!$I43/12)*(1+Expense_Increase2)^(AK$3-1)</f>
        <v>1500</v>
      </c>
      <c r="AL46" s="124">
        <f>('Executive Summary(Best)'!$I43/12)*(1+Expense_Increase2)^(AL$3-1)</f>
        <v>1500</v>
      </c>
      <c r="AM46" s="124">
        <f>('Executive Summary(Best)'!$I43/12)*(1+Expense_Increase2)^(AM$3-1)</f>
        <v>1533</v>
      </c>
      <c r="AN46" s="124">
        <f>('Executive Summary(Best)'!$I43/12)*(1+Expense_Increase2)^(AN$3-1)</f>
        <v>1533</v>
      </c>
      <c r="AO46" s="124">
        <f>('Executive Summary(Best)'!$I43/12)*(1+Expense_Increase2)^(AO$3-1)</f>
        <v>1533</v>
      </c>
      <c r="AP46" s="124">
        <f>('Executive Summary(Best)'!$I43/12)*(1+Expense_Increase2)^(AP$3-1)</f>
        <v>1533</v>
      </c>
      <c r="AQ46" s="124">
        <f>('Executive Summary(Best)'!$I43/12)*(1+Expense_Increase2)^(AQ$3-1)</f>
        <v>1533</v>
      </c>
      <c r="AR46" s="124">
        <f>('Executive Summary(Best)'!$I43/12)*(1+Expense_Increase2)^(AR$3-1)</f>
        <v>1533</v>
      </c>
      <c r="AS46" s="124">
        <f>('Executive Summary(Best)'!$I43/12)*(1+Expense_Increase2)^(AS$3-1)</f>
        <v>1533</v>
      </c>
      <c r="AT46" s="124">
        <f>('Executive Summary(Best)'!$I43/12)*(1+Expense_Increase2)^(AT$3-1)</f>
        <v>1533</v>
      </c>
      <c r="AU46" s="124">
        <f>('Executive Summary(Best)'!$I43/12)*(1+Expense_Increase2)^(AU$3-1)</f>
        <v>1533</v>
      </c>
      <c r="AV46" s="124">
        <f>('Executive Summary(Best)'!$I43/12)*(1+Expense_Increase2)^(AV$3-1)</f>
        <v>1533</v>
      </c>
      <c r="AW46" s="124">
        <f>('Executive Summary(Best)'!$I43/12)*(1+Expense_Increase2)^(AW$3-1)</f>
        <v>1533</v>
      </c>
      <c r="AX46" s="124">
        <f>('Executive Summary(Best)'!$I43/12)*(1+Expense_Increase2)^(AX$3-1)</f>
        <v>1533</v>
      </c>
      <c r="AY46" s="124">
        <f>('Executive Summary(Best)'!$I43/12)*(1+Expense_Increase2)^(AY$3-1)</f>
        <v>1566.7259999999999</v>
      </c>
      <c r="AZ46" s="124">
        <f>('Executive Summary(Best)'!$I43/12)*(1+Expense_Increase2)^(AZ$3-1)</f>
        <v>1566.7259999999999</v>
      </c>
      <c r="BA46" s="124">
        <f>('Executive Summary(Best)'!$I43/12)*(1+Expense_Increase2)^(BA$3-1)</f>
        <v>1566.7259999999999</v>
      </c>
      <c r="BB46" s="124">
        <f>('Executive Summary(Best)'!$I43/12)*(1+Expense_Increase2)^(BB$3-1)</f>
        <v>1566.7259999999999</v>
      </c>
      <c r="BC46" s="124">
        <f>('Executive Summary(Best)'!$I43/12)*(1+Expense_Increase2)^(BC$3-1)</f>
        <v>1566.7259999999999</v>
      </c>
      <c r="BD46" s="124">
        <f>('Executive Summary(Best)'!$I43/12)*(1+Expense_Increase2)^(BD$3-1)</f>
        <v>1566.7259999999999</v>
      </c>
      <c r="BE46" s="124">
        <f>('Executive Summary(Best)'!$I43/12)*(1+Expense_Increase2)^(BE$3-1)</f>
        <v>1566.7259999999999</v>
      </c>
      <c r="BF46" s="124">
        <f>('Executive Summary(Best)'!$I43/12)*(1+Expense_Increase2)^(BF$3-1)</f>
        <v>1566.7259999999999</v>
      </c>
      <c r="BG46" s="124">
        <f>('Executive Summary(Best)'!$I43/12)*(1+Expense_Increase2)^(BG$3-1)</f>
        <v>1566.7259999999999</v>
      </c>
      <c r="BH46" s="124">
        <f>('Executive Summary(Best)'!$I43/12)*(1+Expense_Increase2)^(BH$3-1)</f>
        <v>1566.7259999999999</v>
      </c>
      <c r="BI46" s="124">
        <f>('Executive Summary(Best)'!$I43/12)*(1+Expense_Increase2)^(BI$3-1)</f>
        <v>1566.7259999999999</v>
      </c>
      <c r="BJ46" s="124">
        <f>('Executive Summary(Best)'!$I43/12)*(1+Expense_Increase2)^(BJ$3-1)</f>
        <v>1566.7259999999999</v>
      </c>
      <c r="BK46" s="124">
        <f>('Executive Summary(Best)'!$I43/12)*(1+Expense_Increase2)^(BK$3-1)</f>
        <v>1601.193972</v>
      </c>
      <c r="BL46" s="124">
        <f>('Executive Summary(Best)'!$I43/12)*(1+Expense_Increase2)^(BL$3-1)</f>
        <v>1601.193972</v>
      </c>
      <c r="BM46" s="124">
        <f>('Executive Summary(Best)'!$I43/12)*(1+Expense_Increase2)^(BM$3-1)</f>
        <v>1601.193972</v>
      </c>
      <c r="BN46" s="124">
        <f>('Executive Summary(Best)'!$I43/12)*(1+Expense_Increase2)^(BN$3-1)</f>
        <v>1601.193972</v>
      </c>
      <c r="BO46" s="124">
        <f>('Executive Summary(Best)'!$I43/12)*(1+Expense_Increase2)^(BO$3-1)</f>
        <v>1601.193972</v>
      </c>
      <c r="BP46" s="124">
        <f>('Executive Summary(Best)'!$I43/12)*(1+Expense_Increase2)^(BP$3-1)</f>
        <v>1601.193972</v>
      </c>
      <c r="BQ46" s="124">
        <f>('Executive Summary(Best)'!$I43/12)*(1+Expense_Increase2)^(BQ$3-1)</f>
        <v>1601.193972</v>
      </c>
      <c r="BR46" s="124">
        <f>('Executive Summary(Best)'!$I43/12)*(1+Expense_Increase2)^(BR$3-1)</f>
        <v>1601.193972</v>
      </c>
      <c r="BS46" s="124">
        <f>('Executive Summary(Best)'!$I43/12)*(1+Expense_Increase2)^(BS$3-1)</f>
        <v>1601.193972</v>
      </c>
      <c r="BT46" s="124">
        <f>('Executive Summary(Best)'!$I43/12)*(1+Expense_Increase2)^(BT$3-1)</f>
        <v>1601.193972</v>
      </c>
      <c r="BU46" s="124">
        <f>('Executive Summary(Best)'!$I43/12)*(1+Expense_Increase2)^(BU$3-1)</f>
        <v>1601.193972</v>
      </c>
      <c r="BV46" s="124">
        <f>('Executive Summary(Best)'!$I43/12)*(1+Expense_Increase2)^(BV$3-1)</f>
        <v>1601.193972</v>
      </c>
      <c r="BW46" s="124">
        <f>('Executive Summary(Best)'!$I43/12)*(1+Expense_Increase2)^(BW$3-1)</f>
        <v>1636.4202393840001</v>
      </c>
      <c r="BX46" s="124">
        <f>('Executive Summary(Best)'!$I43/12)*(1+Expense_Increase2)^(BX$3-1)</f>
        <v>1636.4202393840001</v>
      </c>
      <c r="BY46" s="124">
        <f>('Executive Summary(Best)'!$I43/12)*(1+Expense_Increase2)^(BY$3-1)</f>
        <v>1636.4202393840001</v>
      </c>
      <c r="BZ46" s="124">
        <f>('Executive Summary(Best)'!$I43/12)*(1+Expense_Increase2)^(BZ$3-1)</f>
        <v>1636.4202393840001</v>
      </c>
      <c r="CA46" s="124">
        <f>('Executive Summary(Best)'!$I43/12)*(1+Expense_Increase2)^(CA$3-1)</f>
        <v>1636.4202393840001</v>
      </c>
      <c r="CB46" s="124">
        <f>('Executive Summary(Best)'!$I43/12)*(1+Expense_Increase2)^(CB$3-1)</f>
        <v>1636.4202393840001</v>
      </c>
      <c r="CC46" s="124">
        <f>('Executive Summary(Best)'!$I43/12)*(1+Expense_Increase2)^(CC$3-1)</f>
        <v>1636.4202393840001</v>
      </c>
      <c r="CD46" s="124">
        <f>('Executive Summary(Best)'!$I43/12)*(1+Expense_Increase2)^(CD$3-1)</f>
        <v>1636.4202393840001</v>
      </c>
      <c r="CE46" s="124">
        <f>('Executive Summary(Best)'!$I43/12)*(1+Expense_Increase2)^(CE$3-1)</f>
        <v>1636.4202393840001</v>
      </c>
      <c r="CF46" s="124">
        <f>('Executive Summary(Best)'!$I43/12)*(1+Expense_Increase2)^(CF$3-1)</f>
        <v>1636.4202393840001</v>
      </c>
      <c r="CG46" s="124">
        <f>('Executive Summary(Best)'!$I43/12)*(1+Expense_Increase2)^(CG$3-1)</f>
        <v>1636.4202393840001</v>
      </c>
      <c r="CH46" s="124">
        <f>('Executive Summary(Best)'!$I43/12)*(1+Expense_Increase2)^(CH$3-1)</f>
        <v>1636.4202393840001</v>
      </c>
      <c r="CI46" s="124">
        <f>('Executive Summary(Best)'!$I43/12)*(1+Expense_Increase2)^(CI$3-1)</f>
        <v>1672.4214846504481</v>
      </c>
      <c r="CJ46" s="124">
        <f>('Executive Summary(Best)'!$I43/12)*(1+Expense_Increase2)^(CJ$3-1)</f>
        <v>1672.4214846504481</v>
      </c>
      <c r="CK46" s="124">
        <f>('Executive Summary(Best)'!$I43/12)*(1+Expense_Increase2)^(CK$3-1)</f>
        <v>1672.4214846504481</v>
      </c>
      <c r="CL46" s="124">
        <f>('Executive Summary(Best)'!$I43/12)*(1+Expense_Increase2)^(CL$3-1)</f>
        <v>1672.4214846504481</v>
      </c>
      <c r="CM46" s="124">
        <f>('Executive Summary(Best)'!$I43/12)*(1+Expense_Increase2)^(CM$3-1)</f>
        <v>1672.4214846504481</v>
      </c>
      <c r="CN46" s="124">
        <f>('Executive Summary(Best)'!$I43/12)*(1+Expense_Increase2)^(CN$3-1)</f>
        <v>1672.4214846504481</v>
      </c>
      <c r="CO46" s="124">
        <f>('Executive Summary(Best)'!$I43/12)*(1+Expense_Increase2)^(CO$3-1)</f>
        <v>1672.4214846504481</v>
      </c>
      <c r="CP46" s="124">
        <f>('Executive Summary(Best)'!$I43/12)*(1+Expense_Increase2)^(CP$3-1)</f>
        <v>1672.4214846504481</v>
      </c>
      <c r="CQ46" s="124">
        <f>('Executive Summary(Best)'!$I43/12)*(1+Expense_Increase2)^(CQ$3-1)</f>
        <v>1672.4214846504481</v>
      </c>
      <c r="CR46" s="124">
        <f>('Executive Summary(Best)'!$I43/12)*(1+Expense_Increase2)^(CR$3-1)</f>
        <v>1672.4214846504481</v>
      </c>
      <c r="CS46" s="124">
        <f>('Executive Summary(Best)'!$I43/12)*(1+Expense_Increase2)^(CS$3-1)</f>
        <v>1672.4214846504481</v>
      </c>
      <c r="CT46" s="124">
        <f>('Executive Summary(Best)'!$I43/12)*(1+Expense_Increase2)^(CT$3-1)</f>
        <v>1672.4214846504481</v>
      </c>
      <c r="CU46" s="124">
        <f>('Executive Summary(Best)'!$I43/12)*(1+Expense_Increase2)^(CU$3-1)</f>
        <v>1709.2147573127577</v>
      </c>
      <c r="CV46" s="124">
        <f>('Executive Summary(Best)'!$I43/12)*(1+Expense_Increase2)^(CV$3-1)</f>
        <v>1709.2147573127577</v>
      </c>
      <c r="CW46" s="124">
        <f>('Executive Summary(Best)'!$I43/12)*(1+Expense_Increase2)^(CW$3-1)</f>
        <v>1709.2147573127577</v>
      </c>
      <c r="CX46" s="124">
        <f>('Executive Summary(Best)'!$I43/12)*(1+Expense_Increase2)^(CX$3-1)</f>
        <v>1709.2147573127577</v>
      </c>
      <c r="CY46" s="124">
        <f>('Executive Summary(Best)'!$I43/12)*(1+Expense_Increase2)^(CY$3-1)</f>
        <v>1709.2147573127577</v>
      </c>
      <c r="CZ46" s="124">
        <f>('Executive Summary(Best)'!$I43/12)*(1+Expense_Increase2)^(CZ$3-1)</f>
        <v>1709.2147573127577</v>
      </c>
      <c r="DA46" s="124">
        <f>('Executive Summary(Best)'!$I43/12)*(1+Expense_Increase2)^(DA$3-1)</f>
        <v>1709.2147573127577</v>
      </c>
      <c r="DB46" s="124">
        <f>('Executive Summary(Best)'!$I43/12)*(1+Expense_Increase2)^(DB$3-1)</f>
        <v>1709.2147573127577</v>
      </c>
      <c r="DC46" s="124">
        <f>('Executive Summary(Best)'!$I43/12)*(1+Expense_Increase2)^(DC$3-1)</f>
        <v>1709.2147573127577</v>
      </c>
      <c r="DD46" s="124">
        <f>('Executive Summary(Best)'!$I43/12)*(1+Expense_Increase2)^(DD$3-1)</f>
        <v>1709.2147573127577</v>
      </c>
      <c r="DE46" s="124">
        <f>('Executive Summary(Best)'!$I43/12)*(1+Expense_Increase2)^(DE$3-1)</f>
        <v>1709.2147573127577</v>
      </c>
      <c r="DF46" s="124">
        <f>('Executive Summary(Best)'!$I43/12)*(1+Expense_Increase2)^(DF$3-1)</f>
        <v>1709.2147573127577</v>
      </c>
      <c r="DG46" s="124">
        <f>('Executive Summary(Best)'!$I43/12)*(1+Expense_Increase2)^(DG$3-1)</f>
        <v>1746.8174819736385</v>
      </c>
      <c r="DH46" s="124">
        <f>('Executive Summary(Best)'!$I43/12)*(1+Expense_Increase2)^(DH$3-1)</f>
        <v>1746.8174819736385</v>
      </c>
      <c r="DI46" s="124">
        <f>('Executive Summary(Best)'!$I43/12)*(1+Expense_Increase2)^(DI$3-1)</f>
        <v>1746.8174819736385</v>
      </c>
      <c r="DJ46" s="124">
        <f>('Executive Summary(Best)'!$I43/12)*(1+Expense_Increase2)^(DJ$3-1)</f>
        <v>1746.8174819736385</v>
      </c>
      <c r="DK46" s="124">
        <f>('Executive Summary(Best)'!$I43/12)*(1+Expense_Increase2)^(DK$3-1)</f>
        <v>1746.8174819736385</v>
      </c>
      <c r="DL46" s="124">
        <f>('Executive Summary(Best)'!$I43/12)*(1+Expense_Increase2)^(DL$3-1)</f>
        <v>1746.8174819736385</v>
      </c>
      <c r="DM46" s="124">
        <f>('Executive Summary(Best)'!$I43/12)*(1+Expense_Increase2)^(DM$3-1)</f>
        <v>1746.8174819736385</v>
      </c>
      <c r="DN46" s="124">
        <f>('Executive Summary(Best)'!$I43/12)*(1+Expense_Increase2)^(DN$3-1)</f>
        <v>1746.8174819736385</v>
      </c>
      <c r="DO46" s="124">
        <f>('Executive Summary(Best)'!$I43/12)*(1+Expense_Increase2)^(DO$3-1)</f>
        <v>1746.8174819736385</v>
      </c>
      <c r="DP46" s="124">
        <f>('Executive Summary(Best)'!$I43/12)*(1+Expense_Increase2)^(DP$3-1)</f>
        <v>1746.8174819736385</v>
      </c>
      <c r="DQ46" s="124">
        <f>('Executive Summary(Best)'!$I43/12)*(1+Expense_Increase2)^(DQ$3-1)</f>
        <v>1746.8174819736385</v>
      </c>
      <c r="DR46" s="124">
        <f>('Executive Summary(Best)'!$I43/12)*(1+Expense_Increase2)^(DR$3-1)</f>
        <v>1746.8174819736385</v>
      </c>
      <c r="DS46" s="124">
        <f>('Executive Summary(Best)'!$I43/12)*(1+Expense_Increase2)^(DS$3-1)</f>
        <v>1785.2474665770587</v>
      </c>
      <c r="DT46" s="124">
        <f>('Executive Summary(Best)'!$I43/12)*(1+Expense_Increase2)^(DT$3-1)</f>
        <v>1785.2474665770587</v>
      </c>
      <c r="DU46" s="124">
        <f>('Executive Summary(Best)'!$I43/12)*(1+Expense_Increase2)^(DU$3-1)</f>
        <v>1785.2474665770587</v>
      </c>
      <c r="DV46" s="124">
        <f>('Executive Summary(Best)'!$I43/12)*(1+Expense_Increase2)^(DV$3-1)</f>
        <v>1785.2474665770587</v>
      </c>
      <c r="DW46" s="124">
        <f>('Executive Summary(Best)'!$I43/12)*(1+Expense_Increase2)^(DW$3-1)</f>
        <v>1785.2474665770587</v>
      </c>
      <c r="DX46" s="124">
        <f>('Executive Summary(Best)'!$I43/12)*(1+Expense_Increase2)^(DX$3-1)</f>
        <v>1785.2474665770587</v>
      </c>
      <c r="DY46" s="124">
        <f>('Executive Summary(Best)'!$I43/12)*(1+Expense_Increase2)^(DY$3-1)</f>
        <v>1785.2474665770587</v>
      </c>
      <c r="DZ46" s="124">
        <f>('Executive Summary(Best)'!$I43/12)*(1+Expense_Increase2)^(DZ$3-1)</f>
        <v>1785.2474665770587</v>
      </c>
      <c r="EA46" s="124">
        <f>('Executive Summary(Best)'!$I43/12)*(1+Expense_Increase2)^(EA$3-1)</f>
        <v>1785.2474665770587</v>
      </c>
      <c r="EB46" s="124">
        <f>('Executive Summary(Best)'!$I43/12)*(1+Expense_Increase2)^(EB$3-1)</f>
        <v>1785.2474665770587</v>
      </c>
      <c r="EC46" s="124">
        <f>('Executive Summary(Best)'!$I43/12)*(1+Expense_Increase2)^(EC$3-1)</f>
        <v>1785.2474665770587</v>
      </c>
      <c r="ED46" s="124">
        <f>('Executive Summary(Best)'!$I43/12)*(1+Expense_Increase2)^(ED$3-1)</f>
        <v>1785.2474665770587</v>
      </c>
      <c r="EE46" s="124">
        <f>('Executive Summary(Best)'!$I43/12)*(1+Expense_Increase2)^(EE$3-1)</f>
        <v>1824.5229108417541</v>
      </c>
      <c r="EF46" s="124">
        <f>('Executive Summary(Best)'!$I43/12)*(1+Expense_Increase2)^(EF$3-1)</f>
        <v>1824.5229108417541</v>
      </c>
      <c r="EG46" s="124">
        <f>('Executive Summary(Best)'!$I43/12)*(1+Expense_Increase2)^(EG$3-1)</f>
        <v>1824.5229108417541</v>
      </c>
      <c r="EH46" s="124">
        <f>('Executive Summary(Best)'!$I43/12)*(1+Expense_Increase2)^(EH$3-1)</f>
        <v>1824.5229108417541</v>
      </c>
      <c r="EI46" s="124">
        <f>('Executive Summary(Best)'!$I43/12)*(1+Expense_Increase2)^(EI$3-1)</f>
        <v>1824.5229108417541</v>
      </c>
      <c r="EJ46" s="124">
        <f>('Executive Summary(Best)'!$I43/12)*(1+Expense_Increase2)^(EJ$3-1)</f>
        <v>1824.5229108417541</v>
      </c>
      <c r="EK46" s="124">
        <f>('Executive Summary(Best)'!$I43/12)*(1+Expense_Increase2)^(EK$3-1)</f>
        <v>1824.5229108417541</v>
      </c>
      <c r="EL46" s="124">
        <f>('Executive Summary(Best)'!$I43/12)*(1+Expense_Increase2)^(EL$3-1)</f>
        <v>1824.5229108417541</v>
      </c>
      <c r="EM46" s="124">
        <f>('Executive Summary(Best)'!$I43/12)*(1+Expense_Increase2)^(EM$3-1)</f>
        <v>1824.5229108417541</v>
      </c>
      <c r="EN46" s="124">
        <f>('Executive Summary(Best)'!$I43/12)*(1+Expense_Increase2)^(EN$3-1)</f>
        <v>1824.5229108417541</v>
      </c>
      <c r="EO46" s="124">
        <f>('Executive Summary(Best)'!$I43/12)*(1+Expense_Increase2)^(EO$3-1)</f>
        <v>1824.5229108417541</v>
      </c>
      <c r="EP46" s="124">
        <f>('Executive Summary(Best)'!$I43/12)*(1+Expense_Increase2)^(EP$3-1)</f>
        <v>1824.5229108417541</v>
      </c>
      <c r="EQ46" s="27"/>
    </row>
    <row r="47" spans="2:147" ht="15.75" customHeight="1" x14ac:dyDescent="0.2">
      <c r="B47" s="161" t="str">
        <f>Executive_Summary!F44</f>
        <v xml:space="preserve">Unit Turns </v>
      </c>
      <c r="Z47" s="3"/>
      <c r="AA47" s="124">
        <f>('Executive Summary(Best)'!$I44/12)*(1+Expense_Increase2)^(AA$3-1)</f>
        <v>0</v>
      </c>
      <c r="AB47" s="124">
        <f>('Executive Summary(Best)'!$I44/12)*(1+Expense_Increase2)^(AB$3-1)</f>
        <v>0</v>
      </c>
      <c r="AC47" s="124">
        <f>('Executive Summary(Best)'!$I44/12)*(1+Expense_Increase2)^(AC$3-1)</f>
        <v>0</v>
      </c>
      <c r="AD47" s="124">
        <f>('Executive Summary(Best)'!$I44/12)*(1+Expense_Increase2)^(AD$3-1)</f>
        <v>0</v>
      </c>
      <c r="AE47" s="124">
        <f>('Executive Summary(Best)'!$I44/12)*(1+Expense_Increase2)^(AE$3-1)</f>
        <v>0</v>
      </c>
      <c r="AF47" s="124">
        <f>('Executive Summary(Best)'!$I44/12)*(1+Expense_Increase2)^(AF$3-1)</f>
        <v>0</v>
      </c>
      <c r="AG47" s="124">
        <f>('Executive Summary(Best)'!$I44/12)*(1+Expense_Increase2)^(AG$3-1)</f>
        <v>0</v>
      </c>
      <c r="AH47" s="124">
        <f>('Executive Summary(Best)'!$I44/12)*(1+Expense_Increase2)^(AH$3-1)</f>
        <v>0</v>
      </c>
      <c r="AI47" s="124">
        <f>('Executive Summary(Best)'!$I44/12)*(1+Expense_Increase2)^(AI$3-1)</f>
        <v>0</v>
      </c>
      <c r="AJ47" s="124">
        <f>('Executive Summary(Best)'!$I44/12)*(1+Expense_Increase2)^(AJ$3-1)</f>
        <v>0</v>
      </c>
      <c r="AK47" s="124">
        <f>('Executive Summary(Best)'!$I44/12)*(1+Expense_Increase2)^(AK$3-1)</f>
        <v>0</v>
      </c>
      <c r="AL47" s="124">
        <f>('Executive Summary(Best)'!$I44/12)*(1+Expense_Increase2)^(AL$3-1)</f>
        <v>0</v>
      </c>
      <c r="AM47" s="124">
        <f>('Executive Summary(Best)'!$I44/12)*(1+Expense_Increase2)^(AM$3-1)</f>
        <v>0</v>
      </c>
      <c r="AN47" s="124">
        <f>('Executive Summary(Best)'!$I44/12)*(1+Expense_Increase2)^(AN$3-1)</f>
        <v>0</v>
      </c>
      <c r="AO47" s="124">
        <f>('Executive Summary(Best)'!$I44/12)*(1+Expense_Increase2)^(AO$3-1)</f>
        <v>0</v>
      </c>
      <c r="AP47" s="124">
        <f>('Executive Summary(Best)'!$I44/12)*(1+Expense_Increase2)^(AP$3-1)</f>
        <v>0</v>
      </c>
      <c r="AQ47" s="124">
        <f>('Executive Summary(Best)'!$I44/12)*(1+Expense_Increase2)^(AQ$3-1)</f>
        <v>0</v>
      </c>
      <c r="AR47" s="124">
        <f>('Executive Summary(Best)'!$I44/12)*(1+Expense_Increase2)^(AR$3-1)</f>
        <v>0</v>
      </c>
      <c r="AS47" s="124">
        <f>('Executive Summary(Best)'!$I44/12)*(1+Expense_Increase2)^(AS$3-1)</f>
        <v>0</v>
      </c>
      <c r="AT47" s="124">
        <f>('Executive Summary(Best)'!$I44/12)*(1+Expense_Increase2)^(AT$3-1)</f>
        <v>0</v>
      </c>
      <c r="AU47" s="124">
        <f>('Executive Summary(Best)'!$I44/12)*(1+Expense_Increase2)^(AU$3-1)</f>
        <v>0</v>
      </c>
      <c r="AV47" s="124">
        <f>('Executive Summary(Best)'!$I44/12)*(1+Expense_Increase2)^(AV$3-1)</f>
        <v>0</v>
      </c>
      <c r="AW47" s="124">
        <f>('Executive Summary(Best)'!$I44/12)*(1+Expense_Increase2)^(AW$3-1)</f>
        <v>0</v>
      </c>
      <c r="AX47" s="124">
        <f>('Executive Summary(Best)'!$I44/12)*(1+Expense_Increase2)^(AX$3-1)</f>
        <v>0</v>
      </c>
      <c r="AY47" s="124">
        <f>('Executive Summary(Best)'!$I44/12)*(1+Expense_Increase2)^(AY$3-1)</f>
        <v>0</v>
      </c>
      <c r="AZ47" s="124">
        <f>('Executive Summary(Best)'!$I44/12)*(1+Expense_Increase2)^(AZ$3-1)</f>
        <v>0</v>
      </c>
      <c r="BA47" s="124">
        <f>('Executive Summary(Best)'!$I44/12)*(1+Expense_Increase2)^(BA$3-1)</f>
        <v>0</v>
      </c>
      <c r="BB47" s="124">
        <f>('Executive Summary(Best)'!$I44/12)*(1+Expense_Increase2)^(BB$3-1)</f>
        <v>0</v>
      </c>
      <c r="BC47" s="124">
        <f>('Executive Summary(Best)'!$I44/12)*(1+Expense_Increase2)^(BC$3-1)</f>
        <v>0</v>
      </c>
      <c r="BD47" s="124">
        <f>('Executive Summary(Best)'!$I44/12)*(1+Expense_Increase2)^(BD$3-1)</f>
        <v>0</v>
      </c>
      <c r="BE47" s="124">
        <f>('Executive Summary(Best)'!$I44/12)*(1+Expense_Increase2)^(BE$3-1)</f>
        <v>0</v>
      </c>
      <c r="BF47" s="124">
        <f>('Executive Summary(Best)'!$I44/12)*(1+Expense_Increase2)^(BF$3-1)</f>
        <v>0</v>
      </c>
      <c r="BG47" s="124">
        <f>('Executive Summary(Best)'!$I44/12)*(1+Expense_Increase2)^(BG$3-1)</f>
        <v>0</v>
      </c>
      <c r="BH47" s="124">
        <f>('Executive Summary(Best)'!$I44/12)*(1+Expense_Increase2)^(BH$3-1)</f>
        <v>0</v>
      </c>
      <c r="BI47" s="124">
        <f>('Executive Summary(Best)'!$I44/12)*(1+Expense_Increase2)^(BI$3-1)</f>
        <v>0</v>
      </c>
      <c r="BJ47" s="124">
        <f>('Executive Summary(Best)'!$I44/12)*(1+Expense_Increase2)^(BJ$3-1)</f>
        <v>0</v>
      </c>
      <c r="BK47" s="124">
        <f>('Executive Summary(Best)'!$I44/12)*(1+Expense_Increase2)^(BK$3-1)</f>
        <v>0</v>
      </c>
      <c r="BL47" s="124">
        <f>('Executive Summary(Best)'!$I44/12)*(1+Expense_Increase2)^(BL$3-1)</f>
        <v>0</v>
      </c>
      <c r="BM47" s="124">
        <f>('Executive Summary(Best)'!$I44/12)*(1+Expense_Increase2)^(BM$3-1)</f>
        <v>0</v>
      </c>
      <c r="BN47" s="124">
        <f>('Executive Summary(Best)'!$I44/12)*(1+Expense_Increase2)^(BN$3-1)</f>
        <v>0</v>
      </c>
      <c r="BO47" s="124">
        <f>('Executive Summary(Best)'!$I44/12)*(1+Expense_Increase2)^(BO$3-1)</f>
        <v>0</v>
      </c>
      <c r="BP47" s="124">
        <f>('Executive Summary(Best)'!$I44/12)*(1+Expense_Increase2)^(BP$3-1)</f>
        <v>0</v>
      </c>
      <c r="BQ47" s="124">
        <f>('Executive Summary(Best)'!$I44/12)*(1+Expense_Increase2)^(BQ$3-1)</f>
        <v>0</v>
      </c>
      <c r="BR47" s="124">
        <f>('Executive Summary(Best)'!$I44/12)*(1+Expense_Increase2)^(BR$3-1)</f>
        <v>0</v>
      </c>
      <c r="BS47" s="124">
        <f>('Executive Summary(Best)'!$I44/12)*(1+Expense_Increase2)^(BS$3-1)</f>
        <v>0</v>
      </c>
      <c r="BT47" s="124">
        <f>('Executive Summary(Best)'!$I44/12)*(1+Expense_Increase2)^(BT$3-1)</f>
        <v>0</v>
      </c>
      <c r="BU47" s="124">
        <f>('Executive Summary(Best)'!$I44/12)*(1+Expense_Increase2)^(BU$3-1)</f>
        <v>0</v>
      </c>
      <c r="BV47" s="124">
        <f>('Executive Summary(Best)'!$I44/12)*(1+Expense_Increase2)^(BV$3-1)</f>
        <v>0</v>
      </c>
      <c r="BW47" s="124">
        <f>('Executive Summary(Best)'!$I44/12)*(1+Expense_Increase2)^(BW$3-1)</f>
        <v>0</v>
      </c>
      <c r="BX47" s="124">
        <f>('Executive Summary(Best)'!$I44/12)*(1+Expense_Increase2)^(BX$3-1)</f>
        <v>0</v>
      </c>
      <c r="BY47" s="124">
        <f>('Executive Summary(Best)'!$I44/12)*(1+Expense_Increase2)^(BY$3-1)</f>
        <v>0</v>
      </c>
      <c r="BZ47" s="124">
        <f>('Executive Summary(Best)'!$I44/12)*(1+Expense_Increase2)^(BZ$3-1)</f>
        <v>0</v>
      </c>
      <c r="CA47" s="124">
        <f>('Executive Summary(Best)'!$I44/12)*(1+Expense_Increase2)^(CA$3-1)</f>
        <v>0</v>
      </c>
      <c r="CB47" s="124">
        <f>('Executive Summary(Best)'!$I44/12)*(1+Expense_Increase2)^(CB$3-1)</f>
        <v>0</v>
      </c>
      <c r="CC47" s="124">
        <f>('Executive Summary(Best)'!$I44/12)*(1+Expense_Increase2)^(CC$3-1)</f>
        <v>0</v>
      </c>
      <c r="CD47" s="124">
        <f>('Executive Summary(Best)'!$I44/12)*(1+Expense_Increase2)^(CD$3-1)</f>
        <v>0</v>
      </c>
      <c r="CE47" s="124">
        <f>('Executive Summary(Best)'!$I44/12)*(1+Expense_Increase2)^(CE$3-1)</f>
        <v>0</v>
      </c>
      <c r="CF47" s="124">
        <f>('Executive Summary(Best)'!$I44/12)*(1+Expense_Increase2)^(CF$3-1)</f>
        <v>0</v>
      </c>
      <c r="CG47" s="124">
        <f>('Executive Summary(Best)'!$I44/12)*(1+Expense_Increase2)^(CG$3-1)</f>
        <v>0</v>
      </c>
      <c r="CH47" s="124">
        <f>('Executive Summary(Best)'!$I44/12)*(1+Expense_Increase2)^(CH$3-1)</f>
        <v>0</v>
      </c>
      <c r="CI47" s="124">
        <f>('Executive Summary(Best)'!$I44/12)*(1+Expense_Increase2)^(CI$3-1)</f>
        <v>0</v>
      </c>
      <c r="CJ47" s="124">
        <f>('Executive Summary(Best)'!$I44/12)*(1+Expense_Increase2)^(CJ$3-1)</f>
        <v>0</v>
      </c>
      <c r="CK47" s="124">
        <f>('Executive Summary(Best)'!$I44/12)*(1+Expense_Increase2)^(CK$3-1)</f>
        <v>0</v>
      </c>
      <c r="CL47" s="124">
        <f>('Executive Summary(Best)'!$I44/12)*(1+Expense_Increase2)^(CL$3-1)</f>
        <v>0</v>
      </c>
      <c r="CM47" s="124">
        <f>('Executive Summary(Best)'!$I44/12)*(1+Expense_Increase2)^(CM$3-1)</f>
        <v>0</v>
      </c>
      <c r="CN47" s="124">
        <f>('Executive Summary(Best)'!$I44/12)*(1+Expense_Increase2)^(CN$3-1)</f>
        <v>0</v>
      </c>
      <c r="CO47" s="124">
        <f>('Executive Summary(Best)'!$I44/12)*(1+Expense_Increase2)^(CO$3-1)</f>
        <v>0</v>
      </c>
      <c r="CP47" s="124">
        <f>('Executive Summary(Best)'!$I44/12)*(1+Expense_Increase2)^(CP$3-1)</f>
        <v>0</v>
      </c>
      <c r="CQ47" s="124">
        <f>('Executive Summary(Best)'!$I44/12)*(1+Expense_Increase2)^(CQ$3-1)</f>
        <v>0</v>
      </c>
      <c r="CR47" s="124">
        <f>('Executive Summary(Best)'!$I44/12)*(1+Expense_Increase2)^(CR$3-1)</f>
        <v>0</v>
      </c>
      <c r="CS47" s="124">
        <f>('Executive Summary(Best)'!$I44/12)*(1+Expense_Increase2)^(CS$3-1)</f>
        <v>0</v>
      </c>
      <c r="CT47" s="124">
        <f>('Executive Summary(Best)'!$I44/12)*(1+Expense_Increase2)^(CT$3-1)</f>
        <v>0</v>
      </c>
      <c r="CU47" s="124">
        <f>('Executive Summary(Best)'!$I44/12)*(1+Expense_Increase2)^(CU$3-1)</f>
        <v>0</v>
      </c>
      <c r="CV47" s="124">
        <f>('Executive Summary(Best)'!$I44/12)*(1+Expense_Increase2)^(CV$3-1)</f>
        <v>0</v>
      </c>
      <c r="CW47" s="124">
        <f>('Executive Summary(Best)'!$I44/12)*(1+Expense_Increase2)^(CW$3-1)</f>
        <v>0</v>
      </c>
      <c r="CX47" s="124">
        <f>('Executive Summary(Best)'!$I44/12)*(1+Expense_Increase2)^(CX$3-1)</f>
        <v>0</v>
      </c>
      <c r="CY47" s="124">
        <f>('Executive Summary(Best)'!$I44/12)*(1+Expense_Increase2)^(CY$3-1)</f>
        <v>0</v>
      </c>
      <c r="CZ47" s="124">
        <f>('Executive Summary(Best)'!$I44/12)*(1+Expense_Increase2)^(CZ$3-1)</f>
        <v>0</v>
      </c>
      <c r="DA47" s="124">
        <f>('Executive Summary(Best)'!$I44/12)*(1+Expense_Increase2)^(DA$3-1)</f>
        <v>0</v>
      </c>
      <c r="DB47" s="124">
        <f>('Executive Summary(Best)'!$I44/12)*(1+Expense_Increase2)^(DB$3-1)</f>
        <v>0</v>
      </c>
      <c r="DC47" s="124">
        <f>('Executive Summary(Best)'!$I44/12)*(1+Expense_Increase2)^(DC$3-1)</f>
        <v>0</v>
      </c>
      <c r="DD47" s="124">
        <f>('Executive Summary(Best)'!$I44/12)*(1+Expense_Increase2)^(DD$3-1)</f>
        <v>0</v>
      </c>
      <c r="DE47" s="124">
        <f>('Executive Summary(Best)'!$I44/12)*(1+Expense_Increase2)^(DE$3-1)</f>
        <v>0</v>
      </c>
      <c r="DF47" s="124">
        <f>('Executive Summary(Best)'!$I44/12)*(1+Expense_Increase2)^(DF$3-1)</f>
        <v>0</v>
      </c>
      <c r="DG47" s="124">
        <f>('Executive Summary(Best)'!$I44/12)*(1+Expense_Increase2)^(DG$3-1)</f>
        <v>0</v>
      </c>
      <c r="DH47" s="124">
        <f>('Executive Summary(Best)'!$I44/12)*(1+Expense_Increase2)^(DH$3-1)</f>
        <v>0</v>
      </c>
      <c r="DI47" s="124">
        <f>('Executive Summary(Best)'!$I44/12)*(1+Expense_Increase2)^(DI$3-1)</f>
        <v>0</v>
      </c>
      <c r="DJ47" s="124">
        <f>('Executive Summary(Best)'!$I44/12)*(1+Expense_Increase2)^(DJ$3-1)</f>
        <v>0</v>
      </c>
      <c r="DK47" s="124">
        <f>('Executive Summary(Best)'!$I44/12)*(1+Expense_Increase2)^(DK$3-1)</f>
        <v>0</v>
      </c>
      <c r="DL47" s="124">
        <f>('Executive Summary(Best)'!$I44/12)*(1+Expense_Increase2)^(DL$3-1)</f>
        <v>0</v>
      </c>
      <c r="DM47" s="124">
        <f>('Executive Summary(Best)'!$I44/12)*(1+Expense_Increase2)^(DM$3-1)</f>
        <v>0</v>
      </c>
      <c r="DN47" s="124">
        <f>('Executive Summary(Best)'!$I44/12)*(1+Expense_Increase2)^(DN$3-1)</f>
        <v>0</v>
      </c>
      <c r="DO47" s="124">
        <f>('Executive Summary(Best)'!$I44/12)*(1+Expense_Increase2)^(DO$3-1)</f>
        <v>0</v>
      </c>
      <c r="DP47" s="124">
        <f>('Executive Summary(Best)'!$I44/12)*(1+Expense_Increase2)^(DP$3-1)</f>
        <v>0</v>
      </c>
      <c r="DQ47" s="124">
        <f>('Executive Summary(Best)'!$I44/12)*(1+Expense_Increase2)^(DQ$3-1)</f>
        <v>0</v>
      </c>
      <c r="DR47" s="124">
        <f>('Executive Summary(Best)'!$I44/12)*(1+Expense_Increase2)^(DR$3-1)</f>
        <v>0</v>
      </c>
      <c r="DS47" s="124">
        <f>('Executive Summary(Best)'!$I44/12)*(1+Expense_Increase2)^(DS$3-1)</f>
        <v>0</v>
      </c>
      <c r="DT47" s="124">
        <f>('Executive Summary(Best)'!$I44/12)*(1+Expense_Increase2)^(DT$3-1)</f>
        <v>0</v>
      </c>
      <c r="DU47" s="124">
        <f>('Executive Summary(Best)'!$I44/12)*(1+Expense_Increase2)^(DU$3-1)</f>
        <v>0</v>
      </c>
      <c r="DV47" s="124">
        <f>('Executive Summary(Best)'!$I44/12)*(1+Expense_Increase2)^(DV$3-1)</f>
        <v>0</v>
      </c>
      <c r="DW47" s="124">
        <f>('Executive Summary(Best)'!$I44/12)*(1+Expense_Increase2)^(DW$3-1)</f>
        <v>0</v>
      </c>
      <c r="DX47" s="124">
        <f>('Executive Summary(Best)'!$I44/12)*(1+Expense_Increase2)^(DX$3-1)</f>
        <v>0</v>
      </c>
      <c r="DY47" s="124">
        <f>('Executive Summary(Best)'!$I44/12)*(1+Expense_Increase2)^(DY$3-1)</f>
        <v>0</v>
      </c>
      <c r="DZ47" s="124">
        <f>('Executive Summary(Best)'!$I44/12)*(1+Expense_Increase2)^(DZ$3-1)</f>
        <v>0</v>
      </c>
      <c r="EA47" s="124">
        <f>('Executive Summary(Best)'!$I44/12)*(1+Expense_Increase2)^(EA$3-1)</f>
        <v>0</v>
      </c>
      <c r="EB47" s="124">
        <f>('Executive Summary(Best)'!$I44/12)*(1+Expense_Increase2)^(EB$3-1)</f>
        <v>0</v>
      </c>
      <c r="EC47" s="124">
        <f>('Executive Summary(Best)'!$I44/12)*(1+Expense_Increase2)^(EC$3-1)</f>
        <v>0</v>
      </c>
      <c r="ED47" s="124">
        <f>('Executive Summary(Best)'!$I44/12)*(1+Expense_Increase2)^(ED$3-1)</f>
        <v>0</v>
      </c>
      <c r="EE47" s="124">
        <f>('Executive Summary(Best)'!$I44/12)*(1+Expense_Increase2)^(EE$3-1)</f>
        <v>0</v>
      </c>
      <c r="EF47" s="124">
        <f>('Executive Summary(Best)'!$I44/12)*(1+Expense_Increase2)^(EF$3-1)</f>
        <v>0</v>
      </c>
      <c r="EG47" s="124">
        <f>('Executive Summary(Best)'!$I44/12)*(1+Expense_Increase2)^(EG$3-1)</f>
        <v>0</v>
      </c>
      <c r="EH47" s="124">
        <f>('Executive Summary(Best)'!$I44/12)*(1+Expense_Increase2)^(EH$3-1)</f>
        <v>0</v>
      </c>
      <c r="EI47" s="124">
        <f>('Executive Summary(Best)'!$I44/12)*(1+Expense_Increase2)^(EI$3-1)</f>
        <v>0</v>
      </c>
      <c r="EJ47" s="124">
        <f>('Executive Summary(Best)'!$I44/12)*(1+Expense_Increase2)^(EJ$3-1)</f>
        <v>0</v>
      </c>
      <c r="EK47" s="124">
        <f>('Executive Summary(Best)'!$I44/12)*(1+Expense_Increase2)^(EK$3-1)</f>
        <v>0</v>
      </c>
      <c r="EL47" s="124">
        <f>('Executive Summary(Best)'!$I44/12)*(1+Expense_Increase2)^(EL$3-1)</f>
        <v>0</v>
      </c>
      <c r="EM47" s="124">
        <f>('Executive Summary(Best)'!$I44/12)*(1+Expense_Increase2)^(EM$3-1)</f>
        <v>0</v>
      </c>
      <c r="EN47" s="124">
        <f>('Executive Summary(Best)'!$I44/12)*(1+Expense_Increase2)^(EN$3-1)</f>
        <v>0</v>
      </c>
      <c r="EO47" s="124">
        <f>('Executive Summary(Best)'!$I44/12)*(1+Expense_Increase2)^(EO$3-1)</f>
        <v>0</v>
      </c>
      <c r="EP47" s="124">
        <f>('Executive Summary(Best)'!$I44/12)*(1+Expense_Increase2)^(EP$3-1)</f>
        <v>0</v>
      </c>
      <c r="EQ47" s="27"/>
    </row>
    <row r="48" spans="2:147" ht="15.75" customHeight="1" x14ac:dyDescent="0.2">
      <c r="B48" s="161" t="str">
        <f>Executive_Summary!F45</f>
        <v xml:space="preserve">Key/Lock Replacement </v>
      </c>
      <c r="Z48" s="3"/>
      <c r="AA48" s="124">
        <f>('Executive Summary(Best)'!$I45/12)*(1+Expense_Increase2)^(AA$3-1)</f>
        <v>0</v>
      </c>
      <c r="AB48" s="124">
        <f>('Executive Summary(Best)'!$I45/12)*(1+Expense_Increase2)^(AB$3-1)</f>
        <v>0</v>
      </c>
      <c r="AC48" s="124">
        <f>('Executive Summary(Best)'!$I45/12)*(1+Expense_Increase2)^(AC$3-1)</f>
        <v>0</v>
      </c>
      <c r="AD48" s="124">
        <f>('Executive Summary(Best)'!$I45/12)*(1+Expense_Increase2)^(AD$3-1)</f>
        <v>0</v>
      </c>
      <c r="AE48" s="124">
        <f>('Executive Summary(Best)'!$I45/12)*(1+Expense_Increase2)^(AE$3-1)</f>
        <v>0</v>
      </c>
      <c r="AF48" s="124">
        <f>('Executive Summary(Best)'!$I45/12)*(1+Expense_Increase2)^(AF$3-1)</f>
        <v>0</v>
      </c>
      <c r="AG48" s="124">
        <f>('Executive Summary(Best)'!$I45/12)*(1+Expense_Increase2)^(AG$3-1)</f>
        <v>0</v>
      </c>
      <c r="AH48" s="124">
        <f>('Executive Summary(Best)'!$I45/12)*(1+Expense_Increase2)^(AH$3-1)</f>
        <v>0</v>
      </c>
      <c r="AI48" s="124">
        <f>('Executive Summary(Best)'!$I45/12)*(1+Expense_Increase2)^(AI$3-1)</f>
        <v>0</v>
      </c>
      <c r="AJ48" s="124">
        <f>('Executive Summary(Best)'!$I45/12)*(1+Expense_Increase2)^(AJ$3-1)</f>
        <v>0</v>
      </c>
      <c r="AK48" s="124">
        <f>('Executive Summary(Best)'!$I45/12)*(1+Expense_Increase2)^(AK$3-1)</f>
        <v>0</v>
      </c>
      <c r="AL48" s="124">
        <f>('Executive Summary(Best)'!$I45/12)*(1+Expense_Increase2)^(AL$3-1)</f>
        <v>0</v>
      </c>
      <c r="AM48" s="124">
        <f>('Executive Summary(Best)'!$I45/12)*(1+Expense_Increase2)^(AM$3-1)</f>
        <v>0</v>
      </c>
      <c r="AN48" s="124">
        <f>('Executive Summary(Best)'!$I45/12)*(1+Expense_Increase2)^(AN$3-1)</f>
        <v>0</v>
      </c>
      <c r="AO48" s="124">
        <f>('Executive Summary(Best)'!$I45/12)*(1+Expense_Increase2)^(AO$3-1)</f>
        <v>0</v>
      </c>
      <c r="AP48" s="124">
        <f>('Executive Summary(Best)'!$I45/12)*(1+Expense_Increase2)^(AP$3-1)</f>
        <v>0</v>
      </c>
      <c r="AQ48" s="124">
        <f>('Executive Summary(Best)'!$I45/12)*(1+Expense_Increase2)^(AQ$3-1)</f>
        <v>0</v>
      </c>
      <c r="AR48" s="124">
        <f>('Executive Summary(Best)'!$I45/12)*(1+Expense_Increase2)^(AR$3-1)</f>
        <v>0</v>
      </c>
      <c r="AS48" s="124">
        <f>('Executive Summary(Best)'!$I45/12)*(1+Expense_Increase2)^(AS$3-1)</f>
        <v>0</v>
      </c>
      <c r="AT48" s="124">
        <f>('Executive Summary(Best)'!$I45/12)*(1+Expense_Increase2)^(AT$3-1)</f>
        <v>0</v>
      </c>
      <c r="AU48" s="124">
        <f>('Executive Summary(Best)'!$I45/12)*(1+Expense_Increase2)^(AU$3-1)</f>
        <v>0</v>
      </c>
      <c r="AV48" s="124">
        <f>('Executive Summary(Best)'!$I45/12)*(1+Expense_Increase2)^(AV$3-1)</f>
        <v>0</v>
      </c>
      <c r="AW48" s="124">
        <f>('Executive Summary(Best)'!$I45/12)*(1+Expense_Increase2)^(AW$3-1)</f>
        <v>0</v>
      </c>
      <c r="AX48" s="124">
        <f>('Executive Summary(Best)'!$I45/12)*(1+Expense_Increase2)^(AX$3-1)</f>
        <v>0</v>
      </c>
      <c r="AY48" s="124">
        <f>('Executive Summary(Best)'!$I45/12)*(1+Expense_Increase2)^(AY$3-1)</f>
        <v>0</v>
      </c>
      <c r="AZ48" s="124">
        <f>('Executive Summary(Best)'!$I45/12)*(1+Expense_Increase2)^(AZ$3-1)</f>
        <v>0</v>
      </c>
      <c r="BA48" s="124">
        <f>('Executive Summary(Best)'!$I45/12)*(1+Expense_Increase2)^(BA$3-1)</f>
        <v>0</v>
      </c>
      <c r="BB48" s="124">
        <f>('Executive Summary(Best)'!$I45/12)*(1+Expense_Increase2)^(BB$3-1)</f>
        <v>0</v>
      </c>
      <c r="BC48" s="124">
        <f>('Executive Summary(Best)'!$I45/12)*(1+Expense_Increase2)^(BC$3-1)</f>
        <v>0</v>
      </c>
      <c r="BD48" s="124">
        <f>('Executive Summary(Best)'!$I45/12)*(1+Expense_Increase2)^(BD$3-1)</f>
        <v>0</v>
      </c>
      <c r="BE48" s="124">
        <f>('Executive Summary(Best)'!$I45/12)*(1+Expense_Increase2)^(BE$3-1)</f>
        <v>0</v>
      </c>
      <c r="BF48" s="124">
        <f>('Executive Summary(Best)'!$I45/12)*(1+Expense_Increase2)^(BF$3-1)</f>
        <v>0</v>
      </c>
      <c r="BG48" s="124">
        <f>('Executive Summary(Best)'!$I45/12)*(1+Expense_Increase2)^(BG$3-1)</f>
        <v>0</v>
      </c>
      <c r="BH48" s="124">
        <f>('Executive Summary(Best)'!$I45/12)*(1+Expense_Increase2)^(BH$3-1)</f>
        <v>0</v>
      </c>
      <c r="BI48" s="124">
        <f>('Executive Summary(Best)'!$I45/12)*(1+Expense_Increase2)^(BI$3-1)</f>
        <v>0</v>
      </c>
      <c r="BJ48" s="124">
        <f>('Executive Summary(Best)'!$I45/12)*(1+Expense_Increase2)^(BJ$3-1)</f>
        <v>0</v>
      </c>
      <c r="BK48" s="124">
        <f>('Executive Summary(Best)'!$I45/12)*(1+Expense_Increase2)^(BK$3-1)</f>
        <v>0</v>
      </c>
      <c r="BL48" s="124">
        <f>('Executive Summary(Best)'!$I45/12)*(1+Expense_Increase2)^(BL$3-1)</f>
        <v>0</v>
      </c>
      <c r="BM48" s="124">
        <f>('Executive Summary(Best)'!$I45/12)*(1+Expense_Increase2)^(BM$3-1)</f>
        <v>0</v>
      </c>
      <c r="BN48" s="124">
        <f>('Executive Summary(Best)'!$I45/12)*(1+Expense_Increase2)^(BN$3-1)</f>
        <v>0</v>
      </c>
      <c r="BO48" s="124">
        <f>('Executive Summary(Best)'!$I45/12)*(1+Expense_Increase2)^(BO$3-1)</f>
        <v>0</v>
      </c>
      <c r="BP48" s="124">
        <f>('Executive Summary(Best)'!$I45/12)*(1+Expense_Increase2)^(BP$3-1)</f>
        <v>0</v>
      </c>
      <c r="BQ48" s="124">
        <f>('Executive Summary(Best)'!$I45/12)*(1+Expense_Increase2)^(BQ$3-1)</f>
        <v>0</v>
      </c>
      <c r="BR48" s="124">
        <f>('Executive Summary(Best)'!$I45/12)*(1+Expense_Increase2)^(BR$3-1)</f>
        <v>0</v>
      </c>
      <c r="BS48" s="124">
        <f>('Executive Summary(Best)'!$I45/12)*(1+Expense_Increase2)^(BS$3-1)</f>
        <v>0</v>
      </c>
      <c r="BT48" s="124">
        <f>('Executive Summary(Best)'!$I45/12)*(1+Expense_Increase2)^(BT$3-1)</f>
        <v>0</v>
      </c>
      <c r="BU48" s="124">
        <f>('Executive Summary(Best)'!$I45/12)*(1+Expense_Increase2)^(BU$3-1)</f>
        <v>0</v>
      </c>
      <c r="BV48" s="124">
        <f>('Executive Summary(Best)'!$I45/12)*(1+Expense_Increase2)^(BV$3-1)</f>
        <v>0</v>
      </c>
      <c r="BW48" s="124">
        <f>('Executive Summary(Best)'!$I45/12)*(1+Expense_Increase2)^(BW$3-1)</f>
        <v>0</v>
      </c>
      <c r="BX48" s="124">
        <f>('Executive Summary(Best)'!$I45/12)*(1+Expense_Increase2)^(BX$3-1)</f>
        <v>0</v>
      </c>
      <c r="BY48" s="124">
        <f>('Executive Summary(Best)'!$I45/12)*(1+Expense_Increase2)^(BY$3-1)</f>
        <v>0</v>
      </c>
      <c r="BZ48" s="124">
        <f>('Executive Summary(Best)'!$I45/12)*(1+Expense_Increase2)^(BZ$3-1)</f>
        <v>0</v>
      </c>
      <c r="CA48" s="124">
        <f>('Executive Summary(Best)'!$I45/12)*(1+Expense_Increase2)^(CA$3-1)</f>
        <v>0</v>
      </c>
      <c r="CB48" s="124">
        <f>('Executive Summary(Best)'!$I45/12)*(1+Expense_Increase2)^(CB$3-1)</f>
        <v>0</v>
      </c>
      <c r="CC48" s="124">
        <f>('Executive Summary(Best)'!$I45/12)*(1+Expense_Increase2)^(CC$3-1)</f>
        <v>0</v>
      </c>
      <c r="CD48" s="124">
        <f>('Executive Summary(Best)'!$I45/12)*(1+Expense_Increase2)^(CD$3-1)</f>
        <v>0</v>
      </c>
      <c r="CE48" s="124">
        <f>('Executive Summary(Best)'!$I45/12)*(1+Expense_Increase2)^(CE$3-1)</f>
        <v>0</v>
      </c>
      <c r="CF48" s="124">
        <f>('Executive Summary(Best)'!$I45/12)*(1+Expense_Increase2)^(CF$3-1)</f>
        <v>0</v>
      </c>
      <c r="CG48" s="124">
        <f>('Executive Summary(Best)'!$I45/12)*(1+Expense_Increase2)^(CG$3-1)</f>
        <v>0</v>
      </c>
      <c r="CH48" s="124">
        <f>('Executive Summary(Best)'!$I45/12)*(1+Expense_Increase2)^(CH$3-1)</f>
        <v>0</v>
      </c>
      <c r="CI48" s="124">
        <f>('Executive Summary(Best)'!$I45/12)*(1+Expense_Increase2)^(CI$3-1)</f>
        <v>0</v>
      </c>
      <c r="CJ48" s="124">
        <f>('Executive Summary(Best)'!$I45/12)*(1+Expense_Increase2)^(CJ$3-1)</f>
        <v>0</v>
      </c>
      <c r="CK48" s="124">
        <f>('Executive Summary(Best)'!$I45/12)*(1+Expense_Increase2)^(CK$3-1)</f>
        <v>0</v>
      </c>
      <c r="CL48" s="124">
        <f>('Executive Summary(Best)'!$I45/12)*(1+Expense_Increase2)^(CL$3-1)</f>
        <v>0</v>
      </c>
      <c r="CM48" s="124">
        <f>('Executive Summary(Best)'!$I45/12)*(1+Expense_Increase2)^(CM$3-1)</f>
        <v>0</v>
      </c>
      <c r="CN48" s="124">
        <f>('Executive Summary(Best)'!$I45/12)*(1+Expense_Increase2)^(CN$3-1)</f>
        <v>0</v>
      </c>
      <c r="CO48" s="124">
        <f>('Executive Summary(Best)'!$I45/12)*(1+Expense_Increase2)^(CO$3-1)</f>
        <v>0</v>
      </c>
      <c r="CP48" s="124">
        <f>('Executive Summary(Best)'!$I45/12)*(1+Expense_Increase2)^(CP$3-1)</f>
        <v>0</v>
      </c>
      <c r="CQ48" s="124">
        <f>('Executive Summary(Best)'!$I45/12)*(1+Expense_Increase2)^(CQ$3-1)</f>
        <v>0</v>
      </c>
      <c r="CR48" s="124">
        <f>('Executive Summary(Best)'!$I45/12)*(1+Expense_Increase2)^(CR$3-1)</f>
        <v>0</v>
      </c>
      <c r="CS48" s="124">
        <f>('Executive Summary(Best)'!$I45/12)*(1+Expense_Increase2)^(CS$3-1)</f>
        <v>0</v>
      </c>
      <c r="CT48" s="124">
        <f>('Executive Summary(Best)'!$I45/12)*(1+Expense_Increase2)^(CT$3-1)</f>
        <v>0</v>
      </c>
      <c r="CU48" s="124">
        <f>('Executive Summary(Best)'!$I45/12)*(1+Expense_Increase2)^(CU$3-1)</f>
        <v>0</v>
      </c>
      <c r="CV48" s="124">
        <f>('Executive Summary(Best)'!$I45/12)*(1+Expense_Increase2)^(CV$3-1)</f>
        <v>0</v>
      </c>
      <c r="CW48" s="124">
        <f>('Executive Summary(Best)'!$I45/12)*(1+Expense_Increase2)^(CW$3-1)</f>
        <v>0</v>
      </c>
      <c r="CX48" s="124">
        <f>('Executive Summary(Best)'!$I45/12)*(1+Expense_Increase2)^(CX$3-1)</f>
        <v>0</v>
      </c>
      <c r="CY48" s="124">
        <f>('Executive Summary(Best)'!$I45/12)*(1+Expense_Increase2)^(CY$3-1)</f>
        <v>0</v>
      </c>
      <c r="CZ48" s="124">
        <f>('Executive Summary(Best)'!$I45/12)*(1+Expense_Increase2)^(CZ$3-1)</f>
        <v>0</v>
      </c>
      <c r="DA48" s="124">
        <f>('Executive Summary(Best)'!$I45/12)*(1+Expense_Increase2)^(DA$3-1)</f>
        <v>0</v>
      </c>
      <c r="DB48" s="124">
        <f>('Executive Summary(Best)'!$I45/12)*(1+Expense_Increase2)^(DB$3-1)</f>
        <v>0</v>
      </c>
      <c r="DC48" s="124">
        <f>('Executive Summary(Best)'!$I45/12)*(1+Expense_Increase2)^(DC$3-1)</f>
        <v>0</v>
      </c>
      <c r="DD48" s="124">
        <f>('Executive Summary(Best)'!$I45/12)*(1+Expense_Increase2)^(DD$3-1)</f>
        <v>0</v>
      </c>
      <c r="DE48" s="124">
        <f>('Executive Summary(Best)'!$I45/12)*(1+Expense_Increase2)^(DE$3-1)</f>
        <v>0</v>
      </c>
      <c r="DF48" s="124">
        <f>('Executive Summary(Best)'!$I45/12)*(1+Expense_Increase2)^(DF$3-1)</f>
        <v>0</v>
      </c>
      <c r="DG48" s="124">
        <f>('Executive Summary(Best)'!$I45/12)*(1+Expense_Increase2)^(DG$3-1)</f>
        <v>0</v>
      </c>
      <c r="DH48" s="124">
        <f>('Executive Summary(Best)'!$I45/12)*(1+Expense_Increase2)^(DH$3-1)</f>
        <v>0</v>
      </c>
      <c r="DI48" s="124">
        <f>('Executive Summary(Best)'!$I45/12)*(1+Expense_Increase2)^(DI$3-1)</f>
        <v>0</v>
      </c>
      <c r="DJ48" s="124">
        <f>('Executive Summary(Best)'!$I45/12)*(1+Expense_Increase2)^(DJ$3-1)</f>
        <v>0</v>
      </c>
      <c r="DK48" s="124">
        <f>('Executive Summary(Best)'!$I45/12)*(1+Expense_Increase2)^(DK$3-1)</f>
        <v>0</v>
      </c>
      <c r="DL48" s="124">
        <f>('Executive Summary(Best)'!$I45/12)*(1+Expense_Increase2)^(DL$3-1)</f>
        <v>0</v>
      </c>
      <c r="DM48" s="124">
        <f>('Executive Summary(Best)'!$I45/12)*(1+Expense_Increase2)^(DM$3-1)</f>
        <v>0</v>
      </c>
      <c r="DN48" s="124">
        <f>('Executive Summary(Best)'!$I45/12)*(1+Expense_Increase2)^(DN$3-1)</f>
        <v>0</v>
      </c>
      <c r="DO48" s="124">
        <f>('Executive Summary(Best)'!$I45/12)*(1+Expense_Increase2)^(DO$3-1)</f>
        <v>0</v>
      </c>
      <c r="DP48" s="124">
        <f>('Executive Summary(Best)'!$I45/12)*(1+Expense_Increase2)^(DP$3-1)</f>
        <v>0</v>
      </c>
      <c r="DQ48" s="124">
        <f>('Executive Summary(Best)'!$I45/12)*(1+Expense_Increase2)^(DQ$3-1)</f>
        <v>0</v>
      </c>
      <c r="DR48" s="124">
        <f>('Executive Summary(Best)'!$I45/12)*(1+Expense_Increase2)^(DR$3-1)</f>
        <v>0</v>
      </c>
      <c r="DS48" s="124">
        <f>('Executive Summary(Best)'!$I45/12)*(1+Expense_Increase2)^(DS$3-1)</f>
        <v>0</v>
      </c>
      <c r="DT48" s="124">
        <f>('Executive Summary(Best)'!$I45/12)*(1+Expense_Increase2)^(DT$3-1)</f>
        <v>0</v>
      </c>
      <c r="DU48" s="124">
        <f>('Executive Summary(Best)'!$I45/12)*(1+Expense_Increase2)^(DU$3-1)</f>
        <v>0</v>
      </c>
      <c r="DV48" s="124">
        <f>('Executive Summary(Best)'!$I45/12)*(1+Expense_Increase2)^(DV$3-1)</f>
        <v>0</v>
      </c>
      <c r="DW48" s="124">
        <f>('Executive Summary(Best)'!$I45/12)*(1+Expense_Increase2)^(DW$3-1)</f>
        <v>0</v>
      </c>
      <c r="DX48" s="124">
        <f>('Executive Summary(Best)'!$I45/12)*(1+Expense_Increase2)^(DX$3-1)</f>
        <v>0</v>
      </c>
      <c r="DY48" s="124">
        <f>('Executive Summary(Best)'!$I45/12)*(1+Expense_Increase2)^(DY$3-1)</f>
        <v>0</v>
      </c>
      <c r="DZ48" s="124">
        <f>('Executive Summary(Best)'!$I45/12)*(1+Expense_Increase2)^(DZ$3-1)</f>
        <v>0</v>
      </c>
      <c r="EA48" s="124">
        <f>('Executive Summary(Best)'!$I45/12)*(1+Expense_Increase2)^(EA$3-1)</f>
        <v>0</v>
      </c>
      <c r="EB48" s="124">
        <f>('Executive Summary(Best)'!$I45/12)*(1+Expense_Increase2)^(EB$3-1)</f>
        <v>0</v>
      </c>
      <c r="EC48" s="124">
        <f>('Executive Summary(Best)'!$I45/12)*(1+Expense_Increase2)^(EC$3-1)</f>
        <v>0</v>
      </c>
      <c r="ED48" s="124">
        <f>('Executive Summary(Best)'!$I45/12)*(1+Expense_Increase2)^(ED$3-1)</f>
        <v>0</v>
      </c>
      <c r="EE48" s="124">
        <f>('Executive Summary(Best)'!$I45/12)*(1+Expense_Increase2)^(EE$3-1)</f>
        <v>0</v>
      </c>
      <c r="EF48" s="124">
        <f>('Executive Summary(Best)'!$I45/12)*(1+Expense_Increase2)^(EF$3-1)</f>
        <v>0</v>
      </c>
      <c r="EG48" s="124">
        <f>('Executive Summary(Best)'!$I45/12)*(1+Expense_Increase2)^(EG$3-1)</f>
        <v>0</v>
      </c>
      <c r="EH48" s="124">
        <f>('Executive Summary(Best)'!$I45/12)*(1+Expense_Increase2)^(EH$3-1)</f>
        <v>0</v>
      </c>
      <c r="EI48" s="124">
        <f>('Executive Summary(Best)'!$I45/12)*(1+Expense_Increase2)^(EI$3-1)</f>
        <v>0</v>
      </c>
      <c r="EJ48" s="124">
        <f>('Executive Summary(Best)'!$I45/12)*(1+Expense_Increase2)^(EJ$3-1)</f>
        <v>0</v>
      </c>
      <c r="EK48" s="124">
        <f>('Executive Summary(Best)'!$I45/12)*(1+Expense_Increase2)^(EK$3-1)</f>
        <v>0</v>
      </c>
      <c r="EL48" s="124">
        <f>('Executive Summary(Best)'!$I45/12)*(1+Expense_Increase2)^(EL$3-1)</f>
        <v>0</v>
      </c>
      <c r="EM48" s="124">
        <f>('Executive Summary(Best)'!$I45/12)*(1+Expense_Increase2)^(EM$3-1)</f>
        <v>0</v>
      </c>
      <c r="EN48" s="124">
        <f>('Executive Summary(Best)'!$I45/12)*(1+Expense_Increase2)^(EN$3-1)</f>
        <v>0</v>
      </c>
      <c r="EO48" s="124">
        <f>('Executive Summary(Best)'!$I45/12)*(1+Expense_Increase2)^(EO$3-1)</f>
        <v>0</v>
      </c>
      <c r="EP48" s="124">
        <f>('Executive Summary(Best)'!$I45/12)*(1+Expense_Increase2)^(EP$3-1)</f>
        <v>0</v>
      </c>
      <c r="EQ48" s="27"/>
    </row>
    <row r="49" spans="2:147" ht="15.75" customHeight="1" x14ac:dyDescent="0.2">
      <c r="B49" s="161" t="str">
        <f>Executive_Summary!F46</f>
        <v xml:space="preserve">Appliance Repairs </v>
      </c>
      <c r="Z49" s="3"/>
      <c r="AA49" s="124">
        <f>('Executive Summary(Best)'!$I46/12)*(1+Expense_Increase2)^(AA$3-1)</f>
        <v>0</v>
      </c>
      <c r="AB49" s="124">
        <f>('Executive Summary(Best)'!$I46/12)*(1+Expense_Increase2)^(AB$3-1)</f>
        <v>0</v>
      </c>
      <c r="AC49" s="124">
        <f>('Executive Summary(Best)'!$I46/12)*(1+Expense_Increase2)^(AC$3-1)</f>
        <v>0</v>
      </c>
      <c r="AD49" s="124">
        <f>('Executive Summary(Best)'!$I46/12)*(1+Expense_Increase2)^(AD$3-1)</f>
        <v>0</v>
      </c>
      <c r="AE49" s="124">
        <f>('Executive Summary(Best)'!$I46/12)*(1+Expense_Increase2)^(AE$3-1)</f>
        <v>0</v>
      </c>
      <c r="AF49" s="124">
        <f>('Executive Summary(Best)'!$I46/12)*(1+Expense_Increase2)^(AF$3-1)</f>
        <v>0</v>
      </c>
      <c r="AG49" s="124">
        <f>('Executive Summary(Best)'!$I46/12)*(1+Expense_Increase2)^(AG$3-1)</f>
        <v>0</v>
      </c>
      <c r="AH49" s="124">
        <f>('Executive Summary(Best)'!$I46/12)*(1+Expense_Increase2)^(AH$3-1)</f>
        <v>0</v>
      </c>
      <c r="AI49" s="124">
        <f>('Executive Summary(Best)'!$I46/12)*(1+Expense_Increase2)^(AI$3-1)</f>
        <v>0</v>
      </c>
      <c r="AJ49" s="124">
        <f>('Executive Summary(Best)'!$I46/12)*(1+Expense_Increase2)^(AJ$3-1)</f>
        <v>0</v>
      </c>
      <c r="AK49" s="124">
        <f>('Executive Summary(Best)'!$I46/12)*(1+Expense_Increase2)^(AK$3-1)</f>
        <v>0</v>
      </c>
      <c r="AL49" s="124">
        <f>('Executive Summary(Best)'!$I46/12)*(1+Expense_Increase2)^(AL$3-1)</f>
        <v>0</v>
      </c>
      <c r="AM49" s="124">
        <f>('Executive Summary(Best)'!$I46/12)*(1+Expense_Increase2)^(AM$3-1)</f>
        <v>0</v>
      </c>
      <c r="AN49" s="124">
        <f>('Executive Summary(Best)'!$I46/12)*(1+Expense_Increase2)^(AN$3-1)</f>
        <v>0</v>
      </c>
      <c r="AO49" s="124">
        <f>('Executive Summary(Best)'!$I46/12)*(1+Expense_Increase2)^(AO$3-1)</f>
        <v>0</v>
      </c>
      <c r="AP49" s="124">
        <f>('Executive Summary(Best)'!$I46/12)*(1+Expense_Increase2)^(AP$3-1)</f>
        <v>0</v>
      </c>
      <c r="AQ49" s="124">
        <f>('Executive Summary(Best)'!$I46/12)*(1+Expense_Increase2)^(AQ$3-1)</f>
        <v>0</v>
      </c>
      <c r="AR49" s="124">
        <f>('Executive Summary(Best)'!$I46/12)*(1+Expense_Increase2)^(AR$3-1)</f>
        <v>0</v>
      </c>
      <c r="AS49" s="124">
        <f>('Executive Summary(Best)'!$I46/12)*(1+Expense_Increase2)^(AS$3-1)</f>
        <v>0</v>
      </c>
      <c r="AT49" s="124">
        <f>('Executive Summary(Best)'!$I46/12)*(1+Expense_Increase2)^(AT$3-1)</f>
        <v>0</v>
      </c>
      <c r="AU49" s="124">
        <f>('Executive Summary(Best)'!$I46/12)*(1+Expense_Increase2)^(AU$3-1)</f>
        <v>0</v>
      </c>
      <c r="AV49" s="124">
        <f>('Executive Summary(Best)'!$I46/12)*(1+Expense_Increase2)^(AV$3-1)</f>
        <v>0</v>
      </c>
      <c r="AW49" s="124">
        <f>('Executive Summary(Best)'!$I46/12)*(1+Expense_Increase2)^(AW$3-1)</f>
        <v>0</v>
      </c>
      <c r="AX49" s="124">
        <f>('Executive Summary(Best)'!$I46/12)*(1+Expense_Increase2)^(AX$3-1)</f>
        <v>0</v>
      </c>
      <c r="AY49" s="124">
        <f>('Executive Summary(Best)'!$I46/12)*(1+Expense_Increase2)^(AY$3-1)</f>
        <v>0</v>
      </c>
      <c r="AZ49" s="124">
        <f>('Executive Summary(Best)'!$I46/12)*(1+Expense_Increase2)^(AZ$3-1)</f>
        <v>0</v>
      </c>
      <c r="BA49" s="124">
        <f>('Executive Summary(Best)'!$I46/12)*(1+Expense_Increase2)^(BA$3-1)</f>
        <v>0</v>
      </c>
      <c r="BB49" s="124">
        <f>('Executive Summary(Best)'!$I46/12)*(1+Expense_Increase2)^(BB$3-1)</f>
        <v>0</v>
      </c>
      <c r="BC49" s="124">
        <f>('Executive Summary(Best)'!$I46/12)*(1+Expense_Increase2)^(BC$3-1)</f>
        <v>0</v>
      </c>
      <c r="BD49" s="124">
        <f>('Executive Summary(Best)'!$I46/12)*(1+Expense_Increase2)^(BD$3-1)</f>
        <v>0</v>
      </c>
      <c r="BE49" s="124">
        <f>('Executive Summary(Best)'!$I46/12)*(1+Expense_Increase2)^(BE$3-1)</f>
        <v>0</v>
      </c>
      <c r="BF49" s="124">
        <f>('Executive Summary(Best)'!$I46/12)*(1+Expense_Increase2)^(BF$3-1)</f>
        <v>0</v>
      </c>
      <c r="BG49" s="124">
        <f>('Executive Summary(Best)'!$I46/12)*(1+Expense_Increase2)^(BG$3-1)</f>
        <v>0</v>
      </c>
      <c r="BH49" s="124">
        <f>('Executive Summary(Best)'!$I46/12)*(1+Expense_Increase2)^(BH$3-1)</f>
        <v>0</v>
      </c>
      <c r="BI49" s="124">
        <f>('Executive Summary(Best)'!$I46/12)*(1+Expense_Increase2)^(BI$3-1)</f>
        <v>0</v>
      </c>
      <c r="BJ49" s="124">
        <f>('Executive Summary(Best)'!$I46/12)*(1+Expense_Increase2)^(BJ$3-1)</f>
        <v>0</v>
      </c>
      <c r="BK49" s="124">
        <f>('Executive Summary(Best)'!$I46/12)*(1+Expense_Increase2)^(BK$3-1)</f>
        <v>0</v>
      </c>
      <c r="BL49" s="124">
        <f>('Executive Summary(Best)'!$I46/12)*(1+Expense_Increase2)^(BL$3-1)</f>
        <v>0</v>
      </c>
      <c r="BM49" s="124">
        <f>('Executive Summary(Best)'!$I46/12)*(1+Expense_Increase2)^(BM$3-1)</f>
        <v>0</v>
      </c>
      <c r="BN49" s="124">
        <f>('Executive Summary(Best)'!$I46/12)*(1+Expense_Increase2)^(BN$3-1)</f>
        <v>0</v>
      </c>
      <c r="BO49" s="124">
        <f>('Executive Summary(Best)'!$I46/12)*(1+Expense_Increase2)^(BO$3-1)</f>
        <v>0</v>
      </c>
      <c r="BP49" s="124">
        <f>('Executive Summary(Best)'!$I46/12)*(1+Expense_Increase2)^(BP$3-1)</f>
        <v>0</v>
      </c>
      <c r="BQ49" s="124">
        <f>('Executive Summary(Best)'!$I46/12)*(1+Expense_Increase2)^(BQ$3-1)</f>
        <v>0</v>
      </c>
      <c r="BR49" s="124">
        <f>('Executive Summary(Best)'!$I46/12)*(1+Expense_Increase2)^(BR$3-1)</f>
        <v>0</v>
      </c>
      <c r="BS49" s="124">
        <f>('Executive Summary(Best)'!$I46/12)*(1+Expense_Increase2)^(BS$3-1)</f>
        <v>0</v>
      </c>
      <c r="BT49" s="124">
        <f>('Executive Summary(Best)'!$I46/12)*(1+Expense_Increase2)^(BT$3-1)</f>
        <v>0</v>
      </c>
      <c r="BU49" s="124">
        <f>('Executive Summary(Best)'!$I46/12)*(1+Expense_Increase2)^(BU$3-1)</f>
        <v>0</v>
      </c>
      <c r="BV49" s="124">
        <f>('Executive Summary(Best)'!$I46/12)*(1+Expense_Increase2)^(BV$3-1)</f>
        <v>0</v>
      </c>
      <c r="BW49" s="124">
        <f>('Executive Summary(Best)'!$I46/12)*(1+Expense_Increase2)^(BW$3-1)</f>
        <v>0</v>
      </c>
      <c r="BX49" s="124">
        <f>('Executive Summary(Best)'!$I46/12)*(1+Expense_Increase2)^(BX$3-1)</f>
        <v>0</v>
      </c>
      <c r="BY49" s="124">
        <f>('Executive Summary(Best)'!$I46/12)*(1+Expense_Increase2)^(BY$3-1)</f>
        <v>0</v>
      </c>
      <c r="BZ49" s="124">
        <f>('Executive Summary(Best)'!$I46/12)*(1+Expense_Increase2)^(BZ$3-1)</f>
        <v>0</v>
      </c>
      <c r="CA49" s="124">
        <f>('Executive Summary(Best)'!$I46/12)*(1+Expense_Increase2)^(CA$3-1)</f>
        <v>0</v>
      </c>
      <c r="CB49" s="124">
        <f>('Executive Summary(Best)'!$I46/12)*(1+Expense_Increase2)^(CB$3-1)</f>
        <v>0</v>
      </c>
      <c r="CC49" s="124">
        <f>('Executive Summary(Best)'!$I46/12)*(1+Expense_Increase2)^(CC$3-1)</f>
        <v>0</v>
      </c>
      <c r="CD49" s="124">
        <f>('Executive Summary(Best)'!$I46/12)*(1+Expense_Increase2)^(CD$3-1)</f>
        <v>0</v>
      </c>
      <c r="CE49" s="124">
        <f>('Executive Summary(Best)'!$I46/12)*(1+Expense_Increase2)^(CE$3-1)</f>
        <v>0</v>
      </c>
      <c r="CF49" s="124">
        <f>('Executive Summary(Best)'!$I46/12)*(1+Expense_Increase2)^(CF$3-1)</f>
        <v>0</v>
      </c>
      <c r="CG49" s="124">
        <f>('Executive Summary(Best)'!$I46/12)*(1+Expense_Increase2)^(CG$3-1)</f>
        <v>0</v>
      </c>
      <c r="CH49" s="124">
        <f>('Executive Summary(Best)'!$I46/12)*(1+Expense_Increase2)^(CH$3-1)</f>
        <v>0</v>
      </c>
      <c r="CI49" s="124">
        <f>('Executive Summary(Best)'!$I46/12)*(1+Expense_Increase2)^(CI$3-1)</f>
        <v>0</v>
      </c>
      <c r="CJ49" s="124">
        <f>('Executive Summary(Best)'!$I46/12)*(1+Expense_Increase2)^(CJ$3-1)</f>
        <v>0</v>
      </c>
      <c r="CK49" s="124">
        <f>('Executive Summary(Best)'!$I46/12)*(1+Expense_Increase2)^(CK$3-1)</f>
        <v>0</v>
      </c>
      <c r="CL49" s="124">
        <f>('Executive Summary(Best)'!$I46/12)*(1+Expense_Increase2)^(CL$3-1)</f>
        <v>0</v>
      </c>
      <c r="CM49" s="124">
        <f>('Executive Summary(Best)'!$I46/12)*(1+Expense_Increase2)^(CM$3-1)</f>
        <v>0</v>
      </c>
      <c r="CN49" s="124">
        <f>('Executive Summary(Best)'!$I46/12)*(1+Expense_Increase2)^(CN$3-1)</f>
        <v>0</v>
      </c>
      <c r="CO49" s="124">
        <f>('Executive Summary(Best)'!$I46/12)*(1+Expense_Increase2)^(CO$3-1)</f>
        <v>0</v>
      </c>
      <c r="CP49" s="124">
        <f>('Executive Summary(Best)'!$I46/12)*(1+Expense_Increase2)^(CP$3-1)</f>
        <v>0</v>
      </c>
      <c r="CQ49" s="124">
        <f>('Executive Summary(Best)'!$I46/12)*(1+Expense_Increase2)^(CQ$3-1)</f>
        <v>0</v>
      </c>
      <c r="CR49" s="124">
        <f>('Executive Summary(Best)'!$I46/12)*(1+Expense_Increase2)^(CR$3-1)</f>
        <v>0</v>
      </c>
      <c r="CS49" s="124">
        <f>('Executive Summary(Best)'!$I46/12)*(1+Expense_Increase2)^(CS$3-1)</f>
        <v>0</v>
      </c>
      <c r="CT49" s="124">
        <f>('Executive Summary(Best)'!$I46/12)*(1+Expense_Increase2)^(CT$3-1)</f>
        <v>0</v>
      </c>
      <c r="CU49" s="124">
        <f>('Executive Summary(Best)'!$I46/12)*(1+Expense_Increase2)^(CU$3-1)</f>
        <v>0</v>
      </c>
      <c r="CV49" s="124">
        <f>('Executive Summary(Best)'!$I46/12)*(1+Expense_Increase2)^(CV$3-1)</f>
        <v>0</v>
      </c>
      <c r="CW49" s="124">
        <f>('Executive Summary(Best)'!$I46/12)*(1+Expense_Increase2)^(CW$3-1)</f>
        <v>0</v>
      </c>
      <c r="CX49" s="124">
        <f>('Executive Summary(Best)'!$I46/12)*(1+Expense_Increase2)^(CX$3-1)</f>
        <v>0</v>
      </c>
      <c r="CY49" s="124">
        <f>('Executive Summary(Best)'!$I46/12)*(1+Expense_Increase2)^(CY$3-1)</f>
        <v>0</v>
      </c>
      <c r="CZ49" s="124">
        <f>('Executive Summary(Best)'!$I46/12)*(1+Expense_Increase2)^(CZ$3-1)</f>
        <v>0</v>
      </c>
      <c r="DA49" s="124">
        <f>('Executive Summary(Best)'!$I46/12)*(1+Expense_Increase2)^(DA$3-1)</f>
        <v>0</v>
      </c>
      <c r="DB49" s="124">
        <f>('Executive Summary(Best)'!$I46/12)*(1+Expense_Increase2)^(DB$3-1)</f>
        <v>0</v>
      </c>
      <c r="DC49" s="124">
        <f>('Executive Summary(Best)'!$I46/12)*(1+Expense_Increase2)^(DC$3-1)</f>
        <v>0</v>
      </c>
      <c r="DD49" s="124">
        <f>('Executive Summary(Best)'!$I46/12)*(1+Expense_Increase2)^(DD$3-1)</f>
        <v>0</v>
      </c>
      <c r="DE49" s="124">
        <f>('Executive Summary(Best)'!$I46/12)*(1+Expense_Increase2)^(DE$3-1)</f>
        <v>0</v>
      </c>
      <c r="DF49" s="124">
        <f>('Executive Summary(Best)'!$I46/12)*(1+Expense_Increase2)^(DF$3-1)</f>
        <v>0</v>
      </c>
      <c r="DG49" s="124">
        <f>('Executive Summary(Best)'!$I46/12)*(1+Expense_Increase2)^(DG$3-1)</f>
        <v>0</v>
      </c>
      <c r="DH49" s="124">
        <f>('Executive Summary(Best)'!$I46/12)*(1+Expense_Increase2)^(DH$3-1)</f>
        <v>0</v>
      </c>
      <c r="DI49" s="124">
        <f>('Executive Summary(Best)'!$I46/12)*(1+Expense_Increase2)^(DI$3-1)</f>
        <v>0</v>
      </c>
      <c r="DJ49" s="124">
        <f>('Executive Summary(Best)'!$I46/12)*(1+Expense_Increase2)^(DJ$3-1)</f>
        <v>0</v>
      </c>
      <c r="DK49" s="124">
        <f>('Executive Summary(Best)'!$I46/12)*(1+Expense_Increase2)^(DK$3-1)</f>
        <v>0</v>
      </c>
      <c r="DL49" s="124">
        <f>('Executive Summary(Best)'!$I46/12)*(1+Expense_Increase2)^(DL$3-1)</f>
        <v>0</v>
      </c>
      <c r="DM49" s="124">
        <f>('Executive Summary(Best)'!$I46/12)*(1+Expense_Increase2)^(DM$3-1)</f>
        <v>0</v>
      </c>
      <c r="DN49" s="124">
        <f>('Executive Summary(Best)'!$I46/12)*(1+Expense_Increase2)^(DN$3-1)</f>
        <v>0</v>
      </c>
      <c r="DO49" s="124">
        <f>('Executive Summary(Best)'!$I46/12)*(1+Expense_Increase2)^(DO$3-1)</f>
        <v>0</v>
      </c>
      <c r="DP49" s="124">
        <f>('Executive Summary(Best)'!$I46/12)*(1+Expense_Increase2)^(DP$3-1)</f>
        <v>0</v>
      </c>
      <c r="DQ49" s="124">
        <f>('Executive Summary(Best)'!$I46/12)*(1+Expense_Increase2)^(DQ$3-1)</f>
        <v>0</v>
      </c>
      <c r="DR49" s="124">
        <f>('Executive Summary(Best)'!$I46/12)*(1+Expense_Increase2)^(DR$3-1)</f>
        <v>0</v>
      </c>
      <c r="DS49" s="124">
        <f>('Executive Summary(Best)'!$I46/12)*(1+Expense_Increase2)^(DS$3-1)</f>
        <v>0</v>
      </c>
      <c r="DT49" s="124">
        <f>('Executive Summary(Best)'!$I46/12)*(1+Expense_Increase2)^(DT$3-1)</f>
        <v>0</v>
      </c>
      <c r="DU49" s="124">
        <f>('Executive Summary(Best)'!$I46/12)*(1+Expense_Increase2)^(DU$3-1)</f>
        <v>0</v>
      </c>
      <c r="DV49" s="124">
        <f>('Executive Summary(Best)'!$I46/12)*(1+Expense_Increase2)^(DV$3-1)</f>
        <v>0</v>
      </c>
      <c r="DW49" s="124">
        <f>('Executive Summary(Best)'!$I46/12)*(1+Expense_Increase2)^(DW$3-1)</f>
        <v>0</v>
      </c>
      <c r="DX49" s="124">
        <f>('Executive Summary(Best)'!$I46/12)*(1+Expense_Increase2)^(DX$3-1)</f>
        <v>0</v>
      </c>
      <c r="DY49" s="124">
        <f>('Executive Summary(Best)'!$I46/12)*(1+Expense_Increase2)^(DY$3-1)</f>
        <v>0</v>
      </c>
      <c r="DZ49" s="124">
        <f>('Executive Summary(Best)'!$I46/12)*(1+Expense_Increase2)^(DZ$3-1)</f>
        <v>0</v>
      </c>
      <c r="EA49" s="124">
        <f>('Executive Summary(Best)'!$I46/12)*(1+Expense_Increase2)^(EA$3-1)</f>
        <v>0</v>
      </c>
      <c r="EB49" s="124">
        <f>('Executive Summary(Best)'!$I46/12)*(1+Expense_Increase2)^(EB$3-1)</f>
        <v>0</v>
      </c>
      <c r="EC49" s="124">
        <f>('Executive Summary(Best)'!$I46/12)*(1+Expense_Increase2)^(EC$3-1)</f>
        <v>0</v>
      </c>
      <c r="ED49" s="124">
        <f>('Executive Summary(Best)'!$I46/12)*(1+Expense_Increase2)^(ED$3-1)</f>
        <v>0</v>
      </c>
      <c r="EE49" s="124">
        <f>('Executive Summary(Best)'!$I46/12)*(1+Expense_Increase2)^(EE$3-1)</f>
        <v>0</v>
      </c>
      <c r="EF49" s="124">
        <f>('Executive Summary(Best)'!$I46/12)*(1+Expense_Increase2)^(EF$3-1)</f>
        <v>0</v>
      </c>
      <c r="EG49" s="124">
        <f>('Executive Summary(Best)'!$I46/12)*(1+Expense_Increase2)^(EG$3-1)</f>
        <v>0</v>
      </c>
      <c r="EH49" s="124">
        <f>('Executive Summary(Best)'!$I46/12)*(1+Expense_Increase2)^(EH$3-1)</f>
        <v>0</v>
      </c>
      <c r="EI49" s="124">
        <f>('Executive Summary(Best)'!$I46/12)*(1+Expense_Increase2)^(EI$3-1)</f>
        <v>0</v>
      </c>
      <c r="EJ49" s="124">
        <f>('Executive Summary(Best)'!$I46/12)*(1+Expense_Increase2)^(EJ$3-1)</f>
        <v>0</v>
      </c>
      <c r="EK49" s="124">
        <f>('Executive Summary(Best)'!$I46/12)*(1+Expense_Increase2)^(EK$3-1)</f>
        <v>0</v>
      </c>
      <c r="EL49" s="124">
        <f>('Executive Summary(Best)'!$I46/12)*(1+Expense_Increase2)^(EL$3-1)</f>
        <v>0</v>
      </c>
      <c r="EM49" s="124">
        <f>('Executive Summary(Best)'!$I46/12)*(1+Expense_Increase2)^(EM$3-1)</f>
        <v>0</v>
      </c>
      <c r="EN49" s="124">
        <f>('Executive Summary(Best)'!$I46/12)*(1+Expense_Increase2)^(EN$3-1)</f>
        <v>0</v>
      </c>
      <c r="EO49" s="124">
        <f>('Executive Summary(Best)'!$I46/12)*(1+Expense_Increase2)^(EO$3-1)</f>
        <v>0</v>
      </c>
      <c r="EP49" s="124">
        <f>('Executive Summary(Best)'!$I46/12)*(1+Expense_Increase2)^(EP$3-1)</f>
        <v>0</v>
      </c>
      <c r="EQ49" s="27"/>
    </row>
    <row r="50" spans="2:147" ht="15.75" customHeight="1" x14ac:dyDescent="0.2">
      <c r="B50" s="161" t="str">
        <f>Executive_Summary!F47</f>
        <v xml:space="preserve">Lawn/Landscaping/Grounds </v>
      </c>
      <c r="Z50" s="3"/>
      <c r="AA50" s="124">
        <f>('Executive Summary(Best)'!$I47/12)*(1+Expense_Increase2)^(AA$3-1)</f>
        <v>200</v>
      </c>
      <c r="AB50" s="124">
        <f>('Executive Summary(Best)'!$I47/12)*(1+Expense_Increase2)^(AB$3-1)</f>
        <v>200</v>
      </c>
      <c r="AC50" s="124">
        <f>('Executive Summary(Best)'!$I47/12)*(1+Expense_Increase2)^(AC$3-1)</f>
        <v>200</v>
      </c>
      <c r="AD50" s="124">
        <f>('Executive Summary(Best)'!$I47/12)*(1+Expense_Increase2)^(AD$3-1)</f>
        <v>200</v>
      </c>
      <c r="AE50" s="124">
        <f>('Executive Summary(Best)'!$I47/12)*(1+Expense_Increase2)^(AE$3-1)</f>
        <v>200</v>
      </c>
      <c r="AF50" s="124">
        <f>('Executive Summary(Best)'!$I47/12)*(1+Expense_Increase2)^(AF$3-1)</f>
        <v>200</v>
      </c>
      <c r="AG50" s="124">
        <f>('Executive Summary(Best)'!$I47/12)*(1+Expense_Increase2)^(AG$3-1)</f>
        <v>200</v>
      </c>
      <c r="AH50" s="124">
        <f>('Executive Summary(Best)'!$I47/12)*(1+Expense_Increase2)^(AH$3-1)</f>
        <v>200</v>
      </c>
      <c r="AI50" s="124">
        <f>('Executive Summary(Best)'!$I47/12)*(1+Expense_Increase2)^(AI$3-1)</f>
        <v>200</v>
      </c>
      <c r="AJ50" s="124">
        <f>('Executive Summary(Best)'!$I47/12)*(1+Expense_Increase2)^(AJ$3-1)</f>
        <v>200</v>
      </c>
      <c r="AK50" s="124">
        <f>('Executive Summary(Best)'!$I47/12)*(1+Expense_Increase2)^(AK$3-1)</f>
        <v>200</v>
      </c>
      <c r="AL50" s="124">
        <f>('Executive Summary(Best)'!$I47/12)*(1+Expense_Increase2)^(AL$3-1)</f>
        <v>200</v>
      </c>
      <c r="AM50" s="124">
        <f>('Executive Summary(Best)'!$I47/12)*(1+Expense_Increase2)^(AM$3-1)</f>
        <v>204.4</v>
      </c>
      <c r="AN50" s="124">
        <f>('Executive Summary(Best)'!$I47/12)*(1+Expense_Increase2)^(AN$3-1)</f>
        <v>204.4</v>
      </c>
      <c r="AO50" s="124">
        <f>('Executive Summary(Best)'!$I47/12)*(1+Expense_Increase2)^(AO$3-1)</f>
        <v>204.4</v>
      </c>
      <c r="AP50" s="124">
        <f>('Executive Summary(Best)'!$I47/12)*(1+Expense_Increase2)^(AP$3-1)</f>
        <v>204.4</v>
      </c>
      <c r="AQ50" s="124">
        <f>('Executive Summary(Best)'!$I47/12)*(1+Expense_Increase2)^(AQ$3-1)</f>
        <v>204.4</v>
      </c>
      <c r="AR50" s="124">
        <f>('Executive Summary(Best)'!$I47/12)*(1+Expense_Increase2)^(AR$3-1)</f>
        <v>204.4</v>
      </c>
      <c r="AS50" s="124">
        <f>('Executive Summary(Best)'!$I47/12)*(1+Expense_Increase2)^(AS$3-1)</f>
        <v>204.4</v>
      </c>
      <c r="AT50" s="124">
        <f>('Executive Summary(Best)'!$I47/12)*(1+Expense_Increase2)^(AT$3-1)</f>
        <v>204.4</v>
      </c>
      <c r="AU50" s="124">
        <f>('Executive Summary(Best)'!$I47/12)*(1+Expense_Increase2)^(AU$3-1)</f>
        <v>204.4</v>
      </c>
      <c r="AV50" s="124">
        <f>('Executive Summary(Best)'!$I47/12)*(1+Expense_Increase2)^(AV$3-1)</f>
        <v>204.4</v>
      </c>
      <c r="AW50" s="124">
        <f>('Executive Summary(Best)'!$I47/12)*(1+Expense_Increase2)^(AW$3-1)</f>
        <v>204.4</v>
      </c>
      <c r="AX50" s="124">
        <f>('Executive Summary(Best)'!$I47/12)*(1+Expense_Increase2)^(AX$3-1)</f>
        <v>204.4</v>
      </c>
      <c r="AY50" s="124">
        <f>('Executive Summary(Best)'!$I47/12)*(1+Expense_Increase2)^(AY$3-1)</f>
        <v>208.89679999999998</v>
      </c>
      <c r="AZ50" s="124">
        <f>('Executive Summary(Best)'!$I47/12)*(1+Expense_Increase2)^(AZ$3-1)</f>
        <v>208.89679999999998</v>
      </c>
      <c r="BA50" s="124">
        <f>('Executive Summary(Best)'!$I47/12)*(1+Expense_Increase2)^(BA$3-1)</f>
        <v>208.89679999999998</v>
      </c>
      <c r="BB50" s="124">
        <f>('Executive Summary(Best)'!$I47/12)*(1+Expense_Increase2)^(BB$3-1)</f>
        <v>208.89679999999998</v>
      </c>
      <c r="BC50" s="124">
        <f>('Executive Summary(Best)'!$I47/12)*(1+Expense_Increase2)^(BC$3-1)</f>
        <v>208.89679999999998</v>
      </c>
      <c r="BD50" s="124">
        <f>('Executive Summary(Best)'!$I47/12)*(1+Expense_Increase2)^(BD$3-1)</f>
        <v>208.89679999999998</v>
      </c>
      <c r="BE50" s="124">
        <f>('Executive Summary(Best)'!$I47/12)*(1+Expense_Increase2)^(BE$3-1)</f>
        <v>208.89679999999998</v>
      </c>
      <c r="BF50" s="124">
        <f>('Executive Summary(Best)'!$I47/12)*(1+Expense_Increase2)^(BF$3-1)</f>
        <v>208.89679999999998</v>
      </c>
      <c r="BG50" s="124">
        <f>('Executive Summary(Best)'!$I47/12)*(1+Expense_Increase2)^(BG$3-1)</f>
        <v>208.89679999999998</v>
      </c>
      <c r="BH50" s="124">
        <f>('Executive Summary(Best)'!$I47/12)*(1+Expense_Increase2)^(BH$3-1)</f>
        <v>208.89679999999998</v>
      </c>
      <c r="BI50" s="124">
        <f>('Executive Summary(Best)'!$I47/12)*(1+Expense_Increase2)^(BI$3-1)</f>
        <v>208.89679999999998</v>
      </c>
      <c r="BJ50" s="124">
        <f>('Executive Summary(Best)'!$I47/12)*(1+Expense_Increase2)^(BJ$3-1)</f>
        <v>208.89679999999998</v>
      </c>
      <c r="BK50" s="124">
        <f>('Executive Summary(Best)'!$I47/12)*(1+Expense_Increase2)^(BK$3-1)</f>
        <v>213.49252960000001</v>
      </c>
      <c r="BL50" s="124">
        <f>('Executive Summary(Best)'!$I47/12)*(1+Expense_Increase2)^(BL$3-1)</f>
        <v>213.49252960000001</v>
      </c>
      <c r="BM50" s="124">
        <f>('Executive Summary(Best)'!$I47/12)*(1+Expense_Increase2)^(BM$3-1)</f>
        <v>213.49252960000001</v>
      </c>
      <c r="BN50" s="124">
        <f>('Executive Summary(Best)'!$I47/12)*(1+Expense_Increase2)^(BN$3-1)</f>
        <v>213.49252960000001</v>
      </c>
      <c r="BO50" s="124">
        <f>('Executive Summary(Best)'!$I47/12)*(1+Expense_Increase2)^(BO$3-1)</f>
        <v>213.49252960000001</v>
      </c>
      <c r="BP50" s="124">
        <f>('Executive Summary(Best)'!$I47/12)*(1+Expense_Increase2)^(BP$3-1)</f>
        <v>213.49252960000001</v>
      </c>
      <c r="BQ50" s="124">
        <f>('Executive Summary(Best)'!$I47/12)*(1+Expense_Increase2)^(BQ$3-1)</f>
        <v>213.49252960000001</v>
      </c>
      <c r="BR50" s="124">
        <f>('Executive Summary(Best)'!$I47/12)*(1+Expense_Increase2)^(BR$3-1)</f>
        <v>213.49252960000001</v>
      </c>
      <c r="BS50" s="124">
        <f>('Executive Summary(Best)'!$I47/12)*(1+Expense_Increase2)^(BS$3-1)</f>
        <v>213.49252960000001</v>
      </c>
      <c r="BT50" s="124">
        <f>('Executive Summary(Best)'!$I47/12)*(1+Expense_Increase2)^(BT$3-1)</f>
        <v>213.49252960000001</v>
      </c>
      <c r="BU50" s="124">
        <f>('Executive Summary(Best)'!$I47/12)*(1+Expense_Increase2)^(BU$3-1)</f>
        <v>213.49252960000001</v>
      </c>
      <c r="BV50" s="124">
        <f>('Executive Summary(Best)'!$I47/12)*(1+Expense_Increase2)^(BV$3-1)</f>
        <v>213.49252960000001</v>
      </c>
      <c r="BW50" s="124">
        <f>('Executive Summary(Best)'!$I47/12)*(1+Expense_Increase2)^(BW$3-1)</f>
        <v>218.1893652512</v>
      </c>
      <c r="BX50" s="124">
        <f>('Executive Summary(Best)'!$I47/12)*(1+Expense_Increase2)^(BX$3-1)</f>
        <v>218.1893652512</v>
      </c>
      <c r="BY50" s="124">
        <f>('Executive Summary(Best)'!$I47/12)*(1+Expense_Increase2)^(BY$3-1)</f>
        <v>218.1893652512</v>
      </c>
      <c r="BZ50" s="124">
        <f>('Executive Summary(Best)'!$I47/12)*(1+Expense_Increase2)^(BZ$3-1)</f>
        <v>218.1893652512</v>
      </c>
      <c r="CA50" s="124">
        <f>('Executive Summary(Best)'!$I47/12)*(1+Expense_Increase2)^(CA$3-1)</f>
        <v>218.1893652512</v>
      </c>
      <c r="CB50" s="124">
        <f>('Executive Summary(Best)'!$I47/12)*(1+Expense_Increase2)^(CB$3-1)</f>
        <v>218.1893652512</v>
      </c>
      <c r="CC50" s="124">
        <f>('Executive Summary(Best)'!$I47/12)*(1+Expense_Increase2)^(CC$3-1)</f>
        <v>218.1893652512</v>
      </c>
      <c r="CD50" s="124">
        <f>('Executive Summary(Best)'!$I47/12)*(1+Expense_Increase2)^(CD$3-1)</f>
        <v>218.1893652512</v>
      </c>
      <c r="CE50" s="124">
        <f>('Executive Summary(Best)'!$I47/12)*(1+Expense_Increase2)^(CE$3-1)</f>
        <v>218.1893652512</v>
      </c>
      <c r="CF50" s="124">
        <f>('Executive Summary(Best)'!$I47/12)*(1+Expense_Increase2)^(CF$3-1)</f>
        <v>218.1893652512</v>
      </c>
      <c r="CG50" s="124">
        <f>('Executive Summary(Best)'!$I47/12)*(1+Expense_Increase2)^(CG$3-1)</f>
        <v>218.1893652512</v>
      </c>
      <c r="CH50" s="124">
        <f>('Executive Summary(Best)'!$I47/12)*(1+Expense_Increase2)^(CH$3-1)</f>
        <v>218.1893652512</v>
      </c>
      <c r="CI50" s="124">
        <f>('Executive Summary(Best)'!$I47/12)*(1+Expense_Increase2)^(CI$3-1)</f>
        <v>222.98953128672642</v>
      </c>
      <c r="CJ50" s="124">
        <f>('Executive Summary(Best)'!$I47/12)*(1+Expense_Increase2)^(CJ$3-1)</f>
        <v>222.98953128672642</v>
      </c>
      <c r="CK50" s="124">
        <f>('Executive Summary(Best)'!$I47/12)*(1+Expense_Increase2)^(CK$3-1)</f>
        <v>222.98953128672642</v>
      </c>
      <c r="CL50" s="124">
        <f>('Executive Summary(Best)'!$I47/12)*(1+Expense_Increase2)^(CL$3-1)</f>
        <v>222.98953128672642</v>
      </c>
      <c r="CM50" s="124">
        <f>('Executive Summary(Best)'!$I47/12)*(1+Expense_Increase2)^(CM$3-1)</f>
        <v>222.98953128672642</v>
      </c>
      <c r="CN50" s="124">
        <f>('Executive Summary(Best)'!$I47/12)*(1+Expense_Increase2)^(CN$3-1)</f>
        <v>222.98953128672642</v>
      </c>
      <c r="CO50" s="124">
        <f>('Executive Summary(Best)'!$I47/12)*(1+Expense_Increase2)^(CO$3-1)</f>
        <v>222.98953128672642</v>
      </c>
      <c r="CP50" s="124">
        <f>('Executive Summary(Best)'!$I47/12)*(1+Expense_Increase2)^(CP$3-1)</f>
        <v>222.98953128672642</v>
      </c>
      <c r="CQ50" s="124">
        <f>('Executive Summary(Best)'!$I47/12)*(1+Expense_Increase2)^(CQ$3-1)</f>
        <v>222.98953128672642</v>
      </c>
      <c r="CR50" s="124">
        <f>('Executive Summary(Best)'!$I47/12)*(1+Expense_Increase2)^(CR$3-1)</f>
        <v>222.98953128672642</v>
      </c>
      <c r="CS50" s="124">
        <f>('Executive Summary(Best)'!$I47/12)*(1+Expense_Increase2)^(CS$3-1)</f>
        <v>222.98953128672642</v>
      </c>
      <c r="CT50" s="124">
        <f>('Executive Summary(Best)'!$I47/12)*(1+Expense_Increase2)^(CT$3-1)</f>
        <v>222.98953128672642</v>
      </c>
      <c r="CU50" s="124">
        <f>('Executive Summary(Best)'!$I47/12)*(1+Expense_Increase2)^(CU$3-1)</f>
        <v>227.89530097503436</v>
      </c>
      <c r="CV50" s="124">
        <f>('Executive Summary(Best)'!$I47/12)*(1+Expense_Increase2)^(CV$3-1)</f>
        <v>227.89530097503436</v>
      </c>
      <c r="CW50" s="124">
        <f>('Executive Summary(Best)'!$I47/12)*(1+Expense_Increase2)^(CW$3-1)</f>
        <v>227.89530097503436</v>
      </c>
      <c r="CX50" s="124">
        <f>('Executive Summary(Best)'!$I47/12)*(1+Expense_Increase2)^(CX$3-1)</f>
        <v>227.89530097503436</v>
      </c>
      <c r="CY50" s="124">
        <f>('Executive Summary(Best)'!$I47/12)*(1+Expense_Increase2)^(CY$3-1)</f>
        <v>227.89530097503436</v>
      </c>
      <c r="CZ50" s="124">
        <f>('Executive Summary(Best)'!$I47/12)*(1+Expense_Increase2)^(CZ$3-1)</f>
        <v>227.89530097503436</v>
      </c>
      <c r="DA50" s="124">
        <f>('Executive Summary(Best)'!$I47/12)*(1+Expense_Increase2)^(DA$3-1)</f>
        <v>227.89530097503436</v>
      </c>
      <c r="DB50" s="124">
        <f>('Executive Summary(Best)'!$I47/12)*(1+Expense_Increase2)^(DB$3-1)</f>
        <v>227.89530097503436</v>
      </c>
      <c r="DC50" s="124">
        <f>('Executive Summary(Best)'!$I47/12)*(1+Expense_Increase2)^(DC$3-1)</f>
        <v>227.89530097503436</v>
      </c>
      <c r="DD50" s="124">
        <f>('Executive Summary(Best)'!$I47/12)*(1+Expense_Increase2)^(DD$3-1)</f>
        <v>227.89530097503436</v>
      </c>
      <c r="DE50" s="124">
        <f>('Executive Summary(Best)'!$I47/12)*(1+Expense_Increase2)^(DE$3-1)</f>
        <v>227.89530097503436</v>
      </c>
      <c r="DF50" s="124">
        <f>('Executive Summary(Best)'!$I47/12)*(1+Expense_Increase2)^(DF$3-1)</f>
        <v>227.89530097503436</v>
      </c>
      <c r="DG50" s="124">
        <f>('Executive Summary(Best)'!$I47/12)*(1+Expense_Increase2)^(DG$3-1)</f>
        <v>232.90899759648514</v>
      </c>
      <c r="DH50" s="124">
        <f>('Executive Summary(Best)'!$I47/12)*(1+Expense_Increase2)^(DH$3-1)</f>
        <v>232.90899759648514</v>
      </c>
      <c r="DI50" s="124">
        <f>('Executive Summary(Best)'!$I47/12)*(1+Expense_Increase2)^(DI$3-1)</f>
        <v>232.90899759648514</v>
      </c>
      <c r="DJ50" s="124">
        <f>('Executive Summary(Best)'!$I47/12)*(1+Expense_Increase2)^(DJ$3-1)</f>
        <v>232.90899759648514</v>
      </c>
      <c r="DK50" s="124">
        <f>('Executive Summary(Best)'!$I47/12)*(1+Expense_Increase2)^(DK$3-1)</f>
        <v>232.90899759648514</v>
      </c>
      <c r="DL50" s="124">
        <f>('Executive Summary(Best)'!$I47/12)*(1+Expense_Increase2)^(DL$3-1)</f>
        <v>232.90899759648514</v>
      </c>
      <c r="DM50" s="124">
        <f>('Executive Summary(Best)'!$I47/12)*(1+Expense_Increase2)^(DM$3-1)</f>
        <v>232.90899759648514</v>
      </c>
      <c r="DN50" s="124">
        <f>('Executive Summary(Best)'!$I47/12)*(1+Expense_Increase2)^(DN$3-1)</f>
        <v>232.90899759648514</v>
      </c>
      <c r="DO50" s="124">
        <f>('Executive Summary(Best)'!$I47/12)*(1+Expense_Increase2)^(DO$3-1)</f>
        <v>232.90899759648514</v>
      </c>
      <c r="DP50" s="124">
        <f>('Executive Summary(Best)'!$I47/12)*(1+Expense_Increase2)^(DP$3-1)</f>
        <v>232.90899759648514</v>
      </c>
      <c r="DQ50" s="124">
        <f>('Executive Summary(Best)'!$I47/12)*(1+Expense_Increase2)^(DQ$3-1)</f>
        <v>232.90899759648514</v>
      </c>
      <c r="DR50" s="124">
        <f>('Executive Summary(Best)'!$I47/12)*(1+Expense_Increase2)^(DR$3-1)</f>
        <v>232.90899759648514</v>
      </c>
      <c r="DS50" s="124">
        <f>('Executive Summary(Best)'!$I47/12)*(1+Expense_Increase2)^(DS$3-1)</f>
        <v>238.03299554360785</v>
      </c>
      <c r="DT50" s="124">
        <f>('Executive Summary(Best)'!$I47/12)*(1+Expense_Increase2)^(DT$3-1)</f>
        <v>238.03299554360785</v>
      </c>
      <c r="DU50" s="124">
        <f>('Executive Summary(Best)'!$I47/12)*(1+Expense_Increase2)^(DU$3-1)</f>
        <v>238.03299554360785</v>
      </c>
      <c r="DV50" s="124">
        <f>('Executive Summary(Best)'!$I47/12)*(1+Expense_Increase2)^(DV$3-1)</f>
        <v>238.03299554360785</v>
      </c>
      <c r="DW50" s="124">
        <f>('Executive Summary(Best)'!$I47/12)*(1+Expense_Increase2)^(DW$3-1)</f>
        <v>238.03299554360785</v>
      </c>
      <c r="DX50" s="124">
        <f>('Executive Summary(Best)'!$I47/12)*(1+Expense_Increase2)^(DX$3-1)</f>
        <v>238.03299554360785</v>
      </c>
      <c r="DY50" s="124">
        <f>('Executive Summary(Best)'!$I47/12)*(1+Expense_Increase2)^(DY$3-1)</f>
        <v>238.03299554360785</v>
      </c>
      <c r="DZ50" s="124">
        <f>('Executive Summary(Best)'!$I47/12)*(1+Expense_Increase2)^(DZ$3-1)</f>
        <v>238.03299554360785</v>
      </c>
      <c r="EA50" s="124">
        <f>('Executive Summary(Best)'!$I47/12)*(1+Expense_Increase2)^(EA$3-1)</f>
        <v>238.03299554360785</v>
      </c>
      <c r="EB50" s="124">
        <f>('Executive Summary(Best)'!$I47/12)*(1+Expense_Increase2)^(EB$3-1)</f>
        <v>238.03299554360785</v>
      </c>
      <c r="EC50" s="124">
        <f>('Executive Summary(Best)'!$I47/12)*(1+Expense_Increase2)^(EC$3-1)</f>
        <v>238.03299554360785</v>
      </c>
      <c r="ED50" s="124">
        <f>('Executive Summary(Best)'!$I47/12)*(1+Expense_Increase2)^(ED$3-1)</f>
        <v>238.03299554360785</v>
      </c>
      <c r="EE50" s="124">
        <f>('Executive Summary(Best)'!$I47/12)*(1+Expense_Increase2)^(EE$3-1)</f>
        <v>243.2697214455672</v>
      </c>
      <c r="EF50" s="124">
        <f>('Executive Summary(Best)'!$I47/12)*(1+Expense_Increase2)^(EF$3-1)</f>
        <v>243.2697214455672</v>
      </c>
      <c r="EG50" s="124">
        <f>('Executive Summary(Best)'!$I47/12)*(1+Expense_Increase2)^(EG$3-1)</f>
        <v>243.2697214455672</v>
      </c>
      <c r="EH50" s="124">
        <f>('Executive Summary(Best)'!$I47/12)*(1+Expense_Increase2)^(EH$3-1)</f>
        <v>243.2697214455672</v>
      </c>
      <c r="EI50" s="124">
        <f>('Executive Summary(Best)'!$I47/12)*(1+Expense_Increase2)^(EI$3-1)</f>
        <v>243.2697214455672</v>
      </c>
      <c r="EJ50" s="124">
        <f>('Executive Summary(Best)'!$I47/12)*(1+Expense_Increase2)^(EJ$3-1)</f>
        <v>243.2697214455672</v>
      </c>
      <c r="EK50" s="124">
        <f>('Executive Summary(Best)'!$I47/12)*(1+Expense_Increase2)^(EK$3-1)</f>
        <v>243.2697214455672</v>
      </c>
      <c r="EL50" s="124">
        <f>('Executive Summary(Best)'!$I47/12)*(1+Expense_Increase2)^(EL$3-1)</f>
        <v>243.2697214455672</v>
      </c>
      <c r="EM50" s="124">
        <f>('Executive Summary(Best)'!$I47/12)*(1+Expense_Increase2)^(EM$3-1)</f>
        <v>243.2697214455672</v>
      </c>
      <c r="EN50" s="124">
        <f>('Executive Summary(Best)'!$I47/12)*(1+Expense_Increase2)^(EN$3-1)</f>
        <v>243.2697214455672</v>
      </c>
      <c r="EO50" s="124">
        <f>('Executive Summary(Best)'!$I47/12)*(1+Expense_Increase2)^(EO$3-1)</f>
        <v>243.2697214455672</v>
      </c>
      <c r="EP50" s="124">
        <f>('Executive Summary(Best)'!$I47/12)*(1+Expense_Increase2)^(EP$3-1)</f>
        <v>243.2697214455672</v>
      </c>
      <c r="EQ50" s="27"/>
    </row>
    <row r="51" spans="2:147" ht="15.75" customHeight="1" x14ac:dyDescent="0.2">
      <c r="B51" s="161" t="str">
        <f>Executive_Summary!F48</f>
        <v xml:space="preserve">Snow Removal </v>
      </c>
      <c r="Z51" s="3"/>
      <c r="AA51" s="124">
        <f>('Executive Summary(Best)'!$I48/12)*(1+Expense_Increase2)^(AA$3-1)</f>
        <v>208.33333333333334</v>
      </c>
      <c r="AB51" s="124">
        <f>('Executive Summary(Best)'!$I48/12)*(1+Expense_Increase2)^(AB$3-1)</f>
        <v>208.33333333333334</v>
      </c>
      <c r="AC51" s="124">
        <f>('Executive Summary(Best)'!$I48/12)*(1+Expense_Increase2)^(AC$3-1)</f>
        <v>208.33333333333334</v>
      </c>
      <c r="AD51" s="124">
        <f>('Executive Summary(Best)'!$I48/12)*(1+Expense_Increase2)^(AD$3-1)</f>
        <v>208.33333333333334</v>
      </c>
      <c r="AE51" s="124">
        <f>('Executive Summary(Best)'!$I48/12)*(1+Expense_Increase2)^(AE$3-1)</f>
        <v>208.33333333333334</v>
      </c>
      <c r="AF51" s="124">
        <f>('Executive Summary(Best)'!$I48/12)*(1+Expense_Increase2)^(AF$3-1)</f>
        <v>208.33333333333334</v>
      </c>
      <c r="AG51" s="124">
        <f>('Executive Summary(Best)'!$I48/12)*(1+Expense_Increase2)^(AG$3-1)</f>
        <v>208.33333333333334</v>
      </c>
      <c r="AH51" s="124">
        <f>('Executive Summary(Best)'!$I48/12)*(1+Expense_Increase2)^(AH$3-1)</f>
        <v>208.33333333333334</v>
      </c>
      <c r="AI51" s="124">
        <f>('Executive Summary(Best)'!$I48/12)*(1+Expense_Increase2)^(AI$3-1)</f>
        <v>208.33333333333334</v>
      </c>
      <c r="AJ51" s="124">
        <f>('Executive Summary(Best)'!$I48/12)*(1+Expense_Increase2)^(AJ$3-1)</f>
        <v>208.33333333333334</v>
      </c>
      <c r="AK51" s="124">
        <f>('Executive Summary(Best)'!$I48/12)*(1+Expense_Increase2)^(AK$3-1)</f>
        <v>208.33333333333334</v>
      </c>
      <c r="AL51" s="124">
        <f>('Executive Summary(Best)'!$I48/12)*(1+Expense_Increase2)^(AL$3-1)</f>
        <v>208.33333333333334</v>
      </c>
      <c r="AM51" s="124">
        <f>('Executive Summary(Best)'!$I48/12)*(1+Expense_Increase2)^(AM$3-1)</f>
        <v>212.91666666666669</v>
      </c>
      <c r="AN51" s="124">
        <f>('Executive Summary(Best)'!$I48/12)*(1+Expense_Increase2)^(AN$3-1)</f>
        <v>212.91666666666669</v>
      </c>
      <c r="AO51" s="124">
        <f>('Executive Summary(Best)'!$I48/12)*(1+Expense_Increase2)^(AO$3-1)</f>
        <v>212.91666666666669</v>
      </c>
      <c r="AP51" s="124">
        <f>('Executive Summary(Best)'!$I48/12)*(1+Expense_Increase2)^(AP$3-1)</f>
        <v>212.91666666666669</v>
      </c>
      <c r="AQ51" s="124">
        <f>('Executive Summary(Best)'!$I48/12)*(1+Expense_Increase2)^(AQ$3-1)</f>
        <v>212.91666666666669</v>
      </c>
      <c r="AR51" s="124">
        <f>('Executive Summary(Best)'!$I48/12)*(1+Expense_Increase2)^(AR$3-1)</f>
        <v>212.91666666666669</v>
      </c>
      <c r="AS51" s="124">
        <f>('Executive Summary(Best)'!$I48/12)*(1+Expense_Increase2)^(AS$3-1)</f>
        <v>212.91666666666669</v>
      </c>
      <c r="AT51" s="124">
        <f>('Executive Summary(Best)'!$I48/12)*(1+Expense_Increase2)^(AT$3-1)</f>
        <v>212.91666666666669</v>
      </c>
      <c r="AU51" s="124">
        <f>('Executive Summary(Best)'!$I48/12)*(1+Expense_Increase2)^(AU$3-1)</f>
        <v>212.91666666666669</v>
      </c>
      <c r="AV51" s="124">
        <f>('Executive Summary(Best)'!$I48/12)*(1+Expense_Increase2)^(AV$3-1)</f>
        <v>212.91666666666669</v>
      </c>
      <c r="AW51" s="124">
        <f>('Executive Summary(Best)'!$I48/12)*(1+Expense_Increase2)^(AW$3-1)</f>
        <v>212.91666666666669</v>
      </c>
      <c r="AX51" s="124">
        <f>('Executive Summary(Best)'!$I48/12)*(1+Expense_Increase2)^(AX$3-1)</f>
        <v>212.91666666666669</v>
      </c>
      <c r="AY51" s="124">
        <f>('Executive Summary(Best)'!$I48/12)*(1+Expense_Increase2)^(AY$3-1)</f>
        <v>217.60083333333333</v>
      </c>
      <c r="AZ51" s="124">
        <f>('Executive Summary(Best)'!$I48/12)*(1+Expense_Increase2)^(AZ$3-1)</f>
        <v>217.60083333333333</v>
      </c>
      <c r="BA51" s="124">
        <f>('Executive Summary(Best)'!$I48/12)*(1+Expense_Increase2)^(BA$3-1)</f>
        <v>217.60083333333333</v>
      </c>
      <c r="BB51" s="124">
        <f>('Executive Summary(Best)'!$I48/12)*(1+Expense_Increase2)^(BB$3-1)</f>
        <v>217.60083333333333</v>
      </c>
      <c r="BC51" s="124">
        <f>('Executive Summary(Best)'!$I48/12)*(1+Expense_Increase2)^(BC$3-1)</f>
        <v>217.60083333333333</v>
      </c>
      <c r="BD51" s="124">
        <f>('Executive Summary(Best)'!$I48/12)*(1+Expense_Increase2)^(BD$3-1)</f>
        <v>217.60083333333333</v>
      </c>
      <c r="BE51" s="124">
        <f>('Executive Summary(Best)'!$I48/12)*(1+Expense_Increase2)^(BE$3-1)</f>
        <v>217.60083333333333</v>
      </c>
      <c r="BF51" s="124">
        <f>('Executive Summary(Best)'!$I48/12)*(1+Expense_Increase2)^(BF$3-1)</f>
        <v>217.60083333333333</v>
      </c>
      <c r="BG51" s="124">
        <f>('Executive Summary(Best)'!$I48/12)*(1+Expense_Increase2)^(BG$3-1)</f>
        <v>217.60083333333333</v>
      </c>
      <c r="BH51" s="124">
        <f>('Executive Summary(Best)'!$I48/12)*(1+Expense_Increase2)^(BH$3-1)</f>
        <v>217.60083333333333</v>
      </c>
      <c r="BI51" s="124">
        <f>('Executive Summary(Best)'!$I48/12)*(1+Expense_Increase2)^(BI$3-1)</f>
        <v>217.60083333333333</v>
      </c>
      <c r="BJ51" s="124">
        <f>('Executive Summary(Best)'!$I48/12)*(1+Expense_Increase2)^(BJ$3-1)</f>
        <v>217.60083333333333</v>
      </c>
      <c r="BK51" s="124">
        <f>('Executive Summary(Best)'!$I48/12)*(1+Expense_Increase2)^(BK$3-1)</f>
        <v>222.38805166666668</v>
      </c>
      <c r="BL51" s="124">
        <f>('Executive Summary(Best)'!$I48/12)*(1+Expense_Increase2)^(BL$3-1)</f>
        <v>222.38805166666668</v>
      </c>
      <c r="BM51" s="124">
        <f>('Executive Summary(Best)'!$I48/12)*(1+Expense_Increase2)^(BM$3-1)</f>
        <v>222.38805166666668</v>
      </c>
      <c r="BN51" s="124">
        <f>('Executive Summary(Best)'!$I48/12)*(1+Expense_Increase2)^(BN$3-1)</f>
        <v>222.38805166666668</v>
      </c>
      <c r="BO51" s="124">
        <f>('Executive Summary(Best)'!$I48/12)*(1+Expense_Increase2)^(BO$3-1)</f>
        <v>222.38805166666668</v>
      </c>
      <c r="BP51" s="124">
        <f>('Executive Summary(Best)'!$I48/12)*(1+Expense_Increase2)^(BP$3-1)</f>
        <v>222.38805166666668</v>
      </c>
      <c r="BQ51" s="124">
        <f>('Executive Summary(Best)'!$I48/12)*(1+Expense_Increase2)^(BQ$3-1)</f>
        <v>222.38805166666668</v>
      </c>
      <c r="BR51" s="124">
        <f>('Executive Summary(Best)'!$I48/12)*(1+Expense_Increase2)^(BR$3-1)</f>
        <v>222.38805166666668</v>
      </c>
      <c r="BS51" s="124">
        <f>('Executive Summary(Best)'!$I48/12)*(1+Expense_Increase2)^(BS$3-1)</f>
        <v>222.38805166666668</v>
      </c>
      <c r="BT51" s="124">
        <f>('Executive Summary(Best)'!$I48/12)*(1+Expense_Increase2)^(BT$3-1)</f>
        <v>222.38805166666668</v>
      </c>
      <c r="BU51" s="124">
        <f>('Executive Summary(Best)'!$I48/12)*(1+Expense_Increase2)^(BU$3-1)</f>
        <v>222.38805166666668</v>
      </c>
      <c r="BV51" s="124">
        <f>('Executive Summary(Best)'!$I48/12)*(1+Expense_Increase2)^(BV$3-1)</f>
        <v>222.38805166666668</v>
      </c>
      <c r="BW51" s="124">
        <f>('Executive Summary(Best)'!$I48/12)*(1+Expense_Increase2)^(BW$3-1)</f>
        <v>227.28058880333336</v>
      </c>
      <c r="BX51" s="124">
        <f>('Executive Summary(Best)'!$I48/12)*(1+Expense_Increase2)^(BX$3-1)</f>
        <v>227.28058880333336</v>
      </c>
      <c r="BY51" s="124">
        <f>('Executive Summary(Best)'!$I48/12)*(1+Expense_Increase2)^(BY$3-1)</f>
        <v>227.28058880333336</v>
      </c>
      <c r="BZ51" s="124">
        <f>('Executive Summary(Best)'!$I48/12)*(1+Expense_Increase2)^(BZ$3-1)</f>
        <v>227.28058880333336</v>
      </c>
      <c r="CA51" s="124">
        <f>('Executive Summary(Best)'!$I48/12)*(1+Expense_Increase2)^(CA$3-1)</f>
        <v>227.28058880333336</v>
      </c>
      <c r="CB51" s="124">
        <f>('Executive Summary(Best)'!$I48/12)*(1+Expense_Increase2)^(CB$3-1)</f>
        <v>227.28058880333336</v>
      </c>
      <c r="CC51" s="124">
        <f>('Executive Summary(Best)'!$I48/12)*(1+Expense_Increase2)^(CC$3-1)</f>
        <v>227.28058880333336</v>
      </c>
      <c r="CD51" s="124">
        <f>('Executive Summary(Best)'!$I48/12)*(1+Expense_Increase2)^(CD$3-1)</f>
        <v>227.28058880333336</v>
      </c>
      <c r="CE51" s="124">
        <f>('Executive Summary(Best)'!$I48/12)*(1+Expense_Increase2)^(CE$3-1)</f>
        <v>227.28058880333336</v>
      </c>
      <c r="CF51" s="124">
        <f>('Executive Summary(Best)'!$I48/12)*(1+Expense_Increase2)^(CF$3-1)</f>
        <v>227.28058880333336</v>
      </c>
      <c r="CG51" s="124">
        <f>('Executive Summary(Best)'!$I48/12)*(1+Expense_Increase2)^(CG$3-1)</f>
        <v>227.28058880333336</v>
      </c>
      <c r="CH51" s="124">
        <f>('Executive Summary(Best)'!$I48/12)*(1+Expense_Increase2)^(CH$3-1)</f>
        <v>227.28058880333336</v>
      </c>
      <c r="CI51" s="124">
        <f>('Executive Summary(Best)'!$I48/12)*(1+Expense_Increase2)^(CI$3-1)</f>
        <v>232.28076175700667</v>
      </c>
      <c r="CJ51" s="124">
        <f>('Executive Summary(Best)'!$I48/12)*(1+Expense_Increase2)^(CJ$3-1)</f>
        <v>232.28076175700667</v>
      </c>
      <c r="CK51" s="124">
        <f>('Executive Summary(Best)'!$I48/12)*(1+Expense_Increase2)^(CK$3-1)</f>
        <v>232.28076175700667</v>
      </c>
      <c r="CL51" s="124">
        <f>('Executive Summary(Best)'!$I48/12)*(1+Expense_Increase2)^(CL$3-1)</f>
        <v>232.28076175700667</v>
      </c>
      <c r="CM51" s="124">
        <f>('Executive Summary(Best)'!$I48/12)*(1+Expense_Increase2)^(CM$3-1)</f>
        <v>232.28076175700667</v>
      </c>
      <c r="CN51" s="124">
        <f>('Executive Summary(Best)'!$I48/12)*(1+Expense_Increase2)^(CN$3-1)</f>
        <v>232.28076175700667</v>
      </c>
      <c r="CO51" s="124">
        <f>('Executive Summary(Best)'!$I48/12)*(1+Expense_Increase2)^(CO$3-1)</f>
        <v>232.28076175700667</v>
      </c>
      <c r="CP51" s="124">
        <f>('Executive Summary(Best)'!$I48/12)*(1+Expense_Increase2)^(CP$3-1)</f>
        <v>232.28076175700667</v>
      </c>
      <c r="CQ51" s="124">
        <f>('Executive Summary(Best)'!$I48/12)*(1+Expense_Increase2)^(CQ$3-1)</f>
        <v>232.28076175700667</v>
      </c>
      <c r="CR51" s="124">
        <f>('Executive Summary(Best)'!$I48/12)*(1+Expense_Increase2)^(CR$3-1)</f>
        <v>232.28076175700667</v>
      </c>
      <c r="CS51" s="124">
        <f>('Executive Summary(Best)'!$I48/12)*(1+Expense_Increase2)^(CS$3-1)</f>
        <v>232.28076175700667</v>
      </c>
      <c r="CT51" s="124">
        <f>('Executive Summary(Best)'!$I48/12)*(1+Expense_Increase2)^(CT$3-1)</f>
        <v>232.28076175700667</v>
      </c>
      <c r="CU51" s="124">
        <f>('Executive Summary(Best)'!$I48/12)*(1+Expense_Increase2)^(CU$3-1)</f>
        <v>237.39093851566082</v>
      </c>
      <c r="CV51" s="124">
        <f>('Executive Summary(Best)'!$I48/12)*(1+Expense_Increase2)^(CV$3-1)</f>
        <v>237.39093851566082</v>
      </c>
      <c r="CW51" s="124">
        <f>('Executive Summary(Best)'!$I48/12)*(1+Expense_Increase2)^(CW$3-1)</f>
        <v>237.39093851566082</v>
      </c>
      <c r="CX51" s="124">
        <f>('Executive Summary(Best)'!$I48/12)*(1+Expense_Increase2)^(CX$3-1)</f>
        <v>237.39093851566082</v>
      </c>
      <c r="CY51" s="124">
        <f>('Executive Summary(Best)'!$I48/12)*(1+Expense_Increase2)^(CY$3-1)</f>
        <v>237.39093851566082</v>
      </c>
      <c r="CZ51" s="124">
        <f>('Executive Summary(Best)'!$I48/12)*(1+Expense_Increase2)^(CZ$3-1)</f>
        <v>237.39093851566082</v>
      </c>
      <c r="DA51" s="124">
        <f>('Executive Summary(Best)'!$I48/12)*(1+Expense_Increase2)^(DA$3-1)</f>
        <v>237.39093851566082</v>
      </c>
      <c r="DB51" s="124">
        <f>('Executive Summary(Best)'!$I48/12)*(1+Expense_Increase2)^(DB$3-1)</f>
        <v>237.39093851566082</v>
      </c>
      <c r="DC51" s="124">
        <f>('Executive Summary(Best)'!$I48/12)*(1+Expense_Increase2)^(DC$3-1)</f>
        <v>237.39093851566082</v>
      </c>
      <c r="DD51" s="124">
        <f>('Executive Summary(Best)'!$I48/12)*(1+Expense_Increase2)^(DD$3-1)</f>
        <v>237.39093851566082</v>
      </c>
      <c r="DE51" s="124">
        <f>('Executive Summary(Best)'!$I48/12)*(1+Expense_Increase2)^(DE$3-1)</f>
        <v>237.39093851566082</v>
      </c>
      <c r="DF51" s="124">
        <f>('Executive Summary(Best)'!$I48/12)*(1+Expense_Increase2)^(DF$3-1)</f>
        <v>237.39093851566082</v>
      </c>
      <c r="DG51" s="124">
        <f>('Executive Summary(Best)'!$I48/12)*(1+Expense_Increase2)^(DG$3-1)</f>
        <v>242.61353916300536</v>
      </c>
      <c r="DH51" s="124">
        <f>('Executive Summary(Best)'!$I48/12)*(1+Expense_Increase2)^(DH$3-1)</f>
        <v>242.61353916300536</v>
      </c>
      <c r="DI51" s="124">
        <f>('Executive Summary(Best)'!$I48/12)*(1+Expense_Increase2)^(DI$3-1)</f>
        <v>242.61353916300536</v>
      </c>
      <c r="DJ51" s="124">
        <f>('Executive Summary(Best)'!$I48/12)*(1+Expense_Increase2)^(DJ$3-1)</f>
        <v>242.61353916300536</v>
      </c>
      <c r="DK51" s="124">
        <f>('Executive Summary(Best)'!$I48/12)*(1+Expense_Increase2)^(DK$3-1)</f>
        <v>242.61353916300536</v>
      </c>
      <c r="DL51" s="124">
        <f>('Executive Summary(Best)'!$I48/12)*(1+Expense_Increase2)^(DL$3-1)</f>
        <v>242.61353916300536</v>
      </c>
      <c r="DM51" s="124">
        <f>('Executive Summary(Best)'!$I48/12)*(1+Expense_Increase2)^(DM$3-1)</f>
        <v>242.61353916300536</v>
      </c>
      <c r="DN51" s="124">
        <f>('Executive Summary(Best)'!$I48/12)*(1+Expense_Increase2)^(DN$3-1)</f>
        <v>242.61353916300536</v>
      </c>
      <c r="DO51" s="124">
        <f>('Executive Summary(Best)'!$I48/12)*(1+Expense_Increase2)^(DO$3-1)</f>
        <v>242.61353916300536</v>
      </c>
      <c r="DP51" s="124">
        <f>('Executive Summary(Best)'!$I48/12)*(1+Expense_Increase2)^(DP$3-1)</f>
        <v>242.61353916300536</v>
      </c>
      <c r="DQ51" s="124">
        <f>('Executive Summary(Best)'!$I48/12)*(1+Expense_Increase2)^(DQ$3-1)</f>
        <v>242.61353916300536</v>
      </c>
      <c r="DR51" s="124">
        <f>('Executive Summary(Best)'!$I48/12)*(1+Expense_Increase2)^(DR$3-1)</f>
        <v>242.61353916300536</v>
      </c>
      <c r="DS51" s="124">
        <f>('Executive Summary(Best)'!$I48/12)*(1+Expense_Increase2)^(DS$3-1)</f>
        <v>247.9510370245915</v>
      </c>
      <c r="DT51" s="124">
        <f>('Executive Summary(Best)'!$I48/12)*(1+Expense_Increase2)^(DT$3-1)</f>
        <v>247.9510370245915</v>
      </c>
      <c r="DU51" s="124">
        <f>('Executive Summary(Best)'!$I48/12)*(1+Expense_Increase2)^(DU$3-1)</f>
        <v>247.9510370245915</v>
      </c>
      <c r="DV51" s="124">
        <f>('Executive Summary(Best)'!$I48/12)*(1+Expense_Increase2)^(DV$3-1)</f>
        <v>247.9510370245915</v>
      </c>
      <c r="DW51" s="124">
        <f>('Executive Summary(Best)'!$I48/12)*(1+Expense_Increase2)^(DW$3-1)</f>
        <v>247.9510370245915</v>
      </c>
      <c r="DX51" s="124">
        <f>('Executive Summary(Best)'!$I48/12)*(1+Expense_Increase2)^(DX$3-1)</f>
        <v>247.9510370245915</v>
      </c>
      <c r="DY51" s="124">
        <f>('Executive Summary(Best)'!$I48/12)*(1+Expense_Increase2)^(DY$3-1)</f>
        <v>247.9510370245915</v>
      </c>
      <c r="DZ51" s="124">
        <f>('Executive Summary(Best)'!$I48/12)*(1+Expense_Increase2)^(DZ$3-1)</f>
        <v>247.9510370245915</v>
      </c>
      <c r="EA51" s="124">
        <f>('Executive Summary(Best)'!$I48/12)*(1+Expense_Increase2)^(EA$3-1)</f>
        <v>247.9510370245915</v>
      </c>
      <c r="EB51" s="124">
        <f>('Executive Summary(Best)'!$I48/12)*(1+Expense_Increase2)^(EB$3-1)</f>
        <v>247.9510370245915</v>
      </c>
      <c r="EC51" s="124">
        <f>('Executive Summary(Best)'!$I48/12)*(1+Expense_Increase2)^(EC$3-1)</f>
        <v>247.9510370245915</v>
      </c>
      <c r="ED51" s="124">
        <f>('Executive Summary(Best)'!$I48/12)*(1+Expense_Increase2)^(ED$3-1)</f>
        <v>247.9510370245915</v>
      </c>
      <c r="EE51" s="124">
        <f>('Executive Summary(Best)'!$I48/12)*(1+Expense_Increase2)^(EE$3-1)</f>
        <v>253.40595983913252</v>
      </c>
      <c r="EF51" s="124">
        <f>('Executive Summary(Best)'!$I48/12)*(1+Expense_Increase2)^(EF$3-1)</f>
        <v>253.40595983913252</v>
      </c>
      <c r="EG51" s="124">
        <f>('Executive Summary(Best)'!$I48/12)*(1+Expense_Increase2)^(EG$3-1)</f>
        <v>253.40595983913252</v>
      </c>
      <c r="EH51" s="124">
        <f>('Executive Summary(Best)'!$I48/12)*(1+Expense_Increase2)^(EH$3-1)</f>
        <v>253.40595983913252</v>
      </c>
      <c r="EI51" s="124">
        <f>('Executive Summary(Best)'!$I48/12)*(1+Expense_Increase2)^(EI$3-1)</f>
        <v>253.40595983913252</v>
      </c>
      <c r="EJ51" s="124">
        <f>('Executive Summary(Best)'!$I48/12)*(1+Expense_Increase2)^(EJ$3-1)</f>
        <v>253.40595983913252</v>
      </c>
      <c r="EK51" s="124">
        <f>('Executive Summary(Best)'!$I48/12)*(1+Expense_Increase2)^(EK$3-1)</f>
        <v>253.40595983913252</v>
      </c>
      <c r="EL51" s="124">
        <f>('Executive Summary(Best)'!$I48/12)*(1+Expense_Increase2)^(EL$3-1)</f>
        <v>253.40595983913252</v>
      </c>
      <c r="EM51" s="124">
        <f>('Executive Summary(Best)'!$I48/12)*(1+Expense_Increase2)^(EM$3-1)</f>
        <v>253.40595983913252</v>
      </c>
      <c r="EN51" s="124">
        <f>('Executive Summary(Best)'!$I48/12)*(1+Expense_Increase2)^(EN$3-1)</f>
        <v>253.40595983913252</v>
      </c>
      <c r="EO51" s="124">
        <f>('Executive Summary(Best)'!$I48/12)*(1+Expense_Increase2)^(EO$3-1)</f>
        <v>253.40595983913252</v>
      </c>
      <c r="EP51" s="124">
        <f>('Executive Summary(Best)'!$I48/12)*(1+Expense_Increase2)^(EP$3-1)</f>
        <v>253.40595983913252</v>
      </c>
      <c r="EQ51" s="27"/>
    </row>
    <row r="52" spans="2:147" ht="15.75" customHeight="1" x14ac:dyDescent="0.2">
      <c r="B52" s="161" t="str">
        <f>Executive_Summary!F49</f>
        <v xml:space="preserve">Capital Improvments </v>
      </c>
      <c r="Z52" s="3"/>
      <c r="AA52" s="124">
        <f>('Executive Summary(Best)'!$I49/12)*(1+Expense_Increase2)^(AA$3-1)</f>
        <v>0</v>
      </c>
      <c r="AB52" s="124">
        <f>('Executive Summary(Best)'!$I49/12)*(1+Expense_Increase2)^(AB$3-1)</f>
        <v>0</v>
      </c>
      <c r="AC52" s="124">
        <f>('Executive Summary(Best)'!$I49/12)*(1+Expense_Increase2)^(AC$3-1)</f>
        <v>0</v>
      </c>
      <c r="AD52" s="124">
        <f>('Executive Summary(Best)'!$I49/12)*(1+Expense_Increase2)^(AD$3-1)</f>
        <v>0</v>
      </c>
      <c r="AE52" s="124">
        <f>('Executive Summary(Best)'!$I49/12)*(1+Expense_Increase2)^(AE$3-1)</f>
        <v>0</v>
      </c>
      <c r="AF52" s="124">
        <f>('Executive Summary(Best)'!$I49/12)*(1+Expense_Increase2)^(AF$3-1)</f>
        <v>0</v>
      </c>
      <c r="AG52" s="124">
        <f>('Executive Summary(Best)'!$I49/12)*(1+Expense_Increase2)^(AG$3-1)</f>
        <v>0</v>
      </c>
      <c r="AH52" s="124">
        <f>('Executive Summary(Best)'!$I49/12)*(1+Expense_Increase2)^(AH$3-1)</f>
        <v>0</v>
      </c>
      <c r="AI52" s="124">
        <f>('Executive Summary(Best)'!$I49/12)*(1+Expense_Increase2)^(AI$3-1)</f>
        <v>0</v>
      </c>
      <c r="AJ52" s="124">
        <f>('Executive Summary(Best)'!$I49/12)*(1+Expense_Increase2)^(AJ$3-1)</f>
        <v>0</v>
      </c>
      <c r="AK52" s="124">
        <f>('Executive Summary(Best)'!$I49/12)*(1+Expense_Increase2)^(AK$3-1)</f>
        <v>0</v>
      </c>
      <c r="AL52" s="124">
        <f>('Executive Summary(Best)'!$I49/12)*(1+Expense_Increase2)^(AL$3-1)</f>
        <v>0</v>
      </c>
      <c r="AM52" s="124">
        <f>('Executive Summary(Best)'!$I49/12)*(1+Expense_Increase2)^(AM$3-1)</f>
        <v>0</v>
      </c>
      <c r="AN52" s="124">
        <f>('Executive Summary(Best)'!$I49/12)*(1+Expense_Increase2)^(AN$3-1)</f>
        <v>0</v>
      </c>
      <c r="AO52" s="124">
        <f>('Executive Summary(Best)'!$I49/12)*(1+Expense_Increase2)^(AO$3-1)</f>
        <v>0</v>
      </c>
      <c r="AP52" s="124">
        <f>('Executive Summary(Best)'!$I49/12)*(1+Expense_Increase2)^(AP$3-1)</f>
        <v>0</v>
      </c>
      <c r="AQ52" s="124">
        <f>('Executive Summary(Best)'!$I49/12)*(1+Expense_Increase2)^(AQ$3-1)</f>
        <v>0</v>
      </c>
      <c r="AR52" s="124">
        <f>('Executive Summary(Best)'!$I49/12)*(1+Expense_Increase2)^(AR$3-1)</f>
        <v>0</v>
      </c>
      <c r="AS52" s="124">
        <f>('Executive Summary(Best)'!$I49/12)*(1+Expense_Increase2)^(AS$3-1)</f>
        <v>0</v>
      </c>
      <c r="AT52" s="124">
        <f>('Executive Summary(Best)'!$I49/12)*(1+Expense_Increase2)^(AT$3-1)</f>
        <v>0</v>
      </c>
      <c r="AU52" s="124">
        <f>('Executive Summary(Best)'!$I49/12)*(1+Expense_Increase2)^(AU$3-1)</f>
        <v>0</v>
      </c>
      <c r="AV52" s="124">
        <f>('Executive Summary(Best)'!$I49/12)*(1+Expense_Increase2)^(AV$3-1)</f>
        <v>0</v>
      </c>
      <c r="AW52" s="124">
        <f>('Executive Summary(Best)'!$I49/12)*(1+Expense_Increase2)^(AW$3-1)</f>
        <v>0</v>
      </c>
      <c r="AX52" s="124">
        <f>('Executive Summary(Best)'!$I49/12)*(1+Expense_Increase2)^(AX$3-1)</f>
        <v>0</v>
      </c>
      <c r="AY52" s="124">
        <f>('Executive Summary(Best)'!$I49/12)*(1+Expense_Increase2)^(AY$3-1)</f>
        <v>0</v>
      </c>
      <c r="AZ52" s="124">
        <f>('Executive Summary(Best)'!$I49/12)*(1+Expense_Increase2)^(AZ$3-1)</f>
        <v>0</v>
      </c>
      <c r="BA52" s="124">
        <f>('Executive Summary(Best)'!$I49/12)*(1+Expense_Increase2)^(BA$3-1)</f>
        <v>0</v>
      </c>
      <c r="BB52" s="124">
        <f>('Executive Summary(Best)'!$I49/12)*(1+Expense_Increase2)^(BB$3-1)</f>
        <v>0</v>
      </c>
      <c r="BC52" s="124">
        <f>('Executive Summary(Best)'!$I49/12)*(1+Expense_Increase2)^(BC$3-1)</f>
        <v>0</v>
      </c>
      <c r="BD52" s="124">
        <f>('Executive Summary(Best)'!$I49/12)*(1+Expense_Increase2)^(BD$3-1)</f>
        <v>0</v>
      </c>
      <c r="BE52" s="124">
        <f>('Executive Summary(Best)'!$I49/12)*(1+Expense_Increase2)^(BE$3-1)</f>
        <v>0</v>
      </c>
      <c r="BF52" s="124">
        <f>('Executive Summary(Best)'!$I49/12)*(1+Expense_Increase2)^(BF$3-1)</f>
        <v>0</v>
      </c>
      <c r="BG52" s="124">
        <f>('Executive Summary(Best)'!$I49/12)*(1+Expense_Increase2)^(BG$3-1)</f>
        <v>0</v>
      </c>
      <c r="BH52" s="124">
        <f>('Executive Summary(Best)'!$I49/12)*(1+Expense_Increase2)^(BH$3-1)</f>
        <v>0</v>
      </c>
      <c r="BI52" s="124">
        <f>('Executive Summary(Best)'!$I49/12)*(1+Expense_Increase2)^(BI$3-1)</f>
        <v>0</v>
      </c>
      <c r="BJ52" s="124">
        <f>('Executive Summary(Best)'!$I49/12)*(1+Expense_Increase2)^(BJ$3-1)</f>
        <v>0</v>
      </c>
      <c r="BK52" s="124">
        <f>('Executive Summary(Best)'!$I49/12)*(1+Expense_Increase2)^(BK$3-1)</f>
        <v>0</v>
      </c>
      <c r="BL52" s="124">
        <f>('Executive Summary(Best)'!$I49/12)*(1+Expense_Increase2)^(BL$3-1)</f>
        <v>0</v>
      </c>
      <c r="BM52" s="124">
        <f>('Executive Summary(Best)'!$I49/12)*(1+Expense_Increase2)^(BM$3-1)</f>
        <v>0</v>
      </c>
      <c r="BN52" s="124">
        <f>('Executive Summary(Best)'!$I49/12)*(1+Expense_Increase2)^(BN$3-1)</f>
        <v>0</v>
      </c>
      <c r="BO52" s="124">
        <f>('Executive Summary(Best)'!$I49/12)*(1+Expense_Increase2)^(BO$3-1)</f>
        <v>0</v>
      </c>
      <c r="BP52" s="124">
        <f>('Executive Summary(Best)'!$I49/12)*(1+Expense_Increase2)^(BP$3-1)</f>
        <v>0</v>
      </c>
      <c r="BQ52" s="124">
        <f>('Executive Summary(Best)'!$I49/12)*(1+Expense_Increase2)^(BQ$3-1)</f>
        <v>0</v>
      </c>
      <c r="BR52" s="124">
        <f>('Executive Summary(Best)'!$I49/12)*(1+Expense_Increase2)^(BR$3-1)</f>
        <v>0</v>
      </c>
      <c r="BS52" s="124">
        <f>('Executive Summary(Best)'!$I49/12)*(1+Expense_Increase2)^(BS$3-1)</f>
        <v>0</v>
      </c>
      <c r="BT52" s="124">
        <f>('Executive Summary(Best)'!$I49/12)*(1+Expense_Increase2)^(BT$3-1)</f>
        <v>0</v>
      </c>
      <c r="BU52" s="124">
        <f>('Executive Summary(Best)'!$I49/12)*(1+Expense_Increase2)^(BU$3-1)</f>
        <v>0</v>
      </c>
      <c r="BV52" s="124">
        <f>('Executive Summary(Best)'!$I49/12)*(1+Expense_Increase2)^(BV$3-1)</f>
        <v>0</v>
      </c>
      <c r="BW52" s="124">
        <f>('Executive Summary(Best)'!$I49/12)*(1+Expense_Increase2)^(BW$3-1)</f>
        <v>0</v>
      </c>
      <c r="BX52" s="124">
        <f>('Executive Summary(Best)'!$I49/12)*(1+Expense_Increase2)^(BX$3-1)</f>
        <v>0</v>
      </c>
      <c r="BY52" s="124">
        <f>('Executive Summary(Best)'!$I49/12)*(1+Expense_Increase2)^(BY$3-1)</f>
        <v>0</v>
      </c>
      <c r="BZ52" s="124">
        <f>('Executive Summary(Best)'!$I49/12)*(1+Expense_Increase2)^(BZ$3-1)</f>
        <v>0</v>
      </c>
      <c r="CA52" s="124">
        <f>('Executive Summary(Best)'!$I49/12)*(1+Expense_Increase2)^(CA$3-1)</f>
        <v>0</v>
      </c>
      <c r="CB52" s="124">
        <f>('Executive Summary(Best)'!$I49/12)*(1+Expense_Increase2)^(CB$3-1)</f>
        <v>0</v>
      </c>
      <c r="CC52" s="124">
        <f>('Executive Summary(Best)'!$I49/12)*(1+Expense_Increase2)^(CC$3-1)</f>
        <v>0</v>
      </c>
      <c r="CD52" s="124">
        <f>('Executive Summary(Best)'!$I49/12)*(1+Expense_Increase2)^(CD$3-1)</f>
        <v>0</v>
      </c>
      <c r="CE52" s="124">
        <f>('Executive Summary(Best)'!$I49/12)*(1+Expense_Increase2)^(CE$3-1)</f>
        <v>0</v>
      </c>
      <c r="CF52" s="124">
        <f>('Executive Summary(Best)'!$I49/12)*(1+Expense_Increase2)^(CF$3-1)</f>
        <v>0</v>
      </c>
      <c r="CG52" s="124">
        <f>('Executive Summary(Best)'!$I49/12)*(1+Expense_Increase2)^(CG$3-1)</f>
        <v>0</v>
      </c>
      <c r="CH52" s="124">
        <f>('Executive Summary(Best)'!$I49/12)*(1+Expense_Increase2)^(CH$3-1)</f>
        <v>0</v>
      </c>
      <c r="CI52" s="124">
        <f>('Executive Summary(Best)'!$I49/12)*(1+Expense_Increase2)^(CI$3-1)</f>
        <v>0</v>
      </c>
      <c r="CJ52" s="124">
        <f>('Executive Summary(Best)'!$I49/12)*(1+Expense_Increase2)^(CJ$3-1)</f>
        <v>0</v>
      </c>
      <c r="CK52" s="124">
        <f>('Executive Summary(Best)'!$I49/12)*(1+Expense_Increase2)^(CK$3-1)</f>
        <v>0</v>
      </c>
      <c r="CL52" s="124">
        <f>('Executive Summary(Best)'!$I49/12)*(1+Expense_Increase2)^(CL$3-1)</f>
        <v>0</v>
      </c>
      <c r="CM52" s="124">
        <f>('Executive Summary(Best)'!$I49/12)*(1+Expense_Increase2)^(CM$3-1)</f>
        <v>0</v>
      </c>
      <c r="CN52" s="124">
        <f>('Executive Summary(Best)'!$I49/12)*(1+Expense_Increase2)^(CN$3-1)</f>
        <v>0</v>
      </c>
      <c r="CO52" s="124">
        <f>('Executive Summary(Best)'!$I49/12)*(1+Expense_Increase2)^(CO$3-1)</f>
        <v>0</v>
      </c>
      <c r="CP52" s="124">
        <f>('Executive Summary(Best)'!$I49/12)*(1+Expense_Increase2)^(CP$3-1)</f>
        <v>0</v>
      </c>
      <c r="CQ52" s="124">
        <f>('Executive Summary(Best)'!$I49/12)*(1+Expense_Increase2)^(CQ$3-1)</f>
        <v>0</v>
      </c>
      <c r="CR52" s="124">
        <f>('Executive Summary(Best)'!$I49/12)*(1+Expense_Increase2)^(CR$3-1)</f>
        <v>0</v>
      </c>
      <c r="CS52" s="124">
        <f>('Executive Summary(Best)'!$I49/12)*(1+Expense_Increase2)^(CS$3-1)</f>
        <v>0</v>
      </c>
      <c r="CT52" s="124">
        <f>('Executive Summary(Best)'!$I49/12)*(1+Expense_Increase2)^(CT$3-1)</f>
        <v>0</v>
      </c>
      <c r="CU52" s="124">
        <f>('Executive Summary(Best)'!$I49/12)*(1+Expense_Increase2)^(CU$3-1)</f>
        <v>0</v>
      </c>
      <c r="CV52" s="124">
        <f>('Executive Summary(Best)'!$I49/12)*(1+Expense_Increase2)^(CV$3-1)</f>
        <v>0</v>
      </c>
      <c r="CW52" s="124">
        <f>('Executive Summary(Best)'!$I49/12)*(1+Expense_Increase2)^(CW$3-1)</f>
        <v>0</v>
      </c>
      <c r="CX52" s="124">
        <f>('Executive Summary(Best)'!$I49/12)*(1+Expense_Increase2)^(CX$3-1)</f>
        <v>0</v>
      </c>
      <c r="CY52" s="124">
        <f>('Executive Summary(Best)'!$I49/12)*(1+Expense_Increase2)^(CY$3-1)</f>
        <v>0</v>
      </c>
      <c r="CZ52" s="124">
        <f>('Executive Summary(Best)'!$I49/12)*(1+Expense_Increase2)^(CZ$3-1)</f>
        <v>0</v>
      </c>
      <c r="DA52" s="124">
        <f>('Executive Summary(Best)'!$I49/12)*(1+Expense_Increase2)^(DA$3-1)</f>
        <v>0</v>
      </c>
      <c r="DB52" s="124">
        <f>('Executive Summary(Best)'!$I49/12)*(1+Expense_Increase2)^(DB$3-1)</f>
        <v>0</v>
      </c>
      <c r="DC52" s="124">
        <f>('Executive Summary(Best)'!$I49/12)*(1+Expense_Increase2)^(DC$3-1)</f>
        <v>0</v>
      </c>
      <c r="DD52" s="124">
        <f>('Executive Summary(Best)'!$I49/12)*(1+Expense_Increase2)^(DD$3-1)</f>
        <v>0</v>
      </c>
      <c r="DE52" s="124">
        <f>('Executive Summary(Best)'!$I49/12)*(1+Expense_Increase2)^(DE$3-1)</f>
        <v>0</v>
      </c>
      <c r="DF52" s="124">
        <f>('Executive Summary(Best)'!$I49/12)*(1+Expense_Increase2)^(DF$3-1)</f>
        <v>0</v>
      </c>
      <c r="DG52" s="124">
        <f>('Executive Summary(Best)'!$I49/12)*(1+Expense_Increase2)^(DG$3-1)</f>
        <v>0</v>
      </c>
      <c r="DH52" s="124">
        <f>('Executive Summary(Best)'!$I49/12)*(1+Expense_Increase2)^(DH$3-1)</f>
        <v>0</v>
      </c>
      <c r="DI52" s="124">
        <f>('Executive Summary(Best)'!$I49/12)*(1+Expense_Increase2)^(DI$3-1)</f>
        <v>0</v>
      </c>
      <c r="DJ52" s="124">
        <f>('Executive Summary(Best)'!$I49/12)*(1+Expense_Increase2)^(DJ$3-1)</f>
        <v>0</v>
      </c>
      <c r="DK52" s="124">
        <f>('Executive Summary(Best)'!$I49/12)*(1+Expense_Increase2)^(DK$3-1)</f>
        <v>0</v>
      </c>
      <c r="DL52" s="124">
        <f>('Executive Summary(Best)'!$I49/12)*(1+Expense_Increase2)^(DL$3-1)</f>
        <v>0</v>
      </c>
      <c r="DM52" s="124">
        <f>('Executive Summary(Best)'!$I49/12)*(1+Expense_Increase2)^(DM$3-1)</f>
        <v>0</v>
      </c>
      <c r="DN52" s="124">
        <f>('Executive Summary(Best)'!$I49/12)*(1+Expense_Increase2)^(DN$3-1)</f>
        <v>0</v>
      </c>
      <c r="DO52" s="124">
        <f>('Executive Summary(Best)'!$I49/12)*(1+Expense_Increase2)^(DO$3-1)</f>
        <v>0</v>
      </c>
      <c r="DP52" s="124">
        <f>('Executive Summary(Best)'!$I49/12)*(1+Expense_Increase2)^(DP$3-1)</f>
        <v>0</v>
      </c>
      <c r="DQ52" s="124">
        <f>('Executive Summary(Best)'!$I49/12)*(1+Expense_Increase2)^(DQ$3-1)</f>
        <v>0</v>
      </c>
      <c r="DR52" s="124">
        <f>('Executive Summary(Best)'!$I49/12)*(1+Expense_Increase2)^(DR$3-1)</f>
        <v>0</v>
      </c>
      <c r="DS52" s="124">
        <f>('Executive Summary(Best)'!$I49/12)*(1+Expense_Increase2)^(DS$3-1)</f>
        <v>0</v>
      </c>
      <c r="DT52" s="124">
        <f>('Executive Summary(Best)'!$I49/12)*(1+Expense_Increase2)^(DT$3-1)</f>
        <v>0</v>
      </c>
      <c r="DU52" s="124">
        <f>('Executive Summary(Best)'!$I49/12)*(1+Expense_Increase2)^(DU$3-1)</f>
        <v>0</v>
      </c>
      <c r="DV52" s="124">
        <f>('Executive Summary(Best)'!$I49/12)*(1+Expense_Increase2)^(DV$3-1)</f>
        <v>0</v>
      </c>
      <c r="DW52" s="124">
        <f>('Executive Summary(Best)'!$I49/12)*(1+Expense_Increase2)^(DW$3-1)</f>
        <v>0</v>
      </c>
      <c r="DX52" s="124">
        <f>('Executive Summary(Best)'!$I49/12)*(1+Expense_Increase2)^(DX$3-1)</f>
        <v>0</v>
      </c>
      <c r="DY52" s="124">
        <f>('Executive Summary(Best)'!$I49/12)*(1+Expense_Increase2)^(DY$3-1)</f>
        <v>0</v>
      </c>
      <c r="DZ52" s="124">
        <f>('Executive Summary(Best)'!$I49/12)*(1+Expense_Increase2)^(DZ$3-1)</f>
        <v>0</v>
      </c>
      <c r="EA52" s="124">
        <f>('Executive Summary(Best)'!$I49/12)*(1+Expense_Increase2)^(EA$3-1)</f>
        <v>0</v>
      </c>
      <c r="EB52" s="124">
        <f>('Executive Summary(Best)'!$I49/12)*(1+Expense_Increase2)^(EB$3-1)</f>
        <v>0</v>
      </c>
      <c r="EC52" s="124">
        <f>('Executive Summary(Best)'!$I49/12)*(1+Expense_Increase2)^(EC$3-1)</f>
        <v>0</v>
      </c>
      <c r="ED52" s="124">
        <f>('Executive Summary(Best)'!$I49/12)*(1+Expense_Increase2)^(ED$3-1)</f>
        <v>0</v>
      </c>
      <c r="EE52" s="124">
        <f>('Executive Summary(Best)'!$I49/12)*(1+Expense_Increase2)^(EE$3-1)</f>
        <v>0</v>
      </c>
      <c r="EF52" s="124">
        <f>('Executive Summary(Best)'!$I49/12)*(1+Expense_Increase2)^(EF$3-1)</f>
        <v>0</v>
      </c>
      <c r="EG52" s="124">
        <f>('Executive Summary(Best)'!$I49/12)*(1+Expense_Increase2)^(EG$3-1)</f>
        <v>0</v>
      </c>
      <c r="EH52" s="124">
        <f>('Executive Summary(Best)'!$I49/12)*(1+Expense_Increase2)^(EH$3-1)</f>
        <v>0</v>
      </c>
      <c r="EI52" s="124">
        <f>('Executive Summary(Best)'!$I49/12)*(1+Expense_Increase2)^(EI$3-1)</f>
        <v>0</v>
      </c>
      <c r="EJ52" s="124">
        <f>('Executive Summary(Best)'!$I49/12)*(1+Expense_Increase2)^(EJ$3-1)</f>
        <v>0</v>
      </c>
      <c r="EK52" s="124">
        <f>('Executive Summary(Best)'!$I49/12)*(1+Expense_Increase2)^(EK$3-1)</f>
        <v>0</v>
      </c>
      <c r="EL52" s="124">
        <f>('Executive Summary(Best)'!$I49/12)*(1+Expense_Increase2)^(EL$3-1)</f>
        <v>0</v>
      </c>
      <c r="EM52" s="124">
        <f>('Executive Summary(Best)'!$I49/12)*(1+Expense_Increase2)^(EM$3-1)</f>
        <v>0</v>
      </c>
      <c r="EN52" s="124">
        <f>('Executive Summary(Best)'!$I49/12)*(1+Expense_Increase2)^(EN$3-1)</f>
        <v>0</v>
      </c>
      <c r="EO52" s="124">
        <f>('Executive Summary(Best)'!$I49/12)*(1+Expense_Increase2)^(EO$3-1)</f>
        <v>0</v>
      </c>
      <c r="EP52" s="124">
        <f>('Executive Summary(Best)'!$I49/12)*(1+Expense_Increase2)^(EP$3-1)</f>
        <v>0</v>
      </c>
      <c r="EQ52" s="27"/>
    </row>
    <row r="53" spans="2:147" ht="15.75" customHeight="1" x14ac:dyDescent="0.2">
      <c r="B53" s="160" t="str">
        <f>Executive_Summary!F50</f>
        <v xml:space="preserve">General &amp; Administrative: </v>
      </c>
      <c r="Z53" s="3"/>
      <c r="AA53" s="124">
        <f>('Executive Summary(Best)'!$I50/12)*(1+Expense_Increase2)^(AA$3-1)</f>
        <v>0</v>
      </c>
      <c r="AB53" s="124">
        <f>('Executive Summary(Best)'!$I50/12)*(1+Expense_Increase2)^(AB$3-1)</f>
        <v>0</v>
      </c>
      <c r="AC53" s="124">
        <f>('Executive Summary(Best)'!$I50/12)*(1+Expense_Increase2)^(AC$3-1)</f>
        <v>0</v>
      </c>
      <c r="AD53" s="124">
        <f>('Executive Summary(Best)'!$I50/12)*(1+Expense_Increase2)^(AD$3-1)</f>
        <v>0</v>
      </c>
      <c r="AE53" s="124">
        <f>('Executive Summary(Best)'!$I50/12)*(1+Expense_Increase2)^(AE$3-1)</f>
        <v>0</v>
      </c>
      <c r="AF53" s="124">
        <f>('Executive Summary(Best)'!$I50/12)*(1+Expense_Increase2)^(AF$3-1)</f>
        <v>0</v>
      </c>
      <c r="AG53" s="124">
        <f>('Executive Summary(Best)'!$I50/12)*(1+Expense_Increase2)^(AG$3-1)</f>
        <v>0</v>
      </c>
      <c r="AH53" s="124">
        <f>('Executive Summary(Best)'!$I50/12)*(1+Expense_Increase2)^(AH$3-1)</f>
        <v>0</v>
      </c>
      <c r="AI53" s="124">
        <f>('Executive Summary(Best)'!$I50/12)*(1+Expense_Increase2)^(AI$3-1)</f>
        <v>0</v>
      </c>
      <c r="AJ53" s="124">
        <f>('Executive Summary(Best)'!$I50/12)*(1+Expense_Increase2)^(AJ$3-1)</f>
        <v>0</v>
      </c>
      <c r="AK53" s="124">
        <f>('Executive Summary(Best)'!$I50/12)*(1+Expense_Increase2)^(AK$3-1)</f>
        <v>0</v>
      </c>
      <c r="AL53" s="124">
        <f>('Executive Summary(Best)'!$I50/12)*(1+Expense_Increase2)^(AL$3-1)</f>
        <v>0</v>
      </c>
      <c r="AM53" s="124">
        <f>('Executive Summary(Best)'!$I50/12)*(1+Expense_Increase2)^(AM$3-1)</f>
        <v>0</v>
      </c>
      <c r="AN53" s="124">
        <f>('Executive Summary(Best)'!$I50/12)*(1+Expense_Increase2)^(AN$3-1)</f>
        <v>0</v>
      </c>
      <c r="AO53" s="124">
        <f>('Executive Summary(Best)'!$I50/12)*(1+Expense_Increase2)^(AO$3-1)</f>
        <v>0</v>
      </c>
      <c r="AP53" s="124">
        <f>('Executive Summary(Best)'!$I50/12)*(1+Expense_Increase2)^(AP$3-1)</f>
        <v>0</v>
      </c>
      <c r="AQ53" s="124">
        <f>('Executive Summary(Best)'!$I50/12)*(1+Expense_Increase2)^(AQ$3-1)</f>
        <v>0</v>
      </c>
      <c r="AR53" s="124">
        <f>('Executive Summary(Best)'!$I50/12)*(1+Expense_Increase2)^(AR$3-1)</f>
        <v>0</v>
      </c>
      <c r="AS53" s="124">
        <f>('Executive Summary(Best)'!$I50/12)*(1+Expense_Increase2)^(AS$3-1)</f>
        <v>0</v>
      </c>
      <c r="AT53" s="124">
        <f>('Executive Summary(Best)'!$I50/12)*(1+Expense_Increase2)^(AT$3-1)</f>
        <v>0</v>
      </c>
      <c r="AU53" s="124">
        <f>('Executive Summary(Best)'!$I50/12)*(1+Expense_Increase2)^(AU$3-1)</f>
        <v>0</v>
      </c>
      <c r="AV53" s="124">
        <f>('Executive Summary(Best)'!$I50/12)*(1+Expense_Increase2)^(AV$3-1)</f>
        <v>0</v>
      </c>
      <c r="AW53" s="124">
        <f>('Executive Summary(Best)'!$I50/12)*(1+Expense_Increase2)^(AW$3-1)</f>
        <v>0</v>
      </c>
      <c r="AX53" s="124">
        <f>('Executive Summary(Best)'!$I50/12)*(1+Expense_Increase2)^(AX$3-1)</f>
        <v>0</v>
      </c>
      <c r="AY53" s="124">
        <f>('Executive Summary(Best)'!$I50/12)*(1+Expense_Increase2)^(AY$3-1)</f>
        <v>0</v>
      </c>
      <c r="AZ53" s="124">
        <f>('Executive Summary(Best)'!$I50/12)*(1+Expense_Increase2)^(AZ$3-1)</f>
        <v>0</v>
      </c>
      <c r="BA53" s="124">
        <f>('Executive Summary(Best)'!$I50/12)*(1+Expense_Increase2)^(BA$3-1)</f>
        <v>0</v>
      </c>
      <c r="BB53" s="124">
        <f>('Executive Summary(Best)'!$I50/12)*(1+Expense_Increase2)^(BB$3-1)</f>
        <v>0</v>
      </c>
      <c r="BC53" s="124">
        <f>('Executive Summary(Best)'!$I50/12)*(1+Expense_Increase2)^(BC$3-1)</f>
        <v>0</v>
      </c>
      <c r="BD53" s="124">
        <f>('Executive Summary(Best)'!$I50/12)*(1+Expense_Increase2)^(BD$3-1)</f>
        <v>0</v>
      </c>
      <c r="BE53" s="124">
        <f>('Executive Summary(Best)'!$I50/12)*(1+Expense_Increase2)^(BE$3-1)</f>
        <v>0</v>
      </c>
      <c r="BF53" s="124">
        <f>('Executive Summary(Best)'!$I50/12)*(1+Expense_Increase2)^(BF$3-1)</f>
        <v>0</v>
      </c>
      <c r="BG53" s="124">
        <f>('Executive Summary(Best)'!$I50/12)*(1+Expense_Increase2)^(BG$3-1)</f>
        <v>0</v>
      </c>
      <c r="BH53" s="124">
        <f>('Executive Summary(Best)'!$I50/12)*(1+Expense_Increase2)^(BH$3-1)</f>
        <v>0</v>
      </c>
      <c r="BI53" s="124">
        <f>('Executive Summary(Best)'!$I50/12)*(1+Expense_Increase2)^(BI$3-1)</f>
        <v>0</v>
      </c>
      <c r="BJ53" s="124">
        <f>('Executive Summary(Best)'!$I50/12)*(1+Expense_Increase2)^(BJ$3-1)</f>
        <v>0</v>
      </c>
      <c r="BK53" s="124">
        <f>('Executive Summary(Best)'!$I50/12)*(1+Expense_Increase2)^(BK$3-1)</f>
        <v>0</v>
      </c>
      <c r="BL53" s="124">
        <f>('Executive Summary(Best)'!$I50/12)*(1+Expense_Increase2)^(BL$3-1)</f>
        <v>0</v>
      </c>
      <c r="BM53" s="124">
        <f>('Executive Summary(Best)'!$I50/12)*(1+Expense_Increase2)^(BM$3-1)</f>
        <v>0</v>
      </c>
      <c r="BN53" s="124">
        <f>('Executive Summary(Best)'!$I50/12)*(1+Expense_Increase2)^(BN$3-1)</f>
        <v>0</v>
      </c>
      <c r="BO53" s="124">
        <f>('Executive Summary(Best)'!$I50/12)*(1+Expense_Increase2)^(BO$3-1)</f>
        <v>0</v>
      </c>
      <c r="BP53" s="124">
        <f>('Executive Summary(Best)'!$I50/12)*(1+Expense_Increase2)^(BP$3-1)</f>
        <v>0</v>
      </c>
      <c r="BQ53" s="124">
        <f>('Executive Summary(Best)'!$I50/12)*(1+Expense_Increase2)^(BQ$3-1)</f>
        <v>0</v>
      </c>
      <c r="BR53" s="124">
        <f>('Executive Summary(Best)'!$I50/12)*(1+Expense_Increase2)^(BR$3-1)</f>
        <v>0</v>
      </c>
      <c r="BS53" s="124">
        <f>('Executive Summary(Best)'!$I50/12)*(1+Expense_Increase2)^(BS$3-1)</f>
        <v>0</v>
      </c>
      <c r="BT53" s="124">
        <f>('Executive Summary(Best)'!$I50/12)*(1+Expense_Increase2)^(BT$3-1)</f>
        <v>0</v>
      </c>
      <c r="BU53" s="124">
        <f>('Executive Summary(Best)'!$I50/12)*(1+Expense_Increase2)^(BU$3-1)</f>
        <v>0</v>
      </c>
      <c r="BV53" s="124">
        <f>('Executive Summary(Best)'!$I50/12)*(1+Expense_Increase2)^(BV$3-1)</f>
        <v>0</v>
      </c>
      <c r="BW53" s="124">
        <f>('Executive Summary(Best)'!$I50/12)*(1+Expense_Increase2)^(BW$3-1)</f>
        <v>0</v>
      </c>
      <c r="BX53" s="124">
        <f>('Executive Summary(Best)'!$I50/12)*(1+Expense_Increase2)^(BX$3-1)</f>
        <v>0</v>
      </c>
      <c r="BY53" s="124">
        <f>('Executive Summary(Best)'!$I50/12)*(1+Expense_Increase2)^(BY$3-1)</f>
        <v>0</v>
      </c>
      <c r="BZ53" s="124">
        <f>('Executive Summary(Best)'!$I50/12)*(1+Expense_Increase2)^(BZ$3-1)</f>
        <v>0</v>
      </c>
      <c r="CA53" s="124">
        <f>('Executive Summary(Best)'!$I50/12)*(1+Expense_Increase2)^(CA$3-1)</f>
        <v>0</v>
      </c>
      <c r="CB53" s="124">
        <f>('Executive Summary(Best)'!$I50/12)*(1+Expense_Increase2)^(CB$3-1)</f>
        <v>0</v>
      </c>
      <c r="CC53" s="124">
        <f>('Executive Summary(Best)'!$I50/12)*(1+Expense_Increase2)^(CC$3-1)</f>
        <v>0</v>
      </c>
      <c r="CD53" s="124">
        <f>('Executive Summary(Best)'!$I50/12)*(1+Expense_Increase2)^(CD$3-1)</f>
        <v>0</v>
      </c>
      <c r="CE53" s="124">
        <f>('Executive Summary(Best)'!$I50/12)*(1+Expense_Increase2)^(CE$3-1)</f>
        <v>0</v>
      </c>
      <c r="CF53" s="124">
        <f>('Executive Summary(Best)'!$I50/12)*(1+Expense_Increase2)^(CF$3-1)</f>
        <v>0</v>
      </c>
      <c r="CG53" s="124">
        <f>('Executive Summary(Best)'!$I50/12)*(1+Expense_Increase2)^(CG$3-1)</f>
        <v>0</v>
      </c>
      <c r="CH53" s="124">
        <f>('Executive Summary(Best)'!$I50/12)*(1+Expense_Increase2)^(CH$3-1)</f>
        <v>0</v>
      </c>
      <c r="CI53" s="124">
        <f>('Executive Summary(Best)'!$I50/12)*(1+Expense_Increase2)^(CI$3-1)</f>
        <v>0</v>
      </c>
      <c r="CJ53" s="124">
        <f>('Executive Summary(Best)'!$I50/12)*(1+Expense_Increase2)^(CJ$3-1)</f>
        <v>0</v>
      </c>
      <c r="CK53" s="124">
        <f>('Executive Summary(Best)'!$I50/12)*(1+Expense_Increase2)^(CK$3-1)</f>
        <v>0</v>
      </c>
      <c r="CL53" s="124">
        <f>('Executive Summary(Best)'!$I50/12)*(1+Expense_Increase2)^(CL$3-1)</f>
        <v>0</v>
      </c>
      <c r="CM53" s="124">
        <f>('Executive Summary(Best)'!$I50/12)*(1+Expense_Increase2)^(CM$3-1)</f>
        <v>0</v>
      </c>
      <c r="CN53" s="124">
        <f>('Executive Summary(Best)'!$I50/12)*(1+Expense_Increase2)^(CN$3-1)</f>
        <v>0</v>
      </c>
      <c r="CO53" s="124">
        <f>('Executive Summary(Best)'!$I50/12)*(1+Expense_Increase2)^(CO$3-1)</f>
        <v>0</v>
      </c>
      <c r="CP53" s="124">
        <f>('Executive Summary(Best)'!$I50/12)*(1+Expense_Increase2)^(CP$3-1)</f>
        <v>0</v>
      </c>
      <c r="CQ53" s="124">
        <f>('Executive Summary(Best)'!$I50/12)*(1+Expense_Increase2)^(CQ$3-1)</f>
        <v>0</v>
      </c>
      <c r="CR53" s="124">
        <f>('Executive Summary(Best)'!$I50/12)*(1+Expense_Increase2)^(CR$3-1)</f>
        <v>0</v>
      </c>
      <c r="CS53" s="124">
        <f>('Executive Summary(Best)'!$I50/12)*(1+Expense_Increase2)^(CS$3-1)</f>
        <v>0</v>
      </c>
      <c r="CT53" s="124">
        <f>('Executive Summary(Best)'!$I50/12)*(1+Expense_Increase2)^(CT$3-1)</f>
        <v>0</v>
      </c>
      <c r="CU53" s="124">
        <f>('Executive Summary(Best)'!$I50/12)*(1+Expense_Increase2)^(CU$3-1)</f>
        <v>0</v>
      </c>
      <c r="CV53" s="124">
        <f>('Executive Summary(Best)'!$I50/12)*(1+Expense_Increase2)^(CV$3-1)</f>
        <v>0</v>
      </c>
      <c r="CW53" s="124">
        <f>('Executive Summary(Best)'!$I50/12)*(1+Expense_Increase2)^(CW$3-1)</f>
        <v>0</v>
      </c>
      <c r="CX53" s="124">
        <f>('Executive Summary(Best)'!$I50/12)*(1+Expense_Increase2)^(CX$3-1)</f>
        <v>0</v>
      </c>
      <c r="CY53" s="124">
        <f>('Executive Summary(Best)'!$I50/12)*(1+Expense_Increase2)^(CY$3-1)</f>
        <v>0</v>
      </c>
      <c r="CZ53" s="124">
        <f>('Executive Summary(Best)'!$I50/12)*(1+Expense_Increase2)^(CZ$3-1)</f>
        <v>0</v>
      </c>
      <c r="DA53" s="124">
        <f>('Executive Summary(Best)'!$I50/12)*(1+Expense_Increase2)^(DA$3-1)</f>
        <v>0</v>
      </c>
      <c r="DB53" s="124">
        <f>('Executive Summary(Best)'!$I50/12)*(1+Expense_Increase2)^(DB$3-1)</f>
        <v>0</v>
      </c>
      <c r="DC53" s="124">
        <f>('Executive Summary(Best)'!$I50/12)*(1+Expense_Increase2)^(DC$3-1)</f>
        <v>0</v>
      </c>
      <c r="DD53" s="124">
        <f>('Executive Summary(Best)'!$I50/12)*(1+Expense_Increase2)^(DD$3-1)</f>
        <v>0</v>
      </c>
      <c r="DE53" s="124">
        <f>('Executive Summary(Best)'!$I50/12)*(1+Expense_Increase2)^(DE$3-1)</f>
        <v>0</v>
      </c>
      <c r="DF53" s="124">
        <f>('Executive Summary(Best)'!$I50/12)*(1+Expense_Increase2)^(DF$3-1)</f>
        <v>0</v>
      </c>
      <c r="DG53" s="124">
        <f>('Executive Summary(Best)'!$I50/12)*(1+Expense_Increase2)^(DG$3-1)</f>
        <v>0</v>
      </c>
      <c r="DH53" s="124">
        <f>('Executive Summary(Best)'!$I50/12)*(1+Expense_Increase2)^(DH$3-1)</f>
        <v>0</v>
      </c>
      <c r="DI53" s="124">
        <f>('Executive Summary(Best)'!$I50/12)*(1+Expense_Increase2)^(DI$3-1)</f>
        <v>0</v>
      </c>
      <c r="DJ53" s="124">
        <f>('Executive Summary(Best)'!$I50/12)*(1+Expense_Increase2)^(DJ$3-1)</f>
        <v>0</v>
      </c>
      <c r="DK53" s="124">
        <f>('Executive Summary(Best)'!$I50/12)*(1+Expense_Increase2)^(DK$3-1)</f>
        <v>0</v>
      </c>
      <c r="DL53" s="124">
        <f>('Executive Summary(Best)'!$I50/12)*(1+Expense_Increase2)^(DL$3-1)</f>
        <v>0</v>
      </c>
      <c r="DM53" s="124">
        <f>('Executive Summary(Best)'!$I50/12)*(1+Expense_Increase2)^(DM$3-1)</f>
        <v>0</v>
      </c>
      <c r="DN53" s="124">
        <f>('Executive Summary(Best)'!$I50/12)*(1+Expense_Increase2)^(DN$3-1)</f>
        <v>0</v>
      </c>
      <c r="DO53" s="124">
        <f>('Executive Summary(Best)'!$I50/12)*(1+Expense_Increase2)^(DO$3-1)</f>
        <v>0</v>
      </c>
      <c r="DP53" s="124">
        <f>('Executive Summary(Best)'!$I50/12)*(1+Expense_Increase2)^(DP$3-1)</f>
        <v>0</v>
      </c>
      <c r="DQ53" s="124">
        <f>('Executive Summary(Best)'!$I50/12)*(1+Expense_Increase2)^(DQ$3-1)</f>
        <v>0</v>
      </c>
      <c r="DR53" s="124">
        <f>('Executive Summary(Best)'!$I50/12)*(1+Expense_Increase2)^(DR$3-1)</f>
        <v>0</v>
      </c>
      <c r="DS53" s="124">
        <f>('Executive Summary(Best)'!$I50/12)*(1+Expense_Increase2)^(DS$3-1)</f>
        <v>0</v>
      </c>
      <c r="DT53" s="124">
        <f>('Executive Summary(Best)'!$I50/12)*(1+Expense_Increase2)^(DT$3-1)</f>
        <v>0</v>
      </c>
      <c r="DU53" s="124">
        <f>('Executive Summary(Best)'!$I50/12)*(1+Expense_Increase2)^(DU$3-1)</f>
        <v>0</v>
      </c>
      <c r="DV53" s="124">
        <f>('Executive Summary(Best)'!$I50/12)*(1+Expense_Increase2)^(DV$3-1)</f>
        <v>0</v>
      </c>
      <c r="DW53" s="124">
        <f>('Executive Summary(Best)'!$I50/12)*(1+Expense_Increase2)^(DW$3-1)</f>
        <v>0</v>
      </c>
      <c r="DX53" s="124">
        <f>('Executive Summary(Best)'!$I50/12)*(1+Expense_Increase2)^(DX$3-1)</f>
        <v>0</v>
      </c>
      <c r="DY53" s="124">
        <f>('Executive Summary(Best)'!$I50/12)*(1+Expense_Increase2)^(DY$3-1)</f>
        <v>0</v>
      </c>
      <c r="DZ53" s="124">
        <f>('Executive Summary(Best)'!$I50/12)*(1+Expense_Increase2)^(DZ$3-1)</f>
        <v>0</v>
      </c>
      <c r="EA53" s="124">
        <f>('Executive Summary(Best)'!$I50/12)*(1+Expense_Increase2)^(EA$3-1)</f>
        <v>0</v>
      </c>
      <c r="EB53" s="124">
        <f>('Executive Summary(Best)'!$I50/12)*(1+Expense_Increase2)^(EB$3-1)</f>
        <v>0</v>
      </c>
      <c r="EC53" s="124">
        <f>('Executive Summary(Best)'!$I50/12)*(1+Expense_Increase2)^(EC$3-1)</f>
        <v>0</v>
      </c>
      <c r="ED53" s="124">
        <f>('Executive Summary(Best)'!$I50/12)*(1+Expense_Increase2)^(ED$3-1)</f>
        <v>0</v>
      </c>
      <c r="EE53" s="124">
        <f>('Executive Summary(Best)'!$I50/12)*(1+Expense_Increase2)^(EE$3-1)</f>
        <v>0</v>
      </c>
      <c r="EF53" s="124">
        <f>('Executive Summary(Best)'!$I50/12)*(1+Expense_Increase2)^(EF$3-1)</f>
        <v>0</v>
      </c>
      <c r="EG53" s="124">
        <f>('Executive Summary(Best)'!$I50/12)*(1+Expense_Increase2)^(EG$3-1)</f>
        <v>0</v>
      </c>
      <c r="EH53" s="124">
        <f>('Executive Summary(Best)'!$I50/12)*(1+Expense_Increase2)^(EH$3-1)</f>
        <v>0</v>
      </c>
      <c r="EI53" s="124">
        <f>('Executive Summary(Best)'!$I50/12)*(1+Expense_Increase2)^(EI$3-1)</f>
        <v>0</v>
      </c>
      <c r="EJ53" s="124">
        <f>('Executive Summary(Best)'!$I50/12)*(1+Expense_Increase2)^(EJ$3-1)</f>
        <v>0</v>
      </c>
      <c r="EK53" s="124">
        <f>('Executive Summary(Best)'!$I50/12)*(1+Expense_Increase2)^(EK$3-1)</f>
        <v>0</v>
      </c>
      <c r="EL53" s="124">
        <f>('Executive Summary(Best)'!$I50/12)*(1+Expense_Increase2)^(EL$3-1)</f>
        <v>0</v>
      </c>
      <c r="EM53" s="124">
        <f>('Executive Summary(Best)'!$I50/12)*(1+Expense_Increase2)^(EM$3-1)</f>
        <v>0</v>
      </c>
      <c r="EN53" s="124">
        <f>('Executive Summary(Best)'!$I50/12)*(1+Expense_Increase2)^(EN$3-1)</f>
        <v>0</v>
      </c>
      <c r="EO53" s="124">
        <f>('Executive Summary(Best)'!$I50/12)*(1+Expense_Increase2)^(EO$3-1)</f>
        <v>0</v>
      </c>
      <c r="EP53" s="124">
        <f>('Executive Summary(Best)'!$I50/12)*(1+Expense_Increase2)^(EP$3-1)</f>
        <v>0</v>
      </c>
      <c r="EQ53" s="27"/>
    </row>
    <row r="54" spans="2:147" ht="15.75" customHeight="1" x14ac:dyDescent="0.2">
      <c r="B54" s="161" t="str">
        <f>Executive_Summary!F51</f>
        <v xml:space="preserve">Advertising/Marketing </v>
      </c>
      <c r="Z54" s="3"/>
      <c r="AA54" s="124">
        <f>('Executive Summary(Best)'!$I51/12)*(1+Expense_Increase2)^(AA$3-1)</f>
        <v>0</v>
      </c>
      <c r="AB54" s="124">
        <f>('Executive Summary(Best)'!$I51/12)*(1+Expense_Increase2)^(AB$3-1)</f>
        <v>0</v>
      </c>
      <c r="AC54" s="124">
        <f>('Executive Summary(Best)'!$I51/12)*(1+Expense_Increase2)^(AC$3-1)</f>
        <v>0</v>
      </c>
      <c r="AD54" s="124">
        <f>('Executive Summary(Best)'!$I51/12)*(1+Expense_Increase2)^(AD$3-1)</f>
        <v>0</v>
      </c>
      <c r="AE54" s="124">
        <f>('Executive Summary(Best)'!$I51/12)*(1+Expense_Increase2)^(AE$3-1)</f>
        <v>0</v>
      </c>
      <c r="AF54" s="124">
        <f>('Executive Summary(Best)'!$I51/12)*(1+Expense_Increase2)^(AF$3-1)</f>
        <v>0</v>
      </c>
      <c r="AG54" s="124">
        <f>('Executive Summary(Best)'!$I51/12)*(1+Expense_Increase2)^(AG$3-1)</f>
        <v>0</v>
      </c>
      <c r="AH54" s="124">
        <f>('Executive Summary(Best)'!$I51/12)*(1+Expense_Increase2)^(AH$3-1)</f>
        <v>0</v>
      </c>
      <c r="AI54" s="124">
        <f>('Executive Summary(Best)'!$I51/12)*(1+Expense_Increase2)^(AI$3-1)</f>
        <v>0</v>
      </c>
      <c r="AJ54" s="124">
        <f>('Executive Summary(Best)'!$I51/12)*(1+Expense_Increase2)^(AJ$3-1)</f>
        <v>0</v>
      </c>
      <c r="AK54" s="124">
        <f>('Executive Summary(Best)'!$I51/12)*(1+Expense_Increase2)^(AK$3-1)</f>
        <v>0</v>
      </c>
      <c r="AL54" s="124">
        <f>('Executive Summary(Best)'!$I51/12)*(1+Expense_Increase2)^(AL$3-1)</f>
        <v>0</v>
      </c>
      <c r="AM54" s="124">
        <f>('Executive Summary(Best)'!$I51/12)*(1+Expense_Increase2)^(AM$3-1)</f>
        <v>0</v>
      </c>
      <c r="AN54" s="124">
        <f>('Executive Summary(Best)'!$I51/12)*(1+Expense_Increase2)^(AN$3-1)</f>
        <v>0</v>
      </c>
      <c r="AO54" s="124">
        <f>('Executive Summary(Best)'!$I51/12)*(1+Expense_Increase2)^(AO$3-1)</f>
        <v>0</v>
      </c>
      <c r="AP54" s="124">
        <f>('Executive Summary(Best)'!$I51/12)*(1+Expense_Increase2)^(AP$3-1)</f>
        <v>0</v>
      </c>
      <c r="AQ54" s="124">
        <f>('Executive Summary(Best)'!$I51/12)*(1+Expense_Increase2)^(AQ$3-1)</f>
        <v>0</v>
      </c>
      <c r="AR54" s="124">
        <f>('Executive Summary(Best)'!$I51/12)*(1+Expense_Increase2)^(AR$3-1)</f>
        <v>0</v>
      </c>
      <c r="AS54" s="124">
        <f>('Executive Summary(Best)'!$I51/12)*(1+Expense_Increase2)^(AS$3-1)</f>
        <v>0</v>
      </c>
      <c r="AT54" s="124">
        <f>('Executive Summary(Best)'!$I51/12)*(1+Expense_Increase2)^(AT$3-1)</f>
        <v>0</v>
      </c>
      <c r="AU54" s="124">
        <f>('Executive Summary(Best)'!$I51/12)*(1+Expense_Increase2)^(AU$3-1)</f>
        <v>0</v>
      </c>
      <c r="AV54" s="124">
        <f>('Executive Summary(Best)'!$I51/12)*(1+Expense_Increase2)^(AV$3-1)</f>
        <v>0</v>
      </c>
      <c r="AW54" s="124">
        <f>('Executive Summary(Best)'!$I51/12)*(1+Expense_Increase2)^(AW$3-1)</f>
        <v>0</v>
      </c>
      <c r="AX54" s="124">
        <f>('Executive Summary(Best)'!$I51/12)*(1+Expense_Increase2)^(AX$3-1)</f>
        <v>0</v>
      </c>
      <c r="AY54" s="124">
        <f>('Executive Summary(Best)'!$I51/12)*(1+Expense_Increase2)^(AY$3-1)</f>
        <v>0</v>
      </c>
      <c r="AZ54" s="124">
        <f>('Executive Summary(Best)'!$I51/12)*(1+Expense_Increase2)^(AZ$3-1)</f>
        <v>0</v>
      </c>
      <c r="BA54" s="124">
        <f>('Executive Summary(Best)'!$I51/12)*(1+Expense_Increase2)^(BA$3-1)</f>
        <v>0</v>
      </c>
      <c r="BB54" s="124">
        <f>('Executive Summary(Best)'!$I51/12)*(1+Expense_Increase2)^(BB$3-1)</f>
        <v>0</v>
      </c>
      <c r="BC54" s="124">
        <f>('Executive Summary(Best)'!$I51/12)*(1+Expense_Increase2)^(BC$3-1)</f>
        <v>0</v>
      </c>
      <c r="BD54" s="124">
        <f>('Executive Summary(Best)'!$I51/12)*(1+Expense_Increase2)^(BD$3-1)</f>
        <v>0</v>
      </c>
      <c r="BE54" s="124">
        <f>('Executive Summary(Best)'!$I51/12)*(1+Expense_Increase2)^(BE$3-1)</f>
        <v>0</v>
      </c>
      <c r="BF54" s="124">
        <f>('Executive Summary(Best)'!$I51/12)*(1+Expense_Increase2)^(BF$3-1)</f>
        <v>0</v>
      </c>
      <c r="BG54" s="124">
        <f>('Executive Summary(Best)'!$I51/12)*(1+Expense_Increase2)^(BG$3-1)</f>
        <v>0</v>
      </c>
      <c r="BH54" s="124">
        <f>('Executive Summary(Best)'!$I51/12)*(1+Expense_Increase2)^(BH$3-1)</f>
        <v>0</v>
      </c>
      <c r="BI54" s="124">
        <f>('Executive Summary(Best)'!$I51/12)*(1+Expense_Increase2)^(BI$3-1)</f>
        <v>0</v>
      </c>
      <c r="BJ54" s="124">
        <f>('Executive Summary(Best)'!$I51/12)*(1+Expense_Increase2)^(BJ$3-1)</f>
        <v>0</v>
      </c>
      <c r="BK54" s="124">
        <f>('Executive Summary(Best)'!$I51/12)*(1+Expense_Increase2)^(BK$3-1)</f>
        <v>0</v>
      </c>
      <c r="BL54" s="124">
        <f>('Executive Summary(Best)'!$I51/12)*(1+Expense_Increase2)^(BL$3-1)</f>
        <v>0</v>
      </c>
      <c r="BM54" s="124">
        <f>('Executive Summary(Best)'!$I51/12)*(1+Expense_Increase2)^(BM$3-1)</f>
        <v>0</v>
      </c>
      <c r="BN54" s="124">
        <f>('Executive Summary(Best)'!$I51/12)*(1+Expense_Increase2)^(BN$3-1)</f>
        <v>0</v>
      </c>
      <c r="BO54" s="124">
        <f>('Executive Summary(Best)'!$I51/12)*(1+Expense_Increase2)^(BO$3-1)</f>
        <v>0</v>
      </c>
      <c r="BP54" s="124">
        <f>('Executive Summary(Best)'!$I51/12)*(1+Expense_Increase2)^(BP$3-1)</f>
        <v>0</v>
      </c>
      <c r="BQ54" s="124">
        <f>('Executive Summary(Best)'!$I51/12)*(1+Expense_Increase2)^(BQ$3-1)</f>
        <v>0</v>
      </c>
      <c r="BR54" s="124">
        <f>('Executive Summary(Best)'!$I51/12)*(1+Expense_Increase2)^(BR$3-1)</f>
        <v>0</v>
      </c>
      <c r="BS54" s="124">
        <f>('Executive Summary(Best)'!$I51/12)*(1+Expense_Increase2)^(BS$3-1)</f>
        <v>0</v>
      </c>
      <c r="BT54" s="124">
        <f>('Executive Summary(Best)'!$I51/12)*(1+Expense_Increase2)^(BT$3-1)</f>
        <v>0</v>
      </c>
      <c r="BU54" s="124">
        <f>('Executive Summary(Best)'!$I51/12)*(1+Expense_Increase2)^(BU$3-1)</f>
        <v>0</v>
      </c>
      <c r="BV54" s="124">
        <f>('Executive Summary(Best)'!$I51/12)*(1+Expense_Increase2)^(BV$3-1)</f>
        <v>0</v>
      </c>
      <c r="BW54" s="124">
        <f>('Executive Summary(Best)'!$I51/12)*(1+Expense_Increase2)^(BW$3-1)</f>
        <v>0</v>
      </c>
      <c r="BX54" s="124">
        <f>('Executive Summary(Best)'!$I51/12)*(1+Expense_Increase2)^(BX$3-1)</f>
        <v>0</v>
      </c>
      <c r="BY54" s="124">
        <f>('Executive Summary(Best)'!$I51/12)*(1+Expense_Increase2)^(BY$3-1)</f>
        <v>0</v>
      </c>
      <c r="BZ54" s="124">
        <f>('Executive Summary(Best)'!$I51/12)*(1+Expense_Increase2)^(BZ$3-1)</f>
        <v>0</v>
      </c>
      <c r="CA54" s="124">
        <f>('Executive Summary(Best)'!$I51/12)*(1+Expense_Increase2)^(CA$3-1)</f>
        <v>0</v>
      </c>
      <c r="CB54" s="124">
        <f>('Executive Summary(Best)'!$I51/12)*(1+Expense_Increase2)^(CB$3-1)</f>
        <v>0</v>
      </c>
      <c r="CC54" s="124">
        <f>('Executive Summary(Best)'!$I51/12)*(1+Expense_Increase2)^(CC$3-1)</f>
        <v>0</v>
      </c>
      <c r="CD54" s="124">
        <f>('Executive Summary(Best)'!$I51/12)*(1+Expense_Increase2)^(CD$3-1)</f>
        <v>0</v>
      </c>
      <c r="CE54" s="124">
        <f>('Executive Summary(Best)'!$I51/12)*(1+Expense_Increase2)^(CE$3-1)</f>
        <v>0</v>
      </c>
      <c r="CF54" s="124">
        <f>('Executive Summary(Best)'!$I51/12)*(1+Expense_Increase2)^(CF$3-1)</f>
        <v>0</v>
      </c>
      <c r="CG54" s="124">
        <f>('Executive Summary(Best)'!$I51/12)*(1+Expense_Increase2)^(CG$3-1)</f>
        <v>0</v>
      </c>
      <c r="CH54" s="124">
        <f>('Executive Summary(Best)'!$I51/12)*(1+Expense_Increase2)^(CH$3-1)</f>
        <v>0</v>
      </c>
      <c r="CI54" s="124">
        <f>('Executive Summary(Best)'!$I51/12)*(1+Expense_Increase2)^(CI$3-1)</f>
        <v>0</v>
      </c>
      <c r="CJ54" s="124">
        <f>('Executive Summary(Best)'!$I51/12)*(1+Expense_Increase2)^(CJ$3-1)</f>
        <v>0</v>
      </c>
      <c r="CK54" s="124">
        <f>('Executive Summary(Best)'!$I51/12)*(1+Expense_Increase2)^(CK$3-1)</f>
        <v>0</v>
      </c>
      <c r="CL54" s="124">
        <f>('Executive Summary(Best)'!$I51/12)*(1+Expense_Increase2)^(CL$3-1)</f>
        <v>0</v>
      </c>
      <c r="CM54" s="124">
        <f>('Executive Summary(Best)'!$I51/12)*(1+Expense_Increase2)^(CM$3-1)</f>
        <v>0</v>
      </c>
      <c r="CN54" s="124">
        <f>('Executive Summary(Best)'!$I51/12)*(1+Expense_Increase2)^(CN$3-1)</f>
        <v>0</v>
      </c>
      <c r="CO54" s="124">
        <f>('Executive Summary(Best)'!$I51/12)*(1+Expense_Increase2)^(CO$3-1)</f>
        <v>0</v>
      </c>
      <c r="CP54" s="124">
        <f>('Executive Summary(Best)'!$I51/12)*(1+Expense_Increase2)^(CP$3-1)</f>
        <v>0</v>
      </c>
      <c r="CQ54" s="124">
        <f>('Executive Summary(Best)'!$I51/12)*(1+Expense_Increase2)^(CQ$3-1)</f>
        <v>0</v>
      </c>
      <c r="CR54" s="124">
        <f>('Executive Summary(Best)'!$I51/12)*(1+Expense_Increase2)^(CR$3-1)</f>
        <v>0</v>
      </c>
      <c r="CS54" s="124">
        <f>('Executive Summary(Best)'!$I51/12)*(1+Expense_Increase2)^(CS$3-1)</f>
        <v>0</v>
      </c>
      <c r="CT54" s="124">
        <f>('Executive Summary(Best)'!$I51/12)*(1+Expense_Increase2)^(CT$3-1)</f>
        <v>0</v>
      </c>
      <c r="CU54" s="124">
        <f>('Executive Summary(Best)'!$I51/12)*(1+Expense_Increase2)^(CU$3-1)</f>
        <v>0</v>
      </c>
      <c r="CV54" s="124">
        <f>('Executive Summary(Best)'!$I51/12)*(1+Expense_Increase2)^(CV$3-1)</f>
        <v>0</v>
      </c>
      <c r="CW54" s="124">
        <f>('Executive Summary(Best)'!$I51/12)*(1+Expense_Increase2)^(CW$3-1)</f>
        <v>0</v>
      </c>
      <c r="CX54" s="124">
        <f>('Executive Summary(Best)'!$I51/12)*(1+Expense_Increase2)^(CX$3-1)</f>
        <v>0</v>
      </c>
      <c r="CY54" s="124">
        <f>('Executive Summary(Best)'!$I51/12)*(1+Expense_Increase2)^(CY$3-1)</f>
        <v>0</v>
      </c>
      <c r="CZ54" s="124">
        <f>('Executive Summary(Best)'!$I51/12)*(1+Expense_Increase2)^(CZ$3-1)</f>
        <v>0</v>
      </c>
      <c r="DA54" s="124">
        <f>('Executive Summary(Best)'!$I51/12)*(1+Expense_Increase2)^(DA$3-1)</f>
        <v>0</v>
      </c>
      <c r="DB54" s="124">
        <f>('Executive Summary(Best)'!$I51/12)*(1+Expense_Increase2)^(DB$3-1)</f>
        <v>0</v>
      </c>
      <c r="DC54" s="124">
        <f>('Executive Summary(Best)'!$I51/12)*(1+Expense_Increase2)^(DC$3-1)</f>
        <v>0</v>
      </c>
      <c r="DD54" s="124">
        <f>('Executive Summary(Best)'!$I51/12)*(1+Expense_Increase2)^(DD$3-1)</f>
        <v>0</v>
      </c>
      <c r="DE54" s="124">
        <f>('Executive Summary(Best)'!$I51/12)*(1+Expense_Increase2)^(DE$3-1)</f>
        <v>0</v>
      </c>
      <c r="DF54" s="124">
        <f>('Executive Summary(Best)'!$I51/12)*(1+Expense_Increase2)^(DF$3-1)</f>
        <v>0</v>
      </c>
      <c r="DG54" s="124">
        <f>('Executive Summary(Best)'!$I51/12)*(1+Expense_Increase2)^(DG$3-1)</f>
        <v>0</v>
      </c>
      <c r="DH54" s="124">
        <f>('Executive Summary(Best)'!$I51/12)*(1+Expense_Increase2)^(DH$3-1)</f>
        <v>0</v>
      </c>
      <c r="DI54" s="124">
        <f>('Executive Summary(Best)'!$I51/12)*(1+Expense_Increase2)^(DI$3-1)</f>
        <v>0</v>
      </c>
      <c r="DJ54" s="124">
        <f>('Executive Summary(Best)'!$I51/12)*(1+Expense_Increase2)^(DJ$3-1)</f>
        <v>0</v>
      </c>
      <c r="DK54" s="124">
        <f>('Executive Summary(Best)'!$I51/12)*(1+Expense_Increase2)^(DK$3-1)</f>
        <v>0</v>
      </c>
      <c r="DL54" s="124">
        <f>('Executive Summary(Best)'!$I51/12)*(1+Expense_Increase2)^(DL$3-1)</f>
        <v>0</v>
      </c>
      <c r="DM54" s="124">
        <f>('Executive Summary(Best)'!$I51/12)*(1+Expense_Increase2)^(DM$3-1)</f>
        <v>0</v>
      </c>
      <c r="DN54" s="124">
        <f>('Executive Summary(Best)'!$I51/12)*(1+Expense_Increase2)^(DN$3-1)</f>
        <v>0</v>
      </c>
      <c r="DO54" s="124">
        <f>('Executive Summary(Best)'!$I51/12)*(1+Expense_Increase2)^(DO$3-1)</f>
        <v>0</v>
      </c>
      <c r="DP54" s="124">
        <f>('Executive Summary(Best)'!$I51/12)*(1+Expense_Increase2)^(DP$3-1)</f>
        <v>0</v>
      </c>
      <c r="DQ54" s="124">
        <f>('Executive Summary(Best)'!$I51/12)*(1+Expense_Increase2)^(DQ$3-1)</f>
        <v>0</v>
      </c>
      <c r="DR54" s="124">
        <f>('Executive Summary(Best)'!$I51/12)*(1+Expense_Increase2)^(DR$3-1)</f>
        <v>0</v>
      </c>
      <c r="DS54" s="124">
        <f>('Executive Summary(Best)'!$I51/12)*(1+Expense_Increase2)^(DS$3-1)</f>
        <v>0</v>
      </c>
      <c r="DT54" s="124">
        <f>('Executive Summary(Best)'!$I51/12)*(1+Expense_Increase2)^(DT$3-1)</f>
        <v>0</v>
      </c>
      <c r="DU54" s="124">
        <f>('Executive Summary(Best)'!$I51/12)*(1+Expense_Increase2)^(DU$3-1)</f>
        <v>0</v>
      </c>
      <c r="DV54" s="124">
        <f>('Executive Summary(Best)'!$I51/12)*(1+Expense_Increase2)^(DV$3-1)</f>
        <v>0</v>
      </c>
      <c r="DW54" s="124">
        <f>('Executive Summary(Best)'!$I51/12)*(1+Expense_Increase2)^(DW$3-1)</f>
        <v>0</v>
      </c>
      <c r="DX54" s="124">
        <f>('Executive Summary(Best)'!$I51/12)*(1+Expense_Increase2)^(DX$3-1)</f>
        <v>0</v>
      </c>
      <c r="DY54" s="124">
        <f>('Executive Summary(Best)'!$I51/12)*(1+Expense_Increase2)^(DY$3-1)</f>
        <v>0</v>
      </c>
      <c r="DZ54" s="124">
        <f>('Executive Summary(Best)'!$I51/12)*(1+Expense_Increase2)^(DZ$3-1)</f>
        <v>0</v>
      </c>
      <c r="EA54" s="124">
        <f>('Executive Summary(Best)'!$I51/12)*(1+Expense_Increase2)^(EA$3-1)</f>
        <v>0</v>
      </c>
      <c r="EB54" s="124">
        <f>('Executive Summary(Best)'!$I51/12)*(1+Expense_Increase2)^(EB$3-1)</f>
        <v>0</v>
      </c>
      <c r="EC54" s="124">
        <f>('Executive Summary(Best)'!$I51/12)*(1+Expense_Increase2)^(EC$3-1)</f>
        <v>0</v>
      </c>
      <c r="ED54" s="124">
        <f>('Executive Summary(Best)'!$I51/12)*(1+Expense_Increase2)^(ED$3-1)</f>
        <v>0</v>
      </c>
      <c r="EE54" s="124">
        <f>('Executive Summary(Best)'!$I51/12)*(1+Expense_Increase2)^(EE$3-1)</f>
        <v>0</v>
      </c>
      <c r="EF54" s="124">
        <f>('Executive Summary(Best)'!$I51/12)*(1+Expense_Increase2)^(EF$3-1)</f>
        <v>0</v>
      </c>
      <c r="EG54" s="124">
        <f>('Executive Summary(Best)'!$I51/12)*(1+Expense_Increase2)^(EG$3-1)</f>
        <v>0</v>
      </c>
      <c r="EH54" s="124">
        <f>('Executive Summary(Best)'!$I51/12)*(1+Expense_Increase2)^(EH$3-1)</f>
        <v>0</v>
      </c>
      <c r="EI54" s="124">
        <f>('Executive Summary(Best)'!$I51/12)*(1+Expense_Increase2)^(EI$3-1)</f>
        <v>0</v>
      </c>
      <c r="EJ54" s="124">
        <f>('Executive Summary(Best)'!$I51/12)*(1+Expense_Increase2)^(EJ$3-1)</f>
        <v>0</v>
      </c>
      <c r="EK54" s="124">
        <f>('Executive Summary(Best)'!$I51/12)*(1+Expense_Increase2)^(EK$3-1)</f>
        <v>0</v>
      </c>
      <c r="EL54" s="124">
        <f>('Executive Summary(Best)'!$I51/12)*(1+Expense_Increase2)^(EL$3-1)</f>
        <v>0</v>
      </c>
      <c r="EM54" s="124">
        <f>('Executive Summary(Best)'!$I51/12)*(1+Expense_Increase2)^(EM$3-1)</f>
        <v>0</v>
      </c>
      <c r="EN54" s="124">
        <f>('Executive Summary(Best)'!$I51/12)*(1+Expense_Increase2)^(EN$3-1)</f>
        <v>0</v>
      </c>
      <c r="EO54" s="124">
        <f>('Executive Summary(Best)'!$I51/12)*(1+Expense_Increase2)^(EO$3-1)</f>
        <v>0</v>
      </c>
      <c r="EP54" s="124">
        <f>('Executive Summary(Best)'!$I51/12)*(1+Expense_Increase2)^(EP$3-1)</f>
        <v>0</v>
      </c>
      <c r="EQ54" s="27"/>
    </row>
    <row r="55" spans="2:147" ht="15.75" customHeight="1" x14ac:dyDescent="0.2">
      <c r="B55" s="161" t="str">
        <f>Executive_Summary!F52</f>
        <v>Cleaning</v>
      </c>
      <c r="Z55" s="3"/>
      <c r="AA55" s="124">
        <f>('Executive Summary(Best)'!$I52/12)*(1+Expense_Increase2)^(AA$3-1)</f>
        <v>100</v>
      </c>
      <c r="AB55" s="124">
        <f>('Executive Summary(Best)'!$I52/12)*(1+Expense_Increase2)^(AB$3-1)</f>
        <v>100</v>
      </c>
      <c r="AC55" s="124">
        <f>('Executive Summary(Best)'!$I52/12)*(1+Expense_Increase2)^(AC$3-1)</f>
        <v>100</v>
      </c>
      <c r="AD55" s="124">
        <f>('Executive Summary(Best)'!$I52/12)*(1+Expense_Increase2)^(AD$3-1)</f>
        <v>100</v>
      </c>
      <c r="AE55" s="124">
        <f>('Executive Summary(Best)'!$I52/12)*(1+Expense_Increase2)^(AE$3-1)</f>
        <v>100</v>
      </c>
      <c r="AF55" s="124">
        <f>('Executive Summary(Best)'!$I52/12)*(1+Expense_Increase2)^(AF$3-1)</f>
        <v>100</v>
      </c>
      <c r="AG55" s="124">
        <f>('Executive Summary(Best)'!$I52/12)*(1+Expense_Increase2)^(AG$3-1)</f>
        <v>100</v>
      </c>
      <c r="AH55" s="124">
        <f>('Executive Summary(Best)'!$I52/12)*(1+Expense_Increase2)^(AH$3-1)</f>
        <v>100</v>
      </c>
      <c r="AI55" s="124">
        <f>('Executive Summary(Best)'!$I52/12)*(1+Expense_Increase2)^(AI$3-1)</f>
        <v>100</v>
      </c>
      <c r="AJ55" s="124">
        <f>('Executive Summary(Best)'!$I52/12)*(1+Expense_Increase2)^(AJ$3-1)</f>
        <v>100</v>
      </c>
      <c r="AK55" s="124">
        <f>('Executive Summary(Best)'!$I52/12)*(1+Expense_Increase2)^(AK$3-1)</f>
        <v>100</v>
      </c>
      <c r="AL55" s="124">
        <f>('Executive Summary(Best)'!$I52/12)*(1+Expense_Increase2)^(AL$3-1)</f>
        <v>100</v>
      </c>
      <c r="AM55" s="124">
        <f>('Executive Summary(Best)'!$I52/12)*(1+Expense_Increase2)^(AM$3-1)</f>
        <v>102.2</v>
      </c>
      <c r="AN55" s="124">
        <f>('Executive Summary(Best)'!$I52/12)*(1+Expense_Increase2)^(AN$3-1)</f>
        <v>102.2</v>
      </c>
      <c r="AO55" s="124">
        <f>('Executive Summary(Best)'!$I52/12)*(1+Expense_Increase2)^(AO$3-1)</f>
        <v>102.2</v>
      </c>
      <c r="AP55" s="124">
        <f>('Executive Summary(Best)'!$I52/12)*(1+Expense_Increase2)^(AP$3-1)</f>
        <v>102.2</v>
      </c>
      <c r="AQ55" s="124">
        <f>('Executive Summary(Best)'!$I52/12)*(1+Expense_Increase2)^(AQ$3-1)</f>
        <v>102.2</v>
      </c>
      <c r="AR55" s="124">
        <f>('Executive Summary(Best)'!$I52/12)*(1+Expense_Increase2)^(AR$3-1)</f>
        <v>102.2</v>
      </c>
      <c r="AS55" s="124">
        <f>('Executive Summary(Best)'!$I52/12)*(1+Expense_Increase2)^(AS$3-1)</f>
        <v>102.2</v>
      </c>
      <c r="AT55" s="124">
        <f>('Executive Summary(Best)'!$I52/12)*(1+Expense_Increase2)^(AT$3-1)</f>
        <v>102.2</v>
      </c>
      <c r="AU55" s="124">
        <f>('Executive Summary(Best)'!$I52/12)*(1+Expense_Increase2)^(AU$3-1)</f>
        <v>102.2</v>
      </c>
      <c r="AV55" s="124">
        <f>('Executive Summary(Best)'!$I52/12)*(1+Expense_Increase2)^(AV$3-1)</f>
        <v>102.2</v>
      </c>
      <c r="AW55" s="124">
        <f>('Executive Summary(Best)'!$I52/12)*(1+Expense_Increase2)^(AW$3-1)</f>
        <v>102.2</v>
      </c>
      <c r="AX55" s="124">
        <f>('Executive Summary(Best)'!$I52/12)*(1+Expense_Increase2)^(AX$3-1)</f>
        <v>102.2</v>
      </c>
      <c r="AY55" s="124">
        <f>('Executive Summary(Best)'!$I52/12)*(1+Expense_Increase2)^(AY$3-1)</f>
        <v>104.44839999999999</v>
      </c>
      <c r="AZ55" s="124">
        <f>('Executive Summary(Best)'!$I52/12)*(1+Expense_Increase2)^(AZ$3-1)</f>
        <v>104.44839999999999</v>
      </c>
      <c r="BA55" s="124">
        <f>('Executive Summary(Best)'!$I52/12)*(1+Expense_Increase2)^(BA$3-1)</f>
        <v>104.44839999999999</v>
      </c>
      <c r="BB55" s="124">
        <f>('Executive Summary(Best)'!$I52/12)*(1+Expense_Increase2)^(BB$3-1)</f>
        <v>104.44839999999999</v>
      </c>
      <c r="BC55" s="124">
        <f>('Executive Summary(Best)'!$I52/12)*(1+Expense_Increase2)^(BC$3-1)</f>
        <v>104.44839999999999</v>
      </c>
      <c r="BD55" s="124">
        <f>('Executive Summary(Best)'!$I52/12)*(1+Expense_Increase2)^(BD$3-1)</f>
        <v>104.44839999999999</v>
      </c>
      <c r="BE55" s="124">
        <f>('Executive Summary(Best)'!$I52/12)*(1+Expense_Increase2)^(BE$3-1)</f>
        <v>104.44839999999999</v>
      </c>
      <c r="BF55" s="124">
        <f>('Executive Summary(Best)'!$I52/12)*(1+Expense_Increase2)^(BF$3-1)</f>
        <v>104.44839999999999</v>
      </c>
      <c r="BG55" s="124">
        <f>('Executive Summary(Best)'!$I52/12)*(1+Expense_Increase2)^(BG$3-1)</f>
        <v>104.44839999999999</v>
      </c>
      <c r="BH55" s="124">
        <f>('Executive Summary(Best)'!$I52/12)*(1+Expense_Increase2)^(BH$3-1)</f>
        <v>104.44839999999999</v>
      </c>
      <c r="BI55" s="124">
        <f>('Executive Summary(Best)'!$I52/12)*(1+Expense_Increase2)^(BI$3-1)</f>
        <v>104.44839999999999</v>
      </c>
      <c r="BJ55" s="124">
        <f>('Executive Summary(Best)'!$I52/12)*(1+Expense_Increase2)^(BJ$3-1)</f>
        <v>104.44839999999999</v>
      </c>
      <c r="BK55" s="124">
        <f>('Executive Summary(Best)'!$I52/12)*(1+Expense_Increase2)^(BK$3-1)</f>
        <v>106.74626480000001</v>
      </c>
      <c r="BL55" s="124">
        <f>('Executive Summary(Best)'!$I52/12)*(1+Expense_Increase2)^(BL$3-1)</f>
        <v>106.74626480000001</v>
      </c>
      <c r="BM55" s="124">
        <f>('Executive Summary(Best)'!$I52/12)*(1+Expense_Increase2)^(BM$3-1)</f>
        <v>106.74626480000001</v>
      </c>
      <c r="BN55" s="124">
        <f>('Executive Summary(Best)'!$I52/12)*(1+Expense_Increase2)^(BN$3-1)</f>
        <v>106.74626480000001</v>
      </c>
      <c r="BO55" s="124">
        <f>('Executive Summary(Best)'!$I52/12)*(1+Expense_Increase2)^(BO$3-1)</f>
        <v>106.74626480000001</v>
      </c>
      <c r="BP55" s="124">
        <f>('Executive Summary(Best)'!$I52/12)*(1+Expense_Increase2)^(BP$3-1)</f>
        <v>106.74626480000001</v>
      </c>
      <c r="BQ55" s="124">
        <f>('Executive Summary(Best)'!$I52/12)*(1+Expense_Increase2)^(BQ$3-1)</f>
        <v>106.74626480000001</v>
      </c>
      <c r="BR55" s="124">
        <f>('Executive Summary(Best)'!$I52/12)*(1+Expense_Increase2)^(BR$3-1)</f>
        <v>106.74626480000001</v>
      </c>
      <c r="BS55" s="124">
        <f>('Executive Summary(Best)'!$I52/12)*(1+Expense_Increase2)^(BS$3-1)</f>
        <v>106.74626480000001</v>
      </c>
      <c r="BT55" s="124">
        <f>('Executive Summary(Best)'!$I52/12)*(1+Expense_Increase2)^(BT$3-1)</f>
        <v>106.74626480000001</v>
      </c>
      <c r="BU55" s="124">
        <f>('Executive Summary(Best)'!$I52/12)*(1+Expense_Increase2)^(BU$3-1)</f>
        <v>106.74626480000001</v>
      </c>
      <c r="BV55" s="124">
        <f>('Executive Summary(Best)'!$I52/12)*(1+Expense_Increase2)^(BV$3-1)</f>
        <v>106.74626480000001</v>
      </c>
      <c r="BW55" s="124">
        <f>('Executive Summary(Best)'!$I52/12)*(1+Expense_Increase2)^(BW$3-1)</f>
        <v>109.0946826256</v>
      </c>
      <c r="BX55" s="124">
        <f>('Executive Summary(Best)'!$I52/12)*(1+Expense_Increase2)^(BX$3-1)</f>
        <v>109.0946826256</v>
      </c>
      <c r="BY55" s="124">
        <f>('Executive Summary(Best)'!$I52/12)*(1+Expense_Increase2)^(BY$3-1)</f>
        <v>109.0946826256</v>
      </c>
      <c r="BZ55" s="124">
        <f>('Executive Summary(Best)'!$I52/12)*(1+Expense_Increase2)^(BZ$3-1)</f>
        <v>109.0946826256</v>
      </c>
      <c r="CA55" s="124">
        <f>('Executive Summary(Best)'!$I52/12)*(1+Expense_Increase2)^(CA$3-1)</f>
        <v>109.0946826256</v>
      </c>
      <c r="CB55" s="124">
        <f>('Executive Summary(Best)'!$I52/12)*(1+Expense_Increase2)^(CB$3-1)</f>
        <v>109.0946826256</v>
      </c>
      <c r="CC55" s="124">
        <f>('Executive Summary(Best)'!$I52/12)*(1+Expense_Increase2)^(CC$3-1)</f>
        <v>109.0946826256</v>
      </c>
      <c r="CD55" s="124">
        <f>('Executive Summary(Best)'!$I52/12)*(1+Expense_Increase2)^(CD$3-1)</f>
        <v>109.0946826256</v>
      </c>
      <c r="CE55" s="124">
        <f>('Executive Summary(Best)'!$I52/12)*(1+Expense_Increase2)^(CE$3-1)</f>
        <v>109.0946826256</v>
      </c>
      <c r="CF55" s="124">
        <f>('Executive Summary(Best)'!$I52/12)*(1+Expense_Increase2)^(CF$3-1)</f>
        <v>109.0946826256</v>
      </c>
      <c r="CG55" s="124">
        <f>('Executive Summary(Best)'!$I52/12)*(1+Expense_Increase2)^(CG$3-1)</f>
        <v>109.0946826256</v>
      </c>
      <c r="CH55" s="124">
        <f>('Executive Summary(Best)'!$I52/12)*(1+Expense_Increase2)^(CH$3-1)</f>
        <v>109.0946826256</v>
      </c>
      <c r="CI55" s="124">
        <f>('Executive Summary(Best)'!$I52/12)*(1+Expense_Increase2)^(CI$3-1)</f>
        <v>111.49476564336321</v>
      </c>
      <c r="CJ55" s="124">
        <f>('Executive Summary(Best)'!$I52/12)*(1+Expense_Increase2)^(CJ$3-1)</f>
        <v>111.49476564336321</v>
      </c>
      <c r="CK55" s="124">
        <f>('Executive Summary(Best)'!$I52/12)*(1+Expense_Increase2)^(CK$3-1)</f>
        <v>111.49476564336321</v>
      </c>
      <c r="CL55" s="124">
        <f>('Executive Summary(Best)'!$I52/12)*(1+Expense_Increase2)^(CL$3-1)</f>
        <v>111.49476564336321</v>
      </c>
      <c r="CM55" s="124">
        <f>('Executive Summary(Best)'!$I52/12)*(1+Expense_Increase2)^(CM$3-1)</f>
        <v>111.49476564336321</v>
      </c>
      <c r="CN55" s="124">
        <f>('Executive Summary(Best)'!$I52/12)*(1+Expense_Increase2)^(CN$3-1)</f>
        <v>111.49476564336321</v>
      </c>
      <c r="CO55" s="124">
        <f>('Executive Summary(Best)'!$I52/12)*(1+Expense_Increase2)^(CO$3-1)</f>
        <v>111.49476564336321</v>
      </c>
      <c r="CP55" s="124">
        <f>('Executive Summary(Best)'!$I52/12)*(1+Expense_Increase2)^(CP$3-1)</f>
        <v>111.49476564336321</v>
      </c>
      <c r="CQ55" s="124">
        <f>('Executive Summary(Best)'!$I52/12)*(1+Expense_Increase2)^(CQ$3-1)</f>
        <v>111.49476564336321</v>
      </c>
      <c r="CR55" s="124">
        <f>('Executive Summary(Best)'!$I52/12)*(1+Expense_Increase2)^(CR$3-1)</f>
        <v>111.49476564336321</v>
      </c>
      <c r="CS55" s="124">
        <f>('Executive Summary(Best)'!$I52/12)*(1+Expense_Increase2)^(CS$3-1)</f>
        <v>111.49476564336321</v>
      </c>
      <c r="CT55" s="124">
        <f>('Executive Summary(Best)'!$I52/12)*(1+Expense_Increase2)^(CT$3-1)</f>
        <v>111.49476564336321</v>
      </c>
      <c r="CU55" s="124">
        <f>('Executive Summary(Best)'!$I52/12)*(1+Expense_Increase2)^(CU$3-1)</f>
        <v>113.94765048751718</v>
      </c>
      <c r="CV55" s="124">
        <f>('Executive Summary(Best)'!$I52/12)*(1+Expense_Increase2)^(CV$3-1)</f>
        <v>113.94765048751718</v>
      </c>
      <c r="CW55" s="124">
        <f>('Executive Summary(Best)'!$I52/12)*(1+Expense_Increase2)^(CW$3-1)</f>
        <v>113.94765048751718</v>
      </c>
      <c r="CX55" s="124">
        <f>('Executive Summary(Best)'!$I52/12)*(1+Expense_Increase2)^(CX$3-1)</f>
        <v>113.94765048751718</v>
      </c>
      <c r="CY55" s="124">
        <f>('Executive Summary(Best)'!$I52/12)*(1+Expense_Increase2)^(CY$3-1)</f>
        <v>113.94765048751718</v>
      </c>
      <c r="CZ55" s="124">
        <f>('Executive Summary(Best)'!$I52/12)*(1+Expense_Increase2)^(CZ$3-1)</f>
        <v>113.94765048751718</v>
      </c>
      <c r="DA55" s="124">
        <f>('Executive Summary(Best)'!$I52/12)*(1+Expense_Increase2)^(DA$3-1)</f>
        <v>113.94765048751718</v>
      </c>
      <c r="DB55" s="124">
        <f>('Executive Summary(Best)'!$I52/12)*(1+Expense_Increase2)^(DB$3-1)</f>
        <v>113.94765048751718</v>
      </c>
      <c r="DC55" s="124">
        <f>('Executive Summary(Best)'!$I52/12)*(1+Expense_Increase2)^(DC$3-1)</f>
        <v>113.94765048751718</v>
      </c>
      <c r="DD55" s="124">
        <f>('Executive Summary(Best)'!$I52/12)*(1+Expense_Increase2)^(DD$3-1)</f>
        <v>113.94765048751718</v>
      </c>
      <c r="DE55" s="124">
        <f>('Executive Summary(Best)'!$I52/12)*(1+Expense_Increase2)^(DE$3-1)</f>
        <v>113.94765048751718</v>
      </c>
      <c r="DF55" s="124">
        <f>('Executive Summary(Best)'!$I52/12)*(1+Expense_Increase2)^(DF$3-1)</f>
        <v>113.94765048751718</v>
      </c>
      <c r="DG55" s="124">
        <f>('Executive Summary(Best)'!$I52/12)*(1+Expense_Increase2)^(DG$3-1)</f>
        <v>116.45449879824257</v>
      </c>
      <c r="DH55" s="124">
        <f>('Executive Summary(Best)'!$I52/12)*(1+Expense_Increase2)^(DH$3-1)</f>
        <v>116.45449879824257</v>
      </c>
      <c r="DI55" s="124">
        <f>('Executive Summary(Best)'!$I52/12)*(1+Expense_Increase2)^(DI$3-1)</f>
        <v>116.45449879824257</v>
      </c>
      <c r="DJ55" s="124">
        <f>('Executive Summary(Best)'!$I52/12)*(1+Expense_Increase2)^(DJ$3-1)</f>
        <v>116.45449879824257</v>
      </c>
      <c r="DK55" s="124">
        <f>('Executive Summary(Best)'!$I52/12)*(1+Expense_Increase2)^(DK$3-1)</f>
        <v>116.45449879824257</v>
      </c>
      <c r="DL55" s="124">
        <f>('Executive Summary(Best)'!$I52/12)*(1+Expense_Increase2)^(DL$3-1)</f>
        <v>116.45449879824257</v>
      </c>
      <c r="DM55" s="124">
        <f>('Executive Summary(Best)'!$I52/12)*(1+Expense_Increase2)^(DM$3-1)</f>
        <v>116.45449879824257</v>
      </c>
      <c r="DN55" s="124">
        <f>('Executive Summary(Best)'!$I52/12)*(1+Expense_Increase2)^(DN$3-1)</f>
        <v>116.45449879824257</v>
      </c>
      <c r="DO55" s="124">
        <f>('Executive Summary(Best)'!$I52/12)*(1+Expense_Increase2)^(DO$3-1)</f>
        <v>116.45449879824257</v>
      </c>
      <c r="DP55" s="124">
        <f>('Executive Summary(Best)'!$I52/12)*(1+Expense_Increase2)^(DP$3-1)</f>
        <v>116.45449879824257</v>
      </c>
      <c r="DQ55" s="124">
        <f>('Executive Summary(Best)'!$I52/12)*(1+Expense_Increase2)^(DQ$3-1)</f>
        <v>116.45449879824257</v>
      </c>
      <c r="DR55" s="124">
        <f>('Executive Summary(Best)'!$I52/12)*(1+Expense_Increase2)^(DR$3-1)</f>
        <v>116.45449879824257</v>
      </c>
      <c r="DS55" s="124">
        <f>('Executive Summary(Best)'!$I52/12)*(1+Expense_Increase2)^(DS$3-1)</f>
        <v>119.01649777180393</v>
      </c>
      <c r="DT55" s="124">
        <f>('Executive Summary(Best)'!$I52/12)*(1+Expense_Increase2)^(DT$3-1)</f>
        <v>119.01649777180393</v>
      </c>
      <c r="DU55" s="124">
        <f>('Executive Summary(Best)'!$I52/12)*(1+Expense_Increase2)^(DU$3-1)</f>
        <v>119.01649777180393</v>
      </c>
      <c r="DV55" s="124">
        <f>('Executive Summary(Best)'!$I52/12)*(1+Expense_Increase2)^(DV$3-1)</f>
        <v>119.01649777180393</v>
      </c>
      <c r="DW55" s="124">
        <f>('Executive Summary(Best)'!$I52/12)*(1+Expense_Increase2)^(DW$3-1)</f>
        <v>119.01649777180393</v>
      </c>
      <c r="DX55" s="124">
        <f>('Executive Summary(Best)'!$I52/12)*(1+Expense_Increase2)^(DX$3-1)</f>
        <v>119.01649777180393</v>
      </c>
      <c r="DY55" s="124">
        <f>('Executive Summary(Best)'!$I52/12)*(1+Expense_Increase2)^(DY$3-1)</f>
        <v>119.01649777180393</v>
      </c>
      <c r="DZ55" s="124">
        <f>('Executive Summary(Best)'!$I52/12)*(1+Expense_Increase2)^(DZ$3-1)</f>
        <v>119.01649777180393</v>
      </c>
      <c r="EA55" s="124">
        <f>('Executive Summary(Best)'!$I52/12)*(1+Expense_Increase2)^(EA$3-1)</f>
        <v>119.01649777180393</v>
      </c>
      <c r="EB55" s="124">
        <f>('Executive Summary(Best)'!$I52/12)*(1+Expense_Increase2)^(EB$3-1)</f>
        <v>119.01649777180393</v>
      </c>
      <c r="EC55" s="124">
        <f>('Executive Summary(Best)'!$I52/12)*(1+Expense_Increase2)^(EC$3-1)</f>
        <v>119.01649777180393</v>
      </c>
      <c r="ED55" s="124">
        <f>('Executive Summary(Best)'!$I52/12)*(1+Expense_Increase2)^(ED$3-1)</f>
        <v>119.01649777180393</v>
      </c>
      <c r="EE55" s="124">
        <f>('Executive Summary(Best)'!$I52/12)*(1+Expense_Increase2)^(EE$3-1)</f>
        <v>121.6348607227836</v>
      </c>
      <c r="EF55" s="124">
        <f>('Executive Summary(Best)'!$I52/12)*(1+Expense_Increase2)^(EF$3-1)</f>
        <v>121.6348607227836</v>
      </c>
      <c r="EG55" s="124">
        <f>('Executive Summary(Best)'!$I52/12)*(1+Expense_Increase2)^(EG$3-1)</f>
        <v>121.6348607227836</v>
      </c>
      <c r="EH55" s="124">
        <f>('Executive Summary(Best)'!$I52/12)*(1+Expense_Increase2)^(EH$3-1)</f>
        <v>121.6348607227836</v>
      </c>
      <c r="EI55" s="124">
        <f>('Executive Summary(Best)'!$I52/12)*(1+Expense_Increase2)^(EI$3-1)</f>
        <v>121.6348607227836</v>
      </c>
      <c r="EJ55" s="124">
        <f>('Executive Summary(Best)'!$I52/12)*(1+Expense_Increase2)^(EJ$3-1)</f>
        <v>121.6348607227836</v>
      </c>
      <c r="EK55" s="124">
        <f>('Executive Summary(Best)'!$I52/12)*(1+Expense_Increase2)^(EK$3-1)</f>
        <v>121.6348607227836</v>
      </c>
      <c r="EL55" s="124">
        <f>('Executive Summary(Best)'!$I52/12)*(1+Expense_Increase2)^(EL$3-1)</f>
        <v>121.6348607227836</v>
      </c>
      <c r="EM55" s="124">
        <f>('Executive Summary(Best)'!$I52/12)*(1+Expense_Increase2)^(EM$3-1)</f>
        <v>121.6348607227836</v>
      </c>
      <c r="EN55" s="124">
        <f>('Executive Summary(Best)'!$I52/12)*(1+Expense_Increase2)^(EN$3-1)</f>
        <v>121.6348607227836</v>
      </c>
      <c r="EO55" s="124">
        <f>('Executive Summary(Best)'!$I52/12)*(1+Expense_Increase2)^(EO$3-1)</f>
        <v>121.6348607227836</v>
      </c>
      <c r="EP55" s="124">
        <f>('Executive Summary(Best)'!$I52/12)*(1+Expense_Increase2)^(EP$3-1)</f>
        <v>121.6348607227836</v>
      </c>
      <c r="EQ55" s="27"/>
    </row>
    <row r="56" spans="2:147" ht="15.75" customHeight="1" x14ac:dyDescent="0.2">
      <c r="B56" s="161" t="str">
        <f>Executive_Summary!F53</f>
        <v xml:space="preserve">Travel Expense </v>
      </c>
      <c r="Z56" s="3"/>
      <c r="AA56" s="124">
        <f>('Executive Summary(Best)'!$I53/12)*(1+Expense_Increase2)^(AA$3-1)</f>
        <v>0</v>
      </c>
      <c r="AB56" s="124">
        <f>('Executive Summary(Best)'!$I53/12)*(1+Expense_Increase2)^(AB$3-1)</f>
        <v>0</v>
      </c>
      <c r="AC56" s="124">
        <f>('Executive Summary(Best)'!$I53/12)*(1+Expense_Increase2)^(AC$3-1)</f>
        <v>0</v>
      </c>
      <c r="AD56" s="124">
        <f>('Executive Summary(Best)'!$I53/12)*(1+Expense_Increase2)^(AD$3-1)</f>
        <v>0</v>
      </c>
      <c r="AE56" s="124">
        <f>('Executive Summary(Best)'!$I53/12)*(1+Expense_Increase2)^(AE$3-1)</f>
        <v>0</v>
      </c>
      <c r="AF56" s="124">
        <f>('Executive Summary(Best)'!$I53/12)*(1+Expense_Increase2)^(AF$3-1)</f>
        <v>0</v>
      </c>
      <c r="AG56" s="124">
        <f>('Executive Summary(Best)'!$I53/12)*(1+Expense_Increase2)^(AG$3-1)</f>
        <v>0</v>
      </c>
      <c r="AH56" s="124">
        <f>('Executive Summary(Best)'!$I53/12)*(1+Expense_Increase2)^(AH$3-1)</f>
        <v>0</v>
      </c>
      <c r="AI56" s="124">
        <f>('Executive Summary(Best)'!$I53/12)*(1+Expense_Increase2)^(AI$3-1)</f>
        <v>0</v>
      </c>
      <c r="AJ56" s="124">
        <f>('Executive Summary(Best)'!$I53/12)*(1+Expense_Increase2)^(AJ$3-1)</f>
        <v>0</v>
      </c>
      <c r="AK56" s="124">
        <f>('Executive Summary(Best)'!$I53/12)*(1+Expense_Increase2)^(AK$3-1)</f>
        <v>0</v>
      </c>
      <c r="AL56" s="124">
        <f>('Executive Summary(Best)'!$I53/12)*(1+Expense_Increase2)^(AL$3-1)</f>
        <v>0</v>
      </c>
      <c r="AM56" s="124">
        <f>('Executive Summary(Best)'!$I53/12)*(1+Expense_Increase2)^(AM$3-1)</f>
        <v>0</v>
      </c>
      <c r="AN56" s="124">
        <f>('Executive Summary(Best)'!$I53/12)*(1+Expense_Increase2)^(AN$3-1)</f>
        <v>0</v>
      </c>
      <c r="AO56" s="124">
        <f>('Executive Summary(Best)'!$I53/12)*(1+Expense_Increase2)^(AO$3-1)</f>
        <v>0</v>
      </c>
      <c r="AP56" s="124">
        <f>('Executive Summary(Best)'!$I53/12)*(1+Expense_Increase2)^(AP$3-1)</f>
        <v>0</v>
      </c>
      <c r="AQ56" s="124">
        <f>('Executive Summary(Best)'!$I53/12)*(1+Expense_Increase2)^(AQ$3-1)</f>
        <v>0</v>
      </c>
      <c r="AR56" s="124">
        <f>('Executive Summary(Best)'!$I53/12)*(1+Expense_Increase2)^(AR$3-1)</f>
        <v>0</v>
      </c>
      <c r="AS56" s="124">
        <f>('Executive Summary(Best)'!$I53/12)*(1+Expense_Increase2)^(AS$3-1)</f>
        <v>0</v>
      </c>
      <c r="AT56" s="124">
        <f>('Executive Summary(Best)'!$I53/12)*(1+Expense_Increase2)^(AT$3-1)</f>
        <v>0</v>
      </c>
      <c r="AU56" s="124">
        <f>('Executive Summary(Best)'!$I53/12)*(1+Expense_Increase2)^(AU$3-1)</f>
        <v>0</v>
      </c>
      <c r="AV56" s="124">
        <f>('Executive Summary(Best)'!$I53/12)*(1+Expense_Increase2)^(AV$3-1)</f>
        <v>0</v>
      </c>
      <c r="AW56" s="124">
        <f>('Executive Summary(Best)'!$I53/12)*(1+Expense_Increase2)^(AW$3-1)</f>
        <v>0</v>
      </c>
      <c r="AX56" s="124">
        <f>('Executive Summary(Best)'!$I53/12)*(1+Expense_Increase2)^(AX$3-1)</f>
        <v>0</v>
      </c>
      <c r="AY56" s="124">
        <f>('Executive Summary(Best)'!$I53/12)*(1+Expense_Increase2)^(AY$3-1)</f>
        <v>0</v>
      </c>
      <c r="AZ56" s="124">
        <f>('Executive Summary(Best)'!$I53/12)*(1+Expense_Increase2)^(AZ$3-1)</f>
        <v>0</v>
      </c>
      <c r="BA56" s="124">
        <f>('Executive Summary(Best)'!$I53/12)*(1+Expense_Increase2)^(BA$3-1)</f>
        <v>0</v>
      </c>
      <c r="BB56" s="124">
        <f>('Executive Summary(Best)'!$I53/12)*(1+Expense_Increase2)^(BB$3-1)</f>
        <v>0</v>
      </c>
      <c r="BC56" s="124">
        <f>('Executive Summary(Best)'!$I53/12)*(1+Expense_Increase2)^(BC$3-1)</f>
        <v>0</v>
      </c>
      <c r="BD56" s="124">
        <f>('Executive Summary(Best)'!$I53/12)*(1+Expense_Increase2)^(BD$3-1)</f>
        <v>0</v>
      </c>
      <c r="BE56" s="124">
        <f>('Executive Summary(Best)'!$I53/12)*(1+Expense_Increase2)^(BE$3-1)</f>
        <v>0</v>
      </c>
      <c r="BF56" s="124">
        <f>('Executive Summary(Best)'!$I53/12)*(1+Expense_Increase2)^(BF$3-1)</f>
        <v>0</v>
      </c>
      <c r="BG56" s="124">
        <f>('Executive Summary(Best)'!$I53/12)*(1+Expense_Increase2)^(BG$3-1)</f>
        <v>0</v>
      </c>
      <c r="BH56" s="124">
        <f>('Executive Summary(Best)'!$I53/12)*(1+Expense_Increase2)^(BH$3-1)</f>
        <v>0</v>
      </c>
      <c r="BI56" s="124">
        <f>('Executive Summary(Best)'!$I53/12)*(1+Expense_Increase2)^(BI$3-1)</f>
        <v>0</v>
      </c>
      <c r="BJ56" s="124">
        <f>('Executive Summary(Best)'!$I53/12)*(1+Expense_Increase2)^(BJ$3-1)</f>
        <v>0</v>
      </c>
      <c r="BK56" s="124">
        <f>('Executive Summary(Best)'!$I53/12)*(1+Expense_Increase2)^(BK$3-1)</f>
        <v>0</v>
      </c>
      <c r="BL56" s="124">
        <f>('Executive Summary(Best)'!$I53/12)*(1+Expense_Increase2)^(BL$3-1)</f>
        <v>0</v>
      </c>
      <c r="BM56" s="124">
        <f>('Executive Summary(Best)'!$I53/12)*(1+Expense_Increase2)^(BM$3-1)</f>
        <v>0</v>
      </c>
      <c r="BN56" s="124">
        <f>('Executive Summary(Best)'!$I53/12)*(1+Expense_Increase2)^(BN$3-1)</f>
        <v>0</v>
      </c>
      <c r="BO56" s="124">
        <f>('Executive Summary(Best)'!$I53/12)*(1+Expense_Increase2)^(BO$3-1)</f>
        <v>0</v>
      </c>
      <c r="BP56" s="124">
        <f>('Executive Summary(Best)'!$I53/12)*(1+Expense_Increase2)^(BP$3-1)</f>
        <v>0</v>
      </c>
      <c r="BQ56" s="124">
        <f>('Executive Summary(Best)'!$I53/12)*(1+Expense_Increase2)^(BQ$3-1)</f>
        <v>0</v>
      </c>
      <c r="BR56" s="124">
        <f>('Executive Summary(Best)'!$I53/12)*(1+Expense_Increase2)^(BR$3-1)</f>
        <v>0</v>
      </c>
      <c r="BS56" s="124">
        <f>('Executive Summary(Best)'!$I53/12)*(1+Expense_Increase2)^(BS$3-1)</f>
        <v>0</v>
      </c>
      <c r="BT56" s="124">
        <f>('Executive Summary(Best)'!$I53/12)*(1+Expense_Increase2)^(BT$3-1)</f>
        <v>0</v>
      </c>
      <c r="BU56" s="124">
        <f>('Executive Summary(Best)'!$I53/12)*(1+Expense_Increase2)^(BU$3-1)</f>
        <v>0</v>
      </c>
      <c r="BV56" s="124">
        <f>('Executive Summary(Best)'!$I53/12)*(1+Expense_Increase2)^(BV$3-1)</f>
        <v>0</v>
      </c>
      <c r="BW56" s="124">
        <f>('Executive Summary(Best)'!$I53/12)*(1+Expense_Increase2)^(BW$3-1)</f>
        <v>0</v>
      </c>
      <c r="BX56" s="124">
        <f>('Executive Summary(Best)'!$I53/12)*(1+Expense_Increase2)^(BX$3-1)</f>
        <v>0</v>
      </c>
      <c r="BY56" s="124">
        <f>('Executive Summary(Best)'!$I53/12)*(1+Expense_Increase2)^(BY$3-1)</f>
        <v>0</v>
      </c>
      <c r="BZ56" s="124">
        <f>('Executive Summary(Best)'!$I53/12)*(1+Expense_Increase2)^(BZ$3-1)</f>
        <v>0</v>
      </c>
      <c r="CA56" s="124">
        <f>('Executive Summary(Best)'!$I53/12)*(1+Expense_Increase2)^(CA$3-1)</f>
        <v>0</v>
      </c>
      <c r="CB56" s="124">
        <f>('Executive Summary(Best)'!$I53/12)*(1+Expense_Increase2)^(CB$3-1)</f>
        <v>0</v>
      </c>
      <c r="CC56" s="124">
        <f>('Executive Summary(Best)'!$I53/12)*(1+Expense_Increase2)^(CC$3-1)</f>
        <v>0</v>
      </c>
      <c r="CD56" s="124">
        <f>('Executive Summary(Best)'!$I53/12)*(1+Expense_Increase2)^(CD$3-1)</f>
        <v>0</v>
      </c>
      <c r="CE56" s="124">
        <f>('Executive Summary(Best)'!$I53/12)*(1+Expense_Increase2)^(CE$3-1)</f>
        <v>0</v>
      </c>
      <c r="CF56" s="124">
        <f>('Executive Summary(Best)'!$I53/12)*(1+Expense_Increase2)^(CF$3-1)</f>
        <v>0</v>
      </c>
      <c r="CG56" s="124">
        <f>('Executive Summary(Best)'!$I53/12)*(1+Expense_Increase2)^(CG$3-1)</f>
        <v>0</v>
      </c>
      <c r="CH56" s="124">
        <f>('Executive Summary(Best)'!$I53/12)*(1+Expense_Increase2)^(CH$3-1)</f>
        <v>0</v>
      </c>
      <c r="CI56" s="124">
        <f>('Executive Summary(Best)'!$I53/12)*(1+Expense_Increase2)^(CI$3-1)</f>
        <v>0</v>
      </c>
      <c r="CJ56" s="124">
        <f>('Executive Summary(Best)'!$I53/12)*(1+Expense_Increase2)^(CJ$3-1)</f>
        <v>0</v>
      </c>
      <c r="CK56" s="124">
        <f>('Executive Summary(Best)'!$I53/12)*(1+Expense_Increase2)^(CK$3-1)</f>
        <v>0</v>
      </c>
      <c r="CL56" s="124">
        <f>('Executive Summary(Best)'!$I53/12)*(1+Expense_Increase2)^(CL$3-1)</f>
        <v>0</v>
      </c>
      <c r="CM56" s="124">
        <f>('Executive Summary(Best)'!$I53/12)*(1+Expense_Increase2)^(CM$3-1)</f>
        <v>0</v>
      </c>
      <c r="CN56" s="124">
        <f>('Executive Summary(Best)'!$I53/12)*(1+Expense_Increase2)^(CN$3-1)</f>
        <v>0</v>
      </c>
      <c r="CO56" s="124">
        <f>('Executive Summary(Best)'!$I53/12)*(1+Expense_Increase2)^(CO$3-1)</f>
        <v>0</v>
      </c>
      <c r="CP56" s="124">
        <f>('Executive Summary(Best)'!$I53/12)*(1+Expense_Increase2)^(CP$3-1)</f>
        <v>0</v>
      </c>
      <c r="CQ56" s="124">
        <f>('Executive Summary(Best)'!$I53/12)*(1+Expense_Increase2)^(CQ$3-1)</f>
        <v>0</v>
      </c>
      <c r="CR56" s="124">
        <f>('Executive Summary(Best)'!$I53/12)*(1+Expense_Increase2)^(CR$3-1)</f>
        <v>0</v>
      </c>
      <c r="CS56" s="124">
        <f>('Executive Summary(Best)'!$I53/12)*(1+Expense_Increase2)^(CS$3-1)</f>
        <v>0</v>
      </c>
      <c r="CT56" s="124">
        <f>('Executive Summary(Best)'!$I53/12)*(1+Expense_Increase2)^(CT$3-1)</f>
        <v>0</v>
      </c>
      <c r="CU56" s="124">
        <f>('Executive Summary(Best)'!$I53/12)*(1+Expense_Increase2)^(CU$3-1)</f>
        <v>0</v>
      </c>
      <c r="CV56" s="124">
        <f>('Executive Summary(Best)'!$I53/12)*(1+Expense_Increase2)^(CV$3-1)</f>
        <v>0</v>
      </c>
      <c r="CW56" s="124">
        <f>('Executive Summary(Best)'!$I53/12)*(1+Expense_Increase2)^(CW$3-1)</f>
        <v>0</v>
      </c>
      <c r="CX56" s="124">
        <f>('Executive Summary(Best)'!$I53/12)*(1+Expense_Increase2)^(CX$3-1)</f>
        <v>0</v>
      </c>
      <c r="CY56" s="124">
        <f>('Executive Summary(Best)'!$I53/12)*(1+Expense_Increase2)^(CY$3-1)</f>
        <v>0</v>
      </c>
      <c r="CZ56" s="124">
        <f>('Executive Summary(Best)'!$I53/12)*(1+Expense_Increase2)^(CZ$3-1)</f>
        <v>0</v>
      </c>
      <c r="DA56" s="124">
        <f>('Executive Summary(Best)'!$I53/12)*(1+Expense_Increase2)^(DA$3-1)</f>
        <v>0</v>
      </c>
      <c r="DB56" s="124">
        <f>('Executive Summary(Best)'!$I53/12)*(1+Expense_Increase2)^(DB$3-1)</f>
        <v>0</v>
      </c>
      <c r="DC56" s="124">
        <f>('Executive Summary(Best)'!$I53/12)*(1+Expense_Increase2)^(DC$3-1)</f>
        <v>0</v>
      </c>
      <c r="DD56" s="124">
        <f>('Executive Summary(Best)'!$I53/12)*(1+Expense_Increase2)^(DD$3-1)</f>
        <v>0</v>
      </c>
      <c r="DE56" s="124">
        <f>('Executive Summary(Best)'!$I53/12)*(1+Expense_Increase2)^(DE$3-1)</f>
        <v>0</v>
      </c>
      <c r="DF56" s="124">
        <f>('Executive Summary(Best)'!$I53/12)*(1+Expense_Increase2)^(DF$3-1)</f>
        <v>0</v>
      </c>
      <c r="DG56" s="124">
        <f>('Executive Summary(Best)'!$I53/12)*(1+Expense_Increase2)^(DG$3-1)</f>
        <v>0</v>
      </c>
      <c r="DH56" s="124">
        <f>('Executive Summary(Best)'!$I53/12)*(1+Expense_Increase2)^(DH$3-1)</f>
        <v>0</v>
      </c>
      <c r="DI56" s="124">
        <f>('Executive Summary(Best)'!$I53/12)*(1+Expense_Increase2)^(DI$3-1)</f>
        <v>0</v>
      </c>
      <c r="DJ56" s="124">
        <f>('Executive Summary(Best)'!$I53/12)*(1+Expense_Increase2)^(DJ$3-1)</f>
        <v>0</v>
      </c>
      <c r="DK56" s="124">
        <f>('Executive Summary(Best)'!$I53/12)*(1+Expense_Increase2)^(DK$3-1)</f>
        <v>0</v>
      </c>
      <c r="DL56" s="124">
        <f>('Executive Summary(Best)'!$I53/12)*(1+Expense_Increase2)^(DL$3-1)</f>
        <v>0</v>
      </c>
      <c r="DM56" s="124">
        <f>('Executive Summary(Best)'!$I53/12)*(1+Expense_Increase2)^(DM$3-1)</f>
        <v>0</v>
      </c>
      <c r="DN56" s="124">
        <f>('Executive Summary(Best)'!$I53/12)*(1+Expense_Increase2)^(DN$3-1)</f>
        <v>0</v>
      </c>
      <c r="DO56" s="124">
        <f>('Executive Summary(Best)'!$I53/12)*(1+Expense_Increase2)^(DO$3-1)</f>
        <v>0</v>
      </c>
      <c r="DP56" s="124">
        <f>('Executive Summary(Best)'!$I53/12)*(1+Expense_Increase2)^(DP$3-1)</f>
        <v>0</v>
      </c>
      <c r="DQ56" s="124">
        <f>('Executive Summary(Best)'!$I53/12)*(1+Expense_Increase2)^(DQ$3-1)</f>
        <v>0</v>
      </c>
      <c r="DR56" s="124">
        <f>('Executive Summary(Best)'!$I53/12)*(1+Expense_Increase2)^(DR$3-1)</f>
        <v>0</v>
      </c>
      <c r="DS56" s="124">
        <f>('Executive Summary(Best)'!$I53/12)*(1+Expense_Increase2)^(DS$3-1)</f>
        <v>0</v>
      </c>
      <c r="DT56" s="124">
        <f>('Executive Summary(Best)'!$I53/12)*(1+Expense_Increase2)^(DT$3-1)</f>
        <v>0</v>
      </c>
      <c r="DU56" s="124">
        <f>('Executive Summary(Best)'!$I53/12)*(1+Expense_Increase2)^(DU$3-1)</f>
        <v>0</v>
      </c>
      <c r="DV56" s="124">
        <f>('Executive Summary(Best)'!$I53/12)*(1+Expense_Increase2)^(DV$3-1)</f>
        <v>0</v>
      </c>
      <c r="DW56" s="124">
        <f>('Executive Summary(Best)'!$I53/12)*(1+Expense_Increase2)^(DW$3-1)</f>
        <v>0</v>
      </c>
      <c r="DX56" s="124">
        <f>('Executive Summary(Best)'!$I53/12)*(1+Expense_Increase2)^(DX$3-1)</f>
        <v>0</v>
      </c>
      <c r="DY56" s="124">
        <f>('Executive Summary(Best)'!$I53/12)*(1+Expense_Increase2)^(DY$3-1)</f>
        <v>0</v>
      </c>
      <c r="DZ56" s="124">
        <f>('Executive Summary(Best)'!$I53/12)*(1+Expense_Increase2)^(DZ$3-1)</f>
        <v>0</v>
      </c>
      <c r="EA56" s="124">
        <f>('Executive Summary(Best)'!$I53/12)*(1+Expense_Increase2)^(EA$3-1)</f>
        <v>0</v>
      </c>
      <c r="EB56" s="124">
        <f>('Executive Summary(Best)'!$I53/12)*(1+Expense_Increase2)^(EB$3-1)</f>
        <v>0</v>
      </c>
      <c r="EC56" s="124">
        <f>('Executive Summary(Best)'!$I53/12)*(1+Expense_Increase2)^(EC$3-1)</f>
        <v>0</v>
      </c>
      <c r="ED56" s="124">
        <f>('Executive Summary(Best)'!$I53/12)*(1+Expense_Increase2)^(ED$3-1)</f>
        <v>0</v>
      </c>
      <c r="EE56" s="124">
        <f>('Executive Summary(Best)'!$I53/12)*(1+Expense_Increase2)^(EE$3-1)</f>
        <v>0</v>
      </c>
      <c r="EF56" s="124">
        <f>('Executive Summary(Best)'!$I53/12)*(1+Expense_Increase2)^(EF$3-1)</f>
        <v>0</v>
      </c>
      <c r="EG56" s="124">
        <f>('Executive Summary(Best)'!$I53/12)*(1+Expense_Increase2)^(EG$3-1)</f>
        <v>0</v>
      </c>
      <c r="EH56" s="124">
        <f>('Executive Summary(Best)'!$I53/12)*(1+Expense_Increase2)^(EH$3-1)</f>
        <v>0</v>
      </c>
      <c r="EI56" s="124">
        <f>('Executive Summary(Best)'!$I53/12)*(1+Expense_Increase2)^(EI$3-1)</f>
        <v>0</v>
      </c>
      <c r="EJ56" s="124">
        <f>('Executive Summary(Best)'!$I53/12)*(1+Expense_Increase2)^(EJ$3-1)</f>
        <v>0</v>
      </c>
      <c r="EK56" s="124">
        <f>('Executive Summary(Best)'!$I53/12)*(1+Expense_Increase2)^(EK$3-1)</f>
        <v>0</v>
      </c>
      <c r="EL56" s="124">
        <f>('Executive Summary(Best)'!$I53/12)*(1+Expense_Increase2)^(EL$3-1)</f>
        <v>0</v>
      </c>
      <c r="EM56" s="124">
        <f>('Executive Summary(Best)'!$I53/12)*(1+Expense_Increase2)^(EM$3-1)</f>
        <v>0</v>
      </c>
      <c r="EN56" s="124">
        <f>('Executive Summary(Best)'!$I53/12)*(1+Expense_Increase2)^(EN$3-1)</f>
        <v>0</v>
      </c>
      <c r="EO56" s="124">
        <f>('Executive Summary(Best)'!$I53/12)*(1+Expense_Increase2)^(EO$3-1)</f>
        <v>0</v>
      </c>
      <c r="EP56" s="124">
        <f>('Executive Summary(Best)'!$I53/12)*(1+Expense_Increase2)^(EP$3-1)</f>
        <v>0</v>
      </c>
      <c r="EQ56" s="27"/>
    </row>
    <row r="57" spans="2:147" ht="15.75" customHeight="1" x14ac:dyDescent="0.2">
      <c r="B57" s="161" t="str">
        <f>Executive_Summary!F54</f>
        <v xml:space="preserve">Legal/Eviction Fees </v>
      </c>
      <c r="Z57" s="3"/>
      <c r="AA57" s="124">
        <f>('Executive Summary(Best)'!$I54/12)*(1+Expense_Increase2)^(AA$3-1)</f>
        <v>0</v>
      </c>
      <c r="AB57" s="124">
        <f>('Executive Summary(Best)'!$I54/12)*(1+Expense_Increase2)^(AB$3-1)</f>
        <v>0</v>
      </c>
      <c r="AC57" s="124">
        <f>('Executive Summary(Best)'!$I54/12)*(1+Expense_Increase2)^(AC$3-1)</f>
        <v>0</v>
      </c>
      <c r="AD57" s="124">
        <f>('Executive Summary(Best)'!$I54/12)*(1+Expense_Increase2)^(AD$3-1)</f>
        <v>0</v>
      </c>
      <c r="AE57" s="124">
        <f>('Executive Summary(Best)'!$I54/12)*(1+Expense_Increase2)^(AE$3-1)</f>
        <v>0</v>
      </c>
      <c r="AF57" s="124">
        <f>('Executive Summary(Best)'!$I54/12)*(1+Expense_Increase2)^(AF$3-1)</f>
        <v>0</v>
      </c>
      <c r="AG57" s="124">
        <f>('Executive Summary(Best)'!$I54/12)*(1+Expense_Increase2)^(AG$3-1)</f>
        <v>0</v>
      </c>
      <c r="AH57" s="124">
        <f>('Executive Summary(Best)'!$I54/12)*(1+Expense_Increase2)^(AH$3-1)</f>
        <v>0</v>
      </c>
      <c r="AI57" s="124">
        <f>('Executive Summary(Best)'!$I54/12)*(1+Expense_Increase2)^(AI$3-1)</f>
        <v>0</v>
      </c>
      <c r="AJ57" s="124">
        <f>('Executive Summary(Best)'!$I54/12)*(1+Expense_Increase2)^(AJ$3-1)</f>
        <v>0</v>
      </c>
      <c r="AK57" s="124">
        <f>('Executive Summary(Best)'!$I54/12)*(1+Expense_Increase2)^(AK$3-1)</f>
        <v>0</v>
      </c>
      <c r="AL57" s="124">
        <f>('Executive Summary(Best)'!$I54/12)*(1+Expense_Increase2)^(AL$3-1)</f>
        <v>0</v>
      </c>
      <c r="AM57" s="124">
        <f>('Executive Summary(Best)'!$I54/12)*(1+Expense_Increase2)^(AM$3-1)</f>
        <v>0</v>
      </c>
      <c r="AN57" s="124">
        <f>('Executive Summary(Best)'!$I54/12)*(1+Expense_Increase2)^(AN$3-1)</f>
        <v>0</v>
      </c>
      <c r="AO57" s="124">
        <f>('Executive Summary(Best)'!$I54/12)*(1+Expense_Increase2)^(AO$3-1)</f>
        <v>0</v>
      </c>
      <c r="AP57" s="124">
        <f>('Executive Summary(Best)'!$I54/12)*(1+Expense_Increase2)^(AP$3-1)</f>
        <v>0</v>
      </c>
      <c r="AQ57" s="124">
        <f>('Executive Summary(Best)'!$I54/12)*(1+Expense_Increase2)^(AQ$3-1)</f>
        <v>0</v>
      </c>
      <c r="AR57" s="124">
        <f>('Executive Summary(Best)'!$I54/12)*(1+Expense_Increase2)^(AR$3-1)</f>
        <v>0</v>
      </c>
      <c r="AS57" s="124">
        <f>('Executive Summary(Best)'!$I54/12)*(1+Expense_Increase2)^(AS$3-1)</f>
        <v>0</v>
      </c>
      <c r="AT57" s="124">
        <f>('Executive Summary(Best)'!$I54/12)*(1+Expense_Increase2)^(AT$3-1)</f>
        <v>0</v>
      </c>
      <c r="AU57" s="124">
        <f>('Executive Summary(Best)'!$I54/12)*(1+Expense_Increase2)^(AU$3-1)</f>
        <v>0</v>
      </c>
      <c r="AV57" s="124">
        <f>('Executive Summary(Best)'!$I54/12)*(1+Expense_Increase2)^(AV$3-1)</f>
        <v>0</v>
      </c>
      <c r="AW57" s="124">
        <f>('Executive Summary(Best)'!$I54/12)*(1+Expense_Increase2)^(AW$3-1)</f>
        <v>0</v>
      </c>
      <c r="AX57" s="124">
        <f>('Executive Summary(Best)'!$I54/12)*(1+Expense_Increase2)^(AX$3-1)</f>
        <v>0</v>
      </c>
      <c r="AY57" s="124">
        <f>('Executive Summary(Best)'!$I54/12)*(1+Expense_Increase2)^(AY$3-1)</f>
        <v>0</v>
      </c>
      <c r="AZ57" s="124">
        <f>('Executive Summary(Best)'!$I54/12)*(1+Expense_Increase2)^(AZ$3-1)</f>
        <v>0</v>
      </c>
      <c r="BA57" s="124">
        <f>('Executive Summary(Best)'!$I54/12)*(1+Expense_Increase2)^(BA$3-1)</f>
        <v>0</v>
      </c>
      <c r="BB57" s="124">
        <f>('Executive Summary(Best)'!$I54/12)*(1+Expense_Increase2)^(BB$3-1)</f>
        <v>0</v>
      </c>
      <c r="BC57" s="124">
        <f>('Executive Summary(Best)'!$I54/12)*(1+Expense_Increase2)^(BC$3-1)</f>
        <v>0</v>
      </c>
      <c r="BD57" s="124">
        <f>('Executive Summary(Best)'!$I54/12)*(1+Expense_Increase2)^(BD$3-1)</f>
        <v>0</v>
      </c>
      <c r="BE57" s="124">
        <f>('Executive Summary(Best)'!$I54/12)*(1+Expense_Increase2)^(BE$3-1)</f>
        <v>0</v>
      </c>
      <c r="BF57" s="124">
        <f>('Executive Summary(Best)'!$I54/12)*(1+Expense_Increase2)^(BF$3-1)</f>
        <v>0</v>
      </c>
      <c r="BG57" s="124">
        <f>('Executive Summary(Best)'!$I54/12)*(1+Expense_Increase2)^(BG$3-1)</f>
        <v>0</v>
      </c>
      <c r="BH57" s="124">
        <f>('Executive Summary(Best)'!$I54/12)*(1+Expense_Increase2)^(BH$3-1)</f>
        <v>0</v>
      </c>
      <c r="BI57" s="124">
        <f>('Executive Summary(Best)'!$I54/12)*(1+Expense_Increase2)^(BI$3-1)</f>
        <v>0</v>
      </c>
      <c r="BJ57" s="124">
        <f>('Executive Summary(Best)'!$I54/12)*(1+Expense_Increase2)^(BJ$3-1)</f>
        <v>0</v>
      </c>
      <c r="BK57" s="124">
        <f>('Executive Summary(Best)'!$I54/12)*(1+Expense_Increase2)^(BK$3-1)</f>
        <v>0</v>
      </c>
      <c r="BL57" s="124">
        <f>('Executive Summary(Best)'!$I54/12)*(1+Expense_Increase2)^(BL$3-1)</f>
        <v>0</v>
      </c>
      <c r="BM57" s="124">
        <f>('Executive Summary(Best)'!$I54/12)*(1+Expense_Increase2)^(BM$3-1)</f>
        <v>0</v>
      </c>
      <c r="BN57" s="124">
        <f>('Executive Summary(Best)'!$I54/12)*(1+Expense_Increase2)^(BN$3-1)</f>
        <v>0</v>
      </c>
      <c r="BO57" s="124">
        <f>('Executive Summary(Best)'!$I54/12)*(1+Expense_Increase2)^(BO$3-1)</f>
        <v>0</v>
      </c>
      <c r="BP57" s="124">
        <f>('Executive Summary(Best)'!$I54/12)*(1+Expense_Increase2)^(BP$3-1)</f>
        <v>0</v>
      </c>
      <c r="BQ57" s="124">
        <f>('Executive Summary(Best)'!$I54/12)*(1+Expense_Increase2)^(BQ$3-1)</f>
        <v>0</v>
      </c>
      <c r="BR57" s="124">
        <f>('Executive Summary(Best)'!$I54/12)*(1+Expense_Increase2)^(BR$3-1)</f>
        <v>0</v>
      </c>
      <c r="BS57" s="124">
        <f>('Executive Summary(Best)'!$I54/12)*(1+Expense_Increase2)^(BS$3-1)</f>
        <v>0</v>
      </c>
      <c r="BT57" s="124">
        <f>('Executive Summary(Best)'!$I54/12)*(1+Expense_Increase2)^(BT$3-1)</f>
        <v>0</v>
      </c>
      <c r="BU57" s="124">
        <f>('Executive Summary(Best)'!$I54/12)*(1+Expense_Increase2)^(BU$3-1)</f>
        <v>0</v>
      </c>
      <c r="BV57" s="124">
        <f>('Executive Summary(Best)'!$I54/12)*(1+Expense_Increase2)^(BV$3-1)</f>
        <v>0</v>
      </c>
      <c r="BW57" s="124">
        <f>('Executive Summary(Best)'!$I54/12)*(1+Expense_Increase2)^(BW$3-1)</f>
        <v>0</v>
      </c>
      <c r="BX57" s="124">
        <f>('Executive Summary(Best)'!$I54/12)*(1+Expense_Increase2)^(BX$3-1)</f>
        <v>0</v>
      </c>
      <c r="BY57" s="124">
        <f>('Executive Summary(Best)'!$I54/12)*(1+Expense_Increase2)^(BY$3-1)</f>
        <v>0</v>
      </c>
      <c r="BZ57" s="124">
        <f>('Executive Summary(Best)'!$I54/12)*(1+Expense_Increase2)^(BZ$3-1)</f>
        <v>0</v>
      </c>
      <c r="CA57" s="124">
        <f>('Executive Summary(Best)'!$I54/12)*(1+Expense_Increase2)^(CA$3-1)</f>
        <v>0</v>
      </c>
      <c r="CB57" s="124">
        <f>('Executive Summary(Best)'!$I54/12)*(1+Expense_Increase2)^(CB$3-1)</f>
        <v>0</v>
      </c>
      <c r="CC57" s="124">
        <f>('Executive Summary(Best)'!$I54/12)*(1+Expense_Increase2)^(CC$3-1)</f>
        <v>0</v>
      </c>
      <c r="CD57" s="124">
        <f>('Executive Summary(Best)'!$I54/12)*(1+Expense_Increase2)^(CD$3-1)</f>
        <v>0</v>
      </c>
      <c r="CE57" s="124">
        <f>('Executive Summary(Best)'!$I54/12)*(1+Expense_Increase2)^(CE$3-1)</f>
        <v>0</v>
      </c>
      <c r="CF57" s="124">
        <f>('Executive Summary(Best)'!$I54/12)*(1+Expense_Increase2)^(CF$3-1)</f>
        <v>0</v>
      </c>
      <c r="CG57" s="124">
        <f>('Executive Summary(Best)'!$I54/12)*(1+Expense_Increase2)^(CG$3-1)</f>
        <v>0</v>
      </c>
      <c r="CH57" s="124">
        <f>('Executive Summary(Best)'!$I54/12)*(1+Expense_Increase2)^(CH$3-1)</f>
        <v>0</v>
      </c>
      <c r="CI57" s="124">
        <f>('Executive Summary(Best)'!$I54/12)*(1+Expense_Increase2)^(CI$3-1)</f>
        <v>0</v>
      </c>
      <c r="CJ57" s="124">
        <f>('Executive Summary(Best)'!$I54/12)*(1+Expense_Increase2)^(CJ$3-1)</f>
        <v>0</v>
      </c>
      <c r="CK57" s="124">
        <f>('Executive Summary(Best)'!$I54/12)*(1+Expense_Increase2)^(CK$3-1)</f>
        <v>0</v>
      </c>
      <c r="CL57" s="124">
        <f>('Executive Summary(Best)'!$I54/12)*(1+Expense_Increase2)^(CL$3-1)</f>
        <v>0</v>
      </c>
      <c r="CM57" s="124">
        <f>('Executive Summary(Best)'!$I54/12)*(1+Expense_Increase2)^(CM$3-1)</f>
        <v>0</v>
      </c>
      <c r="CN57" s="124">
        <f>('Executive Summary(Best)'!$I54/12)*(1+Expense_Increase2)^(CN$3-1)</f>
        <v>0</v>
      </c>
      <c r="CO57" s="124">
        <f>('Executive Summary(Best)'!$I54/12)*(1+Expense_Increase2)^(CO$3-1)</f>
        <v>0</v>
      </c>
      <c r="CP57" s="124">
        <f>('Executive Summary(Best)'!$I54/12)*(1+Expense_Increase2)^(CP$3-1)</f>
        <v>0</v>
      </c>
      <c r="CQ57" s="124">
        <f>('Executive Summary(Best)'!$I54/12)*(1+Expense_Increase2)^(CQ$3-1)</f>
        <v>0</v>
      </c>
      <c r="CR57" s="124">
        <f>('Executive Summary(Best)'!$I54/12)*(1+Expense_Increase2)^(CR$3-1)</f>
        <v>0</v>
      </c>
      <c r="CS57" s="124">
        <f>('Executive Summary(Best)'!$I54/12)*(1+Expense_Increase2)^(CS$3-1)</f>
        <v>0</v>
      </c>
      <c r="CT57" s="124">
        <f>('Executive Summary(Best)'!$I54/12)*(1+Expense_Increase2)^(CT$3-1)</f>
        <v>0</v>
      </c>
      <c r="CU57" s="124">
        <f>('Executive Summary(Best)'!$I54/12)*(1+Expense_Increase2)^(CU$3-1)</f>
        <v>0</v>
      </c>
      <c r="CV57" s="124">
        <f>('Executive Summary(Best)'!$I54/12)*(1+Expense_Increase2)^(CV$3-1)</f>
        <v>0</v>
      </c>
      <c r="CW57" s="124">
        <f>('Executive Summary(Best)'!$I54/12)*(1+Expense_Increase2)^(CW$3-1)</f>
        <v>0</v>
      </c>
      <c r="CX57" s="124">
        <f>('Executive Summary(Best)'!$I54/12)*(1+Expense_Increase2)^(CX$3-1)</f>
        <v>0</v>
      </c>
      <c r="CY57" s="124">
        <f>('Executive Summary(Best)'!$I54/12)*(1+Expense_Increase2)^(CY$3-1)</f>
        <v>0</v>
      </c>
      <c r="CZ57" s="124">
        <f>('Executive Summary(Best)'!$I54/12)*(1+Expense_Increase2)^(CZ$3-1)</f>
        <v>0</v>
      </c>
      <c r="DA57" s="124">
        <f>('Executive Summary(Best)'!$I54/12)*(1+Expense_Increase2)^(DA$3-1)</f>
        <v>0</v>
      </c>
      <c r="DB57" s="124">
        <f>('Executive Summary(Best)'!$I54/12)*(1+Expense_Increase2)^(DB$3-1)</f>
        <v>0</v>
      </c>
      <c r="DC57" s="124">
        <f>('Executive Summary(Best)'!$I54/12)*(1+Expense_Increase2)^(DC$3-1)</f>
        <v>0</v>
      </c>
      <c r="DD57" s="124">
        <f>('Executive Summary(Best)'!$I54/12)*(1+Expense_Increase2)^(DD$3-1)</f>
        <v>0</v>
      </c>
      <c r="DE57" s="124">
        <f>('Executive Summary(Best)'!$I54/12)*(1+Expense_Increase2)^(DE$3-1)</f>
        <v>0</v>
      </c>
      <c r="DF57" s="124">
        <f>('Executive Summary(Best)'!$I54/12)*(1+Expense_Increase2)^(DF$3-1)</f>
        <v>0</v>
      </c>
      <c r="DG57" s="124">
        <f>('Executive Summary(Best)'!$I54/12)*(1+Expense_Increase2)^(DG$3-1)</f>
        <v>0</v>
      </c>
      <c r="DH57" s="124">
        <f>('Executive Summary(Best)'!$I54/12)*(1+Expense_Increase2)^(DH$3-1)</f>
        <v>0</v>
      </c>
      <c r="DI57" s="124">
        <f>('Executive Summary(Best)'!$I54/12)*(1+Expense_Increase2)^(DI$3-1)</f>
        <v>0</v>
      </c>
      <c r="DJ57" s="124">
        <f>('Executive Summary(Best)'!$I54/12)*(1+Expense_Increase2)^(DJ$3-1)</f>
        <v>0</v>
      </c>
      <c r="DK57" s="124">
        <f>('Executive Summary(Best)'!$I54/12)*(1+Expense_Increase2)^(DK$3-1)</f>
        <v>0</v>
      </c>
      <c r="DL57" s="124">
        <f>('Executive Summary(Best)'!$I54/12)*(1+Expense_Increase2)^(DL$3-1)</f>
        <v>0</v>
      </c>
      <c r="DM57" s="124">
        <f>('Executive Summary(Best)'!$I54/12)*(1+Expense_Increase2)^(DM$3-1)</f>
        <v>0</v>
      </c>
      <c r="DN57" s="124">
        <f>('Executive Summary(Best)'!$I54/12)*(1+Expense_Increase2)^(DN$3-1)</f>
        <v>0</v>
      </c>
      <c r="DO57" s="124">
        <f>('Executive Summary(Best)'!$I54/12)*(1+Expense_Increase2)^(DO$3-1)</f>
        <v>0</v>
      </c>
      <c r="DP57" s="124">
        <f>('Executive Summary(Best)'!$I54/12)*(1+Expense_Increase2)^(DP$3-1)</f>
        <v>0</v>
      </c>
      <c r="DQ57" s="124">
        <f>('Executive Summary(Best)'!$I54/12)*(1+Expense_Increase2)^(DQ$3-1)</f>
        <v>0</v>
      </c>
      <c r="DR57" s="124">
        <f>('Executive Summary(Best)'!$I54/12)*(1+Expense_Increase2)^(DR$3-1)</f>
        <v>0</v>
      </c>
      <c r="DS57" s="124">
        <f>('Executive Summary(Best)'!$I54/12)*(1+Expense_Increase2)^(DS$3-1)</f>
        <v>0</v>
      </c>
      <c r="DT57" s="124">
        <f>('Executive Summary(Best)'!$I54/12)*(1+Expense_Increase2)^(DT$3-1)</f>
        <v>0</v>
      </c>
      <c r="DU57" s="124">
        <f>('Executive Summary(Best)'!$I54/12)*(1+Expense_Increase2)^(DU$3-1)</f>
        <v>0</v>
      </c>
      <c r="DV57" s="124">
        <f>('Executive Summary(Best)'!$I54/12)*(1+Expense_Increase2)^(DV$3-1)</f>
        <v>0</v>
      </c>
      <c r="DW57" s="124">
        <f>('Executive Summary(Best)'!$I54/12)*(1+Expense_Increase2)^(DW$3-1)</f>
        <v>0</v>
      </c>
      <c r="DX57" s="124">
        <f>('Executive Summary(Best)'!$I54/12)*(1+Expense_Increase2)^(DX$3-1)</f>
        <v>0</v>
      </c>
      <c r="DY57" s="124">
        <f>('Executive Summary(Best)'!$I54/12)*(1+Expense_Increase2)^(DY$3-1)</f>
        <v>0</v>
      </c>
      <c r="DZ57" s="124">
        <f>('Executive Summary(Best)'!$I54/12)*(1+Expense_Increase2)^(DZ$3-1)</f>
        <v>0</v>
      </c>
      <c r="EA57" s="124">
        <f>('Executive Summary(Best)'!$I54/12)*(1+Expense_Increase2)^(EA$3-1)</f>
        <v>0</v>
      </c>
      <c r="EB57" s="124">
        <f>('Executive Summary(Best)'!$I54/12)*(1+Expense_Increase2)^(EB$3-1)</f>
        <v>0</v>
      </c>
      <c r="EC57" s="124">
        <f>('Executive Summary(Best)'!$I54/12)*(1+Expense_Increase2)^(EC$3-1)</f>
        <v>0</v>
      </c>
      <c r="ED57" s="124">
        <f>('Executive Summary(Best)'!$I54/12)*(1+Expense_Increase2)^(ED$3-1)</f>
        <v>0</v>
      </c>
      <c r="EE57" s="124">
        <f>('Executive Summary(Best)'!$I54/12)*(1+Expense_Increase2)^(EE$3-1)</f>
        <v>0</v>
      </c>
      <c r="EF57" s="124">
        <f>('Executive Summary(Best)'!$I54/12)*(1+Expense_Increase2)^(EF$3-1)</f>
        <v>0</v>
      </c>
      <c r="EG57" s="124">
        <f>('Executive Summary(Best)'!$I54/12)*(1+Expense_Increase2)^(EG$3-1)</f>
        <v>0</v>
      </c>
      <c r="EH57" s="124">
        <f>('Executive Summary(Best)'!$I54/12)*(1+Expense_Increase2)^(EH$3-1)</f>
        <v>0</v>
      </c>
      <c r="EI57" s="124">
        <f>('Executive Summary(Best)'!$I54/12)*(1+Expense_Increase2)^(EI$3-1)</f>
        <v>0</v>
      </c>
      <c r="EJ57" s="124">
        <f>('Executive Summary(Best)'!$I54/12)*(1+Expense_Increase2)^(EJ$3-1)</f>
        <v>0</v>
      </c>
      <c r="EK57" s="124">
        <f>('Executive Summary(Best)'!$I54/12)*(1+Expense_Increase2)^(EK$3-1)</f>
        <v>0</v>
      </c>
      <c r="EL57" s="124">
        <f>('Executive Summary(Best)'!$I54/12)*(1+Expense_Increase2)^(EL$3-1)</f>
        <v>0</v>
      </c>
      <c r="EM57" s="124">
        <f>('Executive Summary(Best)'!$I54/12)*(1+Expense_Increase2)^(EM$3-1)</f>
        <v>0</v>
      </c>
      <c r="EN57" s="124">
        <f>('Executive Summary(Best)'!$I54/12)*(1+Expense_Increase2)^(EN$3-1)</f>
        <v>0</v>
      </c>
      <c r="EO57" s="124">
        <f>('Executive Summary(Best)'!$I54/12)*(1+Expense_Increase2)^(EO$3-1)</f>
        <v>0</v>
      </c>
      <c r="EP57" s="124">
        <f>('Executive Summary(Best)'!$I54/12)*(1+Expense_Increase2)^(EP$3-1)</f>
        <v>0</v>
      </c>
      <c r="EQ57" s="27"/>
    </row>
    <row r="58" spans="2:147" ht="15.75" customHeight="1" x14ac:dyDescent="0.2">
      <c r="B58" s="161" t="str">
        <f>Executive_Summary!F55</f>
        <v xml:space="preserve">Accounting Fees </v>
      </c>
      <c r="Z58" s="3"/>
      <c r="AA58" s="124">
        <f>('Executive Summary(Best)'!$I55/12)*(1+Expense_Increase2)^(AA$3-1)</f>
        <v>0</v>
      </c>
      <c r="AB58" s="124">
        <f>('Executive Summary(Best)'!$I55/12)*(1+Expense_Increase2)^(AB$3-1)</f>
        <v>0</v>
      </c>
      <c r="AC58" s="124">
        <f>('Executive Summary(Best)'!$I55/12)*(1+Expense_Increase2)^(AC$3-1)</f>
        <v>0</v>
      </c>
      <c r="AD58" s="124">
        <f>('Executive Summary(Best)'!$I55/12)*(1+Expense_Increase2)^(AD$3-1)</f>
        <v>0</v>
      </c>
      <c r="AE58" s="124">
        <f>('Executive Summary(Best)'!$I55/12)*(1+Expense_Increase2)^(AE$3-1)</f>
        <v>0</v>
      </c>
      <c r="AF58" s="124">
        <f>('Executive Summary(Best)'!$I55/12)*(1+Expense_Increase2)^(AF$3-1)</f>
        <v>0</v>
      </c>
      <c r="AG58" s="124">
        <f>('Executive Summary(Best)'!$I55/12)*(1+Expense_Increase2)^(AG$3-1)</f>
        <v>0</v>
      </c>
      <c r="AH58" s="124">
        <f>('Executive Summary(Best)'!$I55/12)*(1+Expense_Increase2)^(AH$3-1)</f>
        <v>0</v>
      </c>
      <c r="AI58" s="124">
        <f>('Executive Summary(Best)'!$I55/12)*(1+Expense_Increase2)^(AI$3-1)</f>
        <v>0</v>
      </c>
      <c r="AJ58" s="124">
        <f>('Executive Summary(Best)'!$I55/12)*(1+Expense_Increase2)^(AJ$3-1)</f>
        <v>0</v>
      </c>
      <c r="AK58" s="124">
        <f>('Executive Summary(Best)'!$I55/12)*(1+Expense_Increase2)^(AK$3-1)</f>
        <v>0</v>
      </c>
      <c r="AL58" s="124">
        <f>('Executive Summary(Best)'!$I55/12)*(1+Expense_Increase2)^(AL$3-1)</f>
        <v>0</v>
      </c>
      <c r="AM58" s="124">
        <f>('Executive Summary(Best)'!$I55/12)*(1+Expense_Increase2)^(AM$3-1)</f>
        <v>0</v>
      </c>
      <c r="AN58" s="124">
        <f>('Executive Summary(Best)'!$I55/12)*(1+Expense_Increase2)^(AN$3-1)</f>
        <v>0</v>
      </c>
      <c r="AO58" s="124">
        <f>('Executive Summary(Best)'!$I55/12)*(1+Expense_Increase2)^(AO$3-1)</f>
        <v>0</v>
      </c>
      <c r="AP58" s="124">
        <f>('Executive Summary(Best)'!$I55/12)*(1+Expense_Increase2)^(AP$3-1)</f>
        <v>0</v>
      </c>
      <c r="AQ58" s="124">
        <f>('Executive Summary(Best)'!$I55/12)*(1+Expense_Increase2)^(AQ$3-1)</f>
        <v>0</v>
      </c>
      <c r="AR58" s="124">
        <f>('Executive Summary(Best)'!$I55/12)*(1+Expense_Increase2)^(AR$3-1)</f>
        <v>0</v>
      </c>
      <c r="AS58" s="124">
        <f>('Executive Summary(Best)'!$I55/12)*(1+Expense_Increase2)^(AS$3-1)</f>
        <v>0</v>
      </c>
      <c r="AT58" s="124">
        <f>('Executive Summary(Best)'!$I55/12)*(1+Expense_Increase2)^(AT$3-1)</f>
        <v>0</v>
      </c>
      <c r="AU58" s="124">
        <f>('Executive Summary(Best)'!$I55/12)*(1+Expense_Increase2)^(AU$3-1)</f>
        <v>0</v>
      </c>
      <c r="AV58" s="124">
        <f>('Executive Summary(Best)'!$I55/12)*(1+Expense_Increase2)^(AV$3-1)</f>
        <v>0</v>
      </c>
      <c r="AW58" s="124">
        <f>('Executive Summary(Best)'!$I55/12)*(1+Expense_Increase2)^(AW$3-1)</f>
        <v>0</v>
      </c>
      <c r="AX58" s="124">
        <f>('Executive Summary(Best)'!$I55/12)*(1+Expense_Increase2)^(AX$3-1)</f>
        <v>0</v>
      </c>
      <c r="AY58" s="124">
        <f>('Executive Summary(Best)'!$I55/12)*(1+Expense_Increase2)^(AY$3-1)</f>
        <v>0</v>
      </c>
      <c r="AZ58" s="124">
        <f>('Executive Summary(Best)'!$I55/12)*(1+Expense_Increase2)^(AZ$3-1)</f>
        <v>0</v>
      </c>
      <c r="BA58" s="124">
        <f>('Executive Summary(Best)'!$I55/12)*(1+Expense_Increase2)^(BA$3-1)</f>
        <v>0</v>
      </c>
      <c r="BB58" s="124">
        <f>('Executive Summary(Best)'!$I55/12)*(1+Expense_Increase2)^(BB$3-1)</f>
        <v>0</v>
      </c>
      <c r="BC58" s="124">
        <f>('Executive Summary(Best)'!$I55/12)*(1+Expense_Increase2)^(BC$3-1)</f>
        <v>0</v>
      </c>
      <c r="BD58" s="124">
        <f>('Executive Summary(Best)'!$I55/12)*(1+Expense_Increase2)^(BD$3-1)</f>
        <v>0</v>
      </c>
      <c r="BE58" s="124">
        <f>('Executive Summary(Best)'!$I55/12)*(1+Expense_Increase2)^(BE$3-1)</f>
        <v>0</v>
      </c>
      <c r="BF58" s="124">
        <f>('Executive Summary(Best)'!$I55/12)*(1+Expense_Increase2)^(BF$3-1)</f>
        <v>0</v>
      </c>
      <c r="BG58" s="124">
        <f>('Executive Summary(Best)'!$I55/12)*(1+Expense_Increase2)^(BG$3-1)</f>
        <v>0</v>
      </c>
      <c r="BH58" s="124">
        <f>('Executive Summary(Best)'!$I55/12)*(1+Expense_Increase2)^(BH$3-1)</f>
        <v>0</v>
      </c>
      <c r="BI58" s="124">
        <f>('Executive Summary(Best)'!$I55/12)*(1+Expense_Increase2)^(BI$3-1)</f>
        <v>0</v>
      </c>
      <c r="BJ58" s="124">
        <f>('Executive Summary(Best)'!$I55/12)*(1+Expense_Increase2)^(BJ$3-1)</f>
        <v>0</v>
      </c>
      <c r="BK58" s="124">
        <f>('Executive Summary(Best)'!$I55/12)*(1+Expense_Increase2)^(BK$3-1)</f>
        <v>0</v>
      </c>
      <c r="BL58" s="124">
        <f>('Executive Summary(Best)'!$I55/12)*(1+Expense_Increase2)^(BL$3-1)</f>
        <v>0</v>
      </c>
      <c r="BM58" s="124">
        <f>('Executive Summary(Best)'!$I55/12)*(1+Expense_Increase2)^(BM$3-1)</f>
        <v>0</v>
      </c>
      <c r="BN58" s="124">
        <f>('Executive Summary(Best)'!$I55/12)*(1+Expense_Increase2)^(BN$3-1)</f>
        <v>0</v>
      </c>
      <c r="BO58" s="124">
        <f>('Executive Summary(Best)'!$I55/12)*(1+Expense_Increase2)^(BO$3-1)</f>
        <v>0</v>
      </c>
      <c r="BP58" s="124">
        <f>('Executive Summary(Best)'!$I55/12)*(1+Expense_Increase2)^(BP$3-1)</f>
        <v>0</v>
      </c>
      <c r="BQ58" s="124">
        <f>('Executive Summary(Best)'!$I55/12)*(1+Expense_Increase2)^(BQ$3-1)</f>
        <v>0</v>
      </c>
      <c r="BR58" s="124">
        <f>('Executive Summary(Best)'!$I55/12)*(1+Expense_Increase2)^(BR$3-1)</f>
        <v>0</v>
      </c>
      <c r="BS58" s="124">
        <f>('Executive Summary(Best)'!$I55/12)*(1+Expense_Increase2)^(BS$3-1)</f>
        <v>0</v>
      </c>
      <c r="BT58" s="124">
        <f>('Executive Summary(Best)'!$I55/12)*(1+Expense_Increase2)^(BT$3-1)</f>
        <v>0</v>
      </c>
      <c r="BU58" s="124">
        <f>('Executive Summary(Best)'!$I55/12)*(1+Expense_Increase2)^(BU$3-1)</f>
        <v>0</v>
      </c>
      <c r="BV58" s="124">
        <f>('Executive Summary(Best)'!$I55/12)*(1+Expense_Increase2)^(BV$3-1)</f>
        <v>0</v>
      </c>
      <c r="BW58" s="124">
        <f>('Executive Summary(Best)'!$I55/12)*(1+Expense_Increase2)^(BW$3-1)</f>
        <v>0</v>
      </c>
      <c r="BX58" s="124">
        <f>('Executive Summary(Best)'!$I55/12)*(1+Expense_Increase2)^(BX$3-1)</f>
        <v>0</v>
      </c>
      <c r="BY58" s="124">
        <f>('Executive Summary(Best)'!$I55/12)*(1+Expense_Increase2)^(BY$3-1)</f>
        <v>0</v>
      </c>
      <c r="BZ58" s="124">
        <f>('Executive Summary(Best)'!$I55/12)*(1+Expense_Increase2)^(BZ$3-1)</f>
        <v>0</v>
      </c>
      <c r="CA58" s="124">
        <f>('Executive Summary(Best)'!$I55/12)*(1+Expense_Increase2)^(CA$3-1)</f>
        <v>0</v>
      </c>
      <c r="CB58" s="124">
        <f>('Executive Summary(Best)'!$I55/12)*(1+Expense_Increase2)^(CB$3-1)</f>
        <v>0</v>
      </c>
      <c r="CC58" s="124">
        <f>('Executive Summary(Best)'!$I55/12)*(1+Expense_Increase2)^(CC$3-1)</f>
        <v>0</v>
      </c>
      <c r="CD58" s="124">
        <f>('Executive Summary(Best)'!$I55/12)*(1+Expense_Increase2)^(CD$3-1)</f>
        <v>0</v>
      </c>
      <c r="CE58" s="124">
        <f>('Executive Summary(Best)'!$I55/12)*(1+Expense_Increase2)^(CE$3-1)</f>
        <v>0</v>
      </c>
      <c r="CF58" s="124">
        <f>('Executive Summary(Best)'!$I55/12)*(1+Expense_Increase2)^(CF$3-1)</f>
        <v>0</v>
      </c>
      <c r="CG58" s="124">
        <f>('Executive Summary(Best)'!$I55/12)*(1+Expense_Increase2)^(CG$3-1)</f>
        <v>0</v>
      </c>
      <c r="CH58" s="124">
        <f>('Executive Summary(Best)'!$I55/12)*(1+Expense_Increase2)^(CH$3-1)</f>
        <v>0</v>
      </c>
      <c r="CI58" s="124">
        <f>('Executive Summary(Best)'!$I55/12)*(1+Expense_Increase2)^(CI$3-1)</f>
        <v>0</v>
      </c>
      <c r="CJ58" s="124">
        <f>('Executive Summary(Best)'!$I55/12)*(1+Expense_Increase2)^(CJ$3-1)</f>
        <v>0</v>
      </c>
      <c r="CK58" s="124">
        <f>('Executive Summary(Best)'!$I55/12)*(1+Expense_Increase2)^(CK$3-1)</f>
        <v>0</v>
      </c>
      <c r="CL58" s="124">
        <f>('Executive Summary(Best)'!$I55/12)*(1+Expense_Increase2)^(CL$3-1)</f>
        <v>0</v>
      </c>
      <c r="CM58" s="124">
        <f>('Executive Summary(Best)'!$I55/12)*(1+Expense_Increase2)^(CM$3-1)</f>
        <v>0</v>
      </c>
      <c r="CN58" s="124">
        <f>('Executive Summary(Best)'!$I55/12)*(1+Expense_Increase2)^(CN$3-1)</f>
        <v>0</v>
      </c>
      <c r="CO58" s="124">
        <f>('Executive Summary(Best)'!$I55/12)*(1+Expense_Increase2)^(CO$3-1)</f>
        <v>0</v>
      </c>
      <c r="CP58" s="124">
        <f>('Executive Summary(Best)'!$I55/12)*(1+Expense_Increase2)^(CP$3-1)</f>
        <v>0</v>
      </c>
      <c r="CQ58" s="124">
        <f>('Executive Summary(Best)'!$I55/12)*(1+Expense_Increase2)^(CQ$3-1)</f>
        <v>0</v>
      </c>
      <c r="CR58" s="124">
        <f>('Executive Summary(Best)'!$I55/12)*(1+Expense_Increase2)^(CR$3-1)</f>
        <v>0</v>
      </c>
      <c r="CS58" s="124">
        <f>('Executive Summary(Best)'!$I55/12)*(1+Expense_Increase2)^(CS$3-1)</f>
        <v>0</v>
      </c>
      <c r="CT58" s="124">
        <f>('Executive Summary(Best)'!$I55/12)*(1+Expense_Increase2)^(CT$3-1)</f>
        <v>0</v>
      </c>
      <c r="CU58" s="124">
        <f>('Executive Summary(Best)'!$I55/12)*(1+Expense_Increase2)^(CU$3-1)</f>
        <v>0</v>
      </c>
      <c r="CV58" s="124">
        <f>('Executive Summary(Best)'!$I55/12)*(1+Expense_Increase2)^(CV$3-1)</f>
        <v>0</v>
      </c>
      <c r="CW58" s="124">
        <f>('Executive Summary(Best)'!$I55/12)*(1+Expense_Increase2)^(CW$3-1)</f>
        <v>0</v>
      </c>
      <c r="CX58" s="124">
        <f>('Executive Summary(Best)'!$I55/12)*(1+Expense_Increase2)^(CX$3-1)</f>
        <v>0</v>
      </c>
      <c r="CY58" s="124">
        <f>('Executive Summary(Best)'!$I55/12)*(1+Expense_Increase2)^(CY$3-1)</f>
        <v>0</v>
      </c>
      <c r="CZ58" s="124">
        <f>('Executive Summary(Best)'!$I55/12)*(1+Expense_Increase2)^(CZ$3-1)</f>
        <v>0</v>
      </c>
      <c r="DA58" s="124">
        <f>('Executive Summary(Best)'!$I55/12)*(1+Expense_Increase2)^(DA$3-1)</f>
        <v>0</v>
      </c>
      <c r="DB58" s="124">
        <f>('Executive Summary(Best)'!$I55/12)*(1+Expense_Increase2)^(DB$3-1)</f>
        <v>0</v>
      </c>
      <c r="DC58" s="124">
        <f>('Executive Summary(Best)'!$I55/12)*(1+Expense_Increase2)^(DC$3-1)</f>
        <v>0</v>
      </c>
      <c r="DD58" s="124">
        <f>('Executive Summary(Best)'!$I55/12)*(1+Expense_Increase2)^(DD$3-1)</f>
        <v>0</v>
      </c>
      <c r="DE58" s="124">
        <f>('Executive Summary(Best)'!$I55/12)*(1+Expense_Increase2)^(DE$3-1)</f>
        <v>0</v>
      </c>
      <c r="DF58" s="124">
        <f>('Executive Summary(Best)'!$I55/12)*(1+Expense_Increase2)^(DF$3-1)</f>
        <v>0</v>
      </c>
      <c r="DG58" s="124">
        <f>('Executive Summary(Best)'!$I55/12)*(1+Expense_Increase2)^(DG$3-1)</f>
        <v>0</v>
      </c>
      <c r="DH58" s="124">
        <f>('Executive Summary(Best)'!$I55/12)*(1+Expense_Increase2)^(DH$3-1)</f>
        <v>0</v>
      </c>
      <c r="DI58" s="124">
        <f>('Executive Summary(Best)'!$I55/12)*(1+Expense_Increase2)^(DI$3-1)</f>
        <v>0</v>
      </c>
      <c r="DJ58" s="124">
        <f>('Executive Summary(Best)'!$I55/12)*(1+Expense_Increase2)^(DJ$3-1)</f>
        <v>0</v>
      </c>
      <c r="DK58" s="124">
        <f>('Executive Summary(Best)'!$I55/12)*(1+Expense_Increase2)^(DK$3-1)</f>
        <v>0</v>
      </c>
      <c r="DL58" s="124">
        <f>('Executive Summary(Best)'!$I55/12)*(1+Expense_Increase2)^(DL$3-1)</f>
        <v>0</v>
      </c>
      <c r="DM58" s="124">
        <f>('Executive Summary(Best)'!$I55/12)*(1+Expense_Increase2)^(DM$3-1)</f>
        <v>0</v>
      </c>
      <c r="DN58" s="124">
        <f>('Executive Summary(Best)'!$I55/12)*(1+Expense_Increase2)^(DN$3-1)</f>
        <v>0</v>
      </c>
      <c r="DO58" s="124">
        <f>('Executive Summary(Best)'!$I55/12)*(1+Expense_Increase2)^(DO$3-1)</f>
        <v>0</v>
      </c>
      <c r="DP58" s="124">
        <f>('Executive Summary(Best)'!$I55/12)*(1+Expense_Increase2)^(DP$3-1)</f>
        <v>0</v>
      </c>
      <c r="DQ58" s="124">
        <f>('Executive Summary(Best)'!$I55/12)*(1+Expense_Increase2)^(DQ$3-1)</f>
        <v>0</v>
      </c>
      <c r="DR58" s="124">
        <f>('Executive Summary(Best)'!$I55/12)*(1+Expense_Increase2)^(DR$3-1)</f>
        <v>0</v>
      </c>
      <c r="DS58" s="124">
        <f>('Executive Summary(Best)'!$I55/12)*(1+Expense_Increase2)^(DS$3-1)</f>
        <v>0</v>
      </c>
      <c r="DT58" s="124">
        <f>('Executive Summary(Best)'!$I55/12)*(1+Expense_Increase2)^(DT$3-1)</f>
        <v>0</v>
      </c>
      <c r="DU58" s="124">
        <f>('Executive Summary(Best)'!$I55/12)*(1+Expense_Increase2)^(DU$3-1)</f>
        <v>0</v>
      </c>
      <c r="DV58" s="124">
        <f>('Executive Summary(Best)'!$I55/12)*(1+Expense_Increase2)^(DV$3-1)</f>
        <v>0</v>
      </c>
      <c r="DW58" s="124">
        <f>('Executive Summary(Best)'!$I55/12)*(1+Expense_Increase2)^(DW$3-1)</f>
        <v>0</v>
      </c>
      <c r="DX58" s="124">
        <f>('Executive Summary(Best)'!$I55/12)*(1+Expense_Increase2)^(DX$3-1)</f>
        <v>0</v>
      </c>
      <c r="DY58" s="124">
        <f>('Executive Summary(Best)'!$I55/12)*(1+Expense_Increase2)^(DY$3-1)</f>
        <v>0</v>
      </c>
      <c r="DZ58" s="124">
        <f>('Executive Summary(Best)'!$I55/12)*(1+Expense_Increase2)^(DZ$3-1)</f>
        <v>0</v>
      </c>
      <c r="EA58" s="124">
        <f>('Executive Summary(Best)'!$I55/12)*(1+Expense_Increase2)^(EA$3-1)</f>
        <v>0</v>
      </c>
      <c r="EB58" s="124">
        <f>('Executive Summary(Best)'!$I55/12)*(1+Expense_Increase2)^(EB$3-1)</f>
        <v>0</v>
      </c>
      <c r="EC58" s="124">
        <f>('Executive Summary(Best)'!$I55/12)*(1+Expense_Increase2)^(EC$3-1)</f>
        <v>0</v>
      </c>
      <c r="ED58" s="124">
        <f>('Executive Summary(Best)'!$I55/12)*(1+Expense_Increase2)^(ED$3-1)</f>
        <v>0</v>
      </c>
      <c r="EE58" s="124">
        <f>('Executive Summary(Best)'!$I55/12)*(1+Expense_Increase2)^(EE$3-1)</f>
        <v>0</v>
      </c>
      <c r="EF58" s="124">
        <f>('Executive Summary(Best)'!$I55/12)*(1+Expense_Increase2)^(EF$3-1)</f>
        <v>0</v>
      </c>
      <c r="EG58" s="124">
        <f>('Executive Summary(Best)'!$I55/12)*(1+Expense_Increase2)^(EG$3-1)</f>
        <v>0</v>
      </c>
      <c r="EH58" s="124">
        <f>('Executive Summary(Best)'!$I55/12)*(1+Expense_Increase2)^(EH$3-1)</f>
        <v>0</v>
      </c>
      <c r="EI58" s="124">
        <f>('Executive Summary(Best)'!$I55/12)*(1+Expense_Increase2)^(EI$3-1)</f>
        <v>0</v>
      </c>
      <c r="EJ58" s="124">
        <f>('Executive Summary(Best)'!$I55/12)*(1+Expense_Increase2)^(EJ$3-1)</f>
        <v>0</v>
      </c>
      <c r="EK58" s="124">
        <f>('Executive Summary(Best)'!$I55/12)*(1+Expense_Increase2)^(EK$3-1)</f>
        <v>0</v>
      </c>
      <c r="EL58" s="124">
        <f>('Executive Summary(Best)'!$I55/12)*(1+Expense_Increase2)^(EL$3-1)</f>
        <v>0</v>
      </c>
      <c r="EM58" s="124">
        <f>('Executive Summary(Best)'!$I55/12)*(1+Expense_Increase2)^(EM$3-1)</f>
        <v>0</v>
      </c>
      <c r="EN58" s="124">
        <f>('Executive Summary(Best)'!$I55/12)*(1+Expense_Increase2)^(EN$3-1)</f>
        <v>0</v>
      </c>
      <c r="EO58" s="124">
        <f>('Executive Summary(Best)'!$I55/12)*(1+Expense_Increase2)^(EO$3-1)</f>
        <v>0</v>
      </c>
      <c r="EP58" s="124">
        <f>('Executive Summary(Best)'!$I55/12)*(1+Expense_Increase2)^(EP$3-1)</f>
        <v>0</v>
      </c>
      <c r="EQ58" s="27"/>
    </row>
    <row r="59" spans="2:147" ht="15.75" customHeight="1" x14ac:dyDescent="0.2">
      <c r="B59" s="161" t="str">
        <f>Executive_Summary!F56</f>
        <v xml:space="preserve">Software Fees </v>
      </c>
      <c r="Z59" s="3"/>
      <c r="AA59" s="124">
        <f>('Executive Summary(Best)'!$I56/12)*(1+Expense_Increase2)^(AA$3-1)</f>
        <v>0</v>
      </c>
      <c r="AB59" s="124">
        <f>('Executive Summary(Best)'!$I56/12)*(1+Expense_Increase2)^(AB$3-1)</f>
        <v>0</v>
      </c>
      <c r="AC59" s="124">
        <f>('Executive Summary(Best)'!$I56/12)*(1+Expense_Increase2)^(AC$3-1)</f>
        <v>0</v>
      </c>
      <c r="AD59" s="124">
        <f>('Executive Summary(Best)'!$I56/12)*(1+Expense_Increase2)^(AD$3-1)</f>
        <v>0</v>
      </c>
      <c r="AE59" s="124">
        <f>('Executive Summary(Best)'!$I56/12)*(1+Expense_Increase2)^(AE$3-1)</f>
        <v>0</v>
      </c>
      <c r="AF59" s="124">
        <f>('Executive Summary(Best)'!$I56/12)*(1+Expense_Increase2)^(AF$3-1)</f>
        <v>0</v>
      </c>
      <c r="AG59" s="124">
        <f>('Executive Summary(Best)'!$I56/12)*(1+Expense_Increase2)^(AG$3-1)</f>
        <v>0</v>
      </c>
      <c r="AH59" s="124">
        <f>('Executive Summary(Best)'!$I56/12)*(1+Expense_Increase2)^(AH$3-1)</f>
        <v>0</v>
      </c>
      <c r="AI59" s="124">
        <f>('Executive Summary(Best)'!$I56/12)*(1+Expense_Increase2)^(AI$3-1)</f>
        <v>0</v>
      </c>
      <c r="AJ59" s="124">
        <f>('Executive Summary(Best)'!$I56/12)*(1+Expense_Increase2)^(AJ$3-1)</f>
        <v>0</v>
      </c>
      <c r="AK59" s="124">
        <f>('Executive Summary(Best)'!$I56/12)*(1+Expense_Increase2)^(AK$3-1)</f>
        <v>0</v>
      </c>
      <c r="AL59" s="124">
        <f>('Executive Summary(Best)'!$I56/12)*(1+Expense_Increase2)^(AL$3-1)</f>
        <v>0</v>
      </c>
      <c r="AM59" s="124">
        <f>('Executive Summary(Best)'!$I56/12)*(1+Expense_Increase2)^(AM$3-1)</f>
        <v>0</v>
      </c>
      <c r="AN59" s="124">
        <f>('Executive Summary(Best)'!$I56/12)*(1+Expense_Increase2)^(AN$3-1)</f>
        <v>0</v>
      </c>
      <c r="AO59" s="124">
        <f>('Executive Summary(Best)'!$I56/12)*(1+Expense_Increase2)^(AO$3-1)</f>
        <v>0</v>
      </c>
      <c r="AP59" s="124">
        <f>('Executive Summary(Best)'!$I56/12)*(1+Expense_Increase2)^(AP$3-1)</f>
        <v>0</v>
      </c>
      <c r="AQ59" s="124">
        <f>('Executive Summary(Best)'!$I56/12)*(1+Expense_Increase2)^(AQ$3-1)</f>
        <v>0</v>
      </c>
      <c r="AR59" s="124">
        <f>('Executive Summary(Best)'!$I56/12)*(1+Expense_Increase2)^(AR$3-1)</f>
        <v>0</v>
      </c>
      <c r="AS59" s="124">
        <f>('Executive Summary(Best)'!$I56/12)*(1+Expense_Increase2)^(AS$3-1)</f>
        <v>0</v>
      </c>
      <c r="AT59" s="124">
        <f>('Executive Summary(Best)'!$I56/12)*(1+Expense_Increase2)^(AT$3-1)</f>
        <v>0</v>
      </c>
      <c r="AU59" s="124">
        <f>('Executive Summary(Best)'!$I56/12)*(1+Expense_Increase2)^(AU$3-1)</f>
        <v>0</v>
      </c>
      <c r="AV59" s="124">
        <f>('Executive Summary(Best)'!$I56/12)*(1+Expense_Increase2)^(AV$3-1)</f>
        <v>0</v>
      </c>
      <c r="AW59" s="124">
        <f>('Executive Summary(Best)'!$I56/12)*(1+Expense_Increase2)^(AW$3-1)</f>
        <v>0</v>
      </c>
      <c r="AX59" s="124">
        <f>('Executive Summary(Best)'!$I56/12)*(1+Expense_Increase2)^(AX$3-1)</f>
        <v>0</v>
      </c>
      <c r="AY59" s="124">
        <f>('Executive Summary(Best)'!$I56/12)*(1+Expense_Increase2)^(AY$3-1)</f>
        <v>0</v>
      </c>
      <c r="AZ59" s="124">
        <f>('Executive Summary(Best)'!$I56/12)*(1+Expense_Increase2)^(AZ$3-1)</f>
        <v>0</v>
      </c>
      <c r="BA59" s="124">
        <f>('Executive Summary(Best)'!$I56/12)*(1+Expense_Increase2)^(BA$3-1)</f>
        <v>0</v>
      </c>
      <c r="BB59" s="124">
        <f>('Executive Summary(Best)'!$I56/12)*(1+Expense_Increase2)^(BB$3-1)</f>
        <v>0</v>
      </c>
      <c r="BC59" s="124">
        <f>('Executive Summary(Best)'!$I56/12)*(1+Expense_Increase2)^(BC$3-1)</f>
        <v>0</v>
      </c>
      <c r="BD59" s="124">
        <f>('Executive Summary(Best)'!$I56/12)*(1+Expense_Increase2)^(BD$3-1)</f>
        <v>0</v>
      </c>
      <c r="BE59" s="124">
        <f>('Executive Summary(Best)'!$I56/12)*(1+Expense_Increase2)^(BE$3-1)</f>
        <v>0</v>
      </c>
      <c r="BF59" s="124">
        <f>('Executive Summary(Best)'!$I56/12)*(1+Expense_Increase2)^(BF$3-1)</f>
        <v>0</v>
      </c>
      <c r="BG59" s="124">
        <f>('Executive Summary(Best)'!$I56/12)*(1+Expense_Increase2)^(BG$3-1)</f>
        <v>0</v>
      </c>
      <c r="BH59" s="124">
        <f>('Executive Summary(Best)'!$I56/12)*(1+Expense_Increase2)^(BH$3-1)</f>
        <v>0</v>
      </c>
      <c r="BI59" s="124">
        <f>('Executive Summary(Best)'!$I56/12)*(1+Expense_Increase2)^(BI$3-1)</f>
        <v>0</v>
      </c>
      <c r="BJ59" s="124">
        <f>('Executive Summary(Best)'!$I56/12)*(1+Expense_Increase2)^(BJ$3-1)</f>
        <v>0</v>
      </c>
      <c r="BK59" s="124">
        <f>('Executive Summary(Best)'!$I56/12)*(1+Expense_Increase2)^(BK$3-1)</f>
        <v>0</v>
      </c>
      <c r="BL59" s="124">
        <f>('Executive Summary(Best)'!$I56/12)*(1+Expense_Increase2)^(BL$3-1)</f>
        <v>0</v>
      </c>
      <c r="BM59" s="124">
        <f>('Executive Summary(Best)'!$I56/12)*(1+Expense_Increase2)^(BM$3-1)</f>
        <v>0</v>
      </c>
      <c r="BN59" s="124">
        <f>('Executive Summary(Best)'!$I56/12)*(1+Expense_Increase2)^(BN$3-1)</f>
        <v>0</v>
      </c>
      <c r="BO59" s="124">
        <f>('Executive Summary(Best)'!$I56/12)*(1+Expense_Increase2)^(BO$3-1)</f>
        <v>0</v>
      </c>
      <c r="BP59" s="124">
        <f>('Executive Summary(Best)'!$I56/12)*(1+Expense_Increase2)^(BP$3-1)</f>
        <v>0</v>
      </c>
      <c r="BQ59" s="124">
        <f>('Executive Summary(Best)'!$I56/12)*(1+Expense_Increase2)^(BQ$3-1)</f>
        <v>0</v>
      </c>
      <c r="BR59" s="124">
        <f>('Executive Summary(Best)'!$I56/12)*(1+Expense_Increase2)^(BR$3-1)</f>
        <v>0</v>
      </c>
      <c r="BS59" s="124">
        <f>('Executive Summary(Best)'!$I56/12)*(1+Expense_Increase2)^(BS$3-1)</f>
        <v>0</v>
      </c>
      <c r="BT59" s="124">
        <f>('Executive Summary(Best)'!$I56/12)*(1+Expense_Increase2)^(BT$3-1)</f>
        <v>0</v>
      </c>
      <c r="BU59" s="124">
        <f>('Executive Summary(Best)'!$I56/12)*(1+Expense_Increase2)^(BU$3-1)</f>
        <v>0</v>
      </c>
      <c r="BV59" s="124">
        <f>('Executive Summary(Best)'!$I56/12)*(1+Expense_Increase2)^(BV$3-1)</f>
        <v>0</v>
      </c>
      <c r="BW59" s="124">
        <f>('Executive Summary(Best)'!$I56/12)*(1+Expense_Increase2)^(BW$3-1)</f>
        <v>0</v>
      </c>
      <c r="BX59" s="124">
        <f>('Executive Summary(Best)'!$I56/12)*(1+Expense_Increase2)^(BX$3-1)</f>
        <v>0</v>
      </c>
      <c r="BY59" s="124">
        <f>('Executive Summary(Best)'!$I56/12)*(1+Expense_Increase2)^(BY$3-1)</f>
        <v>0</v>
      </c>
      <c r="BZ59" s="124">
        <f>('Executive Summary(Best)'!$I56/12)*(1+Expense_Increase2)^(BZ$3-1)</f>
        <v>0</v>
      </c>
      <c r="CA59" s="124">
        <f>('Executive Summary(Best)'!$I56/12)*(1+Expense_Increase2)^(CA$3-1)</f>
        <v>0</v>
      </c>
      <c r="CB59" s="124">
        <f>('Executive Summary(Best)'!$I56/12)*(1+Expense_Increase2)^(CB$3-1)</f>
        <v>0</v>
      </c>
      <c r="CC59" s="124">
        <f>('Executive Summary(Best)'!$I56/12)*(1+Expense_Increase2)^(CC$3-1)</f>
        <v>0</v>
      </c>
      <c r="CD59" s="124">
        <f>('Executive Summary(Best)'!$I56/12)*(1+Expense_Increase2)^(CD$3-1)</f>
        <v>0</v>
      </c>
      <c r="CE59" s="124">
        <f>('Executive Summary(Best)'!$I56/12)*(1+Expense_Increase2)^(CE$3-1)</f>
        <v>0</v>
      </c>
      <c r="CF59" s="124">
        <f>('Executive Summary(Best)'!$I56/12)*(1+Expense_Increase2)^(CF$3-1)</f>
        <v>0</v>
      </c>
      <c r="CG59" s="124">
        <f>('Executive Summary(Best)'!$I56/12)*(1+Expense_Increase2)^(CG$3-1)</f>
        <v>0</v>
      </c>
      <c r="CH59" s="124">
        <f>('Executive Summary(Best)'!$I56/12)*(1+Expense_Increase2)^(CH$3-1)</f>
        <v>0</v>
      </c>
      <c r="CI59" s="124">
        <f>('Executive Summary(Best)'!$I56/12)*(1+Expense_Increase2)^(CI$3-1)</f>
        <v>0</v>
      </c>
      <c r="CJ59" s="124">
        <f>('Executive Summary(Best)'!$I56/12)*(1+Expense_Increase2)^(CJ$3-1)</f>
        <v>0</v>
      </c>
      <c r="CK59" s="124">
        <f>('Executive Summary(Best)'!$I56/12)*(1+Expense_Increase2)^(CK$3-1)</f>
        <v>0</v>
      </c>
      <c r="CL59" s="124">
        <f>('Executive Summary(Best)'!$I56/12)*(1+Expense_Increase2)^(CL$3-1)</f>
        <v>0</v>
      </c>
      <c r="CM59" s="124">
        <f>('Executive Summary(Best)'!$I56/12)*(1+Expense_Increase2)^(CM$3-1)</f>
        <v>0</v>
      </c>
      <c r="CN59" s="124">
        <f>('Executive Summary(Best)'!$I56/12)*(1+Expense_Increase2)^(CN$3-1)</f>
        <v>0</v>
      </c>
      <c r="CO59" s="124">
        <f>('Executive Summary(Best)'!$I56/12)*(1+Expense_Increase2)^(CO$3-1)</f>
        <v>0</v>
      </c>
      <c r="CP59" s="124">
        <f>('Executive Summary(Best)'!$I56/12)*(1+Expense_Increase2)^(CP$3-1)</f>
        <v>0</v>
      </c>
      <c r="CQ59" s="124">
        <f>('Executive Summary(Best)'!$I56/12)*(1+Expense_Increase2)^(CQ$3-1)</f>
        <v>0</v>
      </c>
      <c r="CR59" s="124">
        <f>('Executive Summary(Best)'!$I56/12)*(1+Expense_Increase2)^(CR$3-1)</f>
        <v>0</v>
      </c>
      <c r="CS59" s="124">
        <f>('Executive Summary(Best)'!$I56/12)*(1+Expense_Increase2)^(CS$3-1)</f>
        <v>0</v>
      </c>
      <c r="CT59" s="124">
        <f>('Executive Summary(Best)'!$I56/12)*(1+Expense_Increase2)^(CT$3-1)</f>
        <v>0</v>
      </c>
      <c r="CU59" s="124">
        <f>('Executive Summary(Best)'!$I56/12)*(1+Expense_Increase2)^(CU$3-1)</f>
        <v>0</v>
      </c>
      <c r="CV59" s="124">
        <f>('Executive Summary(Best)'!$I56/12)*(1+Expense_Increase2)^(CV$3-1)</f>
        <v>0</v>
      </c>
      <c r="CW59" s="124">
        <f>('Executive Summary(Best)'!$I56/12)*(1+Expense_Increase2)^(CW$3-1)</f>
        <v>0</v>
      </c>
      <c r="CX59" s="124">
        <f>('Executive Summary(Best)'!$I56/12)*(1+Expense_Increase2)^(CX$3-1)</f>
        <v>0</v>
      </c>
      <c r="CY59" s="124">
        <f>('Executive Summary(Best)'!$I56/12)*(1+Expense_Increase2)^(CY$3-1)</f>
        <v>0</v>
      </c>
      <c r="CZ59" s="124">
        <f>('Executive Summary(Best)'!$I56/12)*(1+Expense_Increase2)^(CZ$3-1)</f>
        <v>0</v>
      </c>
      <c r="DA59" s="124">
        <f>('Executive Summary(Best)'!$I56/12)*(1+Expense_Increase2)^(DA$3-1)</f>
        <v>0</v>
      </c>
      <c r="DB59" s="124">
        <f>('Executive Summary(Best)'!$I56/12)*(1+Expense_Increase2)^(DB$3-1)</f>
        <v>0</v>
      </c>
      <c r="DC59" s="124">
        <f>('Executive Summary(Best)'!$I56/12)*(1+Expense_Increase2)^(DC$3-1)</f>
        <v>0</v>
      </c>
      <c r="DD59" s="124">
        <f>('Executive Summary(Best)'!$I56/12)*(1+Expense_Increase2)^(DD$3-1)</f>
        <v>0</v>
      </c>
      <c r="DE59" s="124">
        <f>('Executive Summary(Best)'!$I56/12)*(1+Expense_Increase2)^(DE$3-1)</f>
        <v>0</v>
      </c>
      <c r="DF59" s="124">
        <f>('Executive Summary(Best)'!$I56/12)*(1+Expense_Increase2)^(DF$3-1)</f>
        <v>0</v>
      </c>
      <c r="DG59" s="124">
        <f>('Executive Summary(Best)'!$I56/12)*(1+Expense_Increase2)^(DG$3-1)</f>
        <v>0</v>
      </c>
      <c r="DH59" s="124">
        <f>('Executive Summary(Best)'!$I56/12)*(1+Expense_Increase2)^(DH$3-1)</f>
        <v>0</v>
      </c>
      <c r="DI59" s="124">
        <f>('Executive Summary(Best)'!$I56/12)*(1+Expense_Increase2)^(DI$3-1)</f>
        <v>0</v>
      </c>
      <c r="DJ59" s="124">
        <f>('Executive Summary(Best)'!$I56/12)*(1+Expense_Increase2)^(DJ$3-1)</f>
        <v>0</v>
      </c>
      <c r="DK59" s="124">
        <f>('Executive Summary(Best)'!$I56/12)*(1+Expense_Increase2)^(DK$3-1)</f>
        <v>0</v>
      </c>
      <c r="DL59" s="124">
        <f>('Executive Summary(Best)'!$I56/12)*(1+Expense_Increase2)^(DL$3-1)</f>
        <v>0</v>
      </c>
      <c r="DM59" s="124">
        <f>('Executive Summary(Best)'!$I56/12)*(1+Expense_Increase2)^(DM$3-1)</f>
        <v>0</v>
      </c>
      <c r="DN59" s="124">
        <f>('Executive Summary(Best)'!$I56/12)*(1+Expense_Increase2)^(DN$3-1)</f>
        <v>0</v>
      </c>
      <c r="DO59" s="124">
        <f>('Executive Summary(Best)'!$I56/12)*(1+Expense_Increase2)^(DO$3-1)</f>
        <v>0</v>
      </c>
      <c r="DP59" s="124">
        <f>('Executive Summary(Best)'!$I56/12)*(1+Expense_Increase2)^(DP$3-1)</f>
        <v>0</v>
      </c>
      <c r="DQ59" s="124">
        <f>('Executive Summary(Best)'!$I56/12)*(1+Expense_Increase2)^(DQ$3-1)</f>
        <v>0</v>
      </c>
      <c r="DR59" s="124">
        <f>('Executive Summary(Best)'!$I56/12)*(1+Expense_Increase2)^(DR$3-1)</f>
        <v>0</v>
      </c>
      <c r="DS59" s="124">
        <f>('Executive Summary(Best)'!$I56/12)*(1+Expense_Increase2)^(DS$3-1)</f>
        <v>0</v>
      </c>
      <c r="DT59" s="124">
        <f>('Executive Summary(Best)'!$I56/12)*(1+Expense_Increase2)^(DT$3-1)</f>
        <v>0</v>
      </c>
      <c r="DU59" s="124">
        <f>('Executive Summary(Best)'!$I56/12)*(1+Expense_Increase2)^(DU$3-1)</f>
        <v>0</v>
      </c>
      <c r="DV59" s="124">
        <f>('Executive Summary(Best)'!$I56/12)*(1+Expense_Increase2)^(DV$3-1)</f>
        <v>0</v>
      </c>
      <c r="DW59" s="124">
        <f>('Executive Summary(Best)'!$I56/12)*(1+Expense_Increase2)^(DW$3-1)</f>
        <v>0</v>
      </c>
      <c r="DX59" s="124">
        <f>('Executive Summary(Best)'!$I56/12)*(1+Expense_Increase2)^(DX$3-1)</f>
        <v>0</v>
      </c>
      <c r="DY59" s="124">
        <f>('Executive Summary(Best)'!$I56/12)*(1+Expense_Increase2)^(DY$3-1)</f>
        <v>0</v>
      </c>
      <c r="DZ59" s="124">
        <f>('Executive Summary(Best)'!$I56/12)*(1+Expense_Increase2)^(DZ$3-1)</f>
        <v>0</v>
      </c>
      <c r="EA59" s="124">
        <f>('Executive Summary(Best)'!$I56/12)*(1+Expense_Increase2)^(EA$3-1)</f>
        <v>0</v>
      </c>
      <c r="EB59" s="124">
        <f>('Executive Summary(Best)'!$I56/12)*(1+Expense_Increase2)^(EB$3-1)</f>
        <v>0</v>
      </c>
      <c r="EC59" s="124">
        <f>('Executive Summary(Best)'!$I56/12)*(1+Expense_Increase2)^(EC$3-1)</f>
        <v>0</v>
      </c>
      <c r="ED59" s="124">
        <f>('Executive Summary(Best)'!$I56/12)*(1+Expense_Increase2)^(ED$3-1)</f>
        <v>0</v>
      </c>
      <c r="EE59" s="124">
        <f>('Executive Summary(Best)'!$I56/12)*(1+Expense_Increase2)^(EE$3-1)</f>
        <v>0</v>
      </c>
      <c r="EF59" s="124">
        <f>('Executive Summary(Best)'!$I56/12)*(1+Expense_Increase2)^(EF$3-1)</f>
        <v>0</v>
      </c>
      <c r="EG59" s="124">
        <f>('Executive Summary(Best)'!$I56/12)*(1+Expense_Increase2)^(EG$3-1)</f>
        <v>0</v>
      </c>
      <c r="EH59" s="124">
        <f>('Executive Summary(Best)'!$I56/12)*(1+Expense_Increase2)^(EH$3-1)</f>
        <v>0</v>
      </c>
      <c r="EI59" s="124">
        <f>('Executive Summary(Best)'!$I56/12)*(1+Expense_Increase2)^(EI$3-1)</f>
        <v>0</v>
      </c>
      <c r="EJ59" s="124">
        <f>('Executive Summary(Best)'!$I56/12)*(1+Expense_Increase2)^(EJ$3-1)</f>
        <v>0</v>
      </c>
      <c r="EK59" s="124">
        <f>('Executive Summary(Best)'!$I56/12)*(1+Expense_Increase2)^(EK$3-1)</f>
        <v>0</v>
      </c>
      <c r="EL59" s="124">
        <f>('Executive Summary(Best)'!$I56/12)*(1+Expense_Increase2)^(EL$3-1)</f>
        <v>0</v>
      </c>
      <c r="EM59" s="124">
        <f>('Executive Summary(Best)'!$I56/12)*(1+Expense_Increase2)^(EM$3-1)</f>
        <v>0</v>
      </c>
      <c r="EN59" s="124">
        <f>('Executive Summary(Best)'!$I56/12)*(1+Expense_Increase2)^(EN$3-1)</f>
        <v>0</v>
      </c>
      <c r="EO59" s="124">
        <f>('Executive Summary(Best)'!$I56/12)*(1+Expense_Increase2)^(EO$3-1)</f>
        <v>0</v>
      </c>
      <c r="EP59" s="124">
        <f>('Executive Summary(Best)'!$I56/12)*(1+Expense_Increase2)^(EP$3-1)</f>
        <v>0</v>
      </c>
      <c r="EQ59" s="27"/>
    </row>
    <row r="60" spans="2:147" ht="15.75" customHeight="1" x14ac:dyDescent="0.2">
      <c r="B60" s="161" t="str">
        <f>Executive_Summary!F57</f>
        <v xml:space="preserve">Office Supplies </v>
      </c>
      <c r="Z60" s="3"/>
      <c r="AA60" s="124">
        <f>('Executive Summary(Best)'!$I57/12)*(1+Expense_Increase2)^(AA$3-1)</f>
        <v>0</v>
      </c>
      <c r="AB60" s="124">
        <f>('Executive Summary(Best)'!$I57/12)*(1+Expense_Increase2)^(AB$3-1)</f>
        <v>0</v>
      </c>
      <c r="AC60" s="124">
        <f>('Executive Summary(Best)'!$I57/12)*(1+Expense_Increase2)^(AC$3-1)</f>
        <v>0</v>
      </c>
      <c r="AD60" s="124">
        <f>('Executive Summary(Best)'!$I57/12)*(1+Expense_Increase2)^(AD$3-1)</f>
        <v>0</v>
      </c>
      <c r="AE60" s="124">
        <f>('Executive Summary(Best)'!$I57/12)*(1+Expense_Increase2)^(AE$3-1)</f>
        <v>0</v>
      </c>
      <c r="AF60" s="124">
        <f>('Executive Summary(Best)'!$I57/12)*(1+Expense_Increase2)^(AF$3-1)</f>
        <v>0</v>
      </c>
      <c r="AG60" s="124">
        <f>('Executive Summary(Best)'!$I57/12)*(1+Expense_Increase2)^(AG$3-1)</f>
        <v>0</v>
      </c>
      <c r="AH60" s="124">
        <f>('Executive Summary(Best)'!$I57/12)*(1+Expense_Increase2)^(AH$3-1)</f>
        <v>0</v>
      </c>
      <c r="AI60" s="124">
        <f>('Executive Summary(Best)'!$I57/12)*(1+Expense_Increase2)^(AI$3-1)</f>
        <v>0</v>
      </c>
      <c r="AJ60" s="124">
        <f>('Executive Summary(Best)'!$I57/12)*(1+Expense_Increase2)^(AJ$3-1)</f>
        <v>0</v>
      </c>
      <c r="AK60" s="124">
        <f>('Executive Summary(Best)'!$I57/12)*(1+Expense_Increase2)^(AK$3-1)</f>
        <v>0</v>
      </c>
      <c r="AL60" s="124">
        <f>('Executive Summary(Best)'!$I57/12)*(1+Expense_Increase2)^(AL$3-1)</f>
        <v>0</v>
      </c>
      <c r="AM60" s="124">
        <f>('Executive Summary(Best)'!$I57/12)*(1+Expense_Increase2)^(AM$3-1)</f>
        <v>0</v>
      </c>
      <c r="AN60" s="124">
        <f>('Executive Summary(Best)'!$I57/12)*(1+Expense_Increase2)^(AN$3-1)</f>
        <v>0</v>
      </c>
      <c r="AO60" s="124">
        <f>('Executive Summary(Best)'!$I57/12)*(1+Expense_Increase2)^(AO$3-1)</f>
        <v>0</v>
      </c>
      <c r="AP60" s="124">
        <f>('Executive Summary(Best)'!$I57/12)*(1+Expense_Increase2)^(AP$3-1)</f>
        <v>0</v>
      </c>
      <c r="AQ60" s="124">
        <f>('Executive Summary(Best)'!$I57/12)*(1+Expense_Increase2)^(AQ$3-1)</f>
        <v>0</v>
      </c>
      <c r="AR60" s="124">
        <f>('Executive Summary(Best)'!$I57/12)*(1+Expense_Increase2)^(AR$3-1)</f>
        <v>0</v>
      </c>
      <c r="AS60" s="124">
        <f>('Executive Summary(Best)'!$I57/12)*(1+Expense_Increase2)^(AS$3-1)</f>
        <v>0</v>
      </c>
      <c r="AT60" s="124">
        <f>('Executive Summary(Best)'!$I57/12)*(1+Expense_Increase2)^(AT$3-1)</f>
        <v>0</v>
      </c>
      <c r="AU60" s="124">
        <f>('Executive Summary(Best)'!$I57/12)*(1+Expense_Increase2)^(AU$3-1)</f>
        <v>0</v>
      </c>
      <c r="AV60" s="124">
        <f>('Executive Summary(Best)'!$I57/12)*(1+Expense_Increase2)^(AV$3-1)</f>
        <v>0</v>
      </c>
      <c r="AW60" s="124">
        <f>('Executive Summary(Best)'!$I57/12)*(1+Expense_Increase2)^(AW$3-1)</f>
        <v>0</v>
      </c>
      <c r="AX60" s="124">
        <f>('Executive Summary(Best)'!$I57/12)*(1+Expense_Increase2)^(AX$3-1)</f>
        <v>0</v>
      </c>
      <c r="AY60" s="124">
        <f>('Executive Summary(Best)'!$I57/12)*(1+Expense_Increase2)^(AY$3-1)</f>
        <v>0</v>
      </c>
      <c r="AZ60" s="124">
        <f>('Executive Summary(Best)'!$I57/12)*(1+Expense_Increase2)^(AZ$3-1)</f>
        <v>0</v>
      </c>
      <c r="BA60" s="124">
        <f>('Executive Summary(Best)'!$I57/12)*(1+Expense_Increase2)^(BA$3-1)</f>
        <v>0</v>
      </c>
      <c r="BB60" s="124">
        <f>('Executive Summary(Best)'!$I57/12)*(1+Expense_Increase2)^(BB$3-1)</f>
        <v>0</v>
      </c>
      <c r="BC60" s="124">
        <f>('Executive Summary(Best)'!$I57/12)*(1+Expense_Increase2)^(BC$3-1)</f>
        <v>0</v>
      </c>
      <c r="BD60" s="124">
        <f>('Executive Summary(Best)'!$I57/12)*(1+Expense_Increase2)^(BD$3-1)</f>
        <v>0</v>
      </c>
      <c r="BE60" s="124">
        <f>('Executive Summary(Best)'!$I57/12)*(1+Expense_Increase2)^(BE$3-1)</f>
        <v>0</v>
      </c>
      <c r="BF60" s="124">
        <f>('Executive Summary(Best)'!$I57/12)*(1+Expense_Increase2)^(BF$3-1)</f>
        <v>0</v>
      </c>
      <c r="BG60" s="124">
        <f>('Executive Summary(Best)'!$I57/12)*(1+Expense_Increase2)^(BG$3-1)</f>
        <v>0</v>
      </c>
      <c r="BH60" s="124">
        <f>('Executive Summary(Best)'!$I57/12)*(1+Expense_Increase2)^(BH$3-1)</f>
        <v>0</v>
      </c>
      <c r="BI60" s="124">
        <f>('Executive Summary(Best)'!$I57/12)*(1+Expense_Increase2)^(BI$3-1)</f>
        <v>0</v>
      </c>
      <c r="BJ60" s="124">
        <f>('Executive Summary(Best)'!$I57/12)*(1+Expense_Increase2)^(BJ$3-1)</f>
        <v>0</v>
      </c>
      <c r="BK60" s="124">
        <f>('Executive Summary(Best)'!$I57/12)*(1+Expense_Increase2)^(BK$3-1)</f>
        <v>0</v>
      </c>
      <c r="BL60" s="124">
        <f>('Executive Summary(Best)'!$I57/12)*(1+Expense_Increase2)^(BL$3-1)</f>
        <v>0</v>
      </c>
      <c r="BM60" s="124">
        <f>('Executive Summary(Best)'!$I57/12)*(1+Expense_Increase2)^(BM$3-1)</f>
        <v>0</v>
      </c>
      <c r="BN60" s="124">
        <f>('Executive Summary(Best)'!$I57/12)*(1+Expense_Increase2)^(BN$3-1)</f>
        <v>0</v>
      </c>
      <c r="BO60" s="124">
        <f>('Executive Summary(Best)'!$I57/12)*(1+Expense_Increase2)^(BO$3-1)</f>
        <v>0</v>
      </c>
      <c r="BP60" s="124">
        <f>('Executive Summary(Best)'!$I57/12)*(1+Expense_Increase2)^(BP$3-1)</f>
        <v>0</v>
      </c>
      <c r="BQ60" s="124">
        <f>('Executive Summary(Best)'!$I57/12)*(1+Expense_Increase2)^(BQ$3-1)</f>
        <v>0</v>
      </c>
      <c r="BR60" s="124">
        <f>('Executive Summary(Best)'!$I57/12)*(1+Expense_Increase2)^(BR$3-1)</f>
        <v>0</v>
      </c>
      <c r="BS60" s="124">
        <f>('Executive Summary(Best)'!$I57/12)*(1+Expense_Increase2)^(BS$3-1)</f>
        <v>0</v>
      </c>
      <c r="BT60" s="124">
        <f>('Executive Summary(Best)'!$I57/12)*(1+Expense_Increase2)^(BT$3-1)</f>
        <v>0</v>
      </c>
      <c r="BU60" s="124">
        <f>('Executive Summary(Best)'!$I57/12)*(1+Expense_Increase2)^(BU$3-1)</f>
        <v>0</v>
      </c>
      <c r="BV60" s="124">
        <f>('Executive Summary(Best)'!$I57/12)*(1+Expense_Increase2)^(BV$3-1)</f>
        <v>0</v>
      </c>
      <c r="BW60" s="124">
        <f>('Executive Summary(Best)'!$I57/12)*(1+Expense_Increase2)^(BW$3-1)</f>
        <v>0</v>
      </c>
      <c r="BX60" s="124">
        <f>('Executive Summary(Best)'!$I57/12)*(1+Expense_Increase2)^(BX$3-1)</f>
        <v>0</v>
      </c>
      <c r="BY60" s="124">
        <f>('Executive Summary(Best)'!$I57/12)*(1+Expense_Increase2)^(BY$3-1)</f>
        <v>0</v>
      </c>
      <c r="BZ60" s="124">
        <f>('Executive Summary(Best)'!$I57/12)*(1+Expense_Increase2)^(BZ$3-1)</f>
        <v>0</v>
      </c>
      <c r="CA60" s="124">
        <f>('Executive Summary(Best)'!$I57/12)*(1+Expense_Increase2)^(CA$3-1)</f>
        <v>0</v>
      </c>
      <c r="CB60" s="124">
        <f>('Executive Summary(Best)'!$I57/12)*(1+Expense_Increase2)^(CB$3-1)</f>
        <v>0</v>
      </c>
      <c r="CC60" s="124">
        <f>('Executive Summary(Best)'!$I57/12)*(1+Expense_Increase2)^(CC$3-1)</f>
        <v>0</v>
      </c>
      <c r="CD60" s="124">
        <f>('Executive Summary(Best)'!$I57/12)*(1+Expense_Increase2)^(CD$3-1)</f>
        <v>0</v>
      </c>
      <c r="CE60" s="124">
        <f>('Executive Summary(Best)'!$I57/12)*(1+Expense_Increase2)^(CE$3-1)</f>
        <v>0</v>
      </c>
      <c r="CF60" s="124">
        <f>('Executive Summary(Best)'!$I57/12)*(1+Expense_Increase2)^(CF$3-1)</f>
        <v>0</v>
      </c>
      <c r="CG60" s="124">
        <f>('Executive Summary(Best)'!$I57/12)*(1+Expense_Increase2)^(CG$3-1)</f>
        <v>0</v>
      </c>
      <c r="CH60" s="124">
        <f>('Executive Summary(Best)'!$I57/12)*(1+Expense_Increase2)^(CH$3-1)</f>
        <v>0</v>
      </c>
      <c r="CI60" s="124">
        <f>('Executive Summary(Best)'!$I57/12)*(1+Expense_Increase2)^(CI$3-1)</f>
        <v>0</v>
      </c>
      <c r="CJ60" s="124">
        <f>('Executive Summary(Best)'!$I57/12)*(1+Expense_Increase2)^(CJ$3-1)</f>
        <v>0</v>
      </c>
      <c r="CK60" s="124">
        <f>('Executive Summary(Best)'!$I57/12)*(1+Expense_Increase2)^(CK$3-1)</f>
        <v>0</v>
      </c>
      <c r="CL60" s="124">
        <f>('Executive Summary(Best)'!$I57/12)*(1+Expense_Increase2)^(CL$3-1)</f>
        <v>0</v>
      </c>
      <c r="CM60" s="124">
        <f>('Executive Summary(Best)'!$I57/12)*(1+Expense_Increase2)^(CM$3-1)</f>
        <v>0</v>
      </c>
      <c r="CN60" s="124">
        <f>('Executive Summary(Best)'!$I57/12)*(1+Expense_Increase2)^(CN$3-1)</f>
        <v>0</v>
      </c>
      <c r="CO60" s="124">
        <f>('Executive Summary(Best)'!$I57/12)*(1+Expense_Increase2)^(CO$3-1)</f>
        <v>0</v>
      </c>
      <c r="CP60" s="124">
        <f>('Executive Summary(Best)'!$I57/12)*(1+Expense_Increase2)^(CP$3-1)</f>
        <v>0</v>
      </c>
      <c r="CQ60" s="124">
        <f>('Executive Summary(Best)'!$I57/12)*(1+Expense_Increase2)^(CQ$3-1)</f>
        <v>0</v>
      </c>
      <c r="CR60" s="124">
        <f>('Executive Summary(Best)'!$I57/12)*(1+Expense_Increase2)^(CR$3-1)</f>
        <v>0</v>
      </c>
      <c r="CS60" s="124">
        <f>('Executive Summary(Best)'!$I57/12)*(1+Expense_Increase2)^(CS$3-1)</f>
        <v>0</v>
      </c>
      <c r="CT60" s="124">
        <f>('Executive Summary(Best)'!$I57/12)*(1+Expense_Increase2)^(CT$3-1)</f>
        <v>0</v>
      </c>
      <c r="CU60" s="124">
        <f>('Executive Summary(Best)'!$I57/12)*(1+Expense_Increase2)^(CU$3-1)</f>
        <v>0</v>
      </c>
      <c r="CV60" s="124">
        <f>('Executive Summary(Best)'!$I57/12)*(1+Expense_Increase2)^(CV$3-1)</f>
        <v>0</v>
      </c>
      <c r="CW60" s="124">
        <f>('Executive Summary(Best)'!$I57/12)*(1+Expense_Increase2)^(CW$3-1)</f>
        <v>0</v>
      </c>
      <c r="CX60" s="124">
        <f>('Executive Summary(Best)'!$I57/12)*(1+Expense_Increase2)^(CX$3-1)</f>
        <v>0</v>
      </c>
      <c r="CY60" s="124">
        <f>('Executive Summary(Best)'!$I57/12)*(1+Expense_Increase2)^(CY$3-1)</f>
        <v>0</v>
      </c>
      <c r="CZ60" s="124">
        <f>('Executive Summary(Best)'!$I57/12)*(1+Expense_Increase2)^(CZ$3-1)</f>
        <v>0</v>
      </c>
      <c r="DA60" s="124">
        <f>('Executive Summary(Best)'!$I57/12)*(1+Expense_Increase2)^(DA$3-1)</f>
        <v>0</v>
      </c>
      <c r="DB60" s="124">
        <f>('Executive Summary(Best)'!$I57/12)*(1+Expense_Increase2)^(DB$3-1)</f>
        <v>0</v>
      </c>
      <c r="DC60" s="124">
        <f>('Executive Summary(Best)'!$I57/12)*(1+Expense_Increase2)^(DC$3-1)</f>
        <v>0</v>
      </c>
      <c r="DD60" s="124">
        <f>('Executive Summary(Best)'!$I57/12)*(1+Expense_Increase2)^(DD$3-1)</f>
        <v>0</v>
      </c>
      <c r="DE60" s="124">
        <f>('Executive Summary(Best)'!$I57/12)*(1+Expense_Increase2)^(DE$3-1)</f>
        <v>0</v>
      </c>
      <c r="DF60" s="124">
        <f>('Executive Summary(Best)'!$I57/12)*(1+Expense_Increase2)^(DF$3-1)</f>
        <v>0</v>
      </c>
      <c r="DG60" s="124">
        <f>('Executive Summary(Best)'!$I57/12)*(1+Expense_Increase2)^(DG$3-1)</f>
        <v>0</v>
      </c>
      <c r="DH60" s="124">
        <f>('Executive Summary(Best)'!$I57/12)*(1+Expense_Increase2)^(DH$3-1)</f>
        <v>0</v>
      </c>
      <c r="DI60" s="124">
        <f>('Executive Summary(Best)'!$I57/12)*(1+Expense_Increase2)^(DI$3-1)</f>
        <v>0</v>
      </c>
      <c r="DJ60" s="124">
        <f>('Executive Summary(Best)'!$I57/12)*(1+Expense_Increase2)^(DJ$3-1)</f>
        <v>0</v>
      </c>
      <c r="DK60" s="124">
        <f>('Executive Summary(Best)'!$I57/12)*(1+Expense_Increase2)^(DK$3-1)</f>
        <v>0</v>
      </c>
      <c r="DL60" s="124">
        <f>('Executive Summary(Best)'!$I57/12)*(1+Expense_Increase2)^(DL$3-1)</f>
        <v>0</v>
      </c>
      <c r="DM60" s="124">
        <f>('Executive Summary(Best)'!$I57/12)*(1+Expense_Increase2)^(DM$3-1)</f>
        <v>0</v>
      </c>
      <c r="DN60" s="124">
        <f>('Executive Summary(Best)'!$I57/12)*(1+Expense_Increase2)^(DN$3-1)</f>
        <v>0</v>
      </c>
      <c r="DO60" s="124">
        <f>('Executive Summary(Best)'!$I57/12)*(1+Expense_Increase2)^(DO$3-1)</f>
        <v>0</v>
      </c>
      <c r="DP60" s="124">
        <f>('Executive Summary(Best)'!$I57/12)*(1+Expense_Increase2)^(DP$3-1)</f>
        <v>0</v>
      </c>
      <c r="DQ60" s="124">
        <f>('Executive Summary(Best)'!$I57/12)*(1+Expense_Increase2)^(DQ$3-1)</f>
        <v>0</v>
      </c>
      <c r="DR60" s="124">
        <f>('Executive Summary(Best)'!$I57/12)*(1+Expense_Increase2)^(DR$3-1)</f>
        <v>0</v>
      </c>
      <c r="DS60" s="124">
        <f>('Executive Summary(Best)'!$I57/12)*(1+Expense_Increase2)^(DS$3-1)</f>
        <v>0</v>
      </c>
      <c r="DT60" s="124">
        <f>('Executive Summary(Best)'!$I57/12)*(1+Expense_Increase2)^(DT$3-1)</f>
        <v>0</v>
      </c>
      <c r="DU60" s="124">
        <f>('Executive Summary(Best)'!$I57/12)*(1+Expense_Increase2)^(DU$3-1)</f>
        <v>0</v>
      </c>
      <c r="DV60" s="124">
        <f>('Executive Summary(Best)'!$I57/12)*(1+Expense_Increase2)^(DV$3-1)</f>
        <v>0</v>
      </c>
      <c r="DW60" s="124">
        <f>('Executive Summary(Best)'!$I57/12)*(1+Expense_Increase2)^(DW$3-1)</f>
        <v>0</v>
      </c>
      <c r="DX60" s="124">
        <f>('Executive Summary(Best)'!$I57/12)*(1+Expense_Increase2)^(DX$3-1)</f>
        <v>0</v>
      </c>
      <c r="DY60" s="124">
        <f>('Executive Summary(Best)'!$I57/12)*(1+Expense_Increase2)^(DY$3-1)</f>
        <v>0</v>
      </c>
      <c r="DZ60" s="124">
        <f>('Executive Summary(Best)'!$I57/12)*(1+Expense_Increase2)^(DZ$3-1)</f>
        <v>0</v>
      </c>
      <c r="EA60" s="124">
        <f>('Executive Summary(Best)'!$I57/12)*(1+Expense_Increase2)^(EA$3-1)</f>
        <v>0</v>
      </c>
      <c r="EB60" s="124">
        <f>('Executive Summary(Best)'!$I57/12)*(1+Expense_Increase2)^(EB$3-1)</f>
        <v>0</v>
      </c>
      <c r="EC60" s="124">
        <f>('Executive Summary(Best)'!$I57/12)*(1+Expense_Increase2)^(EC$3-1)</f>
        <v>0</v>
      </c>
      <c r="ED60" s="124">
        <f>('Executive Summary(Best)'!$I57/12)*(1+Expense_Increase2)^(ED$3-1)</f>
        <v>0</v>
      </c>
      <c r="EE60" s="124">
        <f>('Executive Summary(Best)'!$I57/12)*(1+Expense_Increase2)^(EE$3-1)</f>
        <v>0</v>
      </c>
      <c r="EF60" s="124">
        <f>('Executive Summary(Best)'!$I57/12)*(1+Expense_Increase2)^(EF$3-1)</f>
        <v>0</v>
      </c>
      <c r="EG60" s="124">
        <f>('Executive Summary(Best)'!$I57/12)*(1+Expense_Increase2)^(EG$3-1)</f>
        <v>0</v>
      </c>
      <c r="EH60" s="124">
        <f>('Executive Summary(Best)'!$I57/12)*(1+Expense_Increase2)^(EH$3-1)</f>
        <v>0</v>
      </c>
      <c r="EI60" s="124">
        <f>('Executive Summary(Best)'!$I57/12)*(1+Expense_Increase2)^(EI$3-1)</f>
        <v>0</v>
      </c>
      <c r="EJ60" s="124">
        <f>('Executive Summary(Best)'!$I57/12)*(1+Expense_Increase2)^(EJ$3-1)</f>
        <v>0</v>
      </c>
      <c r="EK60" s="124">
        <f>('Executive Summary(Best)'!$I57/12)*(1+Expense_Increase2)^(EK$3-1)</f>
        <v>0</v>
      </c>
      <c r="EL60" s="124">
        <f>('Executive Summary(Best)'!$I57/12)*(1+Expense_Increase2)^(EL$3-1)</f>
        <v>0</v>
      </c>
      <c r="EM60" s="124">
        <f>('Executive Summary(Best)'!$I57/12)*(1+Expense_Increase2)^(EM$3-1)</f>
        <v>0</v>
      </c>
      <c r="EN60" s="124">
        <f>('Executive Summary(Best)'!$I57/12)*(1+Expense_Increase2)^(EN$3-1)</f>
        <v>0</v>
      </c>
      <c r="EO60" s="124">
        <f>('Executive Summary(Best)'!$I57/12)*(1+Expense_Increase2)^(EO$3-1)</f>
        <v>0</v>
      </c>
      <c r="EP60" s="124">
        <f>('Executive Summary(Best)'!$I57/12)*(1+Expense_Increase2)^(EP$3-1)</f>
        <v>0</v>
      </c>
      <c r="EQ60" s="27"/>
    </row>
    <row r="61" spans="2:147" ht="15.75" customHeight="1" x14ac:dyDescent="0.2">
      <c r="B61" s="161" t="str">
        <f>Executive_Summary!F58</f>
        <v xml:space="preserve">Application Fees </v>
      </c>
      <c r="Z61" s="3"/>
      <c r="AA61" s="124">
        <f>('Executive Summary(Best)'!$I58/12)*(1+Expense_Increase2)^(AA$3-1)</f>
        <v>0</v>
      </c>
      <c r="AB61" s="124">
        <f>('Executive Summary(Best)'!$I58/12)*(1+Expense_Increase2)^(AB$3-1)</f>
        <v>0</v>
      </c>
      <c r="AC61" s="124">
        <f>('Executive Summary(Best)'!$I58/12)*(1+Expense_Increase2)^(AC$3-1)</f>
        <v>0</v>
      </c>
      <c r="AD61" s="124">
        <f>('Executive Summary(Best)'!$I58/12)*(1+Expense_Increase2)^(AD$3-1)</f>
        <v>0</v>
      </c>
      <c r="AE61" s="124">
        <f>('Executive Summary(Best)'!$I58/12)*(1+Expense_Increase2)^(AE$3-1)</f>
        <v>0</v>
      </c>
      <c r="AF61" s="124">
        <f>('Executive Summary(Best)'!$I58/12)*(1+Expense_Increase2)^(AF$3-1)</f>
        <v>0</v>
      </c>
      <c r="AG61" s="124">
        <f>('Executive Summary(Best)'!$I58/12)*(1+Expense_Increase2)^(AG$3-1)</f>
        <v>0</v>
      </c>
      <c r="AH61" s="124">
        <f>('Executive Summary(Best)'!$I58/12)*(1+Expense_Increase2)^(AH$3-1)</f>
        <v>0</v>
      </c>
      <c r="AI61" s="124">
        <f>('Executive Summary(Best)'!$I58/12)*(1+Expense_Increase2)^(AI$3-1)</f>
        <v>0</v>
      </c>
      <c r="AJ61" s="124">
        <f>('Executive Summary(Best)'!$I58/12)*(1+Expense_Increase2)^(AJ$3-1)</f>
        <v>0</v>
      </c>
      <c r="AK61" s="124">
        <f>('Executive Summary(Best)'!$I58/12)*(1+Expense_Increase2)^(AK$3-1)</f>
        <v>0</v>
      </c>
      <c r="AL61" s="124">
        <f>('Executive Summary(Best)'!$I58/12)*(1+Expense_Increase2)^(AL$3-1)</f>
        <v>0</v>
      </c>
      <c r="AM61" s="124">
        <f>('Executive Summary(Best)'!$I58/12)*(1+Expense_Increase2)^(AM$3-1)</f>
        <v>0</v>
      </c>
      <c r="AN61" s="124">
        <f>('Executive Summary(Best)'!$I58/12)*(1+Expense_Increase2)^(AN$3-1)</f>
        <v>0</v>
      </c>
      <c r="AO61" s="124">
        <f>('Executive Summary(Best)'!$I58/12)*(1+Expense_Increase2)^(AO$3-1)</f>
        <v>0</v>
      </c>
      <c r="AP61" s="124">
        <f>('Executive Summary(Best)'!$I58/12)*(1+Expense_Increase2)^(AP$3-1)</f>
        <v>0</v>
      </c>
      <c r="AQ61" s="124">
        <f>('Executive Summary(Best)'!$I58/12)*(1+Expense_Increase2)^(AQ$3-1)</f>
        <v>0</v>
      </c>
      <c r="AR61" s="124">
        <f>('Executive Summary(Best)'!$I58/12)*(1+Expense_Increase2)^(AR$3-1)</f>
        <v>0</v>
      </c>
      <c r="AS61" s="124">
        <f>('Executive Summary(Best)'!$I58/12)*(1+Expense_Increase2)^(AS$3-1)</f>
        <v>0</v>
      </c>
      <c r="AT61" s="124">
        <f>('Executive Summary(Best)'!$I58/12)*(1+Expense_Increase2)^(AT$3-1)</f>
        <v>0</v>
      </c>
      <c r="AU61" s="124">
        <f>('Executive Summary(Best)'!$I58/12)*(1+Expense_Increase2)^(AU$3-1)</f>
        <v>0</v>
      </c>
      <c r="AV61" s="124">
        <f>('Executive Summary(Best)'!$I58/12)*(1+Expense_Increase2)^(AV$3-1)</f>
        <v>0</v>
      </c>
      <c r="AW61" s="124">
        <f>('Executive Summary(Best)'!$I58/12)*(1+Expense_Increase2)^(AW$3-1)</f>
        <v>0</v>
      </c>
      <c r="AX61" s="124">
        <f>('Executive Summary(Best)'!$I58/12)*(1+Expense_Increase2)^(AX$3-1)</f>
        <v>0</v>
      </c>
      <c r="AY61" s="124">
        <f>('Executive Summary(Best)'!$I58/12)*(1+Expense_Increase2)^(AY$3-1)</f>
        <v>0</v>
      </c>
      <c r="AZ61" s="124">
        <f>('Executive Summary(Best)'!$I58/12)*(1+Expense_Increase2)^(AZ$3-1)</f>
        <v>0</v>
      </c>
      <c r="BA61" s="124">
        <f>('Executive Summary(Best)'!$I58/12)*(1+Expense_Increase2)^(BA$3-1)</f>
        <v>0</v>
      </c>
      <c r="BB61" s="124">
        <f>('Executive Summary(Best)'!$I58/12)*(1+Expense_Increase2)^(BB$3-1)</f>
        <v>0</v>
      </c>
      <c r="BC61" s="124">
        <f>('Executive Summary(Best)'!$I58/12)*(1+Expense_Increase2)^(BC$3-1)</f>
        <v>0</v>
      </c>
      <c r="BD61" s="124">
        <f>('Executive Summary(Best)'!$I58/12)*(1+Expense_Increase2)^(BD$3-1)</f>
        <v>0</v>
      </c>
      <c r="BE61" s="124">
        <f>('Executive Summary(Best)'!$I58/12)*(1+Expense_Increase2)^(BE$3-1)</f>
        <v>0</v>
      </c>
      <c r="BF61" s="124">
        <f>('Executive Summary(Best)'!$I58/12)*(1+Expense_Increase2)^(BF$3-1)</f>
        <v>0</v>
      </c>
      <c r="BG61" s="124">
        <f>('Executive Summary(Best)'!$I58/12)*(1+Expense_Increase2)^(BG$3-1)</f>
        <v>0</v>
      </c>
      <c r="BH61" s="124">
        <f>('Executive Summary(Best)'!$I58/12)*(1+Expense_Increase2)^(BH$3-1)</f>
        <v>0</v>
      </c>
      <c r="BI61" s="124">
        <f>('Executive Summary(Best)'!$I58/12)*(1+Expense_Increase2)^(BI$3-1)</f>
        <v>0</v>
      </c>
      <c r="BJ61" s="124">
        <f>('Executive Summary(Best)'!$I58/12)*(1+Expense_Increase2)^(BJ$3-1)</f>
        <v>0</v>
      </c>
      <c r="BK61" s="124">
        <f>('Executive Summary(Best)'!$I58/12)*(1+Expense_Increase2)^(BK$3-1)</f>
        <v>0</v>
      </c>
      <c r="BL61" s="124">
        <f>('Executive Summary(Best)'!$I58/12)*(1+Expense_Increase2)^(BL$3-1)</f>
        <v>0</v>
      </c>
      <c r="BM61" s="124">
        <f>('Executive Summary(Best)'!$I58/12)*(1+Expense_Increase2)^(BM$3-1)</f>
        <v>0</v>
      </c>
      <c r="BN61" s="124">
        <f>('Executive Summary(Best)'!$I58/12)*(1+Expense_Increase2)^(BN$3-1)</f>
        <v>0</v>
      </c>
      <c r="BO61" s="124">
        <f>('Executive Summary(Best)'!$I58/12)*(1+Expense_Increase2)^(BO$3-1)</f>
        <v>0</v>
      </c>
      <c r="BP61" s="124">
        <f>('Executive Summary(Best)'!$I58/12)*(1+Expense_Increase2)^(BP$3-1)</f>
        <v>0</v>
      </c>
      <c r="BQ61" s="124">
        <f>('Executive Summary(Best)'!$I58/12)*(1+Expense_Increase2)^(BQ$3-1)</f>
        <v>0</v>
      </c>
      <c r="BR61" s="124">
        <f>('Executive Summary(Best)'!$I58/12)*(1+Expense_Increase2)^(BR$3-1)</f>
        <v>0</v>
      </c>
      <c r="BS61" s="124">
        <f>('Executive Summary(Best)'!$I58/12)*(1+Expense_Increase2)^(BS$3-1)</f>
        <v>0</v>
      </c>
      <c r="BT61" s="124">
        <f>('Executive Summary(Best)'!$I58/12)*(1+Expense_Increase2)^(BT$3-1)</f>
        <v>0</v>
      </c>
      <c r="BU61" s="124">
        <f>('Executive Summary(Best)'!$I58/12)*(1+Expense_Increase2)^(BU$3-1)</f>
        <v>0</v>
      </c>
      <c r="BV61" s="124">
        <f>('Executive Summary(Best)'!$I58/12)*(1+Expense_Increase2)^(BV$3-1)</f>
        <v>0</v>
      </c>
      <c r="BW61" s="124">
        <f>('Executive Summary(Best)'!$I58/12)*(1+Expense_Increase2)^(BW$3-1)</f>
        <v>0</v>
      </c>
      <c r="BX61" s="124">
        <f>('Executive Summary(Best)'!$I58/12)*(1+Expense_Increase2)^(BX$3-1)</f>
        <v>0</v>
      </c>
      <c r="BY61" s="124">
        <f>('Executive Summary(Best)'!$I58/12)*(1+Expense_Increase2)^(BY$3-1)</f>
        <v>0</v>
      </c>
      <c r="BZ61" s="124">
        <f>('Executive Summary(Best)'!$I58/12)*(1+Expense_Increase2)^(BZ$3-1)</f>
        <v>0</v>
      </c>
      <c r="CA61" s="124">
        <f>('Executive Summary(Best)'!$I58/12)*(1+Expense_Increase2)^(CA$3-1)</f>
        <v>0</v>
      </c>
      <c r="CB61" s="124">
        <f>('Executive Summary(Best)'!$I58/12)*(1+Expense_Increase2)^(CB$3-1)</f>
        <v>0</v>
      </c>
      <c r="CC61" s="124">
        <f>('Executive Summary(Best)'!$I58/12)*(1+Expense_Increase2)^(CC$3-1)</f>
        <v>0</v>
      </c>
      <c r="CD61" s="124">
        <f>('Executive Summary(Best)'!$I58/12)*(1+Expense_Increase2)^(CD$3-1)</f>
        <v>0</v>
      </c>
      <c r="CE61" s="124">
        <f>('Executive Summary(Best)'!$I58/12)*(1+Expense_Increase2)^(CE$3-1)</f>
        <v>0</v>
      </c>
      <c r="CF61" s="124">
        <f>('Executive Summary(Best)'!$I58/12)*(1+Expense_Increase2)^(CF$3-1)</f>
        <v>0</v>
      </c>
      <c r="CG61" s="124">
        <f>('Executive Summary(Best)'!$I58/12)*(1+Expense_Increase2)^(CG$3-1)</f>
        <v>0</v>
      </c>
      <c r="CH61" s="124">
        <f>('Executive Summary(Best)'!$I58/12)*(1+Expense_Increase2)^(CH$3-1)</f>
        <v>0</v>
      </c>
      <c r="CI61" s="124">
        <f>('Executive Summary(Best)'!$I58/12)*(1+Expense_Increase2)^(CI$3-1)</f>
        <v>0</v>
      </c>
      <c r="CJ61" s="124">
        <f>('Executive Summary(Best)'!$I58/12)*(1+Expense_Increase2)^(CJ$3-1)</f>
        <v>0</v>
      </c>
      <c r="CK61" s="124">
        <f>('Executive Summary(Best)'!$I58/12)*(1+Expense_Increase2)^(CK$3-1)</f>
        <v>0</v>
      </c>
      <c r="CL61" s="124">
        <f>('Executive Summary(Best)'!$I58/12)*(1+Expense_Increase2)^(CL$3-1)</f>
        <v>0</v>
      </c>
      <c r="CM61" s="124">
        <f>('Executive Summary(Best)'!$I58/12)*(1+Expense_Increase2)^(CM$3-1)</f>
        <v>0</v>
      </c>
      <c r="CN61" s="124">
        <f>('Executive Summary(Best)'!$I58/12)*(1+Expense_Increase2)^(CN$3-1)</f>
        <v>0</v>
      </c>
      <c r="CO61" s="124">
        <f>('Executive Summary(Best)'!$I58/12)*(1+Expense_Increase2)^(CO$3-1)</f>
        <v>0</v>
      </c>
      <c r="CP61" s="124">
        <f>('Executive Summary(Best)'!$I58/12)*(1+Expense_Increase2)^(CP$3-1)</f>
        <v>0</v>
      </c>
      <c r="CQ61" s="124">
        <f>('Executive Summary(Best)'!$I58/12)*(1+Expense_Increase2)^(CQ$3-1)</f>
        <v>0</v>
      </c>
      <c r="CR61" s="124">
        <f>('Executive Summary(Best)'!$I58/12)*(1+Expense_Increase2)^(CR$3-1)</f>
        <v>0</v>
      </c>
      <c r="CS61" s="124">
        <f>('Executive Summary(Best)'!$I58/12)*(1+Expense_Increase2)^(CS$3-1)</f>
        <v>0</v>
      </c>
      <c r="CT61" s="124">
        <f>('Executive Summary(Best)'!$I58/12)*(1+Expense_Increase2)^(CT$3-1)</f>
        <v>0</v>
      </c>
      <c r="CU61" s="124">
        <f>('Executive Summary(Best)'!$I58/12)*(1+Expense_Increase2)^(CU$3-1)</f>
        <v>0</v>
      </c>
      <c r="CV61" s="124">
        <f>('Executive Summary(Best)'!$I58/12)*(1+Expense_Increase2)^(CV$3-1)</f>
        <v>0</v>
      </c>
      <c r="CW61" s="124">
        <f>('Executive Summary(Best)'!$I58/12)*(1+Expense_Increase2)^(CW$3-1)</f>
        <v>0</v>
      </c>
      <c r="CX61" s="124">
        <f>('Executive Summary(Best)'!$I58/12)*(1+Expense_Increase2)^(CX$3-1)</f>
        <v>0</v>
      </c>
      <c r="CY61" s="124">
        <f>('Executive Summary(Best)'!$I58/12)*(1+Expense_Increase2)^(CY$3-1)</f>
        <v>0</v>
      </c>
      <c r="CZ61" s="124">
        <f>('Executive Summary(Best)'!$I58/12)*(1+Expense_Increase2)^(CZ$3-1)</f>
        <v>0</v>
      </c>
      <c r="DA61" s="124">
        <f>('Executive Summary(Best)'!$I58/12)*(1+Expense_Increase2)^(DA$3-1)</f>
        <v>0</v>
      </c>
      <c r="DB61" s="124">
        <f>('Executive Summary(Best)'!$I58/12)*(1+Expense_Increase2)^(DB$3-1)</f>
        <v>0</v>
      </c>
      <c r="DC61" s="124">
        <f>('Executive Summary(Best)'!$I58/12)*(1+Expense_Increase2)^(DC$3-1)</f>
        <v>0</v>
      </c>
      <c r="DD61" s="124">
        <f>('Executive Summary(Best)'!$I58/12)*(1+Expense_Increase2)^(DD$3-1)</f>
        <v>0</v>
      </c>
      <c r="DE61" s="124">
        <f>('Executive Summary(Best)'!$I58/12)*(1+Expense_Increase2)^(DE$3-1)</f>
        <v>0</v>
      </c>
      <c r="DF61" s="124">
        <f>('Executive Summary(Best)'!$I58/12)*(1+Expense_Increase2)^(DF$3-1)</f>
        <v>0</v>
      </c>
      <c r="DG61" s="124">
        <f>('Executive Summary(Best)'!$I58/12)*(1+Expense_Increase2)^(DG$3-1)</f>
        <v>0</v>
      </c>
      <c r="DH61" s="124">
        <f>('Executive Summary(Best)'!$I58/12)*(1+Expense_Increase2)^(DH$3-1)</f>
        <v>0</v>
      </c>
      <c r="DI61" s="124">
        <f>('Executive Summary(Best)'!$I58/12)*(1+Expense_Increase2)^(DI$3-1)</f>
        <v>0</v>
      </c>
      <c r="DJ61" s="124">
        <f>('Executive Summary(Best)'!$I58/12)*(1+Expense_Increase2)^(DJ$3-1)</f>
        <v>0</v>
      </c>
      <c r="DK61" s="124">
        <f>('Executive Summary(Best)'!$I58/12)*(1+Expense_Increase2)^(DK$3-1)</f>
        <v>0</v>
      </c>
      <c r="DL61" s="124">
        <f>('Executive Summary(Best)'!$I58/12)*(1+Expense_Increase2)^(DL$3-1)</f>
        <v>0</v>
      </c>
      <c r="DM61" s="124">
        <f>('Executive Summary(Best)'!$I58/12)*(1+Expense_Increase2)^(DM$3-1)</f>
        <v>0</v>
      </c>
      <c r="DN61" s="124">
        <f>('Executive Summary(Best)'!$I58/12)*(1+Expense_Increase2)^(DN$3-1)</f>
        <v>0</v>
      </c>
      <c r="DO61" s="124">
        <f>('Executive Summary(Best)'!$I58/12)*(1+Expense_Increase2)^(DO$3-1)</f>
        <v>0</v>
      </c>
      <c r="DP61" s="124">
        <f>('Executive Summary(Best)'!$I58/12)*(1+Expense_Increase2)^(DP$3-1)</f>
        <v>0</v>
      </c>
      <c r="DQ61" s="124">
        <f>('Executive Summary(Best)'!$I58/12)*(1+Expense_Increase2)^(DQ$3-1)</f>
        <v>0</v>
      </c>
      <c r="DR61" s="124">
        <f>('Executive Summary(Best)'!$I58/12)*(1+Expense_Increase2)^(DR$3-1)</f>
        <v>0</v>
      </c>
      <c r="DS61" s="124">
        <f>('Executive Summary(Best)'!$I58/12)*(1+Expense_Increase2)^(DS$3-1)</f>
        <v>0</v>
      </c>
      <c r="DT61" s="124">
        <f>('Executive Summary(Best)'!$I58/12)*(1+Expense_Increase2)^(DT$3-1)</f>
        <v>0</v>
      </c>
      <c r="DU61" s="124">
        <f>('Executive Summary(Best)'!$I58/12)*(1+Expense_Increase2)^(DU$3-1)</f>
        <v>0</v>
      </c>
      <c r="DV61" s="124">
        <f>('Executive Summary(Best)'!$I58/12)*(1+Expense_Increase2)^(DV$3-1)</f>
        <v>0</v>
      </c>
      <c r="DW61" s="124">
        <f>('Executive Summary(Best)'!$I58/12)*(1+Expense_Increase2)^(DW$3-1)</f>
        <v>0</v>
      </c>
      <c r="DX61" s="124">
        <f>('Executive Summary(Best)'!$I58/12)*(1+Expense_Increase2)^(DX$3-1)</f>
        <v>0</v>
      </c>
      <c r="DY61" s="124">
        <f>('Executive Summary(Best)'!$I58/12)*(1+Expense_Increase2)^(DY$3-1)</f>
        <v>0</v>
      </c>
      <c r="DZ61" s="124">
        <f>('Executive Summary(Best)'!$I58/12)*(1+Expense_Increase2)^(DZ$3-1)</f>
        <v>0</v>
      </c>
      <c r="EA61" s="124">
        <f>('Executive Summary(Best)'!$I58/12)*(1+Expense_Increase2)^(EA$3-1)</f>
        <v>0</v>
      </c>
      <c r="EB61" s="124">
        <f>('Executive Summary(Best)'!$I58/12)*(1+Expense_Increase2)^(EB$3-1)</f>
        <v>0</v>
      </c>
      <c r="EC61" s="124">
        <f>('Executive Summary(Best)'!$I58/12)*(1+Expense_Increase2)^(EC$3-1)</f>
        <v>0</v>
      </c>
      <c r="ED61" s="124">
        <f>('Executive Summary(Best)'!$I58/12)*(1+Expense_Increase2)^(ED$3-1)</f>
        <v>0</v>
      </c>
      <c r="EE61" s="124">
        <f>('Executive Summary(Best)'!$I58/12)*(1+Expense_Increase2)^(EE$3-1)</f>
        <v>0</v>
      </c>
      <c r="EF61" s="124">
        <f>('Executive Summary(Best)'!$I58/12)*(1+Expense_Increase2)^(EF$3-1)</f>
        <v>0</v>
      </c>
      <c r="EG61" s="124">
        <f>('Executive Summary(Best)'!$I58/12)*(1+Expense_Increase2)^(EG$3-1)</f>
        <v>0</v>
      </c>
      <c r="EH61" s="124">
        <f>('Executive Summary(Best)'!$I58/12)*(1+Expense_Increase2)^(EH$3-1)</f>
        <v>0</v>
      </c>
      <c r="EI61" s="124">
        <f>('Executive Summary(Best)'!$I58/12)*(1+Expense_Increase2)^(EI$3-1)</f>
        <v>0</v>
      </c>
      <c r="EJ61" s="124">
        <f>('Executive Summary(Best)'!$I58/12)*(1+Expense_Increase2)^(EJ$3-1)</f>
        <v>0</v>
      </c>
      <c r="EK61" s="124">
        <f>('Executive Summary(Best)'!$I58/12)*(1+Expense_Increase2)^(EK$3-1)</f>
        <v>0</v>
      </c>
      <c r="EL61" s="124">
        <f>('Executive Summary(Best)'!$I58/12)*(1+Expense_Increase2)^(EL$3-1)</f>
        <v>0</v>
      </c>
      <c r="EM61" s="124">
        <f>('Executive Summary(Best)'!$I58/12)*(1+Expense_Increase2)^(EM$3-1)</f>
        <v>0</v>
      </c>
      <c r="EN61" s="124">
        <f>('Executive Summary(Best)'!$I58/12)*(1+Expense_Increase2)^(EN$3-1)</f>
        <v>0</v>
      </c>
      <c r="EO61" s="124">
        <f>('Executive Summary(Best)'!$I58/12)*(1+Expense_Increase2)^(EO$3-1)</f>
        <v>0</v>
      </c>
      <c r="EP61" s="124">
        <f>('Executive Summary(Best)'!$I58/12)*(1+Expense_Increase2)^(EP$3-1)</f>
        <v>0</v>
      </c>
      <c r="EQ61" s="27"/>
    </row>
    <row r="62" spans="2:147" ht="15.75" customHeight="1" x14ac:dyDescent="0.2">
      <c r="B62" s="161" t="str">
        <f>Executive_Summary!F59</f>
        <v xml:space="preserve">Bank Fees </v>
      </c>
      <c r="Z62" s="3"/>
      <c r="AA62" s="124">
        <f>('Executive Summary(Best)'!$I59/12)*(1+Expense_Increase2)^(AA$3-1)</f>
        <v>0</v>
      </c>
      <c r="AB62" s="124">
        <f>('Executive Summary(Best)'!$I59/12)*(1+Expense_Increase2)^(AB$3-1)</f>
        <v>0</v>
      </c>
      <c r="AC62" s="124">
        <f>('Executive Summary(Best)'!$I59/12)*(1+Expense_Increase2)^(AC$3-1)</f>
        <v>0</v>
      </c>
      <c r="AD62" s="124">
        <f>('Executive Summary(Best)'!$I59/12)*(1+Expense_Increase2)^(AD$3-1)</f>
        <v>0</v>
      </c>
      <c r="AE62" s="124">
        <f>('Executive Summary(Best)'!$I59/12)*(1+Expense_Increase2)^(AE$3-1)</f>
        <v>0</v>
      </c>
      <c r="AF62" s="124">
        <f>('Executive Summary(Best)'!$I59/12)*(1+Expense_Increase2)^(AF$3-1)</f>
        <v>0</v>
      </c>
      <c r="AG62" s="124">
        <f>('Executive Summary(Best)'!$I59/12)*(1+Expense_Increase2)^(AG$3-1)</f>
        <v>0</v>
      </c>
      <c r="AH62" s="124">
        <f>('Executive Summary(Best)'!$I59/12)*(1+Expense_Increase2)^(AH$3-1)</f>
        <v>0</v>
      </c>
      <c r="AI62" s="124">
        <f>('Executive Summary(Best)'!$I59/12)*(1+Expense_Increase2)^(AI$3-1)</f>
        <v>0</v>
      </c>
      <c r="AJ62" s="124">
        <f>('Executive Summary(Best)'!$I59/12)*(1+Expense_Increase2)^(AJ$3-1)</f>
        <v>0</v>
      </c>
      <c r="AK62" s="124">
        <f>('Executive Summary(Best)'!$I59/12)*(1+Expense_Increase2)^(AK$3-1)</f>
        <v>0</v>
      </c>
      <c r="AL62" s="124">
        <f>('Executive Summary(Best)'!$I59/12)*(1+Expense_Increase2)^(AL$3-1)</f>
        <v>0</v>
      </c>
      <c r="AM62" s="124">
        <f>('Executive Summary(Best)'!$I59/12)*(1+Expense_Increase2)^(AM$3-1)</f>
        <v>0</v>
      </c>
      <c r="AN62" s="124">
        <f>('Executive Summary(Best)'!$I59/12)*(1+Expense_Increase2)^(AN$3-1)</f>
        <v>0</v>
      </c>
      <c r="AO62" s="124">
        <f>('Executive Summary(Best)'!$I59/12)*(1+Expense_Increase2)^(AO$3-1)</f>
        <v>0</v>
      </c>
      <c r="AP62" s="124">
        <f>('Executive Summary(Best)'!$I59/12)*(1+Expense_Increase2)^(AP$3-1)</f>
        <v>0</v>
      </c>
      <c r="AQ62" s="124">
        <f>('Executive Summary(Best)'!$I59/12)*(1+Expense_Increase2)^(AQ$3-1)</f>
        <v>0</v>
      </c>
      <c r="AR62" s="124">
        <f>('Executive Summary(Best)'!$I59/12)*(1+Expense_Increase2)^(AR$3-1)</f>
        <v>0</v>
      </c>
      <c r="AS62" s="124">
        <f>('Executive Summary(Best)'!$I59/12)*(1+Expense_Increase2)^(AS$3-1)</f>
        <v>0</v>
      </c>
      <c r="AT62" s="124">
        <f>('Executive Summary(Best)'!$I59/12)*(1+Expense_Increase2)^(AT$3-1)</f>
        <v>0</v>
      </c>
      <c r="AU62" s="124">
        <f>('Executive Summary(Best)'!$I59/12)*(1+Expense_Increase2)^(AU$3-1)</f>
        <v>0</v>
      </c>
      <c r="AV62" s="124">
        <f>('Executive Summary(Best)'!$I59/12)*(1+Expense_Increase2)^(AV$3-1)</f>
        <v>0</v>
      </c>
      <c r="AW62" s="124">
        <f>('Executive Summary(Best)'!$I59/12)*(1+Expense_Increase2)^(AW$3-1)</f>
        <v>0</v>
      </c>
      <c r="AX62" s="124">
        <f>('Executive Summary(Best)'!$I59/12)*(1+Expense_Increase2)^(AX$3-1)</f>
        <v>0</v>
      </c>
      <c r="AY62" s="124">
        <f>('Executive Summary(Best)'!$I59/12)*(1+Expense_Increase2)^(AY$3-1)</f>
        <v>0</v>
      </c>
      <c r="AZ62" s="124">
        <f>('Executive Summary(Best)'!$I59/12)*(1+Expense_Increase2)^(AZ$3-1)</f>
        <v>0</v>
      </c>
      <c r="BA62" s="124">
        <f>('Executive Summary(Best)'!$I59/12)*(1+Expense_Increase2)^(BA$3-1)</f>
        <v>0</v>
      </c>
      <c r="BB62" s="124">
        <f>('Executive Summary(Best)'!$I59/12)*(1+Expense_Increase2)^(BB$3-1)</f>
        <v>0</v>
      </c>
      <c r="BC62" s="124">
        <f>('Executive Summary(Best)'!$I59/12)*(1+Expense_Increase2)^(BC$3-1)</f>
        <v>0</v>
      </c>
      <c r="BD62" s="124">
        <f>('Executive Summary(Best)'!$I59/12)*(1+Expense_Increase2)^(BD$3-1)</f>
        <v>0</v>
      </c>
      <c r="BE62" s="124">
        <f>('Executive Summary(Best)'!$I59/12)*(1+Expense_Increase2)^(BE$3-1)</f>
        <v>0</v>
      </c>
      <c r="BF62" s="124">
        <f>('Executive Summary(Best)'!$I59/12)*(1+Expense_Increase2)^(BF$3-1)</f>
        <v>0</v>
      </c>
      <c r="BG62" s="124">
        <f>('Executive Summary(Best)'!$I59/12)*(1+Expense_Increase2)^(BG$3-1)</f>
        <v>0</v>
      </c>
      <c r="BH62" s="124">
        <f>('Executive Summary(Best)'!$I59/12)*(1+Expense_Increase2)^(BH$3-1)</f>
        <v>0</v>
      </c>
      <c r="BI62" s="124">
        <f>('Executive Summary(Best)'!$I59/12)*(1+Expense_Increase2)^(BI$3-1)</f>
        <v>0</v>
      </c>
      <c r="BJ62" s="124">
        <f>('Executive Summary(Best)'!$I59/12)*(1+Expense_Increase2)^(BJ$3-1)</f>
        <v>0</v>
      </c>
      <c r="BK62" s="124">
        <f>('Executive Summary(Best)'!$I59/12)*(1+Expense_Increase2)^(BK$3-1)</f>
        <v>0</v>
      </c>
      <c r="BL62" s="124">
        <f>('Executive Summary(Best)'!$I59/12)*(1+Expense_Increase2)^(BL$3-1)</f>
        <v>0</v>
      </c>
      <c r="BM62" s="124">
        <f>('Executive Summary(Best)'!$I59/12)*(1+Expense_Increase2)^(BM$3-1)</f>
        <v>0</v>
      </c>
      <c r="BN62" s="124">
        <f>('Executive Summary(Best)'!$I59/12)*(1+Expense_Increase2)^(BN$3-1)</f>
        <v>0</v>
      </c>
      <c r="BO62" s="124">
        <f>('Executive Summary(Best)'!$I59/12)*(1+Expense_Increase2)^(BO$3-1)</f>
        <v>0</v>
      </c>
      <c r="BP62" s="124">
        <f>('Executive Summary(Best)'!$I59/12)*(1+Expense_Increase2)^(BP$3-1)</f>
        <v>0</v>
      </c>
      <c r="BQ62" s="124">
        <f>('Executive Summary(Best)'!$I59/12)*(1+Expense_Increase2)^(BQ$3-1)</f>
        <v>0</v>
      </c>
      <c r="BR62" s="124">
        <f>('Executive Summary(Best)'!$I59/12)*(1+Expense_Increase2)^(BR$3-1)</f>
        <v>0</v>
      </c>
      <c r="BS62" s="124">
        <f>('Executive Summary(Best)'!$I59/12)*(1+Expense_Increase2)^(BS$3-1)</f>
        <v>0</v>
      </c>
      <c r="BT62" s="124">
        <f>('Executive Summary(Best)'!$I59/12)*(1+Expense_Increase2)^(BT$3-1)</f>
        <v>0</v>
      </c>
      <c r="BU62" s="124">
        <f>('Executive Summary(Best)'!$I59/12)*(1+Expense_Increase2)^(BU$3-1)</f>
        <v>0</v>
      </c>
      <c r="BV62" s="124">
        <f>('Executive Summary(Best)'!$I59/12)*(1+Expense_Increase2)^(BV$3-1)</f>
        <v>0</v>
      </c>
      <c r="BW62" s="124">
        <f>('Executive Summary(Best)'!$I59/12)*(1+Expense_Increase2)^(BW$3-1)</f>
        <v>0</v>
      </c>
      <c r="BX62" s="124">
        <f>('Executive Summary(Best)'!$I59/12)*(1+Expense_Increase2)^(BX$3-1)</f>
        <v>0</v>
      </c>
      <c r="BY62" s="124">
        <f>('Executive Summary(Best)'!$I59/12)*(1+Expense_Increase2)^(BY$3-1)</f>
        <v>0</v>
      </c>
      <c r="BZ62" s="124">
        <f>('Executive Summary(Best)'!$I59/12)*(1+Expense_Increase2)^(BZ$3-1)</f>
        <v>0</v>
      </c>
      <c r="CA62" s="124">
        <f>('Executive Summary(Best)'!$I59/12)*(1+Expense_Increase2)^(CA$3-1)</f>
        <v>0</v>
      </c>
      <c r="CB62" s="124">
        <f>('Executive Summary(Best)'!$I59/12)*(1+Expense_Increase2)^(CB$3-1)</f>
        <v>0</v>
      </c>
      <c r="CC62" s="124">
        <f>('Executive Summary(Best)'!$I59/12)*(1+Expense_Increase2)^(CC$3-1)</f>
        <v>0</v>
      </c>
      <c r="CD62" s="124">
        <f>('Executive Summary(Best)'!$I59/12)*(1+Expense_Increase2)^(CD$3-1)</f>
        <v>0</v>
      </c>
      <c r="CE62" s="124">
        <f>('Executive Summary(Best)'!$I59/12)*(1+Expense_Increase2)^(CE$3-1)</f>
        <v>0</v>
      </c>
      <c r="CF62" s="124">
        <f>('Executive Summary(Best)'!$I59/12)*(1+Expense_Increase2)^(CF$3-1)</f>
        <v>0</v>
      </c>
      <c r="CG62" s="124">
        <f>('Executive Summary(Best)'!$I59/12)*(1+Expense_Increase2)^(CG$3-1)</f>
        <v>0</v>
      </c>
      <c r="CH62" s="124">
        <f>('Executive Summary(Best)'!$I59/12)*(1+Expense_Increase2)^(CH$3-1)</f>
        <v>0</v>
      </c>
      <c r="CI62" s="124">
        <f>('Executive Summary(Best)'!$I59/12)*(1+Expense_Increase2)^(CI$3-1)</f>
        <v>0</v>
      </c>
      <c r="CJ62" s="124">
        <f>('Executive Summary(Best)'!$I59/12)*(1+Expense_Increase2)^(CJ$3-1)</f>
        <v>0</v>
      </c>
      <c r="CK62" s="124">
        <f>('Executive Summary(Best)'!$I59/12)*(1+Expense_Increase2)^(CK$3-1)</f>
        <v>0</v>
      </c>
      <c r="CL62" s="124">
        <f>('Executive Summary(Best)'!$I59/12)*(1+Expense_Increase2)^(CL$3-1)</f>
        <v>0</v>
      </c>
      <c r="CM62" s="124">
        <f>('Executive Summary(Best)'!$I59/12)*(1+Expense_Increase2)^(CM$3-1)</f>
        <v>0</v>
      </c>
      <c r="CN62" s="124">
        <f>('Executive Summary(Best)'!$I59/12)*(1+Expense_Increase2)^(CN$3-1)</f>
        <v>0</v>
      </c>
      <c r="CO62" s="124">
        <f>('Executive Summary(Best)'!$I59/12)*(1+Expense_Increase2)^(CO$3-1)</f>
        <v>0</v>
      </c>
      <c r="CP62" s="124">
        <f>('Executive Summary(Best)'!$I59/12)*(1+Expense_Increase2)^(CP$3-1)</f>
        <v>0</v>
      </c>
      <c r="CQ62" s="124">
        <f>('Executive Summary(Best)'!$I59/12)*(1+Expense_Increase2)^(CQ$3-1)</f>
        <v>0</v>
      </c>
      <c r="CR62" s="124">
        <f>('Executive Summary(Best)'!$I59/12)*(1+Expense_Increase2)^(CR$3-1)</f>
        <v>0</v>
      </c>
      <c r="CS62" s="124">
        <f>('Executive Summary(Best)'!$I59/12)*(1+Expense_Increase2)^(CS$3-1)</f>
        <v>0</v>
      </c>
      <c r="CT62" s="124">
        <f>('Executive Summary(Best)'!$I59/12)*(1+Expense_Increase2)^(CT$3-1)</f>
        <v>0</v>
      </c>
      <c r="CU62" s="124">
        <f>('Executive Summary(Best)'!$I59/12)*(1+Expense_Increase2)^(CU$3-1)</f>
        <v>0</v>
      </c>
      <c r="CV62" s="124">
        <f>('Executive Summary(Best)'!$I59/12)*(1+Expense_Increase2)^(CV$3-1)</f>
        <v>0</v>
      </c>
      <c r="CW62" s="124">
        <f>('Executive Summary(Best)'!$I59/12)*(1+Expense_Increase2)^(CW$3-1)</f>
        <v>0</v>
      </c>
      <c r="CX62" s="124">
        <f>('Executive Summary(Best)'!$I59/12)*(1+Expense_Increase2)^(CX$3-1)</f>
        <v>0</v>
      </c>
      <c r="CY62" s="124">
        <f>('Executive Summary(Best)'!$I59/12)*(1+Expense_Increase2)^(CY$3-1)</f>
        <v>0</v>
      </c>
      <c r="CZ62" s="124">
        <f>('Executive Summary(Best)'!$I59/12)*(1+Expense_Increase2)^(CZ$3-1)</f>
        <v>0</v>
      </c>
      <c r="DA62" s="124">
        <f>('Executive Summary(Best)'!$I59/12)*(1+Expense_Increase2)^(DA$3-1)</f>
        <v>0</v>
      </c>
      <c r="DB62" s="124">
        <f>('Executive Summary(Best)'!$I59/12)*(1+Expense_Increase2)^(DB$3-1)</f>
        <v>0</v>
      </c>
      <c r="DC62" s="124">
        <f>('Executive Summary(Best)'!$I59/12)*(1+Expense_Increase2)^(DC$3-1)</f>
        <v>0</v>
      </c>
      <c r="DD62" s="124">
        <f>('Executive Summary(Best)'!$I59/12)*(1+Expense_Increase2)^(DD$3-1)</f>
        <v>0</v>
      </c>
      <c r="DE62" s="124">
        <f>('Executive Summary(Best)'!$I59/12)*(1+Expense_Increase2)^(DE$3-1)</f>
        <v>0</v>
      </c>
      <c r="DF62" s="124">
        <f>('Executive Summary(Best)'!$I59/12)*(1+Expense_Increase2)^(DF$3-1)</f>
        <v>0</v>
      </c>
      <c r="DG62" s="124">
        <f>('Executive Summary(Best)'!$I59/12)*(1+Expense_Increase2)^(DG$3-1)</f>
        <v>0</v>
      </c>
      <c r="DH62" s="124">
        <f>('Executive Summary(Best)'!$I59/12)*(1+Expense_Increase2)^(DH$3-1)</f>
        <v>0</v>
      </c>
      <c r="DI62" s="124">
        <f>('Executive Summary(Best)'!$I59/12)*(1+Expense_Increase2)^(DI$3-1)</f>
        <v>0</v>
      </c>
      <c r="DJ62" s="124">
        <f>('Executive Summary(Best)'!$I59/12)*(1+Expense_Increase2)^(DJ$3-1)</f>
        <v>0</v>
      </c>
      <c r="DK62" s="124">
        <f>('Executive Summary(Best)'!$I59/12)*(1+Expense_Increase2)^(DK$3-1)</f>
        <v>0</v>
      </c>
      <c r="DL62" s="124">
        <f>('Executive Summary(Best)'!$I59/12)*(1+Expense_Increase2)^(DL$3-1)</f>
        <v>0</v>
      </c>
      <c r="DM62" s="124">
        <f>('Executive Summary(Best)'!$I59/12)*(1+Expense_Increase2)^(DM$3-1)</f>
        <v>0</v>
      </c>
      <c r="DN62" s="124">
        <f>('Executive Summary(Best)'!$I59/12)*(1+Expense_Increase2)^(DN$3-1)</f>
        <v>0</v>
      </c>
      <c r="DO62" s="124">
        <f>('Executive Summary(Best)'!$I59/12)*(1+Expense_Increase2)^(DO$3-1)</f>
        <v>0</v>
      </c>
      <c r="DP62" s="124">
        <f>('Executive Summary(Best)'!$I59/12)*(1+Expense_Increase2)^(DP$3-1)</f>
        <v>0</v>
      </c>
      <c r="DQ62" s="124">
        <f>('Executive Summary(Best)'!$I59/12)*(1+Expense_Increase2)^(DQ$3-1)</f>
        <v>0</v>
      </c>
      <c r="DR62" s="124">
        <f>('Executive Summary(Best)'!$I59/12)*(1+Expense_Increase2)^(DR$3-1)</f>
        <v>0</v>
      </c>
      <c r="DS62" s="124">
        <f>('Executive Summary(Best)'!$I59/12)*(1+Expense_Increase2)^(DS$3-1)</f>
        <v>0</v>
      </c>
      <c r="DT62" s="124">
        <f>('Executive Summary(Best)'!$I59/12)*(1+Expense_Increase2)^(DT$3-1)</f>
        <v>0</v>
      </c>
      <c r="DU62" s="124">
        <f>('Executive Summary(Best)'!$I59/12)*(1+Expense_Increase2)^(DU$3-1)</f>
        <v>0</v>
      </c>
      <c r="DV62" s="124">
        <f>('Executive Summary(Best)'!$I59/12)*(1+Expense_Increase2)^(DV$3-1)</f>
        <v>0</v>
      </c>
      <c r="DW62" s="124">
        <f>('Executive Summary(Best)'!$I59/12)*(1+Expense_Increase2)^(DW$3-1)</f>
        <v>0</v>
      </c>
      <c r="DX62" s="124">
        <f>('Executive Summary(Best)'!$I59/12)*(1+Expense_Increase2)^(DX$3-1)</f>
        <v>0</v>
      </c>
      <c r="DY62" s="124">
        <f>('Executive Summary(Best)'!$I59/12)*(1+Expense_Increase2)^(DY$3-1)</f>
        <v>0</v>
      </c>
      <c r="DZ62" s="124">
        <f>('Executive Summary(Best)'!$I59/12)*(1+Expense_Increase2)^(DZ$3-1)</f>
        <v>0</v>
      </c>
      <c r="EA62" s="124">
        <f>('Executive Summary(Best)'!$I59/12)*(1+Expense_Increase2)^(EA$3-1)</f>
        <v>0</v>
      </c>
      <c r="EB62" s="124">
        <f>('Executive Summary(Best)'!$I59/12)*(1+Expense_Increase2)^(EB$3-1)</f>
        <v>0</v>
      </c>
      <c r="EC62" s="124">
        <f>('Executive Summary(Best)'!$I59/12)*(1+Expense_Increase2)^(EC$3-1)</f>
        <v>0</v>
      </c>
      <c r="ED62" s="124">
        <f>('Executive Summary(Best)'!$I59/12)*(1+Expense_Increase2)^(ED$3-1)</f>
        <v>0</v>
      </c>
      <c r="EE62" s="124">
        <f>('Executive Summary(Best)'!$I59/12)*(1+Expense_Increase2)^(EE$3-1)</f>
        <v>0</v>
      </c>
      <c r="EF62" s="124">
        <f>('Executive Summary(Best)'!$I59/12)*(1+Expense_Increase2)^(EF$3-1)</f>
        <v>0</v>
      </c>
      <c r="EG62" s="124">
        <f>('Executive Summary(Best)'!$I59/12)*(1+Expense_Increase2)^(EG$3-1)</f>
        <v>0</v>
      </c>
      <c r="EH62" s="124">
        <f>('Executive Summary(Best)'!$I59/12)*(1+Expense_Increase2)^(EH$3-1)</f>
        <v>0</v>
      </c>
      <c r="EI62" s="124">
        <f>('Executive Summary(Best)'!$I59/12)*(1+Expense_Increase2)^(EI$3-1)</f>
        <v>0</v>
      </c>
      <c r="EJ62" s="124">
        <f>('Executive Summary(Best)'!$I59/12)*(1+Expense_Increase2)^(EJ$3-1)</f>
        <v>0</v>
      </c>
      <c r="EK62" s="124">
        <f>('Executive Summary(Best)'!$I59/12)*(1+Expense_Increase2)^(EK$3-1)</f>
        <v>0</v>
      </c>
      <c r="EL62" s="124">
        <f>('Executive Summary(Best)'!$I59/12)*(1+Expense_Increase2)^(EL$3-1)</f>
        <v>0</v>
      </c>
      <c r="EM62" s="124">
        <f>('Executive Summary(Best)'!$I59/12)*(1+Expense_Increase2)^(EM$3-1)</f>
        <v>0</v>
      </c>
      <c r="EN62" s="124">
        <f>('Executive Summary(Best)'!$I59/12)*(1+Expense_Increase2)^(EN$3-1)</f>
        <v>0</v>
      </c>
      <c r="EO62" s="124">
        <f>('Executive Summary(Best)'!$I59/12)*(1+Expense_Increase2)^(EO$3-1)</f>
        <v>0</v>
      </c>
      <c r="EP62" s="124">
        <f>('Executive Summary(Best)'!$I59/12)*(1+Expense_Increase2)^(EP$3-1)</f>
        <v>0</v>
      </c>
      <c r="EQ62" s="27"/>
    </row>
    <row r="63" spans="2:147" ht="15.75" customHeight="1" x14ac:dyDescent="0.2">
      <c r="B63" s="161" t="str">
        <f>Executive_Summary!F60</f>
        <v>Mng_Expense</v>
      </c>
      <c r="Z63" s="3"/>
      <c r="AA63" s="124">
        <f>('Executive Summary(Best)'!$I60/12)*(1+Expense_Increase2)^(AA$3-1)</f>
        <v>1250</v>
      </c>
      <c r="AB63" s="124">
        <f>('Executive Summary(Best)'!$I60/12)*(1+Expense_Increase2)^(AB$3-1)</f>
        <v>1250</v>
      </c>
      <c r="AC63" s="124">
        <f>('Executive Summary(Best)'!$I60/12)*(1+Expense_Increase2)^(AC$3-1)</f>
        <v>1250</v>
      </c>
      <c r="AD63" s="124">
        <f>('Executive Summary(Best)'!$I60/12)*(1+Expense_Increase2)^(AD$3-1)</f>
        <v>1250</v>
      </c>
      <c r="AE63" s="124">
        <f>('Executive Summary(Best)'!$I60/12)*(1+Expense_Increase2)^(AE$3-1)</f>
        <v>1250</v>
      </c>
      <c r="AF63" s="124">
        <f>('Executive Summary(Best)'!$I60/12)*(1+Expense_Increase2)^(AF$3-1)</f>
        <v>1250</v>
      </c>
      <c r="AG63" s="124">
        <f>('Executive Summary(Best)'!$I60/12)*(1+Expense_Increase2)^(AG$3-1)</f>
        <v>1250</v>
      </c>
      <c r="AH63" s="124">
        <f>('Executive Summary(Best)'!$I60/12)*(1+Expense_Increase2)^(AH$3-1)</f>
        <v>1250</v>
      </c>
      <c r="AI63" s="124">
        <f>('Executive Summary(Best)'!$I60/12)*(1+Expense_Increase2)^(AI$3-1)</f>
        <v>1250</v>
      </c>
      <c r="AJ63" s="124">
        <f>('Executive Summary(Best)'!$I60/12)*(1+Expense_Increase2)^(AJ$3-1)</f>
        <v>1250</v>
      </c>
      <c r="AK63" s="124">
        <f>('Executive Summary(Best)'!$I60/12)*(1+Expense_Increase2)^(AK$3-1)</f>
        <v>1250</v>
      </c>
      <c r="AL63" s="124">
        <f>('Executive Summary(Best)'!$I60/12)*(1+Expense_Increase2)^(AL$3-1)</f>
        <v>1250</v>
      </c>
      <c r="AM63" s="124">
        <f>('Executive Summary(Best)'!$I60/12)*(1+Expense_Increase2)^(AM$3-1)</f>
        <v>1277.5</v>
      </c>
      <c r="AN63" s="124">
        <f>('Executive Summary(Best)'!$I60/12)*(1+Expense_Increase2)^(AN$3-1)</f>
        <v>1277.5</v>
      </c>
      <c r="AO63" s="124">
        <f>('Executive Summary(Best)'!$I60/12)*(1+Expense_Increase2)^(AO$3-1)</f>
        <v>1277.5</v>
      </c>
      <c r="AP63" s="124">
        <f>('Executive Summary(Best)'!$I60/12)*(1+Expense_Increase2)^(AP$3-1)</f>
        <v>1277.5</v>
      </c>
      <c r="AQ63" s="124">
        <f>('Executive Summary(Best)'!$I60/12)*(1+Expense_Increase2)^(AQ$3-1)</f>
        <v>1277.5</v>
      </c>
      <c r="AR63" s="124">
        <f>('Executive Summary(Best)'!$I60/12)*(1+Expense_Increase2)^(AR$3-1)</f>
        <v>1277.5</v>
      </c>
      <c r="AS63" s="124">
        <f>('Executive Summary(Best)'!$I60/12)*(1+Expense_Increase2)^(AS$3-1)</f>
        <v>1277.5</v>
      </c>
      <c r="AT63" s="124">
        <f>('Executive Summary(Best)'!$I60/12)*(1+Expense_Increase2)^(AT$3-1)</f>
        <v>1277.5</v>
      </c>
      <c r="AU63" s="124">
        <f>('Executive Summary(Best)'!$I60/12)*(1+Expense_Increase2)^(AU$3-1)</f>
        <v>1277.5</v>
      </c>
      <c r="AV63" s="124">
        <f>('Executive Summary(Best)'!$I60/12)*(1+Expense_Increase2)^(AV$3-1)</f>
        <v>1277.5</v>
      </c>
      <c r="AW63" s="124">
        <f>('Executive Summary(Best)'!$I60/12)*(1+Expense_Increase2)^(AW$3-1)</f>
        <v>1277.5</v>
      </c>
      <c r="AX63" s="124">
        <f>('Executive Summary(Best)'!$I60/12)*(1+Expense_Increase2)^(AX$3-1)</f>
        <v>1277.5</v>
      </c>
      <c r="AY63" s="124">
        <f>('Executive Summary(Best)'!$I60/12)*(1+Expense_Increase2)^(AY$3-1)</f>
        <v>1305.605</v>
      </c>
      <c r="AZ63" s="124">
        <f>('Executive Summary(Best)'!$I60/12)*(1+Expense_Increase2)^(AZ$3-1)</f>
        <v>1305.605</v>
      </c>
      <c r="BA63" s="124">
        <f>('Executive Summary(Best)'!$I60/12)*(1+Expense_Increase2)^(BA$3-1)</f>
        <v>1305.605</v>
      </c>
      <c r="BB63" s="124">
        <f>('Executive Summary(Best)'!$I60/12)*(1+Expense_Increase2)^(BB$3-1)</f>
        <v>1305.605</v>
      </c>
      <c r="BC63" s="124">
        <f>('Executive Summary(Best)'!$I60/12)*(1+Expense_Increase2)^(BC$3-1)</f>
        <v>1305.605</v>
      </c>
      <c r="BD63" s="124">
        <f>('Executive Summary(Best)'!$I60/12)*(1+Expense_Increase2)^(BD$3-1)</f>
        <v>1305.605</v>
      </c>
      <c r="BE63" s="124">
        <f>('Executive Summary(Best)'!$I60/12)*(1+Expense_Increase2)^(BE$3-1)</f>
        <v>1305.605</v>
      </c>
      <c r="BF63" s="124">
        <f>('Executive Summary(Best)'!$I60/12)*(1+Expense_Increase2)^(BF$3-1)</f>
        <v>1305.605</v>
      </c>
      <c r="BG63" s="124">
        <f>('Executive Summary(Best)'!$I60/12)*(1+Expense_Increase2)^(BG$3-1)</f>
        <v>1305.605</v>
      </c>
      <c r="BH63" s="124">
        <f>('Executive Summary(Best)'!$I60/12)*(1+Expense_Increase2)^(BH$3-1)</f>
        <v>1305.605</v>
      </c>
      <c r="BI63" s="124">
        <f>('Executive Summary(Best)'!$I60/12)*(1+Expense_Increase2)^(BI$3-1)</f>
        <v>1305.605</v>
      </c>
      <c r="BJ63" s="124">
        <f>('Executive Summary(Best)'!$I60/12)*(1+Expense_Increase2)^(BJ$3-1)</f>
        <v>1305.605</v>
      </c>
      <c r="BK63" s="124">
        <f>('Executive Summary(Best)'!$I60/12)*(1+Expense_Increase2)^(BK$3-1)</f>
        <v>1334.3283100000001</v>
      </c>
      <c r="BL63" s="124">
        <f>('Executive Summary(Best)'!$I60/12)*(1+Expense_Increase2)^(BL$3-1)</f>
        <v>1334.3283100000001</v>
      </c>
      <c r="BM63" s="124">
        <f>('Executive Summary(Best)'!$I60/12)*(1+Expense_Increase2)^(BM$3-1)</f>
        <v>1334.3283100000001</v>
      </c>
      <c r="BN63" s="124">
        <f>('Executive Summary(Best)'!$I60/12)*(1+Expense_Increase2)^(BN$3-1)</f>
        <v>1334.3283100000001</v>
      </c>
      <c r="BO63" s="124">
        <f>('Executive Summary(Best)'!$I60/12)*(1+Expense_Increase2)^(BO$3-1)</f>
        <v>1334.3283100000001</v>
      </c>
      <c r="BP63" s="124">
        <f>('Executive Summary(Best)'!$I60/12)*(1+Expense_Increase2)^(BP$3-1)</f>
        <v>1334.3283100000001</v>
      </c>
      <c r="BQ63" s="124">
        <f>('Executive Summary(Best)'!$I60/12)*(1+Expense_Increase2)^(BQ$3-1)</f>
        <v>1334.3283100000001</v>
      </c>
      <c r="BR63" s="124">
        <f>('Executive Summary(Best)'!$I60/12)*(1+Expense_Increase2)^(BR$3-1)</f>
        <v>1334.3283100000001</v>
      </c>
      <c r="BS63" s="124">
        <f>('Executive Summary(Best)'!$I60/12)*(1+Expense_Increase2)^(BS$3-1)</f>
        <v>1334.3283100000001</v>
      </c>
      <c r="BT63" s="124">
        <f>('Executive Summary(Best)'!$I60/12)*(1+Expense_Increase2)^(BT$3-1)</f>
        <v>1334.3283100000001</v>
      </c>
      <c r="BU63" s="124">
        <f>('Executive Summary(Best)'!$I60/12)*(1+Expense_Increase2)^(BU$3-1)</f>
        <v>1334.3283100000001</v>
      </c>
      <c r="BV63" s="124">
        <f>('Executive Summary(Best)'!$I60/12)*(1+Expense_Increase2)^(BV$3-1)</f>
        <v>1334.3283100000001</v>
      </c>
      <c r="BW63" s="124">
        <f>('Executive Summary(Best)'!$I60/12)*(1+Expense_Increase2)^(BW$3-1)</f>
        <v>1363.68353282</v>
      </c>
      <c r="BX63" s="124">
        <f>('Executive Summary(Best)'!$I60/12)*(1+Expense_Increase2)^(BX$3-1)</f>
        <v>1363.68353282</v>
      </c>
      <c r="BY63" s="124">
        <f>('Executive Summary(Best)'!$I60/12)*(1+Expense_Increase2)^(BY$3-1)</f>
        <v>1363.68353282</v>
      </c>
      <c r="BZ63" s="124">
        <f>('Executive Summary(Best)'!$I60/12)*(1+Expense_Increase2)^(BZ$3-1)</f>
        <v>1363.68353282</v>
      </c>
      <c r="CA63" s="124">
        <f>('Executive Summary(Best)'!$I60/12)*(1+Expense_Increase2)^(CA$3-1)</f>
        <v>1363.68353282</v>
      </c>
      <c r="CB63" s="124">
        <f>('Executive Summary(Best)'!$I60/12)*(1+Expense_Increase2)^(CB$3-1)</f>
        <v>1363.68353282</v>
      </c>
      <c r="CC63" s="124">
        <f>('Executive Summary(Best)'!$I60/12)*(1+Expense_Increase2)^(CC$3-1)</f>
        <v>1363.68353282</v>
      </c>
      <c r="CD63" s="124">
        <f>('Executive Summary(Best)'!$I60/12)*(1+Expense_Increase2)^(CD$3-1)</f>
        <v>1363.68353282</v>
      </c>
      <c r="CE63" s="124">
        <f>('Executive Summary(Best)'!$I60/12)*(1+Expense_Increase2)^(CE$3-1)</f>
        <v>1363.68353282</v>
      </c>
      <c r="CF63" s="124">
        <f>('Executive Summary(Best)'!$I60/12)*(1+Expense_Increase2)^(CF$3-1)</f>
        <v>1363.68353282</v>
      </c>
      <c r="CG63" s="124">
        <f>('Executive Summary(Best)'!$I60/12)*(1+Expense_Increase2)^(CG$3-1)</f>
        <v>1363.68353282</v>
      </c>
      <c r="CH63" s="124">
        <f>('Executive Summary(Best)'!$I60/12)*(1+Expense_Increase2)^(CH$3-1)</f>
        <v>1363.68353282</v>
      </c>
      <c r="CI63" s="124">
        <f>('Executive Summary(Best)'!$I60/12)*(1+Expense_Increase2)^(CI$3-1)</f>
        <v>1393.6845705420401</v>
      </c>
      <c r="CJ63" s="124">
        <f>('Executive Summary(Best)'!$I60/12)*(1+Expense_Increase2)^(CJ$3-1)</f>
        <v>1393.6845705420401</v>
      </c>
      <c r="CK63" s="124">
        <f>('Executive Summary(Best)'!$I60/12)*(1+Expense_Increase2)^(CK$3-1)</f>
        <v>1393.6845705420401</v>
      </c>
      <c r="CL63" s="124">
        <f>('Executive Summary(Best)'!$I60/12)*(1+Expense_Increase2)^(CL$3-1)</f>
        <v>1393.6845705420401</v>
      </c>
      <c r="CM63" s="124">
        <f>('Executive Summary(Best)'!$I60/12)*(1+Expense_Increase2)^(CM$3-1)</f>
        <v>1393.6845705420401</v>
      </c>
      <c r="CN63" s="124">
        <f>('Executive Summary(Best)'!$I60/12)*(1+Expense_Increase2)^(CN$3-1)</f>
        <v>1393.6845705420401</v>
      </c>
      <c r="CO63" s="124">
        <f>('Executive Summary(Best)'!$I60/12)*(1+Expense_Increase2)^(CO$3-1)</f>
        <v>1393.6845705420401</v>
      </c>
      <c r="CP63" s="124">
        <f>('Executive Summary(Best)'!$I60/12)*(1+Expense_Increase2)^(CP$3-1)</f>
        <v>1393.6845705420401</v>
      </c>
      <c r="CQ63" s="124">
        <f>('Executive Summary(Best)'!$I60/12)*(1+Expense_Increase2)^(CQ$3-1)</f>
        <v>1393.6845705420401</v>
      </c>
      <c r="CR63" s="124">
        <f>('Executive Summary(Best)'!$I60/12)*(1+Expense_Increase2)^(CR$3-1)</f>
        <v>1393.6845705420401</v>
      </c>
      <c r="CS63" s="124">
        <f>('Executive Summary(Best)'!$I60/12)*(1+Expense_Increase2)^(CS$3-1)</f>
        <v>1393.6845705420401</v>
      </c>
      <c r="CT63" s="124">
        <f>('Executive Summary(Best)'!$I60/12)*(1+Expense_Increase2)^(CT$3-1)</f>
        <v>1393.6845705420401</v>
      </c>
      <c r="CU63" s="124">
        <f>('Executive Summary(Best)'!$I60/12)*(1+Expense_Increase2)^(CU$3-1)</f>
        <v>1424.3456310939648</v>
      </c>
      <c r="CV63" s="124">
        <f>('Executive Summary(Best)'!$I60/12)*(1+Expense_Increase2)^(CV$3-1)</f>
        <v>1424.3456310939648</v>
      </c>
      <c r="CW63" s="124">
        <f>('Executive Summary(Best)'!$I60/12)*(1+Expense_Increase2)^(CW$3-1)</f>
        <v>1424.3456310939648</v>
      </c>
      <c r="CX63" s="124">
        <f>('Executive Summary(Best)'!$I60/12)*(1+Expense_Increase2)^(CX$3-1)</f>
        <v>1424.3456310939648</v>
      </c>
      <c r="CY63" s="124">
        <f>('Executive Summary(Best)'!$I60/12)*(1+Expense_Increase2)^(CY$3-1)</f>
        <v>1424.3456310939648</v>
      </c>
      <c r="CZ63" s="124">
        <f>('Executive Summary(Best)'!$I60/12)*(1+Expense_Increase2)^(CZ$3-1)</f>
        <v>1424.3456310939648</v>
      </c>
      <c r="DA63" s="124">
        <f>('Executive Summary(Best)'!$I60/12)*(1+Expense_Increase2)^(DA$3-1)</f>
        <v>1424.3456310939648</v>
      </c>
      <c r="DB63" s="124">
        <f>('Executive Summary(Best)'!$I60/12)*(1+Expense_Increase2)^(DB$3-1)</f>
        <v>1424.3456310939648</v>
      </c>
      <c r="DC63" s="124">
        <f>('Executive Summary(Best)'!$I60/12)*(1+Expense_Increase2)^(DC$3-1)</f>
        <v>1424.3456310939648</v>
      </c>
      <c r="DD63" s="124">
        <f>('Executive Summary(Best)'!$I60/12)*(1+Expense_Increase2)^(DD$3-1)</f>
        <v>1424.3456310939648</v>
      </c>
      <c r="DE63" s="124">
        <f>('Executive Summary(Best)'!$I60/12)*(1+Expense_Increase2)^(DE$3-1)</f>
        <v>1424.3456310939648</v>
      </c>
      <c r="DF63" s="124">
        <f>('Executive Summary(Best)'!$I60/12)*(1+Expense_Increase2)^(DF$3-1)</f>
        <v>1424.3456310939648</v>
      </c>
      <c r="DG63" s="124">
        <f>('Executive Summary(Best)'!$I60/12)*(1+Expense_Increase2)^(DG$3-1)</f>
        <v>1455.6812349780321</v>
      </c>
      <c r="DH63" s="124">
        <f>('Executive Summary(Best)'!$I60/12)*(1+Expense_Increase2)^(DH$3-1)</f>
        <v>1455.6812349780321</v>
      </c>
      <c r="DI63" s="124">
        <f>('Executive Summary(Best)'!$I60/12)*(1+Expense_Increase2)^(DI$3-1)</f>
        <v>1455.6812349780321</v>
      </c>
      <c r="DJ63" s="124">
        <f>('Executive Summary(Best)'!$I60/12)*(1+Expense_Increase2)^(DJ$3-1)</f>
        <v>1455.6812349780321</v>
      </c>
      <c r="DK63" s="124">
        <f>('Executive Summary(Best)'!$I60/12)*(1+Expense_Increase2)^(DK$3-1)</f>
        <v>1455.6812349780321</v>
      </c>
      <c r="DL63" s="124">
        <f>('Executive Summary(Best)'!$I60/12)*(1+Expense_Increase2)^(DL$3-1)</f>
        <v>1455.6812349780321</v>
      </c>
      <c r="DM63" s="124">
        <f>('Executive Summary(Best)'!$I60/12)*(1+Expense_Increase2)^(DM$3-1)</f>
        <v>1455.6812349780321</v>
      </c>
      <c r="DN63" s="124">
        <f>('Executive Summary(Best)'!$I60/12)*(1+Expense_Increase2)^(DN$3-1)</f>
        <v>1455.6812349780321</v>
      </c>
      <c r="DO63" s="124">
        <f>('Executive Summary(Best)'!$I60/12)*(1+Expense_Increase2)^(DO$3-1)</f>
        <v>1455.6812349780321</v>
      </c>
      <c r="DP63" s="124">
        <f>('Executive Summary(Best)'!$I60/12)*(1+Expense_Increase2)^(DP$3-1)</f>
        <v>1455.6812349780321</v>
      </c>
      <c r="DQ63" s="124">
        <f>('Executive Summary(Best)'!$I60/12)*(1+Expense_Increase2)^(DQ$3-1)</f>
        <v>1455.6812349780321</v>
      </c>
      <c r="DR63" s="124">
        <f>('Executive Summary(Best)'!$I60/12)*(1+Expense_Increase2)^(DR$3-1)</f>
        <v>1455.6812349780321</v>
      </c>
      <c r="DS63" s="124">
        <f>('Executive Summary(Best)'!$I60/12)*(1+Expense_Increase2)^(DS$3-1)</f>
        <v>1487.7062221475489</v>
      </c>
      <c r="DT63" s="124">
        <f>('Executive Summary(Best)'!$I60/12)*(1+Expense_Increase2)^(DT$3-1)</f>
        <v>1487.7062221475489</v>
      </c>
      <c r="DU63" s="124">
        <f>('Executive Summary(Best)'!$I60/12)*(1+Expense_Increase2)^(DU$3-1)</f>
        <v>1487.7062221475489</v>
      </c>
      <c r="DV63" s="124">
        <f>('Executive Summary(Best)'!$I60/12)*(1+Expense_Increase2)^(DV$3-1)</f>
        <v>1487.7062221475489</v>
      </c>
      <c r="DW63" s="124">
        <f>('Executive Summary(Best)'!$I60/12)*(1+Expense_Increase2)^(DW$3-1)</f>
        <v>1487.7062221475489</v>
      </c>
      <c r="DX63" s="124">
        <f>('Executive Summary(Best)'!$I60/12)*(1+Expense_Increase2)^(DX$3-1)</f>
        <v>1487.7062221475489</v>
      </c>
      <c r="DY63" s="124">
        <f>('Executive Summary(Best)'!$I60/12)*(1+Expense_Increase2)^(DY$3-1)</f>
        <v>1487.7062221475489</v>
      </c>
      <c r="DZ63" s="124">
        <f>('Executive Summary(Best)'!$I60/12)*(1+Expense_Increase2)^(DZ$3-1)</f>
        <v>1487.7062221475489</v>
      </c>
      <c r="EA63" s="124">
        <f>('Executive Summary(Best)'!$I60/12)*(1+Expense_Increase2)^(EA$3-1)</f>
        <v>1487.7062221475489</v>
      </c>
      <c r="EB63" s="124">
        <f>('Executive Summary(Best)'!$I60/12)*(1+Expense_Increase2)^(EB$3-1)</f>
        <v>1487.7062221475489</v>
      </c>
      <c r="EC63" s="124">
        <f>('Executive Summary(Best)'!$I60/12)*(1+Expense_Increase2)^(EC$3-1)</f>
        <v>1487.7062221475489</v>
      </c>
      <c r="ED63" s="124">
        <f>('Executive Summary(Best)'!$I60/12)*(1+Expense_Increase2)^(ED$3-1)</f>
        <v>1487.7062221475489</v>
      </c>
      <c r="EE63" s="124">
        <f>('Executive Summary(Best)'!$I60/12)*(1+Expense_Increase2)^(EE$3-1)</f>
        <v>1520.435759034795</v>
      </c>
      <c r="EF63" s="124">
        <f>('Executive Summary(Best)'!$I60/12)*(1+Expense_Increase2)^(EF$3-1)</f>
        <v>1520.435759034795</v>
      </c>
      <c r="EG63" s="124">
        <f>('Executive Summary(Best)'!$I60/12)*(1+Expense_Increase2)^(EG$3-1)</f>
        <v>1520.435759034795</v>
      </c>
      <c r="EH63" s="124">
        <f>('Executive Summary(Best)'!$I60/12)*(1+Expense_Increase2)^(EH$3-1)</f>
        <v>1520.435759034795</v>
      </c>
      <c r="EI63" s="124">
        <f>('Executive Summary(Best)'!$I60/12)*(1+Expense_Increase2)^(EI$3-1)</f>
        <v>1520.435759034795</v>
      </c>
      <c r="EJ63" s="124">
        <f>('Executive Summary(Best)'!$I60/12)*(1+Expense_Increase2)^(EJ$3-1)</f>
        <v>1520.435759034795</v>
      </c>
      <c r="EK63" s="124">
        <f>('Executive Summary(Best)'!$I60/12)*(1+Expense_Increase2)^(EK$3-1)</f>
        <v>1520.435759034795</v>
      </c>
      <c r="EL63" s="124">
        <f>('Executive Summary(Best)'!$I60/12)*(1+Expense_Increase2)^(EL$3-1)</f>
        <v>1520.435759034795</v>
      </c>
      <c r="EM63" s="124">
        <f>('Executive Summary(Best)'!$I60/12)*(1+Expense_Increase2)^(EM$3-1)</f>
        <v>1520.435759034795</v>
      </c>
      <c r="EN63" s="124">
        <f>('Executive Summary(Best)'!$I60/12)*(1+Expense_Increase2)^(EN$3-1)</f>
        <v>1520.435759034795</v>
      </c>
      <c r="EO63" s="124">
        <f>('Executive Summary(Best)'!$I60/12)*(1+Expense_Increase2)^(EO$3-1)</f>
        <v>1520.435759034795</v>
      </c>
      <c r="EP63" s="124">
        <f>('Executive Summary(Best)'!$I60/12)*(1+Expense_Increase2)^(EP$3-1)</f>
        <v>1520.435759034795</v>
      </c>
      <c r="EQ63" s="27"/>
    </row>
    <row r="64" spans="2:147" ht="15.75" customHeight="1" x14ac:dyDescent="0.2">
      <c r="B64" s="161" t="str">
        <f>Executive_Summary!F61</f>
        <v>Misc Expense</v>
      </c>
      <c r="Z64" s="3"/>
      <c r="AA64" s="124">
        <f>('Executive Summary(Best)'!$I61/12)*(1+Expense_Increase2)^(AA$3-1)</f>
        <v>1250</v>
      </c>
      <c r="AB64" s="124">
        <f>('Executive Summary(Best)'!$I61/12)*(1+Expense_Increase2)^(AB$3-1)</f>
        <v>1250</v>
      </c>
      <c r="AC64" s="124">
        <f>('Executive Summary(Best)'!$I61/12)*(1+Expense_Increase2)^(AC$3-1)</f>
        <v>1250</v>
      </c>
      <c r="AD64" s="124">
        <f>('Executive Summary(Best)'!$I61/12)*(1+Expense_Increase2)^(AD$3-1)</f>
        <v>1250</v>
      </c>
      <c r="AE64" s="124">
        <f>('Executive Summary(Best)'!$I61/12)*(1+Expense_Increase2)^(AE$3-1)</f>
        <v>1250</v>
      </c>
      <c r="AF64" s="124">
        <f>('Executive Summary(Best)'!$I61/12)*(1+Expense_Increase2)^(AF$3-1)</f>
        <v>1250</v>
      </c>
      <c r="AG64" s="124">
        <f>('Executive Summary(Best)'!$I61/12)*(1+Expense_Increase2)^(AG$3-1)</f>
        <v>1250</v>
      </c>
      <c r="AH64" s="124">
        <f>('Executive Summary(Best)'!$I61/12)*(1+Expense_Increase2)^(AH$3-1)</f>
        <v>1250</v>
      </c>
      <c r="AI64" s="124">
        <f>('Executive Summary(Best)'!$I61/12)*(1+Expense_Increase2)^(AI$3-1)</f>
        <v>1250</v>
      </c>
      <c r="AJ64" s="124">
        <f>('Executive Summary(Best)'!$I61/12)*(1+Expense_Increase2)^(AJ$3-1)</f>
        <v>1250</v>
      </c>
      <c r="AK64" s="124">
        <f>('Executive Summary(Best)'!$I61/12)*(1+Expense_Increase2)^(AK$3-1)</f>
        <v>1250</v>
      </c>
      <c r="AL64" s="124">
        <f>('Executive Summary(Best)'!$I61/12)*(1+Expense_Increase2)^(AL$3-1)</f>
        <v>1250</v>
      </c>
      <c r="AM64" s="124">
        <f>('Executive Summary(Best)'!$I61/12)*(1+Expense_Increase2)^(AM$3-1)</f>
        <v>1277.5</v>
      </c>
      <c r="AN64" s="124">
        <f>('Executive Summary(Best)'!$I61/12)*(1+Expense_Increase2)^(AN$3-1)</f>
        <v>1277.5</v>
      </c>
      <c r="AO64" s="124">
        <f>('Executive Summary(Best)'!$I61/12)*(1+Expense_Increase2)^(AO$3-1)</f>
        <v>1277.5</v>
      </c>
      <c r="AP64" s="124">
        <f>('Executive Summary(Best)'!$I61/12)*(1+Expense_Increase2)^(AP$3-1)</f>
        <v>1277.5</v>
      </c>
      <c r="AQ64" s="124">
        <f>('Executive Summary(Best)'!$I61/12)*(1+Expense_Increase2)^(AQ$3-1)</f>
        <v>1277.5</v>
      </c>
      <c r="AR64" s="124">
        <f>('Executive Summary(Best)'!$I61/12)*(1+Expense_Increase2)^(AR$3-1)</f>
        <v>1277.5</v>
      </c>
      <c r="AS64" s="124">
        <f>('Executive Summary(Best)'!$I61/12)*(1+Expense_Increase2)^(AS$3-1)</f>
        <v>1277.5</v>
      </c>
      <c r="AT64" s="124">
        <f>('Executive Summary(Best)'!$I61/12)*(1+Expense_Increase2)^(AT$3-1)</f>
        <v>1277.5</v>
      </c>
      <c r="AU64" s="124">
        <f>('Executive Summary(Best)'!$I61/12)*(1+Expense_Increase2)^(AU$3-1)</f>
        <v>1277.5</v>
      </c>
      <c r="AV64" s="124">
        <f>('Executive Summary(Best)'!$I61/12)*(1+Expense_Increase2)^(AV$3-1)</f>
        <v>1277.5</v>
      </c>
      <c r="AW64" s="124">
        <f>('Executive Summary(Best)'!$I61/12)*(1+Expense_Increase2)^(AW$3-1)</f>
        <v>1277.5</v>
      </c>
      <c r="AX64" s="124">
        <f>('Executive Summary(Best)'!$I61/12)*(1+Expense_Increase2)^(AX$3-1)</f>
        <v>1277.5</v>
      </c>
      <c r="AY64" s="124">
        <f>('Executive Summary(Best)'!$I61/12)*(1+Expense_Increase2)^(AY$3-1)</f>
        <v>1305.605</v>
      </c>
      <c r="AZ64" s="124">
        <f>('Executive Summary(Best)'!$I61/12)*(1+Expense_Increase2)^(AZ$3-1)</f>
        <v>1305.605</v>
      </c>
      <c r="BA64" s="124">
        <f>('Executive Summary(Best)'!$I61/12)*(1+Expense_Increase2)^(BA$3-1)</f>
        <v>1305.605</v>
      </c>
      <c r="BB64" s="124">
        <f>('Executive Summary(Best)'!$I61/12)*(1+Expense_Increase2)^(BB$3-1)</f>
        <v>1305.605</v>
      </c>
      <c r="BC64" s="124">
        <f>('Executive Summary(Best)'!$I61/12)*(1+Expense_Increase2)^(BC$3-1)</f>
        <v>1305.605</v>
      </c>
      <c r="BD64" s="124">
        <f>('Executive Summary(Best)'!$I61/12)*(1+Expense_Increase2)^(BD$3-1)</f>
        <v>1305.605</v>
      </c>
      <c r="BE64" s="124">
        <f>('Executive Summary(Best)'!$I61/12)*(1+Expense_Increase2)^(BE$3-1)</f>
        <v>1305.605</v>
      </c>
      <c r="BF64" s="124">
        <f>('Executive Summary(Best)'!$I61/12)*(1+Expense_Increase2)^(BF$3-1)</f>
        <v>1305.605</v>
      </c>
      <c r="BG64" s="124">
        <f>('Executive Summary(Best)'!$I61/12)*(1+Expense_Increase2)^(BG$3-1)</f>
        <v>1305.605</v>
      </c>
      <c r="BH64" s="124">
        <f>('Executive Summary(Best)'!$I61/12)*(1+Expense_Increase2)^(BH$3-1)</f>
        <v>1305.605</v>
      </c>
      <c r="BI64" s="124">
        <f>('Executive Summary(Best)'!$I61/12)*(1+Expense_Increase2)^(BI$3-1)</f>
        <v>1305.605</v>
      </c>
      <c r="BJ64" s="124">
        <f>('Executive Summary(Best)'!$I61/12)*(1+Expense_Increase2)^(BJ$3-1)</f>
        <v>1305.605</v>
      </c>
      <c r="BK64" s="124">
        <f>('Executive Summary(Best)'!$I61/12)*(1+Expense_Increase2)^(BK$3-1)</f>
        <v>1334.3283100000001</v>
      </c>
      <c r="BL64" s="124">
        <f>('Executive Summary(Best)'!$I61/12)*(1+Expense_Increase2)^(BL$3-1)</f>
        <v>1334.3283100000001</v>
      </c>
      <c r="BM64" s="124">
        <f>('Executive Summary(Best)'!$I61/12)*(1+Expense_Increase2)^(BM$3-1)</f>
        <v>1334.3283100000001</v>
      </c>
      <c r="BN64" s="124">
        <f>('Executive Summary(Best)'!$I61/12)*(1+Expense_Increase2)^(BN$3-1)</f>
        <v>1334.3283100000001</v>
      </c>
      <c r="BO64" s="124">
        <f>('Executive Summary(Best)'!$I61/12)*(1+Expense_Increase2)^(BO$3-1)</f>
        <v>1334.3283100000001</v>
      </c>
      <c r="BP64" s="124">
        <f>('Executive Summary(Best)'!$I61/12)*(1+Expense_Increase2)^(BP$3-1)</f>
        <v>1334.3283100000001</v>
      </c>
      <c r="BQ64" s="124">
        <f>('Executive Summary(Best)'!$I61/12)*(1+Expense_Increase2)^(BQ$3-1)</f>
        <v>1334.3283100000001</v>
      </c>
      <c r="BR64" s="124">
        <f>('Executive Summary(Best)'!$I61/12)*(1+Expense_Increase2)^(BR$3-1)</f>
        <v>1334.3283100000001</v>
      </c>
      <c r="BS64" s="124">
        <f>('Executive Summary(Best)'!$I61/12)*(1+Expense_Increase2)^(BS$3-1)</f>
        <v>1334.3283100000001</v>
      </c>
      <c r="BT64" s="124">
        <f>('Executive Summary(Best)'!$I61/12)*(1+Expense_Increase2)^(BT$3-1)</f>
        <v>1334.3283100000001</v>
      </c>
      <c r="BU64" s="124">
        <f>('Executive Summary(Best)'!$I61/12)*(1+Expense_Increase2)^(BU$3-1)</f>
        <v>1334.3283100000001</v>
      </c>
      <c r="BV64" s="124">
        <f>('Executive Summary(Best)'!$I61/12)*(1+Expense_Increase2)^(BV$3-1)</f>
        <v>1334.3283100000001</v>
      </c>
      <c r="BW64" s="124">
        <f>('Executive Summary(Best)'!$I61/12)*(1+Expense_Increase2)^(BW$3-1)</f>
        <v>1363.68353282</v>
      </c>
      <c r="BX64" s="124">
        <f>('Executive Summary(Best)'!$I61/12)*(1+Expense_Increase2)^(BX$3-1)</f>
        <v>1363.68353282</v>
      </c>
      <c r="BY64" s="124">
        <f>('Executive Summary(Best)'!$I61/12)*(1+Expense_Increase2)^(BY$3-1)</f>
        <v>1363.68353282</v>
      </c>
      <c r="BZ64" s="124">
        <f>('Executive Summary(Best)'!$I61/12)*(1+Expense_Increase2)^(BZ$3-1)</f>
        <v>1363.68353282</v>
      </c>
      <c r="CA64" s="124">
        <f>('Executive Summary(Best)'!$I61/12)*(1+Expense_Increase2)^(CA$3-1)</f>
        <v>1363.68353282</v>
      </c>
      <c r="CB64" s="124">
        <f>('Executive Summary(Best)'!$I61/12)*(1+Expense_Increase2)^(CB$3-1)</f>
        <v>1363.68353282</v>
      </c>
      <c r="CC64" s="124">
        <f>('Executive Summary(Best)'!$I61/12)*(1+Expense_Increase2)^(CC$3-1)</f>
        <v>1363.68353282</v>
      </c>
      <c r="CD64" s="124">
        <f>('Executive Summary(Best)'!$I61/12)*(1+Expense_Increase2)^(CD$3-1)</f>
        <v>1363.68353282</v>
      </c>
      <c r="CE64" s="124">
        <f>('Executive Summary(Best)'!$I61/12)*(1+Expense_Increase2)^(CE$3-1)</f>
        <v>1363.68353282</v>
      </c>
      <c r="CF64" s="124">
        <f>('Executive Summary(Best)'!$I61/12)*(1+Expense_Increase2)^(CF$3-1)</f>
        <v>1363.68353282</v>
      </c>
      <c r="CG64" s="124">
        <f>('Executive Summary(Best)'!$I61/12)*(1+Expense_Increase2)^(CG$3-1)</f>
        <v>1363.68353282</v>
      </c>
      <c r="CH64" s="124">
        <f>('Executive Summary(Best)'!$I61/12)*(1+Expense_Increase2)^(CH$3-1)</f>
        <v>1363.68353282</v>
      </c>
      <c r="CI64" s="124">
        <f>('Executive Summary(Best)'!$I61/12)*(1+Expense_Increase2)^(CI$3-1)</f>
        <v>1393.6845705420401</v>
      </c>
      <c r="CJ64" s="124">
        <f>('Executive Summary(Best)'!$I61/12)*(1+Expense_Increase2)^(CJ$3-1)</f>
        <v>1393.6845705420401</v>
      </c>
      <c r="CK64" s="124">
        <f>('Executive Summary(Best)'!$I61/12)*(1+Expense_Increase2)^(CK$3-1)</f>
        <v>1393.6845705420401</v>
      </c>
      <c r="CL64" s="124">
        <f>('Executive Summary(Best)'!$I61/12)*(1+Expense_Increase2)^(CL$3-1)</f>
        <v>1393.6845705420401</v>
      </c>
      <c r="CM64" s="124">
        <f>('Executive Summary(Best)'!$I61/12)*(1+Expense_Increase2)^(CM$3-1)</f>
        <v>1393.6845705420401</v>
      </c>
      <c r="CN64" s="124">
        <f>('Executive Summary(Best)'!$I61/12)*(1+Expense_Increase2)^(CN$3-1)</f>
        <v>1393.6845705420401</v>
      </c>
      <c r="CO64" s="124">
        <f>('Executive Summary(Best)'!$I61/12)*(1+Expense_Increase2)^(CO$3-1)</f>
        <v>1393.6845705420401</v>
      </c>
      <c r="CP64" s="124">
        <f>('Executive Summary(Best)'!$I61/12)*(1+Expense_Increase2)^(CP$3-1)</f>
        <v>1393.6845705420401</v>
      </c>
      <c r="CQ64" s="124">
        <f>('Executive Summary(Best)'!$I61/12)*(1+Expense_Increase2)^(CQ$3-1)</f>
        <v>1393.6845705420401</v>
      </c>
      <c r="CR64" s="124">
        <f>('Executive Summary(Best)'!$I61/12)*(1+Expense_Increase2)^(CR$3-1)</f>
        <v>1393.6845705420401</v>
      </c>
      <c r="CS64" s="124">
        <f>('Executive Summary(Best)'!$I61/12)*(1+Expense_Increase2)^(CS$3-1)</f>
        <v>1393.6845705420401</v>
      </c>
      <c r="CT64" s="124">
        <f>('Executive Summary(Best)'!$I61/12)*(1+Expense_Increase2)^(CT$3-1)</f>
        <v>1393.6845705420401</v>
      </c>
      <c r="CU64" s="124">
        <f>('Executive Summary(Best)'!$I61/12)*(1+Expense_Increase2)^(CU$3-1)</f>
        <v>1424.3456310939648</v>
      </c>
      <c r="CV64" s="124">
        <f>('Executive Summary(Best)'!$I61/12)*(1+Expense_Increase2)^(CV$3-1)</f>
        <v>1424.3456310939648</v>
      </c>
      <c r="CW64" s="124">
        <f>('Executive Summary(Best)'!$I61/12)*(1+Expense_Increase2)^(CW$3-1)</f>
        <v>1424.3456310939648</v>
      </c>
      <c r="CX64" s="124">
        <f>('Executive Summary(Best)'!$I61/12)*(1+Expense_Increase2)^(CX$3-1)</f>
        <v>1424.3456310939648</v>
      </c>
      <c r="CY64" s="124">
        <f>('Executive Summary(Best)'!$I61/12)*(1+Expense_Increase2)^(CY$3-1)</f>
        <v>1424.3456310939648</v>
      </c>
      <c r="CZ64" s="124">
        <f>('Executive Summary(Best)'!$I61/12)*(1+Expense_Increase2)^(CZ$3-1)</f>
        <v>1424.3456310939648</v>
      </c>
      <c r="DA64" s="124">
        <f>('Executive Summary(Best)'!$I61/12)*(1+Expense_Increase2)^(DA$3-1)</f>
        <v>1424.3456310939648</v>
      </c>
      <c r="DB64" s="124">
        <f>('Executive Summary(Best)'!$I61/12)*(1+Expense_Increase2)^(DB$3-1)</f>
        <v>1424.3456310939648</v>
      </c>
      <c r="DC64" s="124">
        <f>('Executive Summary(Best)'!$I61/12)*(1+Expense_Increase2)^(DC$3-1)</f>
        <v>1424.3456310939648</v>
      </c>
      <c r="DD64" s="124">
        <f>('Executive Summary(Best)'!$I61/12)*(1+Expense_Increase2)^(DD$3-1)</f>
        <v>1424.3456310939648</v>
      </c>
      <c r="DE64" s="124">
        <f>('Executive Summary(Best)'!$I61/12)*(1+Expense_Increase2)^(DE$3-1)</f>
        <v>1424.3456310939648</v>
      </c>
      <c r="DF64" s="124">
        <f>('Executive Summary(Best)'!$I61/12)*(1+Expense_Increase2)^(DF$3-1)</f>
        <v>1424.3456310939648</v>
      </c>
      <c r="DG64" s="124">
        <f>('Executive Summary(Best)'!$I61/12)*(1+Expense_Increase2)^(DG$3-1)</f>
        <v>1455.6812349780321</v>
      </c>
      <c r="DH64" s="124">
        <f>('Executive Summary(Best)'!$I61/12)*(1+Expense_Increase2)^(DH$3-1)</f>
        <v>1455.6812349780321</v>
      </c>
      <c r="DI64" s="124">
        <f>('Executive Summary(Best)'!$I61/12)*(1+Expense_Increase2)^(DI$3-1)</f>
        <v>1455.6812349780321</v>
      </c>
      <c r="DJ64" s="124">
        <f>('Executive Summary(Best)'!$I61/12)*(1+Expense_Increase2)^(DJ$3-1)</f>
        <v>1455.6812349780321</v>
      </c>
      <c r="DK64" s="124">
        <f>('Executive Summary(Best)'!$I61/12)*(1+Expense_Increase2)^(DK$3-1)</f>
        <v>1455.6812349780321</v>
      </c>
      <c r="DL64" s="124">
        <f>('Executive Summary(Best)'!$I61/12)*(1+Expense_Increase2)^(DL$3-1)</f>
        <v>1455.6812349780321</v>
      </c>
      <c r="DM64" s="124">
        <f>('Executive Summary(Best)'!$I61/12)*(1+Expense_Increase2)^(DM$3-1)</f>
        <v>1455.6812349780321</v>
      </c>
      <c r="DN64" s="124">
        <f>('Executive Summary(Best)'!$I61/12)*(1+Expense_Increase2)^(DN$3-1)</f>
        <v>1455.6812349780321</v>
      </c>
      <c r="DO64" s="124">
        <f>('Executive Summary(Best)'!$I61/12)*(1+Expense_Increase2)^(DO$3-1)</f>
        <v>1455.6812349780321</v>
      </c>
      <c r="DP64" s="124">
        <f>('Executive Summary(Best)'!$I61/12)*(1+Expense_Increase2)^(DP$3-1)</f>
        <v>1455.6812349780321</v>
      </c>
      <c r="DQ64" s="124">
        <f>('Executive Summary(Best)'!$I61/12)*(1+Expense_Increase2)^(DQ$3-1)</f>
        <v>1455.6812349780321</v>
      </c>
      <c r="DR64" s="124">
        <f>('Executive Summary(Best)'!$I61/12)*(1+Expense_Increase2)^(DR$3-1)</f>
        <v>1455.6812349780321</v>
      </c>
      <c r="DS64" s="124">
        <f>('Executive Summary(Best)'!$I61/12)*(1+Expense_Increase2)^(DS$3-1)</f>
        <v>1487.7062221475489</v>
      </c>
      <c r="DT64" s="124">
        <f>('Executive Summary(Best)'!$I61/12)*(1+Expense_Increase2)^(DT$3-1)</f>
        <v>1487.7062221475489</v>
      </c>
      <c r="DU64" s="124">
        <f>('Executive Summary(Best)'!$I61/12)*(1+Expense_Increase2)^(DU$3-1)</f>
        <v>1487.7062221475489</v>
      </c>
      <c r="DV64" s="124">
        <f>('Executive Summary(Best)'!$I61/12)*(1+Expense_Increase2)^(DV$3-1)</f>
        <v>1487.7062221475489</v>
      </c>
      <c r="DW64" s="124">
        <f>('Executive Summary(Best)'!$I61/12)*(1+Expense_Increase2)^(DW$3-1)</f>
        <v>1487.7062221475489</v>
      </c>
      <c r="DX64" s="124">
        <f>('Executive Summary(Best)'!$I61/12)*(1+Expense_Increase2)^(DX$3-1)</f>
        <v>1487.7062221475489</v>
      </c>
      <c r="DY64" s="124">
        <f>('Executive Summary(Best)'!$I61/12)*(1+Expense_Increase2)^(DY$3-1)</f>
        <v>1487.7062221475489</v>
      </c>
      <c r="DZ64" s="124">
        <f>('Executive Summary(Best)'!$I61/12)*(1+Expense_Increase2)^(DZ$3-1)</f>
        <v>1487.7062221475489</v>
      </c>
      <c r="EA64" s="124">
        <f>('Executive Summary(Best)'!$I61/12)*(1+Expense_Increase2)^(EA$3-1)</f>
        <v>1487.7062221475489</v>
      </c>
      <c r="EB64" s="124">
        <f>('Executive Summary(Best)'!$I61/12)*(1+Expense_Increase2)^(EB$3-1)</f>
        <v>1487.7062221475489</v>
      </c>
      <c r="EC64" s="124">
        <f>('Executive Summary(Best)'!$I61/12)*(1+Expense_Increase2)^(EC$3-1)</f>
        <v>1487.7062221475489</v>
      </c>
      <c r="ED64" s="124">
        <f>('Executive Summary(Best)'!$I61/12)*(1+Expense_Increase2)^(ED$3-1)</f>
        <v>1487.7062221475489</v>
      </c>
      <c r="EE64" s="124">
        <f>('Executive Summary(Best)'!$I61/12)*(1+Expense_Increase2)^(EE$3-1)</f>
        <v>1520.435759034795</v>
      </c>
      <c r="EF64" s="124">
        <f>('Executive Summary(Best)'!$I61/12)*(1+Expense_Increase2)^(EF$3-1)</f>
        <v>1520.435759034795</v>
      </c>
      <c r="EG64" s="124">
        <f>('Executive Summary(Best)'!$I61/12)*(1+Expense_Increase2)^(EG$3-1)</f>
        <v>1520.435759034795</v>
      </c>
      <c r="EH64" s="124">
        <f>('Executive Summary(Best)'!$I61/12)*(1+Expense_Increase2)^(EH$3-1)</f>
        <v>1520.435759034795</v>
      </c>
      <c r="EI64" s="124">
        <f>('Executive Summary(Best)'!$I61/12)*(1+Expense_Increase2)^(EI$3-1)</f>
        <v>1520.435759034795</v>
      </c>
      <c r="EJ64" s="124">
        <f>('Executive Summary(Best)'!$I61/12)*(1+Expense_Increase2)^(EJ$3-1)</f>
        <v>1520.435759034795</v>
      </c>
      <c r="EK64" s="124">
        <f>('Executive Summary(Best)'!$I61/12)*(1+Expense_Increase2)^(EK$3-1)</f>
        <v>1520.435759034795</v>
      </c>
      <c r="EL64" s="124">
        <f>('Executive Summary(Best)'!$I61/12)*(1+Expense_Increase2)^(EL$3-1)</f>
        <v>1520.435759034795</v>
      </c>
      <c r="EM64" s="124">
        <f>('Executive Summary(Best)'!$I61/12)*(1+Expense_Increase2)^(EM$3-1)</f>
        <v>1520.435759034795</v>
      </c>
      <c r="EN64" s="124">
        <f>('Executive Summary(Best)'!$I61/12)*(1+Expense_Increase2)^(EN$3-1)</f>
        <v>1520.435759034795</v>
      </c>
      <c r="EO64" s="124">
        <f>('Executive Summary(Best)'!$I61/12)*(1+Expense_Increase2)^(EO$3-1)</f>
        <v>1520.435759034795</v>
      </c>
      <c r="EP64" s="124">
        <f>('Executive Summary(Best)'!$I61/12)*(1+Expense_Increase2)^(EP$3-1)</f>
        <v>1520.435759034795</v>
      </c>
      <c r="EQ64" s="27"/>
    </row>
    <row r="65" spans="1:147" ht="15.75" customHeight="1" x14ac:dyDescent="0.2">
      <c r="B65" s="160" t="str">
        <f>Executive_Summary!F62</f>
        <v xml:space="preserve">Payroll: </v>
      </c>
      <c r="Z65" s="3"/>
      <c r="AA65" s="124">
        <f>('Executive Summary(Best)'!$I62/12)*(1+Expense_Increase2)^(AA$3-1)</f>
        <v>0</v>
      </c>
      <c r="AB65" s="124">
        <f>('Executive Summary(Best)'!$I62/12)*(1+Expense_Increase2)^(AB$3-1)</f>
        <v>0</v>
      </c>
      <c r="AC65" s="124">
        <f>('Executive Summary(Best)'!$I62/12)*(1+Expense_Increase2)^(AC$3-1)</f>
        <v>0</v>
      </c>
      <c r="AD65" s="124">
        <f>('Executive Summary(Best)'!$I62/12)*(1+Expense_Increase2)^(AD$3-1)</f>
        <v>0</v>
      </c>
      <c r="AE65" s="124">
        <f>('Executive Summary(Best)'!$I62/12)*(1+Expense_Increase2)^(AE$3-1)</f>
        <v>0</v>
      </c>
      <c r="AF65" s="124">
        <f>('Executive Summary(Best)'!$I62/12)*(1+Expense_Increase2)^(AF$3-1)</f>
        <v>0</v>
      </c>
      <c r="AG65" s="124">
        <f>('Executive Summary(Best)'!$I62/12)*(1+Expense_Increase2)^(AG$3-1)</f>
        <v>0</v>
      </c>
      <c r="AH65" s="124">
        <f>('Executive Summary(Best)'!$I62/12)*(1+Expense_Increase2)^(AH$3-1)</f>
        <v>0</v>
      </c>
      <c r="AI65" s="124">
        <f>('Executive Summary(Best)'!$I62/12)*(1+Expense_Increase2)^(AI$3-1)</f>
        <v>0</v>
      </c>
      <c r="AJ65" s="124">
        <f>('Executive Summary(Best)'!$I62/12)*(1+Expense_Increase2)^(AJ$3-1)</f>
        <v>0</v>
      </c>
      <c r="AK65" s="124">
        <f>('Executive Summary(Best)'!$I62/12)*(1+Expense_Increase2)^(AK$3-1)</f>
        <v>0</v>
      </c>
      <c r="AL65" s="124">
        <f>('Executive Summary(Best)'!$I62/12)*(1+Expense_Increase2)^(AL$3-1)</f>
        <v>0</v>
      </c>
      <c r="AM65" s="124">
        <f>('Executive Summary(Best)'!$I62/12)*(1+Expense_Increase2)^(AM$3-1)</f>
        <v>0</v>
      </c>
      <c r="AN65" s="124">
        <f>('Executive Summary(Best)'!$I62/12)*(1+Expense_Increase2)^(AN$3-1)</f>
        <v>0</v>
      </c>
      <c r="AO65" s="124">
        <f>('Executive Summary(Best)'!$I62/12)*(1+Expense_Increase2)^(AO$3-1)</f>
        <v>0</v>
      </c>
      <c r="AP65" s="124">
        <f>('Executive Summary(Best)'!$I62/12)*(1+Expense_Increase2)^(AP$3-1)</f>
        <v>0</v>
      </c>
      <c r="AQ65" s="124">
        <f>('Executive Summary(Best)'!$I62/12)*(1+Expense_Increase2)^(AQ$3-1)</f>
        <v>0</v>
      </c>
      <c r="AR65" s="124">
        <f>('Executive Summary(Best)'!$I62/12)*(1+Expense_Increase2)^(AR$3-1)</f>
        <v>0</v>
      </c>
      <c r="AS65" s="124">
        <f>('Executive Summary(Best)'!$I62/12)*(1+Expense_Increase2)^(AS$3-1)</f>
        <v>0</v>
      </c>
      <c r="AT65" s="124">
        <f>('Executive Summary(Best)'!$I62/12)*(1+Expense_Increase2)^(AT$3-1)</f>
        <v>0</v>
      </c>
      <c r="AU65" s="124">
        <f>('Executive Summary(Best)'!$I62/12)*(1+Expense_Increase2)^(AU$3-1)</f>
        <v>0</v>
      </c>
      <c r="AV65" s="124">
        <f>('Executive Summary(Best)'!$I62/12)*(1+Expense_Increase2)^(AV$3-1)</f>
        <v>0</v>
      </c>
      <c r="AW65" s="124">
        <f>('Executive Summary(Best)'!$I62/12)*(1+Expense_Increase2)^(AW$3-1)</f>
        <v>0</v>
      </c>
      <c r="AX65" s="124">
        <f>('Executive Summary(Best)'!$I62/12)*(1+Expense_Increase2)^(AX$3-1)</f>
        <v>0</v>
      </c>
      <c r="AY65" s="124">
        <f>('Executive Summary(Best)'!$I62/12)*(1+Expense_Increase2)^(AY$3-1)</f>
        <v>0</v>
      </c>
      <c r="AZ65" s="124">
        <f>('Executive Summary(Best)'!$I62/12)*(1+Expense_Increase2)^(AZ$3-1)</f>
        <v>0</v>
      </c>
      <c r="BA65" s="124">
        <f>('Executive Summary(Best)'!$I62/12)*(1+Expense_Increase2)^(BA$3-1)</f>
        <v>0</v>
      </c>
      <c r="BB65" s="124">
        <f>('Executive Summary(Best)'!$I62/12)*(1+Expense_Increase2)^(BB$3-1)</f>
        <v>0</v>
      </c>
      <c r="BC65" s="124">
        <f>('Executive Summary(Best)'!$I62/12)*(1+Expense_Increase2)^(BC$3-1)</f>
        <v>0</v>
      </c>
      <c r="BD65" s="124">
        <f>('Executive Summary(Best)'!$I62/12)*(1+Expense_Increase2)^(BD$3-1)</f>
        <v>0</v>
      </c>
      <c r="BE65" s="124">
        <f>('Executive Summary(Best)'!$I62/12)*(1+Expense_Increase2)^(BE$3-1)</f>
        <v>0</v>
      </c>
      <c r="BF65" s="124">
        <f>('Executive Summary(Best)'!$I62/12)*(1+Expense_Increase2)^(BF$3-1)</f>
        <v>0</v>
      </c>
      <c r="BG65" s="124">
        <f>('Executive Summary(Best)'!$I62/12)*(1+Expense_Increase2)^(BG$3-1)</f>
        <v>0</v>
      </c>
      <c r="BH65" s="124">
        <f>('Executive Summary(Best)'!$I62/12)*(1+Expense_Increase2)^(BH$3-1)</f>
        <v>0</v>
      </c>
      <c r="BI65" s="124">
        <f>('Executive Summary(Best)'!$I62/12)*(1+Expense_Increase2)^(BI$3-1)</f>
        <v>0</v>
      </c>
      <c r="BJ65" s="124">
        <f>('Executive Summary(Best)'!$I62/12)*(1+Expense_Increase2)^(BJ$3-1)</f>
        <v>0</v>
      </c>
      <c r="BK65" s="124">
        <f>('Executive Summary(Best)'!$I62/12)*(1+Expense_Increase2)^(BK$3-1)</f>
        <v>0</v>
      </c>
      <c r="BL65" s="124">
        <f>('Executive Summary(Best)'!$I62/12)*(1+Expense_Increase2)^(BL$3-1)</f>
        <v>0</v>
      </c>
      <c r="BM65" s="124">
        <f>('Executive Summary(Best)'!$I62/12)*(1+Expense_Increase2)^(BM$3-1)</f>
        <v>0</v>
      </c>
      <c r="BN65" s="124">
        <f>('Executive Summary(Best)'!$I62/12)*(1+Expense_Increase2)^(BN$3-1)</f>
        <v>0</v>
      </c>
      <c r="BO65" s="124">
        <f>('Executive Summary(Best)'!$I62/12)*(1+Expense_Increase2)^(BO$3-1)</f>
        <v>0</v>
      </c>
      <c r="BP65" s="124">
        <f>('Executive Summary(Best)'!$I62/12)*(1+Expense_Increase2)^(BP$3-1)</f>
        <v>0</v>
      </c>
      <c r="BQ65" s="124">
        <f>('Executive Summary(Best)'!$I62/12)*(1+Expense_Increase2)^(BQ$3-1)</f>
        <v>0</v>
      </c>
      <c r="BR65" s="124">
        <f>('Executive Summary(Best)'!$I62/12)*(1+Expense_Increase2)^(BR$3-1)</f>
        <v>0</v>
      </c>
      <c r="BS65" s="124">
        <f>('Executive Summary(Best)'!$I62/12)*(1+Expense_Increase2)^(BS$3-1)</f>
        <v>0</v>
      </c>
      <c r="BT65" s="124">
        <f>('Executive Summary(Best)'!$I62/12)*(1+Expense_Increase2)^(BT$3-1)</f>
        <v>0</v>
      </c>
      <c r="BU65" s="124">
        <f>('Executive Summary(Best)'!$I62/12)*(1+Expense_Increase2)^(BU$3-1)</f>
        <v>0</v>
      </c>
      <c r="BV65" s="124">
        <f>('Executive Summary(Best)'!$I62/12)*(1+Expense_Increase2)^(BV$3-1)</f>
        <v>0</v>
      </c>
      <c r="BW65" s="124">
        <f>('Executive Summary(Best)'!$I62/12)*(1+Expense_Increase2)^(BW$3-1)</f>
        <v>0</v>
      </c>
      <c r="BX65" s="124">
        <f>('Executive Summary(Best)'!$I62/12)*(1+Expense_Increase2)^(BX$3-1)</f>
        <v>0</v>
      </c>
      <c r="BY65" s="124">
        <f>('Executive Summary(Best)'!$I62/12)*(1+Expense_Increase2)^(BY$3-1)</f>
        <v>0</v>
      </c>
      <c r="BZ65" s="124">
        <f>('Executive Summary(Best)'!$I62/12)*(1+Expense_Increase2)^(BZ$3-1)</f>
        <v>0</v>
      </c>
      <c r="CA65" s="124">
        <f>('Executive Summary(Best)'!$I62/12)*(1+Expense_Increase2)^(CA$3-1)</f>
        <v>0</v>
      </c>
      <c r="CB65" s="124">
        <f>('Executive Summary(Best)'!$I62/12)*(1+Expense_Increase2)^(CB$3-1)</f>
        <v>0</v>
      </c>
      <c r="CC65" s="124">
        <f>('Executive Summary(Best)'!$I62/12)*(1+Expense_Increase2)^(CC$3-1)</f>
        <v>0</v>
      </c>
      <c r="CD65" s="124">
        <f>('Executive Summary(Best)'!$I62/12)*(1+Expense_Increase2)^(CD$3-1)</f>
        <v>0</v>
      </c>
      <c r="CE65" s="124">
        <f>('Executive Summary(Best)'!$I62/12)*(1+Expense_Increase2)^(CE$3-1)</f>
        <v>0</v>
      </c>
      <c r="CF65" s="124">
        <f>('Executive Summary(Best)'!$I62/12)*(1+Expense_Increase2)^(CF$3-1)</f>
        <v>0</v>
      </c>
      <c r="CG65" s="124">
        <f>('Executive Summary(Best)'!$I62/12)*(1+Expense_Increase2)^(CG$3-1)</f>
        <v>0</v>
      </c>
      <c r="CH65" s="124">
        <f>('Executive Summary(Best)'!$I62/12)*(1+Expense_Increase2)^(CH$3-1)</f>
        <v>0</v>
      </c>
      <c r="CI65" s="124">
        <f>('Executive Summary(Best)'!$I62/12)*(1+Expense_Increase2)^(CI$3-1)</f>
        <v>0</v>
      </c>
      <c r="CJ65" s="124">
        <f>('Executive Summary(Best)'!$I62/12)*(1+Expense_Increase2)^(CJ$3-1)</f>
        <v>0</v>
      </c>
      <c r="CK65" s="124">
        <f>('Executive Summary(Best)'!$I62/12)*(1+Expense_Increase2)^(CK$3-1)</f>
        <v>0</v>
      </c>
      <c r="CL65" s="124">
        <f>('Executive Summary(Best)'!$I62/12)*(1+Expense_Increase2)^(CL$3-1)</f>
        <v>0</v>
      </c>
      <c r="CM65" s="124">
        <f>('Executive Summary(Best)'!$I62/12)*(1+Expense_Increase2)^(CM$3-1)</f>
        <v>0</v>
      </c>
      <c r="CN65" s="124">
        <f>('Executive Summary(Best)'!$I62/12)*(1+Expense_Increase2)^(CN$3-1)</f>
        <v>0</v>
      </c>
      <c r="CO65" s="124">
        <f>('Executive Summary(Best)'!$I62/12)*(1+Expense_Increase2)^(CO$3-1)</f>
        <v>0</v>
      </c>
      <c r="CP65" s="124">
        <f>('Executive Summary(Best)'!$I62/12)*(1+Expense_Increase2)^(CP$3-1)</f>
        <v>0</v>
      </c>
      <c r="CQ65" s="124">
        <f>('Executive Summary(Best)'!$I62/12)*(1+Expense_Increase2)^(CQ$3-1)</f>
        <v>0</v>
      </c>
      <c r="CR65" s="124">
        <f>('Executive Summary(Best)'!$I62/12)*(1+Expense_Increase2)^(CR$3-1)</f>
        <v>0</v>
      </c>
      <c r="CS65" s="124">
        <f>('Executive Summary(Best)'!$I62/12)*(1+Expense_Increase2)^(CS$3-1)</f>
        <v>0</v>
      </c>
      <c r="CT65" s="124">
        <f>('Executive Summary(Best)'!$I62/12)*(1+Expense_Increase2)^(CT$3-1)</f>
        <v>0</v>
      </c>
      <c r="CU65" s="124">
        <f>('Executive Summary(Best)'!$I62/12)*(1+Expense_Increase2)^(CU$3-1)</f>
        <v>0</v>
      </c>
      <c r="CV65" s="124">
        <f>('Executive Summary(Best)'!$I62/12)*(1+Expense_Increase2)^(CV$3-1)</f>
        <v>0</v>
      </c>
      <c r="CW65" s="124">
        <f>('Executive Summary(Best)'!$I62/12)*(1+Expense_Increase2)^(CW$3-1)</f>
        <v>0</v>
      </c>
      <c r="CX65" s="124">
        <f>('Executive Summary(Best)'!$I62/12)*(1+Expense_Increase2)^(CX$3-1)</f>
        <v>0</v>
      </c>
      <c r="CY65" s="124">
        <f>('Executive Summary(Best)'!$I62/12)*(1+Expense_Increase2)^(CY$3-1)</f>
        <v>0</v>
      </c>
      <c r="CZ65" s="124">
        <f>('Executive Summary(Best)'!$I62/12)*(1+Expense_Increase2)^(CZ$3-1)</f>
        <v>0</v>
      </c>
      <c r="DA65" s="124">
        <f>('Executive Summary(Best)'!$I62/12)*(1+Expense_Increase2)^(DA$3-1)</f>
        <v>0</v>
      </c>
      <c r="DB65" s="124">
        <f>('Executive Summary(Best)'!$I62/12)*(1+Expense_Increase2)^(DB$3-1)</f>
        <v>0</v>
      </c>
      <c r="DC65" s="124">
        <f>('Executive Summary(Best)'!$I62/12)*(1+Expense_Increase2)^(DC$3-1)</f>
        <v>0</v>
      </c>
      <c r="DD65" s="124">
        <f>('Executive Summary(Best)'!$I62/12)*(1+Expense_Increase2)^(DD$3-1)</f>
        <v>0</v>
      </c>
      <c r="DE65" s="124">
        <f>('Executive Summary(Best)'!$I62/12)*(1+Expense_Increase2)^(DE$3-1)</f>
        <v>0</v>
      </c>
      <c r="DF65" s="124">
        <f>('Executive Summary(Best)'!$I62/12)*(1+Expense_Increase2)^(DF$3-1)</f>
        <v>0</v>
      </c>
      <c r="DG65" s="124">
        <f>('Executive Summary(Best)'!$I62/12)*(1+Expense_Increase2)^(DG$3-1)</f>
        <v>0</v>
      </c>
      <c r="DH65" s="124">
        <f>('Executive Summary(Best)'!$I62/12)*(1+Expense_Increase2)^(DH$3-1)</f>
        <v>0</v>
      </c>
      <c r="DI65" s="124">
        <f>('Executive Summary(Best)'!$I62/12)*(1+Expense_Increase2)^(DI$3-1)</f>
        <v>0</v>
      </c>
      <c r="DJ65" s="124">
        <f>('Executive Summary(Best)'!$I62/12)*(1+Expense_Increase2)^(DJ$3-1)</f>
        <v>0</v>
      </c>
      <c r="DK65" s="124">
        <f>('Executive Summary(Best)'!$I62/12)*(1+Expense_Increase2)^(DK$3-1)</f>
        <v>0</v>
      </c>
      <c r="DL65" s="124">
        <f>('Executive Summary(Best)'!$I62/12)*(1+Expense_Increase2)^(DL$3-1)</f>
        <v>0</v>
      </c>
      <c r="DM65" s="124">
        <f>('Executive Summary(Best)'!$I62/12)*(1+Expense_Increase2)^(DM$3-1)</f>
        <v>0</v>
      </c>
      <c r="DN65" s="124">
        <f>('Executive Summary(Best)'!$I62/12)*(1+Expense_Increase2)^(DN$3-1)</f>
        <v>0</v>
      </c>
      <c r="DO65" s="124">
        <f>('Executive Summary(Best)'!$I62/12)*(1+Expense_Increase2)^(DO$3-1)</f>
        <v>0</v>
      </c>
      <c r="DP65" s="124">
        <f>('Executive Summary(Best)'!$I62/12)*(1+Expense_Increase2)^(DP$3-1)</f>
        <v>0</v>
      </c>
      <c r="DQ65" s="124">
        <f>('Executive Summary(Best)'!$I62/12)*(1+Expense_Increase2)^(DQ$3-1)</f>
        <v>0</v>
      </c>
      <c r="DR65" s="124">
        <f>('Executive Summary(Best)'!$I62/12)*(1+Expense_Increase2)^(DR$3-1)</f>
        <v>0</v>
      </c>
      <c r="DS65" s="124">
        <f>('Executive Summary(Best)'!$I62/12)*(1+Expense_Increase2)^(DS$3-1)</f>
        <v>0</v>
      </c>
      <c r="DT65" s="124">
        <f>('Executive Summary(Best)'!$I62/12)*(1+Expense_Increase2)^(DT$3-1)</f>
        <v>0</v>
      </c>
      <c r="DU65" s="124">
        <f>('Executive Summary(Best)'!$I62/12)*(1+Expense_Increase2)^(DU$3-1)</f>
        <v>0</v>
      </c>
      <c r="DV65" s="124">
        <f>('Executive Summary(Best)'!$I62/12)*(1+Expense_Increase2)^(DV$3-1)</f>
        <v>0</v>
      </c>
      <c r="DW65" s="124">
        <f>('Executive Summary(Best)'!$I62/12)*(1+Expense_Increase2)^(DW$3-1)</f>
        <v>0</v>
      </c>
      <c r="DX65" s="124">
        <f>('Executive Summary(Best)'!$I62/12)*(1+Expense_Increase2)^(DX$3-1)</f>
        <v>0</v>
      </c>
      <c r="DY65" s="124">
        <f>('Executive Summary(Best)'!$I62/12)*(1+Expense_Increase2)^(DY$3-1)</f>
        <v>0</v>
      </c>
      <c r="DZ65" s="124">
        <f>('Executive Summary(Best)'!$I62/12)*(1+Expense_Increase2)^(DZ$3-1)</f>
        <v>0</v>
      </c>
      <c r="EA65" s="124">
        <f>('Executive Summary(Best)'!$I62/12)*(1+Expense_Increase2)^(EA$3-1)</f>
        <v>0</v>
      </c>
      <c r="EB65" s="124">
        <f>('Executive Summary(Best)'!$I62/12)*(1+Expense_Increase2)^(EB$3-1)</f>
        <v>0</v>
      </c>
      <c r="EC65" s="124">
        <f>('Executive Summary(Best)'!$I62/12)*(1+Expense_Increase2)^(EC$3-1)</f>
        <v>0</v>
      </c>
      <c r="ED65" s="124">
        <f>('Executive Summary(Best)'!$I62/12)*(1+Expense_Increase2)^(ED$3-1)</f>
        <v>0</v>
      </c>
      <c r="EE65" s="124">
        <f>('Executive Summary(Best)'!$I62/12)*(1+Expense_Increase2)^(EE$3-1)</f>
        <v>0</v>
      </c>
      <c r="EF65" s="124">
        <f>('Executive Summary(Best)'!$I62/12)*(1+Expense_Increase2)^(EF$3-1)</f>
        <v>0</v>
      </c>
      <c r="EG65" s="124">
        <f>('Executive Summary(Best)'!$I62/12)*(1+Expense_Increase2)^(EG$3-1)</f>
        <v>0</v>
      </c>
      <c r="EH65" s="124">
        <f>('Executive Summary(Best)'!$I62/12)*(1+Expense_Increase2)^(EH$3-1)</f>
        <v>0</v>
      </c>
      <c r="EI65" s="124">
        <f>('Executive Summary(Best)'!$I62/12)*(1+Expense_Increase2)^(EI$3-1)</f>
        <v>0</v>
      </c>
      <c r="EJ65" s="124">
        <f>('Executive Summary(Best)'!$I62/12)*(1+Expense_Increase2)^(EJ$3-1)</f>
        <v>0</v>
      </c>
      <c r="EK65" s="124">
        <f>('Executive Summary(Best)'!$I62/12)*(1+Expense_Increase2)^(EK$3-1)</f>
        <v>0</v>
      </c>
      <c r="EL65" s="124">
        <f>('Executive Summary(Best)'!$I62/12)*(1+Expense_Increase2)^(EL$3-1)</f>
        <v>0</v>
      </c>
      <c r="EM65" s="124">
        <f>('Executive Summary(Best)'!$I62/12)*(1+Expense_Increase2)^(EM$3-1)</f>
        <v>0</v>
      </c>
      <c r="EN65" s="124">
        <f>('Executive Summary(Best)'!$I62/12)*(1+Expense_Increase2)^(EN$3-1)</f>
        <v>0</v>
      </c>
      <c r="EO65" s="124">
        <f>('Executive Summary(Best)'!$I62/12)*(1+Expense_Increase2)^(EO$3-1)</f>
        <v>0</v>
      </c>
      <c r="EP65" s="124">
        <f>('Executive Summary(Best)'!$I62/12)*(1+Expense_Increase2)^(EP$3-1)</f>
        <v>0</v>
      </c>
      <c r="EQ65" s="27"/>
    </row>
    <row r="66" spans="1:147" ht="15.75" customHeight="1" x14ac:dyDescent="0.2">
      <c r="B66" s="161" t="str">
        <f>Executive_Summary!F63</f>
        <v xml:space="preserve">Office Salary </v>
      </c>
      <c r="Z66" s="3"/>
      <c r="AA66" s="124">
        <f>('Executive Summary(Best)'!$I63/12)*(1+Expense_Increase2)^(AA$3-1)</f>
        <v>0</v>
      </c>
      <c r="AB66" s="124">
        <f>('Executive Summary(Best)'!$I63/12)*(1+Expense_Increase2)^(AB$3-1)</f>
        <v>0</v>
      </c>
      <c r="AC66" s="124">
        <f>('Executive Summary(Best)'!$I63/12)*(1+Expense_Increase2)^(AC$3-1)</f>
        <v>0</v>
      </c>
      <c r="AD66" s="124">
        <f>('Executive Summary(Best)'!$I63/12)*(1+Expense_Increase2)^(AD$3-1)</f>
        <v>0</v>
      </c>
      <c r="AE66" s="124">
        <f>('Executive Summary(Best)'!$I63/12)*(1+Expense_Increase2)^(AE$3-1)</f>
        <v>0</v>
      </c>
      <c r="AF66" s="124">
        <f>('Executive Summary(Best)'!$I63/12)*(1+Expense_Increase2)^(AF$3-1)</f>
        <v>0</v>
      </c>
      <c r="AG66" s="124">
        <f>('Executive Summary(Best)'!$I63/12)*(1+Expense_Increase2)^(AG$3-1)</f>
        <v>0</v>
      </c>
      <c r="AH66" s="124">
        <f>('Executive Summary(Best)'!$I63/12)*(1+Expense_Increase2)^(AH$3-1)</f>
        <v>0</v>
      </c>
      <c r="AI66" s="124">
        <f>('Executive Summary(Best)'!$I63/12)*(1+Expense_Increase2)^(AI$3-1)</f>
        <v>0</v>
      </c>
      <c r="AJ66" s="124">
        <f>('Executive Summary(Best)'!$I63/12)*(1+Expense_Increase2)^(AJ$3-1)</f>
        <v>0</v>
      </c>
      <c r="AK66" s="124">
        <f>('Executive Summary(Best)'!$I63/12)*(1+Expense_Increase2)^(AK$3-1)</f>
        <v>0</v>
      </c>
      <c r="AL66" s="124">
        <f>('Executive Summary(Best)'!$I63/12)*(1+Expense_Increase2)^(AL$3-1)</f>
        <v>0</v>
      </c>
      <c r="AM66" s="124">
        <f>('Executive Summary(Best)'!$I63/12)*(1+Expense_Increase2)^(AM$3-1)</f>
        <v>0</v>
      </c>
      <c r="AN66" s="124">
        <f>('Executive Summary(Best)'!$I63/12)*(1+Expense_Increase2)^(AN$3-1)</f>
        <v>0</v>
      </c>
      <c r="AO66" s="124">
        <f>('Executive Summary(Best)'!$I63/12)*(1+Expense_Increase2)^(AO$3-1)</f>
        <v>0</v>
      </c>
      <c r="AP66" s="124">
        <f>('Executive Summary(Best)'!$I63/12)*(1+Expense_Increase2)^(AP$3-1)</f>
        <v>0</v>
      </c>
      <c r="AQ66" s="124">
        <f>('Executive Summary(Best)'!$I63/12)*(1+Expense_Increase2)^(AQ$3-1)</f>
        <v>0</v>
      </c>
      <c r="AR66" s="124">
        <f>('Executive Summary(Best)'!$I63/12)*(1+Expense_Increase2)^(AR$3-1)</f>
        <v>0</v>
      </c>
      <c r="AS66" s="124">
        <f>('Executive Summary(Best)'!$I63/12)*(1+Expense_Increase2)^(AS$3-1)</f>
        <v>0</v>
      </c>
      <c r="AT66" s="124">
        <f>('Executive Summary(Best)'!$I63/12)*(1+Expense_Increase2)^(AT$3-1)</f>
        <v>0</v>
      </c>
      <c r="AU66" s="124">
        <f>('Executive Summary(Best)'!$I63/12)*(1+Expense_Increase2)^(AU$3-1)</f>
        <v>0</v>
      </c>
      <c r="AV66" s="124">
        <f>('Executive Summary(Best)'!$I63/12)*(1+Expense_Increase2)^(AV$3-1)</f>
        <v>0</v>
      </c>
      <c r="AW66" s="124">
        <f>('Executive Summary(Best)'!$I63/12)*(1+Expense_Increase2)^(AW$3-1)</f>
        <v>0</v>
      </c>
      <c r="AX66" s="124">
        <f>('Executive Summary(Best)'!$I63/12)*(1+Expense_Increase2)^(AX$3-1)</f>
        <v>0</v>
      </c>
      <c r="AY66" s="124">
        <f>('Executive Summary(Best)'!$I63/12)*(1+Expense_Increase2)^(AY$3-1)</f>
        <v>0</v>
      </c>
      <c r="AZ66" s="124">
        <f>('Executive Summary(Best)'!$I63/12)*(1+Expense_Increase2)^(AZ$3-1)</f>
        <v>0</v>
      </c>
      <c r="BA66" s="124">
        <f>('Executive Summary(Best)'!$I63/12)*(1+Expense_Increase2)^(BA$3-1)</f>
        <v>0</v>
      </c>
      <c r="BB66" s="124">
        <f>('Executive Summary(Best)'!$I63/12)*(1+Expense_Increase2)^(BB$3-1)</f>
        <v>0</v>
      </c>
      <c r="BC66" s="124">
        <f>('Executive Summary(Best)'!$I63/12)*(1+Expense_Increase2)^(BC$3-1)</f>
        <v>0</v>
      </c>
      <c r="BD66" s="124">
        <f>('Executive Summary(Best)'!$I63/12)*(1+Expense_Increase2)^(BD$3-1)</f>
        <v>0</v>
      </c>
      <c r="BE66" s="124">
        <f>('Executive Summary(Best)'!$I63/12)*(1+Expense_Increase2)^(BE$3-1)</f>
        <v>0</v>
      </c>
      <c r="BF66" s="124">
        <f>('Executive Summary(Best)'!$I63/12)*(1+Expense_Increase2)^(BF$3-1)</f>
        <v>0</v>
      </c>
      <c r="BG66" s="124">
        <f>('Executive Summary(Best)'!$I63/12)*(1+Expense_Increase2)^(BG$3-1)</f>
        <v>0</v>
      </c>
      <c r="BH66" s="124">
        <f>('Executive Summary(Best)'!$I63/12)*(1+Expense_Increase2)^(BH$3-1)</f>
        <v>0</v>
      </c>
      <c r="BI66" s="124">
        <f>('Executive Summary(Best)'!$I63/12)*(1+Expense_Increase2)^(BI$3-1)</f>
        <v>0</v>
      </c>
      <c r="BJ66" s="124">
        <f>('Executive Summary(Best)'!$I63/12)*(1+Expense_Increase2)^(BJ$3-1)</f>
        <v>0</v>
      </c>
      <c r="BK66" s="124">
        <f>('Executive Summary(Best)'!$I63/12)*(1+Expense_Increase2)^(BK$3-1)</f>
        <v>0</v>
      </c>
      <c r="BL66" s="124">
        <f>('Executive Summary(Best)'!$I63/12)*(1+Expense_Increase2)^(BL$3-1)</f>
        <v>0</v>
      </c>
      <c r="BM66" s="124">
        <f>('Executive Summary(Best)'!$I63/12)*(1+Expense_Increase2)^(BM$3-1)</f>
        <v>0</v>
      </c>
      <c r="BN66" s="124">
        <f>('Executive Summary(Best)'!$I63/12)*(1+Expense_Increase2)^(BN$3-1)</f>
        <v>0</v>
      </c>
      <c r="BO66" s="124">
        <f>('Executive Summary(Best)'!$I63/12)*(1+Expense_Increase2)^(BO$3-1)</f>
        <v>0</v>
      </c>
      <c r="BP66" s="124">
        <f>('Executive Summary(Best)'!$I63/12)*(1+Expense_Increase2)^(BP$3-1)</f>
        <v>0</v>
      </c>
      <c r="BQ66" s="124">
        <f>('Executive Summary(Best)'!$I63/12)*(1+Expense_Increase2)^(BQ$3-1)</f>
        <v>0</v>
      </c>
      <c r="BR66" s="124">
        <f>('Executive Summary(Best)'!$I63/12)*(1+Expense_Increase2)^(BR$3-1)</f>
        <v>0</v>
      </c>
      <c r="BS66" s="124">
        <f>('Executive Summary(Best)'!$I63/12)*(1+Expense_Increase2)^(BS$3-1)</f>
        <v>0</v>
      </c>
      <c r="BT66" s="124">
        <f>('Executive Summary(Best)'!$I63/12)*(1+Expense_Increase2)^(BT$3-1)</f>
        <v>0</v>
      </c>
      <c r="BU66" s="124">
        <f>('Executive Summary(Best)'!$I63/12)*(1+Expense_Increase2)^(BU$3-1)</f>
        <v>0</v>
      </c>
      <c r="BV66" s="124">
        <f>('Executive Summary(Best)'!$I63/12)*(1+Expense_Increase2)^(BV$3-1)</f>
        <v>0</v>
      </c>
      <c r="BW66" s="124">
        <f>('Executive Summary(Best)'!$I63/12)*(1+Expense_Increase2)^(BW$3-1)</f>
        <v>0</v>
      </c>
      <c r="BX66" s="124">
        <f>('Executive Summary(Best)'!$I63/12)*(1+Expense_Increase2)^(BX$3-1)</f>
        <v>0</v>
      </c>
      <c r="BY66" s="124">
        <f>('Executive Summary(Best)'!$I63/12)*(1+Expense_Increase2)^(BY$3-1)</f>
        <v>0</v>
      </c>
      <c r="BZ66" s="124">
        <f>('Executive Summary(Best)'!$I63/12)*(1+Expense_Increase2)^(BZ$3-1)</f>
        <v>0</v>
      </c>
      <c r="CA66" s="124">
        <f>('Executive Summary(Best)'!$I63/12)*(1+Expense_Increase2)^(CA$3-1)</f>
        <v>0</v>
      </c>
      <c r="CB66" s="124">
        <f>('Executive Summary(Best)'!$I63/12)*(1+Expense_Increase2)^(CB$3-1)</f>
        <v>0</v>
      </c>
      <c r="CC66" s="124">
        <f>('Executive Summary(Best)'!$I63/12)*(1+Expense_Increase2)^(CC$3-1)</f>
        <v>0</v>
      </c>
      <c r="CD66" s="124">
        <f>('Executive Summary(Best)'!$I63/12)*(1+Expense_Increase2)^(CD$3-1)</f>
        <v>0</v>
      </c>
      <c r="CE66" s="124">
        <f>('Executive Summary(Best)'!$I63/12)*(1+Expense_Increase2)^(CE$3-1)</f>
        <v>0</v>
      </c>
      <c r="CF66" s="124">
        <f>('Executive Summary(Best)'!$I63/12)*(1+Expense_Increase2)^(CF$3-1)</f>
        <v>0</v>
      </c>
      <c r="CG66" s="124">
        <f>('Executive Summary(Best)'!$I63/12)*(1+Expense_Increase2)^(CG$3-1)</f>
        <v>0</v>
      </c>
      <c r="CH66" s="124">
        <f>('Executive Summary(Best)'!$I63/12)*(1+Expense_Increase2)^(CH$3-1)</f>
        <v>0</v>
      </c>
      <c r="CI66" s="124">
        <f>('Executive Summary(Best)'!$I63/12)*(1+Expense_Increase2)^(CI$3-1)</f>
        <v>0</v>
      </c>
      <c r="CJ66" s="124">
        <f>('Executive Summary(Best)'!$I63/12)*(1+Expense_Increase2)^(CJ$3-1)</f>
        <v>0</v>
      </c>
      <c r="CK66" s="124">
        <f>('Executive Summary(Best)'!$I63/12)*(1+Expense_Increase2)^(CK$3-1)</f>
        <v>0</v>
      </c>
      <c r="CL66" s="124">
        <f>('Executive Summary(Best)'!$I63/12)*(1+Expense_Increase2)^(CL$3-1)</f>
        <v>0</v>
      </c>
      <c r="CM66" s="124">
        <f>('Executive Summary(Best)'!$I63/12)*(1+Expense_Increase2)^(CM$3-1)</f>
        <v>0</v>
      </c>
      <c r="CN66" s="124">
        <f>('Executive Summary(Best)'!$I63/12)*(1+Expense_Increase2)^(CN$3-1)</f>
        <v>0</v>
      </c>
      <c r="CO66" s="124">
        <f>('Executive Summary(Best)'!$I63/12)*(1+Expense_Increase2)^(CO$3-1)</f>
        <v>0</v>
      </c>
      <c r="CP66" s="124">
        <f>('Executive Summary(Best)'!$I63/12)*(1+Expense_Increase2)^(CP$3-1)</f>
        <v>0</v>
      </c>
      <c r="CQ66" s="124">
        <f>('Executive Summary(Best)'!$I63/12)*(1+Expense_Increase2)^(CQ$3-1)</f>
        <v>0</v>
      </c>
      <c r="CR66" s="124">
        <f>('Executive Summary(Best)'!$I63/12)*(1+Expense_Increase2)^(CR$3-1)</f>
        <v>0</v>
      </c>
      <c r="CS66" s="124">
        <f>('Executive Summary(Best)'!$I63/12)*(1+Expense_Increase2)^(CS$3-1)</f>
        <v>0</v>
      </c>
      <c r="CT66" s="124">
        <f>('Executive Summary(Best)'!$I63/12)*(1+Expense_Increase2)^(CT$3-1)</f>
        <v>0</v>
      </c>
      <c r="CU66" s="124">
        <f>('Executive Summary(Best)'!$I63/12)*(1+Expense_Increase2)^(CU$3-1)</f>
        <v>0</v>
      </c>
      <c r="CV66" s="124">
        <f>('Executive Summary(Best)'!$I63/12)*(1+Expense_Increase2)^(CV$3-1)</f>
        <v>0</v>
      </c>
      <c r="CW66" s="124">
        <f>('Executive Summary(Best)'!$I63/12)*(1+Expense_Increase2)^(CW$3-1)</f>
        <v>0</v>
      </c>
      <c r="CX66" s="124">
        <f>('Executive Summary(Best)'!$I63/12)*(1+Expense_Increase2)^(CX$3-1)</f>
        <v>0</v>
      </c>
      <c r="CY66" s="124">
        <f>('Executive Summary(Best)'!$I63/12)*(1+Expense_Increase2)^(CY$3-1)</f>
        <v>0</v>
      </c>
      <c r="CZ66" s="124">
        <f>('Executive Summary(Best)'!$I63/12)*(1+Expense_Increase2)^(CZ$3-1)</f>
        <v>0</v>
      </c>
      <c r="DA66" s="124">
        <f>('Executive Summary(Best)'!$I63/12)*(1+Expense_Increase2)^(DA$3-1)</f>
        <v>0</v>
      </c>
      <c r="DB66" s="124">
        <f>('Executive Summary(Best)'!$I63/12)*(1+Expense_Increase2)^(DB$3-1)</f>
        <v>0</v>
      </c>
      <c r="DC66" s="124">
        <f>('Executive Summary(Best)'!$I63/12)*(1+Expense_Increase2)^(DC$3-1)</f>
        <v>0</v>
      </c>
      <c r="DD66" s="124">
        <f>('Executive Summary(Best)'!$I63/12)*(1+Expense_Increase2)^(DD$3-1)</f>
        <v>0</v>
      </c>
      <c r="DE66" s="124">
        <f>('Executive Summary(Best)'!$I63/12)*(1+Expense_Increase2)^(DE$3-1)</f>
        <v>0</v>
      </c>
      <c r="DF66" s="124">
        <f>('Executive Summary(Best)'!$I63/12)*(1+Expense_Increase2)^(DF$3-1)</f>
        <v>0</v>
      </c>
      <c r="DG66" s="124">
        <f>('Executive Summary(Best)'!$I63/12)*(1+Expense_Increase2)^(DG$3-1)</f>
        <v>0</v>
      </c>
      <c r="DH66" s="124">
        <f>('Executive Summary(Best)'!$I63/12)*(1+Expense_Increase2)^(DH$3-1)</f>
        <v>0</v>
      </c>
      <c r="DI66" s="124">
        <f>('Executive Summary(Best)'!$I63/12)*(1+Expense_Increase2)^(DI$3-1)</f>
        <v>0</v>
      </c>
      <c r="DJ66" s="124">
        <f>('Executive Summary(Best)'!$I63/12)*(1+Expense_Increase2)^(DJ$3-1)</f>
        <v>0</v>
      </c>
      <c r="DK66" s="124">
        <f>('Executive Summary(Best)'!$I63/12)*(1+Expense_Increase2)^(DK$3-1)</f>
        <v>0</v>
      </c>
      <c r="DL66" s="124">
        <f>('Executive Summary(Best)'!$I63/12)*(1+Expense_Increase2)^(DL$3-1)</f>
        <v>0</v>
      </c>
      <c r="DM66" s="124">
        <f>('Executive Summary(Best)'!$I63/12)*(1+Expense_Increase2)^(DM$3-1)</f>
        <v>0</v>
      </c>
      <c r="DN66" s="124">
        <f>('Executive Summary(Best)'!$I63/12)*(1+Expense_Increase2)^(DN$3-1)</f>
        <v>0</v>
      </c>
      <c r="DO66" s="124">
        <f>('Executive Summary(Best)'!$I63/12)*(1+Expense_Increase2)^(DO$3-1)</f>
        <v>0</v>
      </c>
      <c r="DP66" s="124">
        <f>('Executive Summary(Best)'!$I63/12)*(1+Expense_Increase2)^(DP$3-1)</f>
        <v>0</v>
      </c>
      <c r="DQ66" s="124">
        <f>('Executive Summary(Best)'!$I63/12)*(1+Expense_Increase2)^(DQ$3-1)</f>
        <v>0</v>
      </c>
      <c r="DR66" s="124">
        <f>('Executive Summary(Best)'!$I63/12)*(1+Expense_Increase2)^(DR$3-1)</f>
        <v>0</v>
      </c>
      <c r="DS66" s="124">
        <f>('Executive Summary(Best)'!$I63/12)*(1+Expense_Increase2)^(DS$3-1)</f>
        <v>0</v>
      </c>
      <c r="DT66" s="124">
        <f>('Executive Summary(Best)'!$I63/12)*(1+Expense_Increase2)^(DT$3-1)</f>
        <v>0</v>
      </c>
      <c r="DU66" s="124">
        <f>('Executive Summary(Best)'!$I63/12)*(1+Expense_Increase2)^(DU$3-1)</f>
        <v>0</v>
      </c>
      <c r="DV66" s="124">
        <f>('Executive Summary(Best)'!$I63/12)*(1+Expense_Increase2)^(DV$3-1)</f>
        <v>0</v>
      </c>
      <c r="DW66" s="124">
        <f>('Executive Summary(Best)'!$I63/12)*(1+Expense_Increase2)^(DW$3-1)</f>
        <v>0</v>
      </c>
      <c r="DX66" s="124">
        <f>('Executive Summary(Best)'!$I63/12)*(1+Expense_Increase2)^(DX$3-1)</f>
        <v>0</v>
      </c>
      <c r="DY66" s="124">
        <f>('Executive Summary(Best)'!$I63/12)*(1+Expense_Increase2)^(DY$3-1)</f>
        <v>0</v>
      </c>
      <c r="DZ66" s="124">
        <f>('Executive Summary(Best)'!$I63/12)*(1+Expense_Increase2)^(DZ$3-1)</f>
        <v>0</v>
      </c>
      <c r="EA66" s="124">
        <f>('Executive Summary(Best)'!$I63/12)*(1+Expense_Increase2)^(EA$3-1)</f>
        <v>0</v>
      </c>
      <c r="EB66" s="124">
        <f>('Executive Summary(Best)'!$I63/12)*(1+Expense_Increase2)^(EB$3-1)</f>
        <v>0</v>
      </c>
      <c r="EC66" s="124">
        <f>('Executive Summary(Best)'!$I63/12)*(1+Expense_Increase2)^(EC$3-1)</f>
        <v>0</v>
      </c>
      <c r="ED66" s="124">
        <f>('Executive Summary(Best)'!$I63/12)*(1+Expense_Increase2)^(ED$3-1)</f>
        <v>0</v>
      </c>
      <c r="EE66" s="124">
        <f>('Executive Summary(Best)'!$I63/12)*(1+Expense_Increase2)^(EE$3-1)</f>
        <v>0</v>
      </c>
      <c r="EF66" s="124">
        <f>('Executive Summary(Best)'!$I63/12)*(1+Expense_Increase2)^(EF$3-1)</f>
        <v>0</v>
      </c>
      <c r="EG66" s="124">
        <f>('Executive Summary(Best)'!$I63/12)*(1+Expense_Increase2)^(EG$3-1)</f>
        <v>0</v>
      </c>
      <c r="EH66" s="124">
        <f>('Executive Summary(Best)'!$I63/12)*(1+Expense_Increase2)^(EH$3-1)</f>
        <v>0</v>
      </c>
      <c r="EI66" s="124">
        <f>('Executive Summary(Best)'!$I63/12)*(1+Expense_Increase2)^(EI$3-1)</f>
        <v>0</v>
      </c>
      <c r="EJ66" s="124">
        <f>('Executive Summary(Best)'!$I63/12)*(1+Expense_Increase2)^(EJ$3-1)</f>
        <v>0</v>
      </c>
      <c r="EK66" s="124">
        <f>('Executive Summary(Best)'!$I63/12)*(1+Expense_Increase2)^(EK$3-1)</f>
        <v>0</v>
      </c>
      <c r="EL66" s="124">
        <f>('Executive Summary(Best)'!$I63/12)*(1+Expense_Increase2)^(EL$3-1)</f>
        <v>0</v>
      </c>
      <c r="EM66" s="124">
        <f>('Executive Summary(Best)'!$I63/12)*(1+Expense_Increase2)^(EM$3-1)</f>
        <v>0</v>
      </c>
      <c r="EN66" s="124">
        <f>('Executive Summary(Best)'!$I63/12)*(1+Expense_Increase2)^(EN$3-1)</f>
        <v>0</v>
      </c>
      <c r="EO66" s="124">
        <f>('Executive Summary(Best)'!$I63/12)*(1+Expense_Increase2)^(EO$3-1)</f>
        <v>0</v>
      </c>
      <c r="EP66" s="124">
        <f>('Executive Summary(Best)'!$I63/12)*(1+Expense_Increase2)^(EP$3-1)</f>
        <v>0</v>
      </c>
      <c r="EQ66" s="27"/>
    </row>
    <row r="67" spans="1:147" ht="15.75" customHeight="1" x14ac:dyDescent="0.2">
      <c r="B67" s="161" t="str">
        <f>Executive_Summary!F64</f>
        <v xml:space="preserve">Leasing Commission </v>
      </c>
      <c r="Z67" s="3"/>
      <c r="AA67" s="124">
        <f>('Executive Summary(Best)'!$I64/12)*(1+Expense_Increase2)^(AA$3-1)</f>
        <v>45.791111602375111</v>
      </c>
      <c r="AB67" s="124">
        <f>('Executive Summary(Best)'!$I64/12)*(1+Expense_Increase2)^(AB$3-1)</f>
        <v>45.791111602375111</v>
      </c>
      <c r="AC67" s="124">
        <f>('Executive Summary(Best)'!$I64/12)*(1+Expense_Increase2)^(AC$3-1)</f>
        <v>45.791111602375111</v>
      </c>
      <c r="AD67" s="124">
        <f>('Executive Summary(Best)'!$I64/12)*(1+Expense_Increase2)^(AD$3-1)</f>
        <v>45.791111602375111</v>
      </c>
      <c r="AE67" s="124">
        <f>('Executive Summary(Best)'!$I64/12)*(1+Expense_Increase2)^(AE$3-1)</f>
        <v>45.791111602375111</v>
      </c>
      <c r="AF67" s="124">
        <f>('Executive Summary(Best)'!$I64/12)*(1+Expense_Increase2)^(AF$3-1)</f>
        <v>45.791111602375111</v>
      </c>
      <c r="AG67" s="124">
        <f>('Executive Summary(Best)'!$I64/12)*(1+Expense_Increase2)^(AG$3-1)</f>
        <v>45.791111602375111</v>
      </c>
      <c r="AH67" s="124">
        <f>('Executive Summary(Best)'!$I64/12)*(1+Expense_Increase2)^(AH$3-1)</f>
        <v>45.791111602375111</v>
      </c>
      <c r="AI67" s="124">
        <f>('Executive Summary(Best)'!$I64/12)*(1+Expense_Increase2)^(AI$3-1)</f>
        <v>45.791111602375111</v>
      </c>
      <c r="AJ67" s="124">
        <f>('Executive Summary(Best)'!$I64/12)*(1+Expense_Increase2)^(AJ$3-1)</f>
        <v>45.791111602375111</v>
      </c>
      <c r="AK67" s="124">
        <f>('Executive Summary(Best)'!$I64/12)*(1+Expense_Increase2)^(AK$3-1)</f>
        <v>45.791111602375111</v>
      </c>
      <c r="AL67" s="124">
        <f>('Executive Summary(Best)'!$I64/12)*(1+Expense_Increase2)^(AL$3-1)</f>
        <v>45.791111602375111</v>
      </c>
      <c r="AM67" s="124">
        <f>('Executive Summary(Best)'!$I64/12)*(1+Expense_Increase2)^(AM$3-1)</f>
        <v>46.798516057627367</v>
      </c>
      <c r="AN67" s="124">
        <f>('Executive Summary(Best)'!$I64/12)*(1+Expense_Increase2)^(AN$3-1)</f>
        <v>46.798516057627367</v>
      </c>
      <c r="AO67" s="124">
        <f>('Executive Summary(Best)'!$I64/12)*(1+Expense_Increase2)^(AO$3-1)</f>
        <v>46.798516057627367</v>
      </c>
      <c r="AP67" s="124">
        <f>('Executive Summary(Best)'!$I64/12)*(1+Expense_Increase2)^(AP$3-1)</f>
        <v>46.798516057627367</v>
      </c>
      <c r="AQ67" s="124">
        <f>('Executive Summary(Best)'!$I64/12)*(1+Expense_Increase2)^(AQ$3-1)</f>
        <v>46.798516057627367</v>
      </c>
      <c r="AR67" s="124">
        <f>('Executive Summary(Best)'!$I64/12)*(1+Expense_Increase2)^(AR$3-1)</f>
        <v>46.798516057627367</v>
      </c>
      <c r="AS67" s="124">
        <f>('Executive Summary(Best)'!$I64/12)*(1+Expense_Increase2)^(AS$3-1)</f>
        <v>46.798516057627367</v>
      </c>
      <c r="AT67" s="124">
        <f>('Executive Summary(Best)'!$I64/12)*(1+Expense_Increase2)^(AT$3-1)</f>
        <v>46.798516057627367</v>
      </c>
      <c r="AU67" s="124">
        <f>('Executive Summary(Best)'!$I64/12)*(1+Expense_Increase2)^(AU$3-1)</f>
        <v>46.798516057627367</v>
      </c>
      <c r="AV67" s="124">
        <f>('Executive Summary(Best)'!$I64/12)*(1+Expense_Increase2)^(AV$3-1)</f>
        <v>46.798516057627367</v>
      </c>
      <c r="AW67" s="124">
        <f>('Executive Summary(Best)'!$I64/12)*(1+Expense_Increase2)^(AW$3-1)</f>
        <v>46.798516057627367</v>
      </c>
      <c r="AX67" s="124">
        <f>('Executive Summary(Best)'!$I64/12)*(1+Expense_Increase2)^(AX$3-1)</f>
        <v>46.798516057627367</v>
      </c>
      <c r="AY67" s="124">
        <f>('Executive Summary(Best)'!$I64/12)*(1+Expense_Increase2)^(AY$3-1)</f>
        <v>47.828083410895161</v>
      </c>
      <c r="AZ67" s="124">
        <f>('Executive Summary(Best)'!$I64/12)*(1+Expense_Increase2)^(AZ$3-1)</f>
        <v>47.828083410895161</v>
      </c>
      <c r="BA67" s="124">
        <f>('Executive Summary(Best)'!$I64/12)*(1+Expense_Increase2)^(BA$3-1)</f>
        <v>47.828083410895161</v>
      </c>
      <c r="BB67" s="124">
        <f>('Executive Summary(Best)'!$I64/12)*(1+Expense_Increase2)^(BB$3-1)</f>
        <v>47.828083410895161</v>
      </c>
      <c r="BC67" s="124">
        <f>('Executive Summary(Best)'!$I64/12)*(1+Expense_Increase2)^(BC$3-1)</f>
        <v>47.828083410895161</v>
      </c>
      <c r="BD67" s="124">
        <f>('Executive Summary(Best)'!$I64/12)*(1+Expense_Increase2)^(BD$3-1)</f>
        <v>47.828083410895161</v>
      </c>
      <c r="BE67" s="124">
        <f>('Executive Summary(Best)'!$I64/12)*(1+Expense_Increase2)^(BE$3-1)</f>
        <v>47.828083410895161</v>
      </c>
      <c r="BF67" s="124">
        <f>('Executive Summary(Best)'!$I64/12)*(1+Expense_Increase2)^(BF$3-1)</f>
        <v>47.828083410895161</v>
      </c>
      <c r="BG67" s="124">
        <f>('Executive Summary(Best)'!$I64/12)*(1+Expense_Increase2)^(BG$3-1)</f>
        <v>47.828083410895161</v>
      </c>
      <c r="BH67" s="124">
        <f>('Executive Summary(Best)'!$I64/12)*(1+Expense_Increase2)^(BH$3-1)</f>
        <v>47.828083410895161</v>
      </c>
      <c r="BI67" s="124">
        <f>('Executive Summary(Best)'!$I64/12)*(1+Expense_Increase2)^(BI$3-1)</f>
        <v>47.828083410895161</v>
      </c>
      <c r="BJ67" s="124">
        <f>('Executive Summary(Best)'!$I64/12)*(1+Expense_Increase2)^(BJ$3-1)</f>
        <v>47.828083410895161</v>
      </c>
      <c r="BK67" s="124">
        <f>('Executive Summary(Best)'!$I64/12)*(1+Expense_Increase2)^(BK$3-1)</f>
        <v>48.880301245934859</v>
      </c>
      <c r="BL67" s="124">
        <f>('Executive Summary(Best)'!$I64/12)*(1+Expense_Increase2)^(BL$3-1)</f>
        <v>48.880301245934859</v>
      </c>
      <c r="BM67" s="124">
        <f>('Executive Summary(Best)'!$I64/12)*(1+Expense_Increase2)^(BM$3-1)</f>
        <v>48.880301245934859</v>
      </c>
      <c r="BN67" s="124">
        <f>('Executive Summary(Best)'!$I64/12)*(1+Expense_Increase2)^(BN$3-1)</f>
        <v>48.880301245934859</v>
      </c>
      <c r="BO67" s="124">
        <f>('Executive Summary(Best)'!$I64/12)*(1+Expense_Increase2)^(BO$3-1)</f>
        <v>48.880301245934859</v>
      </c>
      <c r="BP67" s="124">
        <f>('Executive Summary(Best)'!$I64/12)*(1+Expense_Increase2)^(BP$3-1)</f>
        <v>48.880301245934859</v>
      </c>
      <c r="BQ67" s="124">
        <f>('Executive Summary(Best)'!$I64/12)*(1+Expense_Increase2)^(BQ$3-1)</f>
        <v>48.880301245934859</v>
      </c>
      <c r="BR67" s="124">
        <f>('Executive Summary(Best)'!$I64/12)*(1+Expense_Increase2)^(BR$3-1)</f>
        <v>48.880301245934859</v>
      </c>
      <c r="BS67" s="124">
        <f>('Executive Summary(Best)'!$I64/12)*(1+Expense_Increase2)^(BS$3-1)</f>
        <v>48.880301245934859</v>
      </c>
      <c r="BT67" s="124">
        <f>('Executive Summary(Best)'!$I64/12)*(1+Expense_Increase2)^(BT$3-1)</f>
        <v>48.880301245934859</v>
      </c>
      <c r="BU67" s="124">
        <f>('Executive Summary(Best)'!$I64/12)*(1+Expense_Increase2)^(BU$3-1)</f>
        <v>48.880301245934859</v>
      </c>
      <c r="BV67" s="124">
        <f>('Executive Summary(Best)'!$I64/12)*(1+Expense_Increase2)^(BV$3-1)</f>
        <v>48.880301245934859</v>
      </c>
      <c r="BW67" s="124">
        <f>('Executive Summary(Best)'!$I64/12)*(1+Expense_Increase2)^(BW$3-1)</f>
        <v>49.955667873345426</v>
      </c>
      <c r="BX67" s="124">
        <f>('Executive Summary(Best)'!$I64/12)*(1+Expense_Increase2)^(BX$3-1)</f>
        <v>49.955667873345426</v>
      </c>
      <c r="BY67" s="124">
        <f>('Executive Summary(Best)'!$I64/12)*(1+Expense_Increase2)^(BY$3-1)</f>
        <v>49.955667873345426</v>
      </c>
      <c r="BZ67" s="124">
        <f>('Executive Summary(Best)'!$I64/12)*(1+Expense_Increase2)^(BZ$3-1)</f>
        <v>49.955667873345426</v>
      </c>
      <c r="CA67" s="124">
        <f>('Executive Summary(Best)'!$I64/12)*(1+Expense_Increase2)^(CA$3-1)</f>
        <v>49.955667873345426</v>
      </c>
      <c r="CB67" s="124">
        <f>('Executive Summary(Best)'!$I64/12)*(1+Expense_Increase2)^(CB$3-1)</f>
        <v>49.955667873345426</v>
      </c>
      <c r="CC67" s="124">
        <f>('Executive Summary(Best)'!$I64/12)*(1+Expense_Increase2)^(CC$3-1)</f>
        <v>49.955667873345426</v>
      </c>
      <c r="CD67" s="124">
        <f>('Executive Summary(Best)'!$I64/12)*(1+Expense_Increase2)^(CD$3-1)</f>
        <v>49.955667873345426</v>
      </c>
      <c r="CE67" s="124">
        <f>('Executive Summary(Best)'!$I64/12)*(1+Expense_Increase2)^(CE$3-1)</f>
        <v>49.955667873345426</v>
      </c>
      <c r="CF67" s="124">
        <f>('Executive Summary(Best)'!$I64/12)*(1+Expense_Increase2)^(CF$3-1)</f>
        <v>49.955667873345426</v>
      </c>
      <c r="CG67" s="124">
        <f>('Executive Summary(Best)'!$I64/12)*(1+Expense_Increase2)^(CG$3-1)</f>
        <v>49.955667873345426</v>
      </c>
      <c r="CH67" s="124">
        <f>('Executive Summary(Best)'!$I64/12)*(1+Expense_Increase2)^(CH$3-1)</f>
        <v>49.955667873345426</v>
      </c>
      <c r="CI67" s="124">
        <f>('Executive Summary(Best)'!$I64/12)*(1+Expense_Increase2)^(CI$3-1)</f>
        <v>51.054692566559027</v>
      </c>
      <c r="CJ67" s="124">
        <f>('Executive Summary(Best)'!$I64/12)*(1+Expense_Increase2)^(CJ$3-1)</f>
        <v>51.054692566559027</v>
      </c>
      <c r="CK67" s="124">
        <f>('Executive Summary(Best)'!$I64/12)*(1+Expense_Increase2)^(CK$3-1)</f>
        <v>51.054692566559027</v>
      </c>
      <c r="CL67" s="124">
        <f>('Executive Summary(Best)'!$I64/12)*(1+Expense_Increase2)^(CL$3-1)</f>
        <v>51.054692566559027</v>
      </c>
      <c r="CM67" s="124">
        <f>('Executive Summary(Best)'!$I64/12)*(1+Expense_Increase2)^(CM$3-1)</f>
        <v>51.054692566559027</v>
      </c>
      <c r="CN67" s="124">
        <f>('Executive Summary(Best)'!$I64/12)*(1+Expense_Increase2)^(CN$3-1)</f>
        <v>51.054692566559027</v>
      </c>
      <c r="CO67" s="124">
        <f>('Executive Summary(Best)'!$I64/12)*(1+Expense_Increase2)^(CO$3-1)</f>
        <v>51.054692566559027</v>
      </c>
      <c r="CP67" s="124">
        <f>('Executive Summary(Best)'!$I64/12)*(1+Expense_Increase2)^(CP$3-1)</f>
        <v>51.054692566559027</v>
      </c>
      <c r="CQ67" s="124">
        <f>('Executive Summary(Best)'!$I64/12)*(1+Expense_Increase2)^(CQ$3-1)</f>
        <v>51.054692566559027</v>
      </c>
      <c r="CR67" s="124">
        <f>('Executive Summary(Best)'!$I64/12)*(1+Expense_Increase2)^(CR$3-1)</f>
        <v>51.054692566559027</v>
      </c>
      <c r="CS67" s="124">
        <f>('Executive Summary(Best)'!$I64/12)*(1+Expense_Increase2)^(CS$3-1)</f>
        <v>51.054692566559027</v>
      </c>
      <c r="CT67" s="124">
        <f>('Executive Summary(Best)'!$I64/12)*(1+Expense_Increase2)^(CT$3-1)</f>
        <v>51.054692566559027</v>
      </c>
      <c r="CU67" s="124">
        <f>('Executive Summary(Best)'!$I64/12)*(1+Expense_Increase2)^(CU$3-1)</f>
        <v>52.177895803023318</v>
      </c>
      <c r="CV67" s="124">
        <f>('Executive Summary(Best)'!$I64/12)*(1+Expense_Increase2)^(CV$3-1)</f>
        <v>52.177895803023318</v>
      </c>
      <c r="CW67" s="124">
        <f>('Executive Summary(Best)'!$I64/12)*(1+Expense_Increase2)^(CW$3-1)</f>
        <v>52.177895803023318</v>
      </c>
      <c r="CX67" s="124">
        <f>('Executive Summary(Best)'!$I64/12)*(1+Expense_Increase2)^(CX$3-1)</f>
        <v>52.177895803023318</v>
      </c>
      <c r="CY67" s="124">
        <f>('Executive Summary(Best)'!$I64/12)*(1+Expense_Increase2)^(CY$3-1)</f>
        <v>52.177895803023318</v>
      </c>
      <c r="CZ67" s="124">
        <f>('Executive Summary(Best)'!$I64/12)*(1+Expense_Increase2)^(CZ$3-1)</f>
        <v>52.177895803023318</v>
      </c>
      <c r="DA67" s="124">
        <f>('Executive Summary(Best)'!$I64/12)*(1+Expense_Increase2)^(DA$3-1)</f>
        <v>52.177895803023318</v>
      </c>
      <c r="DB67" s="124">
        <f>('Executive Summary(Best)'!$I64/12)*(1+Expense_Increase2)^(DB$3-1)</f>
        <v>52.177895803023318</v>
      </c>
      <c r="DC67" s="124">
        <f>('Executive Summary(Best)'!$I64/12)*(1+Expense_Increase2)^(DC$3-1)</f>
        <v>52.177895803023318</v>
      </c>
      <c r="DD67" s="124">
        <f>('Executive Summary(Best)'!$I64/12)*(1+Expense_Increase2)^(DD$3-1)</f>
        <v>52.177895803023318</v>
      </c>
      <c r="DE67" s="124">
        <f>('Executive Summary(Best)'!$I64/12)*(1+Expense_Increase2)^(DE$3-1)</f>
        <v>52.177895803023318</v>
      </c>
      <c r="DF67" s="124">
        <f>('Executive Summary(Best)'!$I64/12)*(1+Expense_Increase2)^(DF$3-1)</f>
        <v>52.177895803023318</v>
      </c>
      <c r="DG67" s="124">
        <f>('Executive Summary(Best)'!$I64/12)*(1+Expense_Increase2)^(DG$3-1)</f>
        <v>53.325809510689837</v>
      </c>
      <c r="DH67" s="124">
        <f>('Executive Summary(Best)'!$I64/12)*(1+Expense_Increase2)^(DH$3-1)</f>
        <v>53.325809510689837</v>
      </c>
      <c r="DI67" s="124">
        <f>('Executive Summary(Best)'!$I64/12)*(1+Expense_Increase2)^(DI$3-1)</f>
        <v>53.325809510689837</v>
      </c>
      <c r="DJ67" s="124">
        <f>('Executive Summary(Best)'!$I64/12)*(1+Expense_Increase2)^(DJ$3-1)</f>
        <v>53.325809510689837</v>
      </c>
      <c r="DK67" s="124">
        <f>('Executive Summary(Best)'!$I64/12)*(1+Expense_Increase2)^(DK$3-1)</f>
        <v>53.325809510689837</v>
      </c>
      <c r="DL67" s="124">
        <f>('Executive Summary(Best)'!$I64/12)*(1+Expense_Increase2)^(DL$3-1)</f>
        <v>53.325809510689837</v>
      </c>
      <c r="DM67" s="124">
        <f>('Executive Summary(Best)'!$I64/12)*(1+Expense_Increase2)^(DM$3-1)</f>
        <v>53.325809510689837</v>
      </c>
      <c r="DN67" s="124">
        <f>('Executive Summary(Best)'!$I64/12)*(1+Expense_Increase2)^(DN$3-1)</f>
        <v>53.325809510689837</v>
      </c>
      <c r="DO67" s="124">
        <f>('Executive Summary(Best)'!$I64/12)*(1+Expense_Increase2)^(DO$3-1)</f>
        <v>53.325809510689837</v>
      </c>
      <c r="DP67" s="124">
        <f>('Executive Summary(Best)'!$I64/12)*(1+Expense_Increase2)^(DP$3-1)</f>
        <v>53.325809510689837</v>
      </c>
      <c r="DQ67" s="124">
        <f>('Executive Summary(Best)'!$I64/12)*(1+Expense_Increase2)^(DQ$3-1)</f>
        <v>53.325809510689837</v>
      </c>
      <c r="DR67" s="124">
        <f>('Executive Summary(Best)'!$I64/12)*(1+Expense_Increase2)^(DR$3-1)</f>
        <v>53.325809510689837</v>
      </c>
      <c r="DS67" s="124">
        <f>('Executive Summary(Best)'!$I64/12)*(1+Expense_Increase2)^(DS$3-1)</f>
        <v>54.498977319925018</v>
      </c>
      <c r="DT67" s="124">
        <f>('Executive Summary(Best)'!$I64/12)*(1+Expense_Increase2)^(DT$3-1)</f>
        <v>54.498977319925018</v>
      </c>
      <c r="DU67" s="124">
        <f>('Executive Summary(Best)'!$I64/12)*(1+Expense_Increase2)^(DU$3-1)</f>
        <v>54.498977319925018</v>
      </c>
      <c r="DV67" s="124">
        <f>('Executive Summary(Best)'!$I64/12)*(1+Expense_Increase2)^(DV$3-1)</f>
        <v>54.498977319925018</v>
      </c>
      <c r="DW67" s="124">
        <f>('Executive Summary(Best)'!$I64/12)*(1+Expense_Increase2)^(DW$3-1)</f>
        <v>54.498977319925018</v>
      </c>
      <c r="DX67" s="124">
        <f>('Executive Summary(Best)'!$I64/12)*(1+Expense_Increase2)^(DX$3-1)</f>
        <v>54.498977319925018</v>
      </c>
      <c r="DY67" s="124">
        <f>('Executive Summary(Best)'!$I64/12)*(1+Expense_Increase2)^(DY$3-1)</f>
        <v>54.498977319925018</v>
      </c>
      <c r="DZ67" s="124">
        <f>('Executive Summary(Best)'!$I64/12)*(1+Expense_Increase2)^(DZ$3-1)</f>
        <v>54.498977319925018</v>
      </c>
      <c r="EA67" s="124">
        <f>('Executive Summary(Best)'!$I64/12)*(1+Expense_Increase2)^(EA$3-1)</f>
        <v>54.498977319925018</v>
      </c>
      <c r="EB67" s="124">
        <f>('Executive Summary(Best)'!$I64/12)*(1+Expense_Increase2)^(EB$3-1)</f>
        <v>54.498977319925018</v>
      </c>
      <c r="EC67" s="124">
        <f>('Executive Summary(Best)'!$I64/12)*(1+Expense_Increase2)^(EC$3-1)</f>
        <v>54.498977319925018</v>
      </c>
      <c r="ED67" s="124">
        <f>('Executive Summary(Best)'!$I64/12)*(1+Expense_Increase2)^(ED$3-1)</f>
        <v>54.498977319925018</v>
      </c>
      <c r="EE67" s="124">
        <f>('Executive Summary(Best)'!$I64/12)*(1+Expense_Increase2)^(EE$3-1)</f>
        <v>55.697954820963368</v>
      </c>
      <c r="EF67" s="124">
        <f>('Executive Summary(Best)'!$I64/12)*(1+Expense_Increase2)^(EF$3-1)</f>
        <v>55.697954820963368</v>
      </c>
      <c r="EG67" s="124">
        <f>('Executive Summary(Best)'!$I64/12)*(1+Expense_Increase2)^(EG$3-1)</f>
        <v>55.697954820963368</v>
      </c>
      <c r="EH67" s="124">
        <f>('Executive Summary(Best)'!$I64/12)*(1+Expense_Increase2)^(EH$3-1)</f>
        <v>55.697954820963368</v>
      </c>
      <c r="EI67" s="124">
        <f>('Executive Summary(Best)'!$I64/12)*(1+Expense_Increase2)^(EI$3-1)</f>
        <v>55.697954820963368</v>
      </c>
      <c r="EJ67" s="124">
        <f>('Executive Summary(Best)'!$I64/12)*(1+Expense_Increase2)^(EJ$3-1)</f>
        <v>55.697954820963368</v>
      </c>
      <c r="EK67" s="124">
        <f>('Executive Summary(Best)'!$I64/12)*(1+Expense_Increase2)^(EK$3-1)</f>
        <v>55.697954820963368</v>
      </c>
      <c r="EL67" s="124">
        <f>('Executive Summary(Best)'!$I64/12)*(1+Expense_Increase2)^(EL$3-1)</f>
        <v>55.697954820963368</v>
      </c>
      <c r="EM67" s="124">
        <f>('Executive Summary(Best)'!$I64/12)*(1+Expense_Increase2)^(EM$3-1)</f>
        <v>55.697954820963368</v>
      </c>
      <c r="EN67" s="124">
        <f>('Executive Summary(Best)'!$I64/12)*(1+Expense_Increase2)^(EN$3-1)</f>
        <v>55.697954820963368</v>
      </c>
      <c r="EO67" s="124">
        <f>('Executive Summary(Best)'!$I64/12)*(1+Expense_Increase2)^(EO$3-1)</f>
        <v>55.697954820963368</v>
      </c>
      <c r="EP67" s="124">
        <f>('Executive Summary(Best)'!$I64/12)*(1+Expense_Increase2)^(EP$3-1)</f>
        <v>55.697954820963368</v>
      </c>
      <c r="EQ67" s="27"/>
    </row>
    <row r="68" spans="1:147" ht="15.75" customHeight="1" x14ac:dyDescent="0.2">
      <c r="B68" s="161" t="str">
        <f>Executive_Summary!F65</f>
        <v xml:space="preserve">Maintenance Salary </v>
      </c>
      <c r="Z68" s="3"/>
      <c r="AA68" s="124">
        <f>('Executive Summary(Best)'!$I65/12)*(1+Expense_Increase2)^(AA$3-1)</f>
        <v>0</v>
      </c>
      <c r="AB68" s="124">
        <f>('Executive Summary(Best)'!$I65/12)*(1+Expense_Increase2)^(AB$3-1)</f>
        <v>0</v>
      </c>
      <c r="AC68" s="124">
        <f>('Executive Summary(Best)'!$I65/12)*(1+Expense_Increase2)^(AC$3-1)</f>
        <v>0</v>
      </c>
      <c r="AD68" s="124">
        <f>('Executive Summary(Best)'!$I65/12)*(1+Expense_Increase2)^(AD$3-1)</f>
        <v>0</v>
      </c>
      <c r="AE68" s="124">
        <f>('Executive Summary(Best)'!$I65/12)*(1+Expense_Increase2)^(AE$3-1)</f>
        <v>0</v>
      </c>
      <c r="AF68" s="124">
        <f>('Executive Summary(Best)'!$I65/12)*(1+Expense_Increase2)^(AF$3-1)</f>
        <v>0</v>
      </c>
      <c r="AG68" s="124">
        <f>('Executive Summary(Best)'!$I65/12)*(1+Expense_Increase2)^(AG$3-1)</f>
        <v>0</v>
      </c>
      <c r="AH68" s="124">
        <f>('Executive Summary(Best)'!$I65/12)*(1+Expense_Increase2)^(AH$3-1)</f>
        <v>0</v>
      </c>
      <c r="AI68" s="124">
        <f>('Executive Summary(Best)'!$I65/12)*(1+Expense_Increase2)^(AI$3-1)</f>
        <v>0</v>
      </c>
      <c r="AJ68" s="124">
        <f>('Executive Summary(Best)'!$I65/12)*(1+Expense_Increase2)^(AJ$3-1)</f>
        <v>0</v>
      </c>
      <c r="AK68" s="124">
        <f>('Executive Summary(Best)'!$I65/12)*(1+Expense_Increase2)^(AK$3-1)</f>
        <v>0</v>
      </c>
      <c r="AL68" s="124">
        <f>('Executive Summary(Best)'!$I65/12)*(1+Expense_Increase2)^(AL$3-1)</f>
        <v>0</v>
      </c>
      <c r="AM68" s="124">
        <f>('Executive Summary(Best)'!$I65/12)*(1+Expense_Increase2)^(AM$3-1)</f>
        <v>0</v>
      </c>
      <c r="AN68" s="124">
        <f>('Executive Summary(Best)'!$I65/12)*(1+Expense_Increase2)^(AN$3-1)</f>
        <v>0</v>
      </c>
      <c r="AO68" s="124">
        <f>('Executive Summary(Best)'!$I65/12)*(1+Expense_Increase2)^(AO$3-1)</f>
        <v>0</v>
      </c>
      <c r="AP68" s="124">
        <f>('Executive Summary(Best)'!$I65/12)*(1+Expense_Increase2)^(AP$3-1)</f>
        <v>0</v>
      </c>
      <c r="AQ68" s="124">
        <f>('Executive Summary(Best)'!$I65/12)*(1+Expense_Increase2)^(AQ$3-1)</f>
        <v>0</v>
      </c>
      <c r="AR68" s="124">
        <f>('Executive Summary(Best)'!$I65/12)*(1+Expense_Increase2)^(AR$3-1)</f>
        <v>0</v>
      </c>
      <c r="AS68" s="124">
        <f>('Executive Summary(Best)'!$I65/12)*(1+Expense_Increase2)^(AS$3-1)</f>
        <v>0</v>
      </c>
      <c r="AT68" s="124">
        <f>('Executive Summary(Best)'!$I65/12)*(1+Expense_Increase2)^(AT$3-1)</f>
        <v>0</v>
      </c>
      <c r="AU68" s="124">
        <f>('Executive Summary(Best)'!$I65/12)*(1+Expense_Increase2)^(AU$3-1)</f>
        <v>0</v>
      </c>
      <c r="AV68" s="124">
        <f>('Executive Summary(Best)'!$I65/12)*(1+Expense_Increase2)^(AV$3-1)</f>
        <v>0</v>
      </c>
      <c r="AW68" s="124">
        <f>('Executive Summary(Best)'!$I65/12)*(1+Expense_Increase2)^(AW$3-1)</f>
        <v>0</v>
      </c>
      <c r="AX68" s="124">
        <f>('Executive Summary(Best)'!$I65/12)*(1+Expense_Increase2)^(AX$3-1)</f>
        <v>0</v>
      </c>
      <c r="AY68" s="124">
        <f>('Executive Summary(Best)'!$I65/12)*(1+Expense_Increase2)^(AY$3-1)</f>
        <v>0</v>
      </c>
      <c r="AZ68" s="124">
        <f>('Executive Summary(Best)'!$I65/12)*(1+Expense_Increase2)^(AZ$3-1)</f>
        <v>0</v>
      </c>
      <c r="BA68" s="124">
        <f>('Executive Summary(Best)'!$I65/12)*(1+Expense_Increase2)^(BA$3-1)</f>
        <v>0</v>
      </c>
      <c r="BB68" s="124">
        <f>('Executive Summary(Best)'!$I65/12)*(1+Expense_Increase2)^(BB$3-1)</f>
        <v>0</v>
      </c>
      <c r="BC68" s="124">
        <f>('Executive Summary(Best)'!$I65/12)*(1+Expense_Increase2)^(BC$3-1)</f>
        <v>0</v>
      </c>
      <c r="BD68" s="124">
        <f>('Executive Summary(Best)'!$I65/12)*(1+Expense_Increase2)^(BD$3-1)</f>
        <v>0</v>
      </c>
      <c r="BE68" s="124">
        <f>('Executive Summary(Best)'!$I65/12)*(1+Expense_Increase2)^(BE$3-1)</f>
        <v>0</v>
      </c>
      <c r="BF68" s="124">
        <f>('Executive Summary(Best)'!$I65/12)*(1+Expense_Increase2)^(BF$3-1)</f>
        <v>0</v>
      </c>
      <c r="BG68" s="124">
        <f>('Executive Summary(Best)'!$I65/12)*(1+Expense_Increase2)^(BG$3-1)</f>
        <v>0</v>
      </c>
      <c r="BH68" s="124">
        <f>('Executive Summary(Best)'!$I65/12)*(1+Expense_Increase2)^(BH$3-1)</f>
        <v>0</v>
      </c>
      <c r="BI68" s="124">
        <f>('Executive Summary(Best)'!$I65/12)*(1+Expense_Increase2)^(BI$3-1)</f>
        <v>0</v>
      </c>
      <c r="BJ68" s="124">
        <f>('Executive Summary(Best)'!$I65/12)*(1+Expense_Increase2)^(BJ$3-1)</f>
        <v>0</v>
      </c>
      <c r="BK68" s="124">
        <f>('Executive Summary(Best)'!$I65/12)*(1+Expense_Increase2)^(BK$3-1)</f>
        <v>0</v>
      </c>
      <c r="BL68" s="124">
        <f>('Executive Summary(Best)'!$I65/12)*(1+Expense_Increase2)^(BL$3-1)</f>
        <v>0</v>
      </c>
      <c r="BM68" s="124">
        <f>('Executive Summary(Best)'!$I65/12)*(1+Expense_Increase2)^(BM$3-1)</f>
        <v>0</v>
      </c>
      <c r="BN68" s="124">
        <f>('Executive Summary(Best)'!$I65/12)*(1+Expense_Increase2)^(BN$3-1)</f>
        <v>0</v>
      </c>
      <c r="BO68" s="124">
        <f>('Executive Summary(Best)'!$I65/12)*(1+Expense_Increase2)^(BO$3-1)</f>
        <v>0</v>
      </c>
      <c r="BP68" s="124">
        <f>('Executive Summary(Best)'!$I65/12)*(1+Expense_Increase2)^(BP$3-1)</f>
        <v>0</v>
      </c>
      <c r="BQ68" s="124">
        <f>('Executive Summary(Best)'!$I65/12)*(1+Expense_Increase2)^(BQ$3-1)</f>
        <v>0</v>
      </c>
      <c r="BR68" s="124">
        <f>('Executive Summary(Best)'!$I65/12)*(1+Expense_Increase2)^(BR$3-1)</f>
        <v>0</v>
      </c>
      <c r="BS68" s="124">
        <f>('Executive Summary(Best)'!$I65/12)*(1+Expense_Increase2)^(BS$3-1)</f>
        <v>0</v>
      </c>
      <c r="BT68" s="124">
        <f>('Executive Summary(Best)'!$I65/12)*(1+Expense_Increase2)^(BT$3-1)</f>
        <v>0</v>
      </c>
      <c r="BU68" s="124">
        <f>('Executive Summary(Best)'!$I65/12)*(1+Expense_Increase2)^(BU$3-1)</f>
        <v>0</v>
      </c>
      <c r="BV68" s="124">
        <f>('Executive Summary(Best)'!$I65/12)*(1+Expense_Increase2)^(BV$3-1)</f>
        <v>0</v>
      </c>
      <c r="BW68" s="124">
        <f>('Executive Summary(Best)'!$I65/12)*(1+Expense_Increase2)^(BW$3-1)</f>
        <v>0</v>
      </c>
      <c r="BX68" s="124">
        <f>('Executive Summary(Best)'!$I65/12)*(1+Expense_Increase2)^(BX$3-1)</f>
        <v>0</v>
      </c>
      <c r="BY68" s="124">
        <f>('Executive Summary(Best)'!$I65/12)*(1+Expense_Increase2)^(BY$3-1)</f>
        <v>0</v>
      </c>
      <c r="BZ68" s="124">
        <f>('Executive Summary(Best)'!$I65/12)*(1+Expense_Increase2)^(BZ$3-1)</f>
        <v>0</v>
      </c>
      <c r="CA68" s="124">
        <f>('Executive Summary(Best)'!$I65/12)*(1+Expense_Increase2)^(CA$3-1)</f>
        <v>0</v>
      </c>
      <c r="CB68" s="124">
        <f>('Executive Summary(Best)'!$I65/12)*(1+Expense_Increase2)^(CB$3-1)</f>
        <v>0</v>
      </c>
      <c r="CC68" s="124">
        <f>('Executive Summary(Best)'!$I65/12)*(1+Expense_Increase2)^(CC$3-1)</f>
        <v>0</v>
      </c>
      <c r="CD68" s="124">
        <f>('Executive Summary(Best)'!$I65/12)*(1+Expense_Increase2)^(CD$3-1)</f>
        <v>0</v>
      </c>
      <c r="CE68" s="124">
        <f>('Executive Summary(Best)'!$I65/12)*(1+Expense_Increase2)^(CE$3-1)</f>
        <v>0</v>
      </c>
      <c r="CF68" s="124">
        <f>('Executive Summary(Best)'!$I65/12)*(1+Expense_Increase2)^(CF$3-1)</f>
        <v>0</v>
      </c>
      <c r="CG68" s="124">
        <f>('Executive Summary(Best)'!$I65/12)*(1+Expense_Increase2)^(CG$3-1)</f>
        <v>0</v>
      </c>
      <c r="CH68" s="124">
        <f>('Executive Summary(Best)'!$I65/12)*(1+Expense_Increase2)^(CH$3-1)</f>
        <v>0</v>
      </c>
      <c r="CI68" s="124">
        <f>('Executive Summary(Best)'!$I65/12)*(1+Expense_Increase2)^(CI$3-1)</f>
        <v>0</v>
      </c>
      <c r="CJ68" s="124">
        <f>('Executive Summary(Best)'!$I65/12)*(1+Expense_Increase2)^(CJ$3-1)</f>
        <v>0</v>
      </c>
      <c r="CK68" s="124">
        <f>('Executive Summary(Best)'!$I65/12)*(1+Expense_Increase2)^(CK$3-1)</f>
        <v>0</v>
      </c>
      <c r="CL68" s="124">
        <f>('Executive Summary(Best)'!$I65/12)*(1+Expense_Increase2)^(CL$3-1)</f>
        <v>0</v>
      </c>
      <c r="CM68" s="124">
        <f>('Executive Summary(Best)'!$I65/12)*(1+Expense_Increase2)^(CM$3-1)</f>
        <v>0</v>
      </c>
      <c r="CN68" s="124">
        <f>('Executive Summary(Best)'!$I65/12)*(1+Expense_Increase2)^(CN$3-1)</f>
        <v>0</v>
      </c>
      <c r="CO68" s="124">
        <f>('Executive Summary(Best)'!$I65/12)*(1+Expense_Increase2)^(CO$3-1)</f>
        <v>0</v>
      </c>
      <c r="CP68" s="124">
        <f>('Executive Summary(Best)'!$I65/12)*(1+Expense_Increase2)^(CP$3-1)</f>
        <v>0</v>
      </c>
      <c r="CQ68" s="124">
        <f>('Executive Summary(Best)'!$I65/12)*(1+Expense_Increase2)^(CQ$3-1)</f>
        <v>0</v>
      </c>
      <c r="CR68" s="124">
        <f>('Executive Summary(Best)'!$I65/12)*(1+Expense_Increase2)^(CR$3-1)</f>
        <v>0</v>
      </c>
      <c r="CS68" s="124">
        <f>('Executive Summary(Best)'!$I65/12)*(1+Expense_Increase2)^(CS$3-1)</f>
        <v>0</v>
      </c>
      <c r="CT68" s="124">
        <f>('Executive Summary(Best)'!$I65/12)*(1+Expense_Increase2)^(CT$3-1)</f>
        <v>0</v>
      </c>
      <c r="CU68" s="124">
        <f>('Executive Summary(Best)'!$I65/12)*(1+Expense_Increase2)^(CU$3-1)</f>
        <v>0</v>
      </c>
      <c r="CV68" s="124">
        <f>('Executive Summary(Best)'!$I65/12)*(1+Expense_Increase2)^(CV$3-1)</f>
        <v>0</v>
      </c>
      <c r="CW68" s="124">
        <f>('Executive Summary(Best)'!$I65/12)*(1+Expense_Increase2)^(CW$3-1)</f>
        <v>0</v>
      </c>
      <c r="CX68" s="124">
        <f>('Executive Summary(Best)'!$I65/12)*(1+Expense_Increase2)^(CX$3-1)</f>
        <v>0</v>
      </c>
      <c r="CY68" s="124">
        <f>('Executive Summary(Best)'!$I65/12)*(1+Expense_Increase2)^(CY$3-1)</f>
        <v>0</v>
      </c>
      <c r="CZ68" s="124">
        <f>('Executive Summary(Best)'!$I65/12)*(1+Expense_Increase2)^(CZ$3-1)</f>
        <v>0</v>
      </c>
      <c r="DA68" s="124">
        <f>('Executive Summary(Best)'!$I65/12)*(1+Expense_Increase2)^(DA$3-1)</f>
        <v>0</v>
      </c>
      <c r="DB68" s="124">
        <f>('Executive Summary(Best)'!$I65/12)*(1+Expense_Increase2)^(DB$3-1)</f>
        <v>0</v>
      </c>
      <c r="DC68" s="124">
        <f>('Executive Summary(Best)'!$I65/12)*(1+Expense_Increase2)^(DC$3-1)</f>
        <v>0</v>
      </c>
      <c r="DD68" s="124">
        <f>('Executive Summary(Best)'!$I65/12)*(1+Expense_Increase2)^(DD$3-1)</f>
        <v>0</v>
      </c>
      <c r="DE68" s="124">
        <f>('Executive Summary(Best)'!$I65/12)*(1+Expense_Increase2)^(DE$3-1)</f>
        <v>0</v>
      </c>
      <c r="DF68" s="124">
        <f>('Executive Summary(Best)'!$I65/12)*(1+Expense_Increase2)^(DF$3-1)</f>
        <v>0</v>
      </c>
      <c r="DG68" s="124">
        <f>('Executive Summary(Best)'!$I65/12)*(1+Expense_Increase2)^(DG$3-1)</f>
        <v>0</v>
      </c>
      <c r="DH68" s="124">
        <f>('Executive Summary(Best)'!$I65/12)*(1+Expense_Increase2)^(DH$3-1)</f>
        <v>0</v>
      </c>
      <c r="DI68" s="124">
        <f>('Executive Summary(Best)'!$I65/12)*(1+Expense_Increase2)^(DI$3-1)</f>
        <v>0</v>
      </c>
      <c r="DJ68" s="124">
        <f>('Executive Summary(Best)'!$I65/12)*(1+Expense_Increase2)^(DJ$3-1)</f>
        <v>0</v>
      </c>
      <c r="DK68" s="124">
        <f>('Executive Summary(Best)'!$I65/12)*(1+Expense_Increase2)^(DK$3-1)</f>
        <v>0</v>
      </c>
      <c r="DL68" s="124">
        <f>('Executive Summary(Best)'!$I65/12)*(1+Expense_Increase2)^(DL$3-1)</f>
        <v>0</v>
      </c>
      <c r="DM68" s="124">
        <f>('Executive Summary(Best)'!$I65/12)*(1+Expense_Increase2)^(DM$3-1)</f>
        <v>0</v>
      </c>
      <c r="DN68" s="124">
        <f>('Executive Summary(Best)'!$I65/12)*(1+Expense_Increase2)^(DN$3-1)</f>
        <v>0</v>
      </c>
      <c r="DO68" s="124">
        <f>('Executive Summary(Best)'!$I65/12)*(1+Expense_Increase2)^(DO$3-1)</f>
        <v>0</v>
      </c>
      <c r="DP68" s="124">
        <f>('Executive Summary(Best)'!$I65/12)*(1+Expense_Increase2)^(DP$3-1)</f>
        <v>0</v>
      </c>
      <c r="DQ68" s="124">
        <f>('Executive Summary(Best)'!$I65/12)*(1+Expense_Increase2)^(DQ$3-1)</f>
        <v>0</v>
      </c>
      <c r="DR68" s="124">
        <f>('Executive Summary(Best)'!$I65/12)*(1+Expense_Increase2)^(DR$3-1)</f>
        <v>0</v>
      </c>
      <c r="DS68" s="124">
        <f>('Executive Summary(Best)'!$I65/12)*(1+Expense_Increase2)^(DS$3-1)</f>
        <v>0</v>
      </c>
      <c r="DT68" s="124">
        <f>('Executive Summary(Best)'!$I65/12)*(1+Expense_Increase2)^(DT$3-1)</f>
        <v>0</v>
      </c>
      <c r="DU68" s="124">
        <f>('Executive Summary(Best)'!$I65/12)*(1+Expense_Increase2)^(DU$3-1)</f>
        <v>0</v>
      </c>
      <c r="DV68" s="124">
        <f>('Executive Summary(Best)'!$I65/12)*(1+Expense_Increase2)^(DV$3-1)</f>
        <v>0</v>
      </c>
      <c r="DW68" s="124">
        <f>('Executive Summary(Best)'!$I65/12)*(1+Expense_Increase2)^(DW$3-1)</f>
        <v>0</v>
      </c>
      <c r="DX68" s="124">
        <f>('Executive Summary(Best)'!$I65/12)*(1+Expense_Increase2)^(DX$3-1)</f>
        <v>0</v>
      </c>
      <c r="DY68" s="124">
        <f>('Executive Summary(Best)'!$I65/12)*(1+Expense_Increase2)^(DY$3-1)</f>
        <v>0</v>
      </c>
      <c r="DZ68" s="124">
        <f>('Executive Summary(Best)'!$I65/12)*(1+Expense_Increase2)^(DZ$3-1)</f>
        <v>0</v>
      </c>
      <c r="EA68" s="124">
        <f>('Executive Summary(Best)'!$I65/12)*(1+Expense_Increase2)^(EA$3-1)</f>
        <v>0</v>
      </c>
      <c r="EB68" s="124">
        <f>('Executive Summary(Best)'!$I65/12)*(1+Expense_Increase2)^(EB$3-1)</f>
        <v>0</v>
      </c>
      <c r="EC68" s="124">
        <f>('Executive Summary(Best)'!$I65/12)*(1+Expense_Increase2)^(EC$3-1)</f>
        <v>0</v>
      </c>
      <c r="ED68" s="124">
        <f>('Executive Summary(Best)'!$I65/12)*(1+Expense_Increase2)^(ED$3-1)</f>
        <v>0</v>
      </c>
      <c r="EE68" s="124">
        <f>('Executive Summary(Best)'!$I65/12)*(1+Expense_Increase2)^(EE$3-1)</f>
        <v>0</v>
      </c>
      <c r="EF68" s="124">
        <f>('Executive Summary(Best)'!$I65/12)*(1+Expense_Increase2)^(EF$3-1)</f>
        <v>0</v>
      </c>
      <c r="EG68" s="124">
        <f>('Executive Summary(Best)'!$I65/12)*(1+Expense_Increase2)^(EG$3-1)</f>
        <v>0</v>
      </c>
      <c r="EH68" s="124">
        <f>('Executive Summary(Best)'!$I65/12)*(1+Expense_Increase2)^(EH$3-1)</f>
        <v>0</v>
      </c>
      <c r="EI68" s="124">
        <f>('Executive Summary(Best)'!$I65/12)*(1+Expense_Increase2)^(EI$3-1)</f>
        <v>0</v>
      </c>
      <c r="EJ68" s="124">
        <f>('Executive Summary(Best)'!$I65/12)*(1+Expense_Increase2)^(EJ$3-1)</f>
        <v>0</v>
      </c>
      <c r="EK68" s="124">
        <f>('Executive Summary(Best)'!$I65/12)*(1+Expense_Increase2)^(EK$3-1)</f>
        <v>0</v>
      </c>
      <c r="EL68" s="124">
        <f>('Executive Summary(Best)'!$I65/12)*(1+Expense_Increase2)^(EL$3-1)</f>
        <v>0</v>
      </c>
      <c r="EM68" s="124">
        <f>('Executive Summary(Best)'!$I65/12)*(1+Expense_Increase2)^(EM$3-1)</f>
        <v>0</v>
      </c>
      <c r="EN68" s="124">
        <f>('Executive Summary(Best)'!$I65/12)*(1+Expense_Increase2)^(EN$3-1)</f>
        <v>0</v>
      </c>
      <c r="EO68" s="124">
        <f>('Executive Summary(Best)'!$I65/12)*(1+Expense_Increase2)^(EO$3-1)</f>
        <v>0</v>
      </c>
      <c r="EP68" s="124">
        <f>('Executive Summary(Best)'!$I65/12)*(1+Expense_Increase2)^(EP$3-1)</f>
        <v>0</v>
      </c>
      <c r="EQ68" s="27"/>
    </row>
    <row r="69" spans="1:147" ht="15.75" customHeight="1" x14ac:dyDescent="0.2">
      <c r="B69" s="161" t="str">
        <f>Executive_Summary!F66</f>
        <v xml:space="preserve">401(k)/Retirement  </v>
      </c>
      <c r="Z69" s="3"/>
      <c r="AA69" s="124">
        <f>('Executive Summary(Best)'!$I66/12)*(1+Expense_Increase2)^(AA$3-1)</f>
        <v>0</v>
      </c>
      <c r="AB69" s="124">
        <f>('Executive Summary(Best)'!$I66/12)*(1+Expense_Increase2)^(AB$3-1)</f>
        <v>0</v>
      </c>
      <c r="AC69" s="124">
        <f>('Executive Summary(Best)'!$I66/12)*(1+Expense_Increase2)^(AC$3-1)</f>
        <v>0</v>
      </c>
      <c r="AD69" s="124">
        <f>('Executive Summary(Best)'!$I66/12)*(1+Expense_Increase2)^(AD$3-1)</f>
        <v>0</v>
      </c>
      <c r="AE69" s="124">
        <f>('Executive Summary(Best)'!$I66/12)*(1+Expense_Increase2)^(AE$3-1)</f>
        <v>0</v>
      </c>
      <c r="AF69" s="124">
        <f>('Executive Summary(Best)'!$I66/12)*(1+Expense_Increase2)^(AF$3-1)</f>
        <v>0</v>
      </c>
      <c r="AG69" s="124">
        <f>('Executive Summary(Best)'!$I66/12)*(1+Expense_Increase2)^(AG$3-1)</f>
        <v>0</v>
      </c>
      <c r="AH69" s="124">
        <f>('Executive Summary(Best)'!$I66/12)*(1+Expense_Increase2)^(AH$3-1)</f>
        <v>0</v>
      </c>
      <c r="AI69" s="124">
        <f>('Executive Summary(Best)'!$I66/12)*(1+Expense_Increase2)^(AI$3-1)</f>
        <v>0</v>
      </c>
      <c r="AJ69" s="124">
        <f>('Executive Summary(Best)'!$I66/12)*(1+Expense_Increase2)^(AJ$3-1)</f>
        <v>0</v>
      </c>
      <c r="AK69" s="124">
        <f>('Executive Summary(Best)'!$I66/12)*(1+Expense_Increase2)^(AK$3-1)</f>
        <v>0</v>
      </c>
      <c r="AL69" s="124">
        <f>('Executive Summary(Best)'!$I66/12)*(1+Expense_Increase2)^(AL$3-1)</f>
        <v>0</v>
      </c>
      <c r="AM69" s="124">
        <f>('Executive Summary(Best)'!$I66/12)*(1+Expense_Increase2)^(AM$3-1)</f>
        <v>0</v>
      </c>
      <c r="AN69" s="124">
        <f>('Executive Summary(Best)'!$I66/12)*(1+Expense_Increase2)^(AN$3-1)</f>
        <v>0</v>
      </c>
      <c r="AO69" s="124">
        <f>('Executive Summary(Best)'!$I66/12)*(1+Expense_Increase2)^(AO$3-1)</f>
        <v>0</v>
      </c>
      <c r="AP69" s="124">
        <f>('Executive Summary(Best)'!$I66/12)*(1+Expense_Increase2)^(AP$3-1)</f>
        <v>0</v>
      </c>
      <c r="AQ69" s="124">
        <f>('Executive Summary(Best)'!$I66/12)*(1+Expense_Increase2)^(AQ$3-1)</f>
        <v>0</v>
      </c>
      <c r="AR69" s="124">
        <f>('Executive Summary(Best)'!$I66/12)*(1+Expense_Increase2)^(AR$3-1)</f>
        <v>0</v>
      </c>
      <c r="AS69" s="124">
        <f>('Executive Summary(Best)'!$I66/12)*(1+Expense_Increase2)^(AS$3-1)</f>
        <v>0</v>
      </c>
      <c r="AT69" s="124">
        <f>('Executive Summary(Best)'!$I66/12)*(1+Expense_Increase2)^(AT$3-1)</f>
        <v>0</v>
      </c>
      <c r="AU69" s="124">
        <f>('Executive Summary(Best)'!$I66/12)*(1+Expense_Increase2)^(AU$3-1)</f>
        <v>0</v>
      </c>
      <c r="AV69" s="124">
        <f>('Executive Summary(Best)'!$I66/12)*(1+Expense_Increase2)^(AV$3-1)</f>
        <v>0</v>
      </c>
      <c r="AW69" s="124">
        <f>('Executive Summary(Best)'!$I66/12)*(1+Expense_Increase2)^(AW$3-1)</f>
        <v>0</v>
      </c>
      <c r="AX69" s="124">
        <f>('Executive Summary(Best)'!$I66/12)*(1+Expense_Increase2)^(AX$3-1)</f>
        <v>0</v>
      </c>
      <c r="AY69" s="124">
        <f>('Executive Summary(Best)'!$I66/12)*(1+Expense_Increase2)^(AY$3-1)</f>
        <v>0</v>
      </c>
      <c r="AZ69" s="124">
        <f>('Executive Summary(Best)'!$I66/12)*(1+Expense_Increase2)^(AZ$3-1)</f>
        <v>0</v>
      </c>
      <c r="BA69" s="124">
        <f>('Executive Summary(Best)'!$I66/12)*(1+Expense_Increase2)^(BA$3-1)</f>
        <v>0</v>
      </c>
      <c r="BB69" s="124">
        <f>('Executive Summary(Best)'!$I66/12)*(1+Expense_Increase2)^(BB$3-1)</f>
        <v>0</v>
      </c>
      <c r="BC69" s="124">
        <f>('Executive Summary(Best)'!$I66/12)*(1+Expense_Increase2)^(BC$3-1)</f>
        <v>0</v>
      </c>
      <c r="BD69" s="124">
        <f>('Executive Summary(Best)'!$I66/12)*(1+Expense_Increase2)^(BD$3-1)</f>
        <v>0</v>
      </c>
      <c r="BE69" s="124">
        <f>('Executive Summary(Best)'!$I66/12)*(1+Expense_Increase2)^(BE$3-1)</f>
        <v>0</v>
      </c>
      <c r="BF69" s="124">
        <f>('Executive Summary(Best)'!$I66/12)*(1+Expense_Increase2)^(BF$3-1)</f>
        <v>0</v>
      </c>
      <c r="BG69" s="124">
        <f>('Executive Summary(Best)'!$I66/12)*(1+Expense_Increase2)^(BG$3-1)</f>
        <v>0</v>
      </c>
      <c r="BH69" s="124">
        <f>('Executive Summary(Best)'!$I66/12)*(1+Expense_Increase2)^(BH$3-1)</f>
        <v>0</v>
      </c>
      <c r="BI69" s="124">
        <f>('Executive Summary(Best)'!$I66/12)*(1+Expense_Increase2)^(BI$3-1)</f>
        <v>0</v>
      </c>
      <c r="BJ69" s="124">
        <f>('Executive Summary(Best)'!$I66/12)*(1+Expense_Increase2)^(BJ$3-1)</f>
        <v>0</v>
      </c>
      <c r="BK69" s="124">
        <f>('Executive Summary(Best)'!$I66/12)*(1+Expense_Increase2)^(BK$3-1)</f>
        <v>0</v>
      </c>
      <c r="BL69" s="124">
        <f>('Executive Summary(Best)'!$I66/12)*(1+Expense_Increase2)^(BL$3-1)</f>
        <v>0</v>
      </c>
      <c r="BM69" s="124">
        <f>('Executive Summary(Best)'!$I66/12)*(1+Expense_Increase2)^(BM$3-1)</f>
        <v>0</v>
      </c>
      <c r="BN69" s="124">
        <f>('Executive Summary(Best)'!$I66/12)*(1+Expense_Increase2)^(BN$3-1)</f>
        <v>0</v>
      </c>
      <c r="BO69" s="124">
        <f>('Executive Summary(Best)'!$I66/12)*(1+Expense_Increase2)^(BO$3-1)</f>
        <v>0</v>
      </c>
      <c r="BP69" s="124">
        <f>('Executive Summary(Best)'!$I66/12)*(1+Expense_Increase2)^(BP$3-1)</f>
        <v>0</v>
      </c>
      <c r="BQ69" s="124">
        <f>('Executive Summary(Best)'!$I66/12)*(1+Expense_Increase2)^(BQ$3-1)</f>
        <v>0</v>
      </c>
      <c r="BR69" s="124">
        <f>('Executive Summary(Best)'!$I66/12)*(1+Expense_Increase2)^(BR$3-1)</f>
        <v>0</v>
      </c>
      <c r="BS69" s="124">
        <f>('Executive Summary(Best)'!$I66/12)*(1+Expense_Increase2)^(BS$3-1)</f>
        <v>0</v>
      </c>
      <c r="BT69" s="124">
        <f>('Executive Summary(Best)'!$I66/12)*(1+Expense_Increase2)^(BT$3-1)</f>
        <v>0</v>
      </c>
      <c r="BU69" s="124">
        <f>('Executive Summary(Best)'!$I66/12)*(1+Expense_Increase2)^(BU$3-1)</f>
        <v>0</v>
      </c>
      <c r="BV69" s="124">
        <f>('Executive Summary(Best)'!$I66/12)*(1+Expense_Increase2)^(BV$3-1)</f>
        <v>0</v>
      </c>
      <c r="BW69" s="124">
        <f>('Executive Summary(Best)'!$I66/12)*(1+Expense_Increase2)^(BW$3-1)</f>
        <v>0</v>
      </c>
      <c r="BX69" s="124">
        <f>('Executive Summary(Best)'!$I66/12)*(1+Expense_Increase2)^(BX$3-1)</f>
        <v>0</v>
      </c>
      <c r="BY69" s="124">
        <f>('Executive Summary(Best)'!$I66/12)*(1+Expense_Increase2)^(BY$3-1)</f>
        <v>0</v>
      </c>
      <c r="BZ69" s="124">
        <f>('Executive Summary(Best)'!$I66/12)*(1+Expense_Increase2)^(BZ$3-1)</f>
        <v>0</v>
      </c>
      <c r="CA69" s="124">
        <f>('Executive Summary(Best)'!$I66/12)*(1+Expense_Increase2)^(CA$3-1)</f>
        <v>0</v>
      </c>
      <c r="CB69" s="124">
        <f>('Executive Summary(Best)'!$I66/12)*(1+Expense_Increase2)^(CB$3-1)</f>
        <v>0</v>
      </c>
      <c r="CC69" s="124">
        <f>('Executive Summary(Best)'!$I66/12)*(1+Expense_Increase2)^(CC$3-1)</f>
        <v>0</v>
      </c>
      <c r="CD69" s="124">
        <f>('Executive Summary(Best)'!$I66/12)*(1+Expense_Increase2)^(CD$3-1)</f>
        <v>0</v>
      </c>
      <c r="CE69" s="124">
        <f>('Executive Summary(Best)'!$I66/12)*(1+Expense_Increase2)^(CE$3-1)</f>
        <v>0</v>
      </c>
      <c r="CF69" s="124">
        <f>('Executive Summary(Best)'!$I66/12)*(1+Expense_Increase2)^(CF$3-1)</f>
        <v>0</v>
      </c>
      <c r="CG69" s="124">
        <f>('Executive Summary(Best)'!$I66/12)*(1+Expense_Increase2)^(CG$3-1)</f>
        <v>0</v>
      </c>
      <c r="CH69" s="124">
        <f>('Executive Summary(Best)'!$I66/12)*(1+Expense_Increase2)^(CH$3-1)</f>
        <v>0</v>
      </c>
      <c r="CI69" s="124">
        <f>('Executive Summary(Best)'!$I66/12)*(1+Expense_Increase2)^(CI$3-1)</f>
        <v>0</v>
      </c>
      <c r="CJ69" s="124">
        <f>('Executive Summary(Best)'!$I66/12)*(1+Expense_Increase2)^(CJ$3-1)</f>
        <v>0</v>
      </c>
      <c r="CK69" s="124">
        <f>('Executive Summary(Best)'!$I66/12)*(1+Expense_Increase2)^(CK$3-1)</f>
        <v>0</v>
      </c>
      <c r="CL69" s="124">
        <f>('Executive Summary(Best)'!$I66/12)*(1+Expense_Increase2)^(CL$3-1)</f>
        <v>0</v>
      </c>
      <c r="CM69" s="124">
        <f>('Executive Summary(Best)'!$I66/12)*(1+Expense_Increase2)^(CM$3-1)</f>
        <v>0</v>
      </c>
      <c r="CN69" s="124">
        <f>('Executive Summary(Best)'!$I66/12)*(1+Expense_Increase2)^(CN$3-1)</f>
        <v>0</v>
      </c>
      <c r="CO69" s="124">
        <f>('Executive Summary(Best)'!$I66/12)*(1+Expense_Increase2)^(CO$3-1)</f>
        <v>0</v>
      </c>
      <c r="CP69" s="124">
        <f>('Executive Summary(Best)'!$I66/12)*(1+Expense_Increase2)^(CP$3-1)</f>
        <v>0</v>
      </c>
      <c r="CQ69" s="124">
        <f>('Executive Summary(Best)'!$I66/12)*(1+Expense_Increase2)^(CQ$3-1)</f>
        <v>0</v>
      </c>
      <c r="CR69" s="124">
        <f>('Executive Summary(Best)'!$I66/12)*(1+Expense_Increase2)^(CR$3-1)</f>
        <v>0</v>
      </c>
      <c r="CS69" s="124">
        <f>('Executive Summary(Best)'!$I66/12)*(1+Expense_Increase2)^(CS$3-1)</f>
        <v>0</v>
      </c>
      <c r="CT69" s="124">
        <f>('Executive Summary(Best)'!$I66/12)*(1+Expense_Increase2)^(CT$3-1)</f>
        <v>0</v>
      </c>
      <c r="CU69" s="124">
        <f>('Executive Summary(Best)'!$I66/12)*(1+Expense_Increase2)^(CU$3-1)</f>
        <v>0</v>
      </c>
      <c r="CV69" s="124">
        <f>('Executive Summary(Best)'!$I66/12)*(1+Expense_Increase2)^(CV$3-1)</f>
        <v>0</v>
      </c>
      <c r="CW69" s="124">
        <f>('Executive Summary(Best)'!$I66/12)*(1+Expense_Increase2)^(CW$3-1)</f>
        <v>0</v>
      </c>
      <c r="CX69" s="124">
        <f>('Executive Summary(Best)'!$I66/12)*(1+Expense_Increase2)^(CX$3-1)</f>
        <v>0</v>
      </c>
      <c r="CY69" s="124">
        <f>('Executive Summary(Best)'!$I66/12)*(1+Expense_Increase2)^(CY$3-1)</f>
        <v>0</v>
      </c>
      <c r="CZ69" s="124">
        <f>('Executive Summary(Best)'!$I66/12)*(1+Expense_Increase2)^(CZ$3-1)</f>
        <v>0</v>
      </c>
      <c r="DA69" s="124">
        <f>('Executive Summary(Best)'!$I66/12)*(1+Expense_Increase2)^(DA$3-1)</f>
        <v>0</v>
      </c>
      <c r="DB69" s="124">
        <f>('Executive Summary(Best)'!$I66/12)*(1+Expense_Increase2)^(DB$3-1)</f>
        <v>0</v>
      </c>
      <c r="DC69" s="124">
        <f>('Executive Summary(Best)'!$I66/12)*(1+Expense_Increase2)^(DC$3-1)</f>
        <v>0</v>
      </c>
      <c r="DD69" s="124">
        <f>('Executive Summary(Best)'!$I66/12)*(1+Expense_Increase2)^(DD$3-1)</f>
        <v>0</v>
      </c>
      <c r="DE69" s="124">
        <f>('Executive Summary(Best)'!$I66/12)*(1+Expense_Increase2)^(DE$3-1)</f>
        <v>0</v>
      </c>
      <c r="DF69" s="124">
        <f>('Executive Summary(Best)'!$I66/12)*(1+Expense_Increase2)^(DF$3-1)</f>
        <v>0</v>
      </c>
      <c r="DG69" s="124">
        <f>('Executive Summary(Best)'!$I66/12)*(1+Expense_Increase2)^(DG$3-1)</f>
        <v>0</v>
      </c>
      <c r="DH69" s="124">
        <f>('Executive Summary(Best)'!$I66/12)*(1+Expense_Increase2)^(DH$3-1)</f>
        <v>0</v>
      </c>
      <c r="DI69" s="124">
        <f>('Executive Summary(Best)'!$I66/12)*(1+Expense_Increase2)^(DI$3-1)</f>
        <v>0</v>
      </c>
      <c r="DJ69" s="124">
        <f>('Executive Summary(Best)'!$I66/12)*(1+Expense_Increase2)^(DJ$3-1)</f>
        <v>0</v>
      </c>
      <c r="DK69" s="124">
        <f>('Executive Summary(Best)'!$I66/12)*(1+Expense_Increase2)^(DK$3-1)</f>
        <v>0</v>
      </c>
      <c r="DL69" s="124">
        <f>('Executive Summary(Best)'!$I66/12)*(1+Expense_Increase2)^(DL$3-1)</f>
        <v>0</v>
      </c>
      <c r="DM69" s="124">
        <f>('Executive Summary(Best)'!$I66/12)*(1+Expense_Increase2)^(DM$3-1)</f>
        <v>0</v>
      </c>
      <c r="DN69" s="124">
        <f>('Executive Summary(Best)'!$I66/12)*(1+Expense_Increase2)^(DN$3-1)</f>
        <v>0</v>
      </c>
      <c r="DO69" s="124">
        <f>('Executive Summary(Best)'!$I66/12)*(1+Expense_Increase2)^(DO$3-1)</f>
        <v>0</v>
      </c>
      <c r="DP69" s="124">
        <f>('Executive Summary(Best)'!$I66/12)*(1+Expense_Increase2)^(DP$3-1)</f>
        <v>0</v>
      </c>
      <c r="DQ69" s="124">
        <f>('Executive Summary(Best)'!$I66/12)*(1+Expense_Increase2)^(DQ$3-1)</f>
        <v>0</v>
      </c>
      <c r="DR69" s="124">
        <f>('Executive Summary(Best)'!$I66/12)*(1+Expense_Increase2)^(DR$3-1)</f>
        <v>0</v>
      </c>
      <c r="DS69" s="124">
        <f>('Executive Summary(Best)'!$I66/12)*(1+Expense_Increase2)^(DS$3-1)</f>
        <v>0</v>
      </c>
      <c r="DT69" s="124">
        <f>('Executive Summary(Best)'!$I66/12)*(1+Expense_Increase2)^(DT$3-1)</f>
        <v>0</v>
      </c>
      <c r="DU69" s="124">
        <f>('Executive Summary(Best)'!$I66/12)*(1+Expense_Increase2)^(DU$3-1)</f>
        <v>0</v>
      </c>
      <c r="DV69" s="124">
        <f>('Executive Summary(Best)'!$I66/12)*(1+Expense_Increase2)^(DV$3-1)</f>
        <v>0</v>
      </c>
      <c r="DW69" s="124">
        <f>('Executive Summary(Best)'!$I66/12)*(1+Expense_Increase2)^(DW$3-1)</f>
        <v>0</v>
      </c>
      <c r="DX69" s="124">
        <f>('Executive Summary(Best)'!$I66/12)*(1+Expense_Increase2)^(DX$3-1)</f>
        <v>0</v>
      </c>
      <c r="DY69" s="124">
        <f>('Executive Summary(Best)'!$I66/12)*(1+Expense_Increase2)^(DY$3-1)</f>
        <v>0</v>
      </c>
      <c r="DZ69" s="124">
        <f>('Executive Summary(Best)'!$I66/12)*(1+Expense_Increase2)^(DZ$3-1)</f>
        <v>0</v>
      </c>
      <c r="EA69" s="124">
        <f>('Executive Summary(Best)'!$I66/12)*(1+Expense_Increase2)^(EA$3-1)</f>
        <v>0</v>
      </c>
      <c r="EB69" s="124">
        <f>('Executive Summary(Best)'!$I66/12)*(1+Expense_Increase2)^(EB$3-1)</f>
        <v>0</v>
      </c>
      <c r="EC69" s="124">
        <f>('Executive Summary(Best)'!$I66/12)*(1+Expense_Increase2)^(EC$3-1)</f>
        <v>0</v>
      </c>
      <c r="ED69" s="124">
        <f>('Executive Summary(Best)'!$I66/12)*(1+Expense_Increase2)^(ED$3-1)</f>
        <v>0</v>
      </c>
      <c r="EE69" s="124">
        <f>('Executive Summary(Best)'!$I66/12)*(1+Expense_Increase2)^(EE$3-1)</f>
        <v>0</v>
      </c>
      <c r="EF69" s="124">
        <f>('Executive Summary(Best)'!$I66/12)*(1+Expense_Increase2)^(EF$3-1)</f>
        <v>0</v>
      </c>
      <c r="EG69" s="124">
        <f>('Executive Summary(Best)'!$I66/12)*(1+Expense_Increase2)^(EG$3-1)</f>
        <v>0</v>
      </c>
      <c r="EH69" s="124">
        <f>('Executive Summary(Best)'!$I66/12)*(1+Expense_Increase2)^(EH$3-1)</f>
        <v>0</v>
      </c>
      <c r="EI69" s="124">
        <f>('Executive Summary(Best)'!$I66/12)*(1+Expense_Increase2)^(EI$3-1)</f>
        <v>0</v>
      </c>
      <c r="EJ69" s="124">
        <f>('Executive Summary(Best)'!$I66/12)*(1+Expense_Increase2)^(EJ$3-1)</f>
        <v>0</v>
      </c>
      <c r="EK69" s="124">
        <f>('Executive Summary(Best)'!$I66/12)*(1+Expense_Increase2)^(EK$3-1)</f>
        <v>0</v>
      </c>
      <c r="EL69" s="124">
        <f>('Executive Summary(Best)'!$I66/12)*(1+Expense_Increase2)^(EL$3-1)</f>
        <v>0</v>
      </c>
      <c r="EM69" s="124">
        <f>('Executive Summary(Best)'!$I66/12)*(1+Expense_Increase2)^(EM$3-1)</f>
        <v>0</v>
      </c>
      <c r="EN69" s="124">
        <f>('Executive Summary(Best)'!$I66/12)*(1+Expense_Increase2)^(EN$3-1)</f>
        <v>0</v>
      </c>
      <c r="EO69" s="124">
        <f>('Executive Summary(Best)'!$I66/12)*(1+Expense_Increase2)^(EO$3-1)</f>
        <v>0</v>
      </c>
      <c r="EP69" s="124">
        <f>('Executive Summary(Best)'!$I66/12)*(1+Expense_Increase2)^(EP$3-1)</f>
        <v>0</v>
      </c>
      <c r="EQ69" s="27"/>
    </row>
    <row r="70" spans="1:147" ht="15.75" customHeight="1" x14ac:dyDescent="0.2">
      <c r="B70" s="161" t="str">
        <f>Executive_Summary!F67</f>
        <v xml:space="preserve">Health Insurance </v>
      </c>
      <c r="Z70" s="3"/>
      <c r="AA70" s="124">
        <f>('Executive Summary(Best)'!$I67/12)*(1+Expense_Increase2)^(AA$3-1)</f>
        <v>0</v>
      </c>
      <c r="AB70" s="124">
        <f>('Executive Summary(Best)'!$I67/12)*(1+Expense_Increase2)^(AB$3-1)</f>
        <v>0</v>
      </c>
      <c r="AC70" s="124">
        <f>('Executive Summary(Best)'!$I67/12)*(1+Expense_Increase2)^(AC$3-1)</f>
        <v>0</v>
      </c>
      <c r="AD70" s="124">
        <f>('Executive Summary(Best)'!$I67/12)*(1+Expense_Increase2)^(AD$3-1)</f>
        <v>0</v>
      </c>
      <c r="AE70" s="124">
        <f>('Executive Summary(Best)'!$I67/12)*(1+Expense_Increase2)^(AE$3-1)</f>
        <v>0</v>
      </c>
      <c r="AF70" s="124">
        <f>('Executive Summary(Best)'!$I67/12)*(1+Expense_Increase2)^(AF$3-1)</f>
        <v>0</v>
      </c>
      <c r="AG70" s="124">
        <f>('Executive Summary(Best)'!$I67/12)*(1+Expense_Increase2)^(AG$3-1)</f>
        <v>0</v>
      </c>
      <c r="AH70" s="124">
        <f>('Executive Summary(Best)'!$I67/12)*(1+Expense_Increase2)^(AH$3-1)</f>
        <v>0</v>
      </c>
      <c r="AI70" s="124">
        <f>('Executive Summary(Best)'!$I67/12)*(1+Expense_Increase2)^(AI$3-1)</f>
        <v>0</v>
      </c>
      <c r="AJ70" s="124">
        <f>('Executive Summary(Best)'!$I67/12)*(1+Expense_Increase2)^(AJ$3-1)</f>
        <v>0</v>
      </c>
      <c r="AK70" s="124">
        <f>('Executive Summary(Best)'!$I67/12)*(1+Expense_Increase2)^(AK$3-1)</f>
        <v>0</v>
      </c>
      <c r="AL70" s="124">
        <f>('Executive Summary(Best)'!$I67/12)*(1+Expense_Increase2)^(AL$3-1)</f>
        <v>0</v>
      </c>
      <c r="AM70" s="124">
        <f>('Executive Summary(Best)'!$I67/12)*(1+Expense_Increase2)^(AM$3-1)</f>
        <v>0</v>
      </c>
      <c r="AN70" s="124">
        <f>('Executive Summary(Best)'!$I67/12)*(1+Expense_Increase2)^(AN$3-1)</f>
        <v>0</v>
      </c>
      <c r="AO70" s="124">
        <f>('Executive Summary(Best)'!$I67/12)*(1+Expense_Increase2)^(AO$3-1)</f>
        <v>0</v>
      </c>
      <c r="AP70" s="124">
        <f>('Executive Summary(Best)'!$I67/12)*(1+Expense_Increase2)^(AP$3-1)</f>
        <v>0</v>
      </c>
      <c r="AQ70" s="124">
        <f>('Executive Summary(Best)'!$I67/12)*(1+Expense_Increase2)^(AQ$3-1)</f>
        <v>0</v>
      </c>
      <c r="AR70" s="124">
        <f>('Executive Summary(Best)'!$I67/12)*(1+Expense_Increase2)^(AR$3-1)</f>
        <v>0</v>
      </c>
      <c r="AS70" s="124">
        <f>('Executive Summary(Best)'!$I67/12)*(1+Expense_Increase2)^(AS$3-1)</f>
        <v>0</v>
      </c>
      <c r="AT70" s="124">
        <f>('Executive Summary(Best)'!$I67/12)*(1+Expense_Increase2)^(AT$3-1)</f>
        <v>0</v>
      </c>
      <c r="AU70" s="124">
        <f>('Executive Summary(Best)'!$I67/12)*(1+Expense_Increase2)^(AU$3-1)</f>
        <v>0</v>
      </c>
      <c r="AV70" s="124">
        <f>('Executive Summary(Best)'!$I67/12)*(1+Expense_Increase2)^(AV$3-1)</f>
        <v>0</v>
      </c>
      <c r="AW70" s="124">
        <f>('Executive Summary(Best)'!$I67/12)*(1+Expense_Increase2)^(AW$3-1)</f>
        <v>0</v>
      </c>
      <c r="AX70" s="124">
        <f>('Executive Summary(Best)'!$I67/12)*(1+Expense_Increase2)^(AX$3-1)</f>
        <v>0</v>
      </c>
      <c r="AY70" s="124">
        <f>('Executive Summary(Best)'!$I67/12)*(1+Expense_Increase2)^(AY$3-1)</f>
        <v>0</v>
      </c>
      <c r="AZ70" s="124">
        <f>('Executive Summary(Best)'!$I67/12)*(1+Expense_Increase2)^(AZ$3-1)</f>
        <v>0</v>
      </c>
      <c r="BA70" s="124">
        <f>('Executive Summary(Best)'!$I67/12)*(1+Expense_Increase2)^(BA$3-1)</f>
        <v>0</v>
      </c>
      <c r="BB70" s="124">
        <f>('Executive Summary(Best)'!$I67/12)*(1+Expense_Increase2)^(BB$3-1)</f>
        <v>0</v>
      </c>
      <c r="BC70" s="124">
        <f>('Executive Summary(Best)'!$I67/12)*(1+Expense_Increase2)^(BC$3-1)</f>
        <v>0</v>
      </c>
      <c r="BD70" s="124">
        <f>('Executive Summary(Best)'!$I67/12)*(1+Expense_Increase2)^(BD$3-1)</f>
        <v>0</v>
      </c>
      <c r="BE70" s="124">
        <f>('Executive Summary(Best)'!$I67/12)*(1+Expense_Increase2)^(BE$3-1)</f>
        <v>0</v>
      </c>
      <c r="BF70" s="124">
        <f>('Executive Summary(Best)'!$I67/12)*(1+Expense_Increase2)^(BF$3-1)</f>
        <v>0</v>
      </c>
      <c r="BG70" s="124">
        <f>('Executive Summary(Best)'!$I67/12)*(1+Expense_Increase2)^(BG$3-1)</f>
        <v>0</v>
      </c>
      <c r="BH70" s="124">
        <f>('Executive Summary(Best)'!$I67/12)*(1+Expense_Increase2)^(BH$3-1)</f>
        <v>0</v>
      </c>
      <c r="BI70" s="124">
        <f>('Executive Summary(Best)'!$I67/12)*(1+Expense_Increase2)^(BI$3-1)</f>
        <v>0</v>
      </c>
      <c r="BJ70" s="124">
        <f>('Executive Summary(Best)'!$I67/12)*(1+Expense_Increase2)^(BJ$3-1)</f>
        <v>0</v>
      </c>
      <c r="BK70" s="124">
        <f>('Executive Summary(Best)'!$I67/12)*(1+Expense_Increase2)^(BK$3-1)</f>
        <v>0</v>
      </c>
      <c r="BL70" s="124">
        <f>('Executive Summary(Best)'!$I67/12)*(1+Expense_Increase2)^(BL$3-1)</f>
        <v>0</v>
      </c>
      <c r="BM70" s="124">
        <f>('Executive Summary(Best)'!$I67/12)*(1+Expense_Increase2)^(BM$3-1)</f>
        <v>0</v>
      </c>
      <c r="BN70" s="124">
        <f>('Executive Summary(Best)'!$I67/12)*(1+Expense_Increase2)^(BN$3-1)</f>
        <v>0</v>
      </c>
      <c r="BO70" s="124">
        <f>('Executive Summary(Best)'!$I67/12)*(1+Expense_Increase2)^(BO$3-1)</f>
        <v>0</v>
      </c>
      <c r="BP70" s="124">
        <f>('Executive Summary(Best)'!$I67/12)*(1+Expense_Increase2)^(BP$3-1)</f>
        <v>0</v>
      </c>
      <c r="BQ70" s="124">
        <f>('Executive Summary(Best)'!$I67/12)*(1+Expense_Increase2)^(BQ$3-1)</f>
        <v>0</v>
      </c>
      <c r="BR70" s="124">
        <f>('Executive Summary(Best)'!$I67/12)*(1+Expense_Increase2)^(BR$3-1)</f>
        <v>0</v>
      </c>
      <c r="BS70" s="124">
        <f>('Executive Summary(Best)'!$I67/12)*(1+Expense_Increase2)^(BS$3-1)</f>
        <v>0</v>
      </c>
      <c r="BT70" s="124">
        <f>('Executive Summary(Best)'!$I67/12)*(1+Expense_Increase2)^(BT$3-1)</f>
        <v>0</v>
      </c>
      <c r="BU70" s="124">
        <f>('Executive Summary(Best)'!$I67/12)*(1+Expense_Increase2)^(BU$3-1)</f>
        <v>0</v>
      </c>
      <c r="BV70" s="124">
        <f>('Executive Summary(Best)'!$I67/12)*(1+Expense_Increase2)^(BV$3-1)</f>
        <v>0</v>
      </c>
      <c r="BW70" s="124">
        <f>('Executive Summary(Best)'!$I67/12)*(1+Expense_Increase2)^(BW$3-1)</f>
        <v>0</v>
      </c>
      <c r="BX70" s="124">
        <f>('Executive Summary(Best)'!$I67/12)*(1+Expense_Increase2)^(BX$3-1)</f>
        <v>0</v>
      </c>
      <c r="BY70" s="124">
        <f>('Executive Summary(Best)'!$I67/12)*(1+Expense_Increase2)^(BY$3-1)</f>
        <v>0</v>
      </c>
      <c r="BZ70" s="124">
        <f>('Executive Summary(Best)'!$I67/12)*(1+Expense_Increase2)^(BZ$3-1)</f>
        <v>0</v>
      </c>
      <c r="CA70" s="124">
        <f>('Executive Summary(Best)'!$I67/12)*(1+Expense_Increase2)^(CA$3-1)</f>
        <v>0</v>
      </c>
      <c r="CB70" s="124">
        <f>('Executive Summary(Best)'!$I67/12)*(1+Expense_Increase2)^(CB$3-1)</f>
        <v>0</v>
      </c>
      <c r="CC70" s="124">
        <f>('Executive Summary(Best)'!$I67/12)*(1+Expense_Increase2)^(CC$3-1)</f>
        <v>0</v>
      </c>
      <c r="CD70" s="124">
        <f>('Executive Summary(Best)'!$I67/12)*(1+Expense_Increase2)^(CD$3-1)</f>
        <v>0</v>
      </c>
      <c r="CE70" s="124">
        <f>('Executive Summary(Best)'!$I67/12)*(1+Expense_Increase2)^(CE$3-1)</f>
        <v>0</v>
      </c>
      <c r="CF70" s="124">
        <f>('Executive Summary(Best)'!$I67/12)*(1+Expense_Increase2)^(CF$3-1)</f>
        <v>0</v>
      </c>
      <c r="CG70" s="124">
        <f>('Executive Summary(Best)'!$I67/12)*(1+Expense_Increase2)^(CG$3-1)</f>
        <v>0</v>
      </c>
      <c r="CH70" s="124">
        <f>('Executive Summary(Best)'!$I67/12)*(1+Expense_Increase2)^(CH$3-1)</f>
        <v>0</v>
      </c>
      <c r="CI70" s="124">
        <f>('Executive Summary(Best)'!$I67/12)*(1+Expense_Increase2)^(CI$3-1)</f>
        <v>0</v>
      </c>
      <c r="CJ70" s="124">
        <f>('Executive Summary(Best)'!$I67/12)*(1+Expense_Increase2)^(CJ$3-1)</f>
        <v>0</v>
      </c>
      <c r="CK70" s="124">
        <f>('Executive Summary(Best)'!$I67/12)*(1+Expense_Increase2)^(CK$3-1)</f>
        <v>0</v>
      </c>
      <c r="CL70" s="124">
        <f>('Executive Summary(Best)'!$I67/12)*(1+Expense_Increase2)^(CL$3-1)</f>
        <v>0</v>
      </c>
      <c r="CM70" s="124">
        <f>('Executive Summary(Best)'!$I67/12)*(1+Expense_Increase2)^(CM$3-1)</f>
        <v>0</v>
      </c>
      <c r="CN70" s="124">
        <f>('Executive Summary(Best)'!$I67/12)*(1+Expense_Increase2)^(CN$3-1)</f>
        <v>0</v>
      </c>
      <c r="CO70" s="124">
        <f>('Executive Summary(Best)'!$I67/12)*(1+Expense_Increase2)^(CO$3-1)</f>
        <v>0</v>
      </c>
      <c r="CP70" s="124">
        <f>('Executive Summary(Best)'!$I67/12)*(1+Expense_Increase2)^(CP$3-1)</f>
        <v>0</v>
      </c>
      <c r="CQ70" s="124">
        <f>('Executive Summary(Best)'!$I67/12)*(1+Expense_Increase2)^(CQ$3-1)</f>
        <v>0</v>
      </c>
      <c r="CR70" s="124">
        <f>('Executive Summary(Best)'!$I67/12)*(1+Expense_Increase2)^(CR$3-1)</f>
        <v>0</v>
      </c>
      <c r="CS70" s="124">
        <f>('Executive Summary(Best)'!$I67/12)*(1+Expense_Increase2)^(CS$3-1)</f>
        <v>0</v>
      </c>
      <c r="CT70" s="124">
        <f>('Executive Summary(Best)'!$I67/12)*(1+Expense_Increase2)^(CT$3-1)</f>
        <v>0</v>
      </c>
      <c r="CU70" s="124">
        <f>('Executive Summary(Best)'!$I67/12)*(1+Expense_Increase2)^(CU$3-1)</f>
        <v>0</v>
      </c>
      <c r="CV70" s="124">
        <f>('Executive Summary(Best)'!$I67/12)*(1+Expense_Increase2)^(CV$3-1)</f>
        <v>0</v>
      </c>
      <c r="CW70" s="124">
        <f>('Executive Summary(Best)'!$I67/12)*(1+Expense_Increase2)^(CW$3-1)</f>
        <v>0</v>
      </c>
      <c r="CX70" s="124">
        <f>('Executive Summary(Best)'!$I67/12)*(1+Expense_Increase2)^(CX$3-1)</f>
        <v>0</v>
      </c>
      <c r="CY70" s="124">
        <f>('Executive Summary(Best)'!$I67/12)*(1+Expense_Increase2)^(CY$3-1)</f>
        <v>0</v>
      </c>
      <c r="CZ70" s="124">
        <f>('Executive Summary(Best)'!$I67/12)*(1+Expense_Increase2)^(CZ$3-1)</f>
        <v>0</v>
      </c>
      <c r="DA70" s="124">
        <f>('Executive Summary(Best)'!$I67/12)*(1+Expense_Increase2)^(DA$3-1)</f>
        <v>0</v>
      </c>
      <c r="DB70" s="124">
        <f>('Executive Summary(Best)'!$I67/12)*(1+Expense_Increase2)^(DB$3-1)</f>
        <v>0</v>
      </c>
      <c r="DC70" s="124">
        <f>('Executive Summary(Best)'!$I67/12)*(1+Expense_Increase2)^(DC$3-1)</f>
        <v>0</v>
      </c>
      <c r="DD70" s="124">
        <f>('Executive Summary(Best)'!$I67/12)*(1+Expense_Increase2)^(DD$3-1)</f>
        <v>0</v>
      </c>
      <c r="DE70" s="124">
        <f>('Executive Summary(Best)'!$I67/12)*(1+Expense_Increase2)^(DE$3-1)</f>
        <v>0</v>
      </c>
      <c r="DF70" s="124">
        <f>('Executive Summary(Best)'!$I67/12)*(1+Expense_Increase2)^(DF$3-1)</f>
        <v>0</v>
      </c>
      <c r="DG70" s="124">
        <f>('Executive Summary(Best)'!$I67/12)*(1+Expense_Increase2)^(DG$3-1)</f>
        <v>0</v>
      </c>
      <c r="DH70" s="124">
        <f>('Executive Summary(Best)'!$I67/12)*(1+Expense_Increase2)^(DH$3-1)</f>
        <v>0</v>
      </c>
      <c r="DI70" s="124">
        <f>('Executive Summary(Best)'!$I67/12)*(1+Expense_Increase2)^(DI$3-1)</f>
        <v>0</v>
      </c>
      <c r="DJ70" s="124">
        <f>('Executive Summary(Best)'!$I67/12)*(1+Expense_Increase2)^(DJ$3-1)</f>
        <v>0</v>
      </c>
      <c r="DK70" s="124">
        <f>('Executive Summary(Best)'!$I67/12)*(1+Expense_Increase2)^(DK$3-1)</f>
        <v>0</v>
      </c>
      <c r="DL70" s="124">
        <f>('Executive Summary(Best)'!$I67/12)*(1+Expense_Increase2)^(DL$3-1)</f>
        <v>0</v>
      </c>
      <c r="DM70" s="124">
        <f>('Executive Summary(Best)'!$I67/12)*(1+Expense_Increase2)^(DM$3-1)</f>
        <v>0</v>
      </c>
      <c r="DN70" s="124">
        <f>('Executive Summary(Best)'!$I67/12)*(1+Expense_Increase2)^(DN$3-1)</f>
        <v>0</v>
      </c>
      <c r="DO70" s="124">
        <f>('Executive Summary(Best)'!$I67/12)*(1+Expense_Increase2)^(DO$3-1)</f>
        <v>0</v>
      </c>
      <c r="DP70" s="124">
        <f>('Executive Summary(Best)'!$I67/12)*(1+Expense_Increase2)^(DP$3-1)</f>
        <v>0</v>
      </c>
      <c r="DQ70" s="124">
        <f>('Executive Summary(Best)'!$I67/12)*(1+Expense_Increase2)^(DQ$3-1)</f>
        <v>0</v>
      </c>
      <c r="DR70" s="124">
        <f>('Executive Summary(Best)'!$I67/12)*(1+Expense_Increase2)^(DR$3-1)</f>
        <v>0</v>
      </c>
      <c r="DS70" s="124">
        <f>('Executive Summary(Best)'!$I67/12)*(1+Expense_Increase2)^(DS$3-1)</f>
        <v>0</v>
      </c>
      <c r="DT70" s="124">
        <f>('Executive Summary(Best)'!$I67/12)*(1+Expense_Increase2)^(DT$3-1)</f>
        <v>0</v>
      </c>
      <c r="DU70" s="124">
        <f>('Executive Summary(Best)'!$I67/12)*(1+Expense_Increase2)^(DU$3-1)</f>
        <v>0</v>
      </c>
      <c r="DV70" s="124">
        <f>('Executive Summary(Best)'!$I67/12)*(1+Expense_Increase2)^(DV$3-1)</f>
        <v>0</v>
      </c>
      <c r="DW70" s="124">
        <f>('Executive Summary(Best)'!$I67/12)*(1+Expense_Increase2)^(DW$3-1)</f>
        <v>0</v>
      </c>
      <c r="DX70" s="124">
        <f>('Executive Summary(Best)'!$I67/12)*(1+Expense_Increase2)^(DX$3-1)</f>
        <v>0</v>
      </c>
      <c r="DY70" s="124">
        <f>('Executive Summary(Best)'!$I67/12)*(1+Expense_Increase2)^(DY$3-1)</f>
        <v>0</v>
      </c>
      <c r="DZ70" s="124">
        <f>('Executive Summary(Best)'!$I67/12)*(1+Expense_Increase2)^(DZ$3-1)</f>
        <v>0</v>
      </c>
      <c r="EA70" s="124">
        <f>('Executive Summary(Best)'!$I67/12)*(1+Expense_Increase2)^(EA$3-1)</f>
        <v>0</v>
      </c>
      <c r="EB70" s="124">
        <f>('Executive Summary(Best)'!$I67/12)*(1+Expense_Increase2)^(EB$3-1)</f>
        <v>0</v>
      </c>
      <c r="EC70" s="124">
        <f>('Executive Summary(Best)'!$I67/12)*(1+Expense_Increase2)^(EC$3-1)</f>
        <v>0</v>
      </c>
      <c r="ED70" s="124">
        <f>('Executive Summary(Best)'!$I67/12)*(1+Expense_Increase2)^(ED$3-1)</f>
        <v>0</v>
      </c>
      <c r="EE70" s="124">
        <f>('Executive Summary(Best)'!$I67/12)*(1+Expense_Increase2)^(EE$3-1)</f>
        <v>0</v>
      </c>
      <c r="EF70" s="124">
        <f>('Executive Summary(Best)'!$I67/12)*(1+Expense_Increase2)^(EF$3-1)</f>
        <v>0</v>
      </c>
      <c r="EG70" s="124">
        <f>('Executive Summary(Best)'!$I67/12)*(1+Expense_Increase2)^(EG$3-1)</f>
        <v>0</v>
      </c>
      <c r="EH70" s="124">
        <f>('Executive Summary(Best)'!$I67/12)*(1+Expense_Increase2)^(EH$3-1)</f>
        <v>0</v>
      </c>
      <c r="EI70" s="124">
        <f>('Executive Summary(Best)'!$I67/12)*(1+Expense_Increase2)^(EI$3-1)</f>
        <v>0</v>
      </c>
      <c r="EJ70" s="124">
        <f>('Executive Summary(Best)'!$I67/12)*(1+Expense_Increase2)^(EJ$3-1)</f>
        <v>0</v>
      </c>
      <c r="EK70" s="124">
        <f>('Executive Summary(Best)'!$I67/12)*(1+Expense_Increase2)^(EK$3-1)</f>
        <v>0</v>
      </c>
      <c r="EL70" s="124">
        <f>('Executive Summary(Best)'!$I67/12)*(1+Expense_Increase2)^(EL$3-1)</f>
        <v>0</v>
      </c>
      <c r="EM70" s="124">
        <f>('Executive Summary(Best)'!$I67/12)*(1+Expense_Increase2)^(EM$3-1)</f>
        <v>0</v>
      </c>
      <c r="EN70" s="124">
        <f>('Executive Summary(Best)'!$I67/12)*(1+Expense_Increase2)^(EN$3-1)</f>
        <v>0</v>
      </c>
      <c r="EO70" s="124">
        <f>('Executive Summary(Best)'!$I67/12)*(1+Expense_Increase2)^(EO$3-1)</f>
        <v>0</v>
      </c>
      <c r="EP70" s="124">
        <f>('Executive Summary(Best)'!$I67/12)*(1+Expense_Increase2)^(EP$3-1)</f>
        <v>0</v>
      </c>
      <c r="EQ70" s="27"/>
    </row>
    <row r="71" spans="1:147" ht="15.75" customHeight="1" x14ac:dyDescent="0.2">
      <c r="B71" s="161" t="str">
        <f>Executive_Summary!F68</f>
        <v xml:space="preserve">SS/Medicare </v>
      </c>
      <c r="Z71" s="3"/>
      <c r="AA71" s="124">
        <f>('Executive Summary(Best)'!$I68/12)*(1+Expense_Increase2)^(AA$3-1)</f>
        <v>0</v>
      </c>
      <c r="AB71" s="124">
        <f>('Executive Summary(Best)'!$I68/12)*(1+Expense_Increase2)^(AB$3-1)</f>
        <v>0</v>
      </c>
      <c r="AC71" s="124">
        <f>('Executive Summary(Best)'!$I68/12)*(1+Expense_Increase2)^(AC$3-1)</f>
        <v>0</v>
      </c>
      <c r="AD71" s="124">
        <f>('Executive Summary(Best)'!$I68/12)*(1+Expense_Increase2)^(AD$3-1)</f>
        <v>0</v>
      </c>
      <c r="AE71" s="124">
        <f>('Executive Summary(Best)'!$I68/12)*(1+Expense_Increase2)^(AE$3-1)</f>
        <v>0</v>
      </c>
      <c r="AF71" s="124">
        <f>('Executive Summary(Best)'!$I68/12)*(1+Expense_Increase2)^(AF$3-1)</f>
        <v>0</v>
      </c>
      <c r="AG71" s="124">
        <f>('Executive Summary(Best)'!$I68/12)*(1+Expense_Increase2)^(AG$3-1)</f>
        <v>0</v>
      </c>
      <c r="AH71" s="124">
        <f>('Executive Summary(Best)'!$I68/12)*(1+Expense_Increase2)^(AH$3-1)</f>
        <v>0</v>
      </c>
      <c r="AI71" s="124">
        <f>('Executive Summary(Best)'!$I68/12)*(1+Expense_Increase2)^(AI$3-1)</f>
        <v>0</v>
      </c>
      <c r="AJ71" s="124">
        <f>('Executive Summary(Best)'!$I68/12)*(1+Expense_Increase2)^(AJ$3-1)</f>
        <v>0</v>
      </c>
      <c r="AK71" s="124">
        <f>('Executive Summary(Best)'!$I68/12)*(1+Expense_Increase2)^(AK$3-1)</f>
        <v>0</v>
      </c>
      <c r="AL71" s="124">
        <f>('Executive Summary(Best)'!$I68/12)*(1+Expense_Increase2)^(AL$3-1)</f>
        <v>0</v>
      </c>
      <c r="AM71" s="124">
        <f>('Executive Summary(Best)'!$I68/12)*(1+Expense_Increase2)^(AM$3-1)</f>
        <v>0</v>
      </c>
      <c r="AN71" s="124">
        <f>('Executive Summary(Best)'!$I68/12)*(1+Expense_Increase2)^(AN$3-1)</f>
        <v>0</v>
      </c>
      <c r="AO71" s="124">
        <f>('Executive Summary(Best)'!$I68/12)*(1+Expense_Increase2)^(AO$3-1)</f>
        <v>0</v>
      </c>
      <c r="AP71" s="124">
        <f>('Executive Summary(Best)'!$I68/12)*(1+Expense_Increase2)^(AP$3-1)</f>
        <v>0</v>
      </c>
      <c r="AQ71" s="124">
        <f>('Executive Summary(Best)'!$I68/12)*(1+Expense_Increase2)^(AQ$3-1)</f>
        <v>0</v>
      </c>
      <c r="AR71" s="124">
        <f>('Executive Summary(Best)'!$I68/12)*(1+Expense_Increase2)^(AR$3-1)</f>
        <v>0</v>
      </c>
      <c r="AS71" s="124">
        <f>('Executive Summary(Best)'!$I68/12)*(1+Expense_Increase2)^(AS$3-1)</f>
        <v>0</v>
      </c>
      <c r="AT71" s="124">
        <f>('Executive Summary(Best)'!$I68/12)*(1+Expense_Increase2)^(AT$3-1)</f>
        <v>0</v>
      </c>
      <c r="AU71" s="124">
        <f>('Executive Summary(Best)'!$I68/12)*(1+Expense_Increase2)^(AU$3-1)</f>
        <v>0</v>
      </c>
      <c r="AV71" s="124">
        <f>('Executive Summary(Best)'!$I68/12)*(1+Expense_Increase2)^(AV$3-1)</f>
        <v>0</v>
      </c>
      <c r="AW71" s="124">
        <f>('Executive Summary(Best)'!$I68/12)*(1+Expense_Increase2)^(AW$3-1)</f>
        <v>0</v>
      </c>
      <c r="AX71" s="124">
        <f>('Executive Summary(Best)'!$I68/12)*(1+Expense_Increase2)^(AX$3-1)</f>
        <v>0</v>
      </c>
      <c r="AY71" s="124">
        <f>('Executive Summary(Best)'!$I68/12)*(1+Expense_Increase2)^(AY$3-1)</f>
        <v>0</v>
      </c>
      <c r="AZ71" s="124">
        <f>('Executive Summary(Best)'!$I68/12)*(1+Expense_Increase2)^(AZ$3-1)</f>
        <v>0</v>
      </c>
      <c r="BA71" s="124">
        <f>('Executive Summary(Best)'!$I68/12)*(1+Expense_Increase2)^(BA$3-1)</f>
        <v>0</v>
      </c>
      <c r="BB71" s="124">
        <f>('Executive Summary(Best)'!$I68/12)*(1+Expense_Increase2)^(BB$3-1)</f>
        <v>0</v>
      </c>
      <c r="BC71" s="124">
        <f>('Executive Summary(Best)'!$I68/12)*(1+Expense_Increase2)^(BC$3-1)</f>
        <v>0</v>
      </c>
      <c r="BD71" s="124">
        <f>('Executive Summary(Best)'!$I68/12)*(1+Expense_Increase2)^(BD$3-1)</f>
        <v>0</v>
      </c>
      <c r="BE71" s="124">
        <f>('Executive Summary(Best)'!$I68/12)*(1+Expense_Increase2)^(BE$3-1)</f>
        <v>0</v>
      </c>
      <c r="BF71" s="124">
        <f>('Executive Summary(Best)'!$I68/12)*(1+Expense_Increase2)^(BF$3-1)</f>
        <v>0</v>
      </c>
      <c r="BG71" s="124">
        <f>('Executive Summary(Best)'!$I68/12)*(1+Expense_Increase2)^(BG$3-1)</f>
        <v>0</v>
      </c>
      <c r="BH71" s="124">
        <f>('Executive Summary(Best)'!$I68/12)*(1+Expense_Increase2)^(BH$3-1)</f>
        <v>0</v>
      </c>
      <c r="BI71" s="124">
        <f>('Executive Summary(Best)'!$I68/12)*(1+Expense_Increase2)^(BI$3-1)</f>
        <v>0</v>
      </c>
      <c r="BJ71" s="124">
        <f>('Executive Summary(Best)'!$I68/12)*(1+Expense_Increase2)^(BJ$3-1)</f>
        <v>0</v>
      </c>
      <c r="BK71" s="124">
        <f>('Executive Summary(Best)'!$I68/12)*(1+Expense_Increase2)^(BK$3-1)</f>
        <v>0</v>
      </c>
      <c r="BL71" s="124">
        <f>('Executive Summary(Best)'!$I68/12)*(1+Expense_Increase2)^(BL$3-1)</f>
        <v>0</v>
      </c>
      <c r="BM71" s="124">
        <f>('Executive Summary(Best)'!$I68/12)*(1+Expense_Increase2)^(BM$3-1)</f>
        <v>0</v>
      </c>
      <c r="BN71" s="124">
        <f>('Executive Summary(Best)'!$I68/12)*(1+Expense_Increase2)^(BN$3-1)</f>
        <v>0</v>
      </c>
      <c r="BO71" s="124">
        <f>('Executive Summary(Best)'!$I68/12)*(1+Expense_Increase2)^(BO$3-1)</f>
        <v>0</v>
      </c>
      <c r="BP71" s="124">
        <f>('Executive Summary(Best)'!$I68/12)*(1+Expense_Increase2)^(BP$3-1)</f>
        <v>0</v>
      </c>
      <c r="BQ71" s="124">
        <f>('Executive Summary(Best)'!$I68/12)*(1+Expense_Increase2)^(BQ$3-1)</f>
        <v>0</v>
      </c>
      <c r="BR71" s="124">
        <f>('Executive Summary(Best)'!$I68/12)*(1+Expense_Increase2)^(BR$3-1)</f>
        <v>0</v>
      </c>
      <c r="BS71" s="124">
        <f>('Executive Summary(Best)'!$I68/12)*(1+Expense_Increase2)^(BS$3-1)</f>
        <v>0</v>
      </c>
      <c r="BT71" s="124">
        <f>('Executive Summary(Best)'!$I68/12)*(1+Expense_Increase2)^(BT$3-1)</f>
        <v>0</v>
      </c>
      <c r="BU71" s="124">
        <f>('Executive Summary(Best)'!$I68/12)*(1+Expense_Increase2)^(BU$3-1)</f>
        <v>0</v>
      </c>
      <c r="BV71" s="124">
        <f>('Executive Summary(Best)'!$I68/12)*(1+Expense_Increase2)^(BV$3-1)</f>
        <v>0</v>
      </c>
      <c r="BW71" s="124">
        <f>('Executive Summary(Best)'!$I68/12)*(1+Expense_Increase2)^(BW$3-1)</f>
        <v>0</v>
      </c>
      <c r="BX71" s="124">
        <f>('Executive Summary(Best)'!$I68/12)*(1+Expense_Increase2)^(BX$3-1)</f>
        <v>0</v>
      </c>
      <c r="BY71" s="124">
        <f>('Executive Summary(Best)'!$I68/12)*(1+Expense_Increase2)^(BY$3-1)</f>
        <v>0</v>
      </c>
      <c r="BZ71" s="124">
        <f>('Executive Summary(Best)'!$I68/12)*(1+Expense_Increase2)^(BZ$3-1)</f>
        <v>0</v>
      </c>
      <c r="CA71" s="124">
        <f>('Executive Summary(Best)'!$I68/12)*(1+Expense_Increase2)^(CA$3-1)</f>
        <v>0</v>
      </c>
      <c r="CB71" s="124">
        <f>('Executive Summary(Best)'!$I68/12)*(1+Expense_Increase2)^(CB$3-1)</f>
        <v>0</v>
      </c>
      <c r="CC71" s="124">
        <f>('Executive Summary(Best)'!$I68/12)*(1+Expense_Increase2)^(CC$3-1)</f>
        <v>0</v>
      </c>
      <c r="CD71" s="124">
        <f>('Executive Summary(Best)'!$I68/12)*(1+Expense_Increase2)^(CD$3-1)</f>
        <v>0</v>
      </c>
      <c r="CE71" s="124">
        <f>('Executive Summary(Best)'!$I68/12)*(1+Expense_Increase2)^(CE$3-1)</f>
        <v>0</v>
      </c>
      <c r="CF71" s="124">
        <f>('Executive Summary(Best)'!$I68/12)*(1+Expense_Increase2)^(CF$3-1)</f>
        <v>0</v>
      </c>
      <c r="CG71" s="124">
        <f>('Executive Summary(Best)'!$I68/12)*(1+Expense_Increase2)^(CG$3-1)</f>
        <v>0</v>
      </c>
      <c r="CH71" s="124">
        <f>('Executive Summary(Best)'!$I68/12)*(1+Expense_Increase2)^(CH$3-1)</f>
        <v>0</v>
      </c>
      <c r="CI71" s="124">
        <f>('Executive Summary(Best)'!$I68/12)*(1+Expense_Increase2)^(CI$3-1)</f>
        <v>0</v>
      </c>
      <c r="CJ71" s="124">
        <f>('Executive Summary(Best)'!$I68/12)*(1+Expense_Increase2)^(CJ$3-1)</f>
        <v>0</v>
      </c>
      <c r="CK71" s="124">
        <f>('Executive Summary(Best)'!$I68/12)*(1+Expense_Increase2)^(CK$3-1)</f>
        <v>0</v>
      </c>
      <c r="CL71" s="124">
        <f>('Executive Summary(Best)'!$I68/12)*(1+Expense_Increase2)^(CL$3-1)</f>
        <v>0</v>
      </c>
      <c r="CM71" s="124">
        <f>('Executive Summary(Best)'!$I68/12)*(1+Expense_Increase2)^(CM$3-1)</f>
        <v>0</v>
      </c>
      <c r="CN71" s="124">
        <f>('Executive Summary(Best)'!$I68/12)*(1+Expense_Increase2)^(CN$3-1)</f>
        <v>0</v>
      </c>
      <c r="CO71" s="124">
        <f>('Executive Summary(Best)'!$I68/12)*(1+Expense_Increase2)^(CO$3-1)</f>
        <v>0</v>
      </c>
      <c r="CP71" s="124">
        <f>('Executive Summary(Best)'!$I68/12)*(1+Expense_Increase2)^(CP$3-1)</f>
        <v>0</v>
      </c>
      <c r="CQ71" s="124">
        <f>('Executive Summary(Best)'!$I68/12)*(1+Expense_Increase2)^(CQ$3-1)</f>
        <v>0</v>
      </c>
      <c r="CR71" s="124">
        <f>('Executive Summary(Best)'!$I68/12)*(1+Expense_Increase2)^(CR$3-1)</f>
        <v>0</v>
      </c>
      <c r="CS71" s="124">
        <f>('Executive Summary(Best)'!$I68/12)*(1+Expense_Increase2)^(CS$3-1)</f>
        <v>0</v>
      </c>
      <c r="CT71" s="124">
        <f>('Executive Summary(Best)'!$I68/12)*(1+Expense_Increase2)^(CT$3-1)</f>
        <v>0</v>
      </c>
      <c r="CU71" s="124">
        <f>('Executive Summary(Best)'!$I68/12)*(1+Expense_Increase2)^(CU$3-1)</f>
        <v>0</v>
      </c>
      <c r="CV71" s="124">
        <f>('Executive Summary(Best)'!$I68/12)*(1+Expense_Increase2)^(CV$3-1)</f>
        <v>0</v>
      </c>
      <c r="CW71" s="124">
        <f>('Executive Summary(Best)'!$I68/12)*(1+Expense_Increase2)^(CW$3-1)</f>
        <v>0</v>
      </c>
      <c r="CX71" s="124">
        <f>('Executive Summary(Best)'!$I68/12)*(1+Expense_Increase2)^(CX$3-1)</f>
        <v>0</v>
      </c>
      <c r="CY71" s="124">
        <f>('Executive Summary(Best)'!$I68/12)*(1+Expense_Increase2)^(CY$3-1)</f>
        <v>0</v>
      </c>
      <c r="CZ71" s="124">
        <f>('Executive Summary(Best)'!$I68/12)*(1+Expense_Increase2)^(CZ$3-1)</f>
        <v>0</v>
      </c>
      <c r="DA71" s="124">
        <f>('Executive Summary(Best)'!$I68/12)*(1+Expense_Increase2)^(DA$3-1)</f>
        <v>0</v>
      </c>
      <c r="DB71" s="124">
        <f>('Executive Summary(Best)'!$I68/12)*(1+Expense_Increase2)^(DB$3-1)</f>
        <v>0</v>
      </c>
      <c r="DC71" s="124">
        <f>('Executive Summary(Best)'!$I68/12)*(1+Expense_Increase2)^(DC$3-1)</f>
        <v>0</v>
      </c>
      <c r="DD71" s="124">
        <f>('Executive Summary(Best)'!$I68/12)*(1+Expense_Increase2)^(DD$3-1)</f>
        <v>0</v>
      </c>
      <c r="DE71" s="124">
        <f>('Executive Summary(Best)'!$I68/12)*(1+Expense_Increase2)^(DE$3-1)</f>
        <v>0</v>
      </c>
      <c r="DF71" s="124">
        <f>('Executive Summary(Best)'!$I68/12)*(1+Expense_Increase2)^(DF$3-1)</f>
        <v>0</v>
      </c>
      <c r="DG71" s="124">
        <f>('Executive Summary(Best)'!$I68/12)*(1+Expense_Increase2)^(DG$3-1)</f>
        <v>0</v>
      </c>
      <c r="DH71" s="124">
        <f>('Executive Summary(Best)'!$I68/12)*(1+Expense_Increase2)^(DH$3-1)</f>
        <v>0</v>
      </c>
      <c r="DI71" s="124">
        <f>('Executive Summary(Best)'!$I68/12)*(1+Expense_Increase2)^(DI$3-1)</f>
        <v>0</v>
      </c>
      <c r="DJ71" s="124">
        <f>('Executive Summary(Best)'!$I68/12)*(1+Expense_Increase2)^(DJ$3-1)</f>
        <v>0</v>
      </c>
      <c r="DK71" s="124">
        <f>('Executive Summary(Best)'!$I68/12)*(1+Expense_Increase2)^(DK$3-1)</f>
        <v>0</v>
      </c>
      <c r="DL71" s="124">
        <f>('Executive Summary(Best)'!$I68/12)*(1+Expense_Increase2)^(DL$3-1)</f>
        <v>0</v>
      </c>
      <c r="DM71" s="124">
        <f>('Executive Summary(Best)'!$I68/12)*(1+Expense_Increase2)^(DM$3-1)</f>
        <v>0</v>
      </c>
      <c r="DN71" s="124">
        <f>('Executive Summary(Best)'!$I68/12)*(1+Expense_Increase2)^(DN$3-1)</f>
        <v>0</v>
      </c>
      <c r="DO71" s="124">
        <f>('Executive Summary(Best)'!$I68/12)*(1+Expense_Increase2)^(DO$3-1)</f>
        <v>0</v>
      </c>
      <c r="DP71" s="124">
        <f>('Executive Summary(Best)'!$I68/12)*(1+Expense_Increase2)^(DP$3-1)</f>
        <v>0</v>
      </c>
      <c r="DQ71" s="124">
        <f>('Executive Summary(Best)'!$I68/12)*(1+Expense_Increase2)^(DQ$3-1)</f>
        <v>0</v>
      </c>
      <c r="DR71" s="124">
        <f>('Executive Summary(Best)'!$I68/12)*(1+Expense_Increase2)^(DR$3-1)</f>
        <v>0</v>
      </c>
      <c r="DS71" s="124">
        <f>('Executive Summary(Best)'!$I68/12)*(1+Expense_Increase2)^(DS$3-1)</f>
        <v>0</v>
      </c>
      <c r="DT71" s="124">
        <f>('Executive Summary(Best)'!$I68/12)*(1+Expense_Increase2)^(DT$3-1)</f>
        <v>0</v>
      </c>
      <c r="DU71" s="124">
        <f>('Executive Summary(Best)'!$I68/12)*(1+Expense_Increase2)^(DU$3-1)</f>
        <v>0</v>
      </c>
      <c r="DV71" s="124">
        <f>('Executive Summary(Best)'!$I68/12)*(1+Expense_Increase2)^(DV$3-1)</f>
        <v>0</v>
      </c>
      <c r="DW71" s="124">
        <f>('Executive Summary(Best)'!$I68/12)*(1+Expense_Increase2)^(DW$3-1)</f>
        <v>0</v>
      </c>
      <c r="DX71" s="124">
        <f>('Executive Summary(Best)'!$I68/12)*(1+Expense_Increase2)^(DX$3-1)</f>
        <v>0</v>
      </c>
      <c r="DY71" s="124">
        <f>('Executive Summary(Best)'!$I68/12)*(1+Expense_Increase2)^(DY$3-1)</f>
        <v>0</v>
      </c>
      <c r="DZ71" s="124">
        <f>('Executive Summary(Best)'!$I68/12)*(1+Expense_Increase2)^(DZ$3-1)</f>
        <v>0</v>
      </c>
      <c r="EA71" s="124">
        <f>('Executive Summary(Best)'!$I68/12)*(1+Expense_Increase2)^(EA$3-1)</f>
        <v>0</v>
      </c>
      <c r="EB71" s="124">
        <f>('Executive Summary(Best)'!$I68/12)*(1+Expense_Increase2)^(EB$3-1)</f>
        <v>0</v>
      </c>
      <c r="EC71" s="124">
        <f>('Executive Summary(Best)'!$I68/12)*(1+Expense_Increase2)^(EC$3-1)</f>
        <v>0</v>
      </c>
      <c r="ED71" s="124">
        <f>('Executive Summary(Best)'!$I68/12)*(1+Expense_Increase2)^(ED$3-1)</f>
        <v>0</v>
      </c>
      <c r="EE71" s="124">
        <f>('Executive Summary(Best)'!$I68/12)*(1+Expense_Increase2)^(EE$3-1)</f>
        <v>0</v>
      </c>
      <c r="EF71" s="124">
        <f>('Executive Summary(Best)'!$I68/12)*(1+Expense_Increase2)^(EF$3-1)</f>
        <v>0</v>
      </c>
      <c r="EG71" s="124">
        <f>('Executive Summary(Best)'!$I68/12)*(1+Expense_Increase2)^(EG$3-1)</f>
        <v>0</v>
      </c>
      <c r="EH71" s="124">
        <f>('Executive Summary(Best)'!$I68/12)*(1+Expense_Increase2)^(EH$3-1)</f>
        <v>0</v>
      </c>
      <c r="EI71" s="124">
        <f>('Executive Summary(Best)'!$I68/12)*(1+Expense_Increase2)^(EI$3-1)</f>
        <v>0</v>
      </c>
      <c r="EJ71" s="124">
        <f>('Executive Summary(Best)'!$I68/12)*(1+Expense_Increase2)^(EJ$3-1)</f>
        <v>0</v>
      </c>
      <c r="EK71" s="124">
        <f>('Executive Summary(Best)'!$I68/12)*(1+Expense_Increase2)^(EK$3-1)</f>
        <v>0</v>
      </c>
      <c r="EL71" s="124">
        <f>('Executive Summary(Best)'!$I68/12)*(1+Expense_Increase2)^(EL$3-1)</f>
        <v>0</v>
      </c>
      <c r="EM71" s="124">
        <f>('Executive Summary(Best)'!$I68/12)*(1+Expense_Increase2)^(EM$3-1)</f>
        <v>0</v>
      </c>
      <c r="EN71" s="124">
        <f>('Executive Summary(Best)'!$I68/12)*(1+Expense_Increase2)^(EN$3-1)</f>
        <v>0</v>
      </c>
      <c r="EO71" s="124">
        <f>('Executive Summary(Best)'!$I68/12)*(1+Expense_Increase2)^(EO$3-1)</f>
        <v>0</v>
      </c>
      <c r="EP71" s="124">
        <f>('Executive Summary(Best)'!$I68/12)*(1+Expense_Increase2)^(EP$3-1)</f>
        <v>0</v>
      </c>
      <c r="EQ71" s="27"/>
    </row>
    <row r="72" spans="1:147" ht="15.75" customHeight="1" x14ac:dyDescent="0.2">
      <c r="B72" s="161" t="str">
        <f>Executive_Summary!F69</f>
        <v xml:space="preserve">Payroll Services </v>
      </c>
      <c r="Z72" s="3"/>
      <c r="AA72" s="124">
        <f>('Executive Summary(Best)'!$I69/12)*(1+Expense_Increase2)^(AA$3-1)</f>
        <v>0</v>
      </c>
      <c r="AB72" s="124">
        <f>('Executive Summary(Best)'!$I69/12)*(1+Expense_Increase2)^(AB$3-1)</f>
        <v>0</v>
      </c>
      <c r="AC72" s="124">
        <f>('Executive Summary(Best)'!$I69/12)*(1+Expense_Increase2)^(AC$3-1)</f>
        <v>0</v>
      </c>
      <c r="AD72" s="124">
        <f>('Executive Summary(Best)'!$I69/12)*(1+Expense_Increase2)^(AD$3-1)</f>
        <v>0</v>
      </c>
      <c r="AE72" s="124">
        <f>('Executive Summary(Best)'!$I69/12)*(1+Expense_Increase2)^(AE$3-1)</f>
        <v>0</v>
      </c>
      <c r="AF72" s="124">
        <f>('Executive Summary(Best)'!$I69/12)*(1+Expense_Increase2)^(AF$3-1)</f>
        <v>0</v>
      </c>
      <c r="AG72" s="124">
        <f>('Executive Summary(Best)'!$I69/12)*(1+Expense_Increase2)^(AG$3-1)</f>
        <v>0</v>
      </c>
      <c r="AH72" s="124">
        <f>('Executive Summary(Best)'!$I69/12)*(1+Expense_Increase2)^(AH$3-1)</f>
        <v>0</v>
      </c>
      <c r="AI72" s="124">
        <f>('Executive Summary(Best)'!$I69/12)*(1+Expense_Increase2)^(AI$3-1)</f>
        <v>0</v>
      </c>
      <c r="AJ72" s="124">
        <f>('Executive Summary(Best)'!$I69/12)*(1+Expense_Increase2)^(AJ$3-1)</f>
        <v>0</v>
      </c>
      <c r="AK72" s="124">
        <f>('Executive Summary(Best)'!$I69/12)*(1+Expense_Increase2)^(AK$3-1)</f>
        <v>0</v>
      </c>
      <c r="AL72" s="124">
        <f>('Executive Summary(Best)'!$I69/12)*(1+Expense_Increase2)^(AL$3-1)</f>
        <v>0</v>
      </c>
      <c r="AM72" s="124">
        <f>('Executive Summary(Best)'!$I69/12)*(1+Expense_Increase2)^(AM$3-1)</f>
        <v>0</v>
      </c>
      <c r="AN72" s="124">
        <f>('Executive Summary(Best)'!$I69/12)*(1+Expense_Increase2)^(AN$3-1)</f>
        <v>0</v>
      </c>
      <c r="AO72" s="124">
        <f>('Executive Summary(Best)'!$I69/12)*(1+Expense_Increase2)^(AO$3-1)</f>
        <v>0</v>
      </c>
      <c r="AP72" s="124">
        <f>('Executive Summary(Best)'!$I69/12)*(1+Expense_Increase2)^(AP$3-1)</f>
        <v>0</v>
      </c>
      <c r="AQ72" s="124">
        <f>('Executive Summary(Best)'!$I69/12)*(1+Expense_Increase2)^(AQ$3-1)</f>
        <v>0</v>
      </c>
      <c r="AR72" s="124">
        <f>('Executive Summary(Best)'!$I69/12)*(1+Expense_Increase2)^(AR$3-1)</f>
        <v>0</v>
      </c>
      <c r="AS72" s="124">
        <f>('Executive Summary(Best)'!$I69/12)*(1+Expense_Increase2)^(AS$3-1)</f>
        <v>0</v>
      </c>
      <c r="AT72" s="124">
        <f>('Executive Summary(Best)'!$I69/12)*(1+Expense_Increase2)^(AT$3-1)</f>
        <v>0</v>
      </c>
      <c r="AU72" s="124">
        <f>('Executive Summary(Best)'!$I69/12)*(1+Expense_Increase2)^(AU$3-1)</f>
        <v>0</v>
      </c>
      <c r="AV72" s="124">
        <f>('Executive Summary(Best)'!$I69/12)*(1+Expense_Increase2)^(AV$3-1)</f>
        <v>0</v>
      </c>
      <c r="AW72" s="124">
        <f>('Executive Summary(Best)'!$I69/12)*(1+Expense_Increase2)^(AW$3-1)</f>
        <v>0</v>
      </c>
      <c r="AX72" s="124">
        <f>('Executive Summary(Best)'!$I69/12)*(1+Expense_Increase2)^(AX$3-1)</f>
        <v>0</v>
      </c>
      <c r="AY72" s="124">
        <f>('Executive Summary(Best)'!$I69/12)*(1+Expense_Increase2)^(AY$3-1)</f>
        <v>0</v>
      </c>
      <c r="AZ72" s="124">
        <f>('Executive Summary(Best)'!$I69/12)*(1+Expense_Increase2)^(AZ$3-1)</f>
        <v>0</v>
      </c>
      <c r="BA72" s="124">
        <f>('Executive Summary(Best)'!$I69/12)*(1+Expense_Increase2)^(BA$3-1)</f>
        <v>0</v>
      </c>
      <c r="BB72" s="124">
        <f>('Executive Summary(Best)'!$I69/12)*(1+Expense_Increase2)^(BB$3-1)</f>
        <v>0</v>
      </c>
      <c r="BC72" s="124">
        <f>('Executive Summary(Best)'!$I69/12)*(1+Expense_Increase2)^(BC$3-1)</f>
        <v>0</v>
      </c>
      <c r="BD72" s="124">
        <f>('Executive Summary(Best)'!$I69/12)*(1+Expense_Increase2)^(BD$3-1)</f>
        <v>0</v>
      </c>
      <c r="BE72" s="124">
        <f>('Executive Summary(Best)'!$I69/12)*(1+Expense_Increase2)^(BE$3-1)</f>
        <v>0</v>
      </c>
      <c r="BF72" s="124">
        <f>('Executive Summary(Best)'!$I69/12)*(1+Expense_Increase2)^(BF$3-1)</f>
        <v>0</v>
      </c>
      <c r="BG72" s="124">
        <f>('Executive Summary(Best)'!$I69/12)*(1+Expense_Increase2)^(BG$3-1)</f>
        <v>0</v>
      </c>
      <c r="BH72" s="124">
        <f>('Executive Summary(Best)'!$I69/12)*(1+Expense_Increase2)^(BH$3-1)</f>
        <v>0</v>
      </c>
      <c r="BI72" s="124">
        <f>('Executive Summary(Best)'!$I69/12)*(1+Expense_Increase2)^(BI$3-1)</f>
        <v>0</v>
      </c>
      <c r="BJ72" s="124">
        <f>('Executive Summary(Best)'!$I69/12)*(1+Expense_Increase2)^(BJ$3-1)</f>
        <v>0</v>
      </c>
      <c r="BK72" s="124">
        <f>('Executive Summary(Best)'!$I69/12)*(1+Expense_Increase2)^(BK$3-1)</f>
        <v>0</v>
      </c>
      <c r="BL72" s="124">
        <f>('Executive Summary(Best)'!$I69/12)*(1+Expense_Increase2)^(BL$3-1)</f>
        <v>0</v>
      </c>
      <c r="BM72" s="124">
        <f>('Executive Summary(Best)'!$I69/12)*(1+Expense_Increase2)^(BM$3-1)</f>
        <v>0</v>
      </c>
      <c r="BN72" s="124">
        <f>('Executive Summary(Best)'!$I69/12)*(1+Expense_Increase2)^(BN$3-1)</f>
        <v>0</v>
      </c>
      <c r="BO72" s="124">
        <f>('Executive Summary(Best)'!$I69/12)*(1+Expense_Increase2)^(BO$3-1)</f>
        <v>0</v>
      </c>
      <c r="BP72" s="124">
        <f>('Executive Summary(Best)'!$I69/12)*(1+Expense_Increase2)^(BP$3-1)</f>
        <v>0</v>
      </c>
      <c r="BQ72" s="124">
        <f>('Executive Summary(Best)'!$I69/12)*(1+Expense_Increase2)^(BQ$3-1)</f>
        <v>0</v>
      </c>
      <c r="BR72" s="124">
        <f>('Executive Summary(Best)'!$I69/12)*(1+Expense_Increase2)^(BR$3-1)</f>
        <v>0</v>
      </c>
      <c r="BS72" s="124">
        <f>('Executive Summary(Best)'!$I69/12)*(1+Expense_Increase2)^(BS$3-1)</f>
        <v>0</v>
      </c>
      <c r="BT72" s="124">
        <f>('Executive Summary(Best)'!$I69/12)*(1+Expense_Increase2)^(BT$3-1)</f>
        <v>0</v>
      </c>
      <c r="BU72" s="124">
        <f>('Executive Summary(Best)'!$I69/12)*(1+Expense_Increase2)^(BU$3-1)</f>
        <v>0</v>
      </c>
      <c r="BV72" s="124">
        <f>('Executive Summary(Best)'!$I69/12)*(1+Expense_Increase2)^(BV$3-1)</f>
        <v>0</v>
      </c>
      <c r="BW72" s="124">
        <f>('Executive Summary(Best)'!$I69/12)*(1+Expense_Increase2)^(BW$3-1)</f>
        <v>0</v>
      </c>
      <c r="BX72" s="124">
        <f>('Executive Summary(Best)'!$I69/12)*(1+Expense_Increase2)^(BX$3-1)</f>
        <v>0</v>
      </c>
      <c r="BY72" s="124">
        <f>('Executive Summary(Best)'!$I69/12)*(1+Expense_Increase2)^(BY$3-1)</f>
        <v>0</v>
      </c>
      <c r="BZ72" s="124">
        <f>('Executive Summary(Best)'!$I69/12)*(1+Expense_Increase2)^(BZ$3-1)</f>
        <v>0</v>
      </c>
      <c r="CA72" s="124">
        <f>('Executive Summary(Best)'!$I69/12)*(1+Expense_Increase2)^(CA$3-1)</f>
        <v>0</v>
      </c>
      <c r="CB72" s="124">
        <f>('Executive Summary(Best)'!$I69/12)*(1+Expense_Increase2)^(CB$3-1)</f>
        <v>0</v>
      </c>
      <c r="CC72" s="124">
        <f>('Executive Summary(Best)'!$I69/12)*(1+Expense_Increase2)^(CC$3-1)</f>
        <v>0</v>
      </c>
      <c r="CD72" s="124">
        <f>('Executive Summary(Best)'!$I69/12)*(1+Expense_Increase2)^(CD$3-1)</f>
        <v>0</v>
      </c>
      <c r="CE72" s="124">
        <f>('Executive Summary(Best)'!$I69/12)*(1+Expense_Increase2)^(CE$3-1)</f>
        <v>0</v>
      </c>
      <c r="CF72" s="124">
        <f>('Executive Summary(Best)'!$I69/12)*(1+Expense_Increase2)^(CF$3-1)</f>
        <v>0</v>
      </c>
      <c r="CG72" s="124">
        <f>('Executive Summary(Best)'!$I69/12)*(1+Expense_Increase2)^(CG$3-1)</f>
        <v>0</v>
      </c>
      <c r="CH72" s="124">
        <f>('Executive Summary(Best)'!$I69/12)*(1+Expense_Increase2)^(CH$3-1)</f>
        <v>0</v>
      </c>
      <c r="CI72" s="124">
        <f>('Executive Summary(Best)'!$I69/12)*(1+Expense_Increase2)^(CI$3-1)</f>
        <v>0</v>
      </c>
      <c r="CJ72" s="124">
        <f>('Executive Summary(Best)'!$I69/12)*(1+Expense_Increase2)^(CJ$3-1)</f>
        <v>0</v>
      </c>
      <c r="CK72" s="124">
        <f>('Executive Summary(Best)'!$I69/12)*(1+Expense_Increase2)^(CK$3-1)</f>
        <v>0</v>
      </c>
      <c r="CL72" s="124">
        <f>('Executive Summary(Best)'!$I69/12)*(1+Expense_Increase2)^(CL$3-1)</f>
        <v>0</v>
      </c>
      <c r="CM72" s="124">
        <f>('Executive Summary(Best)'!$I69/12)*(1+Expense_Increase2)^(CM$3-1)</f>
        <v>0</v>
      </c>
      <c r="CN72" s="124">
        <f>('Executive Summary(Best)'!$I69/12)*(1+Expense_Increase2)^(CN$3-1)</f>
        <v>0</v>
      </c>
      <c r="CO72" s="124">
        <f>('Executive Summary(Best)'!$I69/12)*(1+Expense_Increase2)^(CO$3-1)</f>
        <v>0</v>
      </c>
      <c r="CP72" s="124">
        <f>('Executive Summary(Best)'!$I69/12)*(1+Expense_Increase2)^(CP$3-1)</f>
        <v>0</v>
      </c>
      <c r="CQ72" s="124">
        <f>('Executive Summary(Best)'!$I69/12)*(1+Expense_Increase2)^(CQ$3-1)</f>
        <v>0</v>
      </c>
      <c r="CR72" s="124">
        <f>('Executive Summary(Best)'!$I69/12)*(1+Expense_Increase2)^(CR$3-1)</f>
        <v>0</v>
      </c>
      <c r="CS72" s="124">
        <f>('Executive Summary(Best)'!$I69/12)*(1+Expense_Increase2)^(CS$3-1)</f>
        <v>0</v>
      </c>
      <c r="CT72" s="124">
        <f>('Executive Summary(Best)'!$I69/12)*(1+Expense_Increase2)^(CT$3-1)</f>
        <v>0</v>
      </c>
      <c r="CU72" s="124">
        <f>('Executive Summary(Best)'!$I69/12)*(1+Expense_Increase2)^(CU$3-1)</f>
        <v>0</v>
      </c>
      <c r="CV72" s="124">
        <f>('Executive Summary(Best)'!$I69/12)*(1+Expense_Increase2)^(CV$3-1)</f>
        <v>0</v>
      </c>
      <c r="CW72" s="124">
        <f>('Executive Summary(Best)'!$I69/12)*(1+Expense_Increase2)^(CW$3-1)</f>
        <v>0</v>
      </c>
      <c r="CX72" s="124">
        <f>('Executive Summary(Best)'!$I69/12)*(1+Expense_Increase2)^(CX$3-1)</f>
        <v>0</v>
      </c>
      <c r="CY72" s="124">
        <f>('Executive Summary(Best)'!$I69/12)*(1+Expense_Increase2)^(CY$3-1)</f>
        <v>0</v>
      </c>
      <c r="CZ72" s="124">
        <f>('Executive Summary(Best)'!$I69/12)*(1+Expense_Increase2)^(CZ$3-1)</f>
        <v>0</v>
      </c>
      <c r="DA72" s="124">
        <f>('Executive Summary(Best)'!$I69/12)*(1+Expense_Increase2)^(DA$3-1)</f>
        <v>0</v>
      </c>
      <c r="DB72" s="124">
        <f>('Executive Summary(Best)'!$I69/12)*(1+Expense_Increase2)^(DB$3-1)</f>
        <v>0</v>
      </c>
      <c r="DC72" s="124">
        <f>('Executive Summary(Best)'!$I69/12)*(1+Expense_Increase2)^(DC$3-1)</f>
        <v>0</v>
      </c>
      <c r="DD72" s="124">
        <f>('Executive Summary(Best)'!$I69/12)*(1+Expense_Increase2)^(DD$3-1)</f>
        <v>0</v>
      </c>
      <c r="DE72" s="124">
        <f>('Executive Summary(Best)'!$I69/12)*(1+Expense_Increase2)^(DE$3-1)</f>
        <v>0</v>
      </c>
      <c r="DF72" s="124">
        <f>('Executive Summary(Best)'!$I69/12)*(1+Expense_Increase2)^(DF$3-1)</f>
        <v>0</v>
      </c>
      <c r="DG72" s="124">
        <f>('Executive Summary(Best)'!$I69/12)*(1+Expense_Increase2)^(DG$3-1)</f>
        <v>0</v>
      </c>
      <c r="DH72" s="124">
        <f>('Executive Summary(Best)'!$I69/12)*(1+Expense_Increase2)^(DH$3-1)</f>
        <v>0</v>
      </c>
      <c r="DI72" s="124">
        <f>('Executive Summary(Best)'!$I69/12)*(1+Expense_Increase2)^(DI$3-1)</f>
        <v>0</v>
      </c>
      <c r="DJ72" s="124">
        <f>('Executive Summary(Best)'!$I69/12)*(1+Expense_Increase2)^(DJ$3-1)</f>
        <v>0</v>
      </c>
      <c r="DK72" s="124">
        <f>('Executive Summary(Best)'!$I69/12)*(1+Expense_Increase2)^(DK$3-1)</f>
        <v>0</v>
      </c>
      <c r="DL72" s="124">
        <f>('Executive Summary(Best)'!$I69/12)*(1+Expense_Increase2)^(DL$3-1)</f>
        <v>0</v>
      </c>
      <c r="DM72" s="124">
        <f>('Executive Summary(Best)'!$I69/12)*(1+Expense_Increase2)^(DM$3-1)</f>
        <v>0</v>
      </c>
      <c r="DN72" s="124">
        <f>('Executive Summary(Best)'!$I69/12)*(1+Expense_Increase2)^(DN$3-1)</f>
        <v>0</v>
      </c>
      <c r="DO72" s="124">
        <f>('Executive Summary(Best)'!$I69/12)*(1+Expense_Increase2)^(DO$3-1)</f>
        <v>0</v>
      </c>
      <c r="DP72" s="124">
        <f>('Executive Summary(Best)'!$I69/12)*(1+Expense_Increase2)^(DP$3-1)</f>
        <v>0</v>
      </c>
      <c r="DQ72" s="124">
        <f>('Executive Summary(Best)'!$I69/12)*(1+Expense_Increase2)^(DQ$3-1)</f>
        <v>0</v>
      </c>
      <c r="DR72" s="124">
        <f>('Executive Summary(Best)'!$I69/12)*(1+Expense_Increase2)^(DR$3-1)</f>
        <v>0</v>
      </c>
      <c r="DS72" s="124">
        <f>('Executive Summary(Best)'!$I69/12)*(1+Expense_Increase2)^(DS$3-1)</f>
        <v>0</v>
      </c>
      <c r="DT72" s="124">
        <f>('Executive Summary(Best)'!$I69/12)*(1+Expense_Increase2)^(DT$3-1)</f>
        <v>0</v>
      </c>
      <c r="DU72" s="124">
        <f>('Executive Summary(Best)'!$I69/12)*(1+Expense_Increase2)^(DU$3-1)</f>
        <v>0</v>
      </c>
      <c r="DV72" s="124">
        <f>('Executive Summary(Best)'!$I69/12)*(1+Expense_Increase2)^(DV$3-1)</f>
        <v>0</v>
      </c>
      <c r="DW72" s="124">
        <f>('Executive Summary(Best)'!$I69/12)*(1+Expense_Increase2)^(DW$3-1)</f>
        <v>0</v>
      </c>
      <c r="DX72" s="124">
        <f>('Executive Summary(Best)'!$I69/12)*(1+Expense_Increase2)^(DX$3-1)</f>
        <v>0</v>
      </c>
      <c r="DY72" s="124">
        <f>('Executive Summary(Best)'!$I69/12)*(1+Expense_Increase2)^(DY$3-1)</f>
        <v>0</v>
      </c>
      <c r="DZ72" s="124">
        <f>('Executive Summary(Best)'!$I69/12)*(1+Expense_Increase2)^(DZ$3-1)</f>
        <v>0</v>
      </c>
      <c r="EA72" s="124">
        <f>('Executive Summary(Best)'!$I69/12)*(1+Expense_Increase2)^(EA$3-1)</f>
        <v>0</v>
      </c>
      <c r="EB72" s="124">
        <f>('Executive Summary(Best)'!$I69/12)*(1+Expense_Increase2)^(EB$3-1)</f>
        <v>0</v>
      </c>
      <c r="EC72" s="124">
        <f>('Executive Summary(Best)'!$I69/12)*(1+Expense_Increase2)^(EC$3-1)</f>
        <v>0</v>
      </c>
      <c r="ED72" s="124">
        <f>('Executive Summary(Best)'!$I69/12)*(1+Expense_Increase2)^(ED$3-1)</f>
        <v>0</v>
      </c>
      <c r="EE72" s="124">
        <f>('Executive Summary(Best)'!$I69/12)*(1+Expense_Increase2)^(EE$3-1)</f>
        <v>0</v>
      </c>
      <c r="EF72" s="124">
        <f>('Executive Summary(Best)'!$I69/12)*(1+Expense_Increase2)^(EF$3-1)</f>
        <v>0</v>
      </c>
      <c r="EG72" s="124">
        <f>('Executive Summary(Best)'!$I69/12)*(1+Expense_Increase2)^(EG$3-1)</f>
        <v>0</v>
      </c>
      <c r="EH72" s="124">
        <f>('Executive Summary(Best)'!$I69/12)*(1+Expense_Increase2)^(EH$3-1)</f>
        <v>0</v>
      </c>
      <c r="EI72" s="124">
        <f>('Executive Summary(Best)'!$I69/12)*(1+Expense_Increase2)^(EI$3-1)</f>
        <v>0</v>
      </c>
      <c r="EJ72" s="124">
        <f>('Executive Summary(Best)'!$I69/12)*(1+Expense_Increase2)^(EJ$3-1)</f>
        <v>0</v>
      </c>
      <c r="EK72" s="124">
        <f>('Executive Summary(Best)'!$I69/12)*(1+Expense_Increase2)^(EK$3-1)</f>
        <v>0</v>
      </c>
      <c r="EL72" s="124">
        <f>('Executive Summary(Best)'!$I69/12)*(1+Expense_Increase2)^(EL$3-1)</f>
        <v>0</v>
      </c>
      <c r="EM72" s="124">
        <f>('Executive Summary(Best)'!$I69/12)*(1+Expense_Increase2)^(EM$3-1)</f>
        <v>0</v>
      </c>
      <c r="EN72" s="124">
        <f>('Executive Summary(Best)'!$I69/12)*(1+Expense_Increase2)^(EN$3-1)</f>
        <v>0</v>
      </c>
      <c r="EO72" s="124">
        <f>('Executive Summary(Best)'!$I69/12)*(1+Expense_Increase2)^(EO$3-1)</f>
        <v>0</v>
      </c>
      <c r="EP72" s="124">
        <f>('Executive Summary(Best)'!$I69/12)*(1+Expense_Increase2)^(EP$3-1)</f>
        <v>0</v>
      </c>
      <c r="EQ72" s="27"/>
    </row>
    <row r="73" spans="1:147" ht="15.75" customHeight="1" x14ac:dyDescent="0.2">
      <c r="B73" s="160" t="str">
        <f>Executive_Summary!F70</f>
        <v>Reserves:</v>
      </c>
      <c r="Z73" s="3"/>
      <c r="AA73" s="124">
        <f>('Executive Summary(Best)'!$I70/12)*(1+Expense_Increase2)^(AA$3-1)</f>
        <v>0</v>
      </c>
      <c r="AB73" s="124">
        <f>('Executive Summary(Best)'!$I70/12)*(1+Expense_Increase2)^(AB$3-1)</f>
        <v>0</v>
      </c>
      <c r="AC73" s="124">
        <f>('Executive Summary(Best)'!$I70/12)*(1+Expense_Increase2)^(AC$3-1)</f>
        <v>0</v>
      </c>
      <c r="AD73" s="124">
        <f>('Executive Summary(Best)'!$I70/12)*(1+Expense_Increase2)^(AD$3-1)</f>
        <v>0</v>
      </c>
      <c r="AE73" s="124">
        <f>('Executive Summary(Best)'!$I70/12)*(1+Expense_Increase2)^(AE$3-1)</f>
        <v>0</v>
      </c>
      <c r="AF73" s="124">
        <f>('Executive Summary(Best)'!$I70/12)*(1+Expense_Increase2)^(AF$3-1)</f>
        <v>0</v>
      </c>
      <c r="AG73" s="124">
        <f>('Executive Summary(Best)'!$I70/12)*(1+Expense_Increase2)^(AG$3-1)</f>
        <v>0</v>
      </c>
      <c r="AH73" s="124">
        <f>('Executive Summary(Best)'!$I70/12)*(1+Expense_Increase2)^(AH$3-1)</f>
        <v>0</v>
      </c>
      <c r="AI73" s="124">
        <f>('Executive Summary(Best)'!$I70/12)*(1+Expense_Increase2)^(AI$3-1)</f>
        <v>0</v>
      </c>
      <c r="AJ73" s="124">
        <f>('Executive Summary(Best)'!$I70/12)*(1+Expense_Increase2)^(AJ$3-1)</f>
        <v>0</v>
      </c>
      <c r="AK73" s="124">
        <f>('Executive Summary(Best)'!$I70/12)*(1+Expense_Increase2)^(AK$3-1)</f>
        <v>0</v>
      </c>
      <c r="AL73" s="124">
        <f>('Executive Summary(Best)'!$I70/12)*(1+Expense_Increase2)^(AL$3-1)</f>
        <v>0</v>
      </c>
      <c r="AM73" s="124">
        <f>('Executive Summary(Best)'!$I70/12)*(1+Expense_Increase2)^(AM$3-1)</f>
        <v>0</v>
      </c>
      <c r="AN73" s="124">
        <f>('Executive Summary(Best)'!$I70/12)*(1+Expense_Increase2)^(AN$3-1)</f>
        <v>0</v>
      </c>
      <c r="AO73" s="124">
        <f>('Executive Summary(Best)'!$I70/12)*(1+Expense_Increase2)^(AO$3-1)</f>
        <v>0</v>
      </c>
      <c r="AP73" s="124">
        <f>('Executive Summary(Best)'!$I70/12)*(1+Expense_Increase2)^(AP$3-1)</f>
        <v>0</v>
      </c>
      <c r="AQ73" s="124">
        <f>('Executive Summary(Best)'!$I70/12)*(1+Expense_Increase2)^(AQ$3-1)</f>
        <v>0</v>
      </c>
      <c r="AR73" s="124">
        <f>('Executive Summary(Best)'!$I70/12)*(1+Expense_Increase2)^(AR$3-1)</f>
        <v>0</v>
      </c>
      <c r="AS73" s="124">
        <f>('Executive Summary(Best)'!$I70/12)*(1+Expense_Increase2)^(AS$3-1)</f>
        <v>0</v>
      </c>
      <c r="AT73" s="124">
        <f>('Executive Summary(Best)'!$I70/12)*(1+Expense_Increase2)^(AT$3-1)</f>
        <v>0</v>
      </c>
      <c r="AU73" s="124">
        <f>('Executive Summary(Best)'!$I70/12)*(1+Expense_Increase2)^(AU$3-1)</f>
        <v>0</v>
      </c>
      <c r="AV73" s="124">
        <f>('Executive Summary(Best)'!$I70/12)*(1+Expense_Increase2)^(AV$3-1)</f>
        <v>0</v>
      </c>
      <c r="AW73" s="124">
        <f>('Executive Summary(Best)'!$I70/12)*(1+Expense_Increase2)^(AW$3-1)</f>
        <v>0</v>
      </c>
      <c r="AX73" s="124">
        <f>('Executive Summary(Best)'!$I70/12)*(1+Expense_Increase2)^(AX$3-1)</f>
        <v>0</v>
      </c>
      <c r="AY73" s="124">
        <f>('Executive Summary(Best)'!$I70/12)*(1+Expense_Increase2)^(AY$3-1)</f>
        <v>0</v>
      </c>
      <c r="AZ73" s="124">
        <f>('Executive Summary(Best)'!$I70/12)*(1+Expense_Increase2)^(AZ$3-1)</f>
        <v>0</v>
      </c>
      <c r="BA73" s="124">
        <f>('Executive Summary(Best)'!$I70/12)*(1+Expense_Increase2)^(BA$3-1)</f>
        <v>0</v>
      </c>
      <c r="BB73" s="124">
        <f>('Executive Summary(Best)'!$I70/12)*(1+Expense_Increase2)^(BB$3-1)</f>
        <v>0</v>
      </c>
      <c r="BC73" s="124">
        <f>('Executive Summary(Best)'!$I70/12)*(1+Expense_Increase2)^(BC$3-1)</f>
        <v>0</v>
      </c>
      <c r="BD73" s="124">
        <f>('Executive Summary(Best)'!$I70/12)*(1+Expense_Increase2)^(BD$3-1)</f>
        <v>0</v>
      </c>
      <c r="BE73" s="124">
        <f>('Executive Summary(Best)'!$I70/12)*(1+Expense_Increase2)^(BE$3-1)</f>
        <v>0</v>
      </c>
      <c r="BF73" s="124">
        <f>('Executive Summary(Best)'!$I70/12)*(1+Expense_Increase2)^(BF$3-1)</f>
        <v>0</v>
      </c>
      <c r="BG73" s="124">
        <f>('Executive Summary(Best)'!$I70/12)*(1+Expense_Increase2)^(BG$3-1)</f>
        <v>0</v>
      </c>
      <c r="BH73" s="124">
        <f>('Executive Summary(Best)'!$I70/12)*(1+Expense_Increase2)^(BH$3-1)</f>
        <v>0</v>
      </c>
      <c r="BI73" s="124">
        <f>('Executive Summary(Best)'!$I70/12)*(1+Expense_Increase2)^(BI$3-1)</f>
        <v>0</v>
      </c>
      <c r="BJ73" s="124">
        <f>('Executive Summary(Best)'!$I70/12)*(1+Expense_Increase2)^(BJ$3-1)</f>
        <v>0</v>
      </c>
      <c r="BK73" s="124">
        <f>('Executive Summary(Best)'!$I70/12)*(1+Expense_Increase2)^(BK$3-1)</f>
        <v>0</v>
      </c>
      <c r="BL73" s="124">
        <f>('Executive Summary(Best)'!$I70/12)*(1+Expense_Increase2)^(BL$3-1)</f>
        <v>0</v>
      </c>
      <c r="BM73" s="124">
        <f>('Executive Summary(Best)'!$I70/12)*(1+Expense_Increase2)^(BM$3-1)</f>
        <v>0</v>
      </c>
      <c r="BN73" s="124">
        <f>('Executive Summary(Best)'!$I70/12)*(1+Expense_Increase2)^(BN$3-1)</f>
        <v>0</v>
      </c>
      <c r="BO73" s="124">
        <f>('Executive Summary(Best)'!$I70/12)*(1+Expense_Increase2)^(BO$3-1)</f>
        <v>0</v>
      </c>
      <c r="BP73" s="124">
        <f>('Executive Summary(Best)'!$I70/12)*(1+Expense_Increase2)^(BP$3-1)</f>
        <v>0</v>
      </c>
      <c r="BQ73" s="124">
        <f>('Executive Summary(Best)'!$I70/12)*(1+Expense_Increase2)^(BQ$3-1)</f>
        <v>0</v>
      </c>
      <c r="BR73" s="124">
        <f>('Executive Summary(Best)'!$I70/12)*(1+Expense_Increase2)^(BR$3-1)</f>
        <v>0</v>
      </c>
      <c r="BS73" s="124">
        <f>('Executive Summary(Best)'!$I70/12)*(1+Expense_Increase2)^(BS$3-1)</f>
        <v>0</v>
      </c>
      <c r="BT73" s="124">
        <f>('Executive Summary(Best)'!$I70/12)*(1+Expense_Increase2)^(BT$3-1)</f>
        <v>0</v>
      </c>
      <c r="BU73" s="124">
        <f>('Executive Summary(Best)'!$I70/12)*(1+Expense_Increase2)^(BU$3-1)</f>
        <v>0</v>
      </c>
      <c r="BV73" s="124">
        <f>('Executive Summary(Best)'!$I70/12)*(1+Expense_Increase2)^(BV$3-1)</f>
        <v>0</v>
      </c>
      <c r="BW73" s="124">
        <f>('Executive Summary(Best)'!$I70/12)*(1+Expense_Increase2)^(BW$3-1)</f>
        <v>0</v>
      </c>
      <c r="BX73" s="124">
        <f>('Executive Summary(Best)'!$I70/12)*(1+Expense_Increase2)^(BX$3-1)</f>
        <v>0</v>
      </c>
      <c r="BY73" s="124">
        <f>('Executive Summary(Best)'!$I70/12)*(1+Expense_Increase2)^(BY$3-1)</f>
        <v>0</v>
      </c>
      <c r="BZ73" s="124">
        <f>('Executive Summary(Best)'!$I70/12)*(1+Expense_Increase2)^(BZ$3-1)</f>
        <v>0</v>
      </c>
      <c r="CA73" s="124">
        <f>('Executive Summary(Best)'!$I70/12)*(1+Expense_Increase2)^(CA$3-1)</f>
        <v>0</v>
      </c>
      <c r="CB73" s="124">
        <f>('Executive Summary(Best)'!$I70/12)*(1+Expense_Increase2)^(CB$3-1)</f>
        <v>0</v>
      </c>
      <c r="CC73" s="124">
        <f>('Executive Summary(Best)'!$I70/12)*(1+Expense_Increase2)^(CC$3-1)</f>
        <v>0</v>
      </c>
      <c r="CD73" s="124">
        <f>('Executive Summary(Best)'!$I70/12)*(1+Expense_Increase2)^(CD$3-1)</f>
        <v>0</v>
      </c>
      <c r="CE73" s="124">
        <f>('Executive Summary(Best)'!$I70/12)*(1+Expense_Increase2)^(CE$3-1)</f>
        <v>0</v>
      </c>
      <c r="CF73" s="124">
        <f>('Executive Summary(Best)'!$I70/12)*(1+Expense_Increase2)^(CF$3-1)</f>
        <v>0</v>
      </c>
      <c r="CG73" s="124">
        <f>('Executive Summary(Best)'!$I70/12)*(1+Expense_Increase2)^(CG$3-1)</f>
        <v>0</v>
      </c>
      <c r="CH73" s="124">
        <f>('Executive Summary(Best)'!$I70/12)*(1+Expense_Increase2)^(CH$3-1)</f>
        <v>0</v>
      </c>
      <c r="CI73" s="124">
        <f>('Executive Summary(Best)'!$I70/12)*(1+Expense_Increase2)^(CI$3-1)</f>
        <v>0</v>
      </c>
      <c r="CJ73" s="124">
        <f>('Executive Summary(Best)'!$I70/12)*(1+Expense_Increase2)^(CJ$3-1)</f>
        <v>0</v>
      </c>
      <c r="CK73" s="124">
        <f>('Executive Summary(Best)'!$I70/12)*(1+Expense_Increase2)^(CK$3-1)</f>
        <v>0</v>
      </c>
      <c r="CL73" s="124">
        <f>('Executive Summary(Best)'!$I70/12)*(1+Expense_Increase2)^(CL$3-1)</f>
        <v>0</v>
      </c>
      <c r="CM73" s="124">
        <f>('Executive Summary(Best)'!$I70/12)*(1+Expense_Increase2)^(CM$3-1)</f>
        <v>0</v>
      </c>
      <c r="CN73" s="124">
        <f>('Executive Summary(Best)'!$I70/12)*(1+Expense_Increase2)^(CN$3-1)</f>
        <v>0</v>
      </c>
      <c r="CO73" s="124">
        <f>('Executive Summary(Best)'!$I70/12)*(1+Expense_Increase2)^(CO$3-1)</f>
        <v>0</v>
      </c>
      <c r="CP73" s="124">
        <f>('Executive Summary(Best)'!$I70/12)*(1+Expense_Increase2)^(CP$3-1)</f>
        <v>0</v>
      </c>
      <c r="CQ73" s="124">
        <f>('Executive Summary(Best)'!$I70/12)*(1+Expense_Increase2)^(CQ$3-1)</f>
        <v>0</v>
      </c>
      <c r="CR73" s="124">
        <f>('Executive Summary(Best)'!$I70/12)*(1+Expense_Increase2)^(CR$3-1)</f>
        <v>0</v>
      </c>
      <c r="CS73" s="124">
        <f>('Executive Summary(Best)'!$I70/12)*(1+Expense_Increase2)^(CS$3-1)</f>
        <v>0</v>
      </c>
      <c r="CT73" s="124">
        <f>('Executive Summary(Best)'!$I70/12)*(1+Expense_Increase2)^(CT$3-1)</f>
        <v>0</v>
      </c>
      <c r="CU73" s="124">
        <f>('Executive Summary(Best)'!$I70/12)*(1+Expense_Increase2)^(CU$3-1)</f>
        <v>0</v>
      </c>
      <c r="CV73" s="124">
        <f>('Executive Summary(Best)'!$I70/12)*(1+Expense_Increase2)^(CV$3-1)</f>
        <v>0</v>
      </c>
      <c r="CW73" s="124">
        <f>('Executive Summary(Best)'!$I70/12)*(1+Expense_Increase2)^(CW$3-1)</f>
        <v>0</v>
      </c>
      <c r="CX73" s="124">
        <f>('Executive Summary(Best)'!$I70/12)*(1+Expense_Increase2)^(CX$3-1)</f>
        <v>0</v>
      </c>
      <c r="CY73" s="124">
        <f>('Executive Summary(Best)'!$I70/12)*(1+Expense_Increase2)^(CY$3-1)</f>
        <v>0</v>
      </c>
      <c r="CZ73" s="124">
        <f>('Executive Summary(Best)'!$I70/12)*(1+Expense_Increase2)^(CZ$3-1)</f>
        <v>0</v>
      </c>
      <c r="DA73" s="124">
        <f>('Executive Summary(Best)'!$I70/12)*(1+Expense_Increase2)^(DA$3-1)</f>
        <v>0</v>
      </c>
      <c r="DB73" s="124">
        <f>('Executive Summary(Best)'!$I70/12)*(1+Expense_Increase2)^(DB$3-1)</f>
        <v>0</v>
      </c>
      <c r="DC73" s="124">
        <f>('Executive Summary(Best)'!$I70/12)*(1+Expense_Increase2)^(DC$3-1)</f>
        <v>0</v>
      </c>
      <c r="DD73" s="124">
        <f>('Executive Summary(Best)'!$I70/12)*(1+Expense_Increase2)^(DD$3-1)</f>
        <v>0</v>
      </c>
      <c r="DE73" s="124">
        <f>('Executive Summary(Best)'!$I70/12)*(1+Expense_Increase2)^(DE$3-1)</f>
        <v>0</v>
      </c>
      <c r="DF73" s="124">
        <f>('Executive Summary(Best)'!$I70/12)*(1+Expense_Increase2)^(DF$3-1)</f>
        <v>0</v>
      </c>
      <c r="DG73" s="124">
        <f>('Executive Summary(Best)'!$I70/12)*(1+Expense_Increase2)^(DG$3-1)</f>
        <v>0</v>
      </c>
      <c r="DH73" s="124">
        <f>('Executive Summary(Best)'!$I70/12)*(1+Expense_Increase2)^(DH$3-1)</f>
        <v>0</v>
      </c>
      <c r="DI73" s="124">
        <f>('Executive Summary(Best)'!$I70/12)*(1+Expense_Increase2)^(DI$3-1)</f>
        <v>0</v>
      </c>
      <c r="DJ73" s="124">
        <f>('Executive Summary(Best)'!$I70/12)*(1+Expense_Increase2)^(DJ$3-1)</f>
        <v>0</v>
      </c>
      <c r="DK73" s="124">
        <f>('Executive Summary(Best)'!$I70/12)*(1+Expense_Increase2)^(DK$3-1)</f>
        <v>0</v>
      </c>
      <c r="DL73" s="124">
        <f>('Executive Summary(Best)'!$I70/12)*(1+Expense_Increase2)^(DL$3-1)</f>
        <v>0</v>
      </c>
      <c r="DM73" s="124">
        <f>('Executive Summary(Best)'!$I70/12)*(1+Expense_Increase2)^(DM$3-1)</f>
        <v>0</v>
      </c>
      <c r="DN73" s="124">
        <f>('Executive Summary(Best)'!$I70/12)*(1+Expense_Increase2)^(DN$3-1)</f>
        <v>0</v>
      </c>
      <c r="DO73" s="124">
        <f>('Executive Summary(Best)'!$I70/12)*(1+Expense_Increase2)^(DO$3-1)</f>
        <v>0</v>
      </c>
      <c r="DP73" s="124">
        <f>('Executive Summary(Best)'!$I70/12)*(1+Expense_Increase2)^(DP$3-1)</f>
        <v>0</v>
      </c>
      <c r="DQ73" s="124">
        <f>('Executive Summary(Best)'!$I70/12)*(1+Expense_Increase2)^(DQ$3-1)</f>
        <v>0</v>
      </c>
      <c r="DR73" s="124">
        <f>('Executive Summary(Best)'!$I70/12)*(1+Expense_Increase2)^(DR$3-1)</f>
        <v>0</v>
      </c>
      <c r="DS73" s="124">
        <f>('Executive Summary(Best)'!$I70/12)*(1+Expense_Increase2)^(DS$3-1)</f>
        <v>0</v>
      </c>
      <c r="DT73" s="124">
        <f>('Executive Summary(Best)'!$I70/12)*(1+Expense_Increase2)^(DT$3-1)</f>
        <v>0</v>
      </c>
      <c r="DU73" s="124">
        <f>('Executive Summary(Best)'!$I70/12)*(1+Expense_Increase2)^(DU$3-1)</f>
        <v>0</v>
      </c>
      <c r="DV73" s="124">
        <f>('Executive Summary(Best)'!$I70/12)*(1+Expense_Increase2)^(DV$3-1)</f>
        <v>0</v>
      </c>
      <c r="DW73" s="124">
        <f>('Executive Summary(Best)'!$I70/12)*(1+Expense_Increase2)^(DW$3-1)</f>
        <v>0</v>
      </c>
      <c r="DX73" s="124">
        <f>('Executive Summary(Best)'!$I70/12)*(1+Expense_Increase2)^(DX$3-1)</f>
        <v>0</v>
      </c>
      <c r="DY73" s="124">
        <f>('Executive Summary(Best)'!$I70/12)*(1+Expense_Increase2)^(DY$3-1)</f>
        <v>0</v>
      </c>
      <c r="DZ73" s="124">
        <f>('Executive Summary(Best)'!$I70/12)*(1+Expense_Increase2)^(DZ$3-1)</f>
        <v>0</v>
      </c>
      <c r="EA73" s="124">
        <f>('Executive Summary(Best)'!$I70/12)*(1+Expense_Increase2)^(EA$3-1)</f>
        <v>0</v>
      </c>
      <c r="EB73" s="124">
        <f>('Executive Summary(Best)'!$I70/12)*(1+Expense_Increase2)^(EB$3-1)</f>
        <v>0</v>
      </c>
      <c r="EC73" s="124">
        <f>('Executive Summary(Best)'!$I70/12)*(1+Expense_Increase2)^(EC$3-1)</f>
        <v>0</v>
      </c>
      <c r="ED73" s="124">
        <f>('Executive Summary(Best)'!$I70/12)*(1+Expense_Increase2)^(ED$3-1)</f>
        <v>0</v>
      </c>
      <c r="EE73" s="124">
        <f>('Executive Summary(Best)'!$I70/12)*(1+Expense_Increase2)^(EE$3-1)</f>
        <v>0</v>
      </c>
      <c r="EF73" s="124">
        <f>('Executive Summary(Best)'!$I70/12)*(1+Expense_Increase2)^(EF$3-1)</f>
        <v>0</v>
      </c>
      <c r="EG73" s="124">
        <f>('Executive Summary(Best)'!$I70/12)*(1+Expense_Increase2)^(EG$3-1)</f>
        <v>0</v>
      </c>
      <c r="EH73" s="124">
        <f>('Executive Summary(Best)'!$I70/12)*(1+Expense_Increase2)^(EH$3-1)</f>
        <v>0</v>
      </c>
      <c r="EI73" s="124">
        <f>('Executive Summary(Best)'!$I70/12)*(1+Expense_Increase2)^(EI$3-1)</f>
        <v>0</v>
      </c>
      <c r="EJ73" s="124">
        <f>('Executive Summary(Best)'!$I70/12)*(1+Expense_Increase2)^(EJ$3-1)</f>
        <v>0</v>
      </c>
      <c r="EK73" s="124">
        <f>('Executive Summary(Best)'!$I70/12)*(1+Expense_Increase2)^(EK$3-1)</f>
        <v>0</v>
      </c>
      <c r="EL73" s="124">
        <f>('Executive Summary(Best)'!$I70/12)*(1+Expense_Increase2)^(EL$3-1)</f>
        <v>0</v>
      </c>
      <c r="EM73" s="124">
        <f>('Executive Summary(Best)'!$I70/12)*(1+Expense_Increase2)^(EM$3-1)</f>
        <v>0</v>
      </c>
      <c r="EN73" s="124">
        <f>('Executive Summary(Best)'!$I70/12)*(1+Expense_Increase2)^(EN$3-1)</f>
        <v>0</v>
      </c>
      <c r="EO73" s="124">
        <f>('Executive Summary(Best)'!$I70/12)*(1+Expense_Increase2)^(EO$3-1)</f>
        <v>0</v>
      </c>
      <c r="EP73" s="124">
        <f>('Executive Summary(Best)'!$I70/12)*(1+Expense_Increase2)^(EP$3-1)</f>
        <v>0</v>
      </c>
      <c r="EQ73" s="27"/>
    </row>
    <row r="74" spans="1:147" ht="15.75" customHeight="1" x14ac:dyDescent="0.2">
      <c r="B74" s="161" t="str">
        <f>Executive_Summary!F71</f>
        <v xml:space="preserve">Reserves </v>
      </c>
      <c r="Z74" s="3"/>
      <c r="AA74" s="124">
        <f>('Executive Summary(Best)'!$I71/12)*(1+Expense_Increase2)^(AA$3-1)</f>
        <v>550</v>
      </c>
      <c r="AB74" s="124">
        <f>('Executive Summary(Best)'!$I71/12)*(1+Expense_Increase2)^(AB$3-1)</f>
        <v>550</v>
      </c>
      <c r="AC74" s="124">
        <f>('Executive Summary(Best)'!$I71/12)*(1+Expense_Increase2)^(AC$3-1)</f>
        <v>550</v>
      </c>
      <c r="AD74" s="124">
        <f>('Executive Summary(Best)'!$I71/12)*(1+Expense_Increase2)^(AD$3-1)</f>
        <v>550</v>
      </c>
      <c r="AE74" s="124">
        <f>('Executive Summary(Best)'!$I71/12)*(1+Expense_Increase2)^(AE$3-1)</f>
        <v>550</v>
      </c>
      <c r="AF74" s="124">
        <f>('Executive Summary(Best)'!$I71/12)*(1+Expense_Increase2)^(AF$3-1)</f>
        <v>550</v>
      </c>
      <c r="AG74" s="124">
        <f>('Executive Summary(Best)'!$I71/12)*(1+Expense_Increase2)^(AG$3-1)</f>
        <v>550</v>
      </c>
      <c r="AH74" s="124">
        <f>('Executive Summary(Best)'!$I71/12)*(1+Expense_Increase2)^(AH$3-1)</f>
        <v>550</v>
      </c>
      <c r="AI74" s="124">
        <f>('Executive Summary(Best)'!$I71/12)*(1+Expense_Increase2)^(AI$3-1)</f>
        <v>550</v>
      </c>
      <c r="AJ74" s="124">
        <f>('Executive Summary(Best)'!$I71/12)*(1+Expense_Increase2)^(AJ$3-1)</f>
        <v>550</v>
      </c>
      <c r="AK74" s="124">
        <f>('Executive Summary(Best)'!$I71/12)*(1+Expense_Increase2)^(AK$3-1)</f>
        <v>550</v>
      </c>
      <c r="AL74" s="124">
        <f>('Executive Summary(Best)'!$I71/12)*(1+Expense_Increase2)^(AL$3-1)</f>
        <v>550</v>
      </c>
      <c r="AM74" s="124">
        <f>('Executive Summary(Best)'!$I71/12)*(1+Expense_Increase2)^(AM$3-1)</f>
        <v>562.1</v>
      </c>
      <c r="AN74" s="124">
        <f>('Executive Summary(Best)'!$I71/12)*(1+Expense_Increase2)^(AN$3-1)</f>
        <v>562.1</v>
      </c>
      <c r="AO74" s="124">
        <f>('Executive Summary(Best)'!$I71/12)*(1+Expense_Increase2)^(AO$3-1)</f>
        <v>562.1</v>
      </c>
      <c r="AP74" s="124">
        <f>('Executive Summary(Best)'!$I71/12)*(1+Expense_Increase2)^(AP$3-1)</f>
        <v>562.1</v>
      </c>
      <c r="AQ74" s="124">
        <f>('Executive Summary(Best)'!$I71/12)*(1+Expense_Increase2)^(AQ$3-1)</f>
        <v>562.1</v>
      </c>
      <c r="AR74" s="124">
        <f>('Executive Summary(Best)'!$I71/12)*(1+Expense_Increase2)^(AR$3-1)</f>
        <v>562.1</v>
      </c>
      <c r="AS74" s="124">
        <f>('Executive Summary(Best)'!$I71/12)*(1+Expense_Increase2)^(AS$3-1)</f>
        <v>562.1</v>
      </c>
      <c r="AT74" s="124">
        <f>('Executive Summary(Best)'!$I71/12)*(1+Expense_Increase2)^(AT$3-1)</f>
        <v>562.1</v>
      </c>
      <c r="AU74" s="124">
        <f>('Executive Summary(Best)'!$I71/12)*(1+Expense_Increase2)^(AU$3-1)</f>
        <v>562.1</v>
      </c>
      <c r="AV74" s="124">
        <f>('Executive Summary(Best)'!$I71/12)*(1+Expense_Increase2)^(AV$3-1)</f>
        <v>562.1</v>
      </c>
      <c r="AW74" s="124">
        <f>('Executive Summary(Best)'!$I71/12)*(1+Expense_Increase2)^(AW$3-1)</f>
        <v>562.1</v>
      </c>
      <c r="AX74" s="124">
        <f>('Executive Summary(Best)'!$I71/12)*(1+Expense_Increase2)^(AX$3-1)</f>
        <v>562.1</v>
      </c>
      <c r="AY74" s="124">
        <f>('Executive Summary(Best)'!$I71/12)*(1+Expense_Increase2)^(AY$3-1)</f>
        <v>574.46619999999996</v>
      </c>
      <c r="AZ74" s="124">
        <f>('Executive Summary(Best)'!$I71/12)*(1+Expense_Increase2)^(AZ$3-1)</f>
        <v>574.46619999999996</v>
      </c>
      <c r="BA74" s="124">
        <f>('Executive Summary(Best)'!$I71/12)*(1+Expense_Increase2)^(BA$3-1)</f>
        <v>574.46619999999996</v>
      </c>
      <c r="BB74" s="124">
        <f>('Executive Summary(Best)'!$I71/12)*(1+Expense_Increase2)^(BB$3-1)</f>
        <v>574.46619999999996</v>
      </c>
      <c r="BC74" s="124">
        <f>('Executive Summary(Best)'!$I71/12)*(1+Expense_Increase2)^(BC$3-1)</f>
        <v>574.46619999999996</v>
      </c>
      <c r="BD74" s="124">
        <f>('Executive Summary(Best)'!$I71/12)*(1+Expense_Increase2)^(BD$3-1)</f>
        <v>574.46619999999996</v>
      </c>
      <c r="BE74" s="124">
        <f>('Executive Summary(Best)'!$I71/12)*(1+Expense_Increase2)^(BE$3-1)</f>
        <v>574.46619999999996</v>
      </c>
      <c r="BF74" s="124">
        <f>('Executive Summary(Best)'!$I71/12)*(1+Expense_Increase2)^(BF$3-1)</f>
        <v>574.46619999999996</v>
      </c>
      <c r="BG74" s="124">
        <f>('Executive Summary(Best)'!$I71/12)*(1+Expense_Increase2)^(BG$3-1)</f>
        <v>574.46619999999996</v>
      </c>
      <c r="BH74" s="124">
        <f>('Executive Summary(Best)'!$I71/12)*(1+Expense_Increase2)^(BH$3-1)</f>
        <v>574.46619999999996</v>
      </c>
      <c r="BI74" s="124">
        <f>('Executive Summary(Best)'!$I71/12)*(1+Expense_Increase2)^(BI$3-1)</f>
        <v>574.46619999999996</v>
      </c>
      <c r="BJ74" s="124">
        <f>('Executive Summary(Best)'!$I71/12)*(1+Expense_Increase2)^(BJ$3-1)</f>
        <v>574.46619999999996</v>
      </c>
      <c r="BK74" s="124">
        <f>('Executive Summary(Best)'!$I71/12)*(1+Expense_Increase2)^(BK$3-1)</f>
        <v>587.1044564</v>
      </c>
      <c r="BL74" s="124">
        <f>('Executive Summary(Best)'!$I71/12)*(1+Expense_Increase2)^(BL$3-1)</f>
        <v>587.1044564</v>
      </c>
      <c r="BM74" s="124">
        <f>('Executive Summary(Best)'!$I71/12)*(1+Expense_Increase2)^(BM$3-1)</f>
        <v>587.1044564</v>
      </c>
      <c r="BN74" s="124">
        <f>('Executive Summary(Best)'!$I71/12)*(1+Expense_Increase2)^(BN$3-1)</f>
        <v>587.1044564</v>
      </c>
      <c r="BO74" s="124">
        <f>('Executive Summary(Best)'!$I71/12)*(1+Expense_Increase2)^(BO$3-1)</f>
        <v>587.1044564</v>
      </c>
      <c r="BP74" s="124">
        <f>('Executive Summary(Best)'!$I71/12)*(1+Expense_Increase2)^(BP$3-1)</f>
        <v>587.1044564</v>
      </c>
      <c r="BQ74" s="124">
        <f>('Executive Summary(Best)'!$I71/12)*(1+Expense_Increase2)^(BQ$3-1)</f>
        <v>587.1044564</v>
      </c>
      <c r="BR74" s="124">
        <f>('Executive Summary(Best)'!$I71/12)*(1+Expense_Increase2)^(BR$3-1)</f>
        <v>587.1044564</v>
      </c>
      <c r="BS74" s="124">
        <f>('Executive Summary(Best)'!$I71/12)*(1+Expense_Increase2)^(BS$3-1)</f>
        <v>587.1044564</v>
      </c>
      <c r="BT74" s="124">
        <f>('Executive Summary(Best)'!$I71/12)*(1+Expense_Increase2)^(BT$3-1)</f>
        <v>587.1044564</v>
      </c>
      <c r="BU74" s="124">
        <f>('Executive Summary(Best)'!$I71/12)*(1+Expense_Increase2)^(BU$3-1)</f>
        <v>587.1044564</v>
      </c>
      <c r="BV74" s="124">
        <f>('Executive Summary(Best)'!$I71/12)*(1+Expense_Increase2)^(BV$3-1)</f>
        <v>587.1044564</v>
      </c>
      <c r="BW74" s="124">
        <f>('Executive Summary(Best)'!$I71/12)*(1+Expense_Increase2)^(BW$3-1)</f>
        <v>600.02075444080003</v>
      </c>
      <c r="BX74" s="124">
        <f>('Executive Summary(Best)'!$I71/12)*(1+Expense_Increase2)^(BX$3-1)</f>
        <v>600.02075444080003</v>
      </c>
      <c r="BY74" s="124">
        <f>('Executive Summary(Best)'!$I71/12)*(1+Expense_Increase2)^(BY$3-1)</f>
        <v>600.02075444080003</v>
      </c>
      <c r="BZ74" s="124">
        <f>('Executive Summary(Best)'!$I71/12)*(1+Expense_Increase2)^(BZ$3-1)</f>
        <v>600.02075444080003</v>
      </c>
      <c r="CA74" s="124">
        <f>('Executive Summary(Best)'!$I71/12)*(1+Expense_Increase2)^(CA$3-1)</f>
        <v>600.02075444080003</v>
      </c>
      <c r="CB74" s="124">
        <f>('Executive Summary(Best)'!$I71/12)*(1+Expense_Increase2)^(CB$3-1)</f>
        <v>600.02075444080003</v>
      </c>
      <c r="CC74" s="124">
        <f>('Executive Summary(Best)'!$I71/12)*(1+Expense_Increase2)^(CC$3-1)</f>
        <v>600.02075444080003</v>
      </c>
      <c r="CD74" s="124">
        <f>('Executive Summary(Best)'!$I71/12)*(1+Expense_Increase2)^(CD$3-1)</f>
        <v>600.02075444080003</v>
      </c>
      <c r="CE74" s="124">
        <f>('Executive Summary(Best)'!$I71/12)*(1+Expense_Increase2)^(CE$3-1)</f>
        <v>600.02075444080003</v>
      </c>
      <c r="CF74" s="124">
        <f>('Executive Summary(Best)'!$I71/12)*(1+Expense_Increase2)^(CF$3-1)</f>
        <v>600.02075444080003</v>
      </c>
      <c r="CG74" s="124">
        <f>('Executive Summary(Best)'!$I71/12)*(1+Expense_Increase2)^(CG$3-1)</f>
        <v>600.02075444080003</v>
      </c>
      <c r="CH74" s="124">
        <f>('Executive Summary(Best)'!$I71/12)*(1+Expense_Increase2)^(CH$3-1)</f>
        <v>600.02075444080003</v>
      </c>
      <c r="CI74" s="124">
        <f>('Executive Summary(Best)'!$I71/12)*(1+Expense_Increase2)^(CI$3-1)</f>
        <v>613.22121103849759</v>
      </c>
      <c r="CJ74" s="124">
        <f>('Executive Summary(Best)'!$I71/12)*(1+Expense_Increase2)^(CJ$3-1)</f>
        <v>613.22121103849759</v>
      </c>
      <c r="CK74" s="124">
        <f>('Executive Summary(Best)'!$I71/12)*(1+Expense_Increase2)^(CK$3-1)</f>
        <v>613.22121103849759</v>
      </c>
      <c r="CL74" s="124">
        <f>('Executive Summary(Best)'!$I71/12)*(1+Expense_Increase2)^(CL$3-1)</f>
        <v>613.22121103849759</v>
      </c>
      <c r="CM74" s="124">
        <f>('Executive Summary(Best)'!$I71/12)*(1+Expense_Increase2)^(CM$3-1)</f>
        <v>613.22121103849759</v>
      </c>
      <c r="CN74" s="124">
        <f>('Executive Summary(Best)'!$I71/12)*(1+Expense_Increase2)^(CN$3-1)</f>
        <v>613.22121103849759</v>
      </c>
      <c r="CO74" s="124">
        <f>('Executive Summary(Best)'!$I71/12)*(1+Expense_Increase2)^(CO$3-1)</f>
        <v>613.22121103849759</v>
      </c>
      <c r="CP74" s="124">
        <f>('Executive Summary(Best)'!$I71/12)*(1+Expense_Increase2)^(CP$3-1)</f>
        <v>613.22121103849759</v>
      </c>
      <c r="CQ74" s="124">
        <f>('Executive Summary(Best)'!$I71/12)*(1+Expense_Increase2)^(CQ$3-1)</f>
        <v>613.22121103849759</v>
      </c>
      <c r="CR74" s="124">
        <f>('Executive Summary(Best)'!$I71/12)*(1+Expense_Increase2)^(CR$3-1)</f>
        <v>613.22121103849759</v>
      </c>
      <c r="CS74" s="124">
        <f>('Executive Summary(Best)'!$I71/12)*(1+Expense_Increase2)^(CS$3-1)</f>
        <v>613.22121103849759</v>
      </c>
      <c r="CT74" s="124">
        <f>('Executive Summary(Best)'!$I71/12)*(1+Expense_Increase2)^(CT$3-1)</f>
        <v>613.22121103849759</v>
      </c>
      <c r="CU74" s="124">
        <f>('Executive Summary(Best)'!$I71/12)*(1+Expense_Increase2)^(CU$3-1)</f>
        <v>626.71207768134445</v>
      </c>
      <c r="CV74" s="124">
        <f>('Executive Summary(Best)'!$I71/12)*(1+Expense_Increase2)^(CV$3-1)</f>
        <v>626.71207768134445</v>
      </c>
      <c r="CW74" s="124">
        <f>('Executive Summary(Best)'!$I71/12)*(1+Expense_Increase2)^(CW$3-1)</f>
        <v>626.71207768134445</v>
      </c>
      <c r="CX74" s="124">
        <f>('Executive Summary(Best)'!$I71/12)*(1+Expense_Increase2)^(CX$3-1)</f>
        <v>626.71207768134445</v>
      </c>
      <c r="CY74" s="124">
        <f>('Executive Summary(Best)'!$I71/12)*(1+Expense_Increase2)^(CY$3-1)</f>
        <v>626.71207768134445</v>
      </c>
      <c r="CZ74" s="124">
        <f>('Executive Summary(Best)'!$I71/12)*(1+Expense_Increase2)^(CZ$3-1)</f>
        <v>626.71207768134445</v>
      </c>
      <c r="DA74" s="124">
        <f>('Executive Summary(Best)'!$I71/12)*(1+Expense_Increase2)^(DA$3-1)</f>
        <v>626.71207768134445</v>
      </c>
      <c r="DB74" s="124">
        <f>('Executive Summary(Best)'!$I71/12)*(1+Expense_Increase2)^(DB$3-1)</f>
        <v>626.71207768134445</v>
      </c>
      <c r="DC74" s="124">
        <f>('Executive Summary(Best)'!$I71/12)*(1+Expense_Increase2)^(DC$3-1)</f>
        <v>626.71207768134445</v>
      </c>
      <c r="DD74" s="124">
        <f>('Executive Summary(Best)'!$I71/12)*(1+Expense_Increase2)^(DD$3-1)</f>
        <v>626.71207768134445</v>
      </c>
      <c r="DE74" s="124">
        <f>('Executive Summary(Best)'!$I71/12)*(1+Expense_Increase2)^(DE$3-1)</f>
        <v>626.71207768134445</v>
      </c>
      <c r="DF74" s="124">
        <f>('Executive Summary(Best)'!$I71/12)*(1+Expense_Increase2)^(DF$3-1)</f>
        <v>626.71207768134445</v>
      </c>
      <c r="DG74" s="124">
        <f>('Executive Summary(Best)'!$I71/12)*(1+Expense_Increase2)^(DG$3-1)</f>
        <v>640.49974339033417</v>
      </c>
      <c r="DH74" s="124">
        <f>('Executive Summary(Best)'!$I71/12)*(1+Expense_Increase2)^(DH$3-1)</f>
        <v>640.49974339033417</v>
      </c>
      <c r="DI74" s="124">
        <f>('Executive Summary(Best)'!$I71/12)*(1+Expense_Increase2)^(DI$3-1)</f>
        <v>640.49974339033417</v>
      </c>
      <c r="DJ74" s="124">
        <f>('Executive Summary(Best)'!$I71/12)*(1+Expense_Increase2)^(DJ$3-1)</f>
        <v>640.49974339033417</v>
      </c>
      <c r="DK74" s="124">
        <f>('Executive Summary(Best)'!$I71/12)*(1+Expense_Increase2)^(DK$3-1)</f>
        <v>640.49974339033417</v>
      </c>
      <c r="DL74" s="124">
        <f>('Executive Summary(Best)'!$I71/12)*(1+Expense_Increase2)^(DL$3-1)</f>
        <v>640.49974339033417</v>
      </c>
      <c r="DM74" s="124">
        <f>('Executive Summary(Best)'!$I71/12)*(1+Expense_Increase2)^(DM$3-1)</f>
        <v>640.49974339033417</v>
      </c>
      <c r="DN74" s="124">
        <f>('Executive Summary(Best)'!$I71/12)*(1+Expense_Increase2)^(DN$3-1)</f>
        <v>640.49974339033417</v>
      </c>
      <c r="DO74" s="124">
        <f>('Executive Summary(Best)'!$I71/12)*(1+Expense_Increase2)^(DO$3-1)</f>
        <v>640.49974339033417</v>
      </c>
      <c r="DP74" s="124">
        <f>('Executive Summary(Best)'!$I71/12)*(1+Expense_Increase2)^(DP$3-1)</f>
        <v>640.49974339033417</v>
      </c>
      <c r="DQ74" s="124">
        <f>('Executive Summary(Best)'!$I71/12)*(1+Expense_Increase2)^(DQ$3-1)</f>
        <v>640.49974339033417</v>
      </c>
      <c r="DR74" s="124">
        <f>('Executive Summary(Best)'!$I71/12)*(1+Expense_Increase2)^(DR$3-1)</f>
        <v>640.49974339033417</v>
      </c>
      <c r="DS74" s="124">
        <f>('Executive Summary(Best)'!$I71/12)*(1+Expense_Increase2)^(DS$3-1)</f>
        <v>654.59073774492151</v>
      </c>
      <c r="DT74" s="124">
        <f>('Executive Summary(Best)'!$I71/12)*(1+Expense_Increase2)^(DT$3-1)</f>
        <v>654.59073774492151</v>
      </c>
      <c r="DU74" s="124">
        <f>('Executive Summary(Best)'!$I71/12)*(1+Expense_Increase2)^(DU$3-1)</f>
        <v>654.59073774492151</v>
      </c>
      <c r="DV74" s="124">
        <f>('Executive Summary(Best)'!$I71/12)*(1+Expense_Increase2)^(DV$3-1)</f>
        <v>654.59073774492151</v>
      </c>
      <c r="DW74" s="124">
        <f>('Executive Summary(Best)'!$I71/12)*(1+Expense_Increase2)^(DW$3-1)</f>
        <v>654.59073774492151</v>
      </c>
      <c r="DX74" s="124">
        <f>('Executive Summary(Best)'!$I71/12)*(1+Expense_Increase2)^(DX$3-1)</f>
        <v>654.59073774492151</v>
      </c>
      <c r="DY74" s="124">
        <f>('Executive Summary(Best)'!$I71/12)*(1+Expense_Increase2)^(DY$3-1)</f>
        <v>654.59073774492151</v>
      </c>
      <c r="DZ74" s="124">
        <f>('Executive Summary(Best)'!$I71/12)*(1+Expense_Increase2)^(DZ$3-1)</f>
        <v>654.59073774492151</v>
      </c>
      <c r="EA74" s="124">
        <f>('Executive Summary(Best)'!$I71/12)*(1+Expense_Increase2)^(EA$3-1)</f>
        <v>654.59073774492151</v>
      </c>
      <c r="EB74" s="124">
        <f>('Executive Summary(Best)'!$I71/12)*(1+Expense_Increase2)^(EB$3-1)</f>
        <v>654.59073774492151</v>
      </c>
      <c r="EC74" s="124">
        <f>('Executive Summary(Best)'!$I71/12)*(1+Expense_Increase2)^(EC$3-1)</f>
        <v>654.59073774492151</v>
      </c>
      <c r="ED74" s="124">
        <f>('Executive Summary(Best)'!$I71/12)*(1+Expense_Increase2)^(ED$3-1)</f>
        <v>654.59073774492151</v>
      </c>
      <c r="EE74" s="124">
        <f>('Executive Summary(Best)'!$I71/12)*(1+Expense_Increase2)^(EE$3-1)</f>
        <v>668.99173397530978</v>
      </c>
      <c r="EF74" s="124">
        <f>('Executive Summary(Best)'!$I71/12)*(1+Expense_Increase2)^(EF$3-1)</f>
        <v>668.99173397530978</v>
      </c>
      <c r="EG74" s="124">
        <f>('Executive Summary(Best)'!$I71/12)*(1+Expense_Increase2)^(EG$3-1)</f>
        <v>668.99173397530978</v>
      </c>
      <c r="EH74" s="124">
        <f>('Executive Summary(Best)'!$I71/12)*(1+Expense_Increase2)^(EH$3-1)</f>
        <v>668.99173397530978</v>
      </c>
      <c r="EI74" s="124">
        <f>('Executive Summary(Best)'!$I71/12)*(1+Expense_Increase2)^(EI$3-1)</f>
        <v>668.99173397530978</v>
      </c>
      <c r="EJ74" s="124">
        <f>('Executive Summary(Best)'!$I71/12)*(1+Expense_Increase2)^(EJ$3-1)</f>
        <v>668.99173397530978</v>
      </c>
      <c r="EK74" s="124">
        <f>('Executive Summary(Best)'!$I71/12)*(1+Expense_Increase2)^(EK$3-1)</f>
        <v>668.99173397530978</v>
      </c>
      <c r="EL74" s="124">
        <f>('Executive Summary(Best)'!$I71/12)*(1+Expense_Increase2)^(EL$3-1)</f>
        <v>668.99173397530978</v>
      </c>
      <c r="EM74" s="124">
        <f>('Executive Summary(Best)'!$I71/12)*(1+Expense_Increase2)^(EM$3-1)</f>
        <v>668.99173397530978</v>
      </c>
      <c r="EN74" s="124">
        <f>('Executive Summary(Best)'!$I71/12)*(1+Expense_Increase2)^(EN$3-1)</f>
        <v>668.99173397530978</v>
      </c>
      <c r="EO74" s="124">
        <f>('Executive Summary(Best)'!$I71/12)*(1+Expense_Increase2)^(EO$3-1)</f>
        <v>668.99173397530978</v>
      </c>
      <c r="EP74" s="124">
        <f>('Executive Summary(Best)'!$I71/12)*(1+Expense_Increase2)^(EP$3-1)</f>
        <v>668.99173397530978</v>
      </c>
      <c r="EQ74" s="27"/>
    </row>
    <row r="75" spans="1:147" ht="15.75" customHeight="1" x14ac:dyDescent="0.2">
      <c r="A75" s="154"/>
      <c r="B75" s="154"/>
      <c r="C75" s="154" t="s">
        <v>177</v>
      </c>
      <c r="D75" s="154"/>
      <c r="E75" s="154"/>
      <c r="F75" s="154"/>
      <c r="G75" s="154"/>
      <c r="H75" s="154"/>
      <c r="I75" s="154"/>
      <c r="J75" s="154"/>
      <c r="K75" s="154"/>
      <c r="L75" s="154"/>
      <c r="M75" s="154"/>
      <c r="N75" s="154"/>
      <c r="O75" s="154"/>
      <c r="P75" s="154"/>
      <c r="Q75" s="154"/>
      <c r="R75" s="154"/>
      <c r="S75" s="154"/>
      <c r="T75" s="154"/>
      <c r="U75" s="154"/>
      <c r="V75" s="154"/>
      <c r="W75" s="154"/>
      <c r="X75" s="154"/>
      <c r="Y75" s="154"/>
      <c r="Z75" s="155"/>
      <c r="AA75" s="156">
        <f t="shared" ref="AA75:EP75" si="11">SUBTOTAL(9,AA27:AA74)</f>
        <v>13450.121926352509</v>
      </c>
      <c r="AB75" s="156">
        <f t="shared" si="11"/>
        <v>13450.121926352509</v>
      </c>
      <c r="AC75" s="156">
        <f t="shared" si="11"/>
        <v>13450.121926352509</v>
      </c>
      <c r="AD75" s="156">
        <f t="shared" si="11"/>
        <v>13450.121926352509</v>
      </c>
      <c r="AE75" s="156">
        <f t="shared" si="11"/>
        <v>13450.121926352509</v>
      </c>
      <c r="AF75" s="156">
        <f t="shared" si="11"/>
        <v>13450.121926352509</v>
      </c>
      <c r="AG75" s="156">
        <f t="shared" si="11"/>
        <v>13450.121926352509</v>
      </c>
      <c r="AH75" s="156">
        <f t="shared" si="11"/>
        <v>13450.121926352509</v>
      </c>
      <c r="AI75" s="156">
        <f t="shared" si="11"/>
        <v>13450.121926352509</v>
      </c>
      <c r="AJ75" s="156">
        <f t="shared" si="11"/>
        <v>13450.121926352509</v>
      </c>
      <c r="AK75" s="156">
        <f t="shared" si="11"/>
        <v>13450.121926352509</v>
      </c>
      <c r="AL75" s="156">
        <f t="shared" si="11"/>
        <v>13450.121926352509</v>
      </c>
      <c r="AM75" s="156">
        <f t="shared" si="11"/>
        <v>13746.024608732265</v>
      </c>
      <c r="AN75" s="156">
        <f t="shared" si="11"/>
        <v>13746.024608732265</v>
      </c>
      <c r="AO75" s="156">
        <f t="shared" si="11"/>
        <v>13746.024608732265</v>
      </c>
      <c r="AP75" s="156">
        <f t="shared" si="11"/>
        <v>13746.024608732265</v>
      </c>
      <c r="AQ75" s="156">
        <f t="shared" si="11"/>
        <v>13746.024608732265</v>
      </c>
      <c r="AR75" s="156">
        <f t="shared" si="11"/>
        <v>13746.024608732265</v>
      </c>
      <c r="AS75" s="156">
        <f t="shared" si="11"/>
        <v>13746.024608732265</v>
      </c>
      <c r="AT75" s="156">
        <f t="shared" si="11"/>
        <v>13746.024608732265</v>
      </c>
      <c r="AU75" s="156">
        <f t="shared" si="11"/>
        <v>13746.024608732265</v>
      </c>
      <c r="AV75" s="156">
        <f t="shared" si="11"/>
        <v>13746.024608732265</v>
      </c>
      <c r="AW75" s="156">
        <f t="shared" si="11"/>
        <v>13746.024608732265</v>
      </c>
      <c r="AX75" s="156">
        <f t="shared" si="11"/>
        <v>13746.024608732265</v>
      </c>
      <c r="AY75" s="156">
        <f t="shared" si="11"/>
        <v>14048.437150124373</v>
      </c>
      <c r="AZ75" s="156">
        <f t="shared" si="11"/>
        <v>14048.437150124373</v>
      </c>
      <c r="BA75" s="156">
        <f t="shared" si="11"/>
        <v>14048.437150124373</v>
      </c>
      <c r="BB75" s="156">
        <f t="shared" si="11"/>
        <v>14048.437150124373</v>
      </c>
      <c r="BC75" s="156">
        <f t="shared" si="11"/>
        <v>14048.437150124373</v>
      </c>
      <c r="BD75" s="156">
        <f t="shared" si="11"/>
        <v>14048.437150124373</v>
      </c>
      <c r="BE75" s="156">
        <f t="shared" si="11"/>
        <v>14048.437150124373</v>
      </c>
      <c r="BF75" s="156">
        <f t="shared" si="11"/>
        <v>14048.437150124373</v>
      </c>
      <c r="BG75" s="156">
        <f t="shared" si="11"/>
        <v>14048.437150124373</v>
      </c>
      <c r="BH75" s="156">
        <f t="shared" si="11"/>
        <v>14048.437150124373</v>
      </c>
      <c r="BI75" s="156">
        <f t="shared" si="11"/>
        <v>14048.437150124373</v>
      </c>
      <c r="BJ75" s="156">
        <f t="shared" si="11"/>
        <v>14048.437150124373</v>
      </c>
      <c r="BK75" s="156">
        <f t="shared" si="11"/>
        <v>14357.502767427113</v>
      </c>
      <c r="BL75" s="156">
        <f t="shared" si="11"/>
        <v>14357.502767427113</v>
      </c>
      <c r="BM75" s="156">
        <f t="shared" si="11"/>
        <v>14357.502767427113</v>
      </c>
      <c r="BN75" s="156">
        <f t="shared" si="11"/>
        <v>14357.502767427113</v>
      </c>
      <c r="BO75" s="156">
        <f t="shared" si="11"/>
        <v>14357.502767427113</v>
      </c>
      <c r="BP75" s="156">
        <f t="shared" si="11"/>
        <v>14357.502767427113</v>
      </c>
      <c r="BQ75" s="156">
        <f t="shared" si="11"/>
        <v>14357.502767427113</v>
      </c>
      <c r="BR75" s="156">
        <f t="shared" si="11"/>
        <v>14357.502767427113</v>
      </c>
      <c r="BS75" s="156">
        <f t="shared" si="11"/>
        <v>14357.502767427113</v>
      </c>
      <c r="BT75" s="156">
        <f t="shared" si="11"/>
        <v>14357.502767427113</v>
      </c>
      <c r="BU75" s="156">
        <f t="shared" si="11"/>
        <v>14357.502767427113</v>
      </c>
      <c r="BV75" s="156">
        <f t="shared" si="11"/>
        <v>14357.502767427113</v>
      </c>
      <c r="BW75" s="156">
        <f t="shared" si="11"/>
        <v>14673.367828310507</v>
      </c>
      <c r="BX75" s="156">
        <f t="shared" si="11"/>
        <v>14673.367828310507</v>
      </c>
      <c r="BY75" s="156">
        <f t="shared" si="11"/>
        <v>14673.367828310507</v>
      </c>
      <c r="BZ75" s="156">
        <f t="shared" si="11"/>
        <v>14673.367828310507</v>
      </c>
      <c r="CA75" s="156">
        <f t="shared" si="11"/>
        <v>14673.367828310507</v>
      </c>
      <c r="CB75" s="156">
        <f t="shared" si="11"/>
        <v>14673.367828310507</v>
      </c>
      <c r="CC75" s="156">
        <f t="shared" si="11"/>
        <v>14673.367828310507</v>
      </c>
      <c r="CD75" s="156">
        <f t="shared" si="11"/>
        <v>14673.367828310507</v>
      </c>
      <c r="CE75" s="156">
        <f t="shared" si="11"/>
        <v>14673.367828310507</v>
      </c>
      <c r="CF75" s="156">
        <f t="shared" si="11"/>
        <v>14673.367828310507</v>
      </c>
      <c r="CG75" s="156">
        <f t="shared" si="11"/>
        <v>14673.367828310507</v>
      </c>
      <c r="CH75" s="156">
        <f t="shared" si="11"/>
        <v>14673.367828310507</v>
      </c>
      <c r="CI75" s="156">
        <f t="shared" si="11"/>
        <v>14996.181920533338</v>
      </c>
      <c r="CJ75" s="156">
        <f t="shared" si="11"/>
        <v>14996.181920533338</v>
      </c>
      <c r="CK75" s="156">
        <f t="shared" si="11"/>
        <v>14996.181920533338</v>
      </c>
      <c r="CL75" s="156">
        <f t="shared" si="11"/>
        <v>14996.181920533338</v>
      </c>
      <c r="CM75" s="156">
        <f t="shared" si="11"/>
        <v>14996.181920533338</v>
      </c>
      <c r="CN75" s="156">
        <f t="shared" si="11"/>
        <v>14996.181920533338</v>
      </c>
      <c r="CO75" s="156">
        <f t="shared" si="11"/>
        <v>14996.181920533338</v>
      </c>
      <c r="CP75" s="156">
        <f t="shared" si="11"/>
        <v>14996.181920533338</v>
      </c>
      <c r="CQ75" s="156">
        <f t="shared" si="11"/>
        <v>14996.181920533338</v>
      </c>
      <c r="CR75" s="156">
        <f t="shared" si="11"/>
        <v>14996.181920533338</v>
      </c>
      <c r="CS75" s="156">
        <f t="shared" si="11"/>
        <v>14996.181920533338</v>
      </c>
      <c r="CT75" s="156">
        <f t="shared" si="11"/>
        <v>14996.181920533338</v>
      </c>
      <c r="CU75" s="156">
        <f t="shared" si="11"/>
        <v>15326.097922785071</v>
      </c>
      <c r="CV75" s="156">
        <f t="shared" si="11"/>
        <v>15326.097922785071</v>
      </c>
      <c r="CW75" s="156">
        <f t="shared" si="11"/>
        <v>15326.097922785071</v>
      </c>
      <c r="CX75" s="156">
        <f t="shared" si="11"/>
        <v>15326.097922785071</v>
      </c>
      <c r="CY75" s="156">
        <f t="shared" si="11"/>
        <v>15326.097922785071</v>
      </c>
      <c r="CZ75" s="156">
        <f t="shared" si="11"/>
        <v>15326.097922785071</v>
      </c>
      <c r="DA75" s="156">
        <f t="shared" si="11"/>
        <v>15326.097922785071</v>
      </c>
      <c r="DB75" s="156">
        <f t="shared" si="11"/>
        <v>15326.097922785071</v>
      </c>
      <c r="DC75" s="156">
        <f t="shared" si="11"/>
        <v>15326.097922785071</v>
      </c>
      <c r="DD75" s="156">
        <f t="shared" si="11"/>
        <v>15326.097922785071</v>
      </c>
      <c r="DE75" s="156">
        <f t="shared" si="11"/>
        <v>15326.097922785071</v>
      </c>
      <c r="DF75" s="156">
        <f t="shared" si="11"/>
        <v>15326.097922785071</v>
      </c>
      <c r="DG75" s="156">
        <f t="shared" si="11"/>
        <v>15663.27207708634</v>
      </c>
      <c r="DH75" s="156">
        <f t="shared" si="11"/>
        <v>15663.27207708634</v>
      </c>
      <c r="DI75" s="156">
        <f t="shared" si="11"/>
        <v>15663.27207708634</v>
      </c>
      <c r="DJ75" s="156">
        <f t="shared" si="11"/>
        <v>15663.27207708634</v>
      </c>
      <c r="DK75" s="156">
        <f t="shared" si="11"/>
        <v>15663.27207708634</v>
      </c>
      <c r="DL75" s="156">
        <f t="shared" si="11"/>
        <v>15663.27207708634</v>
      </c>
      <c r="DM75" s="156">
        <f t="shared" si="11"/>
        <v>15663.27207708634</v>
      </c>
      <c r="DN75" s="156">
        <f t="shared" si="11"/>
        <v>15663.27207708634</v>
      </c>
      <c r="DO75" s="156">
        <f t="shared" si="11"/>
        <v>15663.27207708634</v>
      </c>
      <c r="DP75" s="156">
        <f t="shared" si="11"/>
        <v>15663.27207708634</v>
      </c>
      <c r="DQ75" s="156">
        <f t="shared" si="11"/>
        <v>15663.27207708634</v>
      </c>
      <c r="DR75" s="156">
        <f t="shared" si="11"/>
        <v>15663.27207708634</v>
      </c>
      <c r="DS75" s="156">
        <f t="shared" si="11"/>
        <v>16007.864062782244</v>
      </c>
      <c r="DT75" s="156">
        <f t="shared" si="11"/>
        <v>16007.864062782244</v>
      </c>
      <c r="DU75" s="156">
        <f t="shared" si="11"/>
        <v>16007.864062782244</v>
      </c>
      <c r="DV75" s="156">
        <f t="shared" si="11"/>
        <v>16007.864062782244</v>
      </c>
      <c r="DW75" s="156">
        <f t="shared" si="11"/>
        <v>16007.864062782244</v>
      </c>
      <c r="DX75" s="156">
        <f t="shared" si="11"/>
        <v>16007.864062782244</v>
      </c>
      <c r="DY75" s="156">
        <f t="shared" si="11"/>
        <v>16007.864062782244</v>
      </c>
      <c r="DZ75" s="156">
        <f t="shared" si="11"/>
        <v>16007.864062782244</v>
      </c>
      <c r="EA75" s="156">
        <f t="shared" si="11"/>
        <v>16007.864062782244</v>
      </c>
      <c r="EB75" s="156">
        <f t="shared" si="11"/>
        <v>16007.864062782244</v>
      </c>
      <c r="EC75" s="156">
        <f t="shared" si="11"/>
        <v>16007.864062782244</v>
      </c>
      <c r="ED75" s="156">
        <f t="shared" si="11"/>
        <v>16007.864062782244</v>
      </c>
      <c r="EE75" s="156">
        <f t="shared" si="11"/>
        <v>16360.037072163452</v>
      </c>
      <c r="EF75" s="156">
        <f t="shared" si="11"/>
        <v>16360.037072163452</v>
      </c>
      <c r="EG75" s="156">
        <f t="shared" si="11"/>
        <v>16360.037072163452</v>
      </c>
      <c r="EH75" s="156">
        <f t="shared" si="11"/>
        <v>16360.037072163452</v>
      </c>
      <c r="EI75" s="156">
        <f t="shared" si="11"/>
        <v>16360.037072163452</v>
      </c>
      <c r="EJ75" s="156">
        <f t="shared" si="11"/>
        <v>16360.037072163452</v>
      </c>
      <c r="EK75" s="156">
        <f t="shared" si="11"/>
        <v>16360.037072163452</v>
      </c>
      <c r="EL75" s="156">
        <f t="shared" si="11"/>
        <v>16360.037072163452</v>
      </c>
      <c r="EM75" s="156">
        <f t="shared" si="11"/>
        <v>16360.037072163452</v>
      </c>
      <c r="EN75" s="156">
        <f t="shared" si="11"/>
        <v>16360.037072163452</v>
      </c>
      <c r="EO75" s="156">
        <f t="shared" si="11"/>
        <v>16360.037072163452</v>
      </c>
      <c r="EP75" s="156">
        <f t="shared" si="11"/>
        <v>16360.037072163452</v>
      </c>
      <c r="EQ75" s="157"/>
    </row>
    <row r="76" spans="1:147" ht="15.75" customHeight="1" x14ac:dyDescent="0.2">
      <c r="B76" s="7"/>
      <c r="Z76" s="3"/>
      <c r="EQ76" s="27"/>
    </row>
    <row r="77" spans="1:147" ht="15.75" customHeight="1" x14ac:dyDescent="0.2">
      <c r="A77" s="92" t="s">
        <v>178</v>
      </c>
      <c r="B77" s="92"/>
      <c r="C77" s="92"/>
      <c r="D77" s="92"/>
      <c r="E77" s="92"/>
      <c r="F77" s="92"/>
      <c r="G77" s="92"/>
      <c r="H77" s="92"/>
      <c r="I77" s="92"/>
      <c r="J77" s="92"/>
      <c r="K77" s="92"/>
      <c r="L77" s="92"/>
      <c r="M77" s="92"/>
      <c r="N77" s="92"/>
      <c r="O77" s="92"/>
      <c r="P77" s="92"/>
      <c r="Q77" s="92"/>
      <c r="R77" s="92"/>
      <c r="S77" s="92"/>
      <c r="T77" s="92"/>
      <c r="U77" s="92"/>
      <c r="V77" s="92"/>
      <c r="W77" s="92"/>
      <c r="X77" s="92"/>
      <c r="Y77" s="92"/>
      <c r="Z77" s="143"/>
      <c r="AA77" s="162">
        <f t="shared" ref="AA77:EP77" si="12">AA24-AA75</f>
        <v>17077.285808564233</v>
      </c>
      <c r="AB77" s="162">
        <f t="shared" si="12"/>
        <v>17077.285808564233</v>
      </c>
      <c r="AC77" s="162">
        <f t="shared" si="12"/>
        <v>17077.285808564233</v>
      </c>
      <c r="AD77" s="162">
        <f t="shared" si="12"/>
        <v>17077.285808564233</v>
      </c>
      <c r="AE77" s="162">
        <f t="shared" si="12"/>
        <v>17077.285808564233</v>
      </c>
      <c r="AF77" s="162">
        <f t="shared" si="12"/>
        <v>17077.285808564233</v>
      </c>
      <c r="AG77" s="162">
        <f t="shared" si="12"/>
        <v>17077.285808564233</v>
      </c>
      <c r="AH77" s="162">
        <f t="shared" si="12"/>
        <v>17077.285808564233</v>
      </c>
      <c r="AI77" s="162">
        <f t="shared" si="12"/>
        <v>17077.285808564233</v>
      </c>
      <c r="AJ77" s="162">
        <f t="shared" si="12"/>
        <v>17077.285808564233</v>
      </c>
      <c r="AK77" s="162">
        <f t="shared" si="12"/>
        <v>17077.285808564233</v>
      </c>
      <c r="AL77" s="162">
        <f t="shared" si="12"/>
        <v>17077.285808564233</v>
      </c>
      <c r="AM77" s="162">
        <f t="shared" si="12"/>
        <v>18063.534251050987</v>
      </c>
      <c r="AN77" s="162">
        <f t="shared" si="12"/>
        <v>18063.534251050987</v>
      </c>
      <c r="AO77" s="162">
        <f t="shared" si="12"/>
        <v>18063.534251050987</v>
      </c>
      <c r="AP77" s="162">
        <f t="shared" si="12"/>
        <v>18063.534251050987</v>
      </c>
      <c r="AQ77" s="162">
        <f t="shared" si="12"/>
        <v>18063.534251050987</v>
      </c>
      <c r="AR77" s="162">
        <f t="shared" si="12"/>
        <v>18063.534251050987</v>
      </c>
      <c r="AS77" s="162">
        <f t="shared" si="12"/>
        <v>18063.534251050987</v>
      </c>
      <c r="AT77" s="162">
        <f t="shared" si="12"/>
        <v>18063.534251050987</v>
      </c>
      <c r="AU77" s="162">
        <f t="shared" si="12"/>
        <v>18063.534251050987</v>
      </c>
      <c r="AV77" s="162">
        <f t="shared" si="12"/>
        <v>18063.534251050987</v>
      </c>
      <c r="AW77" s="162">
        <f t="shared" si="12"/>
        <v>18063.534251050987</v>
      </c>
      <c r="AX77" s="162">
        <f t="shared" si="12"/>
        <v>18063.534251050987</v>
      </c>
      <c r="AY77" s="162">
        <f t="shared" si="12"/>
        <v>19097.12318176977</v>
      </c>
      <c r="AZ77" s="162">
        <f t="shared" si="12"/>
        <v>19097.12318176977</v>
      </c>
      <c r="BA77" s="162">
        <f t="shared" si="12"/>
        <v>19097.12318176977</v>
      </c>
      <c r="BB77" s="162">
        <f t="shared" si="12"/>
        <v>19097.12318176977</v>
      </c>
      <c r="BC77" s="162">
        <f t="shared" si="12"/>
        <v>19097.12318176977</v>
      </c>
      <c r="BD77" s="162">
        <f t="shared" si="12"/>
        <v>19097.12318176977</v>
      </c>
      <c r="BE77" s="162">
        <f t="shared" si="12"/>
        <v>19097.12318176977</v>
      </c>
      <c r="BF77" s="162">
        <f t="shared" si="12"/>
        <v>19097.12318176977</v>
      </c>
      <c r="BG77" s="162">
        <f t="shared" si="12"/>
        <v>19097.12318176977</v>
      </c>
      <c r="BH77" s="162">
        <f t="shared" si="12"/>
        <v>19097.12318176977</v>
      </c>
      <c r="BI77" s="162">
        <f t="shared" si="12"/>
        <v>19097.12318176977</v>
      </c>
      <c r="BJ77" s="162">
        <f t="shared" si="12"/>
        <v>19097.12318176977</v>
      </c>
      <c r="BK77" s="162">
        <f t="shared" si="12"/>
        <v>20180.171098406601</v>
      </c>
      <c r="BL77" s="162">
        <f t="shared" si="12"/>
        <v>20180.171098406601</v>
      </c>
      <c r="BM77" s="162">
        <f t="shared" si="12"/>
        <v>20180.171098406601</v>
      </c>
      <c r="BN77" s="162">
        <f t="shared" si="12"/>
        <v>20180.171098406601</v>
      </c>
      <c r="BO77" s="162">
        <f t="shared" si="12"/>
        <v>20180.171098406601</v>
      </c>
      <c r="BP77" s="162">
        <f t="shared" si="12"/>
        <v>20180.171098406601</v>
      </c>
      <c r="BQ77" s="162">
        <f t="shared" si="12"/>
        <v>20180.171098406601</v>
      </c>
      <c r="BR77" s="162">
        <f t="shared" si="12"/>
        <v>20180.171098406601</v>
      </c>
      <c r="BS77" s="162">
        <f t="shared" si="12"/>
        <v>20180.171098406601</v>
      </c>
      <c r="BT77" s="162">
        <f t="shared" si="12"/>
        <v>20180.171098406601</v>
      </c>
      <c r="BU77" s="162">
        <f t="shared" si="12"/>
        <v>20180.171098406601</v>
      </c>
      <c r="BV77" s="162">
        <f t="shared" si="12"/>
        <v>20180.171098406601</v>
      </c>
      <c r="BW77" s="162">
        <f t="shared" si="12"/>
        <v>21314.888339888199</v>
      </c>
      <c r="BX77" s="162">
        <f t="shared" si="12"/>
        <v>21314.888339888199</v>
      </c>
      <c r="BY77" s="162">
        <f t="shared" si="12"/>
        <v>21314.888339888199</v>
      </c>
      <c r="BZ77" s="162">
        <f t="shared" si="12"/>
        <v>21314.888339888199</v>
      </c>
      <c r="CA77" s="162">
        <f t="shared" si="12"/>
        <v>21314.888339888199</v>
      </c>
      <c r="CB77" s="162">
        <f t="shared" si="12"/>
        <v>21314.888339888199</v>
      </c>
      <c r="CC77" s="162">
        <f t="shared" si="12"/>
        <v>21314.888339888199</v>
      </c>
      <c r="CD77" s="162">
        <f t="shared" si="12"/>
        <v>21314.888339888199</v>
      </c>
      <c r="CE77" s="162">
        <f t="shared" si="12"/>
        <v>21314.888339888199</v>
      </c>
      <c r="CF77" s="162">
        <f t="shared" si="12"/>
        <v>21314.888339888199</v>
      </c>
      <c r="CG77" s="162">
        <f t="shared" si="12"/>
        <v>21314.888339888199</v>
      </c>
      <c r="CH77" s="162">
        <f t="shared" si="12"/>
        <v>21314.888339888199</v>
      </c>
      <c r="CI77" s="162">
        <f t="shared" si="12"/>
        <v>22503.581006729728</v>
      </c>
      <c r="CJ77" s="162">
        <f t="shared" si="12"/>
        <v>22503.581006729728</v>
      </c>
      <c r="CK77" s="162">
        <f t="shared" si="12"/>
        <v>22503.581006729728</v>
      </c>
      <c r="CL77" s="162">
        <f t="shared" si="12"/>
        <v>22503.581006729728</v>
      </c>
      <c r="CM77" s="162">
        <f t="shared" si="12"/>
        <v>22503.581006729728</v>
      </c>
      <c r="CN77" s="162">
        <f t="shared" si="12"/>
        <v>22503.581006729728</v>
      </c>
      <c r="CO77" s="162">
        <f t="shared" si="12"/>
        <v>22503.581006729728</v>
      </c>
      <c r="CP77" s="162">
        <f t="shared" si="12"/>
        <v>22503.581006729728</v>
      </c>
      <c r="CQ77" s="162">
        <f t="shared" si="12"/>
        <v>22503.581006729728</v>
      </c>
      <c r="CR77" s="162">
        <f t="shared" si="12"/>
        <v>22503.581006729728</v>
      </c>
      <c r="CS77" s="162">
        <f t="shared" si="12"/>
        <v>22503.581006729728</v>
      </c>
      <c r="CT77" s="162">
        <f t="shared" si="12"/>
        <v>22503.581006729728</v>
      </c>
      <c r="CU77" s="162">
        <f t="shared" si="12"/>
        <v>23748.655047423068</v>
      </c>
      <c r="CV77" s="162">
        <f t="shared" si="12"/>
        <v>23748.655047423068</v>
      </c>
      <c r="CW77" s="162">
        <f t="shared" si="12"/>
        <v>23748.655047423068</v>
      </c>
      <c r="CX77" s="162">
        <f t="shared" si="12"/>
        <v>23748.655047423068</v>
      </c>
      <c r="CY77" s="162">
        <f t="shared" si="12"/>
        <v>23748.655047423068</v>
      </c>
      <c r="CZ77" s="162">
        <f t="shared" si="12"/>
        <v>23748.655047423068</v>
      </c>
      <c r="DA77" s="162">
        <f t="shared" si="12"/>
        <v>23748.655047423068</v>
      </c>
      <c r="DB77" s="162">
        <f t="shared" si="12"/>
        <v>23748.655047423068</v>
      </c>
      <c r="DC77" s="162">
        <f t="shared" si="12"/>
        <v>23748.655047423068</v>
      </c>
      <c r="DD77" s="162">
        <f t="shared" si="12"/>
        <v>23748.655047423068</v>
      </c>
      <c r="DE77" s="162">
        <f t="shared" si="12"/>
        <v>23748.655047423068</v>
      </c>
      <c r="DF77" s="162">
        <f t="shared" si="12"/>
        <v>23748.655047423068</v>
      </c>
      <c r="DG77" s="162">
        <f t="shared" si="12"/>
        <v>25052.620517870535</v>
      </c>
      <c r="DH77" s="162">
        <f t="shared" si="12"/>
        <v>25052.620517870535</v>
      </c>
      <c r="DI77" s="162">
        <f t="shared" si="12"/>
        <v>25052.620517870535</v>
      </c>
      <c r="DJ77" s="162">
        <f t="shared" si="12"/>
        <v>25052.620517870535</v>
      </c>
      <c r="DK77" s="162">
        <f t="shared" si="12"/>
        <v>25052.620517870535</v>
      </c>
      <c r="DL77" s="162">
        <f t="shared" si="12"/>
        <v>25052.620517870535</v>
      </c>
      <c r="DM77" s="162">
        <f t="shared" si="12"/>
        <v>25052.620517870535</v>
      </c>
      <c r="DN77" s="162">
        <f t="shared" si="12"/>
        <v>25052.620517870535</v>
      </c>
      <c r="DO77" s="162">
        <f t="shared" si="12"/>
        <v>25052.620517870535</v>
      </c>
      <c r="DP77" s="162">
        <f t="shared" si="12"/>
        <v>25052.620517870535</v>
      </c>
      <c r="DQ77" s="162">
        <f t="shared" si="12"/>
        <v>25052.620517870535</v>
      </c>
      <c r="DR77" s="162">
        <f t="shared" si="12"/>
        <v>25052.620517870535</v>
      </c>
      <c r="DS77" s="162">
        <f t="shared" si="12"/>
        <v>26418.096021162804</v>
      </c>
      <c r="DT77" s="162">
        <f t="shared" si="12"/>
        <v>26418.096021162804</v>
      </c>
      <c r="DU77" s="162">
        <f t="shared" si="12"/>
        <v>26418.096021162804</v>
      </c>
      <c r="DV77" s="162">
        <f t="shared" si="12"/>
        <v>26418.096021162804</v>
      </c>
      <c r="DW77" s="162">
        <f t="shared" si="12"/>
        <v>26418.096021162804</v>
      </c>
      <c r="DX77" s="162">
        <f t="shared" si="12"/>
        <v>26418.096021162804</v>
      </c>
      <c r="DY77" s="162">
        <f t="shared" si="12"/>
        <v>26418.096021162804</v>
      </c>
      <c r="DZ77" s="162">
        <f t="shared" si="12"/>
        <v>26418.096021162804</v>
      </c>
      <c r="EA77" s="162">
        <f t="shared" si="12"/>
        <v>26418.096021162804</v>
      </c>
      <c r="EB77" s="162">
        <f t="shared" si="12"/>
        <v>26418.096021162804</v>
      </c>
      <c r="EC77" s="162">
        <f t="shared" si="12"/>
        <v>26418.096021162804</v>
      </c>
      <c r="ED77" s="162">
        <f t="shared" si="12"/>
        <v>26418.096021162804</v>
      </c>
      <c r="EE77" s="162">
        <f t="shared" si="12"/>
        <v>27847.813335307284</v>
      </c>
      <c r="EF77" s="162">
        <f t="shared" si="12"/>
        <v>27847.813335307284</v>
      </c>
      <c r="EG77" s="162">
        <f t="shared" si="12"/>
        <v>27847.813335307284</v>
      </c>
      <c r="EH77" s="162">
        <f t="shared" si="12"/>
        <v>27847.813335307284</v>
      </c>
      <c r="EI77" s="162">
        <f t="shared" si="12"/>
        <v>27847.813335307284</v>
      </c>
      <c r="EJ77" s="162">
        <f t="shared" si="12"/>
        <v>27847.813335307284</v>
      </c>
      <c r="EK77" s="162">
        <f t="shared" si="12"/>
        <v>27847.813335307284</v>
      </c>
      <c r="EL77" s="162">
        <f t="shared" si="12"/>
        <v>27847.813335307284</v>
      </c>
      <c r="EM77" s="162">
        <f t="shared" si="12"/>
        <v>27847.813335307284</v>
      </c>
      <c r="EN77" s="162">
        <f t="shared" si="12"/>
        <v>27847.813335307284</v>
      </c>
      <c r="EO77" s="162">
        <f t="shared" si="12"/>
        <v>27847.813335307284</v>
      </c>
      <c r="EP77" s="162">
        <f t="shared" si="12"/>
        <v>27847.813335307284</v>
      </c>
      <c r="EQ77" s="109"/>
    </row>
    <row r="78" spans="1:147" ht="15.75" customHeight="1" x14ac:dyDescent="0.2">
      <c r="B78" s="7"/>
      <c r="Z78" s="3"/>
      <c r="EQ78" s="27"/>
    </row>
    <row r="79" spans="1:147" ht="15.75" customHeight="1" x14ac:dyDescent="0.2">
      <c r="A79" s="115" t="s">
        <v>62</v>
      </c>
      <c r="B79" s="6"/>
      <c r="C79" s="6"/>
      <c r="D79" s="6"/>
      <c r="E79" s="6"/>
      <c r="F79" s="6"/>
      <c r="G79" s="6"/>
      <c r="H79" s="6"/>
      <c r="I79" s="6"/>
      <c r="J79" s="6"/>
      <c r="K79" s="6"/>
      <c r="L79" s="6"/>
      <c r="M79" s="6"/>
      <c r="N79" s="6"/>
      <c r="O79" s="6"/>
      <c r="P79" s="6"/>
      <c r="Q79" s="6"/>
      <c r="R79" s="6"/>
      <c r="S79" s="6"/>
      <c r="T79" s="6"/>
      <c r="U79" s="6"/>
      <c r="V79" s="6"/>
      <c r="W79" s="6"/>
      <c r="X79" s="6"/>
      <c r="Y79" s="6"/>
      <c r="Z79" s="5"/>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131"/>
    </row>
    <row r="80" spans="1:147" ht="15.75" customHeight="1" x14ac:dyDescent="0.2">
      <c r="B80" s="7" t="e">
        <v>#REF!</v>
      </c>
      <c r="Z80" s="3"/>
      <c r="AA80" s="31">
        <f>-'Debt-Taxes'!$E11</f>
        <v>-12664.669620885794</v>
      </c>
      <c r="AB80" s="31">
        <f>-'Debt-Taxes'!$E11</f>
        <v>-12664.669620885794</v>
      </c>
      <c r="AC80" s="31">
        <f>-'Debt-Taxes'!$E11</f>
        <v>-12664.669620885794</v>
      </c>
      <c r="AD80" s="31">
        <f>-'Debt-Taxes'!$E11</f>
        <v>-12664.669620885794</v>
      </c>
      <c r="AE80" s="31">
        <f>-'Debt-Taxes'!$E11</f>
        <v>-12664.669620885794</v>
      </c>
      <c r="AF80" s="31">
        <f>-'Debt-Taxes'!$E11</f>
        <v>-12664.669620885794</v>
      </c>
      <c r="AG80" s="31">
        <f>-'Debt-Taxes'!$E11</f>
        <v>-12664.669620885794</v>
      </c>
      <c r="AH80" s="31">
        <f>-'Debt-Taxes'!$E11</f>
        <v>-12664.669620885794</v>
      </c>
      <c r="AI80" s="31">
        <f>-'Debt-Taxes'!$E11</f>
        <v>-12664.669620885794</v>
      </c>
      <c r="AJ80" s="31">
        <f>-'Debt-Taxes'!$E20</f>
        <v>-12664.669620885794</v>
      </c>
      <c r="AK80" s="31">
        <f>-'Debt-Taxes'!$E20</f>
        <v>-12664.669620885794</v>
      </c>
      <c r="AL80" s="31">
        <f>-'Debt-Taxes'!$E20</f>
        <v>-12664.669620885794</v>
      </c>
      <c r="AM80" s="31">
        <f>-'Debt-Taxes'!$E20</f>
        <v>-12664.669620885794</v>
      </c>
      <c r="AN80" s="31">
        <f>-'Debt-Taxes'!$E20</f>
        <v>-12664.669620885794</v>
      </c>
      <c r="AO80" s="31">
        <f>-'Debt-Taxes'!$E20</f>
        <v>-12664.669620885794</v>
      </c>
      <c r="AP80" s="31">
        <f>-'Debt-Taxes'!$E20</f>
        <v>-12664.669620885794</v>
      </c>
      <c r="AQ80" s="31">
        <f>-'Debt-Taxes'!$E20</f>
        <v>-12664.669620885794</v>
      </c>
      <c r="AR80" s="31">
        <f>-'Debt-Taxes'!$E20</f>
        <v>-12664.669620885794</v>
      </c>
      <c r="AS80" s="31">
        <f>-'Debt-Taxes'!$E20</f>
        <v>-12664.669620885794</v>
      </c>
      <c r="AT80" s="31">
        <f>-'Debt-Taxes'!$E20</f>
        <v>-12664.669620885794</v>
      </c>
      <c r="AU80" s="31">
        <f>-'Debt-Taxes'!$E20</f>
        <v>-12664.669620885794</v>
      </c>
      <c r="AV80" s="31">
        <f>-'Debt-Taxes'!$E20</f>
        <v>-12664.669620885794</v>
      </c>
      <c r="AW80" s="31">
        <f>-'Debt-Taxes'!$E20</f>
        <v>-12664.669620885794</v>
      </c>
      <c r="AX80" s="31">
        <f>-'Debt-Taxes'!$E20</f>
        <v>-12664.669620885794</v>
      </c>
      <c r="AY80" s="31">
        <f>-'Debt-Taxes'!$E20</f>
        <v>-12664.669620885794</v>
      </c>
      <c r="AZ80" s="31">
        <f>-'Debt-Taxes'!$E20</f>
        <v>-12664.669620885794</v>
      </c>
      <c r="BA80" s="31">
        <f>-'Debt-Taxes'!$E20</f>
        <v>-12664.669620885794</v>
      </c>
      <c r="BB80" s="31">
        <f>-'Debt-Taxes'!$E20</f>
        <v>-12664.669620885794</v>
      </c>
      <c r="BC80" s="31">
        <f>-'Debt-Taxes'!$E20</f>
        <v>-12664.669620885794</v>
      </c>
      <c r="BD80" s="31">
        <f>-'Debt-Taxes'!$E20</f>
        <v>-12664.669620885794</v>
      </c>
      <c r="BE80" s="31">
        <f>-'Debt-Taxes'!$E20</f>
        <v>-12664.669620885794</v>
      </c>
      <c r="BF80" s="31">
        <f>-'Debt-Taxes'!$E20</f>
        <v>-12664.669620885794</v>
      </c>
      <c r="BG80" s="31">
        <f>-'Debt-Taxes'!$E20</f>
        <v>-12664.669620885794</v>
      </c>
      <c r="BH80" s="31">
        <f>-'Debt-Taxes'!$E20</f>
        <v>-12664.669620885794</v>
      </c>
      <c r="BI80" s="31">
        <f>-'Debt-Taxes'!$E20</f>
        <v>-12664.669620885794</v>
      </c>
      <c r="BJ80" s="31">
        <f>-'Debt-Taxes'!$E20</f>
        <v>-12664.669620885794</v>
      </c>
      <c r="BK80" s="31">
        <f>-'Debt-Taxes'!$E20</f>
        <v>-12664.669620885794</v>
      </c>
      <c r="BL80" s="31">
        <f>-'Debt-Taxes'!$E20</f>
        <v>-12664.669620885794</v>
      </c>
      <c r="BM80" s="31">
        <f>-'Debt-Taxes'!$E20</f>
        <v>-12664.669620885794</v>
      </c>
      <c r="BN80" s="31">
        <f>-'Debt-Taxes'!$E20</f>
        <v>-12664.669620885794</v>
      </c>
      <c r="BO80" s="31">
        <f>-'Debt-Taxes'!$E20</f>
        <v>-12664.669620885794</v>
      </c>
      <c r="BP80" s="31">
        <f>-'Debt-Taxes'!$E20</f>
        <v>-12664.669620885794</v>
      </c>
      <c r="BQ80" s="31">
        <f>-'Debt-Taxes'!$E20</f>
        <v>-12664.669620885794</v>
      </c>
      <c r="BR80" s="31">
        <f>-'Debt-Taxes'!$E20</f>
        <v>-12664.669620885794</v>
      </c>
      <c r="BS80" s="31">
        <f>-'Debt-Taxes'!$E20</f>
        <v>-12664.669620885794</v>
      </c>
      <c r="BT80" s="31">
        <f>-'Debt-Taxes'!$E20</f>
        <v>-12664.669620885794</v>
      </c>
      <c r="BU80" s="31">
        <f>-'Debt-Taxes'!$E20</f>
        <v>-12664.669620885794</v>
      </c>
      <c r="BV80" s="31">
        <f>-'Debt-Taxes'!$E20</f>
        <v>-12664.669620885794</v>
      </c>
      <c r="BW80" s="31">
        <f>-'Debt-Taxes'!$E20</f>
        <v>-12664.669620885794</v>
      </c>
      <c r="BX80" s="31">
        <f>-'Debt-Taxes'!$E20</f>
        <v>-12664.669620885794</v>
      </c>
      <c r="BY80" s="31">
        <f>-'Debt-Taxes'!$E20</f>
        <v>-12664.669620885794</v>
      </c>
      <c r="BZ80" s="31">
        <f>-'Debt-Taxes'!$E20</f>
        <v>-12664.669620885794</v>
      </c>
      <c r="CA80" s="31">
        <f>-'Debt-Taxes'!$E20</f>
        <v>-12664.669620885794</v>
      </c>
      <c r="CB80" s="31">
        <f>-'Debt-Taxes'!$E20</f>
        <v>-12664.669620885794</v>
      </c>
      <c r="CC80" s="31">
        <f>-'Debt-Taxes'!$E20</f>
        <v>-12664.669620885794</v>
      </c>
      <c r="CD80" s="31">
        <f>-'Debt-Taxes'!$E20</f>
        <v>-12664.669620885794</v>
      </c>
      <c r="CE80" s="31">
        <f>-'Debt-Taxes'!$E20</f>
        <v>-12664.669620885794</v>
      </c>
      <c r="CF80" s="31">
        <f>-'Debt-Taxes'!$E20</f>
        <v>-12664.669620885794</v>
      </c>
      <c r="CG80" s="31">
        <f>-'Debt-Taxes'!$E20</f>
        <v>-12664.669620885794</v>
      </c>
      <c r="CH80" s="31">
        <f>-'Debt-Taxes'!$E20</f>
        <v>-12664.669620885794</v>
      </c>
      <c r="CI80" s="31">
        <f>-'Debt-Taxes'!$E20</f>
        <v>-12664.669620885794</v>
      </c>
      <c r="CJ80" s="31">
        <f>-'Debt-Taxes'!$E20</f>
        <v>-12664.669620885794</v>
      </c>
      <c r="CK80" s="31">
        <f>-'Debt-Taxes'!$E20</f>
        <v>-12664.669620885794</v>
      </c>
      <c r="CL80" s="31">
        <f>-'Debt-Taxes'!$E20</f>
        <v>-12664.669620885794</v>
      </c>
      <c r="CM80" s="31">
        <f>-'Debt-Taxes'!$E20</f>
        <v>-12664.669620885794</v>
      </c>
      <c r="CN80" s="31">
        <f>-'Debt-Taxes'!$E20</f>
        <v>-12664.669620885794</v>
      </c>
      <c r="CO80" s="31">
        <f>-'Debt-Taxes'!$E20</f>
        <v>-12664.669620885794</v>
      </c>
      <c r="CP80" s="31">
        <f>-'Debt-Taxes'!$E20</f>
        <v>-12664.669620885794</v>
      </c>
      <c r="CQ80" s="31">
        <f>-'Debt-Taxes'!$E20</f>
        <v>-12664.669620885794</v>
      </c>
      <c r="CR80" s="31">
        <f>-'Debt-Taxes'!$E20</f>
        <v>-12664.669620885794</v>
      </c>
      <c r="CS80" s="31">
        <f>-'Debt-Taxes'!$E20</f>
        <v>-12664.669620885794</v>
      </c>
      <c r="CT80" s="31">
        <f>-'Debt-Taxes'!$E20</f>
        <v>-12664.669620885794</v>
      </c>
      <c r="CU80" s="31">
        <f>-'Debt-Taxes'!$E20</f>
        <v>-12664.669620885794</v>
      </c>
      <c r="CV80" s="31">
        <f>-'Debt-Taxes'!$E20</f>
        <v>-12664.669620885794</v>
      </c>
      <c r="CW80" s="31">
        <f>-'Debt-Taxes'!$E20</f>
        <v>-12664.669620885794</v>
      </c>
      <c r="CX80" s="31">
        <f>-'Debt-Taxes'!$E20</f>
        <v>-12664.669620885794</v>
      </c>
      <c r="CY80" s="31">
        <f>-'Debt-Taxes'!$E20</f>
        <v>-12664.669620885794</v>
      </c>
      <c r="CZ80" s="31">
        <f>-'Debt-Taxes'!$E20</f>
        <v>-12664.669620885794</v>
      </c>
      <c r="DA80" s="31">
        <f>-'Debt-Taxes'!$E20</f>
        <v>-12664.669620885794</v>
      </c>
      <c r="DB80" s="31">
        <f>-'Debt-Taxes'!$E20</f>
        <v>-12664.669620885794</v>
      </c>
      <c r="DC80" s="31">
        <f>-'Debt-Taxes'!$E20</f>
        <v>-12664.669620885794</v>
      </c>
      <c r="DD80" s="31">
        <f>-'Debt-Taxes'!$E20</f>
        <v>-12664.669620885794</v>
      </c>
      <c r="DE80" s="31">
        <f>-'Debt-Taxes'!$E20</f>
        <v>-12664.669620885794</v>
      </c>
      <c r="DF80" s="31">
        <f>-'Debt-Taxes'!$E20</f>
        <v>-12664.669620885794</v>
      </c>
      <c r="DG80" s="31">
        <f>-'Debt-Taxes'!$E20</f>
        <v>-12664.669620885794</v>
      </c>
      <c r="DH80" s="31">
        <f>-'Debt-Taxes'!$E20</f>
        <v>-12664.669620885794</v>
      </c>
      <c r="DI80" s="31">
        <f>-'Debt-Taxes'!$E20</f>
        <v>-12664.669620885794</v>
      </c>
      <c r="DJ80" s="31">
        <f>-'Debt-Taxes'!$E20</f>
        <v>-12664.669620885794</v>
      </c>
      <c r="DK80" s="31">
        <f>-'Debt-Taxes'!$E20</f>
        <v>-12664.669620885794</v>
      </c>
      <c r="DL80" s="31">
        <f>-'Debt-Taxes'!$E20</f>
        <v>-12664.669620885794</v>
      </c>
      <c r="DM80" s="31">
        <f>-'Debt-Taxes'!$E20</f>
        <v>-12664.669620885794</v>
      </c>
      <c r="DN80" s="31">
        <f>-'Debt-Taxes'!$E20</f>
        <v>-12664.669620885794</v>
      </c>
      <c r="DO80" s="31">
        <f>-'Debt-Taxes'!$E20</f>
        <v>-12664.669620885794</v>
      </c>
      <c r="DP80" s="31">
        <f>-'Debt-Taxes'!$E20</f>
        <v>-12664.669620885794</v>
      </c>
      <c r="DQ80" s="31">
        <f>-'Debt-Taxes'!$E20</f>
        <v>-12664.669620885794</v>
      </c>
      <c r="DR80" s="31">
        <f>-'Debt-Taxes'!$E20</f>
        <v>-12664.669620885794</v>
      </c>
      <c r="DS80" s="31">
        <f>-'Debt-Taxes'!$E20</f>
        <v>-12664.669620885794</v>
      </c>
      <c r="DT80" s="31">
        <f>-'Debt-Taxes'!$E20</f>
        <v>-12664.669620885794</v>
      </c>
      <c r="DU80" s="31">
        <f>-'Debt-Taxes'!$E20</f>
        <v>-12664.669620885794</v>
      </c>
      <c r="DV80" s="31">
        <f>-'Debt-Taxes'!$E20</f>
        <v>-12664.669620885794</v>
      </c>
      <c r="DW80" s="31">
        <f>-'Debt-Taxes'!$E20</f>
        <v>-12664.669620885794</v>
      </c>
      <c r="DX80" s="31">
        <f>-'Debt-Taxes'!$E20</f>
        <v>-12664.669620885794</v>
      </c>
      <c r="DY80" s="31">
        <f>-'Debt-Taxes'!$E20</f>
        <v>-12664.669620885794</v>
      </c>
      <c r="DZ80" s="31">
        <f>-'Debt-Taxes'!$E20</f>
        <v>-12664.669620885794</v>
      </c>
      <c r="EA80" s="31">
        <f>-'Debt-Taxes'!$E20</f>
        <v>-12664.669620885794</v>
      </c>
      <c r="EB80" s="31">
        <f>-'Debt-Taxes'!$E20</f>
        <v>-12664.669620885794</v>
      </c>
      <c r="EC80" s="31">
        <f>-'Debt-Taxes'!$E20</f>
        <v>-12664.669620885794</v>
      </c>
      <c r="ED80" s="31">
        <f>-'Debt-Taxes'!$E20</f>
        <v>-12664.669620885794</v>
      </c>
      <c r="EE80" s="31">
        <f>-'Debt-Taxes'!$E20</f>
        <v>-12664.669620885794</v>
      </c>
      <c r="EF80" s="31">
        <f>-'Debt-Taxes'!$E20</f>
        <v>-12664.669620885794</v>
      </c>
      <c r="EG80" s="31">
        <f>-'Debt-Taxes'!$E20</f>
        <v>-12664.669620885794</v>
      </c>
      <c r="EH80" s="31">
        <f>-'Debt-Taxes'!$E20</f>
        <v>-12664.669620885794</v>
      </c>
      <c r="EI80" s="31">
        <f>-'Debt-Taxes'!$E20</f>
        <v>-12664.669620885794</v>
      </c>
      <c r="EJ80" s="31">
        <f>-'Debt-Taxes'!$E20</f>
        <v>-12664.669620885794</v>
      </c>
      <c r="EK80" s="31">
        <f>-'Debt-Taxes'!$E20</f>
        <v>-12664.669620885794</v>
      </c>
      <c r="EL80" s="31">
        <f>-'Debt-Taxes'!$E20</f>
        <v>-12664.669620885794</v>
      </c>
      <c r="EM80" s="31">
        <f>-'Debt-Taxes'!$E20</f>
        <v>-12664.669620885794</v>
      </c>
      <c r="EN80" s="31">
        <f>-'Debt-Taxes'!$E20</f>
        <v>-12664.669620885794</v>
      </c>
      <c r="EO80" s="31">
        <f>-'Debt-Taxes'!$E20</f>
        <v>-12664.669620885794</v>
      </c>
      <c r="EP80" s="31">
        <f>-'Debt-Taxes'!$E20</f>
        <v>-12664.669620885794</v>
      </c>
      <c r="EQ80" s="27"/>
    </row>
    <row r="81" spans="1:147" ht="15.75" customHeight="1" x14ac:dyDescent="0.2">
      <c r="B81" s="7"/>
      <c r="Z81" s="3"/>
      <c r="EQ81" s="27"/>
    </row>
    <row r="82" spans="1:147" ht="15.75" customHeight="1" x14ac:dyDescent="0.2">
      <c r="A82" s="92"/>
      <c r="B82" s="92"/>
      <c r="C82" s="147" t="s">
        <v>179</v>
      </c>
      <c r="D82" s="147"/>
      <c r="E82" s="147"/>
      <c r="F82" s="147"/>
      <c r="G82" s="147"/>
      <c r="H82" s="147"/>
      <c r="I82" s="147"/>
      <c r="J82" s="147"/>
      <c r="K82" s="147"/>
      <c r="L82" s="147"/>
      <c r="M82" s="147"/>
      <c r="N82" s="147"/>
      <c r="O82" s="147"/>
      <c r="P82" s="147"/>
      <c r="Q82" s="147"/>
      <c r="R82" s="147"/>
      <c r="S82" s="147"/>
      <c r="T82" s="147"/>
      <c r="U82" s="147"/>
      <c r="V82" s="147"/>
      <c r="W82" s="147"/>
      <c r="X82" s="147"/>
      <c r="Y82" s="147"/>
      <c r="Z82" s="148"/>
      <c r="AA82" s="149">
        <f t="shared" ref="AA82:EP82" si="13">SUBTOTAL(9,AA80:AA81)</f>
        <v>-12664.669620885794</v>
      </c>
      <c r="AB82" s="149">
        <f t="shared" si="13"/>
        <v>-12664.669620885794</v>
      </c>
      <c r="AC82" s="149">
        <f t="shared" si="13"/>
        <v>-12664.669620885794</v>
      </c>
      <c r="AD82" s="149">
        <f t="shared" si="13"/>
        <v>-12664.669620885794</v>
      </c>
      <c r="AE82" s="149">
        <f t="shared" si="13"/>
        <v>-12664.669620885794</v>
      </c>
      <c r="AF82" s="149">
        <f t="shared" si="13"/>
        <v>-12664.669620885794</v>
      </c>
      <c r="AG82" s="149">
        <f t="shared" si="13"/>
        <v>-12664.669620885794</v>
      </c>
      <c r="AH82" s="149">
        <f t="shared" si="13"/>
        <v>-12664.669620885794</v>
      </c>
      <c r="AI82" s="149">
        <f t="shared" si="13"/>
        <v>-12664.669620885794</v>
      </c>
      <c r="AJ82" s="149">
        <f t="shared" si="13"/>
        <v>-12664.669620885794</v>
      </c>
      <c r="AK82" s="149">
        <f t="shared" si="13"/>
        <v>-12664.669620885794</v>
      </c>
      <c r="AL82" s="149">
        <f t="shared" si="13"/>
        <v>-12664.669620885794</v>
      </c>
      <c r="AM82" s="149">
        <f t="shared" si="13"/>
        <v>-12664.669620885794</v>
      </c>
      <c r="AN82" s="149">
        <f t="shared" si="13"/>
        <v>-12664.669620885794</v>
      </c>
      <c r="AO82" s="149">
        <f t="shared" si="13"/>
        <v>-12664.669620885794</v>
      </c>
      <c r="AP82" s="149">
        <f t="shared" si="13"/>
        <v>-12664.669620885794</v>
      </c>
      <c r="AQ82" s="149">
        <f t="shared" si="13"/>
        <v>-12664.669620885794</v>
      </c>
      <c r="AR82" s="149">
        <f t="shared" si="13"/>
        <v>-12664.669620885794</v>
      </c>
      <c r="AS82" s="149">
        <f t="shared" si="13"/>
        <v>-12664.669620885794</v>
      </c>
      <c r="AT82" s="149">
        <f t="shared" si="13"/>
        <v>-12664.669620885794</v>
      </c>
      <c r="AU82" s="149">
        <f t="shared" si="13"/>
        <v>-12664.669620885794</v>
      </c>
      <c r="AV82" s="149">
        <f t="shared" si="13"/>
        <v>-12664.669620885794</v>
      </c>
      <c r="AW82" s="149">
        <f t="shared" si="13"/>
        <v>-12664.669620885794</v>
      </c>
      <c r="AX82" s="149">
        <f t="shared" si="13"/>
        <v>-12664.669620885794</v>
      </c>
      <c r="AY82" s="149">
        <f t="shared" si="13"/>
        <v>-12664.669620885794</v>
      </c>
      <c r="AZ82" s="149">
        <f t="shared" si="13"/>
        <v>-12664.669620885794</v>
      </c>
      <c r="BA82" s="149">
        <f t="shared" si="13"/>
        <v>-12664.669620885794</v>
      </c>
      <c r="BB82" s="149">
        <f t="shared" si="13"/>
        <v>-12664.669620885794</v>
      </c>
      <c r="BC82" s="149">
        <f t="shared" si="13"/>
        <v>-12664.669620885794</v>
      </c>
      <c r="BD82" s="149">
        <f t="shared" si="13"/>
        <v>-12664.669620885794</v>
      </c>
      <c r="BE82" s="149">
        <f t="shared" si="13"/>
        <v>-12664.669620885794</v>
      </c>
      <c r="BF82" s="149">
        <f t="shared" si="13"/>
        <v>-12664.669620885794</v>
      </c>
      <c r="BG82" s="149">
        <f t="shared" si="13"/>
        <v>-12664.669620885794</v>
      </c>
      <c r="BH82" s="149">
        <f t="shared" si="13"/>
        <v>-12664.669620885794</v>
      </c>
      <c r="BI82" s="149">
        <f t="shared" si="13"/>
        <v>-12664.669620885794</v>
      </c>
      <c r="BJ82" s="149">
        <f t="shared" si="13"/>
        <v>-12664.669620885794</v>
      </c>
      <c r="BK82" s="149">
        <f t="shared" si="13"/>
        <v>-12664.669620885794</v>
      </c>
      <c r="BL82" s="149">
        <f t="shared" si="13"/>
        <v>-12664.669620885794</v>
      </c>
      <c r="BM82" s="149">
        <f t="shared" si="13"/>
        <v>-12664.669620885794</v>
      </c>
      <c r="BN82" s="149">
        <f t="shared" si="13"/>
        <v>-12664.669620885794</v>
      </c>
      <c r="BO82" s="149">
        <f t="shared" si="13"/>
        <v>-12664.669620885794</v>
      </c>
      <c r="BP82" s="149">
        <f t="shared" si="13"/>
        <v>-12664.669620885794</v>
      </c>
      <c r="BQ82" s="149">
        <f t="shared" si="13"/>
        <v>-12664.669620885794</v>
      </c>
      <c r="BR82" s="149">
        <f t="shared" si="13"/>
        <v>-12664.669620885794</v>
      </c>
      <c r="BS82" s="149">
        <f t="shared" si="13"/>
        <v>-12664.669620885794</v>
      </c>
      <c r="BT82" s="149">
        <f t="shared" si="13"/>
        <v>-12664.669620885794</v>
      </c>
      <c r="BU82" s="149">
        <f t="shared" si="13"/>
        <v>-12664.669620885794</v>
      </c>
      <c r="BV82" s="149">
        <f t="shared" si="13"/>
        <v>-12664.669620885794</v>
      </c>
      <c r="BW82" s="149">
        <f t="shared" si="13"/>
        <v>-12664.669620885794</v>
      </c>
      <c r="BX82" s="149">
        <f t="shared" si="13"/>
        <v>-12664.669620885794</v>
      </c>
      <c r="BY82" s="149">
        <f t="shared" si="13"/>
        <v>-12664.669620885794</v>
      </c>
      <c r="BZ82" s="149">
        <f t="shared" si="13"/>
        <v>-12664.669620885794</v>
      </c>
      <c r="CA82" s="149">
        <f t="shared" si="13"/>
        <v>-12664.669620885794</v>
      </c>
      <c r="CB82" s="149">
        <f t="shared" si="13"/>
        <v>-12664.669620885794</v>
      </c>
      <c r="CC82" s="149">
        <f t="shared" si="13"/>
        <v>-12664.669620885794</v>
      </c>
      <c r="CD82" s="149">
        <f t="shared" si="13"/>
        <v>-12664.669620885794</v>
      </c>
      <c r="CE82" s="149">
        <f t="shared" si="13"/>
        <v>-12664.669620885794</v>
      </c>
      <c r="CF82" s="149">
        <f t="shared" si="13"/>
        <v>-12664.669620885794</v>
      </c>
      <c r="CG82" s="149">
        <f t="shared" si="13"/>
        <v>-12664.669620885794</v>
      </c>
      <c r="CH82" s="149">
        <f t="shared" si="13"/>
        <v>-12664.669620885794</v>
      </c>
      <c r="CI82" s="149">
        <f t="shared" si="13"/>
        <v>-12664.669620885794</v>
      </c>
      <c r="CJ82" s="149">
        <f t="shared" si="13"/>
        <v>-12664.669620885794</v>
      </c>
      <c r="CK82" s="149">
        <f t="shared" si="13"/>
        <v>-12664.669620885794</v>
      </c>
      <c r="CL82" s="149">
        <f t="shared" si="13"/>
        <v>-12664.669620885794</v>
      </c>
      <c r="CM82" s="149">
        <f t="shared" si="13"/>
        <v>-12664.669620885794</v>
      </c>
      <c r="CN82" s="149">
        <f t="shared" si="13"/>
        <v>-12664.669620885794</v>
      </c>
      <c r="CO82" s="149">
        <f t="shared" si="13"/>
        <v>-12664.669620885794</v>
      </c>
      <c r="CP82" s="149">
        <f t="shared" si="13"/>
        <v>-12664.669620885794</v>
      </c>
      <c r="CQ82" s="149">
        <f t="shared" si="13"/>
        <v>-12664.669620885794</v>
      </c>
      <c r="CR82" s="149">
        <f t="shared" si="13"/>
        <v>-12664.669620885794</v>
      </c>
      <c r="CS82" s="149">
        <f t="shared" si="13"/>
        <v>-12664.669620885794</v>
      </c>
      <c r="CT82" s="149">
        <f t="shared" si="13"/>
        <v>-12664.669620885794</v>
      </c>
      <c r="CU82" s="149">
        <f t="shared" si="13"/>
        <v>-12664.669620885794</v>
      </c>
      <c r="CV82" s="149">
        <f t="shared" si="13"/>
        <v>-12664.669620885794</v>
      </c>
      <c r="CW82" s="149">
        <f t="shared" si="13"/>
        <v>-12664.669620885794</v>
      </c>
      <c r="CX82" s="149">
        <f t="shared" si="13"/>
        <v>-12664.669620885794</v>
      </c>
      <c r="CY82" s="149">
        <f t="shared" si="13"/>
        <v>-12664.669620885794</v>
      </c>
      <c r="CZ82" s="149">
        <f t="shared" si="13"/>
        <v>-12664.669620885794</v>
      </c>
      <c r="DA82" s="149">
        <f t="shared" si="13"/>
        <v>-12664.669620885794</v>
      </c>
      <c r="DB82" s="149">
        <f t="shared" si="13"/>
        <v>-12664.669620885794</v>
      </c>
      <c r="DC82" s="149">
        <f t="shared" si="13"/>
        <v>-12664.669620885794</v>
      </c>
      <c r="DD82" s="149">
        <f t="shared" si="13"/>
        <v>-12664.669620885794</v>
      </c>
      <c r="DE82" s="149">
        <f t="shared" si="13"/>
        <v>-12664.669620885794</v>
      </c>
      <c r="DF82" s="149">
        <f t="shared" si="13"/>
        <v>-12664.669620885794</v>
      </c>
      <c r="DG82" s="149">
        <f t="shared" si="13"/>
        <v>-12664.669620885794</v>
      </c>
      <c r="DH82" s="149">
        <f t="shared" si="13"/>
        <v>-12664.669620885794</v>
      </c>
      <c r="DI82" s="149">
        <f t="shared" si="13"/>
        <v>-12664.669620885794</v>
      </c>
      <c r="DJ82" s="149">
        <f t="shared" si="13"/>
        <v>-12664.669620885794</v>
      </c>
      <c r="DK82" s="149">
        <f t="shared" si="13"/>
        <v>-12664.669620885794</v>
      </c>
      <c r="DL82" s="149">
        <f t="shared" si="13"/>
        <v>-12664.669620885794</v>
      </c>
      <c r="DM82" s="149">
        <f t="shared" si="13"/>
        <v>-12664.669620885794</v>
      </c>
      <c r="DN82" s="149">
        <f t="shared" si="13"/>
        <v>-12664.669620885794</v>
      </c>
      <c r="DO82" s="149">
        <f t="shared" si="13"/>
        <v>-12664.669620885794</v>
      </c>
      <c r="DP82" s="149">
        <f t="shared" si="13"/>
        <v>-12664.669620885794</v>
      </c>
      <c r="DQ82" s="149">
        <f t="shared" si="13"/>
        <v>-12664.669620885794</v>
      </c>
      <c r="DR82" s="149">
        <f t="shared" si="13"/>
        <v>-12664.669620885794</v>
      </c>
      <c r="DS82" s="149">
        <f t="shared" si="13"/>
        <v>-12664.669620885794</v>
      </c>
      <c r="DT82" s="149">
        <f t="shared" si="13"/>
        <v>-12664.669620885794</v>
      </c>
      <c r="DU82" s="149">
        <f t="shared" si="13"/>
        <v>-12664.669620885794</v>
      </c>
      <c r="DV82" s="149">
        <f t="shared" si="13"/>
        <v>-12664.669620885794</v>
      </c>
      <c r="DW82" s="149">
        <f t="shared" si="13"/>
        <v>-12664.669620885794</v>
      </c>
      <c r="DX82" s="149">
        <f t="shared" si="13"/>
        <v>-12664.669620885794</v>
      </c>
      <c r="DY82" s="149">
        <f t="shared" si="13"/>
        <v>-12664.669620885794</v>
      </c>
      <c r="DZ82" s="149">
        <f t="shared" si="13"/>
        <v>-12664.669620885794</v>
      </c>
      <c r="EA82" s="149">
        <f t="shared" si="13"/>
        <v>-12664.669620885794</v>
      </c>
      <c r="EB82" s="149">
        <f t="shared" si="13"/>
        <v>-12664.669620885794</v>
      </c>
      <c r="EC82" s="149">
        <f t="shared" si="13"/>
        <v>-12664.669620885794</v>
      </c>
      <c r="ED82" s="149">
        <f t="shared" si="13"/>
        <v>-12664.669620885794</v>
      </c>
      <c r="EE82" s="149">
        <f t="shared" si="13"/>
        <v>-12664.669620885794</v>
      </c>
      <c r="EF82" s="149">
        <f t="shared" si="13"/>
        <v>-12664.669620885794</v>
      </c>
      <c r="EG82" s="149">
        <f t="shared" si="13"/>
        <v>-12664.669620885794</v>
      </c>
      <c r="EH82" s="149">
        <f t="shared" si="13"/>
        <v>-12664.669620885794</v>
      </c>
      <c r="EI82" s="149">
        <f t="shared" si="13"/>
        <v>-12664.669620885794</v>
      </c>
      <c r="EJ82" s="149">
        <f t="shared" si="13"/>
        <v>-12664.669620885794</v>
      </c>
      <c r="EK82" s="149">
        <f t="shared" si="13"/>
        <v>-12664.669620885794</v>
      </c>
      <c r="EL82" s="149">
        <f t="shared" si="13"/>
        <v>-12664.669620885794</v>
      </c>
      <c r="EM82" s="149">
        <f t="shared" si="13"/>
        <v>-12664.669620885794</v>
      </c>
      <c r="EN82" s="149">
        <f t="shared" si="13"/>
        <v>-12664.669620885794</v>
      </c>
      <c r="EO82" s="149">
        <f t="shared" si="13"/>
        <v>-12664.669620885794</v>
      </c>
      <c r="EP82" s="149">
        <f t="shared" si="13"/>
        <v>-12664.669620885794</v>
      </c>
      <c r="EQ82" s="109"/>
    </row>
    <row r="83" spans="1:147" ht="15.75" customHeight="1" x14ac:dyDescent="0.2">
      <c r="B83" s="7"/>
      <c r="Z83" s="3"/>
      <c r="EQ83" s="27"/>
    </row>
    <row r="84" spans="1:147" ht="15.75" customHeight="1" x14ac:dyDescent="0.2">
      <c r="A84" s="92" t="s">
        <v>180</v>
      </c>
      <c r="B84" s="92"/>
      <c r="C84" s="92"/>
      <c r="D84" s="92"/>
      <c r="E84" s="92"/>
      <c r="F84" s="92"/>
      <c r="G84" s="92"/>
      <c r="H84" s="92"/>
      <c r="I84" s="92"/>
      <c r="J84" s="92"/>
      <c r="K84" s="92"/>
      <c r="L84" s="92"/>
      <c r="M84" s="92"/>
      <c r="N84" s="92"/>
      <c r="O84" s="92"/>
      <c r="P84" s="92"/>
      <c r="Q84" s="92"/>
      <c r="R84" s="92"/>
      <c r="S84" s="92"/>
      <c r="T84" s="92"/>
      <c r="U84" s="92"/>
      <c r="V84" s="92"/>
      <c r="W84" s="92"/>
      <c r="X84" s="92"/>
      <c r="Y84" s="92"/>
      <c r="Z84" s="143"/>
      <c r="AA84" s="162">
        <f t="shared" ref="AA84:EP84" si="14">AA77+AA82</f>
        <v>4412.616187678439</v>
      </c>
      <c r="AB84" s="162">
        <f t="shared" si="14"/>
        <v>4412.616187678439</v>
      </c>
      <c r="AC84" s="162">
        <f t="shared" si="14"/>
        <v>4412.616187678439</v>
      </c>
      <c r="AD84" s="162">
        <f t="shared" si="14"/>
        <v>4412.616187678439</v>
      </c>
      <c r="AE84" s="162">
        <f t="shared" si="14"/>
        <v>4412.616187678439</v>
      </c>
      <c r="AF84" s="162">
        <f t="shared" si="14"/>
        <v>4412.616187678439</v>
      </c>
      <c r="AG84" s="162">
        <f t="shared" si="14"/>
        <v>4412.616187678439</v>
      </c>
      <c r="AH84" s="162">
        <f t="shared" si="14"/>
        <v>4412.616187678439</v>
      </c>
      <c r="AI84" s="162">
        <f t="shared" si="14"/>
        <v>4412.616187678439</v>
      </c>
      <c r="AJ84" s="162">
        <f t="shared" si="14"/>
        <v>4412.616187678439</v>
      </c>
      <c r="AK84" s="162">
        <f t="shared" si="14"/>
        <v>4412.616187678439</v>
      </c>
      <c r="AL84" s="162">
        <f t="shared" si="14"/>
        <v>4412.616187678439</v>
      </c>
      <c r="AM84" s="162">
        <f t="shared" si="14"/>
        <v>5398.8646301651934</v>
      </c>
      <c r="AN84" s="162">
        <f t="shared" si="14"/>
        <v>5398.8646301651934</v>
      </c>
      <c r="AO84" s="162">
        <f t="shared" si="14"/>
        <v>5398.8646301651934</v>
      </c>
      <c r="AP84" s="162">
        <f t="shared" si="14"/>
        <v>5398.8646301651934</v>
      </c>
      <c r="AQ84" s="162">
        <f t="shared" si="14"/>
        <v>5398.8646301651934</v>
      </c>
      <c r="AR84" s="162">
        <f t="shared" si="14"/>
        <v>5398.8646301651934</v>
      </c>
      <c r="AS84" s="162">
        <f t="shared" si="14"/>
        <v>5398.8646301651934</v>
      </c>
      <c r="AT84" s="162">
        <f t="shared" si="14"/>
        <v>5398.8646301651934</v>
      </c>
      <c r="AU84" s="162">
        <f t="shared" si="14"/>
        <v>5398.8646301651934</v>
      </c>
      <c r="AV84" s="162">
        <f t="shared" si="14"/>
        <v>5398.8646301651934</v>
      </c>
      <c r="AW84" s="162">
        <f t="shared" si="14"/>
        <v>5398.8646301651934</v>
      </c>
      <c r="AX84" s="162">
        <f t="shared" si="14"/>
        <v>5398.8646301651934</v>
      </c>
      <c r="AY84" s="162">
        <f t="shared" si="14"/>
        <v>6432.453560883976</v>
      </c>
      <c r="AZ84" s="162">
        <f t="shared" si="14"/>
        <v>6432.453560883976</v>
      </c>
      <c r="BA84" s="162">
        <f t="shared" si="14"/>
        <v>6432.453560883976</v>
      </c>
      <c r="BB84" s="162">
        <f t="shared" si="14"/>
        <v>6432.453560883976</v>
      </c>
      <c r="BC84" s="162">
        <f t="shared" si="14"/>
        <v>6432.453560883976</v>
      </c>
      <c r="BD84" s="162">
        <f t="shared" si="14"/>
        <v>6432.453560883976</v>
      </c>
      <c r="BE84" s="162">
        <f t="shared" si="14"/>
        <v>6432.453560883976</v>
      </c>
      <c r="BF84" s="162">
        <f t="shared" si="14"/>
        <v>6432.453560883976</v>
      </c>
      <c r="BG84" s="162">
        <f t="shared" si="14"/>
        <v>6432.453560883976</v>
      </c>
      <c r="BH84" s="162">
        <f t="shared" si="14"/>
        <v>6432.453560883976</v>
      </c>
      <c r="BI84" s="162">
        <f t="shared" si="14"/>
        <v>6432.453560883976</v>
      </c>
      <c r="BJ84" s="162">
        <f t="shared" si="14"/>
        <v>6432.453560883976</v>
      </c>
      <c r="BK84" s="162">
        <f t="shared" si="14"/>
        <v>7515.5014775208074</v>
      </c>
      <c r="BL84" s="162">
        <f t="shared" si="14"/>
        <v>7515.5014775208074</v>
      </c>
      <c r="BM84" s="162">
        <f t="shared" si="14"/>
        <v>7515.5014775208074</v>
      </c>
      <c r="BN84" s="162">
        <f t="shared" si="14"/>
        <v>7515.5014775208074</v>
      </c>
      <c r="BO84" s="162">
        <f t="shared" si="14"/>
        <v>7515.5014775208074</v>
      </c>
      <c r="BP84" s="162">
        <f t="shared" si="14"/>
        <v>7515.5014775208074</v>
      </c>
      <c r="BQ84" s="162">
        <f t="shared" si="14"/>
        <v>7515.5014775208074</v>
      </c>
      <c r="BR84" s="162">
        <f t="shared" si="14"/>
        <v>7515.5014775208074</v>
      </c>
      <c r="BS84" s="162">
        <f t="shared" si="14"/>
        <v>7515.5014775208074</v>
      </c>
      <c r="BT84" s="162">
        <f t="shared" si="14"/>
        <v>7515.5014775208074</v>
      </c>
      <c r="BU84" s="162">
        <f t="shared" si="14"/>
        <v>7515.5014775208074</v>
      </c>
      <c r="BV84" s="162">
        <f t="shared" si="14"/>
        <v>7515.5014775208074</v>
      </c>
      <c r="BW84" s="162">
        <f t="shared" si="14"/>
        <v>8650.2187190024051</v>
      </c>
      <c r="BX84" s="162">
        <f t="shared" si="14"/>
        <v>8650.2187190024051</v>
      </c>
      <c r="BY84" s="162">
        <f t="shared" si="14"/>
        <v>8650.2187190024051</v>
      </c>
      <c r="BZ84" s="162">
        <f t="shared" si="14"/>
        <v>8650.2187190024051</v>
      </c>
      <c r="CA84" s="162">
        <f t="shared" si="14"/>
        <v>8650.2187190024051</v>
      </c>
      <c r="CB84" s="162">
        <f t="shared" si="14"/>
        <v>8650.2187190024051</v>
      </c>
      <c r="CC84" s="162">
        <f t="shared" si="14"/>
        <v>8650.2187190024051</v>
      </c>
      <c r="CD84" s="162">
        <f t="shared" si="14"/>
        <v>8650.2187190024051</v>
      </c>
      <c r="CE84" s="162">
        <f t="shared" si="14"/>
        <v>8650.2187190024051</v>
      </c>
      <c r="CF84" s="162">
        <f t="shared" si="14"/>
        <v>8650.2187190024051</v>
      </c>
      <c r="CG84" s="162">
        <f t="shared" si="14"/>
        <v>8650.2187190024051</v>
      </c>
      <c r="CH84" s="162">
        <f t="shared" si="14"/>
        <v>8650.2187190024051</v>
      </c>
      <c r="CI84" s="162">
        <f t="shared" si="14"/>
        <v>9838.9113858439341</v>
      </c>
      <c r="CJ84" s="162">
        <f t="shared" si="14"/>
        <v>9838.9113858439341</v>
      </c>
      <c r="CK84" s="162">
        <f t="shared" si="14"/>
        <v>9838.9113858439341</v>
      </c>
      <c r="CL84" s="162">
        <f t="shared" si="14"/>
        <v>9838.9113858439341</v>
      </c>
      <c r="CM84" s="162">
        <f t="shared" si="14"/>
        <v>9838.9113858439341</v>
      </c>
      <c r="CN84" s="162">
        <f t="shared" si="14"/>
        <v>9838.9113858439341</v>
      </c>
      <c r="CO84" s="162">
        <f t="shared" si="14"/>
        <v>9838.9113858439341</v>
      </c>
      <c r="CP84" s="162">
        <f t="shared" si="14"/>
        <v>9838.9113858439341</v>
      </c>
      <c r="CQ84" s="162">
        <f t="shared" si="14"/>
        <v>9838.9113858439341</v>
      </c>
      <c r="CR84" s="162">
        <f t="shared" si="14"/>
        <v>9838.9113858439341</v>
      </c>
      <c r="CS84" s="162">
        <f t="shared" si="14"/>
        <v>9838.9113858439341</v>
      </c>
      <c r="CT84" s="162">
        <f t="shared" si="14"/>
        <v>9838.9113858439341</v>
      </c>
      <c r="CU84" s="162">
        <f t="shared" si="14"/>
        <v>11083.985426537274</v>
      </c>
      <c r="CV84" s="162">
        <f t="shared" si="14"/>
        <v>11083.985426537274</v>
      </c>
      <c r="CW84" s="162">
        <f t="shared" si="14"/>
        <v>11083.985426537274</v>
      </c>
      <c r="CX84" s="162">
        <f t="shared" si="14"/>
        <v>11083.985426537274</v>
      </c>
      <c r="CY84" s="162">
        <f t="shared" si="14"/>
        <v>11083.985426537274</v>
      </c>
      <c r="CZ84" s="162">
        <f t="shared" si="14"/>
        <v>11083.985426537274</v>
      </c>
      <c r="DA84" s="162">
        <f t="shared" si="14"/>
        <v>11083.985426537274</v>
      </c>
      <c r="DB84" s="162">
        <f t="shared" si="14"/>
        <v>11083.985426537274</v>
      </c>
      <c r="DC84" s="162">
        <f t="shared" si="14"/>
        <v>11083.985426537274</v>
      </c>
      <c r="DD84" s="162">
        <f t="shared" si="14"/>
        <v>11083.985426537274</v>
      </c>
      <c r="DE84" s="162">
        <f t="shared" si="14"/>
        <v>11083.985426537274</v>
      </c>
      <c r="DF84" s="162">
        <f t="shared" si="14"/>
        <v>11083.985426537274</v>
      </c>
      <c r="DG84" s="162">
        <f t="shared" si="14"/>
        <v>12387.950896984741</v>
      </c>
      <c r="DH84" s="162">
        <f t="shared" si="14"/>
        <v>12387.950896984741</v>
      </c>
      <c r="DI84" s="162">
        <f t="shared" si="14"/>
        <v>12387.950896984741</v>
      </c>
      <c r="DJ84" s="162">
        <f t="shared" si="14"/>
        <v>12387.950896984741</v>
      </c>
      <c r="DK84" s="162">
        <f t="shared" si="14"/>
        <v>12387.950896984741</v>
      </c>
      <c r="DL84" s="162">
        <f t="shared" si="14"/>
        <v>12387.950896984741</v>
      </c>
      <c r="DM84" s="162">
        <f t="shared" si="14"/>
        <v>12387.950896984741</v>
      </c>
      <c r="DN84" s="162">
        <f t="shared" si="14"/>
        <v>12387.950896984741</v>
      </c>
      <c r="DO84" s="162">
        <f t="shared" si="14"/>
        <v>12387.950896984741</v>
      </c>
      <c r="DP84" s="162">
        <f t="shared" si="14"/>
        <v>12387.950896984741</v>
      </c>
      <c r="DQ84" s="162">
        <f t="shared" si="14"/>
        <v>12387.950896984741</v>
      </c>
      <c r="DR84" s="162">
        <f t="shared" si="14"/>
        <v>12387.950896984741</v>
      </c>
      <c r="DS84" s="162">
        <f t="shared" si="14"/>
        <v>13753.426400277011</v>
      </c>
      <c r="DT84" s="162">
        <f t="shared" si="14"/>
        <v>13753.426400277011</v>
      </c>
      <c r="DU84" s="162">
        <f t="shared" si="14"/>
        <v>13753.426400277011</v>
      </c>
      <c r="DV84" s="162">
        <f t="shared" si="14"/>
        <v>13753.426400277011</v>
      </c>
      <c r="DW84" s="162">
        <f t="shared" si="14"/>
        <v>13753.426400277011</v>
      </c>
      <c r="DX84" s="162">
        <f t="shared" si="14"/>
        <v>13753.426400277011</v>
      </c>
      <c r="DY84" s="162">
        <f t="shared" si="14"/>
        <v>13753.426400277011</v>
      </c>
      <c r="DZ84" s="162">
        <f t="shared" si="14"/>
        <v>13753.426400277011</v>
      </c>
      <c r="EA84" s="162">
        <f t="shared" si="14"/>
        <v>13753.426400277011</v>
      </c>
      <c r="EB84" s="162">
        <f t="shared" si="14"/>
        <v>13753.426400277011</v>
      </c>
      <c r="EC84" s="162">
        <f t="shared" si="14"/>
        <v>13753.426400277011</v>
      </c>
      <c r="ED84" s="162">
        <f t="shared" si="14"/>
        <v>13753.426400277011</v>
      </c>
      <c r="EE84" s="162">
        <f t="shared" si="14"/>
        <v>15183.143714421491</v>
      </c>
      <c r="EF84" s="162">
        <f t="shared" si="14"/>
        <v>15183.143714421491</v>
      </c>
      <c r="EG84" s="162">
        <f t="shared" si="14"/>
        <v>15183.143714421491</v>
      </c>
      <c r="EH84" s="162">
        <f t="shared" si="14"/>
        <v>15183.143714421491</v>
      </c>
      <c r="EI84" s="162">
        <f t="shared" si="14"/>
        <v>15183.143714421491</v>
      </c>
      <c r="EJ84" s="162">
        <f t="shared" si="14"/>
        <v>15183.143714421491</v>
      </c>
      <c r="EK84" s="162">
        <f t="shared" si="14"/>
        <v>15183.143714421491</v>
      </c>
      <c r="EL84" s="162">
        <f t="shared" si="14"/>
        <v>15183.143714421491</v>
      </c>
      <c r="EM84" s="162">
        <f t="shared" si="14"/>
        <v>15183.143714421491</v>
      </c>
      <c r="EN84" s="162">
        <f t="shared" si="14"/>
        <v>15183.143714421491</v>
      </c>
      <c r="EO84" s="162">
        <f t="shared" si="14"/>
        <v>15183.143714421491</v>
      </c>
      <c r="EP84" s="162">
        <f t="shared" si="14"/>
        <v>15183.143714421491</v>
      </c>
      <c r="EQ84" s="109"/>
    </row>
    <row r="85" spans="1:147" ht="15.75" customHeight="1" x14ac:dyDescent="0.2">
      <c r="A85" s="92"/>
      <c r="B85" s="92"/>
      <c r="C85" s="147" t="s">
        <v>181</v>
      </c>
      <c r="D85" s="147"/>
      <c r="E85" s="147"/>
      <c r="F85" s="147"/>
      <c r="G85" s="147"/>
      <c r="H85" s="147"/>
      <c r="I85" s="147"/>
      <c r="J85" s="147"/>
      <c r="K85" s="147"/>
      <c r="L85" s="147"/>
      <c r="M85" s="147"/>
      <c r="N85" s="147"/>
      <c r="O85" s="147"/>
      <c r="P85" s="147"/>
      <c r="Q85" s="147"/>
      <c r="R85" s="147"/>
      <c r="S85" s="147"/>
      <c r="T85" s="147"/>
      <c r="U85" s="147"/>
      <c r="V85" s="147"/>
      <c r="W85" s="147"/>
      <c r="X85" s="147"/>
      <c r="Y85" s="147"/>
      <c r="Z85" s="148"/>
      <c r="AA85" s="149">
        <f t="shared" ref="AA85:EP85" si="15">SUM(AA84)</f>
        <v>4412.616187678439</v>
      </c>
      <c r="AB85" s="149">
        <f t="shared" si="15"/>
        <v>4412.616187678439</v>
      </c>
      <c r="AC85" s="149">
        <f t="shared" si="15"/>
        <v>4412.616187678439</v>
      </c>
      <c r="AD85" s="149">
        <f t="shared" si="15"/>
        <v>4412.616187678439</v>
      </c>
      <c r="AE85" s="149">
        <f t="shared" si="15"/>
        <v>4412.616187678439</v>
      </c>
      <c r="AF85" s="149">
        <f t="shared" si="15"/>
        <v>4412.616187678439</v>
      </c>
      <c r="AG85" s="149">
        <f t="shared" si="15"/>
        <v>4412.616187678439</v>
      </c>
      <c r="AH85" s="149">
        <f t="shared" si="15"/>
        <v>4412.616187678439</v>
      </c>
      <c r="AI85" s="149">
        <f t="shared" si="15"/>
        <v>4412.616187678439</v>
      </c>
      <c r="AJ85" s="149">
        <f t="shared" si="15"/>
        <v>4412.616187678439</v>
      </c>
      <c r="AK85" s="149">
        <f t="shared" si="15"/>
        <v>4412.616187678439</v>
      </c>
      <c r="AL85" s="149">
        <f t="shared" si="15"/>
        <v>4412.616187678439</v>
      </c>
      <c r="AM85" s="149">
        <f t="shared" si="15"/>
        <v>5398.8646301651934</v>
      </c>
      <c r="AN85" s="149">
        <f t="shared" si="15"/>
        <v>5398.8646301651934</v>
      </c>
      <c r="AO85" s="149">
        <f t="shared" si="15"/>
        <v>5398.8646301651934</v>
      </c>
      <c r="AP85" s="149">
        <f t="shared" si="15"/>
        <v>5398.8646301651934</v>
      </c>
      <c r="AQ85" s="149">
        <f t="shared" si="15"/>
        <v>5398.8646301651934</v>
      </c>
      <c r="AR85" s="149">
        <f t="shared" si="15"/>
        <v>5398.8646301651934</v>
      </c>
      <c r="AS85" s="149">
        <f t="shared" si="15"/>
        <v>5398.8646301651934</v>
      </c>
      <c r="AT85" s="149">
        <f t="shared" si="15"/>
        <v>5398.8646301651934</v>
      </c>
      <c r="AU85" s="149">
        <f t="shared" si="15"/>
        <v>5398.8646301651934</v>
      </c>
      <c r="AV85" s="149">
        <f t="shared" si="15"/>
        <v>5398.8646301651934</v>
      </c>
      <c r="AW85" s="149">
        <f t="shared" si="15"/>
        <v>5398.8646301651934</v>
      </c>
      <c r="AX85" s="149">
        <f t="shared" si="15"/>
        <v>5398.8646301651934</v>
      </c>
      <c r="AY85" s="149">
        <f t="shared" si="15"/>
        <v>6432.453560883976</v>
      </c>
      <c r="AZ85" s="149">
        <f t="shared" si="15"/>
        <v>6432.453560883976</v>
      </c>
      <c r="BA85" s="149">
        <f t="shared" si="15"/>
        <v>6432.453560883976</v>
      </c>
      <c r="BB85" s="149">
        <f t="shared" si="15"/>
        <v>6432.453560883976</v>
      </c>
      <c r="BC85" s="149">
        <f t="shared" si="15"/>
        <v>6432.453560883976</v>
      </c>
      <c r="BD85" s="149">
        <f t="shared" si="15"/>
        <v>6432.453560883976</v>
      </c>
      <c r="BE85" s="149">
        <f t="shared" si="15"/>
        <v>6432.453560883976</v>
      </c>
      <c r="BF85" s="149">
        <f t="shared" si="15"/>
        <v>6432.453560883976</v>
      </c>
      <c r="BG85" s="149">
        <f t="shared" si="15"/>
        <v>6432.453560883976</v>
      </c>
      <c r="BH85" s="149">
        <f t="shared" si="15"/>
        <v>6432.453560883976</v>
      </c>
      <c r="BI85" s="149">
        <f t="shared" si="15"/>
        <v>6432.453560883976</v>
      </c>
      <c r="BJ85" s="149">
        <f t="shared" si="15"/>
        <v>6432.453560883976</v>
      </c>
      <c r="BK85" s="149">
        <f t="shared" si="15"/>
        <v>7515.5014775208074</v>
      </c>
      <c r="BL85" s="149">
        <f t="shared" si="15"/>
        <v>7515.5014775208074</v>
      </c>
      <c r="BM85" s="149">
        <f t="shared" si="15"/>
        <v>7515.5014775208074</v>
      </c>
      <c r="BN85" s="149">
        <f t="shared" si="15"/>
        <v>7515.5014775208074</v>
      </c>
      <c r="BO85" s="149">
        <f t="shared" si="15"/>
        <v>7515.5014775208074</v>
      </c>
      <c r="BP85" s="149">
        <f t="shared" si="15"/>
        <v>7515.5014775208074</v>
      </c>
      <c r="BQ85" s="149">
        <f t="shared" si="15"/>
        <v>7515.5014775208074</v>
      </c>
      <c r="BR85" s="149">
        <f t="shared" si="15"/>
        <v>7515.5014775208074</v>
      </c>
      <c r="BS85" s="149">
        <f t="shared" si="15"/>
        <v>7515.5014775208074</v>
      </c>
      <c r="BT85" s="149">
        <f t="shared" si="15"/>
        <v>7515.5014775208074</v>
      </c>
      <c r="BU85" s="149">
        <f t="shared" si="15"/>
        <v>7515.5014775208074</v>
      </c>
      <c r="BV85" s="149">
        <f t="shared" si="15"/>
        <v>7515.5014775208074</v>
      </c>
      <c r="BW85" s="149">
        <f t="shared" si="15"/>
        <v>8650.2187190024051</v>
      </c>
      <c r="BX85" s="149">
        <f t="shared" si="15"/>
        <v>8650.2187190024051</v>
      </c>
      <c r="BY85" s="149">
        <f t="shared" si="15"/>
        <v>8650.2187190024051</v>
      </c>
      <c r="BZ85" s="149">
        <f t="shared" si="15"/>
        <v>8650.2187190024051</v>
      </c>
      <c r="CA85" s="149">
        <f t="shared" si="15"/>
        <v>8650.2187190024051</v>
      </c>
      <c r="CB85" s="149">
        <f t="shared" si="15"/>
        <v>8650.2187190024051</v>
      </c>
      <c r="CC85" s="149">
        <f t="shared" si="15"/>
        <v>8650.2187190024051</v>
      </c>
      <c r="CD85" s="149">
        <f t="shared" si="15"/>
        <v>8650.2187190024051</v>
      </c>
      <c r="CE85" s="149">
        <f t="shared" si="15"/>
        <v>8650.2187190024051</v>
      </c>
      <c r="CF85" s="149">
        <f t="shared" si="15"/>
        <v>8650.2187190024051</v>
      </c>
      <c r="CG85" s="149">
        <f t="shared" si="15"/>
        <v>8650.2187190024051</v>
      </c>
      <c r="CH85" s="149">
        <f t="shared" si="15"/>
        <v>8650.2187190024051</v>
      </c>
      <c r="CI85" s="149">
        <f t="shared" si="15"/>
        <v>9838.9113858439341</v>
      </c>
      <c r="CJ85" s="149">
        <f t="shared" si="15"/>
        <v>9838.9113858439341</v>
      </c>
      <c r="CK85" s="149">
        <f t="shared" si="15"/>
        <v>9838.9113858439341</v>
      </c>
      <c r="CL85" s="149">
        <f t="shared" si="15"/>
        <v>9838.9113858439341</v>
      </c>
      <c r="CM85" s="149">
        <f t="shared" si="15"/>
        <v>9838.9113858439341</v>
      </c>
      <c r="CN85" s="149">
        <f t="shared" si="15"/>
        <v>9838.9113858439341</v>
      </c>
      <c r="CO85" s="149">
        <f t="shared" si="15"/>
        <v>9838.9113858439341</v>
      </c>
      <c r="CP85" s="149">
        <f t="shared" si="15"/>
        <v>9838.9113858439341</v>
      </c>
      <c r="CQ85" s="149">
        <f t="shared" si="15"/>
        <v>9838.9113858439341</v>
      </c>
      <c r="CR85" s="149">
        <f t="shared" si="15"/>
        <v>9838.9113858439341</v>
      </c>
      <c r="CS85" s="149">
        <f t="shared" si="15"/>
        <v>9838.9113858439341</v>
      </c>
      <c r="CT85" s="149">
        <f t="shared" si="15"/>
        <v>9838.9113858439341</v>
      </c>
      <c r="CU85" s="149">
        <f t="shared" si="15"/>
        <v>11083.985426537274</v>
      </c>
      <c r="CV85" s="149">
        <f t="shared" si="15"/>
        <v>11083.985426537274</v>
      </c>
      <c r="CW85" s="149">
        <f t="shared" si="15"/>
        <v>11083.985426537274</v>
      </c>
      <c r="CX85" s="149">
        <f t="shared" si="15"/>
        <v>11083.985426537274</v>
      </c>
      <c r="CY85" s="149">
        <f t="shared" si="15"/>
        <v>11083.985426537274</v>
      </c>
      <c r="CZ85" s="149">
        <f t="shared" si="15"/>
        <v>11083.985426537274</v>
      </c>
      <c r="DA85" s="149">
        <f t="shared" si="15"/>
        <v>11083.985426537274</v>
      </c>
      <c r="DB85" s="149">
        <f t="shared" si="15"/>
        <v>11083.985426537274</v>
      </c>
      <c r="DC85" s="149">
        <f t="shared" si="15"/>
        <v>11083.985426537274</v>
      </c>
      <c r="DD85" s="149">
        <f t="shared" si="15"/>
        <v>11083.985426537274</v>
      </c>
      <c r="DE85" s="149">
        <f t="shared" si="15"/>
        <v>11083.985426537274</v>
      </c>
      <c r="DF85" s="149">
        <f t="shared" si="15"/>
        <v>11083.985426537274</v>
      </c>
      <c r="DG85" s="149">
        <f t="shared" si="15"/>
        <v>12387.950896984741</v>
      </c>
      <c r="DH85" s="149">
        <f t="shared" si="15"/>
        <v>12387.950896984741</v>
      </c>
      <c r="DI85" s="149">
        <f t="shared" si="15"/>
        <v>12387.950896984741</v>
      </c>
      <c r="DJ85" s="149">
        <f t="shared" si="15"/>
        <v>12387.950896984741</v>
      </c>
      <c r="DK85" s="149">
        <f t="shared" si="15"/>
        <v>12387.950896984741</v>
      </c>
      <c r="DL85" s="149">
        <f t="shared" si="15"/>
        <v>12387.950896984741</v>
      </c>
      <c r="DM85" s="149">
        <f t="shared" si="15"/>
        <v>12387.950896984741</v>
      </c>
      <c r="DN85" s="149">
        <f t="shared" si="15"/>
        <v>12387.950896984741</v>
      </c>
      <c r="DO85" s="149">
        <f t="shared" si="15"/>
        <v>12387.950896984741</v>
      </c>
      <c r="DP85" s="149">
        <f t="shared" si="15"/>
        <v>12387.950896984741</v>
      </c>
      <c r="DQ85" s="149">
        <f t="shared" si="15"/>
        <v>12387.950896984741</v>
      </c>
      <c r="DR85" s="149">
        <f t="shared" si="15"/>
        <v>12387.950896984741</v>
      </c>
      <c r="DS85" s="149">
        <f t="shared" si="15"/>
        <v>13753.426400277011</v>
      </c>
      <c r="DT85" s="149">
        <f t="shared" si="15"/>
        <v>13753.426400277011</v>
      </c>
      <c r="DU85" s="149">
        <f t="shared" si="15"/>
        <v>13753.426400277011</v>
      </c>
      <c r="DV85" s="149">
        <f t="shared" si="15"/>
        <v>13753.426400277011</v>
      </c>
      <c r="DW85" s="149">
        <f t="shared" si="15"/>
        <v>13753.426400277011</v>
      </c>
      <c r="DX85" s="149">
        <f t="shared" si="15"/>
        <v>13753.426400277011</v>
      </c>
      <c r="DY85" s="149">
        <f t="shared" si="15"/>
        <v>13753.426400277011</v>
      </c>
      <c r="DZ85" s="149">
        <f t="shared" si="15"/>
        <v>13753.426400277011</v>
      </c>
      <c r="EA85" s="149">
        <f t="shared" si="15"/>
        <v>13753.426400277011</v>
      </c>
      <c r="EB85" s="149">
        <f t="shared" si="15"/>
        <v>13753.426400277011</v>
      </c>
      <c r="EC85" s="149">
        <f t="shared" si="15"/>
        <v>13753.426400277011</v>
      </c>
      <c r="ED85" s="149">
        <f t="shared" si="15"/>
        <v>13753.426400277011</v>
      </c>
      <c r="EE85" s="149">
        <f t="shared" si="15"/>
        <v>15183.143714421491</v>
      </c>
      <c r="EF85" s="149">
        <f t="shared" si="15"/>
        <v>15183.143714421491</v>
      </c>
      <c r="EG85" s="149">
        <f t="shared" si="15"/>
        <v>15183.143714421491</v>
      </c>
      <c r="EH85" s="149">
        <f t="shared" si="15"/>
        <v>15183.143714421491</v>
      </c>
      <c r="EI85" s="149">
        <f t="shared" si="15"/>
        <v>15183.143714421491</v>
      </c>
      <c r="EJ85" s="149">
        <f t="shared" si="15"/>
        <v>15183.143714421491</v>
      </c>
      <c r="EK85" s="149">
        <f t="shared" si="15"/>
        <v>15183.143714421491</v>
      </c>
      <c r="EL85" s="149">
        <f t="shared" si="15"/>
        <v>15183.143714421491</v>
      </c>
      <c r="EM85" s="149">
        <f t="shared" si="15"/>
        <v>15183.143714421491</v>
      </c>
      <c r="EN85" s="149">
        <f t="shared" si="15"/>
        <v>15183.143714421491</v>
      </c>
      <c r="EO85" s="149">
        <f t="shared" si="15"/>
        <v>15183.143714421491</v>
      </c>
      <c r="EP85" s="149">
        <f t="shared" si="15"/>
        <v>15183.143714421491</v>
      </c>
      <c r="EQ85" s="109"/>
    </row>
    <row r="86" spans="1:147" ht="15.75" customHeight="1" x14ac:dyDescent="0.2">
      <c r="B86" s="7"/>
      <c r="Z86" s="3"/>
      <c r="EQ86" s="27"/>
    </row>
    <row r="87" spans="1:147" ht="15.75" customHeight="1" x14ac:dyDescent="0.2">
      <c r="A87" s="115" t="s">
        <v>81</v>
      </c>
      <c r="B87" s="6"/>
      <c r="C87" s="6"/>
      <c r="D87" s="6"/>
      <c r="E87" s="6"/>
      <c r="F87" s="6"/>
      <c r="G87" s="6"/>
      <c r="H87" s="6"/>
      <c r="I87" s="6"/>
      <c r="J87" s="6"/>
      <c r="K87" s="6"/>
      <c r="L87" s="6"/>
      <c r="M87" s="6"/>
      <c r="N87" s="6"/>
      <c r="O87" s="6"/>
      <c r="P87" s="6"/>
      <c r="Q87" s="6"/>
      <c r="R87" s="6"/>
      <c r="S87" s="6"/>
      <c r="T87" s="6"/>
      <c r="U87" s="6"/>
      <c r="V87" s="6"/>
      <c r="W87" s="6"/>
      <c r="X87" s="6"/>
      <c r="Y87" s="6"/>
      <c r="Z87" s="5"/>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131"/>
    </row>
    <row r="88" spans="1:147" ht="15.75" customHeight="1" x14ac:dyDescent="0.2">
      <c r="B88" s="7" t="s">
        <v>182</v>
      </c>
      <c r="Z88" s="3"/>
      <c r="AA88" s="124">
        <f>('Debt-Taxes'!$C11)</f>
        <v>10425.000000000002</v>
      </c>
      <c r="AB88" s="124">
        <f>('Debt-Taxes'!$C12)</f>
        <v>10412.02858011237</v>
      </c>
      <c r="AC88" s="124">
        <f>('Debt-Taxes'!$C13)</f>
        <v>10398.982034084558</v>
      </c>
      <c r="AD88" s="124">
        <f>('Debt-Taxes'!$C14)</f>
        <v>10385.859926811003</v>
      </c>
      <c r="AE88" s="124">
        <f>('Debt-Taxes'!$C15)</f>
        <v>10372.661820666153</v>
      </c>
      <c r="AF88" s="124">
        <f>('Debt-Taxes'!$C16)</f>
        <v>10359.38727548988</v>
      </c>
      <c r="AG88" s="124">
        <f>('Debt-Taxes'!$C17)</f>
        <v>10346.035848572796</v>
      </c>
      <c r="AH88" s="124">
        <f>('Debt-Taxes'!$C18)</f>
        <v>10332.607094641482</v>
      </c>
      <c r="AI88" s="124">
        <f>('Debt-Taxes'!$C19)</f>
        <v>10319.100565843652</v>
      </c>
      <c r="AJ88" s="124">
        <f>('Debt-Taxes'!$C20)</f>
        <v>10305.515811733199</v>
      </c>
      <c r="AK88" s="124">
        <f>('Debt-Taxes'!$C21)</f>
        <v>10291.852379255191</v>
      </c>
      <c r="AL88" s="124">
        <f>('Debt-Taxes'!$C22)</f>
        <v>10278.109812730747</v>
      </c>
      <c r="AM88" s="124">
        <f>('Debt-Taxes'!$C23)</f>
        <v>10264.28765384185</v>
      </c>
      <c r="AN88" s="124">
        <f>('Debt-Taxes'!$C24)</f>
        <v>10250.385441616052</v>
      </c>
      <c r="AO88" s="124">
        <f>('Debt-Taxes'!$C25)</f>
        <v>10236.402712411114</v>
      </c>
      <c r="AP88" s="124">
        <f>('Debt-Taxes'!$C26)</f>
        <v>10222.338999899532</v>
      </c>
      <c r="AQ88" s="124">
        <f>('Debt-Taxes'!$C27)</f>
        <v>10208.193835052987</v>
      </c>
      <c r="AR88" s="124">
        <f>('Debt-Taxes'!$C28)</f>
        <v>10193.966746126705</v>
      </c>
      <c r="AS88" s="124">
        <f>('Debt-Taxes'!$C29)</f>
        <v>10179.657258643727</v>
      </c>
      <c r="AT88" s="124">
        <f>('Debt-Taxes'!$C30)</f>
        <v>10165.264895379076</v>
      </c>
      <c r="AU88" s="124">
        <f>('Debt-Taxes'!$C31)</f>
        <v>10150.789176343849</v>
      </c>
      <c r="AV88" s="124">
        <f>('Debt-Taxes'!$C32)</f>
        <v>10136.22961876921</v>
      </c>
      <c r="AW88" s="124">
        <f>('Debt-Taxes'!$C33)</f>
        <v>10121.585737090283</v>
      </c>
      <c r="AX88" s="124">
        <f>('Debt-Taxes'!$C34)</f>
        <v>10106.857042929969</v>
      </c>
      <c r="AY88" s="124">
        <f>('Debt-Taxes'!$C35)</f>
        <v>10092.043045082641</v>
      </c>
      <c r="AZ88" s="124">
        <f>('Debt-Taxes'!$C36)</f>
        <v>10077.143249497782</v>
      </c>
      <c r="BA88" s="124">
        <f>('Debt-Taxes'!$C37)</f>
        <v>10062.157159263492</v>
      </c>
      <c r="BB88" s="124">
        <f>('Debt-Taxes'!$C38)</f>
        <v>10047.08427458993</v>
      </c>
      <c r="BC88" s="124">
        <f>('Debt-Taxes'!$C39)</f>
        <v>10031.924092792633</v>
      </c>
      <c r="BD88" s="124">
        <f>('Debt-Taxes'!$C40)</f>
        <v>10016.67610827576</v>
      </c>
      <c r="BE88" s="124">
        <f>('Debt-Taxes'!$C41)</f>
        <v>10001.339812515229</v>
      </c>
      <c r="BF88" s="124">
        <f>('Debt-Taxes'!$C42)</f>
        <v>9985.9146940417468</v>
      </c>
      <c r="BG88" s="124">
        <f>('Debt-Taxes'!$C43)</f>
        <v>9970.4002384237756</v>
      </c>
      <c r="BH88" s="124">
        <f>('Debt-Taxes'!$C44)</f>
        <v>9954.7959282503507</v>
      </c>
      <c r="BI88" s="124">
        <f>('Debt-Taxes'!$C45)</f>
        <v>9939.101243113837</v>
      </c>
      <c r="BJ88" s="124">
        <f>('Debt-Taxes'!$C46)</f>
        <v>9923.3156595925739</v>
      </c>
      <c r="BK88" s="124">
        <f>('Debt-Taxes'!$C47)</f>
        <v>9907.4386512334186</v>
      </c>
      <c r="BL88" s="124">
        <f>('Debt-Taxes'!$C48)</f>
        <v>9891.4696885341818</v>
      </c>
      <c r="BM88" s="124">
        <f>('Debt-Taxes'!$C49)</f>
        <v>9875.4082389259802</v>
      </c>
      <c r="BN88" s="124">
        <f>('Debt-Taxes'!$C50)</f>
        <v>9859.2537667554625</v>
      </c>
      <c r="BO88" s="124">
        <f>('Debt-Taxes'!$C51)</f>
        <v>9843.0057332669567</v>
      </c>
      <c r="BP88" s="124">
        <f>('Debt-Taxes'!$C52)</f>
        <v>9826.663596584498</v>
      </c>
      <c r="BQ88" s="124">
        <f>('Debt-Taxes'!$C53)</f>
        <v>9810.2268116937539</v>
      </c>
      <c r="BR88" s="124">
        <f>('Debt-Taxes'!$C54)</f>
        <v>9793.6948304238485</v>
      </c>
      <c r="BS88" s="124">
        <f>('Debt-Taxes'!$C55)</f>
        <v>9777.0671014290892</v>
      </c>
      <c r="BT88" s="124">
        <f>('Debt-Taxes'!$C56)</f>
        <v>9760.3430701705693</v>
      </c>
      <c r="BU88" s="124">
        <f>('Debt-Taxes'!$C57)</f>
        <v>9743.5221788976778</v>
      </c>
      <c r="BV88" s="124">
        <f>('Debt-Taxes'!$C58)</f>
        <v>9726.6038666294971</v>
      </c>
      <c r="BW88" s="124">
        <f>('Debt-Taxes'!$C59)</f>
        <v>9709.5875691360961</v>
      </c>
      <c r="BX88" s="124">
        <f>('Debt-Taxes'!$C60)</f>
        <v>9692.472718919711</v>
      </c>
      <c r="BY88" s="124">
        <f>('Debt-Taxes'!$C61)</f>
        <v>9675.2587451958243</v>
      </c>
      <c r="BZ88" s="124">
        <f>('Debt-Taxes'!$C62)</f>
        <v>9657.9450738741198</v>
      </c>
      <c r="CA88" s="124">
        <f>('Debt-Taxes'!$C63)</f>
        <v>9640.5311275393433</v>
      </c>
      <c r="CB88" s="124">
        <f>('Debt-Taxes'!$C64)</f>
        <v>9623.0163254320451</v>
      </c>
      <c r="CC88" s="124">
        <f>('Debt-Taxes'!$C65)</f>
        <v>9605.4000834292092</v>
      </c>
      <c r="CD88" s="124">
        <f>('Debt-Taxes'!$C66)</f>
        <v>9587.6818140247724</v>
      </c>
      <c r="CE88" s="124">
        <f>('Debt-Taxes'!$C67)</f>
        <v>9569.860926310037</v>
      </c>
      <c r="CF88" s="124">
        <f>('Debt-Taxes'!$C68)</f>
        <v>9551.9368259539533</v>
      </c>
      <c r="CG88" s="124">
        <f>('Debt-Taxes'!$C69)</f>
        <v>9533.908915183305</v>
      </c>
      <c r="CH88" s="124">
        <f>('Debt-Taxes'!$C70)</f>
        <v>9515.7765927627788</v>
      </c>
      <c r="CI88" s="124">
        <f>('Debt-Taxes'!$C71)</f>
        <v>9497.5392539748991</v>
      </c>
      <c r="CJ88" s="124">
        <f>('Debt-Taxes'!$C72)</f>
        <v>9479.1962905998735</v>
      </c>
      <c r="CK88" s="124">
        <f>('Debt-Taxes'!$C73)</f>
        <v>9460.7470908953019</v>
      </c>
      <c r="CL88" s="124">
        <f>('Debt-Taxes'!$C74)</f>
        <v>9442.1910395757714</v>
      </c>
      <c r="CM88" s="124">
        <f>('Debt-Taxes'!$C75)</f>
        <v>9423.5275177923522</v>
      </c>
      <c r="CN88" s="124">
        <f>('Debt-Taxes'!$C76)</f>
        <v>9404.7559031119363</v>
      </c>
      <c r="CO88" s="124">
        <f>('Debt-Taxes'!$C77)</f>
        <v>9385.8755694964948</v>
      </c>
      <c r="CP88" s="124">
        <f>('Debt-Taxes'!$C78)</f>
        <v>9366.8858872822002</v>
      </c>
      <c r="CQ88" s="124">
        <f>('Debt-Taxes'!$C79)</f>
        <v>9347.7862231584131</v>
      </c>
      <c r="CR88" s="124">
        <f>('Debt-Taxes'!$C80)</f>
        <v>9328.5759401465748</v>
      </c>
      <c r="CS88" s="124">
        <f>('Debt-Taxes'!$C81)</f>
        <v>9309.2543975789613</v>
      </c>
      <c r="CT88" s="124">
        <f>('Debt-Taxes'!$C82)</f>
        <v>9289.8209510773104</v>
      </c>
      <c r="CU88" s="124">
        <f>('Debt-Taxes'!$C83)</f>
        <v>9270.2749525313357</v>
      </c>
      <c r="CV88" s="124">
        <f>('Debt-Taxes'!$C84)</f>
        <v>9250.6157500771169</v>
      </c>
      <c r="CW88" s="124">
        <f>('Debt-Taxes'!$C85)</f>
        <v>9230.8426880753486</v>
      </c>
      <c r="CX88" s="124">
        <f>('Debt-Taxes'!$C86)</f>
        <v>9210.9551070894886</v>
      </c>
      <c r="CY88" s="124">
        <f>('Debt-Taxes'!$C87)</f>
        <v>9190.9523438637516</v>
      </c>
      <c r="CZ88" s="124">
        <f>('Debt-Taxes'!$C88)</f>
        <v>9170.8337313009979</v>
      </c>
      <c r="DA88" s="124">
        <f>('Debt-Taxes'!$C89)</f>
        <v>9150.5985984404851</v>
      </c>
      <c r="DB88" s="124">
        <f>('Debt-Taxes'!$C90)</f>
        <v>9130.2462704354894</v>
      </c>
      <c r="DC88" s="124">
        <f>('Debt-Taxes'!$C91)</f>
        <v>9109.7760685307985</v>
      </c>
      <c r="DD88" s="124">
        <f>('Debt-Taxes'!$C92)</f>
        <v>9089.1873100400753</v>
      </c>
      <c r="DE88" s="124">
        <f>('Debt-Taxes'!$C93)</f>
        <v>9068.4793083230943</v>
      </c>
      <c r="DF88" s="124">
        <f>('Debt-Taxes'!$C94)</f>
        <v>9047.6513727628353</v>
      </c>
      <c r="DG88" s="124">
        <f>('Debt-Taxes'!$C95)</f>
        <v>9026.7028087424569</v>
      </c>
      <c r="DH88" s="124">
        <f>('Debt-Taxes'!$C96)</f>
        <v>9005.6329176221261</v>
      </c>
      <c r="DI88" s="124">
        <f>('Debt-Taxes'!$C97)</f>
        <v>8984.4409967157244</v>
      </c>
      <c r="DJ88" s="124">
        <f>('Debt-Taxes'!$C98)</f>
        <v>8963.1263392674064</v>
      </c>
      <c r="DK88" s="124">
        <f>('Debt-Taxes'!$C99)</f>
        <v>8941.688234428033</v>
      </c>
      <c r="DL88" s="124">
        <f>('Debt-Taxes'!$C100)</f>
        <v>8920.1259672314645</v>
      </c>
      <c r="DM88" s="124">
        <f>('Debt-Taxes'!$C101)</f>
        <v>8898.4388185707157</v>
      </c>
      <c r="DN88" s="124">
        <f>('Debt-Taxes'!$C102)</f>
        <v>8876.6260651739758</v>
      </c>
      <c r="DO88" s="124">
        <f>('Debt-Taxes'!$C103)</f>
        <v>8854.6869795804778</v>
      </c>
      <c r="DP88" s="124">
        <f>('Debt-Taxes'!$C104)</f>
        <v>8832.6208301162515</v>
      </c>
      <c r="DQ88" s="124">
        <f>('Debt-Taxes'!$C105)</f>
        <v>8810.4268808697107</v>
      </c>
      <c r="DR88" s="124">
        <f>('Debt-Taxes'!$C106)</f>
        <v>8788.1043916671169</v>
      </c>
      <c r="DS88" s="124">
        <f>('Debt-Taxes'!$C107)</f>
        <v>8765.6526180478922</v>
      </c>
      <c r="DT88" s="124">
        <f>('Debt-Taxes'!$C108)</f>
        <v>8743.0708112397879</v>
      </c>
      <c r="DU88" s="124">
        <f>('Debt-Taxes'!$C109)</f>
        <v>8720.3582181339207</v>
      </c>
      <c r="DV88" s="124">
        <f>('Debt-Taxes'!$C110)</f>
        <v>8697.514081259651</v>
      </c>
      <c r="DW88" s="124">
        <f>('Debt-Taxes'!$C111)</f>
        <v>8674.5376387593151</v>
      </c>
      <c r="DX88" s="124">
        <f>('Debt-Taxes'!$C112)</f>
        <v>8651.4281243628338</v>
      </c>
      <c r="DY88" s="124">
        <f>('Debt-Taxes'!$C113)</f>
        <v>8628.1847673621378</v>
      </c>
      <c r="DZ88" s="124">
        <f>('Debt-Taxes'!$C114)</f>
        <v>8604.8067925854793</v>
      </c>
      <c r="EA88" s="124">
        <f>('Debt-Taxes'!$C115)</f>
        <v>8581.293420371574</v>
      </c>
      <c r="EB88" s="124">
        <f>('Debt-Taxes'!$C116)</f>
        <v>8557.6438665435962</v>
      </c>
      <c r="EC88" s="124">
        <f>('Debt-Taxes'!$C117)</f>
        <v>8533.8573423830312</v>
      </c>
      <c r="ED88" s="124">
        <f>('Debt-Taxes'!$C118)</f>
        <v>8509.9330546033689</v>
      </c>
      <c r="EE88" s="124">
        <f>('Debt-Taxes'!$C119)</f>
        <v>8485.8702053236502</v>
      </c>
      <c r="EF88" s="124">
        <f>('Debt-Taxes'!$C120)</f>
        <v>8461.6679920418537</v>
      </c>
      <c r="EG88" s="124">
        <f>('Debt-Taxes'!$C121)</f>
        <v>8437.3256076081325</v>
      </c>
      <c r="EH88" s="124">
        <f>('Debt-Taxes'!$C122)</f>
        <v>8412.8422401979005</v>
      </c>
      <c r="EI88" s="124">
        <f>('Debt-Taxes'!$C123)</f>
        <v>8388.2170732847499</v>
      </c>
      <c r="EJ88" s="124">
        <f>('Debt-Taxes'!$C124)</f>
        <v>8363.4492856132274</v>
      </c>
      <c r="EK88" s="124">
        <f>('Debt-Taxes'!$C125)</f>
        <v>8338.5380511714393</v>
      </c>
      <c r="EL88" s="124">
        <f>('Debt-Taxes'!$C126)</f>
        <v>8313.4825391635113</v>
      </c>
      <c r="EM88" s="124">
        <f>('Debt-Taxes'!$C127)</f>
        <v>8288.2819139818694</v>
      </c>
      <c r="EN88" s="124">
        <f>('Debt-Taxes'!$C128)</f>
        <v>8262.9353351793834</v>
      </c>
      <c r="EO88" s="124">
        <f>('Debt-Taxes'!$C129)</f>
        <v>8237.441957441335</v>
      </c>
      <c r="EP88" s="124">
        <f>('Debt-Taxes'!$C130)</f>
        <v>8211.8009305572195</v>
      </c>
      <c r="EQ88" s="27"/>
    </row>
    <row r="89" spans="1:147" ht="15.75" customHeight="1" x14ac:dyDescent="0.2">
      <c r="B89" s="7" t="s">
        <v>183</v>
      </c>
      <c r="D89" s="123" t="s">
        <v>184</v>
      </c>
      <c r="Z89" s="3"/>
      <c r="AA89" s="124">
        <f>((Executive_Summary!$D$15*0.8)*0.0363636)/12</f>
        <v>5818.1760000000004</v>
      </c>
      <c r="AB89" s="124">
        <f>((Executive_Summary!$D$15*0.8)*0.0363636)/12</f>
        <v>5818.1760000000004</v>
      </c>
      <c r="AC89" s="124">
        <f>((Executive_Summary!$D$15*0.8)*0.0363636)/12</f>
        <v>5818.1760000000004</v>
      </c>
      <c r="AD89" s="124">
        <f>((Executive_Summary!$D$15*0.8)*0.0363636)/12</f>
        <v>5818.1760000000004</v>
      </c>
      <c r="AE89" s="124">
        <f>((Executive_Summary!$D$15*0.8)*0.0363636)/12</f>
        <v>5818.1760000000004</v>
      </c>
      <c r="AF89" s="124">
        <f>((Executive_Summary!$D$15*0.8)*0.0363636)/12</f>
        <v>5818.1760000000004</v>
      </c>
      <c r="AG89" s="124">
        <f>((Executive_Summary!$D$15*0.8)*0.0363636)/12</f>
        <v>5818.1760000000004</v>
      </c>
      <c r="AH89" s="124">
        <f>((Executive_Summary!$D$15*0.8)*0.0363636)/12</f>
        <v>5818.1760000000004</v>
      </c>
      <c r="AI89" s="124">
        <f>((Executive_Summary!$D$15*0.8)*0.0363636)/12</f>
        <v>5818.1760000000004</v>
      </c>
      <c r="AJ89" s="124">
        <f>((Executive_Summary!$D$15*0.8)*0.0363636)/12</f>
        <v>5818.1760000000004</v>
      </c>
      <c r="AK89" s="124">
        <f>((Executive_Summary!$D$15*0.8)*0.0363636)/12</f>
        <v>5818.1760000000004</v>
      </c>
      <c r="AL89" s="124">
        <f>((Executive_Summary!$D$15*0.8)*0.0363636)/12</f>
        <v>5818.1760000000004</v>
      </c>
      <c r="AM89" s="124">
        <f>((Executive_Summary!$D$15*0.8)*0.0363636)/12</f>
        <v>5818.1760000000004</v>
      </c>
      <c r="AN89" s="124">
        <f>((Executive_Summary!$D$15*0.8)*0.0363636)/12</f>
        <v>5818.1760000000004</v>
      </c>
      <c r="AO89" s="124">
        <f>((Executive_Summary!$D$15*0.8)*0.0363636)/12</f>
        <v>5818.1760000000004</v>
      </c>
      <c r="AP89" s="124">
        <f>((Executive_Summary!$D$15*0.8)*0.0363636)/12</f>
        <v>5818.1760000000004</v>
      </c>
      <c r="AQ89" s="124">
        <f>((Executive_Summary!$D$15*0.8)*0.0363636)/12</f>
        <v>5818.1760000000004</v>
      </c>
      <c r="AR89" s="124">
        <f>((Executive_Summary!$D$15*0.8)*0.0363636)/12</f>
        <v>5818.1760000000004</v>
      </c>
      <c r="AS89" s="124">
        <f>((Executive_Summary!$D$15*0.8)*0.0363636)/12</f>
        <v>5818.1760000000004</v>
      </c>
      <c r="AT89" s="124">
        <f>((Executive_Summary!$D$15*0.8)*0.0363636)/12</f>
        <v>5818.1760000000004</v>
      </c>
      <c r="AU89" s="124">
        <f>((Executive_Summary!$D$15*0.8)*0.0363636)/12</f>
        <v>5818.1760000000004</v>
      </c>
      <c r="AV89" s="124">
        <f>((Executive_Summary!$D$15*0.8)*0.0363636)/12</f>
        <v>5818.1760000000004</v>
      </c>
      <c r="AW89" s="124">
        <f>((Executive_Summary!$D$15*0.8)*0.0363636)/12</f>
        <v>5818.1760000000004</v>
      </c>
      <c r="AX89" s="124">
        <f>((Executive_Summary!$D$15*0.8)*0.0363636)/12</f>
        <v>5818.1760000000004</v>
      </c>
      <c r="AY89" s="124">
        <f>((Executive_Summary!$D$15*0.8)*0.0363636)/12</f>
        <v>5818.1760000000004</v>
      </c>
      <c r="AZ89" s="124">
        <f>((Executive_Summary!$D$15*0.8)*0.0363636)/12</f>
        <v>5818.1760000000004</v>
      </c>
      <c r="BA89" s="124">
        <f>((Executive_Summary!$D$15*0.8)*0.0363636)/12</f>
        <v>5818.1760000000004</v>
      </c>
      <c r="BB89" s="124">
        <f>((Executive_Summary!$D$15*0.8)*0.0363636)/12</f>
        <v>5818.1760000000004</v>
      </c>
      <c r="BC89" s="124">
        <f>((Executive_Summary!$D$15*0.8)*0.0363636)/12</f>
        <v>5818.1760000000004</v>
      </c>
      <c r="BD89" s="124">
        <f>((Executive_Summary!$D$15*0.8)*0.0363636)/12</f>
        <v>5818.1760000000004</v>
      </c>
      <c r="BE89" s="124">
        <f>((Executive_Summary!$D$15*0.8)*0.0363636)/12</f>
        <v>5818.1760000000004</v>
      </c>
      <c r="BF89" s="124">
        <f>((Executive_Summary!$D$15*0.8)*0.0363636)/12</f>
        <v>5818.1760000000004</v>
      </c>
      <c r="BG89" s="124">
        <f>((Executive_Summary!$D$15*0.8)*0.0363636)/12</f>
        <v>5818.1760000000004</v>
      </c>
      <c r="BH89" s="124">
        <f>((Executive_Summary!$D$15*0.8)*0.0363636)/12</f>
        <v>5818.1760000000004</v>
      </c>
      <c r="BI89" s="124">
        <f>((Executive_Summary!$D$15*0.8)*0.0363636)/12</f>
        <v>5818.1760000000004</v>
      </c>
      <c r="BJ89" s="124">
        <f>((Executive_Summary!$D$15*0.8)*0.0363636)/12</f>
        <v>5818.1760000000004</v>
      </c>
      <c r="BK89" s="124">
        <f>((Executive_Summary!$D$15*0.8)*0.0363636)/12</f>
        <v>5818.1760000000004</v>
      </c>
      <c r="BL89" s="124">
        <f>((Executive_Summary!$D$15*0.8)*0.0363636)/12</f>
        <v>5818.1760000000004</v>
      </c>
      <c r="BM89" s="124">
        <f>((Executive_Summary!$D$15*0.8)*0.0363636)/12</f>
        <v>5818.1760000000004</v>
      </c>
      <c r="BN89" s="124">
        <f>((Executive_Summary!$D$15*0.8)*0.0363636)/12</f>
        <v>5818.1760000000004</v>
      </c>
      <c r="BO89" s="124">
        <f>((Executive_Summary!$D$15*0.8)*0.0363636)/12</f>
        <v>5818.1760000000004</v>
      </c>
      <c r="BP89" s="124">
        <f>((Executive_Summary!$D$15*0.8)*0.0363636)/12</f>
        <v>5818.1760000000004</v>
      </c>
      <c r="BQ89" s="124">
        <f>((Executive_Summary!$D$15*0.8)*0.0363636)/12</f>
        <v>5818.1760000000004</v>
      </c>
      <c r="BR89" s="124">
        <f>((Executive_Summary!$D$15*0.8)*0.0363636)/12</f>
        <v>5818.1760000000004</v>
      </c>
      <c r="BS89" s="124">
        <f>((Executive_Summary!$D$15*0.8)*0.0363636)/12</f>
        <v>5818.1760000000004</v>
      </c>
      <c r="BT89" s="124">
        <f>((Executive_Summary!$D$15*0.8)*0.0363636)/12</f>
        <v>5818.1760000000004</v>
      </c>
      <c r="BU89" s="124">
        <f>((Executive_Summary!$D$15*0.8)*0.0363636)/12</f>
        <v>5818.1760000000004</v>
      </c>
      <c r="BV89" s="124">
        <f>((Executive_Summary!$D$15*0.8)*0.0363636)/12</f>
        <v>5818.1760000000004</v>
      </c>
      <c r="BW89" s="124">
        <f>((Executive_Summary!$D$15*0.8)*0.0363636)/12</f>
        <v>5818.1760000000004</v>
      </c>
      <c r="BX89" s="124">
        <f>((Executive_Summary!$D$15*0.8)*0.0363636)/12</f>
        <v>5818.1760000000004</v>
      </c>
      <c r="BY89" s="124">
        <f>((Executive_Summary!$D$15*0.8)*0.0363636)/12</f>
        <v>5818.1760000000004</v>
      </c>
      <c r="BZ89" s="124">
        <f>((Executive_Summary!$D$15*0.8)*0.0363636)/12</f>
        <v>5818.1760000000004</v>
      </c>
      <c r="CA89" s="124">
        <f>((Executive_Summary!$D$15*0.8)*0.0363636)/12</f>
        <v>5818.1760000000004</v>
      </c>
      <c r="CB89" s="124">
        <f>((Executive_Summary!$D$15*0.8)*0.0363636)/12</f>
        <v>5818.1760000000004</v>
      </c>
      <c r="CC89" s="124">
        <f>((Executive_Summary!$D$15*0.8)*0.0363636)/12</f>
        <v>5818.1760000000004</v>
      </c>
      <c r="CD89" s="124">
        <f>((Executive_Summary!$D$15*0.8)*0.0363636)/12</f>
        <v>5818.1760000000004</v>
      </c>
      <c r="CE89" s="124">
        <f>((Executive_Summary!$D$15*0.8)*0.0363636)/12</f>
        <v>5818.1760000000004</v>
      </c>
      <c r="CF89" s="124">
        <f>((Executive_Summary!$D$15*0.8)*0.0363636)/12</f>
        <v>5818.1760000000004</v>
      </c>
      <c r="CG89" s="124">
        <f>((Executive_Summary!$D$15*0.8)*0.0363636)/12</f>
        <v>5818.1760000000004</v>
      </c>
      <c r="CH89" s="124">
        <f>((Executive_Summary!$D$15*0.8)*0.0363636)/12</f>
        <v>5818.1760000000004</v>
      </c>
      <c r="CI89" s="124">
        <f>((Executive_Summary!$D$15*0.8)*0.0363636)/12</f>
        <v>5818.1760000000004</v>
      </c>
      <c r="CJ89" s="124">
        <f>((Executive_Summary!$D$15*0.8)*0.0363636)/12</f>
        <v>5818.1760000000004</v>
      </c>
      <c r="CK89" s="124">
        <f>((Executive_Summary!$D$15*0.8)*0.0363636)/12</f>
        <v>5818.1760000000004</v>
      </c>
      <c r="CL89" s="124">
        <f>((Executive_Summary!$D$15*0.8)*0.0363636)/12</f>
        <v>5818.1760000000004</v>
      </c>
      <c r="CM89" s="124">
        <f>((Executive_Summary!$D$15*0.8)*0.0363636)/12</f>
        <v>5818.1760000000004</v>
      </c>
      <c r="CN89" s="124">
        <f>((Executive_Summary!$D$15*0.8)*0.0363636)/12</f>
        <v>5818.1760000000004</v>
      </c>
      <c r="CO89" s="124">
        <f>((Executive_Summary!$D$15*0.8)*0.0363636)/12</f>
        <v>5818.1760000000004</v>
      </c>
      <c r="CP89" s="124">
        <f>((Executive_Summary!$D$15*0.8)*0.0363636)/12</f>
        <v>5818.1760000000004</v>
      </c>
      <c r="CQ89" s="124">
        <f>((Executive_Summary!$D$15*0.8)*0.0363636)/12</f>
        <v>5818.1760000000004</v>
      </c>
      <c r="CR89" s="124">
        <f>((Executive_Summary!$D$15*0.8)*0.0363636)/12</f>
        <v>5818.1760000000004</v>
      </c>
      <c r="CS89" s="124">
        <f>((Executive_Summary!$D$15*0.8)*0.0363636)/12</f>
        <v>5818.1760000000004</v>
      </c>
      <c r="CT89" s="124">
        <f>((Executive_Summary!$D$15*0.8)*0.0363636)/12</f>
        <v>5818.1760000000004</v>
      </c>
      <c r="CU89" s="124">
        <f>((Executive_Summary!$D$15*0.8)*0.0363636)/12</f>
        <v>5818.1760000000004</v>
      </c>
      <c r="CV89" s="124">
        <f>((Executive_Summary!$D$15*0.8)*0.0363636)/12</f>
        <v>5818.1760000000004</v>
      </c>
      <c r="CW89" s="124">
        <f>((Executive_Summary!$D$15*0.8)*0.0363636)/12</f>
        <v>5818.1760000000004</v>
      </c>
      <c r="CX89" s="124">
        <f>((Executive_Summary!$D$15*0.8)*0.0363636)/12</f>
        <v>5818.1760000000004</v>
      </c>
      <c r="CY89" s="124">
        <f>((Executive_Summary!$D$15*0.8)*0.0363636)/12</f>
        <v>5818.1760000000004</v>
      </c>
      <c r="CZ89" s="124">
        <f>((Executive_Summary!$D$15*0.8)*0.0363636)/12</f>
        <v>5818.1760000000004</v>
      </c>
      <c r="DA89" s="124">
        <f>((Executive_Summary!$D$15*0.8)*0.0363636)/12</f>
        <v>5818.1760000000004</v>
      </c>
      <c r="DB89" s="124">
        <f>((Executive_Summary!$D$15*0.8)*0.0363636)/12</f>
        <v>5818.1760000000004</v>
      </c>
      <c r="DC89" s="124">
        <f>((Executive_Summary!$D$15*0.8)*0.0363636)/12</f>
        <v>5818.1760000000004</v>
      </c>
      <c r="DD89" s="124">
        <f>((Executive_Summary!$D$15*0.8)*0.0363636)/12</f>
        <v>5818.1760000000004</v>
      </c>
      <c r="DE89" s="124">
        <f>((Executive_Summary!$D$15*0.8)*0.0363636)/12</f>
        <v>5818.1760000000004</v>
      </c>
      <c r="DF89" s="124">
        <f>((Executive_Summary!$D$15*0.8)*0.0363636)/12</f>
        <v>5818.1760000000004</v>
      </c>
      <c r="DG89" s="124">
        <f>((Executive_Summary!$D$15*0.8)*0.0363636)/12</f>
        <v>5818.1760000000004</v>
      </c>
      <c r="DH89" s="124">
        <f>((Executive_Summary!$D$15*0.8)*0.0363636)/12</f>
        <v>5818.1760000000004</v>
      </c>
      <c r="DI89" s="124">
        <f>((Executive_Summary!$D$15*0.8)*0.0363636)/12</f>
        <v>5818.1760000000004</v>
      </c>
      <c r="DJ89" s="124">
        <f>((Executive_Summary!$D$15*0.8)*0.0363636)/12</f>
        <v>5818.1760000000004</v>
      </c>
      <c r="DK89" s="124">
        <f>((Executive_Summary!$D$15*0.8)*0.0363636)/12</f>
        <v>5818.1760000000004</v>
      </c>
      <c r="DL89" s="124">
        <f>((Executive_Summary!$D$15*0.8)*0.0363636)/12</f>
        <v>5818.1760000000004</v>
      </c>
      <c r="DM89" s="124">
        <f>((Executive_Summary!$D$15*0.8)*0.0363636)/12</f>
        <v>5818.1760000000004</v>
      </c>
      <c r="DN89" s="124">
        <f>((Executive_Summary!$D$15*0.8)*0.0363636)/12</f>
        <v>5818.1760000000004</v>
      </c>
      <c r="DO89" s="124">
        <f>((Executive_Summary!$D$15*0.8)*0.0363636)/12</f>
        <v>5818.1760000000004</v>
      </c>
      <c r="DP89" s="124">
        <f>((Executive_Summary!$D$15*0.8)*0.0363636)/12</f>
        <v>5818.1760000000004</v>
      </c>
      <c r="DQ89" s="124">
        <f>((Executive_Summary!$D$15*0.8)*0.0363636)/12</f>
        <v>5818.1760000000004</v>
      </c>
      <c r="DR89" s="124">
        <f>((Executive_Summary!$D$15*0.8)*0.0363636)/12</f>
        <v>5818.1760000000004</v>
      </c>
      <c r="DS89" s="124">
        <f>((Executive_Summary!$D$15*0.8)*0.0363636)/12</f>
        <v>5818.1760000000004</v>
      </c>
      <c r="DT89" s="124">
        <f>((Executive_Summary!$D$15*0.8)*0.0363636)/12</f>
        <v>5818.1760000000004</v>
      </c>
      <c r="DU89" s="124">
        <f>((Executive_Summary!$D$15*0.8)*0.0363636)/12</f>
        <v>5818.1760000000004</v>
      </c>
      <c r="DV89" s="124">
        <f>((Executive_Summary!$D$15*0.8)*0.0363636)/12</f>
        <v>5818.1760000000004</v>
      </c>
      <c r="DW89" s="124">
        <f>((Executive_Summary!$D$15*0.8)*0.0363636)/12</f>
        <v>5818.1760000000004</v>
      </c>
      <c r="DX89" s="124">
        <f>((Executive_Summary!$D$15*0.8)*0.0363636)/12</f>
        <v>5818.1760000000004</v>
      </c>
      <c r="DY89" s="124">
        <f>((Executive_Summary!$D$15*0.8)*0.0363636)/12</f>
        <v>5818.1760000000004</v>
      </c>
      <c r="DZ89" s="124">
        <f>((Executive_Summary!$D$15*0.8)*0.0363636)/12</f>
        <v>5818.1760000000004</v>
      </c>
      <c r="EA89" s="124">
        <f>((Executive_Summary!$D$15*0.8)*0.0363636)/12</f>
        <v>5818.1760000000004</v>
      </c>
      <c r="EB89" s="124">
        <f>((Executive_Summary!$D$15*0.8)*0.0363636)/12</f>
        <v>5818.1760000000004</v>
      </c>
      <c r="EC89" s="124">
        <f>((Executive_Summary!$D$15*0.8)*0.0363636)/12</f>
        <v>5818.1760000000004</v>
      </c>
      <c r="ED89" s="124">
        <f>((Executive_Summary!$D$15*0.8)*0.0363636)/12</f>
        <v>5818.1760000000004</v>
      </c>
      <c r="EE89" s="124">
        <f>((Executive_Summary!$D$15*0.8)*0.0363636)/12</f>
        <v>5818.1760000000004</v>
      </c>
      <c r="EF89" s="124">
        <f>((Executive_Summary!$D$15*0.8)*0.0363636)/12</f>
        <v>5818.1760000000004</v>
      </c>
      <c r="EG89" s="124">
        <f>((Executive_Summary!$D$15*0.8)*0.0363636)/12</f>
        <v>5818.1760000000004</v>
      </c>
      <c r="EH89" s="124">
        <f>((Executive_Summary!$D$15*0.8)*0.0363636)/12</f>
        <v>5818.1760000000004</v>
      </c>
      <c r="EI89" s="124">
        <f>((Executive_Summary!$D$15*0.8)*0.0363636)/12</f>
        <v>5818.1760000000004</v>
      </c>
      <c r="EJ89" s="124">
        <f>((Executive_Summary!$D$15*0.8)*0.0363636)/12</f>
        <v>5818.1760000000004</v>
      </c>
      <c r="EK89" s="124">
        <f>((Executive_Summary!$D$15*0.8)*0.0363636)/12</f>
        <v>5818.1760000000004</v>
      </c>
      <c r="EL89" s="124">
        <f>((Executive_Summary!$D$15*0.8)*0.0363636)/12</f>
        <v>5818.1760000000004</v>
      </c>
      <c r="EM89" s="124">
        <f>((Executive_Summary!$D$15*0.8)*0.0363636)/12</f>
        <v>5818.1760000000004</v>
      </c>
      <c r="EN89" s="124">
        <f>((Executive_Summary!$D$15*0.8)*0.0363636)/12</f>
        <v>5818.1760000000004</v>
      </c>
      <c r="EO89" s="124">
        <f>((Executive_Summary!$D$15*0.8)*0.0363636)/12</f>
        <v>5818.1760000000004</v>
      </c>
      <c r="EP89" s="124">
        <f>((Executive_Summary!$D$15*0.8)*0.0363636)/12</f>
        <v>5818.1760000000004</v>
      </c>
      <c r="EQ89" s="27"/>
    </row>
    <row r="90" spans="1:147" ht="15.75" customHeight="1" x14ac:dyDescent="0.2">
      <c r="B90" s="7" t="s">
        <v>185</v>
      </c>
      <c r="Z90" s="3"/>
      <c r="AA90" s="124">
        <f>((Executive_Summary!$D$36/Executive_Summary!$D$33)/12)</f>
        <v>300</v>
      </c>
      <c r="AB90" s="124">
        <f>((Executive_Summary!$D$36/Executive_Summary!$D$33)/12)</f>
        <v>300</v>
      </c>
      <c r="AC90" s="124">
        <f>((Executive_Summary!$D$36/Executive_Summary!$D$33)/12)</f>
        <v>300</v>
      </c>
      <c r="AD90" s="124">
        <f>((Executive_Summary!$D$36/Executive_Summary!$D$33)/12)</f>
        <v>300</v>
      </c>
      <c r="AE90" s="124">
        <f>((Executive_Summary!$D$36/Executive_Summary!$D$33)/12)</f>
        <v>300</v>
      </c>
      <c r="AF90" s="124">
        <f>((Executive_Summary!$D$36/Executive_Summary!$D$33)/12)</f>
        <v>300</v>
      </c>
      <c r="AG90" s="124">
        <f>((Executive_Summary!$D$36/Executive_Summary!$D$33)/12)</f>
        <v>300</v>
      </c>
      <c r="AH90" s="124">
        <f>((Executive_Summary!$D$36/Executive_Summary!$D$33)/12)</f>
        <v>300</v>
      </c>
      <c r="AI90" s="124">
        <f>((Executive_Summary!$D$36/Executive_Summary!$D$33)/12)</f>
        <v>300</v>
      </c>
      <c r="AJ90" s="124">
        <f>((Executive_Summary!$D$36/Executive_Summary!$D$33)/12)</f>
        <v>300</v>
      </c>
      <c r="AK90" s="124">
        <f>((Executive_Summary!$D$36/Executive_Summary!$D$33)/12)</f>
        <v>300</v>
      </c>
      <c r="AL90" s="124">
        <f>((Executive_Summary!$D$36/Executive_Summary!$D$33)/12)</f>
        <v>300</v>
      </c>
      <c r="AM90" s="124">
        <f>((Executive_Summary!$D$36/Executive_Summary!$D$33)/12)</f>
        <v>300</v>
      </c>
      <c r="AN90" s="124">
        <f>((Executive_Summary!$D$36/Executive_Summary!$D$33)/12)</f>
        <v>300</v>
      </c>
      <c r="AO90" s="124">
        <f>((Executive_Summary!$D$36/Executive_Summary!$D$33)/12)</f>
        <v>300</v>
      </c>
      <c r="AP90" s="124">
        <f>((Executive_Summary!$D$36/Executive_Summary!$D$33)/12)</f>
        <v>300</v>
      </c>
      <c r="AQ90" s="124">
        <f>((Executive_Summary!$D$36/Executive_Summary!$D$33)/12)</f>
        <v>300</v>
      </c>
      <c r="AR90" s="124">
        <f>((Executive_Summary!$D$36/Executive_Summary!$D$33)/12)</f>
        <v>300</v>
      </c>
      <c r="AS90" s="124">
        <f>((Executive_Summary!$D$36/Executive_Summary!$D$33)/12)</f>
        <v>300</v>
      </c>
      <c r="AT90" s="124">
        <f>((Executive_Summary!$D$36/Executive_Summary!$D$33)/12)</f>
        <v>300</v>
      </c>
      <c r="AU90" s="124">
        <f>((Executive_Summary!$D$36/Executive_Summary!$D$33)/12)</f>
        <v>300</v>
      </c>
      <c r="AV90" s="124">
        <f>((Executive_Summary!$D$36/Executive_Summary!$D$33)/12)</f>
        <v>300</v>
      </c>
      <c r="AW90" s="124">
        <f>((Executive_Summary!$D$36/Executive_Summary!$D$33)/12)</f>
        <v>300</v>
      </c>
      <c r="AX90" s="124">
        <f>((Executive_Summary!$D$36/Executive_Summary!$D$33)/12)</f>
        <v>300</v>
      </c>
      <c r="AY90" s="124">
        <f>((Executive_Summary!$D$36/Executive_Summary!$D$33)/12)</f>
        <v>300</v>
      </c>
      <c r="AZ90" s="124">
        <f>((Executive_Summary!$D$36/Executive_Summary!$D$33)/12)</f>
        <v>300</v>
      </c>
      <c r="BA90" s="124">
        <f>((Executive_Summary!$D$36/Executive_Summary!$D$33)/12)</f>
        <v>300</v>
      </c>
      <c r="BB90" s="124">
        <f>((Executive_Summary!$D$36/Executive_Summary!$D$33)/12)</f>
        <v>300</v>
      </c>
      <c r="BC90" s="124">
        <f>((Executive_Summary!$D$36/Executive_Summary!$D$33)/12)</f>
        <v>300</v>
      </c>
      <c r="BD90" s="124">
        <f>((Executive_Summary!$D$36/Executive_Summary!$D$33)/12)</f>
        <v>300</v>
      </c>
      <c r="BE90" s="124">
        <f>((Executive_Summary!$D$36/Executive_Summary!$D$33)/12)</f>
        <v>300</v>
      </c>
      <c r="BF90" s="124">
        <f>((Executive_Summary!$D$36/Executive_Summary!$D$33)/12)</f>
        <v>300</v>
      </c>
      <c r="BG90" s="124">
        <f>((Executive_Summary!$D$36/Executive_Summary!$D$33)/12)</f>
        <v>300</v>
      </c>
      <c r="BH90" s="124">
        <f>((Executive_Summary!$D$36/Executive_Summary!$D$33)/12)</f>
        <v>300</v>
      </c>
      <c r="BI90" s="124">
        <f>((Executive_Summary!$D$36/Executive_Summary!$D$33)/12)</f>
        <v>300</v>
      </c>
      <c r="BJ90" s="124">
        <f>((Executive_Summary!$D$36/Executive_Summary!$D$33)/12)</f>
        <v>300</v>
      </c>
      <c r="BK90" s="124">
        <f>((Executive_Summary!$D$36/Executive_Summary!$D$33)/12)</f>
        <v>300</v>
      </c>
      <c r="BL90" s="124">
        <f>((Executive_Summary!$D$36/Executive_Summary!$D$33)/12)</f>
        <v>300</v>
      </c>
      <c r="BM90" s="124">
        <f>((Executive_Summary!$D$36/Executive_Summary!$D$33)/12)</f>
        <v>300</v>
      </c>
      <c r="BN90" s="124">
        <f>((Executive_Summary!$D$36/Executive_Summary!$D$33)/12)</f>
        <v>300</v>
      </c>
      <c r="BO90" s="124">
        <f>((Executive_Summary!$D$36/Executive_Summary!$D$33)/12)</f>
        <v>300</v>
      </c>
      <c r="BP90" s="124">
        <f>((Executive_Summary!$D$36/Executive_Summary!$D$33)/12)</f>
        <v>300</v>
      </c>
      <c r="BQ90" s="124">
        <f>((Executive_Summary!$D$36/Executive_Summary!$D$33)/12)</f>
        <v>300</v>
      </c>
      <c r="BR90" s="124">
        <f>((Executive_Summary!$D$36/Executive_Summary!$D$33)/12)</f>
        <v>300</v>
      </c>
      <c r="BS90" s="124">
        <f>((Executive_Summary!$D$36/Executive_Summary!$D$33)/12)</f>
        <v>300</v>
      </c>
      <c r="BT90" s="124">
        <f>((Executive_Summary!$D$36/Executive_Summary!$D$33)/12)</f>
        <v>300</v>
      </c>
      <c r="BU90" s="124">
        <f>((Executive_Summary!$D$36/Executive_Summary!$D$33)/12)</f>
        <v>300</v>
      </c>
      <c r="BV90" s="124">
        <f>((Executive_Summary!$D$36/Executive_Summary!$D$33)/12)</f>
        <v>300</v>
      </c>
      <c r="BW90" s="124">
        <f>((Executive_Summary!$D$36/Executive_Summary!$D$33)/12)</f>
        <v>300</v>
      </c>
      <c r="BX90" s="124">
        <f>((Executive_Summary!$D$36/Executive_Summary!$D$33)/12)</f>
        <v>300</v>
      </c>
      <c r="BY90" s="124">
        <f>((Executive_Summary!$D$36/Executive_Summary!$D$33)/12)</f>
        <v>300</v>
      </c>
      <c r="BZ90" s="124">
        <f>((Executive_Summary!$D$36/Executive_Summary!$D$33)/12)</f>
        <v>300</v>
      </c>
      <c r="CA90" s="124">
        <f>((Executive_Summary!$D$36/Executive_Summary!$D$33)/12)</f>
        <v>300</v>
      </c>
      <c r="CB90" s="124">
        <f>((Executive_Summary!$D$36/Executive_Summary!$D$33)/12)</f>
        <v>300</v>
      </c>
      <c r="CC90" s="124">
        <f>((Executive_Summary!$D$36/Executive_Summary!$D$33)/12)</f>
        <v>300</v>
      </c>
      <c r="CD90" s="124">
        <f>((Executive_Summary!$D$36/Executive_Summary!$D$33)/12)</f>
        <v>300</v>
      </c>
      <c r="CE90" s="124">
        <f>((Executive_Summary!$D$36/Executive_Summary!$D$33)/12)</f>
        <v>300</v>
      </c>
      <c r="CF90" s="124">
        <f>((Executive_Summary!$D$36/Executive_Summary!$D$33)/12)</f>
        <v>300</v>
      </c>
      <c r="CG90" s="124">
        <f>((Executive_Summary!$D$36/Executive_Summary!$D$33)/12)</f>
        <v>300</v>
      </c>
      <c r="CH90" s="124">
        <f>((Executive_Summary!$D$36/Executive_Summary!$D$33)/12)</f>
        <v>300</v>
      </c>
      <c r="CI90" s="124">
        <f>((Executive_Summary!$D$36/Executive_Summary!$D$33)/12)</f>
        <v>300</v>
      </c>
      <c r="CJ90" s="124">
        <f>((Executive_Summary!$D$36/Executive_Summary!$D$33)/12)</f>
        <v>300</v>
      </c>
      <c r="CK90" s="124">
        <f>((Executive_Summary!$D$36/Executive_Summary!$D$33)/12)</f>
        <v>300</v>
      </c>
      <c r="CL90" s="124">
        <f>((Executive_Summary!$D$36/Executive_Summary!$D$33)/12)</f>
        <v>300</v>
      </c>
      <c r="CM90" s="124">
        <f>((Executive_Summary!$D$36/Executive_Summary!$D$33)/12)</f>
        <v>300</v>
      </c>
      <c r="CN90" s="124">
        <f>((Executive_Summary!$D$36/Executive_Summary!$D$33)/12)</f>
        <v>300</v>
      </c>
      <c r="CO90" s="124">
        <f>((Executive_Summary!$D$36/Executive_Summary!$D$33)/12)</f>
        <v>300</v>
      </c>
      <c r="CP90" s="124">
        <f>((Executive_Summary!$D$36/Executive_Summary!$D$33)/12)</f>
        <v>300</v>
      </c>
      <c r="CQ90" s="124">
        <f>((Executive_Summary!$D$36/Executive_Summary!$D$33)/12)</f>
        <v>300</v>
      </c>
      <c r="CR90" s="124">
        <f>((Executive_Summary!$D$36/Executive_Summary!$D$33)/12)</f>
        <v>300</v>
      </c>
      <c r="CS90" s="124">
        <f>((Executive_Summary!$D$36/Executive_Summary!$D$33)/12)</f>
        <v>300</v>
      </c>
      <c r="CT90" s="124">
        <f>((Executive_Summary!$D$36/Executive_Summary!$D$33)/12)</f>
        <v>300</v>
      </c>
      <c r="CU90" s="124">
        <f>((Executive_Summary!$D$36/Executive_Summary!$D$33)/12)</f>
        <v>300</v>
      </c>
      <c r="CV90" s="124">
        <f>((Executive_Summary!$D$36/Executive_Summary!$D$33)/12)</f>
        <v>300</v>
      </c>
      <c r="CW90" s="124">
        <f>((Executive_Summary!$D$36/Executive_Summary!$D$33)/12)</f>
        <v>300</v>
      </c>
      <c r="CX90" s="124">
        <f>((Executive_Summary!$D$36/Executive_Summary!$D$33)/12)</f>
        <v>300</v>
      </c>
      <c r="CY90" s="124">
        <f>((Executive_Summary!$D$36/Executive_Summary!$D$33)/12)</f>
        <v>300</v>
      </c>
      <c r="CZ90" s="124">
        <f>((Executive_Summary!$D$36/Executive_Summary!$D$33)/12)</f>
        <v>300</v>
      </c>
      <c r="DA90" s="124">
        <f>((Executive_Summary!$D$36/Executive_Summary!$D$33)/12)</f>
        <v>300</v>
      </c>
      <c r="DB90" s="124">
        <f>((Executive_Summary!$D$36/Executive_Summary!$D$33)/12)</f>
        <v>300</v>
      </c>
      <c r="DC90" s="124">
        <f>((Executive_Summary!$D$36/Executive_Summary!$D$33)/12)</f>
        <v>300</v>
      </c>
      <c r="DD90" s="124">
        <f>((Executive_Summary!$D$36/Executive_Summary!$D$33)/12)</f>
        <v>300</v>
      </c>
      <c r="DE90" s="124">
        <f>((Executive_Summary!$D$36/Executive_Summary!$D$33)/12)</f>
        <v>300</v>
      </c>
      <c r="DF90" s="124">
        <f>((Executive_Summary!$D$36/Executive_Summary!$D$33)/12)</f>
        <v>300</v>
      </c>
      <c r="DG90" s="124">
        <f>((Executive_Summary!$D$36/Executive_Summary!$D$33)/12)</f>
        <v>300</v>
      </c>
      <c r="DH90" s="124">
        <f>((Executive_Summary!$D$36/Executive_Summary!$D$33)/12)</f>
        <v>300</v>
      </c>
      <c r="DI90" s="124">
        <f>((Executive_Summary!$D$36/Executive_Summary!$D$33)/12)</f>
        <v>300</v>
      </c>
      <c r="DJ90" s="124">
        <f>((Executive_Summary!$D$36/Executive_Summary!$D$33)/12)</f>
        <v>300</v>
      </c>
      <c r="DK90" s="124">
        <f>((Executive_Summary!$D$36/Executive_Summary!$D$33)/12)</f>
        <v>300</v>
      </c>
      <c r="DL90" s="124">
        <f>((Executive_Summary!$D$36/Executive_Summary!$D$33)/12)</f>
        <v>300</v>
      </c>
      <c r="DM90" s="124">
        <f>((Executive_Summary!$D$36/Executive_Summary!$D$33)/12)</f>
        <v>300</v>
      </c>
      <c r="DN90" s="124">
        <f>((Executive_Summary!$D$36/Executive_Summary!$D$33)/12)</f>
        <v>300</v>
      </c>
      <c r="DO90" s="124">
        <f>((Executive_Summary!$D$36/Executive_Summary!$D$33)/12)</f>
        <v>300</v>
      </c>
      <c r="DP90" s="124">
        <f>((Executive_Summary!$D$36/Executive_Summary!$D$33)/12)</f>
        <v>300</v>
      </c>
      <c r="DQ90" s="124">
        <f>((Executive_Summary!$D$36/Executive_Summary!$D$33)/12)</f>
        <v>300</v>
      </c>
      <c r="DR90" s="124">
        <f>((Executive_Summary!$D$36/Executive_Summary!$D$33)/12)</f>
        <v>300</v>
      </c>
      <c r="DS90" s="124">
        <f>((Executive_Summary!$D$36/Executive_Summary!$D$33)/12)</f>
        <v>300</v>
      </c>
      <c r="DT90" s="124">
        <f>((Executive_Summary!$D$36/Executive_Summary!$D$33)/12)</f>
        <v>300</v>
      </c>
      <c r="DU90" s="124">
        <f>((Executive_Summary!$D$36/Executive_Summary!$D$33)/12)</f>
        <v>300</v>
      </c>
      <c r="DV90" s="124">
        <f>((Executive_Summary!$D$36/Executive_Summary!$D$33)/12)</f>
        <v>300</v>
      </c>
      <c r="DW90" s="124">
        <f>((Executive_Summary!$D$36/Executive_Summary!$D$33)/12)</f>
        <v>300</v>
      </c>
      <c r="DX90" s="124">
        <f>((Executive_Summary!$D$36/Executive_Summary!$D$33)/12)</f>
        <v>300</v>
      </c>
      <c r="DY90" s="124">
        <f>((Executive_Summary!$D$36/Executive_Summary!$D$33)/12)</f>
        <v>300</v>
      </c>
      <c r="DZ90" s="124">
        <f>((Executive_Summary!$D$36/Executive_Summary!$D$33)/12)</f>
        <v>300</v>
      </c>
      <c r="EA90" s="124">
        <f>((Executive_Summary!$D$36/Executive_Summary!$D$33)/12)</f>
        <v>300</v>
      </c>
      <c r="EB90" s="124">
        <f>((Executive_Summary!$D$36/Executive_Summary!$D$33)/12)</f>
        <v>300</v>
      </c>
      <c r="EC90" s="124">
        <f>((Executive_Summary!$D$36/Executive_Summary!$D$33)/12)</f>
        <v>300</v>
      </c>
      <c r="ED90" s="124">
        <f>((Executive_Summary!$D$36/Executive_Summary!$D$33)/12)</f>
        <v>300</v>
      </c>
      <c r="EE90" s="124">
        <f>((Executive_Summary!$D$36/Executive_Summary!$D$33)/12)</f>
        <v>300</v>
      </c>
      <c r="EF90" s="124">
        <f>((Executive_Summary!$D$36/Executive_Summary!$D$33)/12)</f>
        <v>300</v>
      </c>
      <c r="EG90" s="124">
        <f>((Executive_Summary!$D$36/Executive_Summary!$D$33)/12)</f>
        <v>300</v>
      </c>
      <c r="EH90" s="124">
        <f>((Executive_Summary!$D$36/Executive_Summary!$D$33)/12)</f>
        <v>300</v>
      </c>
      <c r="EI90" s="124">
        <f>((Executive_Summary!$D$36/Executive_Summary!$D$33)/12)</f>
        <v>300</v>
      </c>
      <c r="EJ90" s="124">
        <f>((Executive_Summary!$D$36/Executive_Summary!$D$33)/12)</f>
        <v>300</v>
      </c>
      <c r="EK90" s="124">
        <f>((Executive_Summary!$D$36/Executive_Summary!$D$33)/12)</f>
        <v>300</v>
      </c>
      <c r="EL90" s="124">
        <f>((Executive_Summary!$D$36/Executive_Summary!$D$33)/12)</f>
        <v>300</v>
      </c>
      <c r="EM90" s="124">
        <f>((Executive_Summary!$D$36/Executive_Summary!$D$33)/12)</f>
        <v>300</v>
      </c>
      <c r="EN90" s="124">
        <f>((Executive_Summary!$D$36/Executive_Summary!$D$33)/12)</f>
        <v>300</v>
      </c>
      <c r="EO90" s="124">
        <f>((Executive_Summary!$D$36/Executive_Summary!$D$33)/12)</f>
        <v>300</v>
      </c>
      <c r="EP90" s="124">
        <f>((Executive_Summary!$D$36/Executive_Summary!$D$33)/12)</f>
        <v>300</v>
      </c>
      <c r="EQ90" s="27"/>
    </row>
    <row r="91" spans="1:147" ht="15.75" customHeight="1" x14ac:dyDescent="0.2">
      <c r="B91" s="7"/>
      <c r="C91" s="65" t="s">
        <v>186</v>
      </c>
      <c r="D91" s="66"/>
      <c r="E91" s="66"/>
      <c r="F91" s="66"/>
      <c r="G91" s="66"/>
      <c r="H91" s="66"/>
      <c r="I91" s="66"/>
      <c r="J91" s="66"/>
      <c r="K91" s="66"/>
      <c r="L91" s="66"/>
      <c r="M91" s="66"/>
      <c r="N91" s="66"/>
      <c r="O91" s="66"/>
      <c r="P91" s="66"/>
      <c r="Q91" s="66"/>
      <c r="R91" s="66"/>
      <c r="S91" s="66"/>
      <c r="T91" s="66"/>
      <c r="U91" s="66"/>
      <c r="V91" s="66"/>
      <c r="W91" s="66"/>
      <c r="X91" s="66"/>
      <c r="Y91" s="66"/>
      <c r="Z91" s="158"/>
      <c r="AA91" s="163">
        <f t="shared" ref="AA91:EP91" si="16">SUM(AA88:AA90)</f>
        <v>16543.176000000003</v>
      </c>
      <c r="AB91" s="163">
        <f t="shared" si="16"/>
        <v>16530.204580112371</v>
      </c>
      <c r="AC91" s="163">
        <f t="shared" si="16"/>
        <v>16517.158034084558</v>
      </c>
      <c r="AD91" s="163">
        <f t="shared" si="16"/>
        <v>16504.035926811004</v>
      </c>
      <c r="AE91" s="163">
        <f t="shared" si="16"/>
        <v>16490.837820666155</v>
      </c>
      <c r="AF91" s="163">
        <f t="shared" si="16"/>
        <v>16477.56327548988</v>
      </c>
      <c r="AG91" s="163">
        <f t="shared" si="16"/>
        <v>16464.211848572795</v>
      </c>
      <c r="AH91" s="163">
        <f t="shared" si="16"/>
        <v>16450.783094641483</v>
      </c>
      <c r="AI91" s="163">
        <f t="shared" si="16"/>
        <v>16437.276565843651</v>
      </c>
      <c r="AJ91" s="163">
        <f t="shared" si="16"/>
        <v>16423.691811733199</v>
      </c>
      <c r="AK91" s="163">
        <f t="shared" si="16"/>
        <v>16410.028379255193</v>
      </c>
      <c r="AL91" s="163">
        <f t="shared" si="16"/>
        <v>16396.285812730748</v>
      </c>
      <c r="AM91" s="163">
        <f t="shared" si="16"/>
        <v>16382.463653841849</v>
      </c>
      <c r="AN91" s="163">
        <f t="shared" si="16"/>
        <v>16368.561441616053</v>
      </c>
      <c r="AO91" s="163">
        <f t="shared" si="16"/>
        <v>16354.578712411116</v>
      </c>
      <c r="AP91" s="163">
        <f t="shared" si="16"/>
        <v>16340.514999899533</v>
      </c>
      <c r="AQ91" s="163">
        <f t="shared" si="16"/>
        <v>16326.369835052988</v>
      </c>
      <c r="AR91" s="163">
        <f t="shared" si="16"/>
        <v>16312.142746126705</v>
      </c>
      <c r="AS91" s="163">
        <f t="shared" si="16"/>
        <v>16297.833258643728</v>
      </c>
      <c r="AT91" s="163">
        <f t="shared" si="16"/>
        <v>16283.440895379077</v>
      </c>
      <c r="AU91" s="163">
        <f t="shared" si="16"/>
        <v>16268.965176343849</v>
      </c>
      <c r="AV91" s="163">
        <f t="shared" si="16"/>
        <v>16254.405618769211</v>
      </c>
      <c r="AW91" s="163">
        <f t="shared" si="16"/>
        <v>16239.761737090284</v>
      </c>
      <c r="AX91" s="163">
        <f t="shared" si="16"/>
        <v>16225.033042929968</v>
      </c>
      <c r="AY91" s="163">
        <f t="shared" si="16"/>
        <v>16210.219045082642</v>
      </c>
      <c r="AZ91" s="163">
        <f t="shared" si="16"/>
        <v>16195.319249497781</v>
      </c>
      <c r="BA91" s="163">
        <f t="shared" si="16"/>
        <v>16180.333159263493</v>
      </c>
      <c r="BB91" s="163">
        <f t="shared" si="16"/>
        <v>16165.260274589931</v>
      </c>
      <c r="BC91" s="163">
        <f t="shared" si="16"/>
        <v>16150.100092792632</v>
      </c>
      <c r="BD91" s="163">
        <f t="shared" si="16"/>
        <v>16134.852108275762</v>
      </c>
      <c r="BE91" s="163">
        <f t="shared" si="16"/>
        <v>16119.51581251523</v>
      </c>
      <c r="BF91" s="163">
        <f t="shared" si="16"/>
        <v>16104.090694041748</v>
      </c>
      <c r="BG91" s="163">
        <f t="shared" si="16"/>
        <v>16088.576238423775</v>
      </c>
      <c r="BH91" s="163">
        <f t="shared" si="16"/>
        <v>16072.97192825035</v>
      </c>
      <c r="BI91" s="163">
        <f t="shared" si="16"/>
        <v>16057.277243113836</v>
      </c>
      <c r="BJ91" s="163">
        <f t="shared" si="16"/>
        <v>16041.491659592575</v>
      </c>
      <c r="BK91" s="163">
        <f t="shared" si="16"/>
        <v>16025.61465123342</v>
      </c>
      <c r="BL91" s="163">
        <f t="shared" si="16"/>
        <v>16009.645688534183</v>
      </c>
      <c r="BM91" s="163">
        <f t="shared" si="16"/>
        <v>15993.584238925981</v>
      </c>
      <c r="BN91" s="163">
        <f t="shared" si="16"/>
        <v>15977.429766755464</v>
      </c>
      <c r="BO91" s="163">
        <f t="shared" si="16"/>
        <v>15961.181733266956</v>
      </c>
      <c r="BP91" s="163">
        <f t="shared" si="16"/>
        <v>15944.839596584497</v>
      </c>
      <c r="BQ91" s="163">
        <f t="shared" si="16"/>
        <v>15928.402811693755</v>
      </c>
      <c r="BR91" s="163">
        <f t="shared" si="16"/>
        <v>15911.87083042385</v>
      </c>
      <c r="BS91" s="163">
        <f t="shared" si="16"/>
        <v>15895.243101429089</v>
      </c>
      <c r="BT91" s="163">
        <f t="shared" si="16"/>
        <v>15878.519070170569</v>
      </c>
      <c r="BU91" s="163">
        <f t="shared" si="16"/>
        <v>15861.698178897677</v>
      </c>
      <c r="BV91" s="163">
        <f t="shared" si="16"/>
        <v>15844.779866629498</v>
      </c>
      <c r="BW91" s="163">
        <f t="shared" si="16"/>
        <v>15827.763569136096</v>
      </c>
      <c r="BX91" s="163">
        <f t="shared" si="16"/>
        <v>15810.648718919711</v>
      </c>
      <c r="BY91" s="163">
        <f t="shared" si="16"/>
        <v>15793.434745195824</v>
      </c>
      <c r="BZ91" s="163">
        <f t="shared" si="16"/>
        <v>15776.121073874121</v>
      </c>
      <c r="CA91" s="163">
        <f t="shared" si="16"/>
        <v>15758.707127539343</v>
      </c>
      <c r="CB91" s="163">
        <f t="shared" si="16"/>
        <v>15741.192325432046</v>
      </c>
      <c r="CC91" s="163">
        <f t="shared" si="16"/>
        <v>15723.576083429209</v>
      </c>
      <c r="CD91" s="163">
        <f t="shared" si="16"/>
        <v>15705.857814024774</v>
      </c>
      <c r="CE91" s="163">
        <f t="shared" si="16"/>
        <v>15688.036926310037</v>
      </c>
      <c r="CF91" s="163">
        <f t="shared" si="16"/>
        <v>15670.112825953955</v>
      </c>
      <c r="CG91" s="163">
        <f t="shared" si="16"/>
        <v>15652.084915183306</v>
      </c>
      <c r="CH91" s="163">
        <f t="shared" si="16"/>
        <v>15633.95259276278</v>
      </c>
      <c r="CI91" s="163">
        <f t="shared" si="16"/>
        <v>15615.7152539749</v>
      </c>
      <c r="CJ91" s="163">
        <f t="shared" si="16"/>
        <v>15597.372290599873</v>
      </c>
      <c r="CK91" s="163">
        <f t="shared" si="16"/>
        <v>15578.923090895303</v>
      </c>
      <c r="CL91" s="163">
        <f t="shared" si="16"/>
        <v>15560.367039575773</v>
      </c>
      <c r="CM91" s="163">
        <f t="shared" si="16"/>
        <v>15541.703517792354</v>
      </c>
      <c r="CN91" s="163">
        <f t="shared" si="16"/>
        <v>15522.931903111938</v>
      </c>
      <c r="CO91" s="163">
        <f t="shared" si="16"/>
        <v>15504.051569496496</v>
      </c>
      <c r="CP91" s="163">
        <f t="shared" si="16"/>
        <v>15485.061887282201</v>
      </c>
      <c r="CQ91" s="163">
        <f t="shared" si="16"/>
        <v>15465.962223158414</v>
      </c>
      <c r="CR91" s="163">
        <f t="shared" si="16"/>
        <v>15446.751940146576</v>
      </c>
      <c r="CS91" s="163">
        <f t="shared" si="16"/>
        <v>15427.430397578963</v>
      </c>
      <c r="CT91" s="163">
        <f t="shared" si="16"/>
        <v>15407.996951077312</v>
      </c>
      <c r="CU91" s="163">
        <f t="shared" si="16"/>
        <v>15388.450952531337</v>
      </c>
      <c r="CV91" s="163">
        <f t="shared" si="16"/>
        <v>15368.791750077118</v>
      </c>
      <c r="CW91" s="163">
        <f t="shared" si="16"/>
        <v>15349.01868807535</v>
      </c>
      <c r="CX91" s="163">
        <f t="shared" si="16"/>
        <v>15329.131107089488</v>
      </c>
      <c r="CY91" s="163">
        <f t="shared" si="16"/>
        <v>15309.128343863751</v>
      </c>
      <c r="CZ91" s="163">
        <f t="shared" si="16"/>
        <v>15289.009731300997</v>
      </c>
      <c r="DA91" s="163">
        <f t="shared" si="16"/>
        <v>15268.774598440486</v>
      </c>
      <c r="DB91" s="163">
        <f t="shared" si="16"/>
        <v>15248.422270435491</v>
      </c>
      <c r="DC91" s="163">
        <f t="shared" si="16"/>
        <v>15227.952068530798</v>
      </c>
      <c r="DD91" s="163">
        <f t="shared" si="16"/>
        <v>15207.363310040077</v>
      </c>
      <c r="DE91" s="163">
        <f t="shared" si="16"/>
        <v>15186.655308323094</v>
      </c>
      <c r="DF91" s="163">
        <f t="shared" si="16"/>
        <v>15165.827372762837</v>
      </c>
      <c r="DG91" s="163">
        <f t="shared" si="16"/>
        <v>15144.878808742458</v>
      </c>
      <c r="DH91" s="163">
        <f t="shared" si="16"/>
        <v>15123.808917622126</v>
      </c>
      <c r="DI91" s="163">
        <f t="shared" si="16"/>
        <v>15102.616996715726</v>
      </c>
      <c r="DJ91" s="163">
        <f t="shared" si="16"/>
        <v>15081.302339267408</v>
      </c>
      <c r="DK91" s="163">
        <f t="shared" si="16"/>
        <v>15059.864234428034</v>
      </c>
      <c r="DL91" s="163">
        <f t="shared" si="16"/>
        <v>15038.301967231466</v>
      </c>
      <c r="DM91" s="163">
        <f t="shared" si="16"/>
        <v>15016.614818570717</v>
      </c>
      <c r="DN91" s="163">
        <f t="shared" si="16"/>
        <v>14994.802065173975</v>
      </c>
      <c r="DO91" s="163">
        <f t="shared" si="16"/>
        <v>14972.862979580477</v>
      </c>
      <c r="DP91" s="163">
        <f t="shared" si="16"/>
        <v>14950.796830116251</v>
      </c>
      <c r="DQ91" s="163">
        <f t="shared" si="16"/>
        <v>14928.602880869712</v>
      </c>
      <c r="DR91" s="163">
        <f t="shared" si="16"/>
        <v>14906.280391667118</v>
      </c>
      <c r="DS91" s="163">
        <f t="shared" si="16"/>
        <v>14883.828618047894</v>
      </c>
      <c r="DT91" s="163">
        <f t="shared" si="16"/>
        <v>14861.246811239787</v>
      </c>
      <c r="DU91" s="163">
        <f t="shared" si="16"/>
        <v>14838.534218133922</v>
      </c>
      <c r="DV91" s="163">
        <f t="shared" si="16"/>
        <v>14815.69008125965</v>
      </c>
      <c r="DW91" s="163">
        <f t="shared" si="16"/>
        <v>14792.713638759316</v>
      </c>
      <c r="DX91" s="163">
        <f t="shared" si="16"/>
        <v>14769.604124362835</v>
      </c>
      <c r="DY91" s="163">
        <f t="shared" si="16"/>
        <v>14746.360767362137</v>
      </c>
      <c r="DZ91" s="163">
        <f t="shared" si="16"/>
        <v>14722.982792585481</v>
      </c>
      <c r="EA91" s="163">
        <f t="shared" si="16"/>
        <v>14699.469420371574</v>
      </c>
      <c r="EB91" s="163">
        <f t="shared" si="16"/>
        <v>14675.819866543596</v>
      </c>
      <c r="EC91" s="163">
        <f t="shared" si="16"/>
        <v>14652.033342383031</v>
      </c>
      <c r="ED91" s="163">
        <f t="shared" si="16"/>
        <v>14628.10905460337</v>
      </c>
      <c r="EE91" s="163">
        <f t="shared" si="16"/>
        <v>14604.046205323652</v>
      </c>
      <c r="EF91" s="163">
        <f t="shared" si="16"/>
        <v>14579.843992041853</v>
      </c>
      <c r="EG91" s="163">
        <f t="shared" si="16"/>
        <v>14555.501607608134</v>
      </c>
      <c r="EH91" s="163">
        <f t="shared" si="16"/>
        <v>14531.0182401979</v>
      </c>
      <c r="EI91" s="163">
        <f t="shared" si="16"/>
        <v>14506.393073284751</v>
      </c>
      <c r="EJ91" s="163">
        <f t="shared" si="16"/>
        <v>14481.625285613227</v>
      </c>
      <c r="EK91" s="163">
        <f t="shared" si="16"/>
        <v>14456.714051171439</v>
      </c>
      <c r="EL91" s="163">
        <f t="shared" si="16"/>
        <v>14431.658539163513</v>
      </c>
      <c r="EM91" s="163">
        <f t="shared" si="16"/>
        <v>14406.457913981871</v>
      </c>
      <c r="EN91" s="163">
        <f t="shared" si="16"/>
        <v>14381.111335179383</v>
      </c>
      <c r="EO91" s="163">
        <f t="shared" si="16"/>
        <v>14355.617957441336</v>
      </c>
      <c r="EP91" s="163">
        <f t="shared" si="16"/>
        <v>14329.976930557219</v>
      </c>
      <c r="EQ91" s="27"/>
    </row>
    <row r="92" spans="1:147" ht="15.75" customHeight="1" x14ac:dyDescent="0.2">
      <c r="B92" s="7" t="s">
        <v>187</v>
      </c>
      <c r="D92" s="164">
        <v>0.37</v>
      </c>
      <c r="Z92" s="3"/>
      <c r="AA92" s="124">
        <f t="shared" ref="AA92:EP92" si="17">(AA91*$D$92)</f>
        <v>6120.975120000001</v>
      </c>
      <c r="AB92" s="124">
        <f t="shared" si="17"/>
        <v>6116.1756946415771</v>
      </c>
      <c r="AC92" s="124">
        <f t="shared" si="17"/>
        <v>6111.3484726112865</v>
      </c>
      <c r="AD92" s="124">
        <f t="shared" si="17"/>
        <v>6106.4932929200713</v>
      </c>
      <c r="AE92" s="124">
        <f t="shared" si="17"/>
        <v>6101.6099936464771</v>
      </c>
      <c r="AF92" s="124">
        <f t="shared" si="17"/>
        <v>6096.6984119312556</v>
      </c>
      <c r="AG92" s="124">
        <f t="shared" si="17"/>
        <v>6091.7583839719346</v>
      </c>
      <c r="AH92" s="124">
        <f t="shared" si="17"/>
        <v>6086.7897450173487</v>
      </c>
      <c r="AI92" s="124">
        <f t="shared" si="17"/>
        <v>6081.7923293621507</v>
      </c>
      <c r="AJ92" s="124">
        <f t="shared" si="17"/>
        <v>6076.7659703412837</v>
      </c>
      <c r="AK92" s="124">
        <f t="shared" si="17"/>
        <v>6071.7105003244214</v>
      </c>
      <c r="AL92" s="124">
        <f t="shared" si="17"/>
        <v>6066.6257507103765</v>
      </c>
      <c r="AM92" s="124">
        <f t="shared" si="17"/>
        <v>6061.5115519214842</v>
      </c>
      <c r="AN92" s="124">
        <f t="shared" si="17"/>
        <v>6056.3677333979394</v>
      </c>
      <c r="AO92" s="124">
        <f t="shared" si="17"/>
        <v>6051.1941235921131</v>
      </c>
      <c r="AP92" s="124">
        <f t="shared" si="17"/>
        <v>6045.9905499628276</v>
      </c>
      <c r="AQ92" s="124">
        <f t="shared" si="17"/>
        <v>6040.7568389696053</v>
      </c>
      <c r="AR92" s="124">
        <f t="shared" si="17"/>
        <v>6035.4928160668806</v>
      </c>
      <c r="AS92" s="124">
        <f t="shared" si="17"/>
        <v>6030.198305698179</v>
      </c>
      <c r="AT92" s="124">
        <f t="shared" si="17"/>
        <v>6024.8731312902582</v>
      </c>
      <c r="AU92" s="124">
        <f t="shared" si="17"/>
        <v>6019.517115247224</v>
      </c>
      <c r="AV92" s="124">
        <f t="shared" si="17"/>
        <v>6014.1300789446077</v>
      </c>
      <c r="AW92" s="124">
        <f t="shared" si="17"/>
        <v>6008.7118427234054</v>
      </c>
      <c r="AX92" s="124">
        <f t="shared" si="17"/>
        <v>6003.2622258840884</v>
      </c>
      <c r="AY92" s="124">
        <f t="shared" si="17"/>
        <v>5997.7810466805777</v>
      </c>
      <c r="AZ92" s="124">
        <f t="shared" si="17"/>
        <v>5992.268122314179</v>
      </c>
      <c r="BA92" s="124">
        <f t="shared" si="17"/>
        <v>5986.7232689274924</v>
      </c>
      <c r="BB92" s="124">
        <f t="shared" si="17"/>
        <v>5981.1463015982745</v>
      </c>
      <c r="BC92" s="124">
        <f t="shared" si="17"/>
        <v>5975.5370343332743</v>
      </c>
      <c r="BD92" s="124">
        <f t="shared" si="17"/>
        <v>5969.8952800620318</v>
      </c>
      <c r="BE92" s="124">
        <f t="shared" si="17"/>
        <v>5964.2208506306351</v>
      </c>
      <c r="BF92" s="124">
        <f t="shared" si="17"/>
        <v>5958.5135567954467</v>
      </c>
      <c r="BG92" s="124">
        <f t="shared" si="17"/>
        <v>5952.7732082167968</v>
      </c>
      <c r="BH92" s="124">
        <f t="shared" si="17"/>
        <v>5946.9996134526291</v>
      </c>
      <c r="BI92" s="124">
        <f t="shared" si="17"/>
        <v>5941.1925799521196</v>
      </c>
      <c r="BJ92" s="124">
        <f t="shared" si="17"/>
        <v>5935.3519140492526</v>
      </c>
      <c r="BK92" s="124">
        <f t="shared" si="17"/>
        <v>5929.4774209563657</v>
      </c>
      <c r="BL92" s="124">
        <f t="shared" si="17"/>
        <v>5923.5689047576479</v>
      </c>
      <c r="BM92" s="124">
        <f t="shared" si="17"/>
        <v>5917.6261684026131</v>
      </c>
      <c r="BN92" s="124">
        <f t="shared" si="17"/>
        <v>5911.6490136995217</v>
      </c>
      <c r="BO92" s="124">
        <f t="shared" si="17"/>
        <v>5905.6372413087738</v>
      </c>
      <c r="BP92" s="124">
        <f t="shared" si="17"/>
        <v>5899.5906507362643</v>
      </c>
      <c r="BQ92" s="124">
        <f t="shared" si="17"/>
        <v>5893.5090403266895</v>
      </c>
      <c r="BR92" s="124">
        <f t="shared" si="17"/>
        <v>5887.3922072568248</v>
      </c>
      <c r="BS92" s="124">
        <f t="shared" si="17"/>
        <v>5881.239947528763</v>
      </c>
      <c r="BT92" s="124">
        <f t="shared" si="17"/>
        <v>5875.0520559631104</v>
      </c>
      <c r="BU92" s="124">
        <f t="shared" si="17"/>
        <v>5868.8283261921406</v>
      </c>
      <c r="BV92" s="124">
        <f t="shared" si="17"/>
        <v>5862.5685506529144</v>
      </c>
      <c r="BW92" s="124">
        <f t="shared" si="17"/>
        <v>5856.2725205803554</v>
      </c>
      <c r="BX92" s="124">
        <f t="shared" si="17"/>
        <v>5849.9400260002931</v>
      </c>
      <c r="BY92" s="124">
        <f t="shared" si="17"/>
        <v>5843.5708557224543</v>
      </c>
      <c r="BZ92" s="124">
        <f t="shared" si="17"/>
        <v>5837.1647973334248</v>
      </c>
      <c r="CA92" s="124">
        <f t="shared" si="17"/>
        <v>5830.7216371895565</v>
      </c>
      <c r="CB92" s="124">
        <f t="shared" si="17"/>
        <v>5824.241160409857</v>
      </c>
      <c r="CC92" s="124">
        <f t="shared" si="17"/>
        <v>5817.7231508688074</v>
      </c>
      <c r="CD92" s="124">
        <f t="shared" si="17"/>
        <v>5811.1673911891658</v>
      </c>
      <c r="CE92" s="124">
        <f t="shared" si="17"/>
        <v>5804.5736627347133</v>
      </c>
      <c r="CF92" s="124">
        <f t="shared" si="17"/>
        <v>5797.9417456029632</v>
      </c>
      <c r="CG92" s="124">
        <f t="shared" si="17"/>
        <v>5791.2714186178237</v>
      </c>
      <c r="CH92" s="124">
        <f t="shared" si="17"/>
        <v>5784.5624593222283</v>
      </c>
      <c r="CI92" s="124">
        <f t="shared" si="17"/>
        <v>5777.8146439707134</v>
      </c>
      <c r="CJ92" s="124">
        <f t="shared" si="17"/>
        <v>5771.0277475219527</v>
      </c>
      <c r="CK92" s="124">
        <f t="shared" si="17"/>
        <v>5764.2015436312622</v>
      </c>
      <c r="CL92" s="124">
        <f t="shared" si="17"/>
        <v>5757.3358046430358</v>
      </c>
      <c r="CM92" s="124">
        <f t="shared" si="17"/>
        <v>5750.4303015831711</v>
      </c>
      <c r="CN92" s="124">
        <f t="shared" si="17"/>
        <v>5743.4848041514169</v>
      </c>
      <c r="CO92" s="124">
        <f t="shared" si="17"/>
        <v>5736.4990807137037</v>
      </c>
      <c r="CP92" s="124">
        <f t="shared" si="17"/>
        <v>5729.4728982944143</v>
      </c>
      <c r="CQ92" s="124">
        <f t="shared" si="17"/>
        <v>5722.4060225686135</v>
      </c>
      <c r="CR92" s="124">
        <f t="shared" si="17"/>
        <v>5715.2982178542334</v>
      </c>
      <c r="CS92" s="124">
        <f t="shared" si="17"/>
        <v>5708.1492471042156</v>
      </c>
      <c r="CT92" s="124">
        <f t="shared" si="17"/>
        <v>5700.9588718986051</v>
      </c>
      <c r="CU92" s="124">
        <f t="shared" si="17"/>
        <v>5693.7268524365945</v>
      </c>
      <c r="CV92" s="124">
        <f t="shared" si="17"/>
        <v>5686.4529475285335</v>
      </c>
      <c r="CW92" s="124">
        <f t="shared" si="17"/>
        <v>5679.1369145878798</v>
      </c>
      <c r="CX92" s="124">
        <f t="shared" si="17"/>
        <v>5671.7785096231109</v>
      </c>
      <c r="CY92" s="124">
        <f t="shared" si="17"/>
        <v>5664.377487229588</v>
      </c>
      <c r="CZ92" s="124">
        <f t="shared" si="17"/>
        <v>5656.9336005813693</v>
      </c>
      <c r="DA92" s="124">
        <f t="shared" si="17"/>
        <v>5649.4466014229802</v>
      </c>
      <c r="DB92" s="124">
        <f t="shared" si="17"/>
        <v>5641.9162400611312</v>
      </c>
      <c r="DC92" s="124">
        <f t="shared" si="17"/>
        <v>5634.3422653563948</v>
      </c>
      <c r="DD92" s="124">
        <f t="shared" si="17"/>
        <v>5626.7244247148283</v>
      </c>
      <c r="DE92" s="124">
        <f t="shared" si="17"/>
        <v>5619.062464079545</v>
      </c>
      <c r="DF92" s="124">
        <f t="shared" si="17"/>
        <v>5611.3561279222495</v>
      </c>
      <c r="DG92" s="124">
        <f t="shared" si="17"/>
        <v>5603.6051592347094</v>
      </c>
      <c r="DH92" s="124">
        <f t="shared" si="17"/>
        <v>5595.809299520186</v>
      </c>
      <c r="DI92" s="124">
        <f t="shared" si="17"/>
        <v>5587.9682887848185</v>
      </c>
      <c r="DJ92" s="124">
        <f t="shared" si="17"/>
        <v>5580.0818655289404</v>
      </c>
      <c r="DK92" s="124">
        <f t="shared" si="17"/>
        <v>5572.1497667383728</v>
      </c>
      <c r="DL92" s="124">
        <f t="shared" si="17"/>
        <v>5564.1717278756423</v>
      </c>
      <c r="DM92" s="124">
        <f t="shared" si="17"/>
        <v>5556.1474828711653</v>
      </c>
      <c r="DN92" s="124">
        <f t="shared" si="17"/>
        <v>5548.0767641143711</v>
      </c>
      <c r="DO92" s="124">
        <f t="shared" si="17"/>
        <v>5539.9593024447768</v>
      </c>
      <c r="DP92" s="124">
        <f t="shared" si="17"/>
        <v>5531.7948271430132</v>
      </c>
      <c r="DQ92" s="124">
        <f t="shared" si="17"/>
        <v>5523.5830659217936</v>
      </c>
      <c r="DR92" s="124">
        <f t="shared" si="17"/>
        <v>5515.3237449168337</v>
      </c>
      <c r="DS92" s="124">
        <f t="shared" si="17"/>
        <v>5507.0165886777204</v>
      </c>
      <c r="DT92" s="124">
        <f t="shared" si="17"/>
        <v>5498.6613201587215</v>
      </c>
      <c r="DU92" s="124">
        <f t="shared" si="17"/>
        <v>5490.2576607095507</v>
      </c>
      <c r="DV92" s="124">
        <f t="shared" si="17"/>
        <v>5481.8053300660704</v>
      </c>
      <c r="DW92" s="124">
        <f t="shared" si="17"/>
        <v>5473.304046340947</v>
      </c>
      <c r="DX92" s="124">
        <f t="shared" si="17"/>
        <v>5464.7535260142486</v>
      </c>
      <c r="DY92" s="124">
        <f t="shared" si="17"/>
        <v>5456.1534839239903</v>
      </c>
      <c r="DZ92" s="124">
        <f t="shared" si="17"/>
        <v>5447.5036332566278</v>
      </c>
      <c r="EA92" s="124">
        <f t="shared" si="17"/>
        <v>5438.8036855374821</v>
      </c>
      <c r="EB92" s="124">
        <f t="shared" si="17"/>
        <v>5430.0533506211304</v>
      </c>
      <c r="EC92" s="124">
        <f t="shared" si="17"/>
        <v>5421.2523366817213</v>
      </c>
      <c r="ED92" s="124">
        <f t="shared" si="17"/>
        <v>5412.4003502032465</v>
      </c>
      <c r="EE92" s="124">
        <f t="shared" si="17"/>
        <v>5403.4970959697512</v>
      </c>
      <c r="EF92" s="124">
        <f t="shared" si="17"/>
        <v>5394.542277055486</v>
      </c>
      <c r="EG92" s="124">
        <f t="shared" si="17"/>
        <v>5385.5355948150091</v>
      </c>
      <c r="EH92" s="124">
        <f t="shared" si="17"/>
        <v>5376.4767488732232</v>
      </c>
      <c r="EI92" s="124">
        <f t="shared" si="17"/>
        <v>5367.365437115358</v>
      </c>
      <c r="EJ92" s="124">
        <f t="shared" si="17"/>
        <v>5358.2013556768943</v>
      </c>
      <c r="EK92" s="124">
        <f t="shared" si="17"/>
        <v>5348.9841989334327</v>
      </c>
      <c r="EL92" s="124">
        <f t="shared" si="17"/>
        <v>5339.7136594904996</v>
      </c>
      <c r="EM92" s="124">
        <f t="shared" si="17"/>
        <v>5330.3894281732919</v>
      </c>
      <c r="EN92" s="124">
        <f t="shared" si="17"/>
        <v>5321.0111940163715</v>
      </c>
      <c r="EO92" s="124">
        <f t="shared" si="17"/>
        <v>5311.5786442532944</v>
      </c>
      <c r="EP92" s="124">
        <f t="shared" si="17"/>
        <v>5302.0914643061706</v>
      </c>
      <c r="EQ92" s="27"/>
    </row>
    <row r="93" spans="1:147" ht="15.75" customHeight="1" x14ac:dyDescent="0.2">
      <c r="B93" s="7"/>
      <c r="Z93" s="3"/>
      <c r="EQ93" s="27"/>
    </row>
    <row r="94" spans="1:147" ht="15.75" customHeight="1" x14ac:dyDescent="0.2">
      <c r="A94" s="92" t="s">
        <v>188</v>
      </c>
      <c r="B94" s="92"/>
      <c r="C94" s="92"/>
      <c r="D94" s="92"/>
      <c r="E94" s="92"/>
      <c r="F94" s="92"/>
      <c r="G94" s="92"/>
      <c r="H94" s="92"/>
      <c r="I94" s="92"/>
      <c r="J94" s="92"/>
      <c r="K94" s="92"/>
      <c r="L94" s="92"/>
      <c r="M94" s="92"/>
      <c r="N94" s="92"/>
      <c r="O94" s="92"/>
      <c r="P94" s="92"/>
      <c r="Q94" s="92"/>
      <c r="R94" s="92"/>
      <c r="S94" s="92"/>
      <c r="T94" s="92"/>
      <c r="U94" s="92"/>
      <c r="V94" s="92"/>
      <c r="W94" s="92"/>
      <c r="X94" s="92"/>
      <c r="Y94" s="92"/>
      <c r="Z94" s="143"/>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109"/>
    </row>
    <row r="95" spans="1:147" ht="15.75" customHeight="1" x14ac:dyDescent="0.2">
      <c r="B95" s="7" t="s">
        <v>189</v>
      </c>
      <c r="Z95" s="3"/>
      <c r="AA95" s="31">
        <f t="shared" ref="AA95:EP95" si="18">AA77</f>
        <v>17077.285808564233</v>
      </c>
      <c r="AB95" s="31">
        <f t="shared" si="18"/>
        <v>17077.285808564233</v>
      </c>
      <c r="AC95" s="31">
        <f t="shared" si="18"/>
        <v>17077.285808564233</v>
      </c>
      <c r="AD95" s="31">
        <f t="shared" si="18"/>
        <v>17077.285808564233</v>
      </c>
      <c r="AE95" s="31">
        <f t="shared" si="18"/>
        <v>17077.285808564233</v>
      </c>
      <c r="AF95" s="31">
        <f t="shared" si="18"/>
        <v>17077.285808564233</v>
      </c>
      <c r="AG95" s="31">
        <f t="shared" si="18"/>
        <v>17077.285808564233</v>
      </c>
      <c r="AH95" s="31">
        <f t="shared" si="18"/>
        <v>17077.285808564233</v>
      </c>
      <c r="AI95" s="31">
        <f t="shared" si="18"/>
        <v>17077.285808564233</v>
      </c>
      <c r="AJ95" s="31">
        <f t="shared" si="18"/>
        <v>17077.285808564233</v>
      </c>
      <c r="AK95" s="31">
        <f t="shared" si="18"/>
        <v>17077.285808564233</v>
      </c>
      <c r="AL95" s="31">
        <f t="shared" si="18"/>
        <v>17077.285808564233</v>
      </c>
      <c r="AM95" s="31">
        <f t="shared" si="18"/>
        <v>18063.534251050987</v>
      </c>
      <c r="AN95" s="31">
        <f t="shared" si="18"/>
        <v>18063.534251050987</v>
      </c>
      <c r="AO95" s="31">
        <f t="shared" si="18"/>
        <v>18063.534251050987</v>
      </c>
      <c r="AP95" s="31">
        <f t="shared" si="18"/>
        <v>18063.534251050987</v>
      </c>
      <c r="AQ95" s="31">
        <f t="shared" si="18"/>
        <v>18063.534251050987</v>
      </c>
      <c r="AR95" s="31">
        <f t="shared" si="18"/>
        <v>18063.534251050987</v>
      </c>
      <c r="AS95" s="31">
        <f t="shared" si="18"/>
        <v>18063.534251050987</v>
      </c>
      <c r="AT95" s="31">
        <f t="shared" si="18"/>
        <v>18063.534251050987</v>
      </c>
      <c r="AU95" s="31">
        <f t="shared" si="18"/>
        <v>18063.534251050987</v>
      </c>
      <c r="AV95" s="31">
        <f t="shared" si="18"/>
        <v>18063.534251050987</v>
      </c>
      <c r="AW95" s="31">
        <f t="shared" si="18"/>
        <v>18063.534251050987</v>
      </c>
      <c r="AX95" s="31">
        <f t="shared" si="18"/>
        <v>18063.534251050987</v>
      </c>
      <c r="AY95" s="31">
        <f t="shared" si="18"/>
        <v>19097.12318176977</v>
      </c>
      <c r="AZ95" s="31">
        <f t="shared" si="18"/>
        <v>19097.12318176977</v>
      </c>
      <c r="BA95" s="31">
        <f t="shared" si="18"/>
        <v>19097.12318176977</v>
      </c>
      <c r="BB95" s="31">
        <f t="shared" si="18"/>
        <v>19097.12318176977</v>
      </c>
      <c r="BC95" s="31">
        <f t="shared" si="18"/>
        <v>19097.12318176977</v>
      </c>
      <c r="BD95" s="31">
        <f t="shared" si="18"/>
        <v>19097.12318176977</v>
      </c>
      <c r="BE95" s="31">
        <f t="shared" si="18"/>
        <v>19097.12318176977</v>
      </c>
      <c r="BF95" s="31">
        <f t="shared" si="18"/>
        <v>19097.12318176977</v>
      </c>
      <c r="BG95" s="31">
        <f t="shared" si="18"/>
        <v>19097.12318176977</v>
      </c>
      <c r="BH95" s="31">
        <f t="shared" si="18"/>
        <v>19097.12318176977</v>
      </c>
      <c r="BI95" s="31">
        <f t="shared" si="18"/>
        <v>19097.12318176977</v>
      </c>
      <c r="BJ95" s="31">
        <f t="shared" si="18"/>
        <v>19097.12318176977</v>
      </c>
      <c r="BK95" s="31">
        <f t="shared" si="18"/>
        <v>20180.171098406601</v>
      </c>
      <c r="BL95" s="31">
        <f t="shared" si="18"/>
        <v>20180.171098406601</v>
      </c>
      <c r="BM95" s="31">
        <f t="shared" si="18"/>
        <v>20180.171098406601</v>
      </c>
      <c r="BN95" s="31">
        <f t="shared" si="18"/>
        <v>20180.171098406601</v>
      </c>
      <c r="BO95" s="31">
        <f t="shared" si="18"/>
        <v>20180.171098406601</v>
      </c>
      <c r="BP95" s="31">
        <f t="shared" si="18"/>
        <v>20180.171098406601</v>
      </c>
      <c r="BQ95" s="31">
        <f t="shared" si="18"/>
        <v>20180.171098406601</v>
      </c>
      <c r="BR95" s="31">
        <f t="shared" si="18"/>
        <v>20180.171098406601</v>
      </c>
      <c r="BS95" s="31">
        <f t="shared" si="18"/>
        <v>20180.171098406601</v>
      </c>
      <c r="BT95" s="31">
        <f t="shared" si="18"/>
        <v>20180.171098406601</v>
      </c>
      <c r="BU95" s="31">
        <f t="shared" si="18"/>
        <v>20180.171098406601</v>
      </c>
      <c r="BV95" s="31">
        <f t="shared" si="18"/>
        <v>20180.171098406601</v>
      </c>
      <c r="BW95" s="31">
        <f t="shared" si="18"/>
        <v>21314.888339888199</v>
      </c>
      <c r="BX95" s="31">
        <f t="shared" si="18"/>
        <v>21314.888339888199</v>
      </c>
      <c r="BY95" s="31">
        <f t="shared" si="18"/>
        <v>21314.888339888199</v>
      </c>
      <c r="BZ95" s="31">
        <f t="shared" si="18"/>
        <v>21314.888339888199</v>
      </c>
      <c r="CA95" s="31">
        <f t="shared" si="18"/>
        <v>21314.888339888199</v>
      </c>
      <c r="CB95" s="31">
        <f t="shared" si="18"/>
        <v>21314.888339888199</v>
      </c>
      <c r="CC95" s="31">
        <f t="shared" si="18"/>
        <v>21314.888339888199</v>
      </c>
      <c r="CD95" s="31">
        <f t="shared" si="18"/>
        <v>21314.888339888199</v>
      </c>
      <c r="CE95" s="31">
        <f t="shared" si="18"/>
        <v>21314.888339888199</v>
      </c>
      <c r="CF95" s="31">
        <f t="shared" si="18"/>
        <v>21314.888339888199</v>
      </c>
      <c r="CG95" s="31">
        <f t="shared" si="18"/>
        <v>21314.888339888199</v>
      </c>
      <c r="CH95" s="31">
        <f t="shared" si="18"/>
        <v>21314.888339888199</v>
      </c>
      <c r="CI95" s="31">
        <f t="shared" si="18"/>
        <v>22503.581006729728</v>
      </c>
      <c r="CJ95" s="31">
        <f t="shared" si="18"/>
        <v>22503.581006729728</v>
      </c>
      <c r="CK95" s="31">
        <f t="shared" si="18"/>
        <v>22503.581006729728</v>
      </c>
      <c r="CL95" s="31">
        <f t="shared" si="18"/>
        <v>22503.581006729728</v>
      </c>
      <c r="CM95" s="31">
        <f t="shared" si="18"/>
        <v>22503.581006729728</v>
      </c>
      <c r="CN95" s="31">
        <f t="shared" si="18"/>
        <v>22503.581006729728</v>
      </c>
      <c r="CO95" s="31">
        <f t="shared" si="18"/>
        <v>22503.581006729728</v>
      </c>
      <c r="CP95" s="31">
        <f t="shared" si="18"/>
        <v>22503.581006729728</v>
      </c>
      <c r="CQ95" s="31">
        <f t="shared" si="18"/>
        <v>22503.581006729728</v>
      </c>
      <c r="CR95" s="31">
        <f t="shared" si="18"/>
        <v>22503.581006729728</v>
      </c>
      <c r="CS95" s="31">
        <f t="shared" si="18"/>
        <v>22503.581006729728</v>
      </c>
      <c r="CT95" s="31">
        <f t="shared" si="18"/>
        <v>22503.581006729728</v>
      </c>
      <c r="CU95" s="31">
        <f t="shared" si="18"/>
        <v>23748.655047423068</v>
      </c>
      <c r="CV95" s="31">
        <f t="shared" si="18"/>
        <v>23748.655047423068</v>
      </c>
      <c r="CW95" s="31">
        <f t="shared" si="18"/>
        <v>23748.655047423068</v>
      </c>
      <c r="CX95" s="31">
        <f t="shared" si="18"/>
        <v>23748.655047423068</v>
      </c>
      <c r="CY95" s="31">
        <f t="shared" si="18"/>
        <v>23748.655047423068</v>
      </c>
      <c r="CZ95" s="31">
        <f t="shared" si="18"/>
        <v>23748.655047423068</v>
      </c>
      <c r="DA95" s="31">
        <f t="shared" si="18"/>
        <v>23748.655047423068</v>
      </c>
      <c r="DB95" s="31">
        <f t="shared" si="18"/>
        <v>23748.655047423068</v>
      </c>
      <c r="DC95" s="31">
        <f t="shared" si="18"/>
        <v>23748.655047423068</v>
      </c>
      <c r="DD95" s="31">
        <f t="shared" si="18"/>
        <v>23748.655047423068</v>
      </c>
      <c r="DE95" s="31">
        <f t="shared" si="18"/>
        <v>23748.655047423068</v>
      </c>
      <c r="DF95" s="31">
        <f t="shared" si="18"/>
        <v>23748.655047423068</v>
      </c>
      <c r="DG95" s="31">
        <f t="shared" si="18"/>
        <v>25052.620517870535</v>
      </c>
      <c r="DH95" s="31">
        <f t="shared" si="18"/>
        <v>25052.620517870535</v>
      </c>
      <c r="DI95" s="31">
        <f t="shared" si="18"/>
        <v>25052.620517870535</v>
      </c>
      <c r="DJ95" s="31">
        <f t="shared" si="18"/>
        <v>25052.620517870535</v>
      </c>
      <c r="DK95" s="31">
        <f t="shared" si="18"/>
        <v>25052.620517870535</v>
      </c>
      <c r="DL95" s="31">
        <f t="shared" si="18"/>
        <v>25052.620517870535</v>
      </c>
      <c r="DM95" s="31">
        <f t="shared" si="18"/>
        <v>25052.620517870535</v>
      </c>
      <c r="DN95" s="31">
        <f t="shared" si="18"/>
        <v>25052.620517870535</v>
      </c>
      <c r="DO95" s="31">
        <f t="shared" si="18"/>
        <v>25052.620517870535</v>
      </c>
      <c r="DP95" s="31">
        <f t="shared" si="18"/>
        <v>25052.620517870535</v>
      </c>
      <c r="DQ95" s="31">
        <f t="shared" si="18"/>
        <v>25052.620517870535</v>
      </c>
      <c r="DR95" s="31">
        <f t="shared" si="18"/>
        <v>25052.620517870535</v>
      </c>
      <c r="DS95" s="31">
        <f t="shared" si="18"/>
        <v>26418.096021162804</v>
      </c>
      <c r="DT95" s="31">
        <f t="shared" si="18"/>
        <v>26418.096021162804</v>
      </c>
      <c r="DU95" s="31">
        <f t="shared" si="18"/>
        <v>26418.096021162804</v>
      </c>
      <c r="DV95" s="31">
        <f t="shared" si="18"/>
        <v>26418.096021162804</v>
      </c>
      <c r="DW95" s="31">
        <f t="shared" si="18"/>
        <v>26418.096021162804</v>
      </c>
      <c r="DX95" s="31">
        <f t="shared" si="18"/>
        <v>26418.096021162804</v>
      </c>
      <c r="DY95" s="31">
        <f t="shared" si="18"/>
        <v>26418.096021162804</v>
      </c>
      <c r="DZ95" s="31">
        <f t="shared" si="18"/>
        <v>26418.096021162804</v>
      </c>
      <c r="EA95" s="31">
        <f t="shared" si="18"/>
        <v>26418.096021162804</v>
      </c>
      <c r="EB95" s="31">
        <f t="shared" si="18"/>
        <v>26418.096021162804</v>
      </c>
      <c r="EC95" s="31">
        <f t="shared" si="18"/>
        <v>26418.096021162804</v>
      </c>
      <c r="ED95" s="31">
        <f t="shared" si="18"/>
        <v>26418.096021162804</v>
      </c>
      <c r="EE95" s="31">
        <f t="shared" si="18"/>
        <v>27847.813335307284</v>
      </c>
      <c r="EF95" s="31">
        <f t="shared" si="18"/>
        <v>27847.813335307284</v>
      </c>
      <c r="EG95" s="31">
        <f t="shared" si="18"/>
        <v>27847.813335307284</v>
      </c>
      <c r="EH95" s="31">
        <f t="shared" si="18"/>
        <v>27847.813335307284</v>
      </c>
      <c r="EI95" s="31">
        <f t="shared" si="18"/>
        <v>27847.813335307284</v>
      </c>
      <c r="EJ95" s="31">
        <f t="shared" si="18"/>
        <v>27847.813335307284</v>
      </c>
      <c r="EK95" s="31">
        <f t="shared" si="18"/>
        <v>27847.813335307284</v>
      </c>
      <c r="EL95" s="31">
        <f t="shared" si="18"/>
        <v>27847.813335307284</v>
      </c>
      <c r="EM95" s="31">
        <f t="shared" si="18"/>
        <v>27847.813335307284</v>
      </c>
      <c r="EN95" s="31">
        <f t="shared" si="18"/>
        <v>27847.813335307284</v>
      </c>
      <c r="EO95" s="31">
        <f t="shared" si="18"/>
        <v>27847.813335307284</v>
      </c>
      <c r="EP95" s="31">
        <f t="shared" si="18"/>
        <v>27847.813335307284</v>
      </c>
      <c r="EQ95" s="27"/>
    </row>
    <row r="96" spans="1:147" ht="15.75" customHeight="1" x14ac:dyDescent="0.2">
      <c r="B96" s="7" t="s">
        <v>190</v>
      </c>
      <c r="Z96" s="3"/>
      <c r="AA96" s="31">
        <f t="shared" ref="AA96:EP96" si="19">AA82</f>
        <v>-12664.669620885794</v>
      </c>
      <c r="AB96" s="31">
        <f t="shared" si="19"/>
        <v>-12664.669620885794</v>
      </c>
      <c r="AC96" s="31">
        <f t="shared" si="19"/>
        <v>-12664.669620885794</v>
      </c>
      <c r="AD96" s="31">
        <f t="shared" si="19"/>
        <v>-12664.669620885794</v>
      </c>
      <c r="AE96" s="31">
        <f t="shared" si="19"/>
        <v>-12664.669620885794</v>
      </c>
      <c r="AF96" s="31">
        <f t="shared" si="19"/>
        <v>-12664.669620885794</v>
      </c>
      <c r="AG96" s="31">
        <f t="shared" si="19"/>
        <v>-12664.669620885794</v>
      </c>
      <c r="AH96" s="31">
        <f t="shared" si="19"/>
        <v>-12664.669620885794</v>
      </c>
      <c r="AI96" s="31">
        <f t="shared" si="19"/>
        <v>-12664.669620885794</v>
      </c>
      <c r="AJ96" s="31">
        <f t="shared" si="19"/>
        <v>-12664.669620885794</v>
      </c>
      <c r="AK96" s="31">
        <f t="shared" si="19"/>
        <v>-12664.669620885794</v>
      </c>
      <c r="AL96" s="31">
        <f t="shared" si="19"/>
        <v>-12664.669620885794</v>
      </c>
      <c r="AM96" s="31">
        <f t="shared" si="19"/>
        <v>-12664.669620885794</v>
      </c>
      <c r="AN96" s="31">
        <f t="shared" si="19"/>
        <v>-12664.669620885794</v>
      </c>
      <c r="AO96" s="31">
        <f t="shared" si="19"/>
        <v>-12664.669620885794</v>
      </c>
      <c r="AP96" s="31">
        <f t="shared" si="19"/>
        <v>-12664.669620885794</v>
      </c>
      <c r="AQ96" s="31">
        <f t="shared" si="19"/>
        <v>-12664.669620885794</v>
      </c>
      <c r="AR96" s="31">
        <f t="shared" si="19"/>
        <v>-12664.669620885794</v>
      </c>
      <c r="AS96" s="31">
        <f t="shared" si="19"/>
        <v>-12664.669620885794</v>
      </c>
      <c r="AT96" s="31">
        <f t="shared" si="19"/>
        <v>-12664.669620885794</v>
      </c>
      <c r="AU96" s="31">
        <f t="shared" si="19"/>
        <v>-12664.669620885794</v>
      </c>
      <c r="AV96" s="31">
        <f t="shared" si="19"/>
        <v>-12664.669620885794</v>
      </c>
      <c r="AW96" s="31">
        <f t="shared" si="19"/>
        <v>-12664.669620885794</v>
      </c>
      <c r="AX96" s="31">
        <f t="shared" si="19"/>
        <v>-12664.669620885794</v>
      </c>
      <c r="AY96" s="31">
        <f t="shared" si="19"/>
        <v>-12664.669620885794</v>
      </c>
      <c r="AZ96" s="31">
        <f t="shared" si="19"/>
        <v>-12664.669620885794</v>
      </c>
      <c r="BA96" s="31">
        <f t="shared" si="19"/>
        <v>-12664.669620885794</v>
      </c>
      <c r="BB96" s="31">
        <f t="shared" si="19"/>
        <v>-12664.669620885794</v>
      </c>
      <c r="BC96" s="31">
        <f t="shared" si="19"/>
        <v>-12664.669620885794</v>
      </c>
      <c r="BD96" s="31">
        <f t="shared" si="19"/>
        <v>-12664.669620885794</v>
      </c>
      <c r="BE96" s="31">
        <f t="shared" si="19"/>
        <v>-12664.669620885794</v>
      </c>
      <c r="BF96" s="31">
        <f t="shared" si="19"/>
        <v>-12664.669620885794</v>
      </c>
      <c r="BG96" s="31">
        <f t="shared" si="19"/>
        <v>-12664.669620885794</v>
      </c>
      <c r="BH96" s="31">
        <f t="shared" si="19"/>
        <v>-12664.669620885794</v>
      </c>
      <c r="BI96" s="31">
        <f t="shared" si="19"/>
        <v>-12664.669620885794</v>
      </c>
      <c r="BJ96" s="31">
        <f t="shared" si="19"/>
        <v>-12664.669620885794</v>
      </c>
      <c r="BK96" s="31">
        <f t="shared" si="19"/>
        <v>-12664.669620885794</v>
      </c>
      <c r="BL96" s="31">
        <f t="shared" si="19"/>
        <v>-12664.669620885794</v>
      </c>
      <c r="BM96" s="31">
        <f t="shared" si="19"/>
        <v>-12664.669620885794</v>
      </c>
      <c r="BN96" s="31">
        <f t="shared" si="19"/>
        <v>-12664.669620885794</v>
      </c>
      <c r="BO96" s="31">
        <f t="shared" si="19"/>
        <v>-12664.669620885794</v>
      </c>
      <c r="BP96" s="31">
        <f t="shared" si="19"/>
        <v>-12664.669620885794</v>
      </c>
      <c r="BQ96" s="31">
        <f t="shared" si="19"/>
        <v>-12664.669620885794</v>
      </c>
      <c r="BR96" s="31">
        <f t="shared" si="19"/>
        <v>-12664.669620885794</v>
      </c>
      <c r="BS96" s="31">
        <f t="shared" si="19"/>
        <v>-12664.669620885794</v>
      </c>
      <c r="BT96" s="31">
        <f t="shared" si="19"/>
        <v>-12664.669620885794</v>
      </c>
      <c r="BU96" s="31">
        <f t="shared" si="19"/>
        <v>-12664.669620885794</v>
      </c>
      <c r="BV96" s="31">
        <f t="shared" si="19"/>
        <v>-12664.669620885794</v>
      </c>
      <c r="BW96" s="31">
        <f t="shared" si="19"/>
        <v>-12664.669620885794</v>
      </c>
      <c r="BX96" s="31">
        <f t="shared" si="19"/>
        <v>-12664.669620885794</v>
      </c>
      <c r="BY96" s="31">
        <f t="shared" si="19"/>
        <v>-12664.669620885794</v>
      </c>
      <c r="BZ96" s="31">
        <f t="shared" si="19"/>
        <v>-12664.669620885794</v>
      </c>
      <c r="CA96" s="31">
        <f t="shared" si="19"/>
        <v>-12664.669620885794</v>
      </c>
      <c r="CB96" s="31">
        <f t="shared" si="19"/>
        <v>-12664.669620885794</v>
      </c>
      <c r="CC96" s="31">
        <f t="shared" si="19"/>
        <v>-12664.669620885794</v>
      </c>
      <c r="CD96" s="31">
        <f t="shared" si="19"/>
        <v>-12664.669620885794</v>
      </c>
      <c r="CE96" s="31">
        <f t="shared" si="19"/>
        <v>-12664.669620885794</v>
      </c>
      <c r="CF96" s="31">
        <f t="shared" si="19"/>
        <v>-12664.669620885794</v>
      </c>
      <c r="CG96" s="31">
        <f t="shared" si="19"/>
        <v>-12664.669620885794</v>
      </c>
      <c r="CH96" s="31">
        <f t="shared" si="19"/>
        <v>-12664.669620885794</v>
      </c>
      <c r="CI96" s="31">
        <f t="shared" si="19"/>
        <v>-12664.669620885794</v>
      </c>
      <c r="CJ96" s="31">
        <f t="shared" si="19"/>
        <v>-12664.669620885794</v>
      </c>
      <c r="CK96" s="31">
        <f t="shared" si="19"/>
        <v>-12664.669620885794</v>
      </c>
      <c r="CL96" s="31">
        <f t="shared" si="19"/>
        <v>-12664.669620885794</v>
      </c>
      <c r="CM96" s="31">
        <f t="shared" si="19"/>
        <v>-12664.669620885794</v>
      </c>
      <c r="CN96" s="31">
        <f t="shared" si="19"/>
        <v>-12664.669620885794</v>
      </c>
      <c r="CO96" s="31">
        <f t="shared" si="19"/>
        <v>-12664.669620885794</v>
      </c>
      <c r="CP96" s="31">
        <f t="shared" si="19"/>
        <v>-12664.669620885794</v>
      </c>
      <c r="CQ96" s="31">
        <f t="shared" si="19"/>
        <v>-12664.669620885794</v>
      </c>
      <c r="CR96" s="31">
        <f t="shared" si="19"/>
        <v>-12664.669620885794</v>
      </c>
      <c r="CS96" s="31">
        <f t="shared" si="19"/>
        <v>-12664.669620885794</v>
      </c>
      <c r="CT96" s="31">
        <f t="shared" si="19"/>
        <v>-12664.669620885794</v>
      </c>
      <c r="CU96" s="31">
        <f t="shared" si="19"/>
        <v>-12664.669620885794</v>
      </c>
      <c r="CV96" s="31">
        <f t="shared" si="19"/>
        <v>-12664.669620885794</v>
      </c>
      <c r="CW96" s="31">
        <f t="shared" si="19"/>
        <v>-12664.669620885794</v>
      </c>
      <c r="CX96" s="31">
        <f t="shared" si="19"/>
        <v>-12664.669620885794</v>
      </c>
      <c r="CY96" s="31">
        <f t="shared" si="19"/>
        <v>-12664.669620885794</v>
      </c>
      <c r="CZ96" s="31">
        <f t="shared" si="19"/>
        <v>-12664.669620885794</v>
      </c>
      <c r="DA96" s="31">
        <f t="shared" si="19"/>
        <v>-12664.669620885794</v>
      </c>
      <c r="DB96" s="31">
        <f t="shared" si="19"/>
        <v>-12664.669620885794</v>
      </c>
      <c r="DC96" s="31">
        <f t="shared" si="19"/>
        <v>-12664.669620885794</v>
      </c>
      <c r="DD96" s="31">
        <f t="shared" si="19"/>
        <v>-12664.669620885794</v>
      </c>
      <c r="DE96" s="31">
        <f t="shared" si="19"/>
        <v>-12664.669620885794</v>
      </c>
      <c r="DF96" s="31">
        <f t="shared" si="19"/>
        <v>-12664.669620885794</v>
      </c>
      <c r="DG96" s="31">
        <f t="shared" si="19"/>
        <v>-12664.669620885794</v>
      </c>
      <c r="DH96" s="31">
        <f t="shared" si="19"/>
        <v>-12664.669620885794</v>
      </c>
      <c r="DI96" s="31">
        <f t="shared" si="19"/>
        <v>-12664.669620885794</v>
      </c>
      <c r="DJ96" s="31">
        <f t="shared" si="19"/>
        <v>-12664.669620885794</v>
      </c>
      <c r="DK96" s="31">
        <f t="shared" si="19"/>
        <v>-12664.669620885794</v>
      </c>
      <c r="DL96" s="31">
        <f t="shared" si="19"/>
        <v>-12664.669620885794</v>
      </c>
      <c r="DM96" s="31">
        <f t="shared" si="19"/>
        <v>-12664.669620885794</v>
      </c>
      <c r="DN96" s="31">
        <f t="shared" si="19"/>
        <v>-12664.669620885794</v>
      </c>
      <c r="DO96" s="31">
        <f t="shared" si="19"/>
        <v>-12664.669620885794</v>
      </c>
      <c r="DP96" s="31">
        <f t="shared" si="19"/>
        <v>-12664.669620885794</v>
      </c>
      <c r="DQ96" s="31">
        <f t="shared" si="19"/>
        <v>-12664.669620885794</v>
      </c>
      <c r="DR96" s="31">
        <f t="shared" si="19"/>
        <v>-12664.669620885794</v>
      </c>
      <c r="DS96" s="31">
        <f t="shared" si="19"/>
        <v>-12664.669620885794</v>
      </c>
      <c r="DT96" s="31">
        <f t="shared" si="19"/>
        <v>-12664.669620885794</v>
      </c>
      <c r="DU96" s="31">
        <f t="shared" si="19"/>
        <v>-12664.669620885794</v>
      </c>
      <c r="DV96" s="31">
        <f t="shared" si="19"/>
        <v>-12664.669620885794</v>
      </c>
      <c r="DW96" s="31">
        <f t="shared" si="19"/>
        <v>-12664.669620885794</v>
      </c>
      <c r="DX96" s="31">
        <f t="shared" si="19"/>
        <v>-12664.669620885794</v>
      </c>
      <c r="DY96" s="31">
        <f t="shared" si="19"/>
        <v>-12664.669620885794</v>
      </c>
      <c r="DZ96" s="31">
        <f t="shared" si="19"/>
        <v>-12664.669620885794</v>
      </c>
      <c r="EA96" s="31">
        <f t="shared" si="19"/>
        <v>-12664.669620885794</v>
      </c>
      <c r="EB96" s="31">
        <f t="shared" si="19"/>
        <v>-12664.669620885794</v>
      </c>
      <c r="EC96" s="31">
        <f t="shared" si="19"/>
        <v>-12664.669620885794</v>
      </c>
      <c r="ED96" s="31">
        <f t="shared" si="19"/>
        <v>-12664.669620885794</v>
      </c>
      <c r="EE96" s="31">
        <f t="shared" si="19"/>
        <v>-12664.669620885794</v>
      </c>
      <c r="EF96" s="31">
        <f t="shared" si="19"/>
        <v>-12664.669620885794</v>
      </c>
      <c r="EG96" s="31">
        <f t="shared" si="19"/>
        <v>-12664.669620885794</v>
      </c>
      <c r="EH96" s="31">
        <f t="shared" si="19"/>
        <v>-12664.669620885794</v>
      </c>
      <c r="EI96" s="31">
        <f t="shared" si="19"/>
        <v>-12664.669620885794</v>
      </c>
      <c r="EJ96" s="31">
        <f t="shared" si="19"/>
        <v>-12664.669620885794</v>
      </c>
      <c r="EK96" s="31">
        <f t="shared" si="19"/>
        <v>-12664.669620885794</v>
      </c>
      <c r="EL96" s="31">
        <f t="shared" si="19"/>
        <v>-12664.669620885794</v>
      </c>
      <c r="EM96" s="31">
        <f t="shared" si="19"/>
        <v>-12664.669620885794</v>
      </c>
      <c r="EN96" s="31">
        <f t="shared" si="19"/>
        <v>-12664.669620885794</v>
      </c>
      <c r="EO96" s="31">
        <f t="shared" si="19"/>
        <v>-12664.669620885794</v>
      </c>
      <c r="EP96" s="31">
        <f t="shared" si="19"/>
        <v>-12664.669620885794</v>
      </c>
      <c r="EQ96" s="27"/>
    </row>
    <row r="97" spans="2:147" ht="15.75" customHeight="1" x14ac:dyDescent="0.2">
      <c r="B97" s="7" t="s">
        <v>187</v>
      </c>
      <c r="Z97" s="3"/>
      <c r="AA97" s="124">
        <f t="shared" ref="AA97:EP97" si="20">AA92</f>
        <v>6120.975120000001</v>
      </c>
      <c r="AB97" s="124">
        <f t="shared" si="20"/>
        <v>6116.1756946415771</v>
      </c>
      <c r="AC97" s="124">
        <f t="shared" si="20"/>
        <v>6111.3484726112865</v>
      </c>
      <c r="AD97" s="124">
        <f t="shared" si="20"/>
        <v>6106.4932929200713</v>
      </c>
      <c r="AE97" s="124">
        <f t="shared" si="20"/>
        <v>6101.6099936464771</v>
      </c>
      <c r="AF97" s="124">
        <f t="shared" si="20"/>
        <v>6096.6984119312556</v>
      </c>
      <c r="AG97" s="124">
        <f t="shared" si="20"/>
        <v>6091.7583839719346</v>
      </c>
      <c r="AH97" s="124">
        <f t="shared" si="20"/>
        <v>6086.7897450173487</v>
      </c>
      <c r="AI97" s="124">
        <f t="shared" si="20"/>
        <v>6081.7923293621507</v>
      </c>
      <c r="AJ97" s="124">
        <f t="shared" si="20"/>
        <v>6076.7659703412837</v>
      </c>
      <c r="AK97" s="124">
        <f t="shared" si="20"/>
        <v>6071.7105003244214</v>
      </c>
      <c r="AL97" s="124">
        <f t="shared" si="20"/>
        <v>6066.6257507103765</v>
      </c>
      <c r="AM97" s="124">
        <f t="shared" si="20"/>
        <v>6061.5115519214842</v>
      </c>
      <c r="AN97" s="124">
        <f t="shared" si="20"/>
        <v>6056.3677333979394</v>
      </c>
      <c r="AO97" s="124">
        <f t="shared" si="20"/>
        <v>6051.1941235921131</v>
      </c>
      <c r="AP97" s="124">
        <f t="shared" si="20"/>
        <v>6045.9905499628276</v>
      </c>
      <c r="AQ97" s="124">
        <f t="shared" si="20"/>
        <v>6040.7568389696053</v>
      </c>
      <c r="AR97" s="124">
        <f t="shared" si="20"/>
        <v>6035.4928160668806</v>
      </c>
      <c r="AS97" s="124">
        <f t="shared" si="20"/>
        <v>6030.198305698179</v>
      </c>
      <c r="AT97" s="124">
        <f t="shared" si="20"/>
        <v>6024.8731312902582</v>
      </c>
      <c r="AU97" s="124">
        <f t="shared" si="20"/>
        <v>6019.517115247224</v>
      </c>
      <c r="AV97" s="124">
        <f t="shared" si="20"/>
        <v>6014.1300789446077</v>
      </c>
      <c r="AW97" s="124">
        <f t="shared" si="20"/>
        <v>6008.7118427234054</v>
      </c>
      <c r="AX97" s="124">
        <f t="shared" si="20"/>
        <v>6003.2622258840884</v>
      </c>
      <c r="AY97" s="124">
        <f t="shared" si="20"/>
        <v>5997.7810466805777</v>
      </c>
      <c r="AZ97" s="124">
        <f t="shared" si="20"/>
        <v>5992.268122314179</v>
      </c>
      <c r="BA97" s="124">
        <f t="shared" si="20"/>
        <v>5986.7232689274924</v>
      </c>
      <c r="BB97" s="124">
        <f t="shared" si="20"/>
        <v>5981.1463015982745</v>
      </c>
      <c r="BC97" s="124">
        <f t="shared" si="20"/>
        <v>5975.5370343332743</v>
      </c>
      <c r="BD97" s="124">
        <f t="shared" si="20"/>
        <v>5969.8952800620318</v>
      </c>
      <c r="BE97" s="124">
        <f t="shared" si="20"/>
        <v>5964.2208506306351</v>
      </c>
      <c r="BF97" s="124">
        <f t="shared" si="20"/>
        <v>5958.5135567954467</v>
      </c>
      <c r="BG97" s="124">
        <f t="shared" si="20"/>
        <v>5952.7732082167968</v>
      </c>
      <c r="BH97" s="124">
        <f t="shared" si="20"/>
        <v>5946.9996134526291</v>
      </c>
      <c r="BI97" s="124">
        <f t="shared" si="20"/>
        <v>5941.1925799521196</v>
      </c>
      <c r="BJ97" s="124">
        <f t="shared" si="20"/>
        <v>5935.3519140492526</v>
      </c>
      <c r="BK97" s="124">
        <f t="shared" si="20"/>
        <v>5929.4774209563657</v>
      </c>
      <c r="BL97" s="124">
        <f t="shared" si="20"/>
        <v>5923.5689047576479</v>
      </c>
      <c r="BM97" s="124">
        <f t="shared" si="20"/>
        <v>5917.6261684026131</v>
      </c>
      <c r="BN97" s="124">
        <f t="shared" si="20"/>
        <v>5911.6490136995217</v>
      </c>
      <c r="BO97" s="124">
        <f t="shared" si="20"/>
        <v>5905.6372413087738</v>
      </c>
      <c r="BP97" s="124">
        <f t="shared" si="20"/>
        <v>5899.5906507362643</v>
      </c>
      <c r="BQ97" s="124">
        <f t="shared" si="20"/>
        <v>5893.5090403266895</v>
      </c>
      <c r="BR97" s="124">
        <f t="shared" si="20"/>
        <v>5887.3922072568248</v>
      </c>
      <c r="BS97" s="124">
        <f t="shared" si="20"/>
        <v>5881.239947528763</v>
      </c>
      <c r="BT97" s="124">
        <f t="shared" si="20"/>
        <v>5875.0520559631104</v>
      </c>
      <c r="BU97" s="124">
        <f t="shared" si="20"/>
        <v>5868.8283261921406</v>
      </c>
      <c r="BV97" s="124">
        <f t="shared" si="20"/>
        <v>5862.5685506529144</v>
      </c>
      <c r="BW97" s="124">
        <f t="shared" si="20"/>
        <v>5856.2725205803554</v>
      </c>
      <c r="BX97" s="124">
        <f t="shared" si="20"/>
        <v>5849.9400260002931</v>
      </c>
      <c r="BY97" s="124">
        <f t="shared" si="20"/>
        <v>5843.5708557224543</v>
      </c>
      <c r="BZ97" s="124">
        <f t="shared" si="20"/>
        <v>5837.1647973334248</v>
      </c>
      <c r="CA97" s="124">
        <f t="shared" si="20"/>
        <v>5830.7216371895565</v>
      </c>
      <c r="CB97" s="124">
        <f t="shared" si="20"/>
        <v>5824.241160409857</v>
      </c>
      <c r="CC97" s="124">
        <f t="shared" si="20"/>
        <v>5817.7231508688074</v>
      </c>
      <c r="CD97" s="124">
        <f t="shared" si="20"/>
        <v>5811.1673911891658</v>
      </c>
      <c r="CE97" s="124">
        <f t="shared" si="20"/>
        <v>5804.5736627347133</v>
      </c>
      <c r="CF97" s="124">
        <f t="shared" si="20"/>
        <v>5797.9417456029632</v>
      </c>
      <c r="CG97" s="124">
        <f t="shared" si="20"/>
        <v>5791.2714186178237</v>
      </c>
      <c r="CH97" s="124">
        <f t="shared" si="20"/>
        <v>5784.5624593222283</v>
      </c>
      <c r="CI97" s="124">
        <f t="shared" si="20"/>
        <v>5777.8146439707134</v>
      </c>
      <c r="CJ97" s="124">
        <f t="shared" si="20"/>
        <v>5771.0277475219527</v>
      </c>
      <c r="CK97" s="124">
        <f t="shared" si="20"/>
        <v>5764.2015436312622</v>
      </c>
      <c r="CL97" s="124">
        <f t="shared" si="20"/>
        <v>5757.3358046430358</v>
      </c>
      <c r="CM97" s="124">
        <f t="shared" si="20"/>
        <v>5750.4303015831711</v>
      </c>
      <c r="CN97" s="124">
        <f t="shared" si="20"/>
        <v>5743.4848041514169</v>
      </c>
      <c r="CO97" s="124">
        <f t="shared" si="20"/>
        <v>5736.4990807137037</v>
      </c>
      <c r="CP97" s="124">
        <f t="shared" si="20"/>
        <v>5729.4728982944143</v>
      </c>
      <c r="CQ97" s="124">
        <f t="shared" si="20"/>
        <v>5722.4060225686135</v>
      </c>
      <c r="CR97" s="124">
        <f t="shared" si="20"/>
        <v>5715.2982178542334</v>
      </c>
      <c r="CS97" s="124">
        <f t="shared" si="20"/>
        <v>5708.1492471042156</v>
      </c>
      <c r="CT97" s="124">
        <f t="shared" si="20"/>
        <v>5700.9588718986051</v>
      </c>
      <c r="CU97" s="124">
        <f t="shared" si="20"/>
        <v>5693.7268524365945</v>
      </c>
      <c r="CV97" s="124">
        <f t="shared" si="20"/>
        <v>5686.4529475285335</v>
      </c>
      <c r="CW97" s="124">
        <f t="shared" si="20"/>
        <v>5679.1369145878798</v>
      </c>
      <c r="CX97" s="124">
        <f t="shared" si="20"/>
        <v>5671.7785096231109</v>
      </c>
      <c r="CY97" s="124">
        <f t="shared" si="20"/>
        <v>5664.377487229588</v>
      </c>
      <c r="CZ97" s="124">
        <f t="shared" si="20"/>
        <v>5656.9336005813693</v>
      </c>
      <c r="DA97" s="124">
        <f t="shared" si="20"/>
        <v>5649.4466014229802</v>
      </c>
      <c r="DB97" s="124">
        <f t="shared" si="20"/>
        <v>5641.9162400611312</v>
      </c>
      <c r="DC97" s="124">
        <f t="shared" si="20"/>
        <v>5634.3422653563948</v>
      </c>
      <c r="DD97" s="124">
        <f t="shared" si="20"/>
        <v>5626.7244247148283</v>
      </c>
      <c r="DE97" s="124">
        <f t="shared" si="20"/>
        <v>5619.062464079545</v>
      </c>
      <c r="DF97" s="124">
        <f t="shared" si="20"/>
        <v>5611.3561279222495</v>
      </c>
      <c r="DG97" s="124">
        <f t="shared" si="20"/>
        <v>5603.6051592347094</v>
      </c>
      <c r="DH97" s="124">
        <f t="shared" si="20"/>
        <v>5595.809299520186</v>
      </c>
      <c r="DI97" s="124">
        <f t="shared" si="20"/>
        <v>5587.9682887848185</v>
      </c>
      <c r="DJ97" s="124">
        <f t="shared" si="20"/>
        <v>5580.0818655289404</v>
      </c>
      <c r="DK97" s="124">
        <f t="shared" si="20"/>
        <v>5572.1497667383728</v>
      </c>
      <c r="DL97" s="124">
        <f t="shared" si="20"/>
        <v>5564.1717278756423</v>
      </c>
      <c r="DM97" s="124">
        <f t="shared" si="20"/>
        <v>5556.1474828711653</v>
      </c>
      <c r="DN97" s="124">
        <f t="shared" si="20"/>
        <v>5548.0767641143711</v>
      </c>
      <c r="DO97" s="124">
        <f t="shared" si="20"/>
        <v>5539.9593024447768</v>
      </c>
      <c r="DP97" s="124">
        <f t="shared" si="20"/>
        <v>5531.7948271430132</v>
      </c>
      <c r="DQ97" s="124">
        <f t="shared" si="20"/>
        <v>5523.5830659217936</v>
      </c>
      <c r="DR97" s="124">
        <f t="shared" si="20"/>
        <v>5515.3237449168337</v>
      </c>
      <c r="DS97" s="124">
        <f t="shared" si="20"/>
        <v>5507.0165886777204</v>
      </c>
      <c r="DT97" s="124">
        <f t="shared" si="20"/>
        <v>5498.6613201587215</v>
      </c>
      <c r="DU97" s="124">
        <f t="shared" si="20"/>
        <v>5490.2576607095507</v>
      </c>
      <c r="DV97" s="124">
        <f t="shared" si="20"/>
        <v>5481.8053300660704</v>
      </c>
      <c r="DW97" s="124">
        <f t="shared" si="20"/>
        <v>5473.304046340947</v>
      </c>
      <c r="DX97" s="124">
        <f t="shared" si="20"/>
        <v>5464.7535260142486</v>
      </c>
      <c r="DY97" s="124">
        <f t="shared" si="20"/>
        <v>5456.1534839239903</v>
      </c>
      <c r="DZ97" s="124">
        <f t="shared" si="20"/>
        <v>5447.5036332566278</v>
      </c>
      <c r="EA97" s="124">
        <f t="shared" si="20"/>
        <v>5438.8036855374821</v>
      </c>
      <c r="EB97" s="124">
        <f t="shared" si="20"/>
        <v>5430.0533506211304</v>
      </c>
      <c r="EC97" s="124">
        <f t="shared" si="20"/>
        <v>5421.2523366817213</v>
      </c>
      <c r="ED97" s="124">
        <f t="shared" si="20"/>
        <v>5412.4003502032465</v>
      </c>
      <c r="EE97" s="124">
        <f t="shared" si="20"/>
        <v>5403.4970959697512</v>
      </c>
      <c r="EF97" s="124">
        <f t="shared" si="20"/>
        <v>5394.542277055486</v>
      </c>
      <c r="EG97" s="124">
        <f t="shared" si="20"/>
        <v>5385.5355948150091</v>
      </c>
      <c r="EH97" s="124">
        <f t="shared" si="20"/>
        <v>5376.4767488732232</v>
      </c>
      <c r="EI97" s="124">
        <f t="shared" si="20"/>
        <v>5367.365437115358</v>
      </c>
      <c r="EJ97" s="124">
        <f t="shared" si="20"/>
        <v>5358.2013556768943</v>
      </c>
      <c r="EK97" s="124">
        <f t="shared" si="20"/>
        <v>5348.9841989334327</v>
      </c>
      <c r="EL97" s="124">
        <f t="shared" si="20"/>
        <v>5339.7136594904996</v>
      </c>
      <c r="EM97" s="124">
        <f t="shared" si="20"/>
        <v>5330.3894281732919</v>
      </c>
      <c r="EN97" s="124">
        <f t="shared" si="20"/>
        <v>5321.0111940163715</v>
      </c>
      <c r="EO97" s="124">
        <f t="shared" si="20"/>
        <v>5311.5786442532944</v>
      </c>
      <c r="EP97" s="124">
        <f t="shared" si="20"/>
        <v>5302.0914643061706</v>
      </c>
      <c r="EQ97" s="27"/>
    </row>
    <row r="98" spans="2:147" ht="15.75" customHeight="1" x14ac:dyDescent="0.2">
      <c r="B98" s="7"/>
      <c r="C98" s="65" t="s">
        <v>191</v>
      </c>
      <c r="D98" s="66"/>
      <c r="E98" s="66"/>
      <c r="F98" s="66"/>
      <c r="G98" s="66"/>
      <c r="H98" s="66"/>
      <c r="I98" s="66"/>
      <c r="J98" s="66"/>
      <c r="K98" s="66"/>
      <c r="L98" s="66"/>
      <c r="M98" s="66"/>
      <c r="N98" s="66"/>
      <c r="O98" s="66"/>
      <c r="P98" s="66"/>
      <c r="Q98" s="66"/>
      <c r="R98" s="66"/>
      <c r="S98" s="66"/>
      <c r="T98" s="66"/>
      <c r="U98" s="66"/>
      <c r="V98" s="66"/>
      <c r="W98" s="66"/>
      <c r="X98" s="66"/>
      <c r="Y98" s="66"/>
      <c r="Z98" s="158"/>
      <c r="AA98" s="165">
        <f t="shared" ref="AA98:EP98" si="21">SUM(AA95:AA97)</f>
        <v>10533.59130767844</v>
      </c>
      <c r="AB98" s="165">
        <f t="shared" si="21"/>
        <v>10528.791882320016</v>
      </c>
      <c r="AC98" s="165">
        <f t="shared" si="21"/>
        <v>10523.964660289726</v>
      </c>
      <c r="AD98" s="165">
        <f t="shared" si="21"/>
        <v>10519.10948059851</v>
      </c>
      <c r="AE98" s="165">
        <f t="shared" si="21"/>
        <v>10514.226181324917</v>
      </c>
      <c r="AF98" s="165">
        <f t="shared" si="21"/>
        <v>10509.314599609694</v>
      </c>
      <c r="AG98" s="165">
        <f t="shared" si="21"/>
        <v>10504.374571650373</v>
      </c>
      <c r="AH98" s="165">
        <f t="shared" si="21"/>
        <v>10499.405932695787</v>
      </c>
      <c r="AI98" s="165">
        <f t="shared" si="21"/>
        <v>10494.408517040589</v>
      </c>
      <c r="AJ98" s="165">
        <f t="shared" si="21"/>
        <v>10489.382158019722</v>
      </c>
      <c r="AK98" s="165">
        <f t="shared" si="21"/>
        <v>10484.32668800286</v>
      </c>
      <c r="AL98" s="165">
        <f t="shared" si="21"/>
        <v>10479.241938388815</v>
      </c>
      <c r="AM98" s="165">
        <f t="shared" si="21"/>
        <v>11460.376182086678</v>
      </c>
      <c r="AN98" s="165">
        <f t="shared" si="21"/>
        <v>11455.232363563133</v>
      </c>
      <c r="AO98" s="165">
        <f t="shared" si="21"/>
        <v>11450.058753757306</v>
      </c>
      <c r="AP98" s="165">
        <f t="shared" si="21"/>
        <v>11444.855180128021</v>
      </c>
      <c r="AQ98" s="165">
        <f t="shared" si="21"/>
        <v>11439.6214691348</v>
      </c>
      <c r="AR98" s="165">
        <f t="shared" si="21"/>
        <v>11434.357446232074</v>
      </c>
      <c r="AS98" s="165">
        <f t="shared" si="21"/>
        <v>11429.062935863372</v>
      </c>
      <c r="AT98" s="165">
        <f t="shared" si="21"/>
        <v>11423.737761455452</v>
      </c>
      <c r="AU98" s="165">
        <f t="shared" si="21"/>
        <v>11418.381745412418</v>
      </c>
      <c r="AV98" s="165">
        <f t="shared" si="21"/>
        <v>11412.9947091098</v>
      </c>
      <c r="AW98" s="165">
        <f t="shared" si="21"/>
        <v>11407.576472888599</v>
      </c>
      <c r="AX98" s="165">
        <f t="shared" si="21"/>
        <v>11402.126856049283</v>
      </c>
      <c r="AY98" s="165">
        <f t="shared" si="21"/>
        <v>12430.234607564555</v>
      </c>
      <c r="AZ98" s="165">
        <f t="shared" si="21"/>
        <v>12424.721683198155</v>
      </c>
      <c r="BA98" s="165">
        <f t="shared" si="21"/>
        <v>12419.176829811469</v>
      </c>
      <c r="BB98" s="165">
        <f t="shared" si="21"/>
        <v>12413.59986248225</v>
      </c>
      <c r="BC98" s="165">
        <f t="shared" si="21"/>
        <v>12407.99059521725</v>
      </c>
      <c r="BD98" s="165">
        <f t="shared" si="21"/>
        <v>12402.348840946008</v>
      </c>
      <c r="BE98" s="165">
        <f t="shared" si="21"/>
        <v>12396.67441151461</v>
      </c>
      <c r="BF98" s="165">
        <f t="shared" si="21"/>
        <v>12390.967117679422</v>
      </c>
      <c r="BG98" s="165">
        <f t="shared" si="21"/>
        <v>12385.226769100773</v>
      </c>
      <c r="BH98" s="165">
        <f t="shared" si="21"/>
        <v>12379.453174336606</v>
      </c>
      <c r="BI98" s="165">
        <f t="shared" si="21"/>
        <v>12373.646140836096</v>
      </c>
      <c r="BJ98" s="165">
        <f t="shared" si="21"/>
        <v>12367.80547493323</v>
      </c>
      <c r="BK98" s="165">
        <f t="shared" si="21"/>
        <v>13444.978898477173</v>
      </c>
      <c r="BL98" s="165">
        <f t="shared" si="21"/>
        <v>13439.070382278456</v>
      </c>
      <c r="BM98" s="165">
        <f t="shared" si="21"/>
        <v>13433.127645923421</v>
      </c>
      <c r="BN98" s="165">
        <f t="shared" si="21"/>
        <v>13427.150491220329</v>
      </c>
      <c r="BO98" s="165">
        <f t="shared" si="21"/>
        <v>13421.138718829581</v>
      </c>
      <c r="BP98" s="165">
        <f t="shared" si="21"/>
        <v>13415.092128257071</v>
      </c>
      <c r="BQ98" s="165">
        <f t="shared" si="21"/>
        <v>13409.010517847497</v>
      </c>
      <c r="BR98" s="165">
        <f t="shared" si="21"/>
        <v>13402.893684777631</v>
      </c>
      <c r="BS98" s="165">
        <f t="shared" si="21"/>
        <v>13396.741425049571</v>
      </c>
      <c r="BT98" s="165">
        <f t="shared" si="21"/>
        <v>13390.553533483919</v>
      </c>
      <c r="BU98" s="165">
        <f t="shared" si="21"/>
        <v>13384.329803712948</v>
      </c>
      <c r="BV98" s="165">
        <f t="shared" si="21"/>
        <v>13378.070028173723</v>
      </c>
      <c r="BW98" s="165">
        <f t="shared" si="21"/>
        <v>14506.49123958276</v>
      </c>
      <c r="BX98" s="165">
        <f t="shared" si="21"/>
        <v>14500.158745002698</v>
      </c>
      <c r="BY98" s="165">
        <f t="shared" si="21"/>
        <v>14493.789574724859</v>
      </c>
      <c r="BZ98" s="165">
        <f t="shared" si="21"/>
        <v>14487.383516335831</v>
      </c>
      <c r="CA98" s="165">
        <f t="shared" si="21"/>
        <v>14480.940356191961</v>
      </c>
      <c r="CB98" s="165">
        <f t="shared" si="21"/>
        <v>14474.459879412261</v>
      </c>
      <c r="CC98" s="165">
        <f t="shared" si="21"/>
        <v>14467.941869871212</v>
      </c>
      <c r="CD98" s="165">
        <f t="shared" si="21"/>
        <v>14461.386110191572</v>
      </c>
      <c r="CE98" s="165">
        <f t="shared" si="21"/>
        <v>14454.792381737119</v>
      </c>
      <c r="CF98" s="165">
        <f t="shared" si="21"/>
        <v>14448.160464605367</v>
      </c>
      <c r="CG98" s="165">
        <f t="shared" si="21"/>
        <v>14441.490137620229</v>
      </c>
      <c r="CH98" s="165">
        <f t="shared" si="21"/>
        <v>14434.781178324632</v>
      </c>
      <c r="CI98" s="165">
        <f t="shared" si="21"/>
        <v>15616.726029814647</v>
      </c>
      <c r="CJ98" s="165">
        <f t="shared" si="21"/>
        <v>15609.939133365886</v>
      </c>
      <c r="CK98" s="165">
        <f t="shared" si="21"/>
        <v>15603.112929475195</v>
      </c>
      <c r="CL98" s="165">
        <f t="shared" si="21"/>
        <v>15596.247190486971</v>
      </c>
      <c r="CM98" s="165">
        <f t="shared" si="21"/>
        <v>15589.341687427106</v>
      </c>
      <c r="CN98" s="165">
        <f t="shared" si="21"/>
        <v>15582.39618999535</v>
      </c>
      <c r="CO98" s="165">
        <f t="shared" si="21"/>
        <v>15575.410466557638</v>
      </c>
      <c r="CP98" s="165">
        <f t="shared" si="21"/>
        <v>15568.384284138348</v>
      </c>
      <c r="CQ98" s="165">
        <f t="shared" si="21"/>
        <v>15561.317408412548</v>
      </c>
      <c r="CR98" s="165">
        <f t="shared" si="21"/>
        <v>15554.209603698167</v>
      </c>
      <c r="CS98" s="165">
        <f t="shared" si="21"/>
        <v>15547.060632948149</v>
      </c>
      <c r="CT98" s="165">
        <f t="shared" si="21"/>
        <v>15539.870257742539</v>
      </c>
      <c r="CU98" s="165">
        <f t="shared" si="21"/>
        <v>16777.712278973868</v>
      </c>
      <c r="CV98" s="165">
        <f t="shared" si="21"/>
        <v>16770.438374065809</v>
      </c>
      <c r="CW98" s="165">
        <f t="shared" si="21"/>
        <v>16763.122341125156</v>
      </c>
      <c r="CX98" s="165">
        <f t="shared" si="21"/>
        <v>16755.763936160387</v>
      </c>
      <c r="CY98" s="165">
        <f t="shared" si="21"/>
        <v>16748.362913766861</v>
      </c>
      <c r="CZ98" s="165">
        <f t="shared" si="21"/>
        <v>16740.919027118645</v>
      </c>
      <c r="DA98" s="165">
        <f t="shared" si="21"/>
        <v>16733.432027960254</v>
      </c>
      <c r="DB98" s="165">
        <f t="shared" si="21"/>
        <v>16725.901666598405</v>
      </c>
      <c r="DC98" s="165">
        <f t="shared" si="21"/>
        <v>16718.327691893668</v>
      </c>
      <c r="DD98" s="165">
        <f t="shared" si="21"/>
        <v>16710.709851252104</v>
      </c>
      <c r="DE98" s="165">
        <f t="shared" si="21"/>
        <v>16703.047890616821</v>
      </c>
      <c r="DF98" s="165">
        <f t="shared" si="21"/>
        <v>16695.341554459523</v>
      </c>
      <c r="DG98" s="165">
        <f t="shared" si="21"/>
        <v>17991.556056219451</v>
      </c>
      <c r="DH98" s="165">
        <f t="shared" si="21"/>
        <v>17983.760196504925</v>
      </c>
      <c r="DI98" s="165">
        <f t="shared" si="21"/>
        <v>17975.919185769559</v>
      </c>
      <c r="DJ98" s="165">
        <f t="shared" si="21"/>
        <v>17968.032762513682</v>
      </c>
      <c r="DK98" s="165">
        <f t="shared" si="21"/>
        <v>17960.100663723115</v>
      </c>
      <c r="DL98" s="165">
        <f t="shared" si="21"/>
        <v>17952.122624860385</v>
      </c>
      <c r="DM98" s="165">
        <f t="shared" si="21"/>
        <v>17944.098379855906</v>
      </c>
      <c r="DN98" s="165">
        <f t="shared" si="21"/>
        <v>17936.027661099113</v>
      </c>
      <c r="DO98" s="165">
        <f t="shared" si="21"/>
        <v>17927.91019942952</v>
      </c>
      <c r="DP98" s="165">
        <f t="shared" si="21"/>
        <v>17919.745724127755</v>
      </c>
      <c r="DQ98" s="165">
        <f t="shared" si="21"/>
        <v>17911.533962906535</v>
      </c>
      <c r="DR98" s="165">
        <f t="shared" si="21"/>
        <v>17903.274641901575</v>
      </c>
      <c r="DS98" s="165">
        <f t="shared" si="21"/>
        <v>19260.442988954732</v>
      </c>
      <c r="DT98" s="165">
        <f t="shared" si="21"/>
        <v>19252.087720435731</v>
      </c>
      <c r="DU98" s="165">
        <f t="shared" si="21"/>
        <v>19243.684060986561</v>
      </c>
      <c r="DV98" s="165">
        <f t="shared" si="21"/>
        <v>19235.231730343083</v>
      </c>
      <c r="DW98" s="165">
        <f t="shared" si="21"/>
        <v>19226.730446617956</v>
      </c>
      <c r="DX98" s="165">
        <f t="shared" si="21"/>
        <v>19218.179926291261</v>
      </c>
      <c r="DY98" s="165">
        <f t="shared" si="21"/>
        <v>19209.579884201001</v>
      </c>
      <c r="DZ98" s="165">
        <f t="shared" si="21"/>
        <v>19200.930033533637</v>
      </c>
      <c r="EA98" s="165">
        <f t="shared" si="21"/>
        <v>19192.230085814492</v>
      </c>
      <c r="EB98" s="165">
        <f t="shared" si="21"/>
        <v>19183.479750898143</v>
      </c>
      <c r="EC98" s="165">
        <f t="shared" si="21"/>
        <v>19174.678736958733</v>
      </c>
      <c r="ED98" s="165">
        <f t="shared" si="21"/>
        <v>19165.826750480257</v>
      </c>
      <c r="EE98" s="165">
        <f t="shared" si="21"/>
        <v>20586.64081039124</v>
      </c>
      <c r="EF98" s="165">
        <f t="shared" si="21"/>
        <v>20577.685991476978</v>
      </c>
      <c r="EG98" s="165">
        <f t="shared" si="21"/>
        <v>20568.679309236501</v>
      </c>
      <c r="EH98" s="165">
        <f t="shared" si="21"/>
        <v>20559.620463294712</v>
      </c>
      <c r="EI98" s="165">
        <f t="shared" si="21"/>
        <v>20550.509151536848</v>
      </c>
      <c r="EJ98" s="165">
        <f t="shared" si="21"/>
        <v>20541.345070098385</v>
      </c>
      <c r="EK98" s="165">
        <f t="shared" si="21"/>
        <v>20532.127913354925</v>
      </c>
      <c r="EL98" s="165">
        <f t="shared" si="21"/>
        <v>20522.857373911989</v>
      </c>
      <c r="EM98" s="165">
        <f t="shared" si="21"/>
        <v>20513.533142594781</v>
      </c>
      <c r="EN98" s="165">
        <f t="shared" si="21"/>
        <v>20504.154908437864</v>
      </c>
      <c r="EO98" s="165">
        <f t="shared" si="21"/>
        <v>20494.722358674786</v>
      </c>
      <c r="EP98" s="165">
        <f t="shared" si="21"/>
        <v>20485.23517872766</v>
      </c>
      <c r="EQ98" s="27"/>
    </row>
    <row r="99" spans="2:147" ht="15.75" customHeight="1" x14ac:dyDescent="0.2">
      <c r="B99" s="7"/>
      <c r="Z99" s="3"/>
      <c r="EQ99" s="27"/>
    </row>
    <row r="100" spans="2:147" ht="15.75" customHeight="1" x14ac:dyDescent="0.2"/>
    <row r="101" spans="2:147" ht="15.75" customHeight="1" x14ac:dyDescent="0.2"/>
    <row r="102" spans="2:147" ht="15.75" customHeight="1" x14ac:dyDescent="0.2"/>
    <row r="103" spans="2:147" ht="15.75" customHeight="1" x14ac:dyDescent="0.2"/>
    <row r="104" spans="2:147" ht="15.75" customHeight="1" x14ac:dyDescent="0.2"/>
    <row r="105" spans="2:147" ht="15.75" customHeight="1" x14ac:dyDescent="0.2"/>
    <row r="106" spans="2:147" ht="15.75" customHeight="1" x14ac:dyDescent="0.2"/>
    <row r="107" spans="2:147" ht="15.75" customHeight="1" x14ac:dyDescent="0.2"/>
    <row r="108" spans="2:147" ht="15.75" customHeight="1" x14ac:dyDescent="0.2"/>
    <row r="109" spans="2:147" ht="15.75" customHeight="1" x14ac:dyDescent="0.2"/>
    <row r="110" spans="2:147" ht="15.75" customHeight="1" x14ac:dyDescent="0.2"/>
    <row r="111" spans="2:147" ht="15.75" customHeight="1" x14ac:dyDescent="0.2"/>
    <row r="112" spans="2:147"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Z1000"/>
  <sheetViews>
    <sheetView workbookViewId="0">
      <selection activeCell="J1" sqref="J1:O9"/>
    </sheetView>
  </sheetViews>
  <sheetFormatPr baseColWidth="10" defaultColWidth="11.1640625" defaultRowHeight="15" customHeight="1" x14ac:dyDescent="0.2"/>
  <cols>
    <col min="1" max="1" width="4.1640625" customWidth="1"/>
    <col min="2" max="2" width="15.6640625" customWidth="1"/>
    <col min="3" max="3" width="14" customWidth="1"/>
    <col min="4" max="5" width="10.5" customWidth="1"/>
    <col min="6" max="6" width="14" customWidth="1"/>
    <col min="7" max="7" width="6.1640625" customWidth="1"/>
    <col min="8" max="8" width="10.83203125" customWidth="1"/>
    <col min="9" max="9" width="10.5" customWidth="1"/>
    <col min="10" max="10" width="23.33203125" customWidth="1"/>
    <col min="11" max="11" width="17.5" customWidth="1"/>
    <col min="12" max="12" width="8.5" customWidth="1"/>
    <col min="13" max="13" width="18.1640625" customWidth="1"/>
    <col min="14" max="14" width="11.83203125" customWidth="1"/>
    <col min="15" max="15" width="14.6640625" customWidth="1"/>
    <col min="16" max="16" width="10.83203125" customWidth="1"/>
    <col min="17" max="26" width="10.5" customWidth="1"/>
  </cols>
  <sheetData>
    <row r="1" spans="1:26" ht="15.75" customHeight="1" x14ac:dyDescent="0.2">
      <c r="A1" s="176"/>
      <c r="B1" s="177" t="s">
        <v>258</v>
      </c>
      <c r="C1" s="177"/>
      <c r="D1" s="177"/>
      <c r="E1" s="177"/>
      <c r="F1" s="177"/>
      <c r="G1" s="177"/>
      <c r="H1" s="178"/>
      <c r="J1" s="177" t="s">
        <v>259</v>
      </c>
      <c r="K1" s="125">
        <f>(K4*K6)</f>
        <v>0</v>
      </c>
      <c r="L1" s="179" t="s">
        <v>260</v>
      </c>
      <c r="M1" s="125" t="s">
        <v>261</v>
      </c>
      <c r="N1" s="180" t="s">
        <v>262</v>
      </c>
      <c r="P1" s="178"/>
      <c r="Q1" s="177"/>
      <c r="R1" s="177"/>
      <c r="S1" s="177"/>
      <c r="T1" s="177"/>
      <c r="U1" s="177"/>
      <c r="V1" s="177"/>
      <c r="W1" s="177"/>
      <c r="X1" s="177"/>
      <c r="Y1" s="177"/>
      <c r="Z1" s="177"/>
    </row>
    <row r="2" spans="1:26" ht="15.75" customHeight="1" x14ac:dyDescent="0.2">
      <c r="A2" s="88"/>
      <c r="B2" s="7" t="s">
        <v>263</v>
      </c>
      <c r="C2" s="124">
        <f>'Executive Summary(Best)'!D30</f>
        <v>1800000</v>
      </c>
      <c r="E2" s="181"/>
      <c r="H2" s="27"/>
      <c r="J2" s="7" t="s">
        <v>264</v>
      </c>
      <c r="K2" s="125">
        <v>108000</v>
      </c>
      <c r="L2" s="182">
        <v>0.47431600000000002</v>
      </c>
      <c r="M2" s="125">
        <f t="shared" ref="M2:M4" si="0">(K2*L2)</f>
        <v>51226.128000000004</v>
      </c>
      <c r="N2" s="183">
        <v>4.2449519999999998E-2</v>
      </c>
      <c r="O2" s="125">
        <f t="shared" ref="O2:O4" si="1">(M2*N2)</f>
        <v>2174.5245450585599</v>
      </c>
      <c r="P2" s="27"/>
    </row>
    <row r="3" spans="1:26" ht="15.75" customHeight="1" x14ac:dyDescent="0.2">
      <c r="A3" s="88"/>
      <c r="B3" s="7" t="s">
        <v>265</v>
      </c>
      <c r="C3" s="7">
        <f>'Executive Summary(Best)'!D32</f>
        <v>25</v>
      </c>
      <c r="H3" s="27"/>
      <c r="J3" s="7" t="s">
        <v>266</v>
      </c>
      <c r="K3" s="125">
        <v>1022000</v>
      </c>
      <c r="L3" s="182">
        <v>0.47431600000000002</v>
      </c>
      <c r="M3" s="125">
        <f t="shared" si="0"/>
        <v>484750.95199999999</v>
      </c>
      <c r="N3" s="183">
        <v>4.2449519999999998E-2</v>
      </c>
      <c r="O3" s="125">
        <f t="shared" si="1"/>
        <v>20577.445231943038</v>
      </c>
      <c r="P3" s="27"/>
    </row>
    <row r="4" spans="1:26" ht="15.75" customHeight="1" x14ac:dyDescent="0.2">
      <c r="A4" s="88"/>
      <c r="B4" s="7" t="s">
        <v>267</v>
      </c>
      <c r="C4" s="7">
        <v>0</v>
      </c>
      <c r="H4" s="27"/>
      <c r="J4" s="7" t="s">
        <v>268</v>
      </c>
      <c r="K4" s="125">
        <f>K2+K3</f>
        <v>1130000</v>
      </c>
      <c r="L4" s="182">
        <v>0.47431600000000002</v>
      </c>
      <c r="M4" s="125">
        <f t="shared" si="0"/>
        <v>535977.08000000007</v>
      </c>
      <c r="N4" s="183">
        <v>4.2449519999999998E-2</v>
      </c>
      <c r="O4" s="125">
        <f t="shared" si="1"/>
        <v>22751.969777001603</v>
      </c>
      <c r="P4" s="27"/>
    </row>
    <row r="5" spans="1:26" ht="15.75" customHeight="1" x14ac:dyDescent="0.2">
      <c r="A5" s="88"/>
      <c r="B5" s="7" t="s">
        <v>269</v>
      </c>
      <c r="C5" s="94">
        <f>Int_Rate</f>
        <v>6.9500000000000006E-2</v>
      </c>
      <c r="H5" s="27"/>
      <c r="L5" s="179"/>
      <c r="P5" s="27"/>
    </row>
    <row r="6" spans="1:26" ht="15.75" customHeight="1" x14ac:dyDescent="0.2">
      <c r="A6" s="88"/>
      <c r="B6" s="7" t="s">
        <v>270</v>
      </c>
      <c r="C6" s="7">
        <v>1</v>
      </c>
      <c r="H6" s="27"/>
      <c r="J6" s="177" t="s">
        <v>271</v>
      </c>
      <c r="K6" s="125">
        <f>(K9*K10)</f>
        <v>0</v>
      </c>
      <c r="L6" s="179" t="s">
        <v>260</v>
      </c>
      <c r="M6" s="125" t="s">
        <v>261</v>
      </c>
      <c r="N6" s="180" t="s">
        <v>262</v>
      </c>
      <c r="P6" s="27"/>
    </row>
    <row r="7" spans="1:26" ht="15.75" customHeight="1" x14ac:dyDescent="0.2">
      <c r="A7" s="88"/>
      <c r="B7" s="7" t="s">
        <v>272</v>
      </c>
      <c r="C7" s="181">
        <f>PMT(C5/12,C3*12,-C2)</f>
        <v>12664.669620885794</v>
      </c>
      <c r="D7" s="181"/>
      <c r="H7" s="27"/>
      <c r="J7" s="7" t="s">
        <v>264</v>
      </c>
      <c r="K7" s="125">
        <v>216000</v>
      </c>
      <c r="L7" s="182">
        <v>0.47431600000000002</v>
      </c>
      <c r="M7" s="125">
        <f t="shared" ref="M7:M9" si="2">(K7*L7)</f>
        <v>102452.25600000001</v>
      </c>
      <c r="N7" s="183">
        <v>4.2449519999999998E-2</v>
      </c>
      <c r="O7" s="125">
        <f t="shared" ref="O7:O9" si="3">(M7*N7)</f>
        <v>4349.0490901171197</v>
      </c>
      <c r="P7" s="27"/>
    </row>
    <row r="8" spans="1:26" ht="15.75" customHeight="1" x14ac:dyDescent="0.2">
      <c r="A8" s="88"/>
      <c r="C8" s="181"/>
      <c r="D8" s="181"/>
      <c r="H8" s="27"/>
      <c r="J8" s="7" t="s">
        <v>266</v>
      </c>
      <c r="K8" s="125">
        <v>2000000</v>
      </c>
      <c r="L8" s="182">
        <v>0.47431600000000002</v>
      </c>
      <c r="M8" s="125">
        <f t="shared" si="2"/>
        <v>948632</v>
      </c>
      <c r="N8" s="183">
        <v>4.2449519999999998E-2</v>
      </c>
      <c r="O8" s="125">
        <f t="shared" si="3"/>
        <v>40268.973056639996</v>
      </c>
      <c r="P8" s="27"/>
    </row>
    <row r="9" spans="1:26" ht="15.75" customHeight="1" x14ac:dyDescent="0.2">
      <c r="A9" s="88"/>
      <c r="H9" s="27"/>
      <c r="J9" s="7" t="s">
        <v>268</v>
      </c>
      <c r="K9" s="125">
        <f>K7+K8</f>
        <v>2216000</v>
      </c>
      <c r="L9" s="182">
        <v>0.47431600000000002</v>
      </c>
      <c r="M9" s="125">
        <f t="shared" si="2"/>
        <v>1051084.2560000001</v>
      </c>
      <c r="N9" s="183">
        <v>4.2449519999999998E-2</v>
      </c>
      <c r="O9" s="125">
        <f t="shared" si="3"/>
        <v>44618.022146757117</v>
      </c>
      <c r="P9" s="27"/>
    </row>
    <row r="10" spans="1:26" ht="15.75" customHeight="1" x14ac:dyDescent="0.2">
      <c r="A10" s="184" t="s">
        <v>273</v>
      </c>
      <c r="B10" s="185" t="s">
        <v>274</v>
      </c>
      <c r="C10" s="185" t="s">
        <v>275</v>
      </c>
      <c r="D10" s="185" t="s">
        <v>90</v>
      </c>
      <c r="E10" s="185" t="s">
        <v>276</v>
      </c>
      <c r="F10" s="185" t="s">
        <v>277</v>
      </c>
      <c r="G10" s="185"/>
      <c r="H10" s="185"/>
      <c r="I10" s="186"/>
      <c r="J10" s="186"/>
      <c r="K10" s="186"/>
      <c r="L10" s="187"/>
      <c r="M10" s="186"/>
      <c r="N10" s="186"/>
      <c r="O10" s="186"/>
      <c r="P10" s="185"/>
      <c r="Q10" s="185"/>
      <c r="R10" s="185"/>
      <c r="S10" s="185"/>
      <c r="T10" s="185"/>
      <c r="U10" s="185"/>
      <c r="V10" s="185"/>
      <c r="W10" s="185"/>
      <c r="X10" s="185"/>
      <c r="Y10" s="185"/>
      <c r="Z10" s="185"/>
    </row>
    <row r="11" spans="1:26" ht="15.75" customHeight="1" x14ac:dyDescent="0.2">
      <c r="A11" s="88">
        <v>1</v>
      </c>
      <c r="B11" s="124">
        <f>C2</f>
        <v>1800000</v>
      </c>
      <c r="C11" s="124">
        <f t="shared" ref="C11:C250" si="4">B11*C$5/12</f>
        <v>10425.000000000002</v>
      </c>
      <c r="D11" s="124">
        <f t="shared" ref="D11:D250" si="5">CHOOSE(C$6,C$7-C11,0,G11*C$2)*IF(A11&lt;=C$4,0,1)*IF(A11&gt;(C$3*12+C$4),0,1)</f>
        <v>2239.669620885792</v>
      </c>
      <c r="E11" s="124">
        <f t="shared" ref="E11:E250" si="6">SUM(C11:D11)</f>
        <v>12664.669620885794</v>
      </c>
      <c r="F11" s="124">
        <f t="shared" ref="F11:F250" si="7">(B11-D11)</f>
        <v>1797760.3303791143</v>
      </c>
      <c r="G11" s="94">
        <f t="shared" ref="G11:G250" si="8">1/(C$3*12)*IF(A11&lt;=C$4,0,1)*IF(A11&gt;(C$3*12+C$4),0,1)</f>
        <v>3.3333333333333335E-3</v>
      </c>
      <c r="H11" s="27"/>
      <c r="L11" s="179"/>
      <c r="P11" s="27"/>
    </row>
    <row r="12" spans="1:26" ht="15.75" customHeight="1" x14ac:dyDescent="0.2">
      <c r="A12" s="88">
        <f t="shared" ref="A12:A250" si="9">A11+1</f>
        <v>2</v>
      </c>
      <c r="B12" s="124">
        <f t="shared" ref="B12:B250" si="10">F11</f>
        <v>1797760.3303791143</v>
      </c>
      <c r="C12" s="124">
        <f t="shared" si="4"/>
        <v>10412.02858011237</v>
      </c>
      <c r="D12" s="124">
        <f t="shared" si="5"/>
        <v>2252.6410407734238</v>
      </c>
      <c r="E12" s="124">
        <f t="shared" si="6"/>
        <v>12664.669620885794</v>
      </c>
      <c r="F12" s="124">
        <f t="shared" si="7"/>
        <v>1795507.6893383409</v>
      </c>
      <c r="G12" s="94">
        <f t="shared" si="8"/>
        <v>3.3333333333333335E-3</v>
      </c>
      <c r="H12" s="27"/>
      <c r="L12" s="179"/>
      <c r="P12" s="27"/>
    </row>
    <row r="13" spans="1:26" ht="15.75" customHeight="1" x14ac:dyDescent="0.2">
      <c r="A13" s="88">
        <f t="shared" si="9"/>
        <v>3</v>
      </c>
      <c r="B13" s="124">
        <f t="shared" si="10"/>
        <v>1795507.6893383409</v>
      </c>
      <c r="C13" s="124">
        <f t="shared" si="4"/>
        <v>10398.982034084558</v>
      </c>
      <c r="D13" s="124">
        <f t="shared" si="5"/>
        <v>2265.6875868012357</v>
      </c>
      <c r="E13" s="124">
        <f t="shared" si="6"/>
        <v>12664.669620885794</v>
      </c>
      <c r="F13" s="124">
        <f t="shared" si="7"/>
        <v>1793242.0017515398</v>
      </c>
      <c r="G13" s="94">
        <f t="shared" si="8"/>
        <v>3.3333333333333335E-3</v>
      </c>
      <c r="H13" s="27"/>
      <c r="L13" s="179"/>
      <c r="P13" s="27"/>
    </row>
    <row r="14" spans="1:26" ht="15.75" customHeight="1" x14ac:dyDescent="0.2">
      <c r="A14" s="88">
        <f t="shared" si="9"/>
        <v>4</v>
      </c>
      <c r="B14" s="124">
        <f t="shared" si="10"/>
        <v>1793242.0017515398</v>
      </c>
      <c r="C14" s="124">
        <f t="shared" si="4"/>
        <v>10385.859926811003</v>
      </c>
      <c r="D14" s="124">
        <f t="shared" si="5"/>
        <v>2278.809694074791</v>
      </c>
      <c r="E14" s="124">
        <f t="shared" si="6"/>
        <v>12664.669620885794</v>
      </c>
      <c r="F14" s="124">
        <f t="shared" si="7"/>
        <v>1790963.192057465</v>
      </c>
      <c r="G14" s="94">
        <f t="shared" si="8"/>
        <v>3.3333333333333335E-3</v>
      </c>
      <c r="H14" s="27"/>
      <c r="L14" s="179"/>
      <c r="P14" s="27"/>
    </row>
    <row r="15" spans="1:26" ht="15.75" customHeight="1" x14ac:dyDescent="0.2">
      <c r="A15" s="88">
        <f t="shared" si="9"/>
        <v>5</v>
      </c>
      <c r="B15" s="124">
        <f t="shared" si="10"/>
        <v>1790963.192057465</v>
      </c>
      <c r="C15" s="124">
        <f t="shared" si="4"/>
        <v>10372.661820666153</v>
      </c>
      <c r="D15" s="124">
        <f t="shared" si="5"/>
        <v>2292.0078002196406</v>
      </c>
      <c r="E15" s="124">
        <f t="shared" si="6"/>
        <v>12664.669620885794</v>
      </c>
      <c r="F15" s="124">
        <f t="shared" si="7"/>
        <v>1788671.1842572454</v>
      </c>
      <c r="G15" s="94">
        <f t="shared" si="8"/>
        <v>3.3333333333333335E-3</v>
      </c>
      <c r="H15" s="27"/>
      <c r="L15" s="179"/>
      <c r="P15" s="27"/>
    </row>
    <row r="16" spans="1:26" ht="15.75" customHeight="1" x14ac:dyDescent="0.2">
      <c r="A16" s="88">
        <f t="shared" si="9"/>
        <v>6</v>
      </c>
      <c r="B16" s="124">
        <f t="shared" si="10"/>
        <v>1788671.1842572454</v>
      </c>
      <c r="C16" s="124">
        <f t="shared" si="4"/>
        <v>10359.38727548988</v>
      </c>
      <c r="D16" s="124">
        <f t="shared" si="5"/>
        <v>2305.2823453959136</v>
      </c>
      <c r="E16" s="124">
        <f t="shared" si="6"/>
        <v>12664.669620885794</v>
      </c>
      <c r="F16" s="124">
        <f t="shared" si="7"/>
        <v>1786365.9019118494</v>
      </c>
      <c r="G16" s="94">
        <f t="shared" si="8"/>
        <v>3.3333333333333335E-3</v>
      </c>
      <c r="H16" s="27"/>
      <c r="L16" s="179"/>
      <c r="P16" s="27"/>
    </row>
    <row r="17" spans="1:16" ht="15.75" customHeight="1" x14ac:dyDescent="0.2">
      <c r="A17" s="88">
        <f t="shared" si="9"/>
        <v>7</v>
      </c>
      <c r="B17" s="124">
        <f t="shared" si="10"/>
        <v>1786365.9019118494</v>
      </c>
      <c r="C17" s="124">
        <f t="shared" si="4"/>
        <v>10346.035848572796</v>
      </c>
      <c r="D17" s="124">
        <f t="shared" si="5"/>
        <v>2318.6337723129982</v>
      </c>
      <c r="E17" s="124">
        <f t="shared" si="6"/>
        <v>12664.669620885794</v>
      </c>
      <c r="F17" s="124">
        <f t="shared" si="7"/>
        <v>1784047.2681395365</v>
      </c>
      <c r="G17" s="94">
        <f t="shared" si="8"/>
        <v>3.3333333333333335E-3</v>
      </c>
      <c r="H17" s="27"/>
      <c r="L17" s="179"/>
      <c r="P17" s="27"/>
    </row>
    <row r="18" spans="1:16" ht="15.75" customHeight="1" x14ac:dyDescent="0.2">
      <c r="A18" s="88">
        <f t="shared" si="9"/>
        <v>8</v>
      </c>
      <c r="B18" s="124">
        <f t="shared" si="10"/>
        <v>1784047.2681395365</v>
      </c>
      <c r="C18" s="124">
        <f t="shared" si="4"/>
        <v>10332.607094641482</v>
      </c>
      <c r="D18" s="124">
        <f t="shared" si="5"/>
        <v>2332.0625262443118</v>
      </c>
      <c r="E18" s="124">
        <f t="shared" si="6"/>
        <v>12664.669620885794</v>
      </c>
      <c r="F18" s="124">
        <f t="shared" si="7"/>
        <v>1781715.2056132923</v>
      </c>
      <c r="G18" s="94">
        <f t="shared" si="8"/>
        <v>3.3333333333333335E-3</v>
      </c>
      <c r="H18" s="27"/>
      <c r="L18" s="179"/>
      <c r="P18" s="27"/>
    </row>
    <row r="19" spans="1:16" ht="15.75" customHeight="1" x14ac:dyDescent="0.2">
      <c r="A19" s="88">
        <f t="shared" si="9"/>
        <v>9</v>
      </c>
      <c r="B19" s="124">
        <f t="shared" si="10"/>
        <v>1781715.2056132923</v>
      </c>
      <c r="C19" s="124">
        <f t="shared" si="4"/>
        <v>10319.100565843652</v>
      </c>
      <c r="D19" s="124">
        <f t="shared" si="5"/>
        <v>2345.5690550421423</v>
      </c>
      <c r="E19" s="124">
        <f t="shared" si="6"/>
        <v>12664.669620885794</v>
      </c>
      <c r="F19" s="124">
        <f t="shared" si="7"/>
        <v>1779369.6365582501</v>
      </c>
      <c r="G19" s="94">
        <f t="shared" si="8"/>
        <v>3.3333333333333335E-3</v>
      </c>
      <c r="H19" s="27"/>
      <c r="L19" s="179"/>
      <c r="P19" s="27"/>
    </row>
    <row r="20" spans="1:16" ht="15.75" customHeight="1" x14ac:dyDescent="0.2">
      <c r="A20" s="88">
        <f t="shared" si="9"/>
        <v>10</v>
      </c>
      <c r="B20" s="124">
        <f t="shared" si="10"/>
        <v>1779369.6365582501</v>
      </c>
      <c r="C20" s="124">
        <f t="shared" si="4"/>
        <v>10305.515811733199</v>
      </c>
      <c r="D20" s="124">
        <f t="shared" si="5"/>
        <v>2359.1538091525945</v>
      </c>
      <c r="E20" s="124">
        <f t="shared" si="6"/>
        <v>12664.669620885794</v>
      </c>
      <c r="F20" s="124">
        <f t="shared" si="7"/>
        <v>1777010.4827490975</v>
      </c>
      <c r="G20" s="94">
        <f t="shared" si="8"/>
        <v>3.3333333333333335E-3</v>
      </c>
      <c r="H20" s="27"/>
      <c r="L20" s="179"/>
      <c r="P20" s="27"/>
    </row>
    <row r="21" spans="1:16" ht="15.75" customHeight="1" x14ac:dyDescent="0.2">
      <c r="A21" s="88">
        <f t="shared" si="9"/>
        <v>11</v>
      </c>
      <c r="B21" s="124">
        <f t="shared" si="10"/>
        <v>1777010.4827490975</v>
      </c>
      <c r="C21" s="124">
        <f t="shared" si="4"/>
        <v>10291.852379255191</v>
      </c>
      <c r="D21" s="124">
        <f t="shared" si="5"/>
        <v>2372.8172416306024</v>
      </c>
      <c r="E21" s="124">
        <f t="shared" si="6"/>
        <v>12664.669620885794</v>
      </c>
      <c r="F21" s="124">
        <f t="shared" si="7"/>
        <v>1774637.665507467</v>
      </c>
      <c r="G21" s="94">
        <f t="shared" si="8"/>
        <v>3.3333333333333335E-3</v>
      </c>
      <c r="H21" s="27"/>
      <c r="L21" s="179"/>
      <c r="P21" s="27"/>
    </row>
    <row r="22" spans="1:16" ht="15.75" customHeight="1" x14ac:dyDescent="0.2">
      <c r="A22" s="88">
        <f t="shared" si="9"/>
        <v>12</v>
      </c>
      <c r="B22" s="124">
        <f t="shared" si="10"/>
        <v>1774637.665507467</v>
      </c>
      <c r="C22" s="124">
        <f t="shared" si="4"/>
        <v>10278.109812730747</v>
      </c>
      <c r="D22" s="124">
        <f t="shared" si="5"/>
        <v>2386.559808155047</v>
      </c>
      <c r="E22" s="124">
        <f t="shared" si="6"/>
        <v>12664.669620885794</v>
      </c>
      <c r="F22" s="124">
        <f t="shared" si="7"/>
        <v>1772251.1056993119</v>
      </c>
      <c r="G22" s="94">
        <f t="shared" si="8"/>
        <v>3.3333333333333335E-3</v>
      </c>
      <c r="H22" s="27"/>
      <c r="L22" s="179"/>
      <c r="P22" s="27"/>
    </row>
    <row r="23" spans="1:16" ht="15.75" customHeight="1" x14ac:dyDescent="0.2">
      <c r="A23" s="88">
        <f t="shared" si="9"/>
        <v>13</v>
      </c>
      <c r="B23" s="124">
        <f t="shared" si="10"/>
        <v>1772251.1056993119</v>
      </c>
      <c r="C23" s="124">
        <f t="shared" si="4"/>
        <v>10264.28765384185</v>
      </c>
      <c r="D23" s="124">
        <f t="shared" si="5"/>
        <v>2400.3819670439443</v>
      </c>
      <c r="E23" s="124">
        <f t="shared" si="6"/>
        <v>12664.669620885794</v>
      </c>
      <c r="F23" s="124">
        <f t="shared" si="7"/>
        <v>1769850.723732268</v>
      </c>
      <c r="G23" s="94">
        <f t="shared" si="8"/>
        <v>3.3333333333333335E-3</v>
      </c>
      <c r="H23" s="27"/>
      <c r="L23" s="179"/>
      <c r="P23" s="27"/>
    </row>
    <row r="24" spans="1:16" ht="15.75" customHeight="1" x14ac:dyDescent="0.2">
      <c r="A24" s="88">
        <f t="shared" si="9"/>
        <v>14</v>
      </c>
      <c r="B24" s="124">
        <f t="shared" si="10"/>
        <v>1769850.723732268</v>
      </c>
      <c r="C24" s="124">
        <f t="shared" si="4"/>
        <v>10250.385441616052</v>
      </c>
      <c r="D24" s="124">
        <f t="shared" si="5"/>
        <v>2414.2841792697418</v>
      </c>
      <c r="E24" s="124">
        <f t="shared" si="6"/>
        <v>12664.669620885794</v>
      </c>
      <c r="F24" s="124">
        <f t="shared" si="7"/>
        <v>1767436.4395529982</v>
      </c>
      <c r="G24" s="94">
        <f t="shared" si="8"/>
        <v>3.3333333333333335E-3</v>
      </c>
      <c r="H24" s="27"/>
      <c r="L24" s="179"/>
      <c r="P24" s="27"/>
    </row>
    <row r="25" spans="1:16" ht="15.75" customHeight="1" x14ac:dyDescent="0.2">
      <c r="A25" s="88">
        <f t="shared" si="9"/>
        <v>15</v>
      </c>
      <c r="B25" s="124">
        <f t="shared" si="10"/>
        <v>1767436.4395529982</v>
      </c>
      <c r="C25" s="124">
        <f t="shared" si="4"/>
        <v>10236.402712411114</v>
      </c>
      <c r="D25" s="124">
        <f t="shared" si="5"/>
        <v>2428.2669084746794</v>
      </c>
      <c r="E25" s="124">
        <f t="shared" si="6"/>
        <v>12664.669620885794</v>
      </c>
      <c r="F25" s="124">
        <f t="shared" si="7"/>
        <v>1765008.1726445234</v>
      </c>
      <c r="G25" s="94">
        <f t="shared" si="8"/>
        <v>3.3333333333333335E-3</v>
      </c>
      <c r="H25" s="27"/>
      <c r="L25" s="179"/>
      <c r="P25" s="27"/>
    </row>
    <row r="26" spans="1:16" ht="15.75" customHeight="1" x14ac:dyDescent="0.2">
      <c r="A26" s="88">
        <f t="shared" si="9"/>
        <v>16</v>
      </c>
      <c r="B26" s="124">
        <f t="shared" si="10"/>
        <v>1765008.1726445234</v>
      </c>
      <c r="C26" s="124">
        <f t="shared" si="4"/>
        <v>10222.338999899532</v>
      </c>
      <c r="D26" s="124">
        <f t="shared" si="5"/>
        <v>2442.3306209862621</v>
      </c>
      <c r="E26" s="124">
        <f t="shared" si="6"/>
        <v>12664.669620885794</v>
      </c>
      <c r="F26" s="124">
        <f t="shared" si="7"/>
        <v>1762565.8420235373</v>
      </c>
      <c r="G26" s="94">
        <f t="shared" si="8"/>
        <v>3.3333333333333335E-3</v>
      </c>
      <c r="H26" s="27"/>
      <c r="L26" s="179"/>
      <c r="P26" s="27"/>
    </row>
    <row r="27" spans="1:16" ht="15.75" customHeight="1" x14ac:dyDescent="0.2">
      <c r="A27" s="88">
        <f t="shared" si="9"/>
        <v>17</v>
      </c>
      <c r="B27" s="124">
        <f t="shared" si="10"/>
        <v>1762565.8420235373</v>
      </c>
      <c r="C27" s="124">
        <f t="shared" si="4"/>
        <v>10208.193835052987</v>
      </c>
      <c r="D27" s="124">
        <f t="shared" si="5"/>
        <v>2456.4757858328067</v>
      </c>
      <c r="E27" s="124">
        <f t="shared" si="6"/>
        <v>12664.669620885794</v>
      </c>
      <c r="F27" s="124">
        <f t="shared" si="7"/>
        <v>1760109.3662377044</v>
      </c>
      <c r="G27" s="94">
        <f t="shared" si="8"/>
        <v>3.3333333333333335E-3</v>
      </c>
      <c r="H27" s="27"/>
      <c r="L27" s="179"/>
      <c r="P27" s="27"/>
    </row>
    <row r="28" spans="1:16" ht="15.75" customHeight="1" x14ac:dyDescent="0.2">
      <c r="A28" s="88">
        <f t="shared" si="9"/>
        <v>18</v>
      </c>
      <c r="B28" s="124">
        <f t="shared" si="10"/>
        <v>1760109.3662377044</v>
      </c>
      <c r="C28" s="124">
        <f t="shared" si="4"/>
        <v>10193.966746126705</v>
      </c>
      <c r="D28" s="124">
        <f t="shared" si="5"/>
        <v>2470.7028747590884</v>
      </c>
      <c r="E28" s="124">
        <f t="shared" si="6"/>
        <v>12664.669620885794</v>
      </c>
      <c r="F28" s="124">
        <f t="shared" si="7"/>
        <v>1757638.6633629454</v>
      </c>
      <c r="G28" s="94">
        <f t="shared" si="8"/>
        <v>3.3333333333333335E-3</v>
      </c>
      <c r="H28" s="27"/>
      <c r="L28" s="179"/>
      <c r="P28" s="27"/>
    </row>
    <row r="29" spans="1:16" ht="15.75" customHeight="1" x14ac:dyDescent="0.2">
      <c r="A29" s="88">
        <f t="shared" si="9"/>
        <v>19</v>
      </c>
      <c r="B29" s="124">
        <f t="shared" si="10"/>
        <v>1757638.6633629454</v>
      </c>
      <c r="C29" s="124">
        <f t="shared" si="4"/>
        <v>10179.657258643727</v>
      </c>
      <c r="D29" s="124">
        <f t="shared" si="5"/>
        <v>2485.012362242067</v>
      </c>
      <c r="E29" s="124">
        <f t="shared" si="6"/>
        <v>12664.669620885794</v>
      </c>
      <c r="F29" s="124">
        <f t="shared" si="7"/>
        <v>1755153.6510007035</v>
      </c>
      <c r="G29" s="94">
        <f t="shared" si="8"/>
        <v>3.3333333333333335E-3</v>
      </c>
      <c r="H29" s="27"/>
      <c r="L29" s="179"/>
      <c r="P29" s="27"/>
    </row>
    <row r="30" spans="1:16" ht="15.75" customHeight="1" x14ac:dyDescent="0.2">
      <c r="A30" s="88">
        <f t="shared" si="9"/>
        <v>20</v>
      </c>
      <c r="B30" s="124">
        <f t="shared" si="10"/>
        <v>1755153.6510007035</v>
      </c>
      <c r="C30" s="124">
        <f t="shared" si="4"/>
        <v>10165.264895379076</v>
      </c>
      <c r="D30" s="124">
        <f t="shared" si="5"/>
        <v>2499.404725506718</v>
      </c>
      <c r="E30" s="124">
        <f t="shared" si="6"/>
        <v>12664.669620885794</v>
      </c>
      <c r="F30" s="124">
        <f t="shared" si="7"/>
        <v>1752654.2462751968</v>
      </c>
      <c r="G30" s="94">
        <f t="shared" si="8"/>
        <v>3.3333333333333335E-3</v>
      </c>
      <c r="H30" s="27"/>
      <c r="L30" s="179"/>
      <c r="P30" s="27"/>
    </row>
    <row r="31" spans="1:16" ht="15.75" customHeight="1" x14ac:dyDescent="0.2">
      <c r="A31" s="88">
        <f t="shared" si="9"/>
        <v>21</v>
      </c>
      <c r="B31" s="124">
        <f t="shared" si="10"/>
        <v>1752654.2462751968</v>
      </c>
      <c r="C31" s="124">
        <f t="shared" si="4"/>
        <v>10150.789176343849</v>
      </c>
      <c r="D31" s="124">
        <f t="shared" si="5"/>
        <v>2513.8804445419446</v>
      </c>
      <c r="E31" s="124">
        <f t="shared" si="6"/>
        <v>12664.669620885794</v>
      </c>
      <c r="F31" s="124">
        <f t="shared" si="7"/>
        <v>1750140.3658306547</v>
      </c>
      <c r="G31" s="94">
        <f t="shared" si="8"/>
        <v>3.3333333333333335E-3</v>
      </c>
      <c r="H31" s="27"/>
      <c r="L31" s="179"/>
      <c r="P31" s="27"/>
    </row>
    <row r="32" spans="1:16" ht="15.75" customHeight="1" x14ac:dyDescent="0.2">
      <c r="A32" s="88">
        <f t="shared" si="9"/>
        <v>22</v>
      </c>
      <c r="B32" s="124">
        <f t="shared" si="10"/>
        <v>1750140.3658306547</v>
      </c>
      <c r="C32" s="124">
        <f t="shared" si="4"/>
        <v>10136.22961876921</v>
      </c>
      <c r="D32" s="124">
        <f t="shared" si="5"/>
        <v>2528.4400021165839</v>
      </c>
      <c r="E32" s="124">
        <f t="shared" si="6"/>
        <v>12664.669620885794</v>
      </c>
      <c r="F32" s="124">
        <f t="shared" si="7"/>
        <v>1747611.9258285381</v>
      </c>
      <c r="G32" s="94">
        <f t="shared" si="8"/>
        <v>3.3333333333333335E-3</v>
      </c>
      <c r="H32" s="27"/>
      <c r="L32" s="179"/>
      <c r="P32" s="27"/>
    </row>
    <row r="33" spans="1:16" ht="15.75" customHeight="1" x14ac:dyDescent="0.2">
      <c r="A33" s="88">
        <f t="shared" si="9"/>
        <v>23</v>
      </c>
      <c r="B33" s="124">
        <f t="shared" si="10"/>
        <v>1747611.9258285381</v>
      </c>
      <c r="C33" s="124">
        <f t="shared" si="4"/>
        <v>10121.585737090283</v>
      </c>
      <c r="D33" s="124">
        <f t="shared" si="5"/>
        <v>2543.0838837955107</v>
      </c>
      <c r="E33" s="124">
        <f t="shared" si="6"/>
        <v>12664.669620885794</v>
      </c>
      <c r="F33" s="124">
        <f t="shared" si="7"/>
        <v>1745068.8419447427</v>
      </c>
      <c r="G33" s="94">
        <f t="shared" si="8"/>
        <v>3.3333333333333335E-3</v>
      </c>
      <c r="H33" s="27"/>
      <c r="L33" s="179"/>
      <c r="P33" s="27"/>
    </row>
    <row r="34" spans="1:16" ht="15.75" customHeight="1" x14ac:dyDescent="0.2">
      <c r="A34" s="88">
        <f t="shared" si="9"/>
        <v>24</v>
      </c>
      <c r="B34" s="124">
        <f t="shared" si="10"/>
        <v>1745068.8419447427</v>
      </c>
      <c r="C34" s="124">
        <f t="shared" si="4"/>
        <v>10106.857042929969</v>
      </c>
      <c r="D34" s="124">
        <f t="shared" si="5"/>
        <v>2557.812577955825</v>
      </c>
      <c r="E34" s="124">
        <f t="shared" si="6"/>
        <v>12664.669620885794</v>
      </c>
      <c r="F34" s="124">
        <f t="shared" si="7"/>
        <v>1742511.0293667868</v>
      </c>
      <c r="G34" s="94">
        <f t="shared" si="8"/>
        <v>3.3333333333333335E-3</v>
      </c>
      <c r="H34" s="27"/>
      <c r="L34" s="179"/>
      <c r="P34" s="27"/>
    </row>
    <row r="35" spans="1:16" ht="15.75" customHeight="1" x14ac:dyDescent="0.2">
      <c r="A35" s="88">
        <f t="shared" si="9"/>
        <v>25</v>
      </c>
      <c r="B35" s="124">
        <f t="shared" si="10"/>
        <v>1742511.0293667868</v>
      </c>
      <c r="C35" s="124">
        <f t="shared" si="4"/>
        <v>10092.043045082641</v>
      </c>
      <c r="D35" s="124">
        <f t="shared" si="5"/>
        <v>2572.6265758031532</v>
      </c>
      <c r="E35" s="124">
        <f t="shared" si="6"/>
        <v>12664.669620885794</v>
      </c>
      <c r="F35" s="124">
        <f t="shared" si="7"/>
        <v>1739938.4027909837</v>
      </c>
      <c r="G35" s="94">
        <f t="shared" si="8"/>
        <v>3.3333333333333335E-3</v>
      </c>
      <c r="H35" s="27"/>
      <c r="L35" s="179"/>
      <c r="P35" s="27"/>
    </row>
    <row r="36" spans="1:16" ht="15.75" customHeight="1" x14ac:dyDescent="0.2">
      <c r="A36" s="88">
        <f t="shared" si="9"/>
        <v>26</v>
      </c>
      <c r="B36" s="124">
        <f t="shared" si="10"/>
        <v>1739938.4027909837</v>
      </c>
      <c r="C36" s="124">
        <f t="shared" si="4"/>
        <v>10077.143249497782</v>
      </c>
      <c r="D36" s="124">
        <f t="shared" si="5"/>
        <v>2587.5263713880122</v>
      </c>
      <c r="E36" s="124">
        <f t="shared" si="6"/>
        <v>12664.669620885794</v>
      </c>
      <c r="F36" s="124">
        <f t="shared" si="7"/>
        <v>1737350.8764195957</v>
      </c>
      <c r="G36" s="94">
        <f t="shared" si="8"/>
        <v>3.3333333333333335E-3</v>
      </c>
      <c r="H36" s="27"/>
      <c r="L36" s="179"/>
      <c r="P36" s="27"/>
    </row>
    <row r="37" spans="1:16" ht="15.75" customHeight="1" x14ac:dyDescent="0.2">
      <c r="A37" s="88">
        <f t="shared" si="9"/>
        <v>27</v>
      </c>
      <c r="B37" s="124">
        <f t="shared" si="10"/>
        <v>1737350.8764195957</v>
      </c>
      <c r="C37" s="124">
        <f t="shared" si="4"/>
        <v>10062.157159263492</v>
      </c>
      <c r="D37" s="124">
        <f t="shared" si="5"/>
        <v>2602.512461622302</v>
      </c>
      <c r="E37" s="124">
        <f t="shared" si="6"/>
        <v>12664.669620885794</v>
      </c>
      <c r="F37" s="124">
        <f t="shared" si="7"/>
        <v>1734748.3639579734</v>
      </c>
      <c r="G37" s="94">
        <f t="shared" si="8"/>
        <v>3.3333333333333335E-3</v>
      </c>
      <c r="H37" s="27"/>
      <c r="L37" s="179"/>
      <c r="P37" s="27"/>
    </row>
    <row r="38" spans="1:16" ht="15.75" customHeight="1" x14ac:dyDescent="0.2">
      <c r="A38" s="88">
        <f t="shared" si="9"/>
        <v>28</v>
      </c>
      <c r="B38" s="124">
        <f t="shared" si="10"/>
        <v>1734748.3639579734</v>
      </c>
      <c r="C38" s="124">
        <f t="shared" si="4"/>
        <v>10047.08427458993</v>
      </c>
      <c r="D38" s="124">
        <f t="shared" si="5"/>
        <v>2617.5853462958639</v>
      </c>
      <c r="E38" s="124">
        <f t="shared" si="6"/>
        <v>12664.669620885794</v>
      </c>
      <c r="F38" s="124">
        <f t="shared" si="7"/>
        <v>1732130.7786116775</v>
      </c>
      <c r="G38" s="94">
        <f t="shared" si="8"/>
        <v>3.3333333333333335E-3</v>
      </c>
      <c r="H38" s="27"/>
      <c r="L38" s="179"/>
      <c r="P38" s="27"/>
    </row>
    <row r="39" spans="1:16" ht="15.75" customHeight="1" x14ac:dyDescent="0.2">
      <c r="A39" s="88">
        <f t="shared" si="9"/>
        <v>29</v>
      </c>
      <c r="B39" s="124">
        <f t="shared" si="10"/>
        <v>1732130.7786116775</v>
      </c>
      <c r="C39" s="124">
        <f t="shared" si="4"/>
        <v>10031.924092792633</v>
      </c>
      <c r="D39" s="124">
        <f t="shared" si="5"/>
        <v>2632.7455280931608</v>
      </c>
      <c r="E39" s="124">
        <f t="shared" si="6"/>
        <v>12664.669620885794</v>
      </c>
      <c r="F39" s="124">
        <f t="shared" si="7"/>
        <v>1729498.0330835844</v>
      </c>
      <c r="G39" s="94">
        <f t="shared" si="8"/>
        <v>3.3333333333333335E-3</v>
      </c>
      <c r="H39" s="27"/>
      <c r="L39" s="179"/>
      <c r="P39" s="27"/>
    </row>
    <row r="40" spans="1:16" ht="15.75" customHeight="1" x14ac:dyDescent="0.2">
      <c r="A40" s="88">
        <f t="shared" si="9"/>
        <v>30</v>
      </c>
      <c r="B40" s="124">
        <f t="shared" si="10"/>
        <v>1729498.0330835844</v>
      </c>
      <c r="C40" s="124">
        <f t="shared" si="4"/>
        <v>10016.67610827576</v>
      </c>
      <c r="D40" s="124">
        <f t="shared" si="5"/>
        <v>2647.9935126100336</v>
      </c>
      <c r="E40" s="124">
        <f t="shared" si="6"/>
        <v>12664.669620885794</v>
      </c>
      <c r="F40" s="124">
        <f t="shared" si="7"/>
        <v>1726850.0395709744</v>
      </c>
      <c r="G40" s="94">
        <f t="shared" si="8"/>
        <v>3.3333333333333335E-3</v>
      </c>
      <c r="H40" s="27"/>
      <c r="L40" s="179"/>
      <c r="P40" s="27"/>
    </row>
    <row r="41" spans="1:16" ht="15.75" customHeight="1" x14ac:dyDescent="0.2">
      <c r="A41" s="88">
        <f t="shared" si="9"/>
        <v>31</v>
      </c>
      <c r="B41" s="124">
        <f t="shared" si="10"/>
        <v>1726850.0395709744</v>
      </c>
      <c r="C41" s="124">
        <f t="shared" si="4"/>
        <v>10001.339812515229</v>
      </c>
      <c r="D41" s="124">
        <f t="shared" si="5"/>
        <v>2663.3298083705649</v>
      </c>
      <c r="E41" s="124">
        <f t="shared" si="6"/>
        <v>12664.669620885794</v>
      </c>
      <c r="F41" s="124">
        <f t="shared" si="7"/>
        <v>1724186.7097626037</v>
      </c>
      <c r="G41" s="94">
        <f t="shared" si="8"/>
        <v>3.3333333333333335E-3</v>
      </c>
      <c r="H41" s="27"/>
      <c r="L41" s="179"/>
      <c r="P41" s="27"/>
    </row>
    <row r="42" spans="1:16" ht="15.75" customHeight="1" x14ac:dyDescent="0.2">
      <c r="A42" s="88">
        <f t="shared" si="9"/>
        <v>32</v>
      </c>
      <c r="B42" s="124">
        <f t="shared" si="10"/>
        <v>1724186.7097626037</v>
      </c>
      <c r="C42" s="124">
        <f t="shared" si="4"/>
        <v>9985.9146940417468</v>
      </c>
      <c r="D42" s="124">
        <f t="shared" si="5"/>
        <v>2678.7549268440471</v>
      </c>
      <c r="E42" s="124">
        <f t="shared" si="6"/>
        <v>12664.669620885794</v>
      </c>
      <c r="F42" s="124">
        <f t="shared" si="7"/>
        <v>1721507.9548357597</v>
      </c>
      <c r="G42" s="94">
        <f t="shared" si="8"/>
        <v>3.3333333333333335E-3</v>
      </c>
      <c r="H42" s="27"/>
      <c r="L42" s="179"/>
      <c r="P42" s="27"/>
    </row>
    <row r="43" spans="1:16" ht="15.75" customHeight="1" x14ac:dyDescent="0.2">
      <c r="A43" s="88">
        <f t="shared" si="9"/>
        <v>33</v>
      </c>
      <c r="B43" s="124">
        <f t="shared" si="10"/>
        <v>1721507.9548357597</v>
      </c>
      <c r="C43" s="124">
        <f t="shared" si="4"/>
        <v>9970.4002384237756</v>
      </c>
      <c r="D43" s="124">
        <f t="shared" si="5"/>
        <v>2694.2693824620183</v>
      </c>
      <c r="E43" s="124">
        <f t="shared" si="6"/>
        <v>12664.669620885794</v>
      </c>
      <c r="F43" s="124">
        <f t="shared" si="7"/>
        <v>1718813.6854532978</v>
      </c>
      <c r="G43" s="94">
        <f t="shared" si="8"/>
        <v>3.3333333333333335E-3</v>
      </c>
      <c r="H43" s="27"/>
      <c r="L43" s="179"/>
      <c r="P43" s="27"/>
    </row>
    <row r="44" spans="1:16" ht="15.75" customHeight="1" x14ac:dyDescent="0.2">
      <c r="A44" s="88">
        <f t="shared" si="9"/>
        <v>34</v>
      </c>
      <c r="B44" s="124">
        <f t="shared" si="10"/>
        <v>1718813.6854532978</v>
      </c>
      <c r="C44" s="124">
        <f t="shared" si="4"/>
        <v>9954.7959282503507</v>
      </c>
      <c r="D44" s="124">
        <f t="shared" si="5"/>
        <v>2709.8736926354431</v>
      </c>
      <c r="E44" s="124">
        <f t="shared" si="6"/>
        <v>12664.669620885794</v>
      </c>
      <c r="F44" s="124">
        <f t="shared" si="7"/>
        <v>1716103.8117606624</v>
      </c>
      <c r="G44" s="94">
        <f t="shared" si="8"/>
        <v>3.3333333333333335E-3</v>
      </c>
      <c r="H44" s="27"/>
      <c r="L44" s="179"/>
      <c r="P44" s="27"/>
    </row>
    <row r="45" spans="1:16" ht="15.75" customHeight="1" x14ac:dyDescent="0.2">
      <c r="A45" s="88">
        <f t="shared" si="9"/>
        <v>35</v>
      </c>
      <c r="B45" s="124">
        <f t="shared" si="10"/>
        <v>1716103.8117606624</v>
      </c>
      <c r="C45" s="124">
        <f t="shared" si="4"/>
        <v>9939.101243113837</v>
      </c>
      <c r="D45" s="124">
        <f t="shared" si="5"/>
        <v>2725.5683777719569</v>
      </c>
      <c r="E45" s="124">
        <f t="shared" si="6"/>
        <v>12664.669620885794</v>
      </c>
      <c r="F45" s="124">
        <f t="shared" si="7"/>
        <v>1713378.2433828905</v>
      </c>
      <c r="G45" s="94">
        <f t="shared" si="8"/>
        <v>3.3333333333333335E-3</v>
      </c>
      <c r="H45" s="27"/>
      <c r="L45" s="179"/>
      <c r="P45" s="27"/>
    </row>
    <row r="46" spans="1:16" ht="15.75" customHeight="1" x14ac:dyDescent="0.2">
      <c r="A46" s="88">
        <f t="shared" si="9"/>
        <v>36</v>
      </c>
      <c r="B46" s="124">
        <f t="shared" si="10"/>
        <v>1713378.2433828905</v>
      </c>
      <c r="C46" s="124">
        <f t="shared" si="4"/>
        <v>9923.3156595925739</v>
      </c>
      <c r="D46" s="124">
        <f t="shared" si="5"/>
        <v>2741.35396129322</v>
      </c>
      <c r="E46" s="124">
        <f t="shared" si="6"/>
        <v>12664.669620885794</v>
      </c>
      <c r="F46" s="124">
        <f t="shared" si="7"/>
        <v>1710636.8894215974</v>
      </c>
      <c r="G46" s="94">
        <f t="shared" si="8"/>
        <v>3.3333333333333335E-3</v>
      </c>
      <c r="H46" s="27"/>
      <c r="L46" s="179"/>
      <c r="P46" s="27"/>
    </row>
    <row r="47" spans="1:16" ht="15.75" customHeight="1" x14ac:dyDescent="0.2">
      <c r="A47" s="88">
        <f t="shared" si="9"/>
        <v>37</v>
      </c>
      <c r="B47" s="124">
        <f t="shared" si="10"/>
        <v>1710636.8894215974</v>
      </c>
      <c r="C47" s="124">
        <f t="shared" si="4"/>
        <v>9907.4386512334186</v>
      </c>
      <c r="D47" s="124">
        <f t="shared" si="5"/>
        <v>2757.2309696523753</v>
      </c>
      <c r="E47" s="124">
        <f t="shared" si="6"/>
        <v>12664.669620885794</v>
      </c>
      <c r="F47" s="124">
        <f t="shared" si="7"/>
        <v>1707879.6584519451</v>
      </c>
      <c r="G47" s="94">
        <f t="shared" si="8"/>
        <v>3.3333333333333335E-3</v>
      </c>
      <c r="H47" s="27"/>
      <c r="L47" s="179"/>
      <c r="P47" s="27"/>
    </row>
    <row r="48" spans="1:16" ht="15.75" customHeight="1" x14ac:dyDescent="0.2">
      <c r="A48" s="88">
        <f t="shared" si="9"/>
        <v>38</v>
      </c>
      <c r="B48" s="124">
        <f t="shared" si="10"/>
        <v>1707879.6584519451</v>
      </c>
      <c r="C48" s="124">
        <f t="shared" si="4"/>
        <v>9891.4696885341818</v>
      </c>
      <c r="D48" s="124">
        <f t="shared" si="5"/>
        <v>2773.199932351612</v>
      </c>
      <c r="E48" s="124">
        <f t="shared" si="6"/>
        <v>12664.669620885794</v>
      </c>
      <c r="F48" s="124">
        <f t="shared" si="7"/>
        <v>1705106.4585195933</v>
      </c>
      <c r="G48" s="94">
        <f t="shared" si="8"/>
        <v>3.3333333333333335E-3</v>
      </c>
      <c r="H48" s="27"/>
      <c r="L48" s="179"/>
      <c r="P48" s="27"/>
    </row>
    <row r="49" spans="1:16" ht="15.75" customHeight="1" x14ac:dyDescent="0.2">
      <c r="A49" s="88">
        <f t="shared" si="9"/>
        <v>39</v>
      </c>
      <c r="B49" s="124">
        <f t="shared" si="10"/>
        <v>1705106.4585195933</v>
      </c>
      <c r="C49" s="124">
        <f t="shared" si="4"/>
        <v>9875.4082389259802</v>
      </c>
      <c r="D49" s="124">
        <f t="shared" si="5"/>
        <v>2789.2613819598137</v>
      </c>
      <c r="E49" s="124">
        <f t="shared" si="6"/>
        <v>12664.669620885794</v>
      </c>
      <c r="F49" s="124">
        <f t="shared" si="7"/>
        <v>1702317.1971376336</v>
      </c>
      <c r="G49" s="94">
        <f t="shared" si="8"/>
        <v>3.3333333333333335E-3</v>
      </c>
      <c r="H49" s="27"/>
      <c r="L49" s="179"/>
      <c r="P49" s="27"/>
    </row>
    <row r="50" spans="1:16" ht="15.75" customHeight="1" x14ac:dyDescent="0.2">
      <c r="A50" s="88">
        <f t="shared" si="9"/>
        <v>40</v>
      </c>
      <c r="B50" s="124">
        <f t="shared" si="10"/>
        <v>1702317.1971376336</v>
      </c>
      <c r="C50" s="124">
        <f t="shared" si="4"/>
        <v>9859.2537667554625</v>
      </c>
      <c r="D50" s="124">
        <f t="shared" si="5"/>
        <v>2805.4158541303314</v>
      </c>
      <c r="E50" s="124">
        <f t="shared" si="6"/>
        <v>12664.669620885794</v>
      </c>
      <c r="F50" s="124">
        <f t="shared" si="7"/>
        <v>1699511.7812835032</v>
      </c>
      <c r="G50" s="94">
        <f t="shared" si="8"/>
        <v>3.3333333333333335E-3</v>
      </c>
      <c r="H50" s="27"/>
      <c r="L50" s="179"/>
      <c r="P50" s="27"/>
    </row>
    <row r="51" spans="1:16" ht="15.75" customHeight="1" x14ac:dyDescent="0.2">
      <c r="A51" s="88">
        <f t="shared" si="9"/>
        <v>41</v>
      </c>
      <c r="B51" s="124">
        <f t="shared" si="10"/>
        <v>1699511.7812835032</v>
      </c>
      <c r="C51" s="124">
        <f t="shared" si="4"/>
        <v>9843.0057332669567</v>
      </c>
      <c r="D51" s="124">
        <f t="shared" si="5"/>
        <v>2821.6638876188372</v>
      </c>
      <c r="E51" s="124">
        <f t="shared" si="6"/>
        <v>12664.669620885794</v>
      </c>
      <c r="F51" s="124">
        <f t="shared" si="7"/>
        <v>1696690.1173958844</v>
      </c>
      <c r="G51" s="94">
        <f t="shared" si="8"/>
        <v>3.3333333333333335E-3</v>
      </c>
      <c r="H51" s="27"/>
      <c r="L51" s="179"/>
      <c r="P51" s="27"/>
    </row>
    <row r="52" spans="1:16" ht="15.75" customHeight="1" x14ac:dyDescent="0.2">
      <c r="A52" s="88">
        <f t="shared" si="9"/>
        <v>42</v>
      </c>
      <c r="B52" s="124">
        <f t="shared" si="10"/>
        <v>1696690.1173958844</v>
      </c>
      <c r="C52" s="124">
        <f t="shared" si="4"/>
        <v>9826.663596584498</v>
      </c>
      <c r="D52" s="124">
        <f t="shared" si="5"/>
        <v>2838.0060243012958</v>
      </c>
      <c r="E52" s="124">
        <f t="shared" si="6"/>
        <v>12664.669620885794</v>
      </c>
      <c r="F52" s="124">
        <f t="shared" si="7"/>
        <v>1693852.1113715831</v>
      </c>
      <c r="G52" s="94">
        <f t="shared" si="8"/>
        <v>3.3333333333333335E-3</v>
      </c>
      <c r="H52" s="27"/>
      <c r="L52" s="179"/>
      <c r="P52" s="27"/>
    </row>
    <row r="53" spans="1:16" ht="15.75" customHeight="1" x14ac:dyDescent="0.2">
      <c r="A53" s="88">
        <f t="shared" si="9"/>
        <v>43</v>
      </c>
      <c r="B53" s="124">
        <f t="shared" si="10"/>
        <v>1693852.1113715831</v>
      </c>
      <c r="C53" s="124">
        <f t="shared" si="4"/>
        <v>9810.2268116937539</v>
      </c>
      <c r="D53" s="124">
        <f t="shared" si="5"/>
        <v>2854.4428091920399</v>
      </c>
      <c r="E53" s="124">
        <f t="shared" si="6"/>
        <v>12664.669620885794</v>
      </c>
      <c r="F53" s="124">
        <f t="shared" si="7"/>
        <v>1690997.6685623911</v>
      </c>
      <c r="G53" s="94">
        <f t="shared" si="8"/>
        <v>3.3333333333333335E-3</v>
      </c>
      <c r="H53" s="27"/>
      <c r="L53" s="179"/>
      <c r="P53" s="27"/>
    </row>
    <row r="54" spans="1:16" ht="15.75" customHeight="1" x14ac:dyDescent="0.2">
      <c r="A54" s="88">
        <f t="shared" si="9"/>
        <v>44</v>
      </c>
      <c r="B54" s="124">
        <f t="shared" si="10"/>
        <v>1690997.6685623911</v>
      </c>
      <c r="C54" s="124">
        <f t="shared" si="4"/>
        <v>9793.6948304238485</v>
      </c>
      <c r="D54" s="124">
        <f t="shared" si="5"/>
        <v>2870.9747904619453</v>
      </c>
      <c r="E54" s="124">
        <f t="shared" si="6"/>
        <v>12664.669620885794</v>
      </c>
      <c r="F54" s="124">
        <f t="shared" si="7"/>
        <v>1688126.693771929</v>
      </c>
      <c r="G54" s="94">
        <f t="shared" si="8"/>
        <v>3.3333333333333335E-3</v>
      </c>
      <c r="H54" s="27"/>
      <c r="L54" s="179"/>
      <c r="P54" s="27"/>
    </row>
    <row r="55" spans="1:16" ht="15.75" customHeight="1" x14ac:dyDescent="0.2">
      <c r="A55" s="88">
        <f t="shared" si="9"/>
        <v>45</v>
      </c>
      <c r="B55" s="124">
        <f t="shared" si="10"/>
        <v>1688126.693771929</v>
      </c>
      <c r="C55" s="124">
        <f t="shared" si="4"/>
        <v>9777.0671014290892</v>
      </c>
      <c r="D55" s="124">
        <f t="shared" si="5"/>
        <v>2887.6025194567046</v>
      </c>
      <c r="E55" s="124">
        <f t="shared" si="6"/>
        <v>12664.669620885794</v>
      </c>
      <c r="F55" s="124">
        <f t="shared" si="7"/>
        <v>1685239.0912524723</v>
      </c>
      <c r="G55" s="94">
        <f t="shared" si="8"/>
        <v>3.3333333333333335E-3</v>
      </c>
      <c r="H55" s="27"/>
      <c r="L55" s="179"/>
      <c r="P55" s="27"/>
    </row>
    <row r="56" spans="1:16" ht="15.75" customHeight="1" x14ac:dyDescent="0.2">
      <c r="A56" s="88">
        <f t="shared" si="9"/>
        <v>46</v>
      </c>
      <c r="B56" s="124">
        <f t="shared" si="10"/>
        <v>1685239.0912524723</v>
      </c>
      <c r="C56" s="124">
        <f t="shared" si="4"/>
        <v>9760.3430701705693</v>
      </c>
      <c r="D56" s="124">
        <f t="shared" si="5"/>
        <v>2904.3265507152246</v>
      </c>
      <c r="E56" s="124">
        <f t="shared" si="6"/>
        <v>12664.669620885794</v>
      </c>
      <c r="F56" s="124">
        <f t="shared" si="7"/>
        <v>1682334.7647017571</v>
      </c>
      <c r="G56" s="94">
        <f t="shared" si="8"/>
        <v>3.3333333333333335E-3</v>
      </c>
      <c r="H56" s="27"/>
      <c r="L56" s="179"/>
      <c r="P56" s="27"/>
    </row>
    <row r="57" spans="1:16" ht="15.75" customHeight="1" x14ac:dyDescent="0.2">
      <c r="A57" s="88">
        <f t="shared" si="9"/>
        <v>47</v>
      </c>
      <c r="B57" s="124">
        <f t="shared" si="10"/>
        <v>1682334.7647017571</v>
      </c>
      <c r="C57" s="124">
        <f t="shared" si="4"/>
        <v>9743.5221788976778</v>
      </c>
      <c r="D57" s="124">
        <f t="shared" si="5"/>
        <v>2921.147441988116</v>
      </c>
      <c r="E57" s="124">
        <f t="shared" si="6"/>
        <v>12664.669620885794</v>
      </c>
      <c r="F57" s="124">
        <f t="shared" si="7"/>
        <v>1679413.617259769</v>
      </c>
      <c r="G57" s="94">
        <f t="shared" si="8"/>
        <v>3.3333333333333335E-3</v>
      </c>
      <c r="H57" s="27"/>
      <c r="L57" s="179"/>
      <c r="P57" s="27"/>
    </row>
    <row r="58" spans="1:16" ht="15.75" customHeight="1" x14ac:dyDescent="0.2">
      <c r="A58" s="88">
        <f t="shared" si="9"/>
        <v>48</v>
      </c>
      <c r="B58" s="124">
        <f t="shared" si="10"/>
        <v>1679413.617259769</v>
      </c>
      <c r="C58" s="124">
        <f t="shared" si="4"/>
        <v>9726.6038666294971</v>
      </c>
      <c r="D58" s="124">
        <f t="shared" si="5"/>
        <v>2938.0657542562967</v>
      </c>
      <c r="E58" s="124">
        <f t="shared" si="6"/>
        <v>12664.669620885794</v>
      </c>
      <c r="F58" s="124">
        <f t="shared" si="7"/>
        <v>1676475.5515055128</v>
      </c>
      <c r="G58" s="94">
        <f t="shared" si="8"/>
        <v>3.3333333333333335E-3</v>
      </c>
      <c r="H58" s="27"/>
      <c r="L58" s="179"/>
      <c r="P58" s="27"/>
    </row>
    <row r="59" spans="1:16" ht="15.75" customHeight="1" x14ac:dyDescent="0.2">
      <c r="A59" s="88">
        <f t="shared" si="9"/>
        <v>49</v>
      </c>
      <c r="B59" s="124">
        <f t="shared" si="10"/>
        <v>1676475.5515055128</v>
      </c>
      <c r="C59" s="124">
        <f t="shared" si="4"/>
        <v>9709.5875691360961</v>
      </c>
      <c r="D59" s="124">
        <f t="shared" si="5"/>
        <v>2955.0820517496977</v>
      </c>
      <c r="E59" s="124">
        <f t="shared" si="6"/>
        <v>12664.669620885794</v>
      </c>
      <c r="F59" s="124">
        <f t="shared" si="7"/>
        <v>1673520.469453763</v>
      </c>
      <c r="G59" s="94">
        <f t="shared" si="8"/>
        <v>3.3333333333333335E-3</v>
      </c>
      <c r="H59" s="27"/>
      <c r="L59" s="179"/>
      <c r="P59" s="27"/>
    </row>
    <row r="60" spans="1:16" ht="15.75" customHeight="1" x14ac:dyDescent="0.2">
      <c r="A60" s="88">
        <f t="shared" si="9"/>
        <v>50</v>
      </c>
      <c r="B60" s="124">
        <f t="shared" si="10"/>
        <v>1673520.469453763</v>
      </c>
      <c r="C60" s="124">
        <f t="shared" si="4"/>
        <v>9692.472718919711</v>
      </c>
      <c r="D60" s="124">
        <f t="shared" si="5"/>
        <v>2972.1969019660828</v>
      </c>
      <c r="E60" s="124">
        <f t="shared" si="6"/>
        <v>12664.669620885794</v>
      </c>
      <c r="F60" s="124">
        <f t="shared" si="7"/>
        <v>1670548.2725517969</v>
      </c>
      <c r="G60" s="94">
        <f t="shared" si="8"/>
        <v>3.3333333333333335E-3</v>
      </c>
      <c r="H60" s="27"/>
      <c r="L60" s="179"/>
      <c r="P60" s="27"/>
    </row>
    <row r="61" spans="1:16" ht="15.75" customHeight="1" x14ac:dyDescent="0.2">
      <c r="A61" s="88">
        <f t="shared" si="9"/>
        <v>51</v>
      </c>
      <c r="B61" s="124">
        <f t="shared" si="10"/>
        <v>1670548.2725517969</v>
      </c>
      <c r="C61" s="124">
        <f t="shared" si="4"/>
        <v>9675.2587451958243</v>
      </c>
      <c r="D61" s="124">
        <f t="shared" si="5"/>
        <v>2989.4108756899695</v>
      </c>
      <c r="E61" s="124">
        <f t="shared" si="6"/>
        <v>12664.669620885794</v>
      </c>
      <c r="F61" s="124">
        <f t="shared" si="7"/>
        <v>1667558.8616761069</v>
      </c>
      <c r="G61" s="94">
        <f t="shared" si="8"/>
        <v>3.3333333333333335E-3</v>
      </c>
      <c r="H61" s="27"/>
      <c r="L61" s="179"/>
      <c r="P61" s="27"/>
    </row>
    <row r="62" spans="1:16" ht="15.75" customHeight="1" x14ac:dyDescent="0.2">
      <c r="A62" s="88">
        <f t="shared" si="9"/>
        <v>52</v>
      </c>
      <c r="B62" s="124">
        <f t="shared" si="10"/>
        <v>1667558.8616761069</v>
      </c>
      <c r="C62" s="124">
        <f t="shared" si="4"/>
        <v>9657.9450738741198</v>
      </c>
      <c r="D62" s="124">
        <f t="shared" si="5"/>
        <v>3006.7245470116741</v>
      </c>
      <c r="E62" s="124">
        <f t="shared" si="6"/>
        <v>12664.669620885794</v>
      </c>
      <c r="F62" s="124">
        <f t="shared" si="7"/>
        <v>1664552.1371290952</v>
      </c>
      <c r="G62" s="94">
        <f t="shared" si="8"/>
        <v>3.3333333333333335E-3</v>
      </c>
      <c r="H62" s="27"/>
      <c r="L62" s="179"/>
      <c r="P62" s="27"/>
    </row>
    <row r="63" spans="1:16" ht="15.75" customHeight="1" x14ac:dyDescent="0.2">
      <c r="A63" s="88">
        <f t="shared" si="9"/>
        <v>53</v>
      </c>
      <c r="B63" s="124">
        <f t="shared" si="10"/>
        <v>1664552.1371290952</v>
      </c>
      <c r="C63" s="124">
        <f t="shared" si="4"/>
        <v>9640.5311275393433</v>
      </c>
      <c r="D63" s="124">
        <f t="shared" si="5"/>
        <v>3024.1384933464506</v>
      </c>
      <c r="E63" s="124">
        <f t="shared" si="6"/>
        <v>12664.669620885794</v>
      </c>
      <c r="F63" s="124">
        <f t="shared" si="7"/>
        <v>1661527.9986357486</v>
      </c>
      <c r="G63" s="94">
        <f t="shared" si="8"/>
        <v>3.3333333333333335E-3</v>
      </c>
      <c r="H63" s="27"/>
      <c r="L63" s="179"/>
      <c r="P63" s="27"/>
    </row>
    <row r="64" spans="1:16" ht="15.75" customHeight="1" x14ac:dyDescent="0.2">
      <c r="A64" s="88">
        <f t="shared" si="9"/>
        <v>54</v>
      </c>
      <c r="B64" s="124">
        <f t="shared" si="10"/>
        <v>1661527.9986357486</v>
      </c>
      <c r="C64" s="124">
        <f t="shared" si="4"/>
        <v>9623.0163254320451</v>
      </c>
      <c r="D64" s="124">
        <f t="shared" si="5"/>
        <v>3041.6532954537488</v>
      </c>
      <c r="E64" s="124">
        <f t="shared" si="6"/>
        <v>12664.669620885794</v>
      </c>
      <c r="F64" s="124">
        <f t="shared" si="7"/>
        <v>1658486.345340295</v>
      </c>
      <c r="G64" s="94">
        <f t="shared" si="8"/>
        <v>3.3333333333333335E-3</v>
      </c>
      <c r="H64" s="27"/>
      <c r="L64" s="179"/>
      <c r="P64" s="27"/>
    </row>
    <row r="65" spans="1:16" ht="15.75" customHeight="1" x14ac:dyDescent="0.2">
      <c r="A65" s="88">
        <f t="shared" si="9"/>
        <v>55</v>
      </c>
      <c r="B65" s="124">
        <f t="shared" si="10"/>
        <v>1658486.345340295</v>
      </c>
      <c r="C65" s="124">
        <f t="shared" si="4"/>
        <v>9605.4000834292092</v>
      </c>
      <c r="D65" s="124">
        <f t="shared" si="5"/>
        <v>3059.2695374565847</v>
      </c>
      <c r="E65" s="124">
        <f t="shared" si="6"/>
        <v>12664.669620885794</v>
      </c>
      <c r="F65" s="124">
        <f t="shared" si="7"/>
        <v>1655427.0758028384</v>
      </c>
      <c r="G65" s="94">
        <f t="shared" si="8"/>
        <v>3.3333333333333335E-3</v>
      </c>
      <c r="H65" s="27"/>
      <c r="L65" s="179"/>
      <c r="P65" s="27"/>
    </row>
    <row r="66" spans="1:16" ht="15.75" customHeight="1" x14ac:dyDescent="0.2">
      <c r="A66" s="88">
        <f t="shared" si="9"/>
        <v>56</v>
      </c>
      <c r="B66" s="124">
        <f t="shared" si="10"/>
        <v>1655427.0758028384</v>
      </c>
      <c r="C66" s="124">
        <f t="shared" si="4"/>
        <v>9587.6818140247724</v>
      </c>
      <c r="D66" s="124">
        <f t="shared" si="5"/>
        <v>3076.9878068610215</v>
      </c>
      <c r="E66" s="124">
        <f t="shared" si="6"/>
        <v>12664.669620885794</v>
      </c>
      <c r="F66" s="124">
        <f t="shared" si="7"/>
        <v>1652350.0879959774</v>
      </c>
      <c r="G66" s="94">
        <f t="shared" si="8"/>
        <v>3.3333333333333335E-3</v>
      </c>
      <c r="H66" s="27"/>
      <c r="L66" s="179"/>
      <c r="P66" s="27"/>
    </row>
    <row r="67" spans="1:16" ht="15.75" customHeight="1" x14ac:dyDescent="0.2">
      <c r="A67" s="88">
        <f t="shared" si="9"/>
        <v>57</v>
      </c>
      <c r="B67" s="124">
        <f t="shared" si="10"/>
        <v>1652350.0879959774</v>
      </c>
      <c r="C67" s="124">
        <f t="shared" si="4"/>
        <v>9569.860926310037</v>
      </c>
      <c r="D67" s="124">
        <f t="shared" si="5"/>
        <v>3094.8086945757568</v>
      </c>
      <c r="E67" s="124">
        <f t="shared" si="6"/>
        <v>12664.669620885794</v>
      </c>
      <c r="F67" s="124">
        <f t="shared" si="7"/>
        <v>1649255.2793014017</v>
      </c>
      <c r="G67" s="94">
        <f t="shared" si="8"/>
        <v>3.3333333333333335E-3</v>
      </c>
      <c r="H67" s="27"/>
      <c r="L67" s="179"/>
      <c r="P67" s="27"/>
    </row>
    <row r="68" spans="1:16" ht="15.75" customHeight="1" x14ac:dyDescent="0.2">
      <c r="A68" s="88">
        <f t="shared" si="9"/>
        <v>58</v>
      </c>
      <c r="B68" s="124">
        <f t="shared" si="10"/>
        <v>1649255.2793014017</v>
      </c>
      <c r="C68" s="124">
        <f t="shared" si="4"/>
        <v>9551.9368259539533</v>
      </c>
      <c r="D68" s="124">
        <f t="shared" si="5"/>
        <v>3112.7327949318405</v>
      </c>
      <c r="E68" s="124">
        <f t="shared" si="6"/>
        <v>12664.669620885794</v>
      </c>
      <c r="F68" s="124">
        <f t="shared" si="7"/>
        <v>1646142.5465064698</v>
      </c>
      <c r="G68" s="94">
        <f t="shared" si="8"/>
        <v>3.3333333333333335E-3</v>
      </c>
      <c r="H68" s="27"/>
      <c r="L68" s="179"/>
      <c r="P68" s="27"/>
    </row>
    <row r="69" spans="1:16" ht="15.75" customHeight="1" x14ac:dyDescent="0.2">
      <c r="A69" s="88">
        <f t="shared" si="9"/>
        <v>59</v>
      </c>
      <c r="B69" s="124">
        <f t="shared" si="10"/>
        <v>1646142.5465064698</v>
      </c>
      <c r="C69" s="124">
        <f t="shared" si="4"/>
        <v>9533.908915183305</v>
      </c>
      <c r="D69" s="124">
        <f t="shared" si="5"/>
        <v>3130.7607057024888</v>
      </c>
      <c r="E69" s="124">
        <f t="shared" si="6"/>
        <v>12664.669620885794</v>
      </c>
      <c r="F69" s="124">
        <f t="shared" si="7"/>
        <v>1643011.7858007674</v>
      </c>
      <c r="G69" s="94">
        <f t="shared" si="8"/>
        <v>3.3333333333333335E-3</v>
      </c>
      <c r="H69" s="27"/>
      <c r="L69" s="179"/>
      <c r="P69" s="27"/>
    </row>
    <row r="70" spans="1:16" ht="15.75" customHeight="1" x14ac:dyDescent="0.2">
      <c r="A70" s="88">
        <f t="shared" si="9"/>
        <v>60</v>
      </c>
      <c r="B70" s="124">
        <f t="shared" si="10"/>
        <v>1643011.7858007674</v>
      </c>
      <c r="C70" s="124">
        <f t="shared" si="4"/>
        <v>9515.7765927627788</v>
      </c>
      <c r="D70" s="124">
        <f t="shared" si="5"/>
        <v>3148.893028123015</v>
      </c>
      <c r="E70" s="124">
        <f t="shared" si="6"/>
        <v>12664.669620885794</v>
      </c>
      <c r="F70" s="124">
        <f t="shared" si="7"/>
        <v>1639862.8927726443</v>
      </c>
      <c r="G70" s="94">
        <f t="shared" si="8"/>
        <v>3.3333333333333335E-3</v>
      </c>
      <c r="H70" s="27"/>
      <c r="L70" s="179"/>
      <c r="P70" s="27"/>
    </row>
    <row r="71" spans="1:16" ht="15.75" customHeight="1" x14ac:dyDescent="0.2">
      <c r="A71" s="88">
        <f t="shared" si="9"/>
        <v>61</v>
      </c>
      <c r="B71" s="124">
        <f t="shared" si="10"/>
        <v>1639862.8927726443</v>
      </c>
      <c r="C71" s="124">
        <f t="shared" si="4"/>
        <v>9497.5392539748991</v>
      </c>
      <c r="D71" s="124">
        <f t="shared" si="5"/>
        <v>3167.1303669108947</v>
      </c>
      <c r="E71" s="124">
        <f t="shared" si="6"/>
        <v>12664.669620885794</v>
      </c>
      <c r="F71" s="124">
        <f t="shared" si="7"/>
        <v>1636695.7624057333</v>
      </c>
      <c r="G71" s="94">
        <f t="shared" si="8"/>
        <v>3.3333333333333335E-3</v>
      </c>
      <c r="H71" s="27"/>
      <c r="L71" s="179"/>
      <c r="P71" s="27"/>
    </row>
    <row r="72" spans="1:16" ht="15.75" customHeight="1" x14ac:dyDescent="0.2">
      <c r="A72" s="88">
        <f t="shared" si="9"/>
        <v>62</v>
      </c>
      <c r="B72" s="124">
        <f t="shared" si="10"/>
        <v>1636695.7624057333</v>
      </c>
      <c r="C72" s="124">
        <f t="shared" si="4"/>
        <v>9479.1962905998735</v>
      </c>
      <c r="D72" s="124">
        <f t="shared" si="5"/>
        <v>3185.4733302859204</v>
      </c>
      <c r="E72" s="124">
        <f t="shared" si="6"/>
        <v>12664.669620885794</v>
      </c>
      <c r="F72" s="124">
        <f t="shared" si="7"/>
        <v>1633510.2890754475</v>
      </c>
      <c r="G72" s="94">
        <f t="shared" si="8"/>
        <v>3.3333333333333335E-3</v>
      </c>
      <c r="H72" s="27"/>
      <c r="L72" s="179"/>
      <c r="P72" s="27"/>
    </row>
    <row r="73" spans="1:16" ht="15.75" customHeight="1" x14ac:dyDescent="0.2">
      <c r="A73" s="88">
        <f t="shared" si="9"/>
        <v>63</v>
      </c>
      <c r="B73" s="124">
        <f t="shared" si="10"/>
        <v>1633510.2890754475</v>
      </c>
      <c r="C73" s="124">
        <f t="shared" si="4"/>
        <v>9460.7470908953019</v>
      </c>
      <c r="D73" s="124">
        <f t="shared" si="5"/>
        <v>3203.922529990492</v>
      </c>
      <c r="E73" s="124">
        <f t="shared" si="6"/>
        <v>12664.669620885794</v>
      </c>
      <c r="F73" s="124">
        <f t="shared" si="7"/>
        <v>1630306.3665454569</v>
      </c>
      <c r="G73" s="94">
        <f t="shared" si="8"/>
        <v>3.3333333333333335E-3</v>
      </c>
      <c r="H73" s="27"/>
      <c r="L73" s="179"/>
      <c r="P73" s="27"/>
    </row>
    <row r="74" spans="1:16" ht="15.75" customHeight="1" x14ac:dyDescent="0.2">
      <c r="A74" s="88">
        <f t="shared" si="9"/>
        <v>64</v>
      </c>
      <c r="B74" s="124">
        <f t="shared" si="10"/>
        <v>1630306.3665454569</v>
      </c>
      <c r="C74" s="124">
        <f t="shared" si="4"/>
        <v>9442.1910395757714</v>
      </c>
      <c r="D74" s="124">
        <f t="shared" si="5"/>
        <v>3222.4785813100225</v>
      </c>
      <c r="E74" s="124">
        <f t="shared" si="6"/>
        <v>12664.669620885794</v>
      </c>
      <c r="F74" s="124">
        <f t="shared" si="7"/>
        <v>1627083.8879641469</v>
      </c>
      <c r="G74" s="94">
        <f t="shared" si="8"/>
        <v>3.3333333333333335E-3</v>
      </c>
      <c r="H74" s="27"/>
      <c r="L74" s="179"/>
      <c r="P74" s="27"/>
    </row>
    <row r="75" spans="1:16" ht="15.75" customHeight="1" x14ac:dyDescent="0.2">
      <c r="A75" s="88">
        <f t="shared" si="9"/>
        <v>65</v>
      </c>
      <c r="B75" s="124">
        <f t="shared" si="10"/>
        <v>1627083.8879641469</v>
      </c>
      <c r="C75" s="124">
        <f t="shared" si="4"/>
        <v>9423.5275177923522</v>
      </c>
      <c r="D75" s="124">
        <f t="shared" si="5"/>
        <v>3241.1421030934416</v>
      </c>
      <c r="E75" s="124">
        <f t="shared" si="6"/>
        <v>12664.669620885794</v>
      </c>
      <c r="F75" s="124">
        <f t="shared" si="7"/>
        <v>1623842.7458610535</v>
      </c>
      <c r="G75" s="94">
        <f t="shared" si="8"/>
        <v>3.3333333333333335E-3</v>
      </c>
      <c r="H75" s="27"/>
      <c r="L75" s="179"/>
      <c r="P75" s="27"/>
    </row>
    <row r="76" spans="1:16" ht="15.75" customHeight="1" x14ac:dyDescent="0.2">
      <c r="A76" s="88">
        <f t="shared" si="9"/>
        <v>66</v>
      </c>
      <c r="B76" s="124">
        <f t="shared" si="10"/>
        <v>1623842.7458610535</v>
      </c>
      <c r="C76" s="124">
        <f t="shared" si="4"/>
        <v>9404.7559031119363</v>
      </c>
      <c r="D76" s="124">
        <f t="shared" si="5"/>
        <v>3259.9137177738576</v>
      </c>
      <c r="E76" s="124">
        <f t="shared" si="6"/>
        <v>12664.669620885794</v>
      </c>
      <c r="F76" s="124">
        <f t="shared" si="7"/>
        <v>1620582.8321432797</v>
      </c>
      <c r="G76" s="94">
        <f t="shared" si="8"/>
        <v>3.3333333333333335E-3</v>
      </c>
      <c r="H76" s="27"/>
      <c r="L76" s="179"/>
      <c r="P76" s="27"/>
    </row>
    <row r="77" spans="1:16" ht="15.75" customHeight="1" x14ac:dyDescent="0.2">
      <c r="A77" s="88">
        <f t="shared" si="9"/>
        <v>67</v>
      </c>
      <c r="B77" s="124">
        <f t="shared" si="10"/>
        <v>1620582.8321432797</v>
      </c>
      <c r="C77" s="124">
        <f t="shared" si="4"/>
        <v>9385.8755694964948</v>
      </c>
      <c r="D77" s="124">
        <f t="shared" si="5"/>
        <v>3278.7940513892991</v>
      </c>
      <c r="E77" s="124">
        <f t="shared" si="6"/>
        <v>12664.669620885794</v>
      </c>
      <c r="F77" s="124">
        <f t="shared" si="7"/>
        <v>1617304.0380918905</v>
      </c>
      <c r="G77" s="94">
        <f t="shared" si="8"/>
        <v>3.3333333333333335E-3</v>
      </c>
      <c r="H77" s="27"/>
      <c r="L77" s="179"/>
      <c r="P77" s="27"/>
    </row>
    <row r="78" spans="1:16" ht="15.75" customHeight="1" x14ac:dyDescent="0.2">
      <c r="A78" s="88">
        <f t="shared" si="9"/>
        <v>68</v>
      </c>
      <c r="B78" s="124">
        <f t="shared" si="10"/>
        <v>1617304.0380918905</v>
      </c>
      <c r="C78" s="124">
        <f t="shared" si="4"/>
        <v>9366.8858872822002</v>
      </c>
      <c r="D78" s="124">
        <f t="shared" si="5"/>
        <v>3297.7837336035936</v>
      </c>
      <c r="E78" s="124">
        <f t="shared" si="6"/>
        <v>12664.669620885794</v>
      </c>
      <c r="F78" s="124">
        <f t="shared" si="7"/>
        <v>1614006.254358287</v>
      </c>
      <c r="G78" s="94">
        <f t="shared" si="8"/>
        <v>3.3333333333333335E-3</v>
      </c>
      <c r="H78" s="27"/>
      <c r="L78" s="179"/>
      <c r="P78" s="27"/>
    </row>
    <row r="79" spans="1:16" ht="15.75" customHeight="1" x14ac:dyDescent="0.2">
      <c r="A79" s="88">
        <f t="shared" si="9"/>
        <v>69</v>
      </c>
      <c r="B79" s="124">
        <f t="shared" si="10"/>
        <v>1614006.254358287</v>
      </c>
      <c r="C79" s="124">
        <f t="shared" si="4"/>
        <v>9347.7862231584131</v>
      </c>
      <c r="D79" s="124">
        <f t="shared" si="5"/>
        <v>3316.8833977273807</v>
      </c>
      <c r="E79" s="124">
        <f t="shared" si="6"/>
        <v>12664.669620885794</v>
      </c>
      <c r="F79" s="124">
        <f t="shared" si="7"/>
        <v>1610689.3709605597</v>
      </c>
      <c r="G79" s="94">
        <f t="shared" si="8"/>
        <v>3.3333333333333335E-3</v>
      </c>
      <c r="H79" s="27"/>
      <c r="L79" s="179"/>
      <c r="P79" s="27"/>
    </row>
    <row r="80" spans="1:16" ht="15.75" customHeight="1" x14ac:dyDescent="0.2">
      <c r="A80" s="88">
        <f t="shared" si="9"/>
        <v>70</v>
      </c>
      <c r="B80" s="124">
        <f t="shared" si="10"/>
        <v>1610689.3709605597</v>
      </c>
      <c r="C80" s="124">
        <f t="shared" si="4"/>
        <v>9328.5759401465748</v>
      </c>
      <c r="D80" s="124">
        <f t="shared" si="5"/>
        <v>3336.0936807392191</v>
      </c>
      <c r="E80" s="124">
        <f t="shared" si="6"/>
        <v>12664.669620885794</v>
      </c>
      <c r="F80" s="124">
        <f t="shared" si="7"/>
        <v>1607353.2772798205</v>
      </c>
      <c r="G80" s="94">
        <f t="shared" si="8"/>
        <v>3.3333333333333335E-3</v>
      </c>
      <c r="H80" s="27"/>
      <c r="L80" s="179"/>
      <c r="P80" s="27"/>
    </row>
    <row r="81" spans="1:16" ht="15.75" customHeight="1" x14ac:dyDescent="0.2">
      <c r="A81" s="88">
        <f t="shared" si="9"/>
        <v>71</v>
      </c>
      <c r="B81" s="124">
        <f t="shared" si="10"/>
        <v>1607353.2772798205</v>
      </c>
      <c r="C81" s="124">
        <f t="shared" si="4"/>
        <v>9309.2543975789613</v>
      </c>
      <c r="D81" s="124">
        <f t="shared" si="5"/>
        <v>3355.4152233068326</v>
      </c>
      <c r="E81" s="124">
        <f t="shared" si="6"/>
        <v>12664.669620885794</v>
      </c>
      <c r="F81" s="124">
        <f t="shared" si="7"/>
        <v>1603997.8620565138</v>
      </c>
      <c r="G81" s="94">
        <f t="shared" si="8"/>
        <v>3.3333333333333335E-3</v>
      </c>
      <c r="H81" s="27"/>
      <c r="L81" s="179"/>
      <c r="P81" s="27"/>
    </row>
    <row r="82" spans="1:16" ht="15.75" customHeight="1" x14ac:dyDescent="0.2">
      <c r="A82" s="88">
        <f t="shared" si="9"/>
        <v>72</v>
      </c>
      <c r="B82" s="124">
        <f t="shared" si="10"/>
        <v>1603997.8620565138</v>
      </c>
      <c r="C82" s="124">
        <f t="shared" si="4"/>
        <v>9289.8209510773104</v>
      </c>
      <c r="D82" s="124">
        <f t="shared" si="5"/>
        <v>3374.8486698084835</v>
      </c>
      <c r="E82" s="124">
        <f t="shared" si="6"/>
        <v>12664.669620885794</v>
      </c>
      <c r="F82" s="124">
        <f t="shared" si="7"/>
        <v>1600623.0133867052</v>
      </c>
      <c r="G82" s="94">
        <f t="shared" si="8"/>
        <v>3.3333333333333335E-3</v>
      </c>
      <c r="H82" s="27"/>
      <c r="L82" s="179"/>
      <c r="P82" s="27"/>
    </row>
    <row r="83" spans="1:16" ht="15.75" customHeight="1" x14ac:dyDescent="0.2">
      <c r="A83" s="88">
        <f t="shared" si="9"/>
        <v>73</v>
      </c>
      <c r="B83" s="124">
        <f t="shared" si="10"/>
        <v>1600623.0133867052</v>
      </c>
      <c r="C83" s="124">
        <f t="shared" si="4"/>
        <v>9270.2749525313357</v>
      </c>
      <c r="D83" s="124">
        <f t="shared" si="5"/>
        <v>3394.3946683544582</v>
      </c>
      <c r="E83" s="124">
        <f t="shared" si="6"/>
        <v>12664.669620885794</v>
      </c>
      <c r="F83" s="124">
        <f t="shared" si="7"/>
        <v>1597228.6187183508</v>
      </c>
      <c r="G83" s="94">
        <f t="shared" si="8"/>
        <v>3.3333333333333335E-3</v>
      </c>
      <c r="H83" s="27"/>
      <c r="L83" s="179"/>
      <c r="P83" s="27"/>
    </row>
    <row r="84" spans="1:16" ht="15.75" customHeight="1" x14ac:dyDescent="0.2">
      <c r="A84" s="88">
        <f t="shared" si="9"/>
        <v>74</v>
      </c>
      <c r="B84" s="124">
        <f t="shared" si="10"/>
        <v>1597228.6187183508</v>
      </c>
      <c r="C84" s="124">
        <f t="shared" si="4"/>
        <v>9250.6157500771169</v>
      </c>
      <c r="D84" s="124">
        <f t="shared" si="5"/>
        <v>3414.0538708086769</v>
      </c>
      <c r="E84" s="124">
        <f t="shared" si="6"/>
        <v>12664.669620885794</v>
      </c>
      <c r="F84" s="124">
        <f t="shared" si="7"/>
        <v>1593814.5648475422</v>
      </c>
      <c r="G84" s="94">
        <f t="shared" si="8"/>
        <v>3.3333333333333335E-3</v>
      </c>
      <c r="H84" s="27"/>
      <c r="L84" s="179"/>
      <c r="P84" s="27"/>
    </row>
    <row r="85" spans="1:16" ht="15.75" customHeight="1" x14ac:dyDescent="0.2">
      <c r="A85" s="88">
        <f t="shared" si="9"/>
        <v>75</v>
      </c>
      <c r="B85" s="124">
        <f t="shared" si="10"/>
        <v>1593814.5648475422</v>
      </c>
      <c r="C85" s="124">
        <f t="shared" si="4"/>
        <v>9230.8426880753486</v>
      </c>
      <c r="D85" s="124">
        <f t="shared" si="5"/>
        <v>3433.8269328104452</v>
      </c>
      <c r="E85" s="124">
        <f t="shared" si="6"/>
        <v>12664.669620885794</v>
      </c>
      <c r="F85" s="124">
        <f t="shared" si="7"/>
        <v>1590380.7379147317</v>
      </c>
      <c r="G85" s="94">
        <f t="shared" si="8"/>
        <v>3.3333333333333335E-3</v>
      </c>
      <c r="H85" s="27"/>
      <c r="L85" s="179"/>
      <c r="P85" s="27"/>
    </row>
    <row r="86" spans="1:16" ht="15.75" customHeight="1" x14ac:dyDescent="0.2">
      <c r="A86" s="88">
        <f t="shared" si="9"/>
        <v>76</v>
      </c>
      <c r="B86" s="124">
        <f t="shared" si="10"/>
        <v>1590380.7379147317</v>
      </c>
      <c r="C86" s="124">
        <f t="shared" si="4"/>
        <v>9210.9551070894886</v>
      </c>
      <c r="D86" s="124">
        <f t="shared" si="5"/>
        <v>3453.7145137963053</v>
      </c>
      <c r="E86" s="124">
        <f t="shared" si="6"/>
        <v>12664.669620885794</v>
      </c>
      <c r="F86" s="124">
        <f t="shared" si="7"/>
        <v>1586927.0234009353</v>
      </c>
      <c r="G86" s="94">
        <f t="shared" si="8"/>
        <v>3.3333333333333335E-3</v>
      </c>
      <c r="H86" s="27"/>
      <c r="L86" s="179"/>
      <c r="P86" s="27"/>
    </row>
    <row r="87" spans="1:16" ht="15.75" customHeight="1" x14ac:dyDescent="0.2">
      <c r="A87" s="88">
        <f t="shared" si="9"/>
        <v>77</v>
      </c>
      <c r="B87" s="124">
        <f t="shared" si="10"/>
        <v>1586927.0234009353</v>
      </c>
      <c r="C87" s="124">
        <f t="shared" si="4"/>
        <v>9190.9523438637516</v>
      </c>
      <c r="D87" s="124">
        <f t="shared" si="5"/>
        <v>3473.7172770220423</v>
      </c>
      <c r="E87" s="124">
        <f t="shared" si="6"/>
        <v>12664.669620885794</v>
      </c>
      <c r="F87" s="124">
        <f t="shared" si="7"/>
        <v>1583453.3061239133</v>
      </c>
      <c r="G87" s="94">
        <f t="shared" si="8"/>
        <v>3.3333333333333335E-3</v>
      </c>
      <c r="H87" s="27"/>
      <c r="L87" s="179"/>
      <c r="P87" s="27"/>
    </row>
    <row r="88" spans="1:16" ht="15.75" customHeight="1" x14ac:dyDescent="0.2">
      <c r="A88" s="88">
        <f t="shared" si="9"/>
        <v>78</v>
      </c>
      <c r="B88" s="124">
        <f t="shared" si="10"/>
        <v>1583453.3061239133</v>
      </c>
      <c r="C88" s="124">
        <f t="shared" si="4"/>
        <v>9170.8337313009979</v>
      </c>
      <c r="D88" s="124">
        <f t="shared" si="5"/>
        <v>3493.835889584796</v>
      </c>
      <c r="E88" s="124">
        <f t="shared" si="6"/>
        <v>12664.669620885794</v>
      </c>
      <c r="F88" s="124">
        <f t="shared" si="7"/>
        <v>1579959.4702343284</v>
      </c>
      <c r="G88" s="94">
        <f t="shared" si="8"/>
        <v>3.3333333333333335E-3</v>
      </c>
      <c r="H88" s="27"/>
      <c r="L88" s="179"/>
      <c r="P88" s="27"/>
    </row>
    <row r="89" spans="1:16" ht="15.75" customHeight="1" x14ac:dyDescent="0.2">
      <c r="A89" s="88">
        <f t="shared" si="9"/>
        <v>79</v>
      </c>
      <c r="B89" s="124">
        <f t="shared" si="10"/>
        <v>1579959.4702343284</v>
      </c>
      <c r="C89" s="124">
        <f t="shared" si="4"/>
        <v>9150.5985984404851</v>
      </c>
      <c r="D89" s="124">
        <f t="shared" si="5"/>
        <v>3514.0710224453087</v>
      </c>
      <c r="E89" s="124">
        <f t="shared" si="6"/>
        <v>12664.669620885794</v>
      </c>
      <c r="F89" s="124">
        <f t="shared" si="7"/>
        <v>1576445.3992118831</v>
      </c>
      <c r="G89" s="94">
        <f t="shared" si="8"/>
        <v>3.3333333333333335E-3</v>
      </c>
      <c r="H89" s="27"/>
      <c r="L89" s="179"/>
      <c r="P89" s="27"/>
    </row>
    <row r="90" spans="1:16" ht="15.75" customHeight="1" x14ac:dyDescent="0.2">
      <c r="A90" s="88">
        <f t="shared" si="9"/>
        <v>80</v>
      </c>
      <c r="B90" s="124">
        <f t="shared" si="10"/>
        <v>1576445.3992118831</v>
      </c>
      <c r="C90" s="124">
        <f t="shared" si="4"/>
        <v>9130.2462704354894</v>
      </c>
      <c r="D90" s="124">
        <f t="shared" si="5"/>
        <v>3534.4233504503045</v>
      </c>
      <c r="E90" s="124">
        <f t="shared" si="6"/>
        <v>12664.669620885794</v>
      </c>
      <c r="F90" s="124">
        <f t="shared" si="7"/>
        <v>1572910.9758614327</v>
      </c>
      <c r="G90" s="94">
        <f t="shared" si="8"/>
        <v>3.3333333333333335E-3</v>
      </c>
      <c r="H90" s="27"/>
      <c r="L90" s="179"/>
      <c r="P90" s="27"/>
    </row>
    <row r="91" spans="1:16" ht="15.75" customHeight="1" x14ac:dyDescent="0.2">
      <c r="A91" s="88">
        <f t="shared" si="9"/>
        <v>81</v>
      </c>
      <c r="B91" s="124">
        <f t="shared" si="10"/>
        <v>1572910.9758614327</v>
      </c>
      <c r="C91" s="124">
        <f t="shared" si="4"/>
        <v>9109.7760685307985</v>
      </c>
      <c r="D91" s="124">
        <f t="shared" si="5"/>
        <v>3554.8935523549953</v>
      </c>
      <c r="E91" s="124">
        <f t="shared" si="6"/>
        <v>12664.669620885794</v>
      </c>
      <c r="F91" s="124">
        <f t="shared" si="7"/>
        <v>1569356.0823090777</v>
      </c>
      <c r="G91" s="94">
        <f t="shared" si="8"/>
        <v>3.3333333333333335E-3</v>
      </c>
      <c r="H91" s="27"/>
      <c r="L91" s="179"/>
      <c r="P91" s="27"/>
    </row>
    <row r="92" spans="1:16" ht="15.75" customHeight="1" x14ac:dyDescent="0.2">
      <c r="A92" s="88">
        <f t="shared" si="9"/>
        <v>82</v>
      </c>
      <c r="B92" s="124">
        <f t="shared" si="10"/>
        <v>1569356.0823090777</v>
      </c>
      <c r="C92" s="124">
        <f t="shared" si="4"/>
        <v>9089.1873100400753</v>
      </c>
      <c r="D92" s="124">
        <f t="shared" si="5"/>
        <v>3575.4823108457185</v>
      </c>
      <c r="E92" s="124">
        <f t="shared" si="6"/>
        <v>12664.669620885794</v>
      </c>
      <c r="F92" s="124">
        <f t="shared" si="7"/>
        <v>1565780.599998232</v>
      </c>
      <c r="G92" s="94">
        <f t="shared" si="8"/>
        <v>3.3333333333333335E-3</v>
      </c>
      <c r="H92" s="27"/>
      <c r="L92" s="179"/>
      <c r="P92" s="27"/>
    </row>
    <row r="93" spans="1:16" ht="15.75" customHeight="1" x14ac:dyDescent="0.2">
      <c r="A93" s="88">
        <f t="shared" si="9"/>
        <v>83</v>
      </c>
      <c r="B93" s="124">
        <f t="shared" si="10"/>
        <v>1565780.599998232</v>
      </c>
      <c r="C93" s="124">
        <f t="shared" si="4"/>
        <v>9068.4793083230943</v>
      </c>
      <c r="D93" s="124">
        <f t="shared" si="5"/>
        <v>3596.1903125626995</v>
      </c>
      <c r="E93" s="124">
        <f t="shared" si="6"/>
        <v>12664.669620885794</v>
      </c>
      <c r="F93" s="124">
        <f t="shared" si="7"/>
        <v>1562184.4096856692</v>
      </c>
      <c r="G93" s="94">
        <f t="shared" si="8"/>
        <v>3.3333333333333335E-3</v>
      </c>
      <c r="H93" s="27"/>
      <c r="L93" s="179"/>
      <c r="P93" s="27"/>
    </row>
    <row r="94" spans="1:16" ht="15.75" customHeight="1" x14ac:dyDescent="0.2">
      <c r="A94" s="88">
        <f t="shared" si="9"/>
        <v>84</v>
      </c>
      <c r="B94" s="124">
        <f t="shared" si="10"/>
        <v>1562184.4096856692</v>
      </c>
      <c r="C94" s="124">
        <f t="shared" si="4"/>
        <v>9047.6513727628353</v>
      </c>
      <c r="D94" s="124">
        <f t="shared" si="5"/>
        <v>3617.0182481229585</v>
      </c>
      <c r="E94" s="124">
        <f t="shared" si="6"/>
        <v>12664.669620885794</v>
      </c>
      <c r="F94" s="124">
        <f t="shared" si="7"/>
        <v>1558567.3914375464</v>
      </c>
      <c r="G94" s="94">
        <f t="shared" si="8"/>
        <v>3.3333333333333335E-3</v>
      </c>
      <c r="H94" s="27"/>
      <c r="L94" s="179"/>
      <c r="P94" s="27"/>
    </row>
    <row r="95" spans="1:16" ht="15.75" customHeight="1" x14ac:dyDescent="0.2">
      <c r="A95" s="88">
        <f t="shared" si="9"/>
        <v>85</v>
      </c>
      <c r="B95" s="124">
        <f t="shared" si="10"/>
        <v>1558567.3914375464</v>
      </c>
      <c r="C95" s="124">
        <f t="shared" si="4"/>
        <v>9026.7028087424569</v>
      </c>
      <c r="D95" s="124">
        <f t="shared" si="5"/>
        <v>3637.9668121433369</v>
      </c>
      <c r="E95" s="124">
        <f t="shared" si="6"/>
        <v>12664.669620885794</v>
      </c>
      <c r="F95" s="124">
        <f t="shared" si="7"/>
        <v>1554929.424625403</v>
      </c>
      <c r="G95" s="94">
        <f t="shared" si="8"/>
        <v>3.3333333333333335E-3</v>
      </c>
      <c r="H95" s="27"/>
      <c r="L95" s="179"/>
      <c r="P95" s="27"/>
    </row>
    <row r="96" spans="1:16" ht="15.75" customHeight="1" x14ac:dyDescent="0.2">
      <c r="A96" s="88">
        <f t="shared" si="9"/>
        <v>86</v>
      </c>
      <c r="B96" s="124">
        <f t="shared" si="10"/>
        <v>1554929.424625403</v>
      </c>
      <c r="C96" s="124">
        <f t="shared" si="4"/>
        <v>9005.6329176221261</v>
      </c>
      <c r="D96" s="124">
        <f t="shared" si="5"/>
        <v>3659.0367032636677</v>
      </c>
      <c r="E96" s="124">
        <f t="shared" si="6"/>
        <v>12664.669620885794</v>
      </c>
      <c r="F96" s="124">
        <f t="shared" si="7"/>
        <v>1551270.3879221394</v>
      </c>
      <c r="G96" s="94">
        <f t="shared" si="8"/>
        <v>3.3333333333333335E-3</v>
      </c>
      <c r="H96" s="27"/>
      <c r="L96" s="179"/>
      <c r="P96" s="27"/>
    </row>
    <row r="97" spans="1:16" ht="15.75" customHeight="1" x14ac:dyDescent="0.2">
      <c r="A97" s="88">
        <f t="shared" si="9"/>
        <v>87</v>
      </c>
      <c r="B97" s="124">
        <f t="shared" si="10"/>
        <v>1551270.3879221394</v>
      </c>
      <c r="C97" s="124">
        <f t="shared" si="4"/>
        <v>8984.4409967157244</v>
      </c>
      <c r="D97" s="124">
        <f t="shared" si="5"/>
        <v>3680.2286241700695</v>
      </c>
      <c r="E97" s="124">
        <f t="shared" si="6"/>
        <v>12664.669620885794</v>
      </c>
      <c r="F97" s="124">
        <f t="shared" si="7"/>
        <v>1547590.1592979692</v>
      </c>
      <c r="G97" s="94">
        <f t="shared" si="8"/>
        <v>3.3333333333333335E-3</v>
      </c>
      <c r="H97" s="27"/>
      <c r="L97" s="179"/>
      <c r="P97" s="27"/>
    </row>
    <row r="98" spans="1:16" ht="15.75" customHeight="1" x14ac:dyDescent="0.2">
      <c r="A98" s="88">
        <f t="shared" si="9"/>
        <v>88</v>
      </c>
      <c r="B98" s="124">
        <f t="shared" si="10"/>
        <v>1547590.1592979692</v>
      </c>
      <c r="C98" s="124">
        <f t="shared" si="4"/>
        <v>8963.1263392674064</v>
      </c>
      <c r="D98" s="124">
        <f t="shared" si="5"/>
        <v>3701.5432816183875</v>
      </c>
      <c r="E98" s="124">
        <f t="shared" si="6"/>
        <v>12664.669620885794</v>
      </c>
      <c r="F98" s="124">
        <f t="shared" si="7"/>
        <v>1543888.6160163509</v>
      </c>
      <c r="G98" s="94">
        <f t="shared" si="8"/>
        <v>3.3333333333333335E-3</v>
      </c>
      <c r="H98" s="27"/>
      <c r="L98" s="179"/>
      <c r="P98" s="27"/>
    </row>
    <row r="99" spans="1:16" ht="15.75" customHeight="1" x14ac:dyDescent="0.2">
      <c r="A99" s="88">
        <f t="shared" si="9"/>
        <v>89</v>
      </c>
      <c r="B99" s="124">
        <f t="shared" si="10"/>
        <v>1543888.6160163509</v>
      </c>
      <c r="C99" s="124">
        <f t="shared" si="4"/>
        <v>8941.688234428033</v>
      </c>
      <c r="D99" s="124">
        <f t="shared" si="5"/>
        <v>3722.9813864577609</v>
      </c>
      <c r="E99" s="124">
        <f t="shared" si="6"/>
        <v>12664.669620885794</v>
      </c>
      <c r="F99" s="124">
        <f t="shared" si="7"/>
        <v>1540165.6346298931</v>
      </c>
      <c r="G99" s="94">
        <f t="shared" si="8"/>
        <v>3.3333333333333335E-3</v>
      </c>
      <c r="H99" s="27"/>
      <c r="L99" s="179"/>
      <c r="P99" s="27"/>
    </row>
    <row r="100" spans="1:16" ht="15.75" customHeight="1" x14ac:dyDescent="0.2">
      <c r="A100" s="88">
        <f t="shared" si="9"/>
        <v>90</v>
      </c>
      <c r="B100" s="124">
        <f t="shared" si="10"/>
        <v>1540165.6346298931</v>
      </c>
      <c r="C100" s="124">
        <f t="shared" si="4"/>
        <v>8920.1259672314645</v>
      </c>
      <c r="D100" s="124">
        <f t="shared" si="5"/>
        <v>3744.5436536543293</v>
      </c>
      <c r="E100" s="124">
        <f t="shared" si="6"/>
        <v>12664.669620885794</v>
      </c>
      <c r="F100" s="124">
        <f t="shared" si="7"/>
        <v>1536421.0909762387</v>
      </c>
      <c r="G100" s="94">
        <f t="shared" si="8"/>
        <v>3.3333333333333335E-3</v>
      </c>
      <c r="H100" s="27"/>
      <c r="L100" s="179"/>
      <c r="P100" s="27"/>
    </row>
    <row r="101" spans="1:16" ht="15.75" customHeight="1" x14ac:dyDescent="0.2">
      <c r="A101" s="88">
        <f t="shared" si="9"/>
        <v>91</v>
      </c>
      <c r="B101" s="124">
        <f t="shared" si="10"/>
        <v>1536421.0909762387</v>
      </c>
      <c r="C101" s="124">
        <f t="shared" si="4"/>
        <v>8898.4388185707157</v>
      </c>
      <c r="D101" s="124">
        <f t="shared" si="5"/>
        <v>3766.2308023150781</v>
      </c>
      <c r="E101" s="124">
        <f t="shared" si="6"/>
        <v>12664.669620885794</v>
      </c>
      <c r="F101" s="124">
        <f t="shared" si="7"/>
        <v>1532654.8601739237</v>
      </c>
      <c r="G101" s="94">
        <f t="shared" si="8"/>
        <v>3.3333333333333335E-3</v>
      </c>
      <c r="H101" s="27"/>
      <c r="L101" s="179"/>
      <c r="P101" s="27"/>
    </row>
    <row r="102" spans="1:16" ht="15.75" customHeight="1" x14ac:dyDescent="0.2">
      <c r="A102" s="88">
        <f t="shared" si="9"/>
        <v>92</v>
      </c>
      <c r="B102" s="124">
        <f t="shared" si="10"/>
        <v>1532654.8601739237</v>
      </c>
      <c r="C102" s="124">
        <f t="shared" si="4"/>
        <v>8876.6260651739758</v>
      </c>
      <c r="D102" s="124">
        <f t="shared" si="5"/>
        <v>3788.043555711818</v>
      </c>
      <c r="E102" s="124">
        <f t="shared" si="6"/>
        <v>12664.669620885794</v>
      </c>
      <c r="F102" s="124">
        <f t="shared" si="7"/>
        <v>1528866.8166182118</v>
      </c>
      <c r="G102" s="94">
        <f t="shared" si="8"/>
        <v>3.3333333333333335E-3</v>
      </c>
      <c r="H102" s="27"/>
      <c r="L102" s="179"/>
      <c r="P102" s="27"/>
    </row>
    <row r="103" spans="1:16" ht="15.75" customHeight="1" x14ac:dyDescent="0.2">
      <c r="A103" s="88">
        <f t="shared" si="9"/>
        <v>93</v>
      </c>
      <c r="B103" s="124">
        <f t="shared" si="10"/>
        <v>1528866.8166182118</v>
      </c>
      <c r="C103" s="124">
        <f t="shared" si="4"/>
        <v>8854.6869795804778</v>
      </c>
      <c r="D103" s="124">
        <f t="shared" si="5"/>
        <v>3809.9826413053161</v>
      </c>
      <c r="E103" s="124">
        <f t="shared" si="6"/>
        <v>12664.669620885794</v>
      </c>
      <c r="F103" s="124">
        <f t="shared" si="7"/>
        <v>1525056.8339769065</v>
      </c>
      <c r="G103" s="94">
        <f t="shared" si="8"/>
        <v>3.3333333333333335E-3</v>
      </c>
      <c r="H103" s="27"/>
      <c r="L103" s="179"/>
      <c r="P103" s="27"/>
    </row>
    <row r="104" spans="1:16" ht="15.75" customHeight="1" x14ac:dyDescent="0.2">
      <c r="A104" s="88">
        <f t="shared" si="9"/>
        <v>94</v>
      </c>
      <c r="B104" s="124">
        <f t="shared" si="10"/>
        <v>1525056.8339769065</v>
      </c>
      <c r="C104" s="124">
        <f t="shared" si="4"/>
        <v>8832.6208301162515</v>
      </c>
      <c r="D104" s="124">
        <f t="shared" si="5"/>
        <v>3832.0487907695424</v>
      </c>
      <c r="E104" s="124">
        <f t="shared" si="6"/>
        <v>12664.669620885794</v>
      </c>
      <c r="F104" s="124">
        <f t="shared" si="7"/>
        <v>1521224.7851861368</v>
      </c>
      <c r="G104" s="94">
        <f t="shared" si="8"/>
        <v>3.3333333333333335E-3</v>
      </c>
      <c r="H104" s="27"/>
      <c r="L104" s="179"/>
      <c r="P104" s="27"/>
    </row>
    <row r="105" spans="1:16" ht="15.75" customHeight="1" x14ac:dyDescent="0.2">
      <c r="A105" s="88">
        <f t="shared" si="9"/>
        <v>95</v>
      </c>
      <c r="B105" s="124">
        <f t="shared" si="10"/>
        <v>1521224.7851861368</v>
      </c>
      <c r="C105" s="124">
        <f t="shared" si="4"/>
        <v>8810.4268808697107</v>
      </c>
      <c r="D105" s="124">
        <f t="shared" si="5"/>
        <v>3854.2427400160832</v>
      </c>
      <c r="E105" s="124">
        <f t="shared" si="6"/>
        <v>12664.669620885794</v>
      </c>
      <c r="F105" s="124">
        <f t="shared" si="7"/>
        <v>1517370.5424461206</v>
      </c>
      <c r="G105" s="94">
        <f t="shared" si="8"/>
        <v>3.3333333333333335E-3</v>
      </c>
      <c r="H105" s="27"/>
      <c r="L105" s="179"/>
      <c r="P105" s="27"/>
    </row>
    <row r="106" spans="1:16" ht="15.75" customHeight="1" x14ac:dyDescent="0.2">
      <c r="A106" s="88">
        <f t="shared" si="9"/>
        <v>96</v>
      </c>
      <c r="B106" s="124">
        <f t="shared" si="10"/>
        <v>1517370.5424461206</v>
      </c>
      <c r="C106" s="124">
        <f t="shared" si="4"/>
        <v>8788.1043916671169</v>
      </c>
      <c r="D106" s="124">
        <f t="shared" si="5"/>
        <v>3876.5652292186769</v>
      </c>
      <c r="E106" s="124">
        <f t="shared" si="6"/>
        <v>12664.669620885794</v>
      </c>
      <c r="F106" s="124">
        <f t="shared" si="7"/>
        <v>1513493.977216902</v>
      </c>
      <c r="G106" s="94">
        <f t="shared" si="8"/>
        <v>3.3333333333333335E-3</v>
      </c>
      <c r="H106" s="27"/>
      <c r="L106" s="179"/>
      <c r="P106" s="27"/>
    </row>
    <row r="107" spans="1:16" ht="15.75" customHeight="1" x14ac:dyDescent="0.2">
      <c r="A107" s="88">
        <f t="shared" si="9"/>
        <v>97</v>
      </c>
      <c r="B107" s="124">
        <f t="shared" si="10"/>
        <v>1513493.977216902</v>
      </c>
      <c r="C107" s="124">
        <f t="shared" si="4"/>
        <v>8765.6526180478922</v>
      </c>
      <c r="D107" s="124">
        <f t="shared" si="5"/>
        <v>3899.0170028379016</v>
      </c>
      <c r="E107" s="124">
        <f t="shared" si="6"/>
        <v>12664.669620885794</v>
      </c>
      <c r="F107" s="124">
        <f t="shared" si="7"/>
        <v>1509594.960214064</v>
      </c>
      <c r="G107" s="94">
        <f t="shared" si="8"/>
        <v>3.3333333333333335E-3</v>
      </c>
      <c r="H107" s="27"/>
      <c r="L107" s="179"/>
      <c r="P107" s="27"/>
    </row>
    <row r="108" spans="1:16" ht="15.75" customHeight="1" x14ac:dyDescent="0.2">
      <c r="A108" s="88">
        <f t="shared" si="9"/>
        <v>98</v>
      </c>
      <c r="B108" s="124">
        <f t="shared" si="10"/>
        <v>1509594.960214064</v>
      </c>
      <c r="C108" s="124">
        <f t="shared" si="4"/>
        <v>8743.0708112397879</v>
      </c>
      <c r="D108" s="124">
        <f t="shared" si="5"/>
        <v>3921.598809646006</v>
      </c>
      <c r="E108" s="124">
        <f t="shared" si="6"/>
        <v>12664.669620885794</v>
      </c>
      <c r="F108" s="124">
        <f t="shared" si="7"/>
        <v>1505673.361404418</v>
      </c>
      <c r="G108" s="94">
        <f t="shared" si="8"/>
        <v>3.3333333333333335E-3</v>
      </c>
      <c r="H108" s="27"/>
      <c r="L108" s="179"/>
      <c r="P108" s="27"/>
    </row>
    <row r="109" spans="1:16" ht="15.75" customHeight="1" x14ac:dyDescent="0.2">
      <c r="A109" s="88">
        <f t="shared" si="9"/>
        <v>99</v>
      </c>
      <c r="B109" s="124">
        <f t="shared" si="10"/>
        <v>1505673.361404418</v>
      </c>
      <c r="C109" s="124">
        <f t="shared" si="4"/>
        <v>8720.3582181339207</v>
      </c>
      <c r="D109" s="124">
        <f t="shared" si="5"/>
        <v>3944.3114027518732</v>
      </c>
      <c r="E109" s="124">
        <f t="shared" si="6"/>
        <v>12664.669620885794</v>
      </c>
      <c r="F109" s="124">
        <f t="shared" si="7"/>
        <v>1501729.0500016662</v>
      </c>
      <c r="G109" s="94">
        <f t="shared" si="8"/>
        <v>3.3333333333333335E-3</v>
      </c>
      <c r="H109" s="27"/>
      <c r="L109" s="179"/>
      <c r="P109" s="27"/>
    </row>
    <row r="110" spans="1:16" ht="15.75" customHeight="1" x14ac:dyDescent="0.2">
      <c r="A110" s="88">
        <f t="shared" si="9"/>
        <v>100</v>
      </c>
      <c r="B110" s="124">
        <f t="shared" si="10"/>
        <v>1501729.0500016662</v>
      </c>
      <c r="C110" s="124">
        <f t="shared" si="4"/>
        <v>8697.514081259651</v>
      </c>
      <c r="D110" s="124">
        <f t="shared" si="5"/>
        <v>3967.1555396261429</v>
      </c>
      <c r="E110" s="124">
        <f t="shared" si="6"/>
        <v>12664.669620885794</v>
      </c>
      <c r="F110" s="124">
        <f t="shared" si="7"/>
        <v>1497761.8944620399</v>
      </c>
      <c r="G110" s="94">
        <f t="shared" si="8"/>
        <v>3.3333333333333335E-3</v>
      </c>
      <c r="H110" s="27"/>
      <c r="L110" s="179"/>
      <c r="P110" s="27"/>
    </row>
    <row r="111" spans="1:16" ht="15.75" customHeight="1" x14ac:dyDescent="0.2">
      <c r="A111" s="88">
        <f t="shared" si="9"/>
        <v>101</v>
      </c>
      <c r="B111" s="124">
        <f t="shared" si="10"/>
        <v>1497761.8944620399</v>
      </c>
      <c r="C111" s="124">
        <f t="shared" si="4"/>
        <v>8674.5376387593151</v>
      </c>
      <c r="D111" s="124">
        <f t="shared" si="5"/>
        <v>3990.1319821264788</v>
      </c>
      <c r="E111" s="124">
        <f t="shared" si="6"/>
        <v>12664.669620885794</v>
      </c>
      <c r="F111" s="124">
        <f t="shared" si="7"/>
        <v>1493771.7624799134</v>
      </c>
      <c r="G111" s="94">
        <f t="shared" si="8"/>
        <v>3.3333333333333335E-3</v>
      </c>
      <c r="H111" s="27"/>
      <c r="L111" s="179"/>
      <c r="P111" s="27"/>
    </row>
    <row r="112" spans="1:16" ht="15.75" customHeight="1" x14ac:dyDescent="0.2">
      <c r="A112" s="88">
        <f t="shared" si="9"/>
        <v>102</v>
      </c>
      <c r="B112" s="124">
        <f t="shared" si="10"/>
        <v>1493771.7624799134</v>
      </c>
      <c r="C112" s="124">
        <f t="shared" si="4"/>
        <v>8651.4281243628338</v>
      </c>
      <c r="D112" s="124">
        <f t="shared" si="5"/>
        <v>4013.24149652296</v>
      </c>
      <c r="E112" s="124">
        <f t="shared" si="6"/>
        <v>12664.669620885794</v>
      </c>
      <c r="F112" s="124">
        <f t="shared" si="7"/>
        <v>1489758.5209833905</v>
      </c>
      <c r="G112" s="94">
        <f t="shared" si="8"/>
        <v>3.3333333333333335E-3</v>
      </c>
      <c r="H112" s="27"/>
      <c r="L112" s="179"/>
      <c r="P112" s="27"/>
    </row>
    <row r="113" spans="1:16" ht="15.75" customHeight="1" x14ac:dyDescent="0.2">
      <c r="A113" s="88">
        <f t="shared" si="9"/>
        <v>103</v>
      </c>
      <c r="B113" s="124">
        <f t="shared" si="10"/>
        <v>1489758.5209833905</v>
      </c>
      <c r="C113" s="124">
        <f t="shared" si="4"/>
        <v>8628.1847673621378</v>
      </c>
      <c r="D113" s="124">
        <f t="shared" si="5"/>
        <v>4036.4848535236561</v>
      </c>
      <c r="E113" s="124">
        <f t="shared" si="6"/>
        <v>12664.669620885794</v>
      </c>
      <c r="F113" s="124">
        <f t="shared" si="7"/>
        <v>1485722.036129867</v>
      </c>
      <c r="G113" s="94">
        <f t="shared" si="8"/>
        <v>3.3333333333333335E-3</v>
      </c>
      <c r="H113" s="27"/>
      <c r="L113" s="179"/>
      <c r="P113" s="27"/>
    </row>
    <row r="114" spans="1:16" ht="15.75" customHeight="1" x14ac:dyDescent="0.2">
      <c r="A114" s="88">
        <f t="shared" si="9"/>
        <v>104</v>
      </c>
      <c r="B114" s="124">
        <f t="shared" si="10"/>
        <v>1485722.036129867</v>
      </c>
      <c r="C114" s="124">
        <f t="shared" si="4"/>
        <v>8604.8067925854793</v>
      </c>
      <c r="D114" s="124">
        <f t="shared" si="5"/>
        <v>4059.8628283003145</v>
      </c>
      <c r="E114" s="124">
        <f t="shared" si="6"/>
        <v>12664.669620885794</v>
      </c>
      <c r="F114" s="124">
        <f t="shared" si="7"/>
        <v>1481662.1733015666</v>
      </c>
      <c r="G114" s="94">
        <f t="shared" si="8"/>
        <v>3.3333333333333335E-3</v>
      </c>
      <c r="H114" s="27"/>
      <c r="L114" s="179"/>
      <c r="P114" s="27"/>
    </row>
    <row r="115" spans="1:16" ht="15.75" customHeight="1" x14ac:dyDescent="0.2">
      <c r="A115" s="88">
        <f t="shared" si="9"/>
        <v>105</v>
      </c>
      <c r="B115" s="124">
        <f t="shared" si="10"/>
        <v>1481662.1733015666</v>
      </c>
      <c r="C115" s="124">
        <f t="shared" si="4"/>
        <v>8581.293420371574</v>
      </c>
      <c r="D115" s="124">
        <f t="shared" si="5"/>
        <v>4083.3762005142198</v>
      </c>
      <c r="E115" s="124">
        <f t="shared" si="6"/>
        <v>12664.669620885794</v>
      </c>
      <c r="F115" s="124">
        <f t="shared" si="7"/>
        <v>1477578.7971010525</v>
      </c>
      <c r="G115" s="94">
        <f t="shared" si="8"/>
        <v>3.3333333333333335E-3</v>
      </c>
      <c r="H115" s="27"/>
      <c r="L115" s="179"/>
      <c r="P115" s="27"/>
    </row>
    <row r="116" spans="1:16" ht="15.75" customHeight="1" x14ac:dyDescent="0.2">
      <c r="A116" s="88">
        <f t="shared" si="9"/>
        <v>106</v>
      </c>
      <c r="B116" s="124">
        <f t="shared" si="10"/>
        <v>1477578.7971010525</v>
      </c>
      <c r="C116" s="124">
        <f t="shared" si="4"/>
        <v>8557.6438665435962</v>
      </c>
      <c r="D116" s="124">
        <f t="shared" si="5"/>
        <v>4107.0257543421976</v>
      </c>
      <c r="E116" s="124">
        <f t="shared" si="6"/>
        <v>12664.669620885794</v>
      </c>
      <c r="F116" s="124">
        <f t="shared" si="7"/>
        <v>1473471.7713467104</v>
      </c>
      <c r="G116" s="94">
        <f t="shared" si="8"/>
        <v>3.3333333333333335E-3</v>
      </c>
      <c r="H116" s="27"/>
      <c r="L116" s="179"/>
      <c r="P116" s="27"/>
    </row>
    <row r="117" spans="1:16" ht="15.75" customHeight="1" x14ac:dyDescent="0.2">
      <c r="A117" s="88">
        <f t="shared" si="9"/>
        <v>107</v>
      </c>
      <c r="B117" s="124">
        <f t="shared" si="10"/>
        <v>1473471.7713467104</v>
      </c>
      <c r="C117" s="124">
        <f t="shared" si="4"/>
        <v>8533.8573423830312</v>
      </c>
      <c r="D117" s="124">
        <f t="shared" si="5"/>
        <v>4130.8122785027626</v>
      </c>
      <c r="E117" s="124">
        <f t="shared" si="6"/>
        <v>12664.669620885794</v>
      </c>
      <c r="F117" s="124">
        <f t="shared" si="7"/>
        <v>1469340.9590682075</v>
      </c>
      <c r="G117" s="94">
        <f t="shared" si="8"/>
        <v>3.3333333333333335E-3</v>
      </c>
      <c r="H117" s="27"/>
      <c r="L117" s="179"/>
      <c r="P117" s="27"/>
    </row>
    <row r="118" spans="1:16" ht="15.75" customHeight="1" x14ac:dyDescent="0.2">
      <c r="A118" s="88">
        <f t="shared" si="9"/>
        <v>108</v>
      </c>
      <c r="B118" s="124">
        <f t="shared" si="10"/>
        <v>1469340.9590682075</v>
      </c>
      <c r="C118" s="124">
        <f t="shared" si="4"/>
        <v>8509.9330546033689</v>
      </c>
      <c r="D118" s="124">
        <f t="shared" si="5"/>
        <v>4154.736566282425</v>
      </c>
      <c r="E118" s="124">
        <f t="shared" si="6"/>
        <v>12664.669620885794</v>
      </c>
      <c r="F118" s="124">
        <f t="shared" si="7"/>
        <v>1465186.2225019252</v>
      </c>
      <c r="G118" s="94">
        <f t="shared" si="8"/>
        <v>3.3333333333333335E-3</v>
      </c>
      <c r="H118" s="27"/>
      <c r="L118" s="179"/>
      <c r="P118" s="27"/>
    </row>
    <row r="119" spans="1:16" ht="15.75" customHeight="1" x14ac:dyDescent="0.2">
      <c r="A119" s="88">
        <f t="shared" si="9"/>
        <v>109</v>
      </c>
      <c r="B119" s="124">
        <f t="shared" si="10"/>
        <v>1465186.2225019252</v>
      </c>
      <c r="C119" s="124">
        <f t="shared" si="4"/>
        <v>8485.8702053236502</v>
      </c>
      <c r="D119" s="124">
        <f t="shared" si="5"/>
        <v>4178.7994155621436</v>
      </c>
      <c r="E119" s="124">
        <f t="shared" si="6"/>
        <v>12664.669620885794</v>
      </c>
      <c r="F119" s="124">
        <f t="shared" si="7"/>
        <v>1461007.4230863631</v>
      </c>
      <c r="G119" s="94">
        <f t="shared" si="8"/>
        <v>3.3333333333333335E-3</v>
      </c>
      <c r="H119" s="27"/>
      <c r="L119" s="179"/>
      <c r="P119" s="27"/>
    </row>
    <row r="120" spans="1:16" ht="15.75" customHeight="1" x14ac:dyDescent="0.2">
      <c r="A120" s="88">
        <f t="shared" si="9"/>
        <v>110</v>
      </c>
      <c r="B120" s="124">
        <f t="shared" si="10"/>
        <v>1461007.4230863631</v>
      </c>
      <c r="C120" s="124">
        <f t="shared" si="4"/>
        <v>8461.6679920418537</v>
      </c>
      <c r="D120" s="124">
        <f t="shared" si="5"/>
        <v>4203.0016288439401</v>
      </c>
      <c r="E120" s="124">
        <f t="shared" si="6"/>
        <v>12664.669620885794</v>
      </c>
      <c r="F120" s="124">
        <f t="shared" si="7"/>
        <v>1456804.4214575193</v>
      </c>
      <c r="G120" s="94">
        <f t="shared" si="8"/>
        <v>3.3333333333333335E-3</v>
      </c>
      <c r="H120" s="27"/>
      <c r="L120" s="179"/>
      <c r="P120" s="27"/>
    </row>
    <row r="121" spans="1:16" ht="15.75" customHeight="1" x14ac:dyDescent="0.2">
      <c r="A121" s="88">
        <f t="shared" si="9"/>
        <v>111</v>
      </c>
      <c r="B121" s="124">
        <f t="shared" si="10"/>
        <v>1456804.4214575193</v>
      </c>
      <c r="C121" s="124">
        <f t="shared" si="4"/>
        <v>8437.3256076081325</v>
      </c>
      <c r="D121" s="124">
        <f t="shared" si="5"/>
        <v>4227.3440132776614</v>
      </c>
      <c r="E121" s="124">
        <f t="shared" si="6"/>
        <v>12664.669620885794</v>
      </c>
      <c r="F121" s="124">
        <f t="shared" si="7"/>
        <v>1452577.0774442416</v>
      </c>
      <c r="G121" s="94">
        <f t="shared" si="8"/>
        <v>3.3333333333333335E-3</v>
      </c>
      <c r="H121" s="27"/>
      <c r="L121" s="179"/>
      <c r="P121" s="27"/>
    </row>
    <row r="122" spans="1:16" ht="15.75" customHeight="1" x14ac:dyDescent="0.2">
      <c r="A122" s="88">
        <f t="shared" si="9"/>
        <v>112</v>
      </c>
      <c r="B122" s="124">
        <f t="shared" si="10"/>
        <v>1452577.0774442416</v>
      </c>
      <c r="C122" s="124">
        <f t="shared" si="4"/>
        <v>8412.8422401979005</v>
      </c>
      <c r="D122" s="124">
        <f t="shared" si="5"/>
        <v>4251.8273806878933</v>
      </c>
      <c r="E122" s="124">
        <f t="shared" si="6"/>
        <v>12664.669620885794</v>
      </c>
      <c r="F122" s="124">
        <f t="shared" si="7"/>
        <v>1448325.2500635537</v>
      </c>
      <c r="G122" s="94">
        <f t="shared" si="8"/>
        <v>3.3333333333333335E-3</v>
      </c>
      <c r="H122" s="27"/>
      <c r="L122" s="179"/>
      <c r="P122" s="27"/>
    </row>
    <row r="123" spans="1:16" ht="15.75" customHeight="1" x14ac:dyDescent="0.2">
      <c r="A123" s="88">
        <f t="shared" si="9"/>
        <v>113</v>
      </c>
      <c r="B123" s="124">
        <f t="shared" si="10"/>
        <v>1448325.2500635537</v>
      </c>
      <c r="C123" s="124">
        <f t="shared" si="4"/>
        <v>8388.2170732847499</v>
      </c>
      <c r="D123" s="124">
        <f t="shared" si="5"/>
        <v>4276.452547601044</v>
      </c>
      <c r="E123" s="124">
        <f t="shared" si="6"/>
        <v>12664.669620885794</v>
      </c>
      <c r="F123" s="124">
        <f t="shared" si="7"/>
        <v>1444048.7975159527</v>
      </c>
      <c r="G123" s="94">
        <f t="shared" si="8"/>
        <v>3.3333333333333335E-3</v>
      </c>
      <c r="H123" s="27"/>
      <c r="L123" s="179"/>
      <c r="P123" s="27"/>
    </row>
    <row r="124" spans="1:16" ht="15.75" customHeight="1" x14ac:dyDescent="0.2">
      <c r="A124" s="88">
        <f t="shared" si="9"/>
        <v>114</v>
      </c>
      <c r="B124" s="124">
        <f t="shared" si="10"/>
        <v>1444048.7975159527</v>
      </c>
      <c r="C124" s="124">
        <f t="shared" si="4"/>
        <v>8363.4492856132274</v>
      </c>
      <c r="D124" s="124">
        <f t="shared" si="5"/>
        <v>4301.2203352725664</v>
      </c>
      <c r="E124" s="124">
        <f t="shared" si="6"/>
        <v>12664.669620885794</v>
      </c>
      <c r="F124" s="124">
        <f t="shared" si="7"/>
        <v>1439747.5771806801</v>
      </c>
      <c r="G124" s="94">
        <f t="shared" si="8"/>
        <v>3.3333333333333335E-3</v>
      </c>
      <c r="H124" s="27"/>
      <c r="L124" s="179"/>
      <c r="P124" s="27"/>
    </row>
    <row r="125" spans="1:16" ht="15.75" customHeight="1" x14ac:dyDescent="0.2">
      <c r="A125" s="88">
        <f t="shared" si="9"/>
        <v>115</v>
      </c>
      <c r="B125" s="124">
        <f t="shared" si="10"/>
        <v>1439747.5771806801</v>
      </c>
      <c r="C125" s="124">
        <f t="shared" si="4"/>
        <v>8338.5380511714393</v>
      </c>
      <c r="D125" s="124">
        <f t="shared" si="5"/>
        <v>4326.1315697143546</v>
      </c>
      <c r="E125" s="124">
        <f t="shared" si="6"/>
        <v>12664.669620885794</v>
      </c>
      <c r="F125" s="124">
        <f t="shared" si="7"/>
        <v>1435421.4456109658</v>
      </c>
      <c r="G125" s="94">
        <f t="shared" si="8"/>
        <v>3.3333333333333335E-3</v>
      </c>
      <c r="H125" s="27"/>
      <c r="L125" s="179"/>
      <c r="P125" s="27"/>
    </row>
    <row r="126" spans="1:16" ht="15.75" customHeight="1" x14ac:dyDescent="0.2">
      <c r="A126" s="88">
        <f t="shared" si="9"/>
        <v>116</v>
      </c>
      <c r="B126" s="124">
        <f t="shared" si="10"/>
        <v>1435421.4456109658</v>
      </c>
      <c r="C126" s="124">
        <f t="shared" si="4"/>
        <v>8313.4825391635113</v>
      </c>
      <c r="D126" s="124">
        <f t="shared" si="5"/>
        <v>4351.1870817222825</v>
      </c>
      <c r="E126" s="124">
        <f t="shared" si="6"/>
        <v>12664.669620885794</v>
      </c>
      <c r="F126" s="124">
        <f t="shared" si="7"/>
        <v>1431070.2585292435</v>
      </c>
      <c r="G126" s="94">
        <f t="shared" si="8"/>
        <v>3.3333333333333335E-3</v>
      </c>
      <c r="H126" s="27"/>
      <c r="L126" s="179"/>
      <c r="P126" s="27"/>
    </row>
    <row r="127" spans="1:16" ht="15.75" customHeight="1" x14ac:dyDescent="0.2">
      <c r="A127" s="88">
        <f t="shared" si="9"/>
        <v>117</v>
      </c>
      <c r="B127" s="124">
        <f t="shared" si="10"/>
        <v>1431070.2585292435</v>
      </c>
      <c r="C127" s="124">
        <f t="shared" si="4"/>
        <v>8288.2819139818694</v>
      </c>
      <c r="D127" s="124">
        <f t="shared" si="5"/>
        <v>4376.3877069039245</v>
      </c>
      <c r="E127" s="124">
        <f t="shared" si="6"/>
        <v>12664.669620885794</v>
      </c>
      <c r="F127" s="124">
        <f t="shared" si="7"/>
        <v>1426693.8708223396</v>
      </c>
      <c r="G127" s="94">
        <f t="shared" si="8"/>
        <v>3.3333333333333335E-3</v>
      </c>
      <c r="H127" s="27"/>
      <c r="L127" s="179"/>
      <c r="P127" s="27"/>
    </row>
    <row r="128" spans="1:16" ht="15.75" customHeight="1" x14ac:dyDescent="0.2">
      <c r="A128" s="88">
        <f t="shared" si="9"/>
        <v>118</v>
      </c>
      <c r="B128" s="124">
        <f t="shared" si="10"/>
        <v>1426693.8708223396</v>
      </c>
      <c r="C128" s="124">
        <f t="shared" si="4"/>
        <v>8262.9353351793834</v>
      </c>
      <c r="D128" s="124">
        <f t="shared" si="5"/>
        <v>4401.7342857064104</v>
      </c>
      <c r="E128" s="124">
        <f t="shared" si="6"/>
        <v>12664.669620885794</v>
      </c>
      <c r="F128" s="124">
        <f t="shared" si="7"/>
        <v>1422292.1365366331</v>
      </c>
      <c r="G128" s="94">
        <f t="shared" si="8"/>
        <v>3.3333333333333335E-3</v>
      </c>
      <c r="H128" s="27"/>
      <c r="L128" s="179"/>
      <c r="P128" s="27"/>
    </row>
    <row r="129" spans="1:16" ht="15.75" customHeight="1" x14ac:dyDescent="0.2">
      <c r="A129" s="88">
        <f t="shared" si="9"/>
        <v>119</v>
      </c>
      <c r="B129" s="124">
        <f t="shared" si="10"/>
        <v>1422292.1365366331</v>
      </c>
      <c r="C129" s="124">
        <f t="shared" si="4"/>
        <v>8237.441957441335</v>
      </c>
      <c r="D129" s="124">
        <f t="shared" si="5"/>
        <v>4427.2276634444588</v>
      </c>
      <c r="E129" s="124">
        <f t="shared" si="6"/>
        <v>12664.669620885794</v>
      </c>
      <c r="F129" s="124">
        <f t="shared" si="7"/>
        <v>1417864.9088731888</v>
      </c>
      <c r="G129" s="94">
        <f t="shared" si="8"/>
        <v>3.3333333333333335E-3</v>
      </c>
      <c r="H129" s="27"/>
      <c r="L129" s="179"/>
      <c r="P129" s="27"/>
    </row>
    <row r="130" spans="1:16" ht="15.75" customHeight="1" x14ac:dyDescent="0.2">
      <c r="A130" s="88">
        <f t="shared" si="9"/>
        <v>120</v>
      </c>
      <c r="B130" s="124">
        <f t="shared" si="10"/>
        <v>1417864.9088731888</v>
      </c>
      <c r="C130" s="124">
        <f t="shared" si="4"/>
        <v>8211.8009305572195</v>
      </c>
      <c r="D130" s="124">
        <f t="shared" si="5"/>
        <v>4452.8686903285743</v>
      </c>
      <c r="E130" s="124">
        <f t="shared" si="6"/>
        <v>12664.669620885794</v>
      </c>
      <c r="F130" s="124">
        <f t="shared" si="7"/>
        <v>1413412.0401828601</v>
      </c>
      <c r="G130" s="94">
        <f t="shared" si="8"/>
        <v>3.3333333333333335E-3</v>
      </c>
      <c r="H130" s="27"/>
      <c r="L130" s="179"/>
      <c r="P130" s="27"/>
    </row>
    <row r="131" spans="1:16" ht="15.75" customHeight="1" x14ac:dyDescent="0.2">
      <c r="A131" s="88">
        <f t="shared" si="9"/>
        <v>121</v>
      </c>
      <c r="B131" s="124">
        <f t="shared" si="10"/>
        <v>1413412.0401828601</v>
      </c>
      <c r="C131" s="124">
        <f t="shared" si="4"/>
        <v>8186.0113993923987</v>
      </c>
      <c r="D131" s="124">
        <f t="shared" si="5"/>
        <v>4478.6582214933951</v>
      </c>
      <c r="E131" s="124">
        <f t="shared" si="6"/>
        <v>12664.669620885794</v>
      </c>
      <c r="F131" s="124">
        <f t="shared" si="7"/>
        <v>1408933.3819613666</v>
      </c>
      <c r="G131" s="94">
        <f t="shared" si="8"/>
        <v>3.3333333333333335E-3</v>
      </c>
      <c r="H131" s="27"/>
      <c r="L131" s="179"/>
      <c r="P131" s="27"/>
    </row>
    <row r="132" spans="1:16" ht="15.75" customHeight="1" x14ac:dyDescent="0.2">
      <c r="A132" s="88">
        <f t="shared" si="9"/>
        <v>122</v>
      </c>
      <c r="B132" s="124">
        <f t="shared" si="10"/>
        <v>1408933.3819613666</v>
      </c>
      <c r="C132" s="124">
        <f t="shared" si="4"/>
        <v>8160.072503859582</v>
      </c>
      <c r="D132" s="124">
        <f t="shared" si="5"/>
        <v>4504.5971170262119</v>
      </c>
      <c r="E132" s="124">
        <f t="shared" si="6"/>
        <v>12664.669620885794</v>
      </c>
      <c r="F132" s="124">
        <f t="shared" si="7"/>
        <v>1404428.7848443405</v>
      </c>
      <c r="G132" s="94">
        <f t="shared" si="8"/>
        <v>3.3333333333333335E-3</v>
      </c>
      <c r="H132" s="27"/>
      <c r="L132" s="179"/>
      <c r="P132" s="27"/>
    </row>
    <row r="133" spans="1:16" ht="15.75" customHeight="1" x14ac:dyDescent="0.2">
      <c r="A133" s="88">
        <f t="shared" si="9"/>
        <v>123</v>
      </c>
      <c r="B133" s="124">
        <f t="shared" si="10"/>
        <v>1404428.7848443405</v>
      </c>
      <c r="C133" s="124">
        <f t="shared" si="4"/>
        <v>8133.9833788901387</v>
      </c>
      <c r="D133" s="124">
        <f t="shared" si="5"/>
        <v>4530.6862419956551</v>
      </c>
      <c r="E133" s="124">
        <f t="shared" si="6"/>
        <v>12664.669620885794</v>
      </c>
      <c r="F133" s="124">
        <f t="shared" si="7"/>
        <v>1399898.098602345</v>
      </c>
      <c r="G133" s="94">
        <f t="shared" si="8"/>
        <v>3.3333333333333335E-3</v>
      </c>
      <c r="H133" s="27"/>
      <c r="L133" s="179"/>
      <c r="P133" s="27"/>
    </row>
    <row r="134" spans="1:16" ht="15.75" customHeight="1" x14ac:dyDescent="0.2">
      <c r="A134" s="88">
        <f t="shared" si="9"/>
        <v>124</v>
      </c>
      <c r="B134" s="124">
        <f t="shared" si="10"/>
        <v>1399898.098602345</v>
      </c>
      <c r="C134" s="124">
        <f t="shared" si="4"/>
        <v>8107.7431544052488</v>
      </c>
      <c r="D134" s="124">
        <f t="shared" si="5"/>
        <v>4556.9264664805451</v>
      </c>
      <c r="E134" s="124">
        <f t="shared" si="6"/>
        <v>12664.669620885794</v>
      </c>
      <c r="F134" s="124">
        <f t="shared" si="7"/>
        <v>1395341.1721358644</v>
      </c>
      <c r="G134" s="94">
        <f t="shared" si="8"/>
        <v>3.3333333333333335E-3</v>
      </c>
      <c r="H134" s="27"/>
      <c r="L134" s="179"/>
      <c r="P134" s="27"/>
    </row>
    <row r="135" spans="1:16" ht="15.75" customHeight="1" x14ac:dyDescent="0.2">
      <c r="A135" s="88">
        <f t="shared" si="9"/>
        <v>125</v>
      </c>
      <c r="B135" s="124">
        <f t="shared" si="10"/>
        <v>1395341.1721358644</v>
      </c>
      <c r="C135" s="124">
        <f t="shared" si="4"/>
        <v>8081.3509552868818</v>
      </c>
      <c r="D135" s="124">
        <f t="shared" si="5"/>
        <v>4583.318665598912</v>
      </c>
      <c r="E135" s="124">
        <f t="shared" si="6"/>
        <v>12664.669620885794</v>
      </c>
      <c r="F135" s="124">
        <f t="shared" si="7"/>
        <v>1390757.8534702654</v>
      </c>
      <c r="G135" s="94">
        <f t="shared" si="8"/>
        <v>3.3333333333333335E-3</v>
      </c>
      <c r="H135" s="27"/>
      <c r="L135" s="179"/>
      <c r="P135" s="27"/>
    </row>
    <row r="136" spans="1:16" ht="15.75" customHeight="1" x14ac:dyDescent="0.2">
      <c r="A136" s="88">
        <f t="shared" si="9"/>
        <v>126</v>
      </c>
      <c r="B136" s="124">
        <f t="shared" si="10"/>
        <v>1390757.8534702654</v>
      </c>
      <c r="C136" s="124">
        <f t="shared" si="4"/>
        <v>8054.8059013486209</v>
      </c>
      <c r="D136" s="124">
        <f t="shared" si="5"/>
        <v>4609.863719537173</v>
      </c>
      <c r="E136" s="124">
        <f t="shared" si="6"/>
        <v>12664.669620885794</v>
      </c>
      <c r="F136" s="124">
        <f t="shared" si="7"/>
        <v>1386147.9897507282</v>
      </c>
      <c r="G136" s="94">
        <f t="shared" si="8"/>
        <v>3.3333333333333335E-3</v>
      </c>
      <c r="H136" s="27"/>
      <c r="L136" s="179"/>
      <c r="P136" s="27"/>
    </row>
    <row r="137" spans="1:16" ht="15.75" customHeight="1" x14ac:dyDescent="0.2">
      <c r="A137" s="88">
        <f t="shared" si="9"/>
        <v>127</v>
      </c>
      <c r="B137" s="124">
        <f t="shared" si="10"/>
        <v>1386147.9897507282</v>
      </c>
      <c r="C137" s="124">
        <f t="shared" si="4"/>
        <v>8028.1071073063022</v>
      </c>
      <c r="D137" s="124">
        <f t="shared" si="5"/>
        <v>4636.5625135794917</v>
      </c>
      <c r="E137" s="124">
        <f t="shared" si="6"/>
        <v>12664.669620885794</v>
      </c>
      <c r="F137" s="124">
        <f t="shared" si="7"/>
        <v>1381511.4272371489</v>
      </c>
      <c r="G137" s="94">
        <f t="shared" si="8"/>
        <v>3.3333333333333335E-3</v>
      </c>
      <c r="H137" s="27"/>
      <c r="L137" s="179"/>
      <c r="P137" s="27"/>
    </row>
    <row r="138" spans="1:16" ht="15.75" customHeight="1" x14ac:dyDescent="0.2">
      <c r="A138" s="88">
        <f t="shared" si="9"/>
        <v>128</v>
      </c>
      <c r="B138" s="124">
        <f t="shared" si="10"/>
        <v>1381511.4272371489</v>
      </c>
      <c r="C138" s="124">
        <f t="shared" si="4"/>
        <v>8001.2536827484873</v>
      </c>
      <c r="D138" s="124">
        <f t="shared" si="5"/>
        <v>4663.4159381373065</v>
      </c>
      <c r="E138" s="124">
        <f t="shared" si="6"/>
        <v>12664.669620885794</v>
      </c>
      <c r="F138" s="124">
        <f t="shared" si="7"/>
        <v>1376848.0112990115</v>
      </c>
      <c r="G138" s="94">
        <f t="shared" si="8"/>
        <v>3.3333333333333335E-3</v>
      </c>
      <c r="H138" s="27"/>
      <c r="L138" s="179"/>
      <c r="P138" s="27"/>
    </row>
    <row r="139" spans="1:16" ht="15.75" customHeight="1" x14ac:dyDescent="0.2">
      <c r="A139" s="88">
        <f t="shared" si="9"/>
        <v>129</v>
      </c>
      <c r="B139" s="124">
        <f t="shared" si="10"/>
        <v>1376848.0112990115</v>
      </c>
      <c r="C139" s="124">
        <f t="shared" si="4"/>
        <v>7974.2447321067766</v>
      </c>
      <c r="D139" s="124">
        <f t="shared" si="5"/>
        <v>4690.4248887790172</v>
      </c>
      <c r="E139" s="124">
        <f t="shared" si="6"/>
        <v>12664.669620885794</v>
      </c>
      <c r="F139" s="124">
        <f t="shared" si="7"/>
        <v>1372157.5864102326</v>
      </c>
      <c r="G139" s="94">
        <f t="shared" si="8"/>
        <v>3.3333333333333335E-3</v>
      </c>
      <c r="H139" s="27"/>
      <c r="L139" s="179"/>
      <c r="P139" s="27"/>
    </row>
    <row r="140" spans="1:16" ht="15.75" customHeight="1" x14ac:dyDescent="0.2">
      <c r="A140" s="88">
        <f t="shared" si="9"/>
        <v>130</v>
      </c>
      <c r="B140" s="124">
        <f t="shared" si="10"/>
        <v>1372157.5864102326</v>
      </c>
      <c r="C140" s="124">
        <f t="shared" si="4"/>
        <v>7947.079354625931</v>
      </c>
      <c r="D140" s="124">
        <f t="shared" si="5"/>
        <v>4717.5902662598628</v>
      </c>
      <c r="E140" s="124">
        <f t="shared" si="6"/>
        <v>12664.669620885794</v>
      </c>
      <c r="F140" s="124">
        <f t="shared" si="7"/>
        <v>1367439.9961439727</v>
      </c>
      <c r="G140" s="94">
        <f t="shared" si="8"/>
        <v>3.3333333333333335E-3</v>
      </c>
      <c r="H140" s="27"/>
      <c r="L140" s="179"/>
      <c r="P140" s="27"/>
    </row>
    <row r="141" spans="1:16" ht="15.75" customHeight="1" x14ac:dyDescent="0.2">
      <c r="A141" s="88">
        <f t="shared" si="9"/>
        <v>131</v>
      </c>
      <c r="B141" s="124">
        <f t="shared" si="10"/>
        <v>1367439.9961439727</v>
      </c>
      <c r="C141" s="124">
        <f t="shared" si="4"/>
        <v>7919.7566443338428</v>
      </c>
      <c r="D141" s="124">
        <f t="shared" si="5"/>
        <v>4744.912976551951</v>
      </c>
      <c r="E141" s="124">
        <f t="shared" si="6"/>
        <v>12664.669620885794</v>
      </c>
      <c r="F141" s="124">
        <f t="shared" si="7"/>
        <v>1362695.0831674207</v>
      </c>
      <c r="G141" s="94">
        <f t="shared" si="8"/>
        <v>3.3333333333333335E-3</v>
      </c>
      <c r="H141" s="27"/>
      <c r="L141" s="179"/>
      <c r="P141" s="27"/>
    </row>
    <row r="142" spans="1:16" ht="15.75" customHeight="1" x14ac:dyDescent="0.2">
      <c r="A142" s="88">
        <f t="shared" si="9"/>
        <v>132</v>
      </c>
      <c r="B142" s="124">
        <f t="shared" si="10"/>
        <v>1362695.0831674207</v>
      </c>
      <c r="C142" s="124">
        <f t="shared" si="4"/>
        <v>7892.2756900113127</v>
      </c>
      <c r="D142" s="124">
        <f t="shared" si="5"/>
        <v>4772.3939308744812</v>
      </c>
      <c r="E142" s="124">
        <f t="shared" si="6"/>
        <v>12664.669620885794</v>
      </c>
      <c r="F142" s="124">
        <f t="shared" si="7"/>
        <v>1357922.6892365462</v>
      </c>
      <c r="G142" s="94">
        <f t="shared" si="8"/>
        <v>3.3333333333333335E-3</v>
      </c>
      <c r="H142" s="27"/>
      <c r="L142" s="179"/>
      <c r="P142" s="27"/>
    </row>
    <row r="143" spans="1:16" ht="15.75" customHeight="1" x14ac:dyDescent="0.2">
      <c r="A143" s="88">
        <f t="shared" si="9"/>
        <v>133</v>
      </c>
      <c r="B143" s="124">
        <f t="shared" si="10"/>
        <v>1357922.6892365462</v>
      </c>
      <c r="C143" s="124">
        <f t="shared" si="4"/>
        <v>7864.6355751616638</v>
      </c>
      <c r="D143" s="124">
        <f t="shared" si="5"/>
        <v>4800.03404572413</v>
      </c>
      <c r="E143" s="124">
        <f t="shared" si="6"/>
        <v>12664.669620885794</v>
      </c>
      <c r="F143" s="124">
        <f t="shared" si="7"/>
        <v>1353122.655190822</v>
      </c>
      <c r="G143" s="94">
        <f t="shared" si="8"/>
        <v>3.3333333333333335E-3</v>
      </c>
      <c r="H143" s="27"/>
      <c r="L143" s="179"/>
      <c r="P143" s="27"/>
    </row>
    <row r="144" spans="1:16" ht="15.75" customHeight="1" x14ac:dyDescent="0.2">
      <c r="A144" s="88">
        <f t="shared" si="9"/>
        <v>134</v>
      </c>
      <c r="B144" s="124">
        <f t="shared" si="10"/>
        <v>1353122.655190822</v>
      </c>
      <c r="C144" s="124">
        <f t="shared" si="4"/>
        <v>7836.8353779801773</v>
      </c>
      <c r="D144" s="124">
        <f t="shared" si="5"/>
        <v>4827.8342429056165</v>
      </c>
      <c r="E144" s="124">
        <f t="shared" si="6"/>
        <v>12664.669620885794</v>
      </c>
      <c r="F144" s="124">
        <f t="shared" si="7"/>
        <v>1348294.8209479162</v>
      </c>
      <c r="G144" s="94">
        <f t="shared" si="8"/>
        <v>3.3333333333333335E-3</v>
      </c>
      <c r="H144" s="27"/>
      <c r="L144" s="179"/>
      <c r="P144" s="27"/>
    </row>
    <row r="145" spans="1:16" ht="15.75" customHeight="1" x14ac:dyDescent="0.2">
      <c r="A145" s="88">
        <f t="shared" si="9"/>
        <v>135</v>
      </c>
      <c r="B145" s="124">
        <f t="shared" si="10"/>
        <v>1348294.8209479162</v>
      </c>
      <c r="C145" s="124">
        <f t="shared" si="4"/>
        <v>7808.8741713233494</v>
      </c>
      <c r="D145" s="124">
        <f t="shared" si="5"/>
        <v>4855.7954495624444</v>
      </c>
      <c r="E145" s="124">
        <f t="shared" si="6"/>
        <v>12664.669620885794</v>
      </c>
      <c r="F145" s="124">
        <f t="shared" si="7"/>
        <v>1343439.0254983539</v>
      </c>
      <c r="G145" s="94">
        <f t="shared" si="8"/>
        <v>3.3333333333333335E-3</v>
      </c>
      <c r="H145" s="27"/>
      <c r="L145" s="179"/>
      <c r="P145" s="27"/>
    </row>
    <row r="146" spans="1:16" ht="15.75" customHeight="1" x14ac:dyDescent="0.2">
      <c r="A146" s="88">
        <f t="shared" si="9"/>
        <v>136</v>
      </c>
      <c r="B146" s="124">
        <f t="shared" si="10"/>
        <v>1343439.0254983539</v>
      </c>
      <c r="C146" s="124">
        <f t="shared" si="4"/>
        <v>7780.7510226779668</v>
      </c>
      <c r="D146" s="124">
        <f t="shared" si="5"/>
        <v>4883.918598207827</v>
      </c>
      <c r="E146" s="124">
        <f t="shared" si="6"/>
        <v>12664.669620885794</v>
      </c>
      <c r="F146" s="124">
        <f t="shared" si="7"/>
        <v>1338555.106900146</v>
      </c>
      <c r="G146" s="94">
        <f t="shared" si="8"/>
        <v>3.3333333333333335E-3</v>
      </c>
      <c r="H146" s="27"/>
      <c r="L146" s="179"/>
      <c r="P146" s="27"/>
    </row>
    <row r="147" spans="1:16" ht="15.75" customHeight="1" x14ac:dyDescent="0.2">
      <c r="A147" s="88">
        <f t="shared" si="9"/>
        <v>137</v>
      </c>
      <c r="B147" s="124">
        <f t="shared" si="10"/>
        <v>1338555.106900146</v>
      </c>
      <c r="C147" s="124">
        <f t="shared" si="4"/>
        <v>7752.4649941300131</v>
      </c>
      <c r="D147" s="124">
        <f t="shared" si="5"/>
        <v>4912.2046267557807</v>
      </c>
      <c r="E147" s="124">
        <f t="shared" si="6"/>
        <v>12664.669620885794</v>
      </c>
      <c r="F147" s="124">
        <f t="shared" si="7"/>
        <v>1333642.9022733902</v>
      </c>
      <c r="G147" s="94">
        <f t="shared" si="8"/>
        <v>3.3333333333333335E-3</v>
      </c>
      <c r="H147" s="27"/>
      <c r="L147" s="179"/>
      <c r="P147" s="27"/>
    </row>
    <row r="148" spans="1:16" ht="15.75" customHeight="1" x14ac:dyDescent="0.2">
      <c r="A148" s="88">
        <f t="shared" si="9"/>
        <v>138</v>
      </c>
      <c r="B148" s="124">
        <f t="shared" si="10"/>
        <v>1333642.9022733902</v>
      </c>
      <c r="C148" s="124">
        <f t="shared" si="4"/>
        <v>7724.0151423333855</v>
      </c>
      <c r="D148" s="124">
        <f t="shared" si="5"/>
        <v>4940.6544785524084</v>
      </c>
      <c r="E148" s="124">
        <f t="shared" si="6"/>
        <v>12664.669620885794</v>
      </c>
      <c r="F148" s="124">
        <f t="shared" si="7"/>
        <v>1328702.2477948377</v>
      </c>
      <c r="G148" s="94">
        <f t="shared" si="8"/>
        <v>3.3333333333333335E-3</v>
      </c>
      <c r="H148" s="27"/>
      <c r="L148" s="179"/>
      <c r="P148" s="27"/>
    </row>
    <row r="149" spans="1:16" ht="15.75" customHeight="1" x14ac:dyDescent="0.2">
      <c r="A149" s="88">
        <f t="shared" si="9"/>
        <v>139</v>
      </c>
      <c r="B149" s="124">
        <f t="shared" si="10"/>
        <v>1328702.2477948377</v>
      </c>
      <c r="C149" s="124">
        <f t="shared" si="4"/>
        <v>7695.4005184784355</v>
      </c>
      <c r="D149" s="124">
        <f t="shared" si="5"/>
        <v>4969.2691024073583</v>
      </c>
      <c r="E149" s="124">
        <f t="shared" si="6"/>
        <v>12664.669620885794</v>
      </c>
      <c r="F149" s="124">
        <f t="shared" si="7"/>
        <v>1323732.9786924303</v>
      </c>
      <c r="G149" s="94">
        <f t="shared" si="8"/>
        <v>3.3333333333333335E-3</v>
      </c>
      <c r="H149" s="27"/>
      <c r="L149" s="179"/>
      <c r="P149" s="27"/>
    </row>
    <row r="150" spans="1:16" ht="15.75" customHeight="1" x14ac:dyDescent="0.2">
      <c r="A150" s="88">
        <f t="shared" si="9"/>
        <v>140</v>
      </c>
      <c r="B150" s="124">
        <f t="shared" si="10"/>
        <v>1323732.9786924303</v>
      </c>
      <c r="C150" s="124">
        <f t="shared" si="4"/>
        <v>7666.6201682603269</v>
      </c>
      <c r="D150" s="124">
        <f t="shared" si="5"/>
        <v>4998.049452625467</v>
      </c>
      <c r="E150" s="124">
        <f t="shared" si="6"/>
        <v>12664.669620885794</v>
      </c>
      <c r="F150" s="124">
        <f t="shared" si="7"/>
        <v>1318734.9292398049</v>
      </c>
      <c r="G150" s="94">
        <f t="shared" si="8"/>
        <v>3.3333333333333335E-3</v>
      </c>
      <c r="H150" s="27"/>
      <c r="L150" s="179"/>
      <c r="P150" s="27"/>
    </row>
    <row r="151" spans="1:16" ht="15.75" customHeight="1" x14ac:dyDescent="0.2">
      <c r="A151" s="88">
        <f t="shared" si="9"/>
        <v>141</v>
      </c>
      <c r="B151" s="124">
        <f t="shared" si="10"/>
        <v>1318734.9292398049</v>
      </c>
      <c r="C151" s="124">
        <f t="shared" si="4"/>
        <v>7637.6731318472039</v>
      </c>
      <c r="D151" s="124">
        <f t="shared" si="5"/>
        <v>5026.99648903859</v>
      </c>
      <c r="E151" s="124">
        <f t="shared" si="6"/>
        <v>12664.669620885794</v>
      </c>
      <c r="F151" s="124">
        <f t="shared" si="7"/>
        <v>1313707.9327507662</v>
      </c>
      <c r="G151" s="94">
        <f t="shared" si="8"/>
        <v>3.3333333333333335E-3</v>
      </c>
      <c r="H151" s="27"/>
      <c r="L151" s="179"/>
      <c r="P151" s="27"/>
    </row>
    <row r="152" spans="1:16" ht="15.75" customHeight="1" x14ac:dyDescent="0.2">
      <c r="A152" s="88">
        <f t="shared" si="9"/>
        <v>142</v>
      </c>
      <c r="B152" s="124">
        <f t="shared" si="10"/>
        <v>1313707.9327507662</v>
      </c>
      <c r="C152" s="124">
        <f t="shared" si="4"/>
        <v>7608.5584438481883</v>
      </c>
      <c r="D152" s="124">
        <f t="shared" si="5"/>
        <v>5056.1111770376056</v>
      </c>
      <c r="E152" s="124">
        <f t="shared" si="6"/>
        <v>12664.669620885794</v>
      </c>
      <c r="F152" s="124">
        <f t="shared" si="7"/>
        <v>1308651.8215737285</v>
      </c>
      <c r="G152" s="94">
        <f t="shared" si="8"/>
        <v>3.3333333333333335E-3</v>
      </c>
      <c r="H152" s="27"/>
      <c r="L152" s="179"/>
      <c r="P152" s="27"/>
    </row>
    <row r="153" spans="1:16" ht="15.75" customHeight="1" x14ac:dyDescent="0.2">
      <c r="A153" s="88">
        <f t="shared" si="9"/>
        <v>143</v>
      </c>
      <c r="B153" s="124">
        <f t="shared" si="10"/>
        <v>1308651.8215737285</v>
      </c>
      <c r="C153" s="124">
        <f t="shared" si="4"/>
        <v>7579.2751332811786</v>
      </c>
      <c r="D153" s="124">
        <f t="shared" si="5"/>
        <v>5085.3944876046153</v>
      </c>
      <c r="E153" s="124">
        <f t="shared" si="6"/>
        <v>12664.669620885794</v>
      </c>
      <c r="F153" s="124">
        <f t="shared" si="7"/>
        <v>1303566.4270861237</v>
      </c>
      <c r="G153" s="94">
        <f t="shared" si="8"/>
        <v>3.3333333333333335E-3</v>
      </c>
      <c r="H153" s="27"/>
      <c r="L153" s="179"/>
      <c r="P153" s="27"/>
    </row>
    <row r="154" spans="1:16" ht="15.75" customHeight="1" x14ac:dyDescent="0.2">
      <c r="A154" s="88">
        <f t="shared" si="9"/>
        <v>144</v>
      </c>
      <c r="B154" s="124">
        <f t="shared" si="10"/>
        <v>1303566.4270861237</v>
      </c>
      <c r="C154" s="124">
        <f t="shared" si="4"/>
        <v>7549.8222235404673</v>
      </c>
      <c r="D154" s="124">
        <f t="shared" si="5"/>
        <v>5114.8473973453265</v>
      </c>
      <c r="E154" s="124">
        <f t="shared" si="6"/>
        <v>12664.669620885794</v>
      </c>
      <c r="F154" s="124">
        <f t="shared" si="7"/>
        <v>1298451.5796887784</v>
      </c>
      <c r="G154" s="94">
        <f t="shared" si="8"/>
        <v>3.3333333333333335E-3</v>
      </c>
      <c r="H154" s="27"/>
      <c r="L154" s="179"/>
      <c r="P154" s="27"/>
    </row>
    <row r="155" spans="1:16" ht="15.75" customHeight="1" x14ac:dyDescent="0.2">
      <c r="A155" s="88">
        <f t="shared" si="9"/>
        <v>145</v>
      </c>
      <c r="B155" s="124">
        <f t="shared" si="10"/>
        <v>1298451.5796887784</v>
      </c>
      <c r="C155" s="124">
        <f t="shared" si="4"/>
        <v>7520.1987323641761</v>
      </c>
      <c r="D155" s="124">
        <f t="shared" si="5"/>
        <v>5144.4708885216178</v>
      </c>
      <c r="E155" s="124">
        <f t="shared" si="6"/>
        <v>12664.669620885794</v>
      </c>
      <c r="F155" s="124">
        <f t="shared" si="7"/>
        <v>1293307.1088002569</v>
      </c>
      <c r="G155" s="94">
        <f t="shared" si="8"/>
        <v>3.3333333333333335E-3</v>
      </c>
      <c r="H155" s="27"/>
      <c r="L155" s="179"/>
      <c r="P155" s="27"/>
    </row>
    <row r="156" spans="1:16" ht="15.75" customHeight="1" x14ac:dyDescent="0.2">
      <c r="A156" s="88">
        <f t="shared" si="9"/>
        <v>146</v>
      </c>
      <c r="B156" s="124">
        <f t="shared" si="10"/>
        <v>1293307.1088002569</v>
      </c>
      <c r="C156" s="124">
        <f t="shared" si="4"/>
        <v>7490.4036718014877</v>
      </c>
      <c r="D156" s="124">
        <f t="shared" si="5"/>
        <v>5174.2659490843062</v>
      </c>
      <c r="E156" s="124">
        <f t="shared" si="6"/>
        <v>12664.669620885794</v>
      </c>
      <c r="F156" s="124">
        <f t="shared" si="7"/>
        <v>1288132.8428511727</v>
      </c>
      <c r="G156" s="94">
        <f t="shared" si="8"/>
        <v>3.3333333333333335E-3</v>
      </c>
      <c r="H156" s="27"/>
      <c r="L156" s="179"/>
      <c r="P156" s="27"/>
    </row>
    <row r="157" spans="1:16" ht="15.75" customHeight="1" x14ac:dyDescent="0.2">
      <c r="A157" s="88">
        <f t="shared" si="9"/>
        <v>147</v>
      </c>
      <c r="B157" s="124">
        <f t="shared" si="10"/>
        <v>1288132.8428511727</v>
      </c>
      <c r="C157" s="124">
        <f t="shared" si="4"/>
        <v>7460.4360481797085</v>
      </c>
      <c r="D157" s="124">
        <f t="shared" si="5"/>
        <v>5204.2335727060854</v>
      </c>
      <c r="E157" s="124">
        <f t="shared" si="6"/>
        <v>12664.669620885794</v>
      </c>
      <c r="F157" s="124">
        <f t="shared" si="7"/>
        <v>1282928.6092784666</v>
      </c>
      <c r="G157" s="94">
        <f t="shared" si="8"/>
        <v>3.3333333333333335E-3</v>
      </c>
      <c r="H157" s="27"/>
      <c r="L157" s="179"/>
      <c r="P157" s="27"/>
    </row>
    <row r="158" spans="1:16" ht="15.75" customHeight="1" x14ac:dyDescent="0.2">
      <c r="A158" s="88">
        <f t="shared" si="9"/>
        <v>148</v>
      </c>
      <c r="B158" s="124">
        <f t="shared" si="10"/>
        <v>1282928.6092784666</v>
      </c>
      <c r="C158" s="124">
        <f t="shared" si="4"/>
        <v>7430.2948620711186</v>
      </c>
      <c r="D158" s="124">
        <f t="shared" si="5"/>
        <v>5234.3747588146753</v>
      </c>
      <c r="E158" s="124">
        <f t="shared" si="6"/>
        <v>12664.669620885794</v>
      </c>
      <c r="F158" s="124">
        <f t="shared" si="7"/>
        <v>1277694.2345196519</v>
      </c>
      <c r="G158" s="94">
        <f t="shared" si="8"/>
        <v>3.3333333333333335E-3</v>
      </c>
      <c r="H158" s="27"/>
      <c r="L158" s="179"/>
      <c r="P158" s="27"/>
    </row>
    <row r="159" spans="1:16" ht="15.75" customHeight="1" x14ac:dyDescent="0.2">
      <c r="A159" s="88">
        <f t="shared" si="9"/>
        <v>149</v>
      </c>
      <c r="B159" s="124">
        <f t="shared" si="10"/>
        <v>1277694.2345196519</v>
      </c>
      <c r="C159" s="124">
        <f t="shared" si="4"/>
        <v>7399.9791082596503</v>
      </c>
      <c r="D159" s="124">
        <f t="shared" si="5"/>
        <v>5264.6905126261436</v>
      </c>
      <c r="E159" s="124">
        <f t="shared" si="6"/>
        <v>12664.669620885794</v>
      </c>
      <c r="F159" s="124">
        <f t="shared" si="7"/>
        <v>1272429.5440070257</v>
      </c>
      <c r="G159" s="94">
        <f t="shared" si="8"/>
        <v>3.3333333333333335E-3</v>
      </c>
      <c r="H159" s="27"/>
      <c r="L159" s="179"/>
      <c r="P159" s="27"/>
    </row>
    <row r="160" spans="1:16" ht="15.75" customHeight="1" x14ac:dyDescent="0.2">
      <c r="A160" s="88">
        <f t="shared" si="9"/>
        <v>150</v>
      </c>
      <c r="B160" s="124">
        <f t="shared" si="10"/>
        <v>1272429.5440070257</v>
      </c>
      <c r="C160" s="124">
        <f t="shared" si="4"/>
        <v>7369.4877757073582</v>
      </c>
      <c r="D160" s="124">
        <f t="shared" si="5"/>
        <v>5295.1818451784357</v>
      </c>
      <c r="E160" s="124">
        <f t="shared" si="6"/>
        <v>12664.669620885794</v>
      </c>
      <c r="F160" s="124">
        <f t="shared" si="7"/>
        <v>1267134.3621618473</v>
      </c>
      <c r="G160" s="94">
        <f t="shared" si="8"/>
        <v>3.3333333333333335E-3</v>
      </c>
      <c r="H160" s="27"/>
      <c r="L160" s="179"/>
      <c r="P160" s="27"/>
    </row>
    <row r="161" spans="1:16" ht="15.75" customHeight="1" x14ac:dyDescent="0.2">
      <c r="A161" s="88">
        <f t="shared" si="9"/>
        <v>151</v>
      </c>
      <c r="B161" s="124">
        <f t="shared" si="10"/>
        <v>1267134.3621618473</v>
      </c>
      <c r="C161" s="124">
        <f t="shared" si="4"/>
        <v>7338.8198475206991</v>
      </c>
      <c r="D161" s="124">
        <f t="shared" si="5"/>
        <v>5325.8497733650947</v>
      </c>
      <c r="E161" s="124">
        <f t="shared" si="6"/>
        <v>12664.669620885794</v>
      </c>
      <c r="F161" s="124">
        <f t="shared" si="7"/>
        <v>1261808.5123884822</v>
      </c>
      <c r="G161" s="94">
        <f t="shared" si="8"/>
        <v>3.3333333333333335E-3</v>
      </c>
      <c r="H161" s="27"/>
      <c r="L161" s="179"/>
      <c r="P161" s="27"/>
    </row>
    <row r="162" spans="1:16" ht="15.75" customHeight="1" x14ac:dyDescent="0.2">
      <c r="A162" s="88">
        <f t="shared" si="9"/>
        <v>152</v>
      </c>
      <c r="B162" s="124">
        <f t="shared" si="10"/>
        <v>1261808.5123884822</v>
      </c>
      <c r="C162" s="124">
        <f t="shared" si="4"/>
        <v>7307.9743009166268</v>
      </c>
      <c r="D162" s="124">
        <f t="shared" si="5"/>
        <v>5356.695319969167</v>
      </c>
      <c r="E162" s="124">
        <f t="shared" si="6"/>
        <v>12664.669620885794</v>
      </c>
      <c r="F162" s="124">
        <f t="shared" si="7"/>
        <v>1256451.817068513</v>
      </c>
      <c r="G162" s="94">
        <f t="shared" si="8"/>
        <v>3.3333333333333335E-3</v>
      </c>
      <c r="H162" s="27"/>
      <c r="L162" s="179"/>
      <c r="P162" s="27"/>
    </row>
    <row r="163" spans="1:16" ht="15.75" customHeight="1" x14ac:dyDescent="0.2">
      <c r="A163" s="88">
        <f t="shared" si="9"/>
        <v>153</v>
      </c>
      <c r="B163" s="124">
        <f t="shared" si="10"/>
        <v>1256451.817068513</v>
      </c>
      <c r="C163" s="124">
        <f t="shared" si="4"/>
        <v>7276.9501071884724</v>
      </c>
      <c r="D163" s="124">
        <f t="shared" si="5"/>
        <v>5387.7195136973214</v>
      </c>
      <c r="E163" s="124">
        <f t="shared" si="6"/>
        <v>12664.669620885794</v>
      </c>
      <c r="F163" s="124">
        <f t="shared" si="7"/>
        <v>1251064.0975548157</v>
      </c>
      <c r="G163" s="94">
        <f t="shared" si="8"/>
        <v>3.3333333333333335E-3</v>
      </c>
      <c r="H163" s="27"/>
      <c r="L163" s="179"/>
      <c r="P163" s="27"/>
    </row>
    <row r="164" spans="1:16" ht="15.75" customHeight="1" x14ac:dyDescent="0.2">
      <c r="A164" s="88">
        <f t="shared" si="9"/>
        <v>154</v>
      </c>
      <c r="B164" s="124">
        <f t="shared" si="10"/>
        <v>1251064.0975548157</v>
      </c>
      <c r="C164" s="124">
        <f t="shared" si="4"/>
        <v>7245.746231671641</v>
      </c>
      <c r="D164" s="124">
        <f t="shared" si="5"/>
        <v>5418.9233892141528</v>
      </c>
      <c r="E164" s="124">
        <f t="shared" si="6"/>
        <v>12664.669620885794</v>
      </c>
      <c r="F164" s="124">
        <f t="shared" si="7"/>
        <v>1245645.1741656016</v>
      </c>
      <c r="G164" s="94">
        <f t="shared" si="8"/>
        <v>3.3333333333333335E-3</v>
      </c>
      <c r="H164" s="27"/>
      <c r="L164" s="179"/>
      <c r="P164" s="27"/>
    </row>
    <row r="165" spans="1:16" ht="15.75" customHeight="1" x14ac:dyDescent="0.2">
      <c r="A165" s="88">
        <f t="shared" si="9"/>
        <v>155</v>
      </c>
      <c r="B165" s="124">
        <f t="shared" si="10"/>
        <v>1245645.1741656016</v>
      </c>
      <c r="C165" s="124">
        <f t="shared" si="4"/>
        <v>7214.3616337091107</v>
      </c>
      <c r="D165" s="124">
        <f t="shared" si="5"/>
        <v>5450.3079871766831</v>
      </c>
      <c r="E165" s="124">
        <f t="shared" si="6"/>
        <v>12664.669620885794</v>
      </c>
      <c r="F165" s="124">
        <f t="shared" si="7"/>
        <v>1240194.866178425</v>
      </c>
      <c r="G165" s="94">
        <f t="shared" si="8"/>
        <v>3.3333333333333335E-3</v>
      </c>
      <c r="H165" s="27"/>
      <c r="L165" s="179"/>
      <c r="P165" s="27"/>
    </row>
    <row r="166" spans="1:16" ht="15.75" customHeight="1" x14ac:dyDescent="0.2">
      <c r="A166" s="88">
        <f t="shared" si="9"/>
        <v>156</v>
      </c>
      <c r="B166" s="124">
        <f t="shared" si="10"/>
        <v>1240194.866178425</v>
      </c>
      <c r="C166" s="124">
        <f t="shared" si="4"/>
        <v>7182.7952666167121</v>
      </c>
      <c r="D166" s="124">
        <f t="shared" si="5"/>
        <v>5481.8743542690818</v>
      </c>
      <c r="E166" s="124">
        <f t="shared" si="6"/>
        <v>12664.669620885794</v>
      </c>
      <c r="F166" s="124">
        <f t="shared" si="7"/>
        <v>1234712.9918241559</v>
      </c>
      <c r="G166" s="94">
        <f t="shared" si="8"/>
        <v>3.3333333333333335E-3</v>
      </c>
      <c r="H166" s="27"/>
      <c r="L166" s="179"/>
      <c r="P166" s="27"/>
    </row>
    <row r="167" spans="1:16" ht="15.75" customHeight="1" x14ac:dyDescent="0.2">
      <c r="A167" s="88">
        <f t="shared" si="9"/>
        <v>157</v>
      </c>
      <c r="B167" s="124">
        <f t="shared" si="10"/>
        <v>1234712.9918241559</v>
      </c>
      <c r="C167" s="124">
        <f t="shared" si="4"/>
        <v>7151.0460776482369</v>
      </c>
      <c r="D167" s="124">
        <f t="shared" si="5"/>
        <v>5513.623543237557</v>
      </c>
      <c r="E167" s="124">
        <f t="shared" si="6"/>
        <v>12664.669620885794</v>
      </c>
      <c r="F167" s="124">
        <f t="shared" si="7"/>
        <v>1229199.3682809183</v>
      </c>
      <c r="G167" s="94">
        <f t="shared" si="8"/>
        <v>3.3333333333333335E-3</v>
      </c>
      <c r="H167" s="27"/>
      <c r="L167" s="179"/>
      <c r="P167" s="27"/>
    </row>
    <row r="168" spans="1:16" ht="15.75" customHeight="1" x14ac:dyDescent="0.2">
      <c r="A168" s="88">
        <f t="shared" si="9"/>
        <v>158</v>
      </c>
      <c r="B168" s="124">
        <f t="shared" si="10"/>
        <v>1229199.3682809183</v>
      </c>
      <c r="C168" s="124">
        <f t="shared" si="4"/>
        <v>7119.1130079603199</v>
      </c>
      <c r="D168" s="124">
        <f t="shared" si="5"/>
        <v>5545.5566129254739</v>
      </c>
      <c r="E168" s="124">
        <f t="shared" si="6"/>
        <v>12664.669620885794</v>
      </c>
      <c r="F168" s="124">
        <f t="shared" si="7"/>
        <v>1223653.811667993</v>
      </c>
      <c r="G168" s="94">
        <f t="shared" si="8"/>
        <v>3.3333333333333335E-3</v>
      </c>
      <c r="H168" s="27"/>
      <c r="L168" s="179"/>
      <c r="P168" s="27"/>
    </row>
    <row r="169" spans="1:16" ht="15.75" customHeight="1" x14ac:dyDescent="0.2">
      <c r="A169" s="88">
        <f t="shared" si="9"/>
        <v>159</v>
      </c>
      <c r="B169" s="124">
        <f t="shared" si="10"/>
        <v>1223653.811667993</v>
      </c>
      <c r="C169" s="124">
        <f t="shared" si="4"/>
        <v>7086.9949925771261</v>
      </c>
      <c r="D169" s="124">
        <f t="shared" si="5"/>
        <v>5577.6746283086677</v>
      </c>
      <c r="E169" s="124">
        <f t="shared" si="6"/>
        <v>12664.669620885794</v>
      </c>
      <c r="F169" s="124">
        <f t="shared" si="7"/>
        <v>1218076.1370396842</v>
      </c>
      <c r="G169" s="94">
        <f t="shared" si="8"/>
        <v>3.3333333333333335E-3</v>
      </c>
      <c r="H169" s="27"/>
      <c r="L169" s="179"/>
      <c r="P169" s="27"/>
    </row>
    <row r="170" spans="1:16" ht="15.75" customHeight="1" x14ac:dyDescent="0.2">
      <c r="A170" s="88">
        <f t="shared" si="9"/>
        <v>160</v>
      </c>
      <c r="B170" s="124">
        <f t="shared" si="10"/>
        <v>1218076.1370396842</v>
      </c>
      <c r="C170" s="124">
        <f t="shared" si="4"/>
        <v>7054.6909603548384</v>
      </c>
      <c r="D170" s="124">
        <f t="shared" si="5"/>
        <v>5609.9786605309555</v>
      </c>
      <c r="E170" s="124">
        <f t="shared" si="6"/>
        <v>12664.669620885794</v>
      </c>
      <c r="F170" s="124">
        <f t="shared" si="7"/>
        <v>1212466.1583791533</v>
      </c>
      <c r="G170" s="94">
        <f t="shared" si="8"/>
        <v>3.3333333333333335E-3</v>
      </c>
      <c r="H170" s="27"/>
      <c r="L170" s="179"/>
      <c r="P170" s="27"/>
    </row>
    <row r="171" spans="1:16" ht="15.75" customHeight="1" x14ac:dyDescent="0.2">
      <c r="A171" s="88">
        <f t="shared" si="9"/>
        <v>161</v>
      </c>
      <c r="B171" s="124">
        <f t="shared" si="10"/>
        <v>1212466.1583791533</v>
      </c>
      <c r="C171" s="124">
        <f t="shared" si="4"/>
        <v>7022.1998339459305</v>
      </c>
      <c r="D171" s="124">
        <f t="shared" si="5"/>
        <v>5642.4697869398633</v>
      </c>
      <c r="E171" s="124">
        <f t="shared" si="6"/>
        <v>12664.669620885794</v>
      </c>
      <c r="F171" s="124">
        <f t="shared" si="7"/>
        <v>1206823.6885922134</v>
      </c>
      <c r="G171" s="94">
        <f t="shared" si="8"/>
        <v>3.3333333333333335E-3</v>
      </c>
      <c r="H171" s="27"/>
      <c r="L171" s="179"/>
      <c r="P171" s="27"/>
    </row>
    <row r="172" spans="1:16" ht="15.75" customHeight="1" x14ac:dyDescent="0.2">
      <c r="A172" s="88">
        <f t="shared" si="9"/>
        <v>162</v>
      </c>
      <c r="B172" s="124">
        <f t="shared" si="10"/>
        <v>1206823.6885922134</v>
      </c>
      <c r="C172" s="124">
        <f t="shared" si="4"/>
        <v>6989.5205297632374</v>
      </c>
      <c r="D172" s="124">
        <f t="shared" si="5"/>
        <v>5675.1490911225565</v>
      </c>
      <c r="E172" s="124">
        <f t="shared" si="6"/>
        <v>12664.669620885794</v>
      </c>
      <c r="F172" s="124">
        <f t="shared" si="7"/>
        <v>1201148.5395010908</v>
      </c>
      <c r="G172" s="94">
        <f t="shared" si="8"/>
        <v>3.3333333333333335E-3</v>
      </c>
      <c r="H172" s="27"/>
      <c r="L172" s="179"/>
      <c r="P172" s="27"/>
    </row>
    <row r="173" spans="1:16" ht="15.75" customHeight="1" x14ac:dyDescent="0.2">
      <c r="A173" s="88">
        <f t="shared" si="9"/>
        <v>163</v>
      </c>
      <c r="B173" s="124">
        <f t="shared" si="10"/>
        <v>1201148.5395010908</v>
      </c>
      <c r="C173" s="124">
        <f t="shared" si="4"/>
        <v>6956.6519579438182</v>
      </c>
      <c r="D173" s="124">
        <f t="shared" si="5"/>
        <v>5708.0176629419757</v>
      </c>
      <c r="E173" s="124">
        <f t="shared" si="6"/>
        <v>12664.669620885794</v>
      </c>
      <c r="F173" s="124">
        <f t="shared" si="7"/>
        <v>1195440.5218381488</v>
      </c>
      <c r="G173" s="94">
        <f t="shared" si="8"/>
        <v>3.3333333333333335E-3</v>
      </c>
      <c r="H173" s="27"/>
      <c r="L173" s="179"/>
      <c r="P173" s="27"/>
    </row>
    <row r="174" spans="1:16" ht="15.75" customHeight="1" x14ac:dyDescent="0.2">
      <c r="A174" s="88">
        <f t="shared" si="9"/>
        <v>164</v>
      </c>
      <c r="B174" s="124">
        <f t="shared" si="10"/>
        <v>1195440.5218381488</v>
      </c>
      <c r="C174" s="124">
        <f t="shared" si="4"/>
        <v>6923.5930223126124</v>
      </c>
      <c r="D174" s="124">
        <f t="shared" si="5"/>
        <v>5741.0765985731814</v>
      </c>
      <c r="E174" s="124">
        <f t="shared" si="6"/>
        <v>12664.669620885794</v>
      </c>
      <c r="F174" s="124">
        <f t="shared" si="7"/>
        <v>1189699.4452395756</v>
      </c>
      <c r="G174" s="94">
        <f t="shared" si="8"/>
        <v>3.3333333333333335E-3</v>
      </c>
      <c r="H174" s="27"/>
      <c r="L174" s="179"/>
      <c r="P174" s="27"/>
    </row>
    <row r="175" spans="1:16" ht="15.75" customHeight="1" x14ac:dyDescent="0.2">
      <c r="A175" s="88">
        <f t="shared" si="9"/>
        <v>165</v>
      </c>
      <c r="B175" s="124">
        <f t="shared" si="10"/>
        <v>1189699.4452395756</v>
      </c>
      <c r="C175" s="124">
        <f t="shared" si="4"/>
        <v>6890.3426203458757</v>
      </c>
      <c r="D175" s="124">
        <f t="shared" si="5"/>
        <v>5774.3270005399181</v>
      </c>
      <c r="E175" s="124">
        <f t="shared" si="6"/>
        <v>12664.669620885794</v>
      </c>
      <c r="F175" s="124">
        <f t="shared" si="7"/>
        <v>1183925.1182390356</v>
      </c>
      <c r="G175" s="94">
        <f t="shared" si="8"/>
        <v>3.3333333333333335E-3</v>
      </c>
      <c r="H175" s="27"/>
      <c r="L175" s="179"/>
      <c r="P175" s="27"/>
    </row>
    <row r="176" spans="1:16" ht="15.75" customHeight="1" x14ac:dyDescent="0.2">
      <c r="A176" s="88">
        <f t="shared" si="9"/>
        <v>166</v>
      </c>
      <c r="B176" s="124">
        <f t="shared" si="10"/>
        <v>1183925.1182390356</v>
      </c>
      <c r="C176" s="124">
        <f t="shared" si="4"/>
        <v>6856.8996431344158</v>
      </c>
      <c r="D176" s="124">
        <f t="shared" si="5"/>
        <v>5807.7699777513781</v>
      </c>
      <c r="E176" s="124">
        <f t="shared" si="6"/>
        <v>12664.669620885794</v>
      </c>
      <c r="F176" s="124">
        <f t="shared" si="7"/>
        <v>1178117.3482612842</v>
      </c>
      <c r="G176" s="94">
        <f t="shared" si="8"/>
        <v>3.3333333333333335E-3</v>
      </c>
      <c r="H176" s="27"/>
      <c r="L176" s="179"/>
      <c r="P176" s="27"/>
    </row>
    <row r="177" spans="1:16" ht="15.75" customHeight="1" x14ac:dyDescent="0.2">
      <c r="A177" s="88">
        <f t="shared" si="9"/>
        <v>167</v>
      </c>
      <c r="B177" s="124">
        <f t="shared" si="10"/>
        <v>1178117.3482612842</v>
      </c>
      <c r="C177" s="124">
        <f t="shared" si="4"/>
        <v>6823.2629753466053</v>
      </c>
      <c r="D177" s="124">
        <f t="shared" si="5"/>
        <v>5841.4066455391885</v>
      </c>
      <c r="E177" s="124">
        <f t="shared" si="6"/>
        <v>12664.669620885794</v>
      </c>
      <c r="F177" s="124">
        <f t="shared" si="7"/>
        <v>1172275.941615745</v>
      </c>
      <c r="G177" s="94">
        <f t="shared" si="8"/>
        <v>3.3333333333333335E-3</v>
      </c>
      <c r="H177" s="27"/>
      <c r="L177" s="179"/>
      <c r="P177" s="27"/>
    </row>
    <row r="178" spans="1:16" ht="15.75" customHeight="1" x14ac:dyDescent="0.2">
      <c r="A178" s="88">
        <f t="shared" si="9"/>
        <v>168</v>
      </c>
      <c r="B178" s="124">
        <f t="shared" si="10"/>
        <v>1172275.941615745</v>
      </c>
      <c r="C178" s="124">
        <f t="shared" si="4"/>
        <v>6789.4314951911902</v>
      </c>
      <c r="D178" s="124">
        <f t="shared" si="5"/>
        <v>5875.2381256946037</v>
      </c>
      <c r="E178" s="124">
        <f t="shared" si="6"/>
        <v>12664.669620885794</v>
      </c>
      <c r="F178" s="124">
        <f t="shared" si="7"/>
        <v>1166400.7034900503</v>
      </c>
      <c r="G178" s="94">
        <f t="shared" si="8"/>
        <v>3.3333333333333335E-3</v>
      </c>
      <c r="H178" s="27"/>
      <c r="L178" s="179"/>
      <c r="P178" s="27"/>
    </row>
    <row r="179" spans="1:16" ht="15.75" customHeight="1" x14ac:dyDescent="0.2">
      <c r="A179" s="88">
        <f t="shared" si="9"/>
        <v>169</v>
      </c>
      <c r="B179" s="124">
        <f t="shared" si="10"/>
        <v>1166400.7034900503</v>
      </c>
      <c r="C179" s="124">
        <f t="shared" si="4"/>
        <v>6755.4040743798751</v>
      </c>
      <c r="D179" s="124">
        <f t="shared" si="5"/>
        <v>5909.2655465059188</v>
      </c>
      <c r="E179" s="124">
        <f t="shared" si="6"/>
        <v>12664.669620885794</v>
      </c>
      <c r="F179" s="124">
        <f t="shared" si="7"/>
        <v>1160491.4379435445</v>
      </c>
      <c r="G179" s="94">
        <f t="shared" si="8"/>
        <v>3.3333333333333335E-3</v>
      </c>
      <c r="H179" s="27"/>
      <c r="L179" s="179"/>
      <c r="P179" s="27"/>
    </row>
    <row r="180" spans="1:16" ht="15.75" customHeight="1" x14ac:dyDescent="0.2">
      <c r="A180" s="88">
        <f t="shared" si="9"/>
        <v>170</v>
      </c>
      <c r="B180" s="124">
        <f t="shared" si="10"/>
        <v>1160491.4379435445</v>
      </c>
      <c r="C180" s="124">
        <f t="shared" si="4"/>
        <v>6721.1795780896964</v>
      </c>
      <c r="D180" s="124">
        <f t="shared" si="5"/>
        <v>5943.4900427960974</v>
      </c>
      <c r="E180" s="124">
        <f t="shared" si="6"/>
        <v>12664.669620885794</v>
      </c>
      <c r="F180" s="124">
        <f t="shared" si="7"/>
        <v>1154547.9479007483</v>
      </c>
      <c r="G180" s="94">
        <f t="shared" si="8"/>
        <v>3.3333333333333335E-3</v>
      </c>
      <c r="H180" s="27"/>
      <c r="L180" s="179"/>
      <c r="P180" s="27"/>
    </row>
    <row r="181" spans="1:16" ht="15.75" customHeight="1" x14ac:dyDescent="0.2">
      <c r="A181" s="88">
        <f t="shared" si="9"/>
        <v>171</v>
      </c>
      <c r="B181" s="124">
        <f t="shared" si="10"/>
        <v>1154547.9479007483</v>
      </c>
      <c r="C181" s="124">
        <f t="shared" si="4"/>
        <v>6686.7568649251689</v>
      </c>
      <c r="D181" s="124">
        <f t="shared" si="5"/>
        <v>5977.912755960625</v>
      </c>
      <c r="E181" s="124">
        <f t="shared" si="6"/>
        <v>12664.669620885794</v>
      </c>
      <c r="F181" s="124">
        <f t="shared" si="7"/>
        <v>1148570.0351447877</v>
      </c>
      <c r="G181" s="94">
        <f t="shared" si="8"/>
        <v>3.3333333333333335E-3</v>
      </c>
      <c r="H181" s="27"/>
      <c r="L181" s="179"/>
      <c r="P181" s="27"/>
    </row>
    <row r="182" spans="1:16" ht="15.75" customHeight="1" x14ac:dyDescent="0.2">
      <c r="A182" s="88">
        <f t="shared" si="9"/>
        <v>172</v>
      </c>
      <c r="B182" s="124">
        <f t="shared" si="10"/>
        <v>1148570.0351447877</v>
      </c>
      <c r="C182" s="124">
        <f t="shared" si="4"/>
        <v>6652.1347868802295</v>
      </c>
      <c r="D182" s="124">
        <f t="shared" si="5"/>
        <v>6012.5348340055643</v>
      </c>
      <c r="E182" s="124">
        <f t="shared" si="6"/>
        <v>12664.669620885794</v>
      </c>
      <c r="F182" s="124">
        <f t="shared" si="7"/>
        <v>1142557.5003107821</v>
      </c>
      <c r="G182" s="94">
        <f t="shared" si="8"/>
        <v>3.3333333333333335E-3</v>
      </c>
      <c r="H182" s="27"/>
      <c r="L182" s="179"/>
      <c r="P182" s="27"/>
    </row>
    <row r="183" spans="1:16" ht="15.75" customHeight="1" x14ac:dyDescent="0.2">
      <c r="A183" s="88">
        <f t="shared" si="9"/>
        <v>173</v>
      </c>
      <c r="B183" s="124">
        <f t="shared" si="10"/>
        <v>1142557.5003107821</v>
      </c>
      <c r="C183" s="124">
        <f t="shared" si="4"/>
        <v>6617.312189299947</v>
      </c>
      <c r="D183" s="124">
        <f t="shared" si="5"/>
        <v>6047.3574315858468</v>
      </c>
      <c r="E183" s="124">
        <f t="shared" si="6"/>
        <v>12664.669620885794</v>
      </c>
      <c r="F183" s="124">
        <f t="shared" si="7"/>
        <v>1136510.1428791962</v>
      </c>
      <c r="G183" s="94">
        <f t="shared" si="8"/>
        <v>3.3333333333333335E-3</v>
      </c>
      <c r="H183" s="27"/>
      <c r="L183" s="179"/>
      <c r="P183" s="27"/>
    </row>
    <row r="184" spans="1:16" ht="15.75" customHeight="1" x14ac:dyDescent="0.2">
      <c r="A184" s="88">
        <f t="shared" si="9"/>
        <v>174</v>
      </c>
      <c r="B184" s="124">
        <f t="shared" si="10"/>
        <v>1136510.1428791962</v>
      </c>
      <c r="C184" s="124">
        <f t="shared" si="4"/>
        <v>6582.287910842012</v>
      </c>
      <c r="D184" s="124">
        <f t="shared" si="5"/>
        <v>6082.3817100437818</v>
      </c>
      <c r="E184" s="124">
        <f t="shared" si="6"/>
        <v>12664.669620885794</v>
      </c>
      <c r="F184" s="124">
        <f t="shared" si="7"/>
        <v>1130427.7611691523</v>
      </c>
      <c r="G184" s="94">
        <f t="shared" si="8"/>
        <v>3.3333333333333335E-3</v>
      </c>
      <c r="H184" s="27"/>
      <c r="L184" s="179"/>
      <c r="P184" s="27"/>
    </row>
    <row r="185" spans="1:16" ht="15.75" customHeight="1" x14ac:dyDescent="0.2">
      <c r="A185" s="88">
        <f t="shared" si="9"/>
        <v>175</v>
      </c>
      <c r="B185" s="124">
        <f t="shared" si="10"/>
        <v>1130427.7611691523</v>
      </c>
      <c r="C185" s="124">
        <f t="shared" si="4"/>
        <v>6547.0607834380071</v>
      </c>
      <c r="D185" s="124">
        <f t="shared" si="5"/>
        <v>6117.6088374477868</v>
      </c>
      <c r="E185" s="124">
        <f t="shared" si="6"/>
        <v>12664.669620885794</v>
      </c>
      <c r="F185" s="124">
        <f t="shared" si="7"/>
        <v>1124310.1523317045</v>
      </c>
      <c r="G185" s="94">
        <f t="shared" si="8"/>
        <v>3.3333333333333335E-3</v>
      </c>
      <c r="H185" s="27"/>
      <c r="L185" s="179"/>
      <c r="P185" s="27"/>
    </row>
    <row r="186" spans="1:16" ht="15.75" customHeight="1" x14ac:dyDescent="0.2">
      <c r="A186" s="88">
        <f t="shared" si="9"/>
        <v>176</v>
      </c>
      <c r="B186" s="124">
        <f t="shared" si="10"/>
        <v>1124310.1523317045</v>
      </c>
      <c r="C186" s="124">
        <f t="shared" si="4"/>
        <v>6511.6296322544558</v>
      </c>
      <c r="D186" s="124">
        <f t="shared" si="5"/>
        <v>6153.039988631338</v>
      </c>
      <c r="E186" s="124">
        <f t="shared" si="6"/>
        <v>12664.669620885794</v>
      </c>
      <c r="F186" s="124">
        <f t="shared" si="7"/>
        <v>1118157.1123430731</v>
      </c>
      <c r="G186" s="94">
        <f t="shared" si="8"/>
        <v>3.3333333333333335E-3</v>
      </c>
      <c r="H186" s="27"/>
      <c r="L186" s="179"/>
      <c r="P186" s="27"/>
    </row>
    <row r="187" spans="1:16" ht="15.75" customHeight="1" x14ac:dyDescent="0.2">
      <c r="A187" s="88">
        <f t="shared" si="9"/>
        <v>177</v>
      </c>
      <c r="B187" s="124">
        <f t="shared" si="10"/>
        <v>1118157.1123430731</v>
      </c>
      <c r="C187" s="124">
        <f t="shared" si="4"/>
        <v>6475.9932756536327</v>
      </c>
      <c r="D187" s="124">
        <f t="shared" si="5"/>
        <v>6188.6763452321611</v>
      </c>
      <c r="E187" s="124">
        <f t="shared" si="6"/>
        <v>12664.669620885794</v>
      </c>
      <c r="F187" s="124">
        <f t="shared" si="7"/>
        <v>1111968.4359978409</v>
      </c>
      <c r="G187" s="94">
        <f t="shared" si="8"/>
        <v>3.3333333333333335E-3</v>
      </c>
      <c r="H187" s="27"/>
      <c r="L187" s="179"/>
      <c r="P187" s="27"/>
    </row>
    <row r="188" spans="1:16" ht="15.75" customHeight="1" x14ac:dyDescent="0.2">
      <c r="A188" s="88">
        <f t="shared" si="9"/>
        <v>178</v>
      </c>
      <c r="B188" s="124">
        <f t="shared" si="10"/>
        <v>1111968.4359978409</v>
      </c>
      <c r="C188" s="124">
        <f t="shared" si="4"/>
        <v>6440.150525154163</v>
      </c>
      <c r="D188" s="124">
        <f t="shared" si="5"/>
        <v>6224.5190957316308</v>
      </c>
      <c r="E188" s="124">
        <f t="shared" si="6"/>
        <v>12664.669620885794</v>
      </c>
      <c r="F188" s="124">
        <f t="shared" si="7"/>
        <v>1105743.9169021093</v>
      </c>
      <c r="G188" s="94">
        <f t="shared" si="8"/>
        <v>3.3333333333333335E-3</v>
      </c>
      <c r="H188" s="27"/>
      <c r="L188" s="179"/>
      <c r="P188" s="27"/>
    </row>
    <row r="189" spans="1:16" ht="15.75" customHeight="1" x14ac:dyDescent="0.2">
      <c r="A189" s="88">
        <f t="shared" si="9"/>
        <v>179</v>
      </c>
      <c r="B189" s="124">
        <f t="shared" si="10"/>
        <v>1105743.9169021093</v>
      </c>
      <c r="C189" s="124">
        <f t="shared" si="4"/>
        <v>6404.100185391384</v>
      </c>
      <c r="D189" s="124">
        <f t="shared" si="5"/>
        <v>6260.5694354944098</v>
      </c>
      <c r="E189" s="124">
        <f t="shared" si="6"/>
        <v>12664.669620885794</v>
      </c>
      <c r="F189" s="124">
        <f t="shared" si="7"/>
        <v>1099483.3474666148</v>
      </c>
      <c r="G189" s="94">
        <f t="shared" si="8"/>
        <v>3.3333333333333335E-3</v>
      </c>
      <c r="H189" s="27"/>
      <c r="L189" s="179"/>
      <c r="P189" s="27"/>
    </row>
    <row r="190" spans="1:16" ht="15.75" customHeight="1" x14ac:dyDescent="0.2">
      <c r="A190" s="88">
        <f t="shared" si="9"/>
        <v>180</v>
      </c>
      <c r="B190" s="124">
        <f t="shared" si="10"/>
        <v>1099483.3474666148</v>
      </c>
      <c r="C190" s="124">
        <f t="shared" si="4"/>
        <v>6367.8410540774785</v>
      </c>
      <c r="D190" s="124">
        <f t="shared" si="5"/>
        <v>6296.8285668083154</v>
      </c>
      <c r="E190" s="124">
        <f t="shared" si="6"/>
        <v>12664.669620885794</v>
      </c>
      <c r="F190" s="124">
        <f t="shared" si="7"/>
        <v>1093186.5188998065</v>
      </c>
      <c r="G190" s="94">
        <f t="shared" si="8"/>
        <v>3.3333333333333335E-3</v>
      </c>
      <c r="H190" s="27"/>
      <c r="L190" s="179"/>
      <c r="P190" s="27"/>
    </row>
    <row r="191" spans="1:16" ht="15.75" customHeight="1" x14ac:dyDescent="0.2">
      <c r="A191" s="88">
        <f t="shared" si="9"/>
        <v>181</v>
      </c>
      <c r="B191" s="124">
        <f t="shared" si="10"/>
        <v>1093186.5188998065</v>
      </c>
      <c r="C191" s="124">
        <f t="shared" si="4"/>
        <v>6331.3719219613804</v>
      </c>
      <c r="D191" s="124">
        <f t="shared" si="5"/>
        <v>6333.2976989244135</v>
      </c>
      <c r="E191" s="124">
        <f t="shared" si="6"/>
        <v>12664.669620885794</v>
      </c>
      <c r="F191" s="124">
        <f t="shared" si="7"/>
        <v>1086853.2212008822</v>
      </c>
      <c r="G191" s="94">
        <f t="shared" si="8"/>
        <v>3.3333333333333335E-3</v>
      </c>
      <c r="H191" s="27"/>
      <c r="L191" s="179"/>
      <c r="P191" s="27"/>
    </row>
    <row r="192" spans="1:16" ht="15.75" customHeight="1" x14ac:dyDescent="0.2">
      <c r="A192" s="88">
        <f t="shared" si="9"/>
        <v>182</v>
      </c>
      <c r="B192" s="124">
        <f t="shared" si="10"/>
        <v>1086853.2212008822</v>
      </c>
      <c r="C192" s="124">
        <f t="shared" si="4"/>
        <v>6294.6915727884434</v>
      </c>
      <c r="D192" s="124">
        <f t="shared" si="5"/>
        <v>6369.9780480973504</v>
      </c>
      <c r="E192" s="124">
        <f t="shared" si="6"/>
        <v>12664.669620885794</v>
      </c>
      <c r="F192" s="124">
        <f t="shared" si="7"/>
        <v>1080483.2431527849</v>
      </c>
      <c r="G192" s="94">
        <f t="shared" si="8"/>
        <v>3.3333333333333335E-3</v>
      </c>
      <c r="H192" s="27"/>
      <c r="L192" s="179"/>
      <c r="P192" s="27"/>
    </row>
    <row r="193" spans="1:16" ht="15.75" customHeight="1" x14ac:dyDescent="0.2">
      <c r="A193" s="88">
        <f t="shared" si="9"/>
        <v>183</v>
      </c>
      <c r="B193" s="124">
        <f t="shared" si="10"/>
        <v>1080483.2431527849</v>
      </c>
      <c r="C193" s="124">
        <f t="shared" si="4"/>
        <v>6257.7987832598801</v>
      </c>
      <c r="D193" s="124">
        <f t="shared" si="5"/>
        <v>6406.8708376259137</v>
      </c>
      <c r="E193" s="124">
        <f t="shared" si="6"/>
        <v>12664.669620885794</v>
      </c>
      <c r="F193" s="124">
        <f t="shared" si="7"/>
        <v>1074076.3723151591</v>
      </c>
      <c r="G193" s="94">
        <f t="shared" si="8"/>
        <v>3.3333333333333335E-3</v>
      </c>
      <c r="H193" s="27"/>
      <c r="L193" s="179"/>
      <c r="P193" s="27"/>
    </row>
    <row r="194" spans="1:16" ht="15.75" customHeight="1" x14ac:dyDescent="0.2">
      <c r="A194" s="88">
        <f t="shared" si="9"/>
        <v>184</v>
      </c>
      <c r="B194" s="124">
        <f t="shared" si="10"/>
        <v>1074076.3723151591</v>
      </c>
      <c r="C194" s="124">
        <f t="shared" si="4"/>
        <v>6220.692322991963</v>
      </c>
      <c r="D194" s="124">
        <f t="shared" si="5"/>
        <v>6443.9772978938308</v>
      </c>
      <c r="E194" s="124">
        <f t="shared" si="6"/>
        <v>12664.669620885794</v>
      </c>
      <c r="F194" s="124">
        <f t="shared" si="7"/>
        <v>1067632.3950172653</v>
      </c>
      <c r="G194" s="94">
        <f t="shared" si="8"/>
        <v>3.3333333333333335E-3</v>
      </c>
      <c r="H194" s="27"/>
      <c r="L194" s="179"/>
      <c r="P194" s="27"/>
    </row>
    <row r="195" spans="1:16" ht="15.75" customHeight="1" x14ac:dyDescent="0.2">
      <c r="A195" s="88">
        <f t="shared" si="9"/>
        <v>185</v>
      </c>
      <c r="B195" s="124">
        <f t="shared" si="10"/>
        <v>1067632.3950172653</v>
      </c>
      <c r="C195" s="124">
        <f t="shared" si="4"/>
        <v>6183.3709544749954</v>
      </c>
      <c r="D195" s="124">
        <f t="shared" si="5"/>
        <v>6481.2986664107984</v>
      </c>
      <c r="E195" s="124">
        <f t="shared" si="6"/>
        <v>12664.669620885794</v>
      </c>
      <c r="F195" s="124">
        <f t="shared" si="7"/>
        <v>1061151.0963508545</v>
      </c>
      <c r="G195" s="94">
        <f t="shared" si="8"/>
        <v>3.3333333333333335E-3</v>
      </c>
      <c r="H195" s="27"/>
      <c r="L195" s="179"/>
      <c r="P195" s="27"/>
    </row>
    <row r="196" spans="1:16" ht="15.75" customHeight="1" x14ac:dyDescent="0.2">
      <c r="A196" s="88">
        <f t="shared" si="9"/>
        <v>186</v>
      </c>
      <c r="B196" s="124">
        <f t="shared" si="10"/>
        <v>1061151.0963508545</v>
      </c>
      <c r="C196" s="124">
        <f t="shared" si="4"/>
        <v>6145.8334330320331</v>
      </c>
      <c r="D196" s="124">
        <f t="shared" si="5"/>
        <v>6518.8361878537607</v>
      </c>
      <c r="E196" s="124">
        <f t="shared" si="6"/>
        <v>12664.669620885794</v>
      </c>
      <c r="F196" s="124">
        <f t="shared" si="7"/>
        <v>1054632.2601630008</v>
      </c>
      <c r="G196" s="94">
        <f t="shared" si="8"/>
        <v>3.3333333333333335E-3</v>
      </c>
      <c r="H196" s="27"/>
      <c r="L196" s="179"/>
      <c r="P196" s="27"/>
    </row>
    <row r="197" spans="1:16" ht="15.75" customHeight="1" x14ac:dyDescent="0.2">
      <c r="A197" s="88">
        <f t="shared" si="9"/>
        <v>187</v>
      </c>
      <c r="B197" s="124">
        <f t="shared" si="10"/>
        <v>1054632.2601630008</v>
      </c>
      <c r="C197" s="124">
        <f t="shared" si="4"/>
        <v>6108.0785067773795</v>
      </c>
      <c r="D197" s="124">
        <f t="shared" si="5"/>
        <v>6556.5911141084143</v>
      </c>
      <c r="E197" s="124">
        <f t="shared" si="6"/>
        <v>12664.669620885794</v>
      </c>
      <c r="F197" s="124">
        <f t="shared" si="7"/>
        <v>1048075.6690488923</v>
      </c>
      <c r="G197" s="94">
        <f t="shared" si="8"/>
        <v>3.3333333333333335E-3</v>
      </c>
      <c r="H197" s="27"/>
      <c r="L197" s="179"/>
      <c r="P197" s="27"/>
    </row>
    <row r="198" spans="1:16" ht="15.75" customHeight="1" x14ac:dyDescent="0.2">
      <c r="A198" s="88">
        <f t="shared" si="9"/>
        <v>188</v>
      </c>
      <c r="B198" s="124">
        <f t="shared" si="10"/>
        <v>1048075.6690488923</v>
      </c>
      <c r="C198" s="124">
        <f t="shared" si="4"/>
        <v>6070.1049165748345</v>
      </c>
      <c r="D198" s="124">
        <f t="shared" si="5"/>
        <v>6594.5647043109593</v>
      </c>
      <c r="E198" s="124">
        <f t="shared" si="6"/>
        <v>12664.669620885794</v>
      </c>
      <c r="F198" s="124">
        <f t="shared" si="7"/>
        <v>1041481.1043445814</v>
      </c>
      <c r="G198" s="94">
        <f t="shared" si="8"/>
        <v>3.3333333333333335E-3</v>
      </c>
      <c r="H198" s="27"/>
      <c r="L198" s="179"/>
      <c r="P198" s="27"/>
    </row>
    <row r="199" spans="1:16" ht="15.75" customHeight="1" x14ac:dyDescent="0.2">
      <c r="A199" s="88">
        <f t="shared" si="9"/>
        <v>189</v>
      </c>
      <c r="B199" s="124">
        <f t="shared" si="10"/>
        <v>1041481.1043445814</v>
      </c>
      <c r="C199" s="124">
        <f t="shared" si="4"/>
        <v>6031.9113959957003</v>
      </c>
      <c r="D199" s="124">
        <f t="shared" si="5"/>
        <v>6632.7582248900935</v>
      </c>
      <c r="E199" s="124">
        <f t="shared" si="6"/>
        <v>12664.669620885794</v>
      </c>
      <c r="F199" s="124">
        <f t="shared" si="7"/>
        <v>1034848.3461196913</v>
      </c>
      <c r="G199" s="94">
        <f t="shared" si="8"/>
        <v>3.3333333333333335E-3</v>
      </c>
      <c r="H199" s="27"/>
      <c r="L199" s="179"/>
      <c r="P199" s="27"/>
    </row>
    <row r="200" spans="1:16" ht="15.75" customHeight="1" x14ac:dyDescent="0.2">
      <c r="A200" s="88">
        <f t="shared" si="9"/>
        <v>190</v>
      </c>
      <c r="B200" s="124">
        <f t="shared" si="10"/>
        <v>1034848.3461196913</v>
      </c>
      <c r="C200" s="124">
        <f t="shared" si="4"/>
        <v>5993.4966712765454</v>
      </c>
      <c r="D200" s="124">
        <f t="shared" si="5"/>
        <v>6671.1729496092485</v>
      </c>
      <c r="E200" s="124">
        <f t="shared" si="6"/>
        <v>12664.669620885794</v>
      </c>
      <c r="F200" s="124">
        <f t="shared" si="7"/>
        <v>1028177.173170082</v>
      </c>
      <c r="G200" s="94">
        <f t="shared" si="8"/>
        <v>3.3333333333333335E-3</v>
      </c>
      <c r="H200" s="27"/>
      <c r="L200" s="179"/>
      <c r="P200" s="27"/>
    </row>
    <row r="201" spans="1:16" ht="15.75" customHeight="1" x14ac:dyDescent="0.2">
      <c r="A201" s="88">
        <f t="shared" si="9"/>
        <v>191</v>
      </c>
      <c r="B201" s="124">
        <f t="shared" si="10"/>
        <v>1028177.173170082</v>
      </c>
      <c r="C201" s="124">
        <f t="shared" si="4"/>
        <v>5954.8594612767256</v>
      </c>
      <c r="D201" s="124">
        <f t="shared" si="5"/>
        <v>6709.8101596090683</v>
      </c>
      <c r="E201" s="124">
        <f t="shared" si="6"/>
        <v>12664.669620885794</v>
      </c>
      <c r="F201" s="124">
        <f t="shared" si="7"/>
        <v>1021467.363010473</v>
      </c>
      <c r="G201" s="94">
        <f t="shared" si="8"/>
        <v>3.3333333333333335E-3</v>
      </c>
      <c r="H201" s="27"/>
      <c r="L201" s="179"/>
      <c r="P201" s="27"/>
    </row>
    <row r="202" spans="1:16" ht="15.75" customHeight="1" x14ac:dyDescent="0.2">
      <c r="A202" s="88">
        <f t="shared" si="9"/>
        <v>192</v>
      </c>
      <c r="B202" s="124">
        <f t="shared" si="10"/>
        <v>1021467.363010473</v>
      </c>
      <c r="C202" s="124">
        <f t="shared" si="4"/>
        <v>5915.9984774356562</v>
      </c>
      <c r="D202" s="124">
        <f t="shared" si="5"/>
        <v>6748.6711434501376</v>
      </c>
      <c r="E202" s="124">
        <f t="shared" si="6"/>
        <v>12664.669620885794</v>
      </c>
      <c r="F202" s="124">
        <f t="shared" si="7"/>
        <v>1014718.6918670228</v>
      </c>
      <c r="G202" s="94">
        <f t="shared" si="8"/>
        <v>3.3333333333333335E-3</v>
      </c>
      <c r="H202" s="27"/>
      <c r="L202" s="179"/>
      <c r="P202" s="27"/>
    </row>
    <row r="203" spans="1:16" ht="15.75" customHeight="1" x14ac:dyDescent="0.2">
      <c r="A203" s="88">
        <f t="shared" si="9"/>
        <v>193</v>
      </c>
      <c r="B203" s="124">
        <f t="shared" si="10"/>
        <v>1014718.6918670228</v>
      </c>
      <c r="C203" s="124">
        <f t="shared" si="4"/>
        <v>5876.9124237298411</v>
      </c>
      <c r="D203" s="124">
        <f t="shared" si="5"/>
        <v>6787.7571971559528</v>
      </c>
      <c r="E203" s="124">
        <f t="shared" si="6"/>
        <v>12664.669620885794</v>
      </c>
      <c r="F203" s="124">
        <f t="shared" si="7"/>
        <v>1007930.9346698668</v>
      </c>
      <c r="G203" s="94">
        <f t="shared" si="8"/>
        <v>3.3333333333333335E-3</v>
      </c>
      <c r="H203" s="27"/>
      <c r="L203" s="179"/>
      <c r="P203" s="27"/>
    </row>
    <row r="204" spans="1:16" ht="15.75" customHeight="1" x14ac:dyDescent="0.2">
      <c r="A204" s="88">
        <f t="shared" si="9"/>
        <v>194</v>
      </c>
      <c r="B204" s="124">
        <f t="shared" si="10"/>
        <v>1007930.9346698668</v>
      </c>
      <c r="C204" s="124">
        <f t="shared" si="4"/>
        <v>5837.5999966296449</v>
      </c>
      <c r="D204" s="124">
        <f t="shared" si="5"/>
        <v>6827.0696242561489</v>
      </c>
      <c r="E204" s="124">
        <f t="shared" si="6"/>
        <v>12664.669620885794</v>
      </c>
      <c r="F204" s="124">
        <f t="shared" si="7"/>
        <v>1001103.8650456107</v>
      </c>
      <c r="G204" s="94">
        <f t="shared" si="8"/>
        <v>3.3333333333333335E-3</v>
      </c>
      <c r="H204" s="27"/>
      <c r="L204" s="179"/>
      <c r="P204" s="27"/>
    </row>
    <row r="205" spans="1:16" ht="15.75" customHeight="1" x14ac:dyDescent="0.2">
      <c r="A205" s="88">
        <f t="shared" si="9"/>
        <v>195</v>
      </c>
      <c r="B205" s="124">
        <f t="shared" si="10"/>
        <v>1001103.8650456107</v>
      </c>
      <c r="C205" s="124">
        <f t="shared" si="4"/>
        <v>5798.0598850558299</v>
      </c>
      <c r="D205" s="124">
        <f t="shared" si="5"/>
        <v>6866.6097358299639</v>
      </c>
      <c r="E205" s="124">
        <f t="shared" si="6"/>
        <v>12664.669620885794</v>
      </c>
      <c r="F205" s="124">
        <f t="shared" si="7"/>
        <v>994237.25530978071</v>
      </c>
      <c r="G205" s="94">
        <f t="shared" si="8"/>
        <v>3.3333333333333335E-3</v>
      </c>
      <c r="H205" s="27"/>
      <c r="L205" s="179"/>
      <c r="P205" s="27"/>
    </row>
    <row r="206" spans="1:16" ht="15.75" customHeight="1" x14ac:dyDescent="0.2">
      <c r="A206" s="88">
        <f t="shared" si="9"/>
        <v>196</v>
      </c>
      <c r="B206" s="124">
        <f t="shared" si="10"/>
        <v>994237.25530978071</v>
      </c>
      <c r="C206" s="124">
        <f t="shared" si="4"/>
        <v>5758.2907703358142</v>
      </c>
      <c r="D206" s="124">
        <f t="shared" si="5"/>
        <v>6906.3788505499797</v>
      </c>
      <c r="E206" s="124">
        <f t="shared" si="6"/>
        <v>12664.669620885794</v>
      </c>
      <c r="F206" s="124">
        <f t="shared" si="7"/>
        <v>987330.87645923079</v>
      </c>
      <c r="G206" s="94">
        <f t="shared" si="8"/>
        <v>3.3333333333333335E-3</v>
      </c>
      <c r="H206" s="27"/>
      <c r="L206" s="179"/>
      <c r="P206" s="27"/>
    </row>
    <row r="207" spans="1:16" ht="15.75" customHeight="1" x14ac:dyDescent="0.2">
      <c r="A207" s="88">
        <f t="shared" si="9"/>
        <v>197</v>
      </c>
      <c r="B207" s="124">
        <f t="shared" si="10"/>
        <v>987330.87645923079</v>
      </c>
      <c r="C207" s="124">
        <f t="shared" si="4"/>
        <v>5718.2913261597123</v>
      </c>
      <c r="D207" s="124">
        <f t="shared" si="5"/>
        <v>6946.3782947260815</v>
      </c>
      <c r="E207" s="124">
        <f t="shared" si="6"/>
        <v>12664.669620885794</v>
      </c>
      <c r="F207" s="124">
        <f t="shared" si="7"/>
        <v>980384.49816450465</v>
      </c>
      <c r="G207" s="94">
        <f t="shared" si="8"/>
        <v>3.3333333333333335E-3</v>
      </c>
      <c r="H207" s="27"/>
      <c r="L207" s="179"/>
      <c r="P207" s="27"/>
    </row>
    <row r="208" spans="1:16" ht="15.75" customHeight="1" x14ac:dyDescent="0.2">
      <c r="A208" s="88">
        <f t="shared" si="9"/>
        <v>198</v>
      </c>
      <c r="B208" s="124">
        <f t="shared" si="10"/>
        <v>980384.49816450465</v>
      </c>
      <c r="C208" s="124">
        <f t="shared" si="4"/>
        <v>5678.0602185360904</v>
      </c>
      <c r="D208" s="124">
        <f t="shared" si="5"/>
        <v>6986.6094023497035</v>
      </c>
      <c r="E208" s="124">
        <f t="shared" si="6"/>
        <v>12664.669620885794</v>
      </c>
      <c r="F208" s="124">
        <f t="shared" si="7"/>
        <v>973397.88876215497</v>
      </c>
      <c r="G208" s="94">
        <f t="shared" si="8"/>
        <v>3.3333333333333335E-3</v>
      </c>
      <c r="H208" s="27"/>
      <c r="L208" s="179"/>
      <c r="P208" s="27"/>
    </row>
    <row r="209" spans="1:16" ht="15.75" customHeight="1" x14ac:dyDescent="0.2">
      <c r="A209" s="88">
        <f t="shared" si="9"/>
        <v>199</v>
      </c>
      <c r="B209" s="124">
        <f t="shared" si="10"/>
        <v>973397.88876215497</v>
      </c>
      <c r="C209" s="124">
        <f t="shared" si="4"/>
        <v>5637.5961057474815</v>
      </c>
      <c r="D209" s="124">
        <f t="shared" si="5"/>
        <v>7027.0735151383124</v>
      </c>
      <c r="E209" s="124">
        <f t="shared" si="6"/>
        <v>12664.669620885794</v>
      </c>
      <c r="F209" s="124">
        <f t="shared" si="7"/>
        <v>966370.81524701661</v>
      </c>
      <c r="G209" s="94">
        <f t="shared" si="8"/>
        <v>3.3333333333333335E-3</v>
      </c>
      <c r="H209" s="27"/>
      <c r="L209" s="179"/>
      <c r="P209" s="27"/>
    </row>
    <row r="210" spans="1:16" ht="15.75" customHeight="1" x14ac:dyDescent="0.2">
      <c r="A210" s="88">
        <f t="shared" si="9"/>
        <v>200</v>
      </c>
      <c r="B210" s="124">
        <f t="shared" si="10"/>
        <v>966370.81524701661</v>
      </c>
      <c r="C210" s="124">
        <f t="shared" si="4"/>
        <v>5596.8976383056388</v>
      </c>
      <c r="D210" s="124">
        <f t="shared" si="5"/>
        <v>7067.7719825801551</v>
      </c>
      <c r="E210" s="124">
        <f t="shared" si="6"/>
        <v>12664.669620885794</v>
      </c>
      <c r="F210" s="124">
        <f t="shared" si="7"/>
        <v>959303.04326443642</v>
      </c>
      <c r="G210" s="94">
        <f t="shared" si="8"/>
        <v>3.3333333333333335E-3</v>
      </c>
      <c r="H210" s="27"/>
      <c r="L210" s="179"/>
      <c r="P210" s="27"/>
    </row>
    <row r="211" spans="1:16" ht="15.75" customHeight="1" x14ac:dyDescent="0.2">
      <c r="A211" s="88">
        <f t="shared" si="9"/>
        <v>201</v>
      </c>
      <c r="B211" s="124">
        <f t="shared" si="10"/>
        <v>959303.04326443642</v>
      </c>
      <c r="C211" s="124">
        <f t="shared" si="4"/>
        <v>5555.9634589065281</v>
      </c>
      <c r="D211" s="124">
        <f t="shared" si="5"/>
        <v>7108.7061619792657</v>
      </c>
      <c r="E211" s="124">
        <f t="shared" si="6"/>
        <v>12664.669620885794</v>
      </c>
      <c r="F211" s="124">
        <f t="shared" si="7"/>
        <v>952194.33710245718</v>
      </c>
      <c r="G211" s="94">
        <f t="shared" si="8"/>
        <v>3.3333333333333335E-3</v>
      </c>
      <c r="H211" s="27"/>
      <c r="L211" s="179"/>
      <c r="P211" s="27"/>
    </row>
    <row r="212" spans="1:16" ht="15.75" customHeight="1" x14ac:dyDescent="0.2">
      <c r="A212" s="88">
        <f t="shared" si="9"/>
        <v>202</v>
      </c>
      <c r="B212" s="124">
        <f t="shared" si="10"/>
        <v>952194.33710245718</v>
      </c>
      <c r="C212" s="124">
        <f t="shared" si="4"/>
        <v>5514.7922023850651</v>
      </c>
      <c r="D212" s="124">
        <f t="shared" si="5"/>
        <v>7149.8774185007287</v>
      </c>
      <c r="E212" s="124">
        <f t="shared" si="6"/>
        <v>12664.669620885794</v>
      </c>
      <c r="F212" s="124">
        <f t="shared" si="7"/>
        <v>945044.45968395646</v>
      </c>
      <c r="G212" s="94">
        <f t="shared" si="8"/>
        <v>3.3333333333333335E-3</v>
      </c>
      <c r="H212" s="27"/>
      <c r="L212" s="179"/>
      <c r="P212" s="27"/>
    </row>
    <row r="213" spans="1:16" ht="15.75" customHeight="1" x14ac:dyDescent="0.2">
      <c r="A213" s="88">
        <f t="shared" si="9"/>
        <v>203</v>
      </c>
      <c r="B213" s="124">
        <f t="shared" si="10"/>
        <v>945044.45968395646</v>
      </c>
      <c r="C213" s="124">
        <f t="shared" si="4"/>
        <v>5473.3824956695817</v>
      </c>
      <c r="D213" s="124">
        <f t="shared" si="5"/>
        <v>7191.2871252162122</v>
      </c>
      <c r="E213" s="124">
        <f t="shared" si="6"/>
        <v>12664.669620885794</v>
      </c>
      <c r="F213" s="124">
        <f t="shared" si="7"/>
        <v>937853.17255874025</v>
      </c>
      <c r="G213" s="94">
        <f t="shared" si="8"/>
        <v>3.3333333333333335E-3</v>
      </c>
      <c r="H213" s="27"/>
      <c r="L213" s="179"/>
      <c r="P213" s="27"/>
    </row>
    <row r="214" spans="1:16" ht="15.75" customHeight="1" x14ac:dyDescent="0.2">
      <c r="A214" s="88">
        <f t="shared" si="9"/>
        <v>204</v>
      </c>
      <c r="B214" s="124">
        <f t="shared" si="10"/>
        <v>937853.17255874025</v>
      </c>
      <c r="C214" s="124">
        <f t="shared" si="4"/>
        <v>5431.7329577360379</v>
      </c>
      <c r="D214" s="124">
        <f t="shared" si="5"/>
        <v>7232.936663149756</v>
      </c>
      <c r="E214" s="124">
        <f t="shared" si="6"/>
        <v>12664.669620885794</v>
      </c>
      <c r="F214" s="124">
        <f t="shared" si="7"/>
        <v>930620.23589559051</v>
      </c>
      <c r="G214" s="94">
        <f t="shared" si="8"/>
        <v>3.3333333333333335E-3</v>
      </c>
      <c r="H214" s="27"/>
      <c r="L214" s="179"/>
      <c r="P214" s="27"/>
    </row>
    <row r="215" spans="1:16" ht="15.75" customHeight="1" x14ac:dyDescent="0.2">
      <c r="A215" s="88">
        <f t="shared" si="9"/>
        <v>205</v>
      </c>
      <c r="B215" s="124">
        <f t="shared" si="10"/>
        <v>930620.23589559051</v>
      </c>
      <c r="C215" s="124">
        <f t="shared" si="4"/>
        <v>5389.8421995619619</v>
      </c>
      <c r="D215" s="124">
        <f t="shared" si="5"/>
        <v>7274.8274213238319</v>
      </c>
      <c r="E215" s="124">
        <f t="shared" si="6"/>
        <v>12664.669620885794</v>
      </c>
      <c r="F215" s="124">
        <f t="shared" si="7"/>
        <v>923345.40847426665</v>
      </c>
      <c r="G215" s="94">
        <f t="shared" si="8"/>
        <v>3.3333333333333335E-3</v>
      </c>
      <c r="H215" s="27"/>
      <c r="L215" s="179"/>
      <c r="P215" s="27"/>
    </row>
    <row r="216" spans="1:16" ht="15.75" customHeight="1" x14ac:dyDescent="0.2">
      <c r="A216" s="88">
        <f t="shared" si="9"/>
        <v>206</v>
      </c>
      <c r="B216" s="124">
        <f t="shared" si="10"/>
        <v>923345.40847426665</v>
      </c>
      <c r="C216" s="124">
        <f t="shared" si="4"/>
        <v>5347.7088240801286</v>
      </c>
      <c r="D216" s="124">
        <f t="shared" si="5"/>
        <v>7316.9607968056653</v>
      </c>
      <c r="E216" s="124">
        <f t="shared" si="6"/>
        <v>12664.669620885794</v>
      </c>
      <c r="F216" s="124">
        <f t="shared" si="7"/>
        <v>916028.44767746096</v>
      </c>
      <c r="G216" s="94">
        <f t="shared" si="8"/>
        <v>3.3333333333333335E-3</v>
      </c>
      <c r="H216" s="27"/>
      <c r="L216" s="179"/>
      <c r="P216" s="27"/>
    </row>
    <row r="217" spans="1:16" ht="15.75" customHeight="1" x14ac:dyDescent="0.2">
      <c r="A217" s="88">
        <f t="shared" si="9"/>
        <v>207</v>
      </c>
      <c r="B217" s="124">
        <f t="shared" si="10"/>
        <v>916028.44767746096</v>
      </c>
      <c r="C217" s="124">
        <f t="shared" si="4"/>
        <v>5305.331426131962</v>
      </c>
      <c r="D217" s="124">
        <f t="shared" si="5"/>
        <v>7359.3381947538319</v>
      </c>
      <c r="E217" s="124">
        <f t="shared" si="6"/>
        <v>12664.669620885794</v>
      </c>
      <c r="F217" s="124">
        <f t="shared" si="7"/>
        <v>908669.10948270711</v>
      </c>
      <c r="G217" s="94">
        <f t="shared" si="8"/>
        <v>3.3333333333333335E-3</v>
      </c>
      <c r="H217" s="27"/>
      <c r="L217" s="179"/>
      <c r="P217" s="27"/>
    </row>
    <row r="218" spans="1:16" ht="15.75" customHeight="1" x14ac:dyDescent="0.2">
      <c r="A218" s="88">
        <f t="shared" si="9"/>
        <v>208</v>
      </c>
      <c r="B218" s="124">
        <f t="shared" si="10"/>
        <v>908669.10948270711</v>
      </c>
      <c r="C218" s="124">
        <f t="shared" si="4"/>
        <v>5262.7085924206795</v>
      </c>
      <c r="D218" s="124">
        <f t="shared" si="5"/>
        <v>7401.9610284651144</v>
      </c>
      <c r="E218" s="124">
        <f t="shared" si="6"/>
        <v>12664.669620885794</v>
      </c>
      <c r="F218" s="124">
        <f t="shared" si="7"/>
        <v>901267.14845424204</v>
      </c>
      <c r="G218" s="94">
        <f t="shared" si="8"/>
        <v>3.3333333333333335E-3</v>
      </c>
      <c r="H218" s="27"/>
      <c r="L218" s="179"/>
      <c r="P218" s="27"/>
    </row>
    <row r="219" spans="1:16" ht="15.75" customHeight="1" x14ac:dyDescent="0.2">
      <c r="A219" s="88">
        <f t="shared" si="9"/>
        <v>209</v>
      </c>
      <c r="B219" s="124">
        <f t="shared" si="10"/>
        <v>901267.14845424204</v>
      </c>
      <c r="C219" s="124">
        <f t="shared" si="4"/>
        <v>5219.8389014641525</v>
      </c>
      <c r="D219" s="124">
        <f t="shared" si="5"/>
        <v>7444.8307194216413</v>
      </c>
      <c r="E219" s="124">
        <f t="shared" si="6"/>
        <v>12664.669620885794</v>
      </c>
      <c r="F219" s="124">
        <f t="shared" si="7"/>
        <v>893822.31773482042</v>
      </c>
      <c r="G219" s="94">
        <f t="shared" si="8"/>
        <v>3.3333333333333335E-3</v>
      </c>
      <c r="H219" s="27"/>
      <c r="L219" s="179"/>
      <c r="P219" s="27"/>
    </row>
    <row r="220" spans="1:16" ht="15.75" customHeight="1" x14ac:dyDescent="0.2">
      <c r="A220" s="88">
        <f t="shared" si="9"/>
        <v>210</v>
      </c>
      <c r="B220" s="124">
        <f t="shared" si="10"/>
        <v>893822.31773482042</v>
      </c>
      <c r="C220" s="124">
        <f t="shared" si="4"/>
        <v>5176.720923547502</v>
      </c>
      <c r="D220" s="124">
        <f t="shared" si="5"/>
        <v>7487.9486973382918</v>
      </c>
      <c r="E220" s="124">
        <f t="shared" si="6"/>
        <v>12664.669620885794</v>
      </c>
      <c r="F220" s="124">
        <f t="shared" si="7"/>
        <v>886334.36903748207</v>
      </c>
      <c r="G220" s="94">
        <f t="shared" si="8"/>
        <v>3.3333333333333335E-3</v>
      </c>
      <c r="H220" s="27"/>
      <c r="L220" s="179"/>
      <c r="P220" s="27"/>
    </row>
    <row r="221" spans="1:16" ht="15.75" customHeight="1" x14ac:dyDescent="0.2">
      <c r="A221" s="88">
        <f t="shared" si="9"/>
        <v>211</v>
      </c>
      <c r="B221" s="124">
        <f t="shared" si="10"/>
        <v>886334.36903748207</v>
      </c>
      <c r="C221" s="124">
        <f t="shared" si="4"/>
        <v>5133.353220675418</v>
      </c>
      <c r="D221" s="124">
        <f t="shared" si="5"/>
        <v>7531.3164002103758</v>
      </c>
      <c r="E221" s="124">
        <f t="shared" si="6"/>
        <v>12664.669620885794</v>
      </c>
      <c r="F221" s="124">
        <f t="shared" si="7"/>
        <v>878803.0526372717</v>
      </c>
      <c r="G221" s="94">
        <f t="shared" si="8"/>
        <v>3.3333333333333335E-3</v>
      </c>
      <c r="H221" s="27"/>
      <c r="L221" s="179"/>
      <c r="P221" s="27"/>
    </row>
    <row r="222" spans="1:16" ht="15.75" customHeight="1" x14ac:dyDescent="0.2">
      <c r="A222" s="88">
        <f t="shared" si="9"/>
        <v>212</v>
      </c>
      <c r="B222" s="124">
        <f t="shared" si="10"/>
        <v>878803.0526372717</v>
      </c>
      <c r="C222" s="124">
        <f t="shared" si="4"/>
        <v>5089.7343465241993</v>
      </c>
      <c r="D222" s="124">
        <f t="shared" si="5"/>
        <v>7574.9352743615946</v>
      </c>
      <c r="E222" s="124">
        <f t="shared" si="6"/>
        <v>12664.669620885794</v>
      </c>
      <c r="F222" s="124">
        <f t="shared" si="7"/>
        <v>871228.11736291007</v>
      </c>
      <c r="G222" s="94">
        <f t="shared" si="8"/>
        <v>3.3333333333333335E-3</v>
      </c>
      <c r="H222" s="27"/>
      <c r="L222" s="179"/>
      <c r="P222" s="27"/>
    </row>
    <row r="223" spans="1:16" ht="15.75" customHeight="1" x14ac:dyDescent="0.2">
      <c r="A223" s="88">
        <f t="shared" si="9"/>
        <v>213</v>
      </c>
      <c r="B223" s="124">
        <f t="shared" si="10"/>
        <v>871228.11736291007</v>
      </c>
      <c r="C223" s="124">
        <f t="shared" si="4"/>
        <v>5045.8628463935211</v>
      </c>
      <c r="D223" s="124">
        <f t="shared" si="5"/>
        <v>7618.8067744922728</v>
      </c>
      <c r="E223" s="124">
        <f t="shared" si="6"/>
        <v>12664.669620885794</v>
      </c>
      <c r="F223" s="124">
        <f t="shared" si="7"/>
        <v>863609.31058841781</v>
      </c>
      <c r="G223" s="94">
        <f t="shared" si="8"/>
        <v>3.3333333333333335E-3</v>
      </c>
      <c r="H223" s="27"/>
      <c r="L223" s="179"/>
      <c r="P223" s="27"/>
    </row>
    <row r="224" spans="1:16" ht="15.75" customHeight="1" x14ac:dyDescent="0.2">
      <c r="A224" s="88">
        <f t="shared" si="9"/>
        <v>214</v>
      </c>
      <c r="B224" s="124">
        <f t="shared" si="10"/>
        <v>863609.31058841781</v>
      </c>
      <c r="C224" s="124">
        <f t="shared" si="4"/>
        <v>5001.7372571579208</v>
      </c>
      <c r="D224" s="124">
        <f t="shared" si="5"/>
        <v>7662.9323637278731</v>
      </c>
      <c r="E224" s="124">
        <f t="shared" si="6"/>
        <v>12664.669620885794</v>
      </c>
      <c r="F224" s="124">
        <f t="shared" si="7"/>
        <v>855946.37822468998</v>
      </c>
      <c r="G224" s="94">
        <f t="shared" si="8"/>
        <v>3.3333333333333335E-3</v>
      </c>
      <c r="H224" s="27"/>
      <c r="L224" s="179"/>
      <c r="P224" s="27"/>
    </row>
    <row r="225" spans="1:16" ht="15.75" customHeight="1" x14ac:dyDescent="0.2">
      <c r="A225" s="88">
        <f t="shared" si="9"/>
        <v>215</v>
      </c>
      <c r="B225" s="124">
        <f t="shared" si="10"/>
        <v>855946.37822468998</v>
      </c>
      <c r="C225" s="124">
        <f t="shared" si="4"/>
        <v>4957.3561072179964</v>
      </c>
      <c r="D225" s="124">
        <f t="shared" si="5"/>
        <v>7707.3135136677975</v>
      </c>
      <c r="E225" s="124">
        <f t="shared" si="6"/>
        <v>12664.669620885794</v>
      </c>
      <c r="F225" s="124">
        <f t="shared" si="7"/>
        <v>848239.06471102219</v>
      </c>
      <c r="G225" s="94">
        <f t="shared" si="8"/>
        <v>3.3333333333333335E-3</v>
      </c>
      <c r="H225" s="27"/>
      <c r="L225" s="179"/>
      <c r="P225" s="27"/>
    </row>
    <row r="226" spans="1:16" ht="15.75" customHeight="1" x14ac:dyDescent="0.2">
      <c r="A226" s="88">
        <f t="shared" si="9"/>
        <v>216</v>
      </c>
      <c r="B226" s="124">
        <f t="shared" si="10"/>
        <v>848239.06471102219</v>
      </c>
      <c r="C226" s="124">
        <f t="shared" si="4"/>
        <v>4912.7179164513373</v>
      </c>
      <c r="D226" s="124">
        <f t="shared" si="5"/>
        <v>7751.9517044344566</v>
      </c>
      <c r="E226" s="124">
        <f t="shared" si="6"/>
        <v>12664.669620885794</v>
      </c>
      <c r="F226" s="124">
        <f t="shared" si="7"/>
        <v>840487.11300658772</v>
      </c>
      <c r="G226" s="94">
        <f t="shared" si="8"/>
        <v>3.3333333333333335E-3</v>
      </c>
      <c r="H226" s="27"/>
      <c r="L226" s="179"/>
      <c r="P226" s="27"/>
    </row>
    <row r="227" spans="1:16" ht="15.75" customHeight="1" x14ac:dyDescent="0.2">
      <c r="A227" s="88">
        <f t="shared" si="9"/>
        <v>217</v>
      </c>
      <c r="B227" s="124">
        <f t="shared" si="10"/>
        <v>840487.11300658772</v>
      </c>
      <c r="C227" s="124">
        <f t="shared" si="4"/>
        <v>4867.8211961631541</v>
      </c>
      <c r="D227" s="124">
        <f t="shared" si="5"/>
        <v>7796.8484247226397</v>
      </c>
      <c r="E227" s="124">
        <f t="shared" si="6"/>
        <v>12664.669620885794</v>
      </c>
      <c r="F227" s="124">
        <f t="shared" si="7"/>
        <v>832690.26458186505</v>
      </c>
      <c r="G227" s="94">
        <f t="shared" si="8"/>
        <v>3.3333333333333335E-3</v>
      </c>
      <c r="H227" s="27"/>
      <c r="L227" s="179"/>
      <c r="P227" s="27"/>
    </row>
    <row r="228" spans="1:16" ht="15.75" customHeight="1" x14ac:dyDescent="0.2">
      <c r="A228" s="88">
        <f t="shared" si="9"/>
        <v>218</v>
      </c>
      <c r="B228" s="124">
        <f t="shared" si="10"/>
        <v>832690.26458186505</v>
      </c>
      <c r="C228" s="124">
        <f t="shared" si="4"/>
        <v>4822.6644490366352</v>
      </c>
      <c r="D228" s="124">
        <f t="shared" si="5"/>
        <v>7842.0051718491586</v>
      </c>
      <c r="E228" s="124">
        <f t="shared" si="6"/>
        <v>12664.669620885794</v>
      </c>
      <c r="F228" s="124">
        <f t="shared" si="7"/>
        <v>824848.25941001589</v>
      </c>
      <c r="G228" s="94">
        <f t="shared" si="8"/>
        <v>3.3333333333333335E-3</v>
      </c>
      <c r="H228" s="27"/>
      <c r="L228" s="179"/>
      <c r="P228" s="27"/>
    </row>
    <row r="229" spans="1:16" ht="15.75" customHeight="1" x14ac:dyDescent="0.2">
      <c r="A229" s="88">
        <f t="shared" si="9"/>
        <v>219</v>
      </c>
      <c r="B229" s="124">
        <f t="shared" si="10"/>
        <v>824848.25941001589</v>
      </c>
      <c r="C229" s="124">
        <f t="shared" si="4"/>
        <v>4777.2461690830087</v>
      </c>
      <c r="D229" s="124">
        <f t="shared" si="5"/>
        <v>7887.4234518027852</v>
      </c>
      <c r="E229" s="124">
        <f t="shared" si="6"/>
        <v>12664.669620885794</v>
      </c>
      <c r="F229" s="124">
        <f t="shared" si="7"/>
        <v>816960.83595821308</v>
      </c>
      <c r="G229" s="94">
        <f t="shared" si="8"/>
        <v>3.3333333333333335E-3</v>
      </c>
      <c r="H229" s="27"/>
      <c r="L229" s="179"/>
      <c r="P229" s="27"/>
    </row>
    <row r="230" spans="1:16" ht="15.75" customHeight="1" x14ac:dyDescent="0.2">
      <c r="A230" s="88">
        <f t="shared" si="9"/>
        <v>220</v>
      </c>
      <c r="B230" s="124">
        <f t="shared" si="10"/>
        <v>816960.83595821308</v>
      </c>
      <c r="C230" s="124">
        <f t="shared" si="4"/>
        <v>4731.5648415913174</v>
      </c>
      <c r="D230" s="124">
        <f t="shared" si="5"/>
        <v>7933.1047792944764</v>
      </c>
      <c r="E230" s="124">
        <f t="shared" si="6"/>
        <v>12664.669620885794</v>
      </c>
      <c r="F230" s="124">
        <f t="shared" si="7"/>
        <v>809027.73117891862</v>
      </c>
      <c r="G230" s="94">
        <f t="shared" si="8"/>
        <v>3.3333333333333335E-3</v>
      </c>
      <c r="H230" s="27"/>
      <c r="L230" s="179"/>
      <c r="P230" s="27"/>
    </row>
    <row r="231" spans="1:16" ht="15.75" customHeight="1" x14ac:dyDescent="0.2">
      <c r="A231" s="88">
        <f t="shared" si="9"/>
        <v>221</v>
      </c>
      <c r="B231" s="124">
        <f t="shared" si="10"/>
        <v>809027.73117891862</v>
      </c>
      <c r="C231" s="124">
        <f t="shared" si="4"/>
        <v>4685.6189430779041</v>
      </c>
      <c r="D231" s="124">
        <f t="shared" si="5"/>
        <v>7979.0506778078898</v>
      </c>
      <c r="E231" s="124">
        <f t="shared" si="6"/>
        <v>12664.669620885794</v>
      </c>
      <c r="F231" s="124">
        <f t="shared" si="7"/>
        <v>801048.68050111074</v>
      </c>
      <c r="G231" s="94">
        <f t="shared" si="8"/>
        <v>3.3333333333333335E-3</v>
      </c>
      <c r="H231" s="27"/>
      <c r="L231" s="179"/>
      <c r="P231" s="27"/>
    </row>
    <row r="232" spans="1:16" ht="15.75" customHeight="1" x14ac:dyDescent="0.2">
      <c r="A232" s="88">
        <f t="shared" si="9"/>
        <v>222</v>
      </c>
      <c r="B232" s="124">
        <f t="shared" si="10"/>
        <v>801048.68050111074</v>
      </c>
      <c r="C232" s="124">
        <f t="shared" si="4"/>
        <v>4639.4069412356002</v>
      </c>
      <c r="D232" s="124">
        <f t="shared" si="5"/>
        <v>8025.2626796501936</v>
      </c>
      <c r="E232" s="124">
        <f t="shared" si="6"/>
        <v>12664.669620885794</v>
      </c>
      <c r="F232" s="124">
        <f t="shared" si="7"/>
        <v>793023.41782146052</v>
      </c>
      <c r="G232" s="94">
        <f t="shared" si="8"/>
        <v>3.3333333333333335E-3</v>
      </c>
      <c r="H232" s="27"/>
      <c r="L232" s="179"/>
      <c r="P232" s="27"/>
    </row>
    <row r="233" spans="1:16" ht="15.75" customHeight="1" x14ac:dyDescent="0.2">
      <c r="A233" s="88">
        <f t="shared" si="9"/>
        <v>223</v>
      </c>
      <c r="B233" s="124">
        <f t="shared" si="10"/>
        <v>793023.41782146052</v>
      </c>
      <c r="C233" s="124">
        <f t="shared" si="4"/>
        <v>4592.9272948826265</v>
      </c>
      <c r="D233" s="124">
        <f t="shared" si="5"/>
        <v>8071.7423260031674</v>
      </c>
      <c r="E233" s="124">
        <f t="shared" si="6"/>
        <v>12664.669620885794</v>
      </c>
      <c r="F233" s="124">
        <f t="shared" si="7"/>
        <v>784951.67549545737</v>
      </c>
      <c r="G233" s="94">
        <f t="shared" si="8"/>
        <v>3.3333333333333335E-3</v>
      </c>
      <c r="H233" s="27"/>
      <c r="L233" s="179"/>
      <c r="P233" s="27"/>
    </row>
    <row r="234" spans="1:16" ht="15.75" customHeight="1" x14ac:dyDescent="0.2">
      <c r="A234" s="88">
        <f t="shared" si="9"/>
        <v>224</v>
      </c>
      <c r="B234" s="124">
        <f t="shared" si="10"/>
        <v>784951.67549545737</v>
      </c>
      <c r="C234" s="124">
        <f t="shared" si="4"/>
        <v>4546.1784539111914</v>
      </c>
      <c r="D234" s="124">
        <f t="shared" si="5"/>
        <v>8118.4911669746025</v>
      </c>
      <c r="E234" s="124">
        <f t="shared" si="6"/>
        <v>12664.669620885794</v>
      </c>
      <c r="F234" s="124">
        <f t="shared" si="7"/>
        <v>776833.18432848272</v>
      </c>
      <c r="G234" s="94">
        <f t="shared" si="8"/>
        <v>3.3333333333333335E-3</v>
      </c>
      <c r="H234" s="27"/>
      <c r="L234" s="179"/>
      <c r="P234" s="27"/>
    </row>
    <row r="235" spans="1:16" ht="15.75" customHeight="1" x14ac:dyDescent="0.2">
      <c r="A235" s="88">
        <f t="shared" si="9"/>
        <v>225</v>
      </c>
      <c r="B235" s="124">
        <f t="shared" si="10"/>
        <v>776833.18432848272</v>
      </c>
      <c r="C235" s="124">
        <f t="shared" si="4"/>
        <v>4499.1588592357957</v>
      </c>
      <c r="D235" s="124">
        <f t="shared" si="5"/>
        <v>8165.5107616499981</v>
      </c>
      <c r="E235" s="124">
        <f t="shared" si="6"/>
        <v>12664.669620885794</v>
      </c>
      <c r="F235" s="124">
        <f t="shared" si="7"/>
        <v>768667.67356683267</v>
      </c>
      <c r="G235" s="94">
        <f t="shared" si="8"/>
        <v>3.3333333333333335E-3</v>
      </c>
      <c r="H235" s="27"/>
      <c r="L235" s="179"/>
      <c r="P235" s="27"/>
    </row>
    <row r="236" spans="1:16" ht="15.75" customHeight="1" x14ac:dyDescent="0.2">
      <c r="A236" s="88">
        <f t="shared" si="9"/>
        <v>226</v>
      </c>
      <c r="B236" s="124">
        <f t="shared" si="10"/>
        <v>768667.67356683267</v>
      </c>
      <c r="C236" s="124">
        <f t="shared" si="4"/>
        <v>4451.8669427412397</v>
      </c>
      <c r="D236" s="124">
        <f t="shared" si="5"/>
        <v>8212.8026781445551</v>
      </c>
      <c r="E236" s="124">
        <f t="shared" si="6"/>
        <v>12664.669620885794</v>
      </c>
      <c r="F236" s="124">
        <f t="shared" si="7"/>
        <v>760454.87088868814</v>
      </c>
      <c r="G236" s="94">
        <f t="shared" si="8"/>
        <v>3.3333333333333335E-3</v>
      </c>
      <c r="H236" s="27"/>
      <c r="L236" s="179"/>
      <c r="P236" s="27"/>
    </row>
    <row r="237" spans="1:16" ht="15.75" customHeight="1" x14ac:dyDescent="0.2">
      <c r="A237" s="88">
        <f t="shared" si="9"/>
        <v>227</v>
      </c>
      <c r="B237" s="124">
        <f t="shared" si="10"/>
        <v>760454.87088868814</v>
      </c>
      <c r="C237" s="124">
        <f t="shared" si="4"/>
        <v>4404.3011272303193</v>
      </c>
      <c r="D237" s="124">
        <f t="shared" si="5"/>
        <v>8260.3684936554746</v>
      </c>
      <c r="E237" s="124">
        <f t="shared" si="6"/>
        <v>12664.669620885794</v>
      </c>
      <c r="F237" s="124">
        <f t="shared" si="7"/>
        <v>752194.50239503267</v>
      </c>
      <c r="G237" s="94">
        <f t="shared" si="8"/>
        <v>3.3333333333333335E-3</v>
      </c>
      <c r="H237" s="27"/>
      <c r="L237" s="179"/>
      <c r="P237" s="27"/>
    </row>
    <row r="238" spans="1:16" ht="15.75" customHeight="1" x14ac:dyDescent="0.2">
      <c r="A238" s="88">
        <f t="shared" si="9"/>
        <v>228</v>
      </c>
      <c r="B238" s="124">
        <f t="shared" si="10"/>
        <v>752194.50239503267</v>
      </c>
      <c r="C238" s="124">
        <f t="shared" si="4"/>
        <v>4356.4598263712314</v>
      </c>
      <c r="D238" s="124">
        <f t="shared" si="5"/>
        <v>8308.2097945145615</v>
      </c>
      <c r="E238" s="124">
        <f t="shared" si="6"/>
        <v>12664.669620885794</v>
      </c>
      <c r="F238" s="124">
        <f t="shared" si="7"/>
        <v>743886.29260051809</v>
      </c>
      <c r="G238" s="94">
        <f t="shared" si="8"/>
        <v>3.3333333333333335E-3</v>
      </c>
      <c r="H238" s="27"/>
      <c r="L238" s="179"/>
      <c r="P238" s="27"/>
    </row>
    <row r="239" spans="1:16" ht="15.75" customHeight="1" x14ac:dyDescent="0.2">
      <c r="A239" s="88">
        <f t="shared" si="9"/>
        <v>229</v>
      </c>
      <c r="B239" s="124">
        <f t="shared" si="10"/>
        <v>743886.29260051809</v>
      </c>
      <c r="C239" s="124">
        <f t="shared" si="4"/>
        <v>4308.3414446446677</v>
      </c>
      <c r="D239" s="124">
        <f t="shared" si="5"/>
        <v>8356.3281762411261</v>
      </c>
      <c r="E239" s="124">
        <f t="shared" si="6"/>
        <v>12664.669620885794</v>
      </c>
      <c r="F239" s="124">
        <f t="shared" si="7"/>
        <v>735529.96442427696</v>
      </c>
      <c r="G239" s="94">
        <f t="shared" si="8"/>
        <v>3.3333333333333335E-3</v>
      </c>
      <c r="H239" s="27"/>
      <c r="L239" s="179"/>
      <c r="P239" s="27"/>
    </row>
    <row r="240" spans="1:16" ht="15.75" customHeight="1" x14ac:dyDescent="0.2">
      <c r="A240" s="88">
        <f t="shared" si="9"/>
        <v>230</v>
      </c>
      <c r="B240" s="124">
        <f t="shared" si="10"/>
        <v>735529.96442427696</v>
      </c>
      <c r="C240" s="124">
        <f t="shared" si="4"/>
        <v>4259.9443772906043</v>
      </c>
      <c r="D240" s="124">
        <f t="shared" si="5"/>
        <v>8404.7252435951887</v>
      </c>
      <c r="E240" s="124">
        <f t="shared" si="6"/>
        <v>12664.669620885794</v>
      </c>
      <c r="F240" s="124">
        <f t="shared" si="7"/>
        <v>727125.23918068176</v>
      </c>
      <c r="G240" s="94">
        <f t="shared" si="8"/>
        <v>3.3333333333333335E-3</v>
      </c>
      <c r="H240" s="27"/>
      <c r="L240" s="179"/>
      <c r="P240" s="27"/>
    </row>
    <row r="241" spans="1:26" ht="15.75" customHeight="1" x14ac:dyDescent="0.2">
      <c r="A241" s="88">
        <f t="shared" si="9"/>
        <v>231</v>
      </c>
      <c r="B241" s="124">
        <f t="shared" si="10"/>
        <v>727125.23918068176</v>
      </c>
      <c r="C241" s="124">
        <f t="shared" si="4"/>
        <v>4211.2670102547827</v>
      </c>
      <c r="D241" s="124">
        <f t="shared" si="5"/>
        <v>8453.4026106310121</v>
      </c>
      <c r="E241" s="124">
        <f t="shared" si="6"/>
        <v>12664.669620885794</v>
      </c>
      <c r="F241" s="124">
        <f t="shared" si="7"/>
        <v>718671.8365700508</v>
      </c>
      <c r="G241" s="94">
        <f t="shared" si="8"/>
        <v>3.3333333333333335E-3</v>
      </c>
      <c r="H241" s="27"/>
      <c r="L241" s="179"/>
      <c r="P241" s="27"/>
    </row>
    <row r="242" spans="1:26" ht="15.75" customHeight="1" x14ac:dyDescent="0.2">
      <c r="A242" s="88">
        <f t="shared" si="9"/>
        <v>232</v>
      </c>
      <c r="B242" s="124">
        <f t="shared" si="10"/>
        <v>718671.8365700508</v>
      </c>
      <c r="C242" s="124">
        <f t="shared" si="4"/>
        <v>4162.3077201348779</v>
      </c>
      <c r="D242" s="124">
        <f t="shared" si="5"/>
        <v>8502.3619007509151</v>
      </c>
      <c r="E242" s="124">
        <f t="shared" si="6"/>
        <v>12664.669620885794</v>
      </c>
      <c r="F242" s="124">
        <f t="shared" si="7"/>
        <v>710169.4746692999</v>
      </c>
      <c r="G242" s="94">
        <f t="shared" si="8"/>
        <v>3.3333333333333335E-3</v>
      </c>
      <c r="H242" s="27"/>
      <c r="L242" s="179"/>
      <c r="P242" s="27"/>
    </row>
    <row r="243" spans="1:26" ht="15.75" customHeight="1" x14ac:dyDescent="0.2">
      <c r="A243" s="88">
        <f t="shared" si="9"/>
        <v>233</v>
      </c>
      <c r="B243" s="124">
        <f t="shared" si="10"/>
        <v>710169.4746692999</v>
      </c>
      <c r="C243" s="124">
        <f t="shared" si="4"/>
        <v>4113.0648741263622</v>
      </c>
      <c r="D243" s="124">
        <f t="shared" si="5"/>
        <v>8551.6047467594326</v>
      </c>
      <c r="E243" s="124">
        <f t="shared" si="6"/>
        <v>12664.669620885794</v>
      </c>
      <c r="F243" s="124">
        <f t="shared" si="7"/>
        <v>701617.8699225405</v>
      </c>
      <c r="G243" s="94">
        <f t="shared" si="8"/>
        <v>3.3333333333333335E-3</v>
      </c>
      <c r="H243" s="27"/>
      <c r="L243" s="179"/>
      <c r="P243" s="27"/>
    </row>
    <row r="244" spans="1:26" ht="15.75" customHeight="1" x14ac:dyDescent="0.2">
      <c r="A244" s="88">
        <f t="shared" si="9"/>
        <v>234</v>
      </c>
      <c r="B244" s="124">
        <f t="shared" si="10"/>
        <v>701617.8699225405</v>
      </c>
      <c r="C244" s="124">
        <f t="shared" si="4"/>
        <v>4063.5368299680472</v>
      </c>
      <c r="D244" s="124">
        <f t="shared" si="5"/>
        <v>8601.1327909177471</v>
      </c>
      <c r="E244" s="124">
        <f t="shared" si="6"/>
        <v>12664.669620885794</v>
      </c>
      <c r="F244" s="124">
        <f t="shared" si="7"/>
        <v>693016.73713162274</v>
      </c>
      <c r="G244" s="94">
        <f t="shared" si="8"/>
        <v>3.3333333333333335E-3</v>
      </c>
      <c r="H244" s="27"/>
      <c r="L244" s="179"/>
      <c r="P244" s="27"/>
    </row>
    <row r="245" spans="1:26" ht="15.75" customHeight="1" x14ac:dyDescent="0.2">
      <c r="A245" s="88">
        <f t="shared" si="9"/>
        <v>235</v>
      </c>
      <c r="B245" s="124">
        <f t="shared" si="10"/>
        <v>693016.73713162274</v>
      </c>
      <c r="C245" s="124">
        <f t="shared" si="4"/>
        <v>4013.7219358873153</v>
      </c>
      <c r="D245" s="124">
        <f t="shared" si="5"/>
        <v>8650.9476849984785</v>
      </c>
      <c r="E245" s="124">
        <f t="shared" si="6"/>
        <v>12664.669620885794</v>
      </c>
      <c r="F245" s="124">
        <f t="shared" si="7"/>
        <v>684365.78944662423</v>
      </c>
      <c r="G245" s="94">
        <f t="shared" si="8"/>
        <v>3.3333333333333335E-3</v>
      </c>
      <c r="H245" s="27"/>
      <c r="L245" s="179"/>
      <c r="P245" s="27"/>
    </row>
    <row r="246" spans="1:26" ht="15.75" customHeight="1" x14ac:dyDescent="0.2">
      <c r="A246" s="88">
        <f t="shared" si="9"/>
        <v>236</v>
      </c>
      <c r="B246" s="124">
        <f t="shared" si="10"/>
        <v>684365.78944662423</v>
      </c>
      <c r="C246" s="124">
        <f t="shared" si="4"/>
        <v>3963.6185305450326</v>
      </c>
      <c r="D246" s="124">
        <f t="shared" si="5"/>
        <v>8701.0510903407612</v>
      </c>
      <c r="E246" s="124">
        <f t="shared" si="6"/>
        <v>12664.669620885794</v>
      </c>
      <c r="F246" s="124">
        <f t="shared" si="7"/>
        <v>675664.73835628352</v>
      </c>
      <c r="G246" s="94">
        <f t="shared" si="8"/>
        <v>3.3333333333333335E-3</v>
      </c>
      <c r="H246" s="27"/>
      <c r="L246" s="179"/>
      <c r="P246" s="27"/>
    </row>
    <row r="247" spans="1:26" ht="15.75" customHeight="1" x14ac:dyDescent="0.2">
      <c r="A247" s="88">
        <f t="shared" si="9"/>
        <v>237</v>
      </c>
      <c r="B247" s="124">
        <f t="shared" si="10"/>
        <v>675664.73835628352</v>
      </c>
      <c r="C247" s="124">
        <f t="shared" si="4"/>
        <v>3913.2249429801427</v>
      </c>
      <c r="D247" s="124">
        <f t="shared" si="5"/>
        <v>8751.4446779056507</v>
      </c>
      <c r="E247" s="124">
        <f t="shared" si="6"/>
        <v>12664.669620885794</v>
      </c>
      <c r="F247" s="124">
        <f t="shared" si="7"/>
        <v>666913.29367837787</v>
      </c>
      <c r="G247" s="94">
        <f t="shared" si="8"/>
        <v>3.3333333333333335E-3</v>
      </c>
      <c r="H247" s="27"/>
      <c r="L247" s="179"/>
      <c r="P247" s="27"/>
    </row>
    <row r="248" spans="1:26" ht="15.75" customHeight="1" x14ac:dyDescent="0.2">
      <c r="A248" s="88">
        <f t="shared" si="9"/>
        <v>238</v>
      </c>
      <c r="B248" s="124">
        <f t="shared" si="10"/>
        <v>666913.29367837787</v>
      </c>
      <c r="C248" s="124">
        <f t="shared" si="4"/>
        <v>3862.539492553939</v>
      </c>
      <c r="D248" s="124">
        <f t="shared" si="5"/>
        <v>8802.1301283318553</v>
      </c>
      <c r="E248" s="124">
        <f t="shared" si="6"/>
        <v>12664.669620885794</v>
      </c>
      <c r="F248" s="124">
        <f t="shared" si="7"/>
        <v>658111.16355004604</v>
      </c>
      <c r="G248" s="94">
        <f t="shared" si="8"/>
        <v>3.3333333333333335E-3</v>
      </c>
      <c r="H248" s="27"/>
      <c r="L248" s="179"/>
      <c r="P248" s="27"/>
    </row>
    <row r="249" spans="1:26" ht="15.75" customHeight="1" x14ac:dyDescent="0.2">
      <c r="A249" s="88">
        <f t="shared" si="9"/>
        <v>239</v>
      </c>
      <c r="B249" s="124">
        <f t="shared" si="10"/>
        <v>658111.16355004604</v>
      </c>
      <c r="C249" s="124">
        <f t="shared" si="4"/>
        <v>3811.5604888940165</v>
      </c>
      <c r="D249" s="124">
        <f t="shared" si="5"/>
        <v>8853.1091319917778</v>
      </c>
      <c r="E249" s="124">
        <f t="shared" si="6"/>
        <v>12664.669620885794</v>
      </c>
      <c r="F249" s="124">
        <f t="shared" si="7"/>
        <v>649258.05441805429</v>
      </c>
      <c r="G249" s="94">
        <f t="shared" si="8"/>
        <v>3.3333333333333335E-3</v>
      </c>
      <c r="H249" s="27"/>
      <c r="L249" s="179"/>
      <c r="P249" s="27"/>
    </row>
    <row r="250" spans="1:26" ht="15.75" customHeight="1" x14ac:dyDescent="0.2">
      <c r="A250" s="88">
        <f t="shared" si="9"/>
        <v>240</v>
      </c>
      <c r="B250" s="124">
        <f t="shared" si="10"/>
        <v>649258.05441805429</v>
      </c>
      <c r="C250" s="124">
        <f t="shared" si="4"/>
        <v>3760.286231837898</v>
      </c>
      <c r="D250" s="124">
        <f t="shared" si="5"/>
        <v>8904.3833890478963</v>
      </c>
      <c r="E250" s="124">
        <f t="shared" si="6"/>
        <v>12664.669620885794</v>
      </c>
      <c r="F250" s="124">
        <f t="shared" si="7"/>
        <v>640353.67102900636</v>
      </c>
      <c r="G250" s="94">
        <f t="shared" si="8"/>
        <v>3.3333333333333335E-3</v>
      </c>
      <c r="H250" s="27"/>
      <c r="L250" s="179"/>
      <c r="P250" s="27"/>
    </row>
    <row r="251" spans="1:26" ht="15.75" customHeight="1" x14ac:dyDescent="0.2">
      <c r="A251" s="188"/>
      <c r="B251" s="27"/>
      <c r="C251" s="27"/>
      <c r="D251" s="27"/>
      <c r="E251" s="27"/>
      <c r="F251" s="27"/>
      <c r="G251" s="27"/>
      <c r="H251" s="27"/>
      <c r="L251" s="179"/>
      <c r="P251" s="27"/>
      <c r="Q251" s="27"/>
      <c r="R251" s="27"/>
      <c r="S251" s="27"/>
      <c r="T251" s="27"/>
      <c r="U251" s="27"/>
      <c r="V251" s="27"/>
      <c r="W251" s="27"/>
      <c r="X251" s="27"/>
      <c r="Y251" s="27"/>
      <c r="Z251" s="27"/>
    </row>
    <row r="252" spans="1:26" ht="15.75" customHeight="1" x14ac:dyDescent="0.2">
      <c r="A252" s="88"/>
      <c r="H252" s="27"/>
      <c r="L252" s="179"/>
      <c r="P252" s="27"/>
    </row>
    <row r="253" spans="1:26" ht="15.75" customHeight="1" x14ac:dyDescent="0.2">
      <c r="A253" s="88"/>
      <c r="H253" s="27"/>
      <c r="L253" s="179"/>
      <c r="P253" s="27"/>
    </row>
    <row r="254" spans="1:26" ht="15.75" customHeight="1" x14ac:dyDescent="0.2">
      <c r="A254" s="88"/>
      <c r="H254" s="27"/>
      <c r="L254" s="179"/>
      <c r="P254" s="27"/>
    </row>
    <row r="255" spans="1:26" ht="15.75" customHeight="1" x14ac:dyDescent="0.2">
      <c r="A255" s="88"/>
      <c r="H255" s="27"/>
      <c r="L255" s="179"/>
      <c r="P255" s="27"/>
    </row>
    <row r="256" spans="1:26" ht="15.75" customHeight="1" x14ac:dyDescent="0.2">
      <c r="A256" s="88"/>
      <c r="H256" s="27"/>
      <c r="L256" s="179"/>
      <c r="P256" s="27"/>
    </row>
    <row r="257" spans="1:16" ht="15.75" customHeight="1" x14ac:dyDescent="0.2">
      <c r="A257" s="88"/>
      <c r="H257" s="27"/>
      <c r="L257" s="179"/>
      <c r="P257" s="27"/>
    </row>
    <row r="258" spans="1:16" ht="15.75" customHeight="1" x14ac:dyDescent="0.2">
      <c r="A258" s="88"/>
      <c r="H258" s="27"/>
      <c r="L258" s="179"/>
      <c r="P258" s="27"/>
    </row>
    <row r="259" spans="1:16" ht="15.75" customHeight="1" x14ac:dyDescent="0.2">
      <c r="A259" s="88"/>
      <c r="H259" s="27"/>
      <c r="L259" s="179"/>
      <c r="P259" s="27"/>
    </row>
    <row r="260" spans="1:16" ht="15.75" customHeight="1" x14ac:dyDescent="0.2">
      <c r="A260" s="88"/>
      <c r="H260" s="27"/>
      <c r="L260" s="179"/>
      <c r="P260" s="27"/>
    </row>
    <row r="261" spans="1:16" ht="15.75" customHeight="1" x14ac:dyDescent="0.2">
      <c r="A261" s="88"/>
      <c r="H261" s="27"/>
      <c r="L261" s="179"/>
      <c r="P261" s="27"/>
    </row>
    <row r="262" spans="1:16" ht="15.75" customHeight="1" x14ac:dyDescent="0.2">
      <c r="A262" s="88"/>
      <c r="H262" s="27"/>
      <c r="L262" s="179"/>
      <c r="P262" s="27"/>
    </row>
    <row r="263" spans="1:16" ht="15.75" customHeight="1" x14ac:dyDescent="0.2">
      <c r="A263" s="88"/>
      <c r="H263" s="27"/>
      <c r="L263" s="179"/>
      <c r="P263" s="27"/>
    </row>
    <row r="264" spans="1:16" ht="15.75" customHeight="1" x14ac:dyDescent="0.2">
      <c r="A264" s="88"/>
      <c r="H264" s="27"/>
      <c r="L264" s="179"/>
      <c r="P264" s="27"/>
    </row>
    <row r="265" spans="1:16" ht="15.75" customHeight="1" x14ac:dyDescent="0.2">
      <c r="A265" s="88"/>
      <c r="H265" s="27"/>
      <c r="L265" s="179"/>
      <c r="P265" s="27"/>
    </row>
    <row r="266" spans="1:16" ht="15.75" customHeight="1" x14ac:dyDescent="0.2">
      <c r="A266" s="88"/>
      <c r="H266" s="27"/>
      <c r="L266" s="179"/>
      <c r="P266" s="27"/>
    </row>
    <row r="267" spans="1:16" ht="15.75" customHeight="1" x14ac:dyDescent="0.2">
      <c r="A267" s="88"/>
      <c r="H267" s="27"/>
      <c r="L267" s="179"/>
      <c r="P267" s="27"/>
    </row>
    <row r="268" spans="1:16" ht="15.75" customHeight="1" x14ac:dyDescent="0.2">
      <c r="A268" s="88"/>
      <c r="H268" s="27"/>
      <c r="L268" s="179"/>
      <c r="P268" s="27"/>
    </row>
    <row r="269" spans="1:16" ht="15.75" customHeight="1" x14ac:dyDescent="0.2">
      <c r="A269" s="88"/>
      <c r="H269" s="27"/>
      <c r="L269" s="179"/>
      <c r="P269" s="27"/>
    </row>
    <row r="270" spans="1:16" ht="15.75" customHeight="1" x14ac:dyDescent="0.2">
      <c r="A270" s="88"/>
      <c r="H270" s="27"/>
      <c r="L270" s="179"/>
      <c r="P270" s="27"/>
    </row>
    <row r="271" spans="1:16" ht="15.75" customHeight="1" x14ac:dyDescent="0.2">
      <c r="A271" s="88"/>
      <c r="H271" s="27"/>
      <c r="L271" s="179"/>
      <c r="P271" s="27"/>
    </row>
    <row r="272" spans="1:16" ht="15.75" customHeight="1" x14ac:dyDescent="0.2">
      <c r="A272" s="88"/>
      <c r="H272" s="27"/>
      <c r="L272" s="179"/>
      <c r="P272" s="27"/>
    </row>
    <row r="273" spans="1:16" ht="15.75" customHeight="1" x14ac:dyDescent="0.2">
      <c r="A273" s="88"/>
      <c r="H273" s="27"/>
      <c r="L273" s="179"/>
      <c r="P273" s="27"/>
    </row>
    <row r="274" spans="1:16" ht="15.75" customHeight="1" x14ac:dyDescent="0.2">
      <c r="A274" s="88"/>
      <c r="H274" s="27"/>
      <c r="L274" s="179"/>
      <c r="P274" s="27"/>
    </row>
    <row r="275" spans="1:16" ht="15.75" customHeight="1" x14ac:dyDescent="0.2">
      <c r="A275" s="88"/>
      <c r="H275" s="27"/>
      <c r="L275" s="179"/>
      <c r="P275" s="27"/>
    </row>
    <row r="276" spans="1:16" ht="15.75" customHeight="1" x14ac:dyDescent="0.2">
      <c r="A276" s="88"/>
      <c r="H276" s="27"/>
      <c r="L276" s="179"/>
      <c r="P276" s="27"/>
    </row>
    <row r="277" spans="1:16" ht="15.75" customHeight="1" x14ac:dyDescent="0.2">
      <c r="A277" s="88"/>
      <c r="H277" s="27"/>
      <c r="L277" s="179"/>
      <c r="P277" s="27"/>
    </row>
    <row r="278" spans="1:16" ht="15.75" customHeight="1" x14ac:dyDescent="0.2">
      <c r="A278" s="88"/>
      <c r="H278" s="27"/>
      <c r="L278" s="179"/>
      <c r="P278" s="27"/>
    </row>
    <row r="279" spans="1:16" ht="15.75" customHeight="1" x14ac:dyDescent="0.2">
      <c r="A279" s="88"/>
      <c r="H279" s="27"/>
      <c r="L279" s="179"/>
      <c r="P279" s="27"/>
    </row>
    <row r="280" spans="1:16" ht="15.75" customHeight="1" x14ac:dyDescent="0.2">
      <c r="A280" s="88"/>
      <c r="H280" s="27"/>
      <c r="L280" s="179"/>
      <c r="P280" s="27"/>
    </row>
    <row r="281" spans="1:16" ht="15.75" customHeight="1" x14ac:dyDescent="0.2">
      <c r="A281" s="88"/>
      <c r="H281" s="27"/>
      <c r="L281" s="179"/>
      <c r="P281" s="27"/>
    </row>
    <row r="282" spans="1:16" ht="15.75" customHeight="1" x14ac:dyDescent="0.2">
      <c r="A282" s="88"/>
      <c r="H282" s="27"/>
      <c r="L282" s="179"/>
      <c r="P282" s="27"/>
    </row>
    <row r="283" spans="1:16" ht="15.75" customHeight="1" x14ac:dyDescent="0.2">
      <c r="A283" s="88"/>
      <c r="H283" s="27"/>
      <c r="L283" s="179"/>
      <c r="P283" s="27"/>
    </row>
    <row r="284" spans="1:16" ht="15.75" customHeight="1" x14ac:dyDescent="0.2">
      <c r="A284" s="88"/>
      <c r="H284" s="27"/>
      <c r="L284" s="179"/>
      <c r="P284" s="27"/>
    </row>
    <row r="285" spans="1:16" ht="15.75" customHeight="1" x14ac:dyDescent="0.2">
      <c r="A285" s="88"/>
      <c r="H285" s="27"/>
      <c r="L285" s="179"/>
      <c r="P285" s="27"/>
    </row>
    <row r="286" spans="1:16" ht="15.75" customHeight="1" x14ac:dyDescent="0.2">
      <c r="A286" s="88"/>
      <c r="H286" s="27"/>
      <c r="L286" s="179"/>
      <c r="P286" s="27"/>
    </row>
    <row r="287" spans="1:16" ht="15.75" customHeight="1" x14ac:dyDescent="0.2">
      <c r="A287" s="88"/>
      <c r="H287" s="27"/>
      <c r="L287" s="179"/>
      <c r="P287" s="27"/>
    </row>
    <row r="288" spans="1:16" ht="15.75" customHeight="1" x14ac:dyDescent="0.2">
      <c r="A288" s="88"/>
      <c r="H288" s="27"/>
      <c r="L288" s="179"/>
      <c r="P288" s="27"/>
    </row>
    <row r="289" spans="1:16" ht="15.75" customHeight="1" x14ac:dyDescent="0.2">
      <c r="A289" s="88"/>
      <c r="H289" s="27"/>
      <c r="L289" s="179"/>
      <c r="P289" s="27"/>
    </row>
    <row r="290" spans="1:16" ht="15.75" customHeight="1" x14ac:dyDescent="0.2">
      <c r="A290" s="88"/>
      <c r="H290" s="27"/>
      <c r="L290" s="179"/>
      <c r="P290" s="27"/>
    </row>
    <row r="291" spans="1:16" ht="15.75" customHeight="1" x14ac:dyDescent="0.2">
      <c r="A291" s="88"/>
      <c r="H291" s="27"/>
      <c r="L291" s="179"/>
      <c r="P291" s="27"/>
    </row>
    <row r="292" spans="1:16" ht="15.75" customHeight="1" x14ac:dyDescent="0.2">
      <c r="A292" s="88"/>
      <c r="H292" s="27"/>
      <c r="L292" s="179"/>
      <c r="P292" s="27"/>
    </row>
    <row r="293" spans="1:16" ht="15.75" customHeight="1" x14ac:dyDescent="0.2">
      <c r="A293" s="88"/>
      <c r="H293" s="27"/>
      <c r="L293" s="179"/>
      <c r="P293" s="27"/>
    </row>
    <row r="294" spans="1:16" ht="15.75" customHeight="1" x14ac:dyDescent="0.2">
      <c r="A294" s="88"/>
      <c r="H294" s="27"/>
      <c r="L294" s="179"/>
      <c r="P294" s="27"/>
    </row>
    <row r="295" spans="1:16" ht="15.75" customHeight="1" x14ac:dyDescent="0.2">
      <c r="A295" s="88"/>
      <c r="H295" s="27"/>
      <c r="L295" s="179"/>
      <c r="P295" s="27"/>
    </row>
    <row r="296" spans="1:16" ht="15.75" customHeight="1" x14ac:dyDescent="0.2">
      <c r="A296" s="88"/>
      <c r="H296" s="27"/>
      <c r="L296" s="179"/>
      <c r="P296" s="27"/>
    </row>
    <row r="297" spans="1:16" ht="15.75" customHeight="1" x14ac:dyDescent="0.2">
      <c r="A297" s="88"/>
      <c r="H297" s="27"/>
      <c r="L297" s="179"/>
      <c r="P297" s="27"/>
    </row>
    <row r="298" spans="1:16" ht="15.75" customHeight="1" x14ac:dyDescent="0.2">
      <c r="A298" s="88"/>
      <c r="H298" s="27"/>
      <c r="L298" s="179"/>
      <c r="P298" s="27"/>
    </row>
    <row r="299" spans="1:16" ht="15.75" customHeight="1" x14ac:dyDescent="0.2">
      <c r="A299" s="88"/>
      <c r="H299" s="27"/>
      <c r="L299" s="179"/>
      <c r="P299" s="27"/>
    </row>
    <row r="300" spans="1:16" ht="15.75" customHeight="1" x14ac:dyDescent="0.2">
      <c r="A300" s="88"/>
      <c r="H300" s="27"/>
      <c r="L300" s="179"/>
      <c r="P300" s="27"/>
    </row>
    <row r="301" spans="1:16" ht="15.75" customHeight="1" x14ac:dyDescent="0.2">
      <c r="A301" s="88"/>
      <c r="H301" s="27"/>
      <c r="L301" s="179"/>
      <c r="P301" s="27"/>
    </row>
    <row r="302" spans="1:16" ht="15.75" customHeight="1" x14ac:dyDescent="0.2">
      <c r="A302" s="88"/>
      <c r="H302" s="27"/>
      <c r="L302" s="179"/>
      <c r="P302" s="27"/>
    </row>
    <row r="303" spans="1:16" ht="15.75" customHeight="1" x14ac:dyDescent="0.2">
      <c r="A303" s="88"/>
      <c r="H303" s="27"/>
      <c r="L303" s="179"/>
      <c r="P303" s="27"/>
    </row>
    <row r="304" spans="1:16" ht="15.75" customHeight="1" x14ac:dyDescent="0.2">
      <c r="A304" s="88"/>
      <c r="H304" s="27"/>
      <c r="L304" s="179"/>
      <c r="P304" s="27"/>
    </row>
    <row r="305" spans="1:16" ht="15.75" customHeight="1" x14ac:dyDescent="0.2">
      <c r="A305" s="88"/>
      <c r="H305" s="27"/>
      <c r="L305" s="179"/>
      <c r="P305" s="27"/>
    </row>
    <row r="306" spans="1:16" ht="15.75" customHeight="1" x14ac:dyDescent="0.2">
      <c r="A306" s="88"/>
      <c r="H306" s="27"/>
      <c r="L306" s="179"/>
      <c r="P306" s="27"/>
    </row>
    <row r="307" spans="1:16" ht="15.75" customHeight="1" x14ac:dyDescent="0.2">
      <c r="A307" s="88"/>
      <c r="H307" s="27"/>
      <c r="L307" s="179"/>
      <c r="P307" s="27"/>
    </row>
    <row r="308" spans="1:16" ht="15.75" customHeight="1" x14ac:dyDescent="0.2">
      <c r="A308" s="88"/>
      <c r="H308" s="27"/>
      <c r="L308" s="179"/>
      <c r="P308" s="27"/>
    </row>
    <row r="309" spans="1:16" ht="15.75" customHeight="1" x14ac:dyDescent="0.2">
      <c r="A309" s="88"/>
      <c r="H309" s="27"/>
      <c r="L309" s="179"/>
      <c r="P309" s="27"/>
    </row>
    <row r="310" spans="1:16" ht="15.75" customHeight="1" x14ac:dyDescent="0.2">
      <c r="A310" s="88"/>
      <c r="H310" s="27"/>
      <c r="L310" s="179"/>
      <c r="P310" s="27"/>
    </row>
    <row r="311" spans="1:16" ht="15.75" customHeight="1" x14ac:dyDescent="0.2">
      <c r="A311" s="88"/>
      <c r="H311" s="27"/>
      <c r="L311" s="179"/>
      <c r="P311" s="27"/>
    </row>
    <row r="312" spans="1:16" ht="15.75" customHeight="1" x14ac:dyDescent="0.2">
      <c r="A312" s="88"/>
      <c r="H312" s="27"/>
      <c r="L312" s="179"/>
      <c r="P312" s="27"/>
    </row>
    <row r="313" spans="1:16" ht="15.75" customHeight="1" x14ac:dyDescent="0.2">
      <c r="A313" s="88"/>
      <c r="H313" s="27"/>
      <c r="L313" s="179"/>
      <c r="P313" s="27"/>
    </row>
    <row r="314" spans="1:16" ht="15.75" customHeight="1" x14ac:dyDescent="0.2">
      <c r="A314" s="88"/>
      <c r="H314" s="27"/>
      <c r="L314" s="179"/>
      <c r="P314" s="27"/>
    </row>
    <row r="315" spans="1:16" ht="15.75" customHeight="1" x14ac:dyDescent="0.2">
      <c r="A315" s="88"/>
      <c r="H315" s="27"/>
      <c r="L315" s="179"/>
      <c r="P315" s="27"/>
    </row>
    <row r="316" spans="1:16" ht="15.75" customHeight="1" x14ac:dyDescent="0.2">
      <c r="A316" s="88"/>
      <c r="H316" s="27"/>
      <c r="L316" s="179"/>
      <c r="P316" s="27"/>
    </row>
    <row r="317" spans="1:16" ht="15.75" customHeight="1" x14ac:dyDescent="0.2">
      <c r="A317" s="88"/>
      <c r="H317" s="27"/>
      <c r="L317" s="179"/>
      <c r="P317" s="27"/>
    </row>
    <row r="318" spans="1:16" ht="15.75" customHeight="1" x14ac:dyDescent="0.2">
      <c r="A318" s="88"/>
      <c r="H318" s="27"/>
      <c r="L318" s="179"/>
      <c r="P318" s="27"/>
    </row>
    <row r="319" spans="1:16" ht="15.75" customHeight="1" x14ac:dyDescent="0.2">
      <c r="A319" s="88"/>
      <c r="H319" s="27"/>
      <c r="L319" s="179"/>
      <c r="P319" s="27"/>
    </row>
    <row r="320" spans="1:16" ht="15.75" customHeight="1" x14ac:dyDescent="0.2">
      <c r="A320" s="88"/>
      <c r="H320" s="27"/>
      <c r="L320" s="179"/>
      <c r="P320" s="27"/>
    </row>
    <row r="321" spans="1:16" ht="15.75" customHeight="1" x14ac:dyDescent="0.2">
      <c r="A321" s="88"/>
      <c r="H321" s="27"/>
      <c r="L321" s="179"/>
      <c r="P321" s="27"/>
    </row>
    <row r="322" spans="1:16" ht="15.75" customHeight="1" x14ac:dyDescent="0.2">
      <c r="A322" s="88"/>
      <c r="H322" s="27"/>
      <c r="L322" s="179"/>
      <c r="P322" s="27"/>
    </row>
    <row r="323" spans="1:16" ht="15.75" customHeight="1" x14ac:dyDescent="0.2">
      <c r="A323" s="88"/>
      <c r="H323" s="27"/>
      <c r="L323" s="179"/>
      <c r="P323" s="27"/>
    </row>
    <row r="324" spans="1:16" ht="15.75" customHeight="1" x14ac:dyDescent="0.2">
      <c r="A324" s="88"/>
      <c r="H324" s="27"/>
      <c r="L324" s="179"/>
      <c r="P324" s="27"/>
    </row>
    <row r="325" spans="1:16" ht="15.75" customHeight="1" x14ac:dyDescent="0.2">
      <c r="A325" s="88"/>
      <c r="H325" s="27"/>
      <c r="L325" s="179"/>
      <c r="P325" s="27"/>
    </row>
    <row r="326" spans="1:16" ht="15.75" customHeight="1" x14ac:dyDescent="0.2">
      <c r="A326" s="88"/>
      <c r="H326" s="27"/>
      <c r="L326" s="179"/>
      <c r="P326" s="27"/>
    </row>
    <row r="327" spans="1:16" ht="15.75" customHeight="1" x14ac:dyDescent="0.2">
      <c r="A327" s="88"/>
      <c r="H327" s="27"/>
      <c r="L327" s="179"/>
      <c r="P327" s="27"/>
    </row>
    <row r="328" spans="1:16" ht="15.75" customHeight="1" x14ac:dyDescent="0.2">
      <c r="A328" s="88"/>
      <c r="H328" s="27"/>
      <c r="L328" s="179"/>
      <c r="P328" s="27"/>
    </row>
    <row r="329" spans="1:16" ht="15.75" customHeight="1" x14ac:dyDescent="0.2">
      <c r="A329" s="88"/>
      <c r="H329" s="27"/>
      <c r="L329" s="179"/>
      <c r="P329" s="27"/>
    </row>
    <row r="330" spans="1:16" ht="15.75" customHeight="1" x14ac:dyDescent="0.2">
      <c r="A330" s="88"/>
      <c r="H330" s="27"/>
      <c r="L330" s="179"/>
      <c r="P330" s="27"/>
    </row>
    <row r="331" spans="1:16" ht="15.75" customHeight="1" x14ac:dyDescent="0.2">
      <c r="A331" s="88"/>
      <c r="H331" s="27"/>
      <c r="L331" s="179"/>
      <c r="P331" s="27"/>
    </row>
    <row r="332" spans="1:16" ht="15.75" customHeight="1" x14ac:dyDescent="0.2">
      <c r="A332" s="88"/>
      <c r="H332" s="27"/>
      <c r="L332" s="179"/>
      <c r="P332" s="27"/>
    </row>
    <row r="333" spans="1:16" ht="15.75" customHeight="1" x14ac:dyDescent="0.2">
      <c r="A333" s="88"/>
      <c r="H333" s="27"/>
      <c r="L333" s="179"/>
      <c r="P333" s="27"/>
    </row>
    <row r="334" spans="1:16" ht="15.75" customHeight="1" x14ac:dyDescent="0.2">
      <c r="A334" s="88"/>
      <c r="H334" s="27"/>
      <c r="L334" s="179"/>
      <c r="P334" s="27"/>
    </row>
    <row r="335" spans="1:16" ht="15.75" customHeight="1" x14ac:dyDescent="0.2">
      <c r="A335" s="88"/>
      <c r="H335" s="27"/>
      <c r="L335" s="179"/>
      <c r="P335" s="27"/>
    </row>
    <row r="336" spans="1:16" ht="15.75" customHeight="1" x14ac:dyDescent="0.2">
      <c r="A336" s="88"/>
      <c r="H336" s="27"/>
      <c r="L336" s="179"/>
      <c r="P336" s="27"/>
    </row>
    <row r="337" spans="1:16" ht="15.75" customHeight="1" x14ac:dyDescent="0.2">
      <c r="A337" s="88"/>
      <c r="H337" s="27"/>
      <c r="L337" s="179"/>
      <c r="P337" s="27"/>
    </row>
    <row r="338" spans="1:16" ht="15.75" customHeight="1" x14ac:dyDescent="0.2">
      <c r="A338" s="88"/>
      <c r="H338" s="27"/>
      <c r="L338" s="179"/>
      <c r="P338" s="27"/>
    </row>
    <row r="339" spans="1:16" ht="15.75" customHeight="1" x14ac:dyDescent="0.2">
      <c r="A339" s="88"/>
      <c r="H339" s="27"/>
      <c r="L339" s="179"/>
      <c r="P339" s="27"/>
    </row>
    <row r="340" spans="1:16" ht="15.75" customHeight="1" x14ac:dyDescent="0.2">
      <c r="A340" s="88"/>
      <c r="H340" s="27"/>
      <c r="L340" s="179"/>
      <c r="P340" s="27"/>
    </row>
    <row r="341" spans="1:16" ht="15.75" customHeight="1" x14ac:dyDescent="0.2">
      <c r="A341" s="88"/>
      <c r="H341" s="27"/>
      <c r="L341" s="179"/>
      <c r="P341" s="27"/>
    </row>
    <row r="342" spans="1:16" ht="15.75" customHeight="1" x14ac:dyDescent="0.2">
      <c r="A342" s="88"/>
      <c r="H342" s="27"/>
      <c r="L342" s="179"/>
      <c r="P342" s="27"/>
    </row>
    <row r="343" spans="1:16" ht="15.75" customHeight="1" x14ac:dyDescent="0.2">
      <c r="A343" s="88"/>
      <c r="H343" s="27"/>
      <c r="L343" s="179"/>
      <c r="P343" s="27"/>
    </row>
    <row r="344" spans="1:16" ht="15.75" customHeight="1" x14ac:dyDescent="0.2">
      <c r="A344" s="88"/>
      <c r="H344" s="27"/>
      <c r="L344" s="179"/>
      <c r="P344" s="27"/>
    </row>
    <row r="345" spans="1:16" ht="15.75" customHeight="1" x14ac:dyDescent="0.2">
      <c r="A345" s="88"/>
      <c r="H345" s="27"/>
      <c r="L345" s="179"/>
      <c r="P345" s="27"/>
    </row>
    <row r="346" spans="1:16" ht="15.75" customHeight="1" x14ac:dyDescent="0.2">
      <c r="A346" s="88"/>
      <c r="H346" s="27"/>
      <c r="L346" s="179"/>
      <c r="P346" s="27"/>
    </row>
    <row r="347" spans="1:16" ht="15.75" customHeight="1" x14ac:dyDescent="0.2">
      <c r="A347" s="88"/>
      <c r="H347" s="27"/>
      <c r="L347" s="179"/>
      <c r="P347" s="27"/>
    </row>
    <row r="348" spans="1:16" ht="15.75" customHeight="1" x14ac:dyDescent="0.2">
      <c r="A348" s="88"/>
      <c r="H348" s="27"/>
      <c r="L348" s="179"/>
      <c r="P348" s="27"/>
    </row>
    <row r="349" spans="1:16" ht="15.75" customHeight="1" x14ac:dyDescent="0.2">
      <c r="A349" s="88"/>
      <c r="H349" s="27"/>
      <c r="L349" s="179"/>
      <c r="P349" s="27"/>
    </row>
    <row r="350" spans="1:16" ht="15.75" customHeight="1" x14ac:dyDescent="0.2">
      <c r="A350" s="88"/>
      <c r="H350" s="27"/>
      <c r="L350" s="179"/>
      <c r="P350" s="27"/>
    </row>
    <row r="351" spans="1:16" ht="15.75" customHeight="1" x14ac:dyDescent="0.2">
      <c r="A351" s="88"/>
      <c r="H351" s="27"/>
      <c r="L351" s="179"/>
      <c r="P351" s="27"/>
    </row>
    <row r="352" spans="1:16" ht="15.75" customHeight="1" x14ac:dyDescent="0.2">
      <c r="A352" s="88"/>
      <c r="H352" s="27"/>
      <c r="L352" s="179"/>
      <c r="P352" s="27"/>
    </row>
    <row r="353" spans="1:16" ht="15.75" customHeight="1" x14ac:dyDescent="0.2">
      <c r="A353" s="88"/>
      <c r="H353" s="27"/>
      <c r="L353" s="179"/>
      <c r="P353" s="27"/>
    </row>
    <row r="354" spans="1:16" ht="15.75" customHeight="1" x14ac:dyDescent="0.2">
      <c r="A354" s="88"/>
      <c r="H354" s="27"/>
      <c r="L354" s="179"/>
      <c r="P354" s="27"/>
    </row>
    <row r="355" spans="1:16" ht="15.75" customHeight="1" x14ac:dyDescent="0.2">
      <c r="A355" s="88"/>
      <c r="H355" s="27"/>
      <c r="L355" s="179"/>
      <c r="P355" s="27"/>
    </row>
    <row r="356" spans="1:16" ht="15.75" customHeight="1" x14ac:dyDescent="0.2">
      <c r="A356" s="88"/>
      <c r="H356" s="27"/>
      <c r="L356" s="179"/>
      <c r="P356" s="27"/>
    </row>
    <row r="357" spans="1:16" ht="15.75" customHeight="1" x14ac:dyDescent="0.2">
      <c r="A357" s="88"/>
      <c r="H357" s="27"/>
      <c r="L357" s="179"/>
      <c r="P357" s="27"/>
    </row>
    <row r="358" spans="1:16" ht="15.75" customHeight="1" x14ac:dyDescent="0.2">
      <c r="A358" s="88"/>
      <c r="H358" s="27"/>
      <c r="L358" s="179"/>
      <c r="P358" s="27"/>
    </row>
    <row r="359" spans="1:16" ht="15.75" customHeight="1" x14ac:dyDescent="0.2">
      <c r="A359" s="88"/>
      <c r="H359" s="27"/>
      <c r="L359" s="179"/>
      <c r="P359" s="27"/>
    </row>
    <row r="360" spans="1:16" ht="15.75" customHeight="1" x14ac:dyDescent="0.2">
      <c r="A360" s="88"/>
      <c r="H360" s="27"/>
      <c r="L360" s="179"/>
      <c r="P360" s="27"/>
    </row>
    <row r="361" spans="1:16" ht="15.75" customHeight="1" x14ac:dyDescent="0.2">
      <c r="A361" s="88"/>
      <c r="H361" s="27"/>
      <c r="L361" s="179"/>
      <c r="P361" s="27"/>
    </row>
    <row r="362" spans="1:16" ht="15.75" customHeight="1" x14ac:dyDescent="0.2">
      <c r="A362" s="88"/>
      <c r="H362" s="27"/>
      <c r="L362" s="179"/>
      <c r="P362" s="27"/>
    </row>
    <row r="363" spans="1:16" ht="15.75" customHeight="1" x14ac:dyDescent="0.2">
      <c r="A363" s="88"/>
      <c r="H363" s="27"/>
      <c r="L363" s="179"/>
      <c r="P363" s="27"/>
    </row>
    <row r="364" spans="1:16" ht="15.75" customHeight="1" x14ac:dyDescent="0.2">
      <c r="A364" s="88"/>
      <c r="H364" s="27"/>
      <c r="L364" s="179"/>
      <c r="P364" s="27"/>
    </row>
    <row r="365" spans="1:16" ht="15.75" customHeight="1" x14ac:dyDescent="0.2">
      <c r="A365" s="88"/>
      <c r="H365" s="27"/>
      <c r="L365" s="179"/>
      <c r="P365" s="27"/>
    </row>
    <row r="366" spans="1:16" ht="15.75" customHeight="1" x14ac:dyDescent="0.2">
      <c r="A366" s="88"/>
      <c r="H366" s="27"/>
      <c r="L366" s="179"/>
      <c r="P366" s="27"/>
    </row>
    <row r="367" spans="1:16" ht="15.75" customHeight="1" x14ac:dyDescent="0.2">
      <c r="A367" s="88"/>
      <c r="H367" s="27"/>
      <c r="L367" s="179"/>
      <c r="P367" s="27"/>
    </row>
    <row r="368" spans="1:16" ht="15.75" customHeight="1" x14ac:dyDescent="0.2">
      <c r="A368" s="88"/>
      <c r="H368" s="27"/>
      <c r="L368" s="179"/>
      <c r="P368" s="27"/>
    </row>
    <row r="369" spans="1:16" ht="15.75" customHeight="1" x14ac:dyDescent="0.2">
      <c r="A369" s="88"/>
      <c r="H369" s="27"/>
      <c r="L369" s="179"/>
      <c r="P369" s="27"/>
    </row>
    <row r="370" spans="1:16" ht="15.75" customHeight="1" x14ac:dyDescent="0.2">
      <c r="A370" s="88"/>
      <c r="H370" s="27"/>
      <c r="L370" s="179"/>
      <c r="P370" s="27"/>
    </row>
    <row r="371" spans="1:16" ht="15.75" customHeight="1" x14ac:dyDescent="0.2">
      <c r="A371" s="88"/>
      <c r="H371" s="27"/>
      <c r="L371" s="179"/>
      <c r="P371" s="27"/>
    </row>
    <row r="372" spans="1:16" ht="15.75" customHeight="1" x14ac:dyDescent="0.2">
      <c r="A372" s="88"/>
      <c r="H372" s="27"/>
      <c r="L372" s="179"/>
      <c r="P372" s="27"/>
    </row>
    <row r="373" spans="1:16" ht="15.75" customHeight="1" x14ac:dyDescent="0.2">
      <c r="A373" s="88"/>
      <c r="H373" s="27"/>
      <c r="L373" s="179"/>
      <c r="P373" s="27"/>
    </row>
    <row r="374" spans="1:16" ht="15.75" customHeight="1" x14ac:dyDescent="0.2">
      <c r="A374" s="88"/>
      <c r="H374" s="27"/>
      <c r="L374" s="179"/>
      <c r="P374" s="27"/>
    </row>
    <row r="375" spans="1:16" ht="15.75" customHeight="1" x14ac:dyDescent="0.2">
      <c r="A375" s="88"/>
      <c r="H375" s="27"/>
      <c r="L375" s="179"/>
      <c r="P375" s="27"/>
    </row>
    <row r="376" spans="1:16" ht="15.75" customHeight="1" x14ac:dyDescent="0.2">
      <c r="A376" s="88"/>
      <c r="H376" s="27"/>
      <c r="L376" s="179"/>
      <c r="P376" s="27"/>
    </row>
    <row r="377" spans="1:16" ht="15.75" customHeight="1" x14ac:dyDescent="0.2">
      <c r="A377" s="88"/>
      <c r="H377" s="27"/>
      <c r="L377" s="179"/>
      <c r="P377" s="27"/>
    </row>
    <row r="378" spans="1:16" ht="15.75" customHeight="1" x14ac:dyDescent="0.2">
      <c r="A378" s="88"/>
      <c r="H378" s="27"/>
      <c r="L378" s="179"/>
      <c r="P378" s="27"/>
    </row>
    <row r="379" spans="1:16" ht="15.75" customHeight="1" x14ac:dyDescent="0.2">
      <c r="A379" s="88"/>
      <c r="H379" s="27"/>
      <c r="L379" s="179"/>
      <c r="P379" s="27"/>
    </row>
    <row r="380" spans="1:16" ht="15.75" customHeight="1" x14ac:dyDescent="0.2">
      <c r="A380" s="88"/>
      <c r="H380" s="27"/>
      <c r="L380" s="179"/>
      <c r="P380" s="27"/>
    </row>
    <row r="381" spans="1:16" ht="15.75" customHeight="1" x14ac:dyDescent="0.2">
      <c r="A381" s="88"/>
      <c r="H381" s="27"/>
      <c r="L381" s="179"/>
      <c r="P381" s="27"/>
    </row>
    <row r="382" spans="1:16" ht="15.75" customHeight="1" x14ac:dyDescent="0.2">
      <c r="A382" s="88"/>
      <c r="H382" s="27"/>
      <c r="L382" s="179"/>
      <c r="P382" s="27"/>
    </row>
    <row r="383" spans="1:16" ht="15.75" customHeight="1" x14ac:dyDescent="0.2">
      <c r="A383" s="88"/>
      <c r="H383" s="27"/>
      <c r="L383" s="179"/>
      <c r="P383" s="27"/>
    </row>
    <row r="384" spans="1:16" ht="15.75" customHeight="1" x14ac:dyDescent="0.2">
      <c r="A384" s="88"/>
      <c r="H384" s="27"/>
      <c r="L384" s="179"/>
      <c r="P384" s="27"/>
    </row>
    <row r="385" spans="1:16" ht="15.75" customHeight="1" x14ac:dyDescent="0.2">
      <c r="A385" s="88"/>
      <c r="H385" s="27"/>
      <c r="L385" s="179"/>
      <c r="P385" s="27"/>
    </row>
    <row r="386" spans="1:16" ht="15.75" customHeight="1" x14ac:dyDescent="0.2">
      <c r="A386" s="88"/>
      <c r="H386" s="27"/>
      <c r="L386" s="179"/>
      <c r="P386" s="27"/>
    </row>
    <row r="387" spans="1:16" ht="15.75" customHeight="1" x14ac:dyDescent="0.2">
      <c r="A387" s="88"/>
      <c r="H387" s="27"/>
      <c r="L387" s="179"/>
      <c r="P387" s="27"/>
    </row>
    <row r="388" spans="1:16" ht="15.75" customHeight="1" x14ac:dyDescent="0.2">
      <c r="A388" s="88"/>
      <c r="H388" s="27"/>
      <c r="L388" s="179"/>
      <c r="P388" s="27"/>
    </row>
    <row r="389" spans="1:16" ht="15.75" customHeight="1" x14ac:dyDescent="0.2">
      <c r="A389" s="88"/>
      <c r="H389" s="27"/>
      <c r="L389" s="179"/>
      <c r="P389" s="27"/>
    </row>
    <row r="390" spans="1:16" ht="15.75" customHeight="1" x14ac:dyDescent="0.2">
      <c r="A390" s="88"/>
      <c r="H390" s="27"/>
      <c r="L390" s="179"/>
      <c r="P390" s="27"/>
    </row>
    <row r="391" spans="1:16" ht="15.75" customHeight="1" x14ac:dyDescent="0.2">
      <c r="A391" s="88"/>
      <c r="H391" s="27"/>
      <c r="L391" s="179"/>
      <c r="P391" s="27"/>
    </row>
    <row r="392" spans="1:16" ht="15.75" customHeight="1" x14ac:dyDescent="0.2">
      <c r="A392" s="88"/>
      <c r="H392" s="27"/>
      <c r="L392" s="179"/>
      <c r="P392" s="27"/>
    </row>
    <row r="393" spans="1:16" ht="15.75" customHeight="1" x14ac:dyDescent="0.2">
      <c r="A393" s="88"/>
      <c r="H393" s="27"/>
      <c r="L393" s="179"/>
      <c r="P393" s="27"/>
    </row>
    <row r="394" spans="1:16" ht="15.75" customHeight="1" x14ac:dyDescent="0.2">
      <c r="A394" s="88"/>
      <c r="H394" s="27"/>
      <c r="L394" s="179"/>
      <c r="P394" s="27"/>
    </row>
    <row r="395" spans="1:16" ht="15.75" customHeight="1" x14ac:dyDescent="0.2">
      <c r="A395" s="88"/>
      <c r="H395" s="27"/>
      <c r="L395" s="179"/>
      <c r="P395" s="27"/>
    </row>
    <row r="396" spans="1:16" ht="15.75" customHeight="1" x14ac:dyDescent="0.2">
      <c r="A396" s="88"/>
      <c r="H396" s="27"/>
      <c r="L396" s="179"/>
      <c r="P396" s="27"/>
    </row>
    <row r="397" spans="1:16" ht="15.75" customHeight="1" x14ac:dyDescent="0.2">
      <c r="A397" s="88"/>
      <c r="H397" s="27"/>
      <c r="L397" s="179"/>
      <c r="P397" s="27"/>
    </row>
    <row r="398" spans="1:16" ht="15.75" customHeight="1" x14ac:dyDescent="0.2">
      <c r="A398" s="88"/>
      <c r="H398" s="27"/>
      <c r="L398" s="179"/>
      <c r="P398" s="27"/>
    </row>
    <row r="399" spans="1:16" ht="15.75" customHeight="1" x14ac:dyDescent="0.2">
      <c r="A399" s="88"/>
      <c r="H399" s="27"/>
      <c r="L399" s="179"/>
      <c r="P399" s="27"/>
    </row>
    <row r="400" spans="1:16" ht="15.75" customHeight="1" x14ac:dyDescent="0.2">
      <c r="A400" s="88"/>
      <c r="H400" s="27"/>
      <c r="L400" s="179"/>
      <c r="P400" s="27"/>
    </row>
    <row r="401" spans="1:16" ht="15.75" customHeight="1" x14ac:dyDescent="0.2">
      <c r="A401" s="88"/>
      <c r="H401" s="27"/>
      <c r="L401" s="179"/>
      <c r="P401" s="27"/>
    </row>
    <row r="402" spans="1:16" ht="15.75" customHeight="1" x14ac:dyDescent="0.2">
      <c r="A402" s="88"/>
      <c r="H402" s="27"/>
      <c r="L402" s="179"/>
      <c r="P402" s="27"/>
    </row>
    <row r="403" spans="1:16" ht="15.75" customHeight="1" x14ac:dyDescent="0.2">
      <c r="A403" s="88"/>
      <c r="H403" s="27"/>
      <c r="L403" s="179"/>
      <c r="P403" s="27"/>
    </row>
    <row r="404" spans="1:16" ht="15.75" customHeight="1" x14ac:dyDescent="0.2">
      <c r="A404" s="88"/>
      <c r="H404" s="27"/>
      <c r="L404" s="179"/>
      <c r="P404" s="27"/>
    </row>
    <row r="405" spans="1:16" ht="15.75" customHeight="1" x14ac:dyDescent="0.2">
      <c r="A405" s="88"/>
      <c r="H405" s="27"/>
      <c r="L405" s="179"/>
      <c r="P405" s="27"/>
    </row>
    <row r="406" spans="1:16" ht="15.75" customHeight="1" x14ac:dyDescent="0.2">
      <c r="A406" s="88"/>
      <c r="H406" s="27"/>
      <c r="L406" s="179"/>
      <c r="P406" s="27"/>
    </row>
    <row r="407" spans="1:16" ht="15.75" customHeight="1" x14ac:dyDescent="0.2">
      <c r="A407" s="88"/>
      <c r="H407" s="27"/>
      <c r="L407" s="179"/>
      <c r="P407" s="27"/>
    </row>
    <row r="408" spans="1:16" ht="15.75" customHeight="1" x14ac:dyDescent="0.2">
      <c r="A408" s="88"/>
      <c r="H408" s="27"/>
      <c r="L408" s="179"/>
      <c r="P408" s="27"/>
    </row>
    <row r="409" spans="1:16" ht="15.75" customHeight="1" x14ac:dyDescent="0.2">
      <c r="A409" s="88"/>
      <c r="H409" s="27"/>
      <c r="L409" s="179"/>
      <c r="P409" s="27"/>
    </row>
    <row r="410" spans="1:16" ht="15.75" customHeight="1" x14ac:dyDescent="0.2">
      <c r="A410" s="88"/>
      <c r="H410" s="27"/>
      <c r="L410" s="179"/>
      <c r="P410" s="27"/>
    </row>
    <row r="411" spans="1:16" ht="15.75" customHeight="1" x14ac:dyDescent="0.2">
      <c r="A411" s="88"/>
      <c r="H411" s="27"/>
      <c r="L411" s="179"/>
      <c r="P411" s="27"/>
    </row>
    <row r="412" spans="1:16" ht="15.75" customHeight="1" x14ac:dyDescent="0.2">
      <c r="A412" s="88"/>
      <c r="H412" s="27"/>
      <c r="L412" s="179"/>
      <c r="P412" s="27"/>
    </row>
    <row r="413" spans="1:16" ht="15.75" customHeight="1" x14ac:dyDescent="0.2">
      <c r="A413" s="88"/>
      <c r="H413" s="27"/>
      <c r="L413" s="179"/>
      <c r="P413" s="27"/>
    </row>
    <row r="414" spans="1:16" ht="15.75" customHeight="1" x14ac:dyDescent="0.2">
      <c r="A414" s="88"/>
      <c r="H414" s="27"/>
      <c r="L414" s="179"/>
      <c r="P414" s="27"/>
    </row>
    <row r="415" spans="1:16" ht="15.75" customHeight="1" x14ac:dyDescent="0.2">
      <c r="A415" s="88"/>
      <c r="H415" s="27"/>
      <c r="L415" s="179"/>
      <c r="P415" s="27"/>
    </row>
    <row r="416" spans="1:16" ht="15.75" customHeight="1" x14ac:dyDescent="0.2">
      <c r="A416" s="88"/>
      <c r="H416" s="27"/>
      <c r="L416" s="179"/>
      <c r="P416" s="27"/>
    </row>
    <row r="417" spans="1:16" ht="15.75" customHeight="1" x14ac:dyDescent="0.2">
      <c r="A417" s="88"/>
      <c r="H417" s="27"/>
      <c r="L417" s="179"/>
      <c r="P417" s="27"/>
    </row>
    <row r="418" spans="1:16" ht="15.75" customHeight="1" x14ac:dyDescent="0.2">
      <c r="A418" s="88"/>
      <c r="H418" s="27"/>
      <c r="L418" s="179"/>
      <c r="P418" s="27"/>
    </row>
    <row r="419" spans="1:16" ht="15.75" customHeight="1" x14ac:dyDescent="0.2">
      <c r="A419" s="88"/>
      <c r="H419" s="27"/>
      <c r="L419" s="179"/>
      <c r="P419" s="27"/>
    </row>
    <row r="420" spans="1:16" ht="15.75" customHeight="1" x14ac:dyDescent="0.2">
      <c r="A420" s="88"/>
      <c r="H420" s="27"/>
      <c r="L420" s="179"/>
      <c r="P420" s="27"/>
    </row>
    <row r="421" spans="1:16" ht="15.75" customHeight="1" x14ac:dyDescent="0.2">
      <c r="A421" s="88"/>
      <c r="H421" s="27"/>
      <c r="L421" s="179"/>
      <c r="P421" s="27"/>
    </row>
    <row r="422" spans="1:16" ht="15.75" customHeight="1" x14ac:dyDescent="0.2">
      <c r="A422" s="88"/>
      <c r="H422" s="27"/>
      <c r="L422" s="179"/>
      <c r="P422" s="27"/>
    </row>
    <row r="423" spans="1:16" ht="15.75" customHeight="1" x14ac:dyDescent="0.2">
      <c r="A423" s="88"/>
      <c r="H423" s="27"/>
      <c r="L423" s="179"/>
      <c r="P423" s="27"/>
    </row>
    <row r="424" spans="1:16" ht="15.75" customHeight="1" x14ac:dyDescent="0.2">
      <c r="A424" s="88"/>
      <c r="H424" s="27"/>
      <c r="L424" s="179"/>
      <c r="P424" s="27"/>
    </row>
    <row r="425" spans="1:16" ht="15.75" customHeight="1" x14ac:dyDescent="0.2">
      <c r="A425" s="88"/>
      <c r="H425" s="27"/>
      <c r="L425" s="179"/>
      <c r="P425" s="27"/>
    </row>
    <row r="426" spans="1:16" ht="15.75" customHeight="1" x14ac:dyDescent="0.2">
      <c r="A426" s="88"/>
      <c r="H426" s="27"/>
      <c r="L426" s="179"/>
      <c r="P426" s="27"/>
    </row>
    <row r="427" spans="1:16" ht="15.75" customHeight="1" x14ac:dyDescent="0.2">
      <c r="A427" s="88"/>
      <c r="H427" s="27"/>
      <c r="L427" s="179"/>
      <c r="P427" s="27"/>
    </row>
    <row r="428" spans="1:16" ht="15.75" customHeight="1" x14ac:dyDescent="0.2">
      <c r="A428" s="88"/>
      <c r="H428" s="27"/>
      <c r="L428" s="179"/>
      <c r="P428" s="27"/>
    </row>
    <row r="429" spans="1:16" ht="15.75" customHeight="1" x14ac:dyDescent="0.2">
      <c r="A429" s="88"/>
      <c r="H429" s="27"/>
      <c r="L429" s="179"/>
      <c r="P429" s="27"/>
    </row>
    <row r="430" spans="1:16" ht="15.75" customHeight="1" x14ac:dyDescent="0.2">
      <c r="A430" s="88"/>
      <c r="H430" s="27"/>
      <c r="L430" s="179"/>
      <c r="P430" s="27"/>
    </row>
    <row r="431" spans="1:16" ht="15.75" customHeight="1" x14ac:dyDescent="0.2">
      <c r="A431" s="88"/>
      <c r="H431" s="27"/>
      <c r="L431" s="179"/>
      <c r="P431" s="27"/>
    </row>
    <row r="432" spans="1:16" ht="15.75" customHeight="1" x14ac:dyDescent="0.2">
      <c r="A432" s="88"/>
      <c r="H432" s="27"/>
      <c r="L432" s="179"/>
      <c r="P432" s="27"/>
    </row>
    <row r="433" spans="1:16" ht="15.75" customHeight="1" x14ac:dyDescent="0.2">
      <c r="A433" s="88"/>
      <c r="H433" s="27"/>
      <c r="L433" s="179"/>
      <c r="P433" s="27"/>
    </row>
    <row r="434" spans="1:16" ht="15.75" customHeight="1" x14ac:dyDescent="0.2">
      <c r="A434" s="88"/>
      <c r="H434" s="27"/>
      <c r="L434" s="179"/>
      <c r="P434" s="27"/>
    </row>
    <row r="435" spans="1:16" ht="15.75" customHeight="1" x14ac:dyDescent="0.2">
      <c r="A435" s="88"/>
      <c r="H435" s="27"/>
      <c r="L435" s="179"/>
      <c r="P435" s="27"/>
    </row>
    <row r="436" spans="1:16" ht="15.75" customHeight="1" x14ac:dyDescent="0.2">
      <c r="A436" s="88"/>
      <c r="H436" s="27"/>
      <c r="L436" s="179"/>
      <c r="P436" s="27"/>
    </row>
    <row r="437" spans="1:16" ht="15.75" customHeight="1" x14ac:dyDescent="0.2">
      <c r="A437" s="88"/>
      <c r="H437" s="27"/>
      <c r="L437" s="179"/>
      <c r="P437" s="27"/>
    </row>
    <row r="438" spans="1:16" ht="15.75" customHeight="1" x14ac:dyDescent="0.2">
      <c r="A438" s="88"/>
      <c r="H438" s="27"/>
      <c r="L438" s="179"/>
      <c r="P438" s="27"/>
    </row>
    <row r="439" spans="1:16" ht="15.75" customHeight="1" x14ac:dyDescent="0.2">
      <c r="A439" s="88"/>
      <c r="H439" s="27"/>
      <c r="L439" s="179"/>
      <c r="P439" s="27"/>
    </row>
    <row r="440" spans="1:16" ht="15.75" customHeight="1" x14ac:dyDescent="0.2">
      <c r="A440" s="88"/>
      <c r="H440" s="27"/>
      <c r="L440" s="179"/>
      <c r="P440" s="27"/>
    </row>
    <row r="441" spans="1:16" ht="15.75" customHeight="1" x14ac:dyDescent="0.2">
      <c r="A441" s="88"/>
      <c r="H441" s="27"/>
      <c r="L441" s="179"/>
      <c r="P441" s="27"/>
    </row>
    <row r="442" spans="1:16" ht="15.75" customHeight="1" x14ac:dyDescent="0.2">
      <c r="A442" s="88"/>
      <c r="H442" s="27"/>
      <c r="L442" s="179"/>
      <c r="P442" s="27"/>
    </row>
    <row r="443" spans="1:16" ht="15.75" customHeight="1" x14ac:dyDescent="0.2">
      <c r="A443" s="88"/>
      <c r="H443" s="27"/>
      <c r="L443" s="179"/>
      <c r="P443" s="27"/>
    </row>
    <row r="444" spans="1:16" ht="15.75" customHeight="1" x14ac:dyDescent="0.2">
      <c r="A444" s="88"/>
      <c r="H444" s="27"/>
      <c r="L444" s="179"/>
      <c r="P444" s="27"/>
    </row>
    <row r="445" spans="1:16" ht="15.75" customHeight="1" x14ac:dyDescent="0.2">
      <c r="A445" s="88"/>
      <c r="H445" s="27"/>
      <c r="L445" s="179"/>
      <c r="P445" s="27"/>
    </row>
    <row r="446" spans="1:16" ht="15.75" customHeight="1" x14ac:dyDescent="0.2">
      <c r="A446" s="88"/>
      <c r="H446" s="27"/>
      <c r="L446" s="179"/>
      <c r="P446" s="27"/>
    </row>
    <row r="447" spans="1:16" ht="15.75" customHeight="1" x14ac:dyDescent="0.2">
      <c r="A447" s="88"/>
      <c r="H447" s="27"/>
      <c r="L447" s="179"/>
      <c r="P447" s="27"/>
    </row>
    <row r="448" spans="1:16" ht="15.75" customHeight="1" x14ac:dyDescent="0.2">
      <c r="A448" s="88"/>
      <c r="H448" s="27"/>
      <c r="L448" s="179"/>
      <c r="P448" s="27"/>
    </row>
    <row r="449" spans="1:16" ht="15.75" customHeight="1" x14ac:dyDescent="0.2">
      <c r="A449" s="88"/>
      <c r="H449" s="27"/>
      <c r="L449" s="179"/>
      <c r="P449" s="27"/>
    </row>
    <row r="450" spans="1:16" ht="15.75" customHeight="1" x14ac:dyDescent="0.2">
      <c r="A450" s="88"/>
      <c r="H450" s="27"/>
      <c r="L450" s="179"/>
      <c r="P450" s="27"/>
    </row>
    <row r="451" spans="1:16" ht="15.75" customHeight="1" x14ac:dyDescent="0.2">
      <c r="A451" s="88"/>
      <c r="H451" s="27"/>
      <c r="L451" s="179"/>
      <c r="P451" s="27"/>
    </row>
    <row r="452" spans="1:16" ht="15.75" customHeight="1" x14ac:dyDescent="0.2">
      <c r="A452" s="88"/>
      <c r="H452" s="27"/>
      <c r="L452" s="179"/>
      <c r="P452" s="27"/>
    </row>
    <row r="453" spans="1:16" ht="15.75" customHeight="1" x14ac:dyDescent="0.2">
      <c r="A453" s="88"/>
      <c r="H453" s="27"/>
      <c r="L453" s="179"/>
      <c r="P453" s="27"/>
    </row>
    <row r="454" spans="1:16" ht="15.75" customHeight="1" x14ac:dyDescent="0.2">
      <c r="A454" s="88"/>
      <c r="H454" s="27"/>
      <c r="L454" s="179"/>
      <c r="P454" s="27"/>
    </row>
    <row r="455" spans="1:16" ht="15.75" customHeight="1" x14ac:dyDescent="0.2">
      <c r="A455" s="88"/>
      <c r="H455" s="27"/>
      <c r="L455" s="179"/>
      <c r="P455" s="27"/>
    </row>
    <row r="456" spans="1:16" ht="15.75" customHeight="1" x14ac:dyDescent="0.2">
      <c r="A456" s="88"/>
      <c r="H456" s="27"/>
      <c r="L456" s="179"/>
      <c r="P456" s="27"/>
    </row>
    <row r="457" spans="1:16" ht="15.75" customHeight="1" x14ac:dyDescent="0.2">
      <c r="A457" s="88"/>
      <c r="H457" s="27"/>
      <c r="L457" s="179"/>
      <c r="P457" s="27"/>
    </row>
    <row r="458" spans="1:16" ht="15.75" customHeight="1" x14ac:dyDescent="0.2">
      <c r="A458" s="88"/>
      <c r="H458" s="27"/>
      <c r="L458" s="179"/>
      <c r="P458" s="27"/>
    </row>
    <row r="459" spans="1:16" ht="15.75" customHeight="1" x14ac:dyDescent="0.2">
      <c r="A459" s="88"/>
      <c r="H459" s="27"/>
      <c r="L459" s="179"/>
      <c r="P459" s="27"/>
    </row>
    <row r="460" spans="1:16" ht="15.75" customHeight="1" x14ac:dyDescent="0.2">
      <c r="A460" s="88"/>
      <c r="H460" s="27"/>
      <c r="L460" s="179"/>
      <c r="P460" s="27"/>
    </row>
    <row r="461" spans="1:16" ht="15.75" customHeight="1" x14ac:dyDescent="0.2">
      <c r="A461" s="88"/>
      <c r="H461" s="27"/>
      <c r="L461" s="179"/>
      <c r="P461" s="27"/>
    </row>
    <row r="462" spans="1:16" ht="15.75" customHeight="1" x14ac:dyDescent="0.2">
      <c r="A462" s="88"/>
      <c r="H462" s="27"/>
      <c r="L462" s="179"/>
      <c r="P462" s="27"/>
    </row>
    <row r="463" spans="1:16" ht="15.75" customHeight="1" x14ac:dyDescent="0.2">
      <c r="A463" s="88"/>
      <c r="H463" s="27"/>
      <c r="L463" s="179"/>
      <c r="P463" s="27"/>
    </row>
    <row r="464" spans="1:16" ht="15.75" customHeight="1" x14ac:dyDescent="0.2">
      <c r="A464" s="88"/>
      <c r="H464" s="27"/>
      <c r="L464" s="179"/>
      <c r="P464" s="27"/>
    </row>
    <row r="465" spans="1:16" ht="15.75" customHeight="1" x14ac:dyDescent="0.2">
      <c r="A465" s="88"/>
      <c r="H465" s="27"/>
      <c r="L465" s="179"/>
      <c r="P465" s="27"/>
    </row>
    <row r="466" spans="1:16" ht="15.75" customHeight="1" x14ac:dyDescent="0.2">
      <c r="A466" s="88"/>
      <c r="H466" s="27"/>
      <c r="L466" s="179"/>
      <c r="P466" s="27"/>
    </row>
    <row r="467" spans="1:16" ht="15.75" customHeight="1" x14ac:dyDescent="0.2">
      <c r="A467" s="88"/>
      <c r="H467" s="27"/>
      <c r="L467" s="179"/>
      <c r="P467" s="27"/>
    </row>
    <row r="468" spans="1:16" ht="15.75" customHeight="1" x14ac:dyDescent="0.2">
      <c r="A468" s="88"/>
      <c r="H468" s="27"/>
      <c r="L468" s="179"/>
      <c r="P468" s="27"/>
    </row>
    <row r="469" spans="1:16" ht="15.75" customHeight="1" x14ac:dyDescent="0.2">
      <c r="A469" s="88"/>
      <c r="H469" s="27"/>
      <c r="L469" s="179"/>
      <c r="P469" s="27"/>
    </row>
    <row r="470" spans="1:16" ht="15.75" customHeight="1" x14ac:dyDescent="0.2">
      <c r="A470" s="88"/>
      <c r="H470" s="27"/>
      <c r="L470" s="179"/>
      <c r="P470" s="27"/>
    </row>
    <row r="471" spans="1:16" ht="15.75" customHeight="1" x14ac:dyDescent="0.2">
      <c r="A471" s="88"/>
      <c r="H471" s="27"/>
      <c r="L471" s="179"/>
      <c r="P471" s="27"/>
    </row>
    <row r="472" spans="1:16" ht="15.75" customHeight="1" x14ac:dyDescent="0.2">
      <c r="A472" s="88"/>
      <c r="H472" s="27"/>
      <c r="L472" s="179"/>
      <c r="P472" s="27"/>
    </row>
    <row r="473" spans="1:16" ht="15.75" customHeight="1" x14ac:dyDescent="0.2">
      <c r="A473" s="88"/>
      <c r="H473" s="27"/>
      <c r="L473" s="179"/>
      <c r="P473" s="27"/>
    </row>
    <row r="474" spans="1:16" ht="15.75" customHeight="1" x14ac:dyDescent="0.2">
      <c r="A474" s="88"/>
      <c r="H474" s="27"/>
      <c r="L474" s="179"/>
      <c r="P474" s="27"/>
    </row>
    <row r="475" spans="1:16" ht="15.75" customHeight="1" x14ac:dyDescent="0.2">
      <c r="A475" s="88"/>
      <c r="H475" s="27"/>
      <c r="L475" s="179"/>
      <c r="P475" s="27"/>
    </row>
    <row r="476" spans="1:16" ht="15.75" customHeight="1" x14ac:dyDescent="0.2">
      <c r="A476" s="88"/>
      <c r="H476" s="27"/>
      <c r="L476" s="179"/>
      <c r="P476" s="27"/>
    </row>
    <row r="477" spans="1:16" ht="15.75" customHeight="1" x14ac:dyDescent="0.2">
      <c r="A477" s="88"/>
      <c r="H477" s="27"/>
      <c r="L477" s="179"/>
      <c r="P477" s="27"/>
    </row>
    <row r="478" spans="1:16" ht="15.75" customHeight="1" x14ac:dyDescent="0.2">
      <c r="A478" s="88"/>
      <c r="H478" s="27"/>
      <c r="L478" s="179"/>
      <c r="P478" s="27"/>
    </row>
    <row r="479" spans="1:16" ht="15.75" customHeight="1" x14ac:dyDescent="0.2">
      <c r="A479" s="88"/>
      <c r="H479" s="27"/>
      <c r="L479" s="179"/>
      <c r="P479" s="27"/>
    </row>
    <row r="480" spans="1:16" ht="15.75" customHeight="1" x14ac:dyDescent="0.2">
      <c r="A480" s="88"/>
      <c r="H480" s="27"/>
      <c r="L480" s="179"/>
      <c r="P480" s="27"/>
    </row>
    <row r="481" spans="1:16" ht="15.75" customHeight="1" x14ac:dyDescent="0.2">
      <c r="A481" s="88"/>
      <c r="H481" s="27"/>
      <c r="L481" s="179"/>
      <c r="P481" s="27"/>
    </row>
    <row r="482" spans="1:16" ht="15.75" customHeight="1" x14ac:dyDescent="0.2">
      <c r="A482" s="88"/>
      <c r="H482" s="27"/>
      <c r="L482" s="179"/>
      <c r="P482" s="27"/>
    </row>
    <row r="483" spans="1:16" ht="15.75" customHeight="1" x14ac:dyDescent="0.2">
      <c r="A483" s="88"/>
      <c r="H483" s="27"/>
      <c r="L483" s="179"/>
      <c r="P483" s="27"/>
    </row>
    <row r="484" spans="1:16" ht="15.75" customHeight="1" x14ac:dyDescent="0.2">
      <c r="A484" s="88"/>
      <c r="H484" s="27"/>
      <c r="L484" s="179"/>
      <c r="P484" s="27"/>
    </row>
    <row r="485" spans="1:16" ht="15.75" customHeight="1" x14ac:dyDescent="0.2">
      <c r="A485" s="88"/>
      <c r="H485" s="27"/>
      <c r="L485" s="179"/>
      <c r="P485" s="27"/>
    </row>
    <row r="486" spans="1:16" ht="15.75" customHeight="1" x14ac:dyDescent="0.2">
      <c r="A486" s="88"/>
      <c r="H486" s="27"/>
      <c r="L486" s="179"/>
      <c r="P486" s="27"/>
    </row>
    <row r="487" spans="1:16" ht="15.75" customHeight="1" x14ac:dyDescent="0.2">
      <c r="A487" s="88"/>
      <c r="H487" s="27"/>
      <c r="L487" s="179"/>
      <c r="P487" s="27"/>
    </row>
    <row r="488" spans="1:16" ht="15.75" customHeight="1" x14ac:dyDescent="0.2">
      <c r="A488" s="88"/>
      <c r="H488" s="27"/>
      <c r="L488" s="179"/>
      <c r="P488" s="27"/>
    </row>
    <row r="489" spans="1:16" ht="15.75" customHeight="1" x14ac:dyDescent="0.2">
      <c r="A489" s="88"/>
      <c r="H489" s="27"/>
      <c r="L489" s="179"/>
      <c r="P489" s="27"/>
    </row>
    <row r="490" spans="1:16" ht="15.75" customHeight="1" x14ac:dyDescent="0.2">
      <c r="A490" s="88"/>
      <c r="H490" s="27"/>
      <c r="L490" s="179"/>
      <c r="P490" s="27"/>
    </row>
    <row r="491" spans="1:16" ht="15.75" customHeight="1" x14ac:dyDescent="0.2">
      <c r="A491" s="88"/>
      <c r="H491" s="27"/>
      <c r="L491" s="179"/>
      <c r="P491" s="27"/>
    </row>
    <row r="492" spans="1:16" ht="15.75" customHeight="1" x14ac:dyDescent="0.2">
      <c r="A492" s="88"/>
      <c r="H492" s="27"/>
      <c r="L492" s="179"/>
      <c r="P492" s="27"/>
    </row>
    <row r="493" spans="1:16" ht="15.75" customHeight="1" x14ac:dyDescent="0.2">
      <c r="A493" s="88"/>
      <c r="H493" s="27"/>
      <c r="L493" s="179"/>
      <c r="P493" s="27"/>
    </row>
    <row r="494" spans="1:16" ht="15.75" customHeight="1" x14ac:dyDescent="0.2">
      <c r="A494" s="88"/>
      <c r="H494" s="27"/>
      <c r="L494" s="179"/>
      <c r="P494" s="27"/>
    </row>
    <row r="495" spans="1:16" ht="15.75" customHeight="1" x14ac:dyDescent="0.2">
      <c r="A495" s="88"/>
      <c r="H495" s="27"/>
      <c r="L495" s="179"/>
      <c r="P495" s="27"/>
    </row>
    <row r="496" spans="1:16" ht="15.75" customHeight="1" x14ac:dyDescent="0.2">
      <c r="A496" s="88"/>
      <c r="H496" s="27"/>
      <c r="L496" s="179"/>
      <c r="P496" s="27"/>
    </row>
    <row r="497" spans="1:16" ht="15.75" customHeight="1" x14ac:dyDescent="0.2">
      <c r="A497" s="88"/>
      <c r="H497" s="27"/>
      <c r="L497" s="179"/>
      <c r="P497" s="27"/>
    </row>
    <row r="498" spans="1:16" ht="15.75" customHeight="1" x14ac:dyDescent="0.2">
      <c r="A498" s="88"/>
      <c r="H498" s="27"/>
      <c r="L498" s="179"/>
      <c r="P498" s="27"/>
    </row>
    <row r="499" spans="1:16" ht="15.75" customHeight="1" x14ac:dyDescent="0.2">
      <c r="A499" s="88"/>
      <c r="H499" s="27"/>
      <c r="L499" s="179"/>
      <c r="P499" s="27"/>
    </row>
    <row r="500" spans="1:16" ht="15.75" customHeight="1" x14ac:dyDescent="0.2">
      <c r="A500" s="88"/>
      <c r="H500" s="27"/>
      <c r="L500" s="179"/>
      <c r="P500" s="27"/>
    </row>
    <row r="501" spans="1:16" ht="15.75" customHeight="1" x14ac:dyDescent="0.2">
      <c r="A501" s="88"/>
      <c r="H501" s="27"/>
      <c r="L501" s="179"/>
      <c r="P501" s="27"/>
    </row>
    <row r="502" spans="1:16" ht="15.75" customHeight="1" x14ac:dyDescent="0.2">
      <c r="A502" s="88"/>
      <c r="H502" s="27"/>
      <c r="L502" s="179"/>
      <c r="P502" s="27"/>
    </row>
    <row r="503" spans="1:16" ht="15.75" customHeight="1" x14ac:dyDescent="0.2">
      <c r="A503" s="88"/>
      <c r="H503" s="27"/>
      <c r="L503" s="179"/>
      <c r="P503" s="27"/>
    </row>
    <row r="504" spans="1:16" ht="15.75" customHeight="1" x14ac:dyDescent="0.2">
      <c r="A504" s="88"/>
      <c r="H504" s="27"/>
      <c r="L504" s="179"/>
      <c r="P504" s="27"/>
    </row>
    <row r="505" spans="1:16" ht="15.75" customHeight="1" x14ac:dyDescent="0.2">
      <c r="A505" s="88"/>
      <c r="H505" s="27"/>
      <c r="L505" s="179"/>
      <c r="P505" s="27"/>
    </row>
    <row r="506" spans="1:16" ht="15.75" customHeight="1" x14ac:dyDescent="0.2">
      <c r="A506" s="88"/>
      <c r="H506" s="27"/>
      <c r="L506" s="179"/>
      <c r="P506" s="27"/>
    </row>
    <row r="507" spans="1:16" ht="15.75" customHeight="1" x14ac:dyDescent="0.2">
      <c r="A507" s="88"/>
      <c r="H507" s="27"/>
      <c r="L507" s="179"/>
      <c r="P507" s="27"/>
    </row>
    <row r="508" spans="1:16" ht="15.75" customHeight="1" x14ac:dyDescent="0.2">
      <c r="A508" s="88"/>
      <c r="H508" s="27"/>
      <c r="L508" s="179"/>
      <c r="P508" s="27"/>
    </row>
    <row r="509" spans="1:16" ht="15.75" customHeight="1" x14ac:dyDescent="0.2">
      <c r="A509" s="88"/>
      <c r="H509" s="27"/>
      <c r="L509" s="179"/>
      <c r="P509" s="27"/>
    </row>
    <row r="510" spans="1:16" ht="15.75" customHeight="1" x14ac:dyDescent="0.2">
      <c r="A510" s="88"/>
      <c r="H510" s="27"/>
      <c r="L510" s="179"/>
      <c r="P510" s="27"/>
    </row>
    <row r="511" spans="1:16" ht="15.75" customHeight="1" x14ac:dyDescent="0.2">
      <c r="A511" s="88"/>
      <c r="H511" s="27"/>
      <c r="L511" s="179"/>
      <c r="P511" s="27"/>
    </row>
    <row r="512" spans="1:16" ht="15.75" customHeight="1" x14ac:dyDescent="0.2">
      <c r="A512" s="88"/>
      <c r="H512" s="27"/>
      <c r="L512" s="179"/>
      <c r="P512" s="27"/>
    </row>
    <row r="513" spans="1:16" ht="15.75" customHeight="1" x14ac:dyDescent="0.2">
      <c r="A513" s="88"/>
      <c r="H513" s="27"/>
      <c r="L513" s="179"/>
      <c r="P513" s="27"/>
    </row>
    <row r="514" spans="1:16" ht="15.75" customHeight="1" x14ac:dyDescent="0.2">
      <c r="A514" s="88"/>
      <c r="H514" s="27"/>
      <c r="L514" s="179"/>
      <c r="P514" s="27"/>
    </row>
    <row r="515" spans="1:16" ht="15.75" customHeight="1" x14ac:dyDescent="0.2">
      <c r="A515" s="88"/>
      <c r="H515" s="27"/>
      <c r="L515" s="179"/>
      <c r="P515" s="27"/>
    </row>
    <row r="516" spans="1:16" ht="15.75" customHeight="1" x14ac:dyDescent="0.2">
      <c r="A516" s="88"/>
      <c r="H516" s="27"/>
      <c r="L516" s="179"/>
      <c r="P516" s="27"/>
    </row>
    <row r="517" spans="1:16" ht="15.75" customHeight="1" x14ac:dyDescent="0.2">
      <c r="A517" s="88"/>
      <c r="H517" s="27"/>
      <c r="L517" s="179"/>
      <c r="P517" s="27"/>
    </row>
    <row r="518" spans="1:16" ht="15.75" customHeight="1" x14ac:dyDescent="0.2">
      <c r="A518" s="88"/>
      <c r="H518" s="27"/>
      <c r="L518" s="179"/>
      <c r="P518" s="27"/>
    </row>
    <row r="519" spans="1:16" ht="15.75" customHeight="1" x14ac:dyDescent="0.2">
      <c r="A519" s="88"/>
      <c r="H519" s="27"/>
      <c r="L519" s="179"/>
      <c r="P519" s="27"/>
    </row>
    <row r="520" spans="1:16" ht="15.75" customHeight="1" x14ac:dyDescent="0.2">
      <c r="A520" s="88"/>
      <c r="H520" s="27"/>
      <c r="L520" s="179"/>
      <c r="P520" s="27"/>
    </row>
    <row r="521" spans="1:16" ht="15.75" customHeight="1" x14ac:dyDescent="0.2">
      <c r="A521" s="88"/>
      <c r="H521" s="27"/>
      <c r="L521" s="179"/>
      <c r="P521" s="27"/>
    </row>
    <row r="522" spans="1:16" ht="15.75" customHeight="1" x14ac:dyDescent="0.2">
      <c r="A522" s="88"/>
      <c r="H522" s="27"/>
      <c r="L522" s="179"/>
      <c r="P522" s="27"/>
    </row>
    <row r="523" spans="1:16" ht="15.75" customHeight="1" x14ac:dyDescent="0.2">
      <c r="A523" s="88"/>
      <c r="H523" s="27"/>
      <c r="L523" s="179"/>
      <c r="P523" s="27"/>
    </row>
    <row r="524" spans="1:16" ht="15.75" customHeight="1" x14ac:dyDescent="0.2">
      <c r="A524" s="88"/>
      <c r="H524" s="27"/>
      <c r="L524" s="179"/>
      <c r="P524" s="27"/>
    </row>
    <row r="525" spans="1:16" ht="15.75" customHeight="1" x14ac:dyDescent="0.2">
      <c r="A525" s="88"/>
      <c r="H525" s="27"/>
      <c r="L525" s="179"/>
      <c r="P525" s="27"/>
    </row>
    <row r="526" spans="1:16" ht="15.75" customHeight="1" x14ac:dyDescent="0.2">
      <c r="A526" s="88"/>
      <c r="H526" s="27"/>
      <c r="L526" s="179"/>
      <c r="P526" s="27"/>
    </row>
    <row r="527" spans="1:16" ht="15.75" customHeight="1" x14ac:dyDescent="0.2">
      <c r="A527" s="88"/>
      <c r="H527" s="27"/>
      <c r="L527" s="179"/>
      <c r="P527" s="27"/>
    </row>
    <row r="528" spans="1:16" ht="15.75" customHeight="1" x14ac:dyDescent="0.2">
      <c r="A528" s="88"/>
      <c r="H528" s="27"/>
      <c r="L528" s="179"/>
      <c r="P528" s="27"/>
    </row>
    <row r="529" spans="1:16" ht="15.75" customHeight="1" x14ac:dyDescent="0.2">
      <c r="A529" s="88"/>
      <c r="H529" s="27"/>
      <c r="L529" s="179"/>
      <c r="P529" s="27"/>
    </row>
    <row r="530" spans="1:16" ht="15.75" customHeight="1" x14ac:dyDescent="0.2">
      <c r="A530" s="88"/>
      <c r="H530" s="27"/>
      <c r="L530" s="179"/>
      <c r="P530" s="27"/>
    </row>
    <row r="531" spans="1:16" ht="15.75" customHeight="1" x14ac:dyDescent="0.2">
      <c r="A531" s="88"/>
      <c r="H531" s="27"/>
      <c r="L531" s="179"/>
      <c r="P531" s="27"/>
    </row>
    <row r="532" spans="1:16" ht="15.75" customHeight="1" x14ac:dyDescent="0.2">
      <c r="A532" s="88"/>
      <c r="H532" s="27"/>
      <c r="L532" s="179"/>
      <c r="P532" s="27"/>
    </row>
    <row r="533" spans="1:16" ht="15.75" customHeight="1" x14ac:dyDescent="0.2">
      <c r="A533" s="88"/>
      <c r="H533" s="27"/>
      <c r="L533" s="179"/>
      <c r="P533" s="27"/>
    </row>
    <row r="534" spans="1:16" ht="15.75" customHeight="1" x14ac:dyDescent="0.2">
      <c r="A534" s="88"/>
      <c r="H534" s="27"/>
      <c r="L534" s="179"/>
      <c r="P534" s="27"/>
    </row>
    <row r="535" spans="1:16" ht="15.75" customHeight="1" x14ac:dyDescent="0.2">
      <c r="A535" s="88"/>
      <c r="H535" s="27"/>
      <c r="L535" s="179"/>
      <c r="P535" s="27"/>
    </row>
    <row r="536" spans="1:16" ht="15.75" customHeight="1" x14ac:dyDescent="0.2">
      <c r="A536" s="88"/>
      <c r="H536" s="27"/>
      <c r="L536" s="179"/>
      <c r="P536" s="27"/>
    </row>
    <row r="537" spans="1:16" ht="15.75" customHeight="1" x14ac:dyDescent="0.2">
      <c r="A537" s="88"/>
      <c r="H537" s="27"/>
      <c r="L537" s="179"/>
      <c r="P537" s="27"/>
    </row>
    <row r="538" spans="1:16" ht="15.75" customHeight="1" x14ac:dyDescent="0.2">
      <c r="A538" s="88"/>
      <c r="H538" s="27"/>
      <c r="L538" s="179"/>
      <c r="P538" s="27"/>
    </row>
    <row r="539" spans="1:16" ht="15.75" customHeight="1" x14ac:dyDescent="0.2">
      <c r="A539" s="88"/>
      <c r="H539" s="27"/>
      <c r="L539" s="179"/>
      <c r="P539" s="27"/>
    </row>
    <row r="540" spans="1:16" ht="15.75" customHeight="1" x14ac:dyDescent="0.2">
      <c r="A540" s="88"/>
      <c r="H540" s="27"/>
      <c r="L540" s="179"/>
      <c r="P540" s="27"/>
    </row>
    <row r="541" spans="1:16" ht="15.75" customHeight="1" x14ac:dyDescent="0.2">
      <c r="A541" s="88"/>
      <c r="H541" s="27"/>
      <c r="L541" s="179"/>
      <c r="P541" s="27"/>
    </row>
    <row r="542" spans="1:16" ht="15.75" customHeight="1" x14ac:dyDescent="0.2">
      <c r="A542" s="88"/>
      <c r="H542" s="27"/>
      <c r="L542" s="179"/>
      <c r="P542" s="27"/>
    </row>
    <row r="543" spans="1:16" ht="15.75" customHeight="1" x14ac:dyDescent="0.2">
      <c r="A543" s="88"/>
      <c r="H543" s="27"/>
      <c r="L543" s="179"/>
      <c r="P543" s="27"/>
    </row>
    <row r="544" spans="1:16" ht="15.75" customHeight="1" x14ac:dyDescent="0.2">
      <c r="A544" s="88"/>
      <c r="H544" s="27"/>
      <c r="L544" s="179"/>
      <c r="P544" s="27"/>
    </row>
    <row r="545" spans="1:16" ht="15.75" customHeight="1" x14ac:dyDescent="0.2">
      <c r="A545" s="88"/>
      <c r="H545" s="27"/>
      <c r="L545" s="179"/>
      <c r="P545" s="27"/>
    </row>
    <row r="546" spans="1:16" ht="15.75" customHeight="1" x14ac:dyDescent="0.2">
      <c r="A546" s="88"/>
      <c r="H546" s="27"/>
      <c r="L546" s="179"/>
      <c r="P546" s="27"/>
    </row>
    <row r="547" spans="1:16" ht="15.75" customHeight="1" x14ac:dyDescent="0.2">
      <c r="A547" s="88"/>
      <c r="H547" s="27"/>
      <c r="L547" s="179"/>
      <c r="P547" s="27"/>
    </row>
    <row r="548" spans="1:16" ht="15.75" customHeight="1" x14ac:dyDescent="0.2">
      <c r="A548" s="88"/>
      <c r="H548" s="27"/>
      <c r="L548" s="179"/>
      <c r="P548" s="27"/>
    </row>
    <row r="549" spans="1:16" ht="15.75" customHeight="1" x14ac:dyDescent="0.2">
      <c r="A549" s="88"/>
      <c r="H549" s="27"/>
      <c r="L549" s="179"/>
      <c r="P549" s="27"/>
    </row>
    <row r="550" spans="1:16" ht="15.75" customHeight="1" x14ac:dyDescent="0.2">
      <c r="A550" s="88"/>
      <c r="H550" s="27"/>
      <c r="L550" s="179"/>
      <c r="P550" s="27"/>
    </row>
    <row r="551" spans="1:16" ht="15.75" customHeight="1" x14ac:dyDescent="0.2">
      <c r="A551" s="88"/>
      <c r="H551" s="27"/>
      <c r="L551" s="179"/>
      <c r="P551" s="27"/>
    </row>
    <row r="552" spans="1:16" ht="15.75" customHeight="1" x14ac:dyDescent="0.2">
      <c r="A552" s="88"/>
      <c r="H552" s="27"/>
      <c r="L552" s="179"/>
      <c r="P552" s="27"/>
    </row>
    <row r="553" spans="1:16" ht="15.75" customHeight="1" x14ac:dyDescent="0.2">
      <c r="A553" s="88"/>
      <c r="H553" s="27"/>
      <c r="L553" s="179"/>
      <c r="P553" s="27"/>
    </row>
    <row r="554" spans="1:16" ht="15.75" customHeight="1" x14ac:dyDescent="0.2">
      <c r="A554" s="88"/>
      <c r="H554" s="27"/>
      <c r="L554" s="179"/>
      <c r="P554" s="27"/>
    </row>
    <row r="555" spans="1:16" ht="15.75" customHeight="1" x14ac:dyDescent="0.2">
      <c r="A555" s="88"/>
      <c r="H555" s="27"/>
      <c r="L555" s="179"/>
      <c r="P555" s="27"/>
    </row>
    <row r="556" spans="1:16" ht="15.75" customHeight="1" x14ac:dyDescent="0.2">
      <c r="A556" s="88"/>
      <c r="H556" s="27"/>
      <c r="L556" s="179"/>
      <c r="P556" s="27"/>
    </row>
    <row r="557" spans="1:16" ht="15.75" customHeight="1" x14ac:dyDescent="0.2">
      <c r="A557" s="88"/>
      <c r="H557" s="27"/>
      <c r="L557" s="179"/>
      <c r="P557" s="27"/>
    </row>
    <row r="558" spans="1:16" ht="15.75" customHeight="1" x14ac:dyDescent="0.2">
      <c r="A558" s="88"/>
      <c r="H558" s="27"/>
      <c r="L558" s="179"/>
      <c r="P558" s="27"/>
    </row>
    <row r="559" spans="1:16" ht="15.75" customHeight="1" x14ac:dyDescent="0.2">
      <c r="A559" s="88"/>
      <c r="H559" s="27"/>
      <c r="L559" s="179"/>
      <c r="P559" s="27"/>
    </row>
    <row r="560" spans="1:16" ht="15.75" customHeight="1" x14ac:dyDescent="0.2">
      <c r="A560" s="88"/>
      <c r="H560" s="27"/>
      <c r="L560" s="179"/>
      <c r="P560" s="27"/>
    </row>
    <row r="561" spans="1:16" ht="15.75" customHeight="1" x14ac:dyDescent="0.2">
      <c r="A561" s="88"/>
      <c r="H561" s="27"/>
      <c r="L561" s="179"/>
      <c r="P561" s="27"/>
    </row>
    <row r="562" spans="1:16" ht="15.75" customHeight="1" x14ac:dyDescent="0.2">
      <c r="A562" s="88"/>
      <c r="H562" s="27"/>
      <c r="L562" s="179"/>
      <c r="P562" s="27"/>
    </row>
    <row r="563" spans="1:16" ht="15.75" customHeight="1" x14ac:dyDescent="0.2">
      <c r="A563" s="88"/>
      <c r="H563" s="27"/>
      <c r="L563" s="179"/>
      <c r="P563" s="27"/>
    </row>
    <row r="564" spans="1:16" ht="15.75" customHeight="1" x14ac:dyDescent="0.2">
      <c r="A564" s="88"/>
      <c r="H564" s="27"/>
      <c r="L564" s="179"/>
      <c r="P564" s="27"/>
    </row>
    <row r="565" spans="1:16" ht="15.75" customHeight="1" x14ac:dyDescent="0.2">
      <c r="A565" s="88"/>
      <c r="H565" s="27"/>
      <c r="L565" s="179"/>
      <c r="P565" s="27"/>
    </row>
    <row r="566" spans="1:16" ht="15.75" customHeight="1" x14ac:dyDescent="0.2">
      <c r="A566" s="88"/>
      <c r="H566" s="27"/>
      <c r="L566" s="179"/>
      <c r="P566" s="27"/>
    </row>
    <row r="567" spans="1:16" ht="15.75" customHeight="1" x14ac:dyDescent="0.2">
      <c r="A567" s="88"/>
      <c r="H567" s="27"/>
      <c r="L567" s="179"/>
      <c r="P567" s="27"/>
    </row>
    <row r="568" spans="1:16" ht="15.75" customHeight="1" x14ac:dyDescent="0.2">
      <c r="A568" s="88"/>
      <c r="H568" s="27"/>
      <c r="L568" s="179"/>
      <c r="P568" s="27"/>
    </row>
    <row r="569" spans="1:16" ht="15.75" customHeight="1" x14ac:dyDescent="0.2">
      <c r="A569" s="88"/>
      <c r="H569" s="27"/>
      <c r="L569" s="179"/>
      <c r="P569" s="27"/>
    </row>
    <row r="570" spans="1:16" ht="15.75" customHeight="1" x14ac:dyDescent="0.2">
      <c r="A570" s="88"/>
      <c r="H570" s="27"/>
      <c r="L570" s="179"/>
      <c r="P570" s="27"/>
    </row>
    <row r="571" spans="1:16" ht="15.75" customHeight="1" x14ac:dyDescent="0.2">
      <c r="A571" s="88"/>
      <c r="H571" s="27"/>
      <c r="L571" s="179"/>
      <c r="P571" s="27"/>
    </row>
    <row r="572" spans="1:16" ht="15.75" customHeight="1" x14ac:dyDescent="0.2">
      <c r="A572" s="88"/>
      <c r="H572" s="27"/>
      <c r="L572" s="179"/>
      <c r="P572" s="27"/>
    </row>
    <row r="573" spans="1:16" ht="15.75" customHeight="1" x14ac:dyDescent="0.2">
      <c r="A573" s="88"/>
      <c r="H573" s="27"/>
      <c r="L573" s="179"/>
      <c r="P573" s="27"/>
    </row>
    <row r="574" spans="1:16" ht="15.75" customHeight="1" x14ac:dyDescent="0.2">
      <c r="A574" s="88"/>
      <c r="H574" s="27"/>
      <c r="L574" s="179"/>
      <c r="P574" s="27"/>
    </row>
    <row r="575" spans="1:16" ht="15.75" customHeight="1" x14ac:dyDescent="0.2">
      <c r="A575" s="88"/>
      <c r="H575" s="27"/>
      <c r="L575" s="179"/>
      <c r="P575" s="27"/>
    </row>
    <row r="576" spans="1:16" ht="15.75" customHeight="1" x14ac:dyDescent="0.2">
      <c r="A576" s="88"/>
      <c r="H576" s="27"/>
      <c r="L576" s="179"/>
      <c r="P576" s="27"/>
    </row>
    <row r="577" spans="1:16" ht="15.75" customHeight="1" x14ac:dyDescent="0.2">
      <c r="A577" s="88"/>
      <c r="H577" s="27"/>
      <c r="L577" s="179"/>
      <c r="P577" s="27"/>
    </row>
    <row r="578" spans="1:16" ht="15.75" customHeight="1" x14ac:dyDescent="0.2">
      <c r="A578" s="88"/>
      <c r="H578" s="27"/>
      <c r="L578" s="179"/>
      <c r="P578" s="27"/>
    </row>
    <row r="579" spans="1:16" ht="15.75" customHeight="1" x14ac:dyDescent="0.2">
      <c r="A579" s="88"/>
      <c r="H579" s="27"/>
      <c r="L579" s="179"/>
      <c r="P579" s="27"/>
    </row>
    <row r="580" spans="1:16" ht="15.75" customHeight="1" x14ac:dyDescent="0.2">
      <c r="A580" s="88"/>
      <c r="H580" s="27"/>
      <c r="L580" s="179"/>
      <c r="P580" s="27"/>
    </row>
    <row r="581" spans="1:16" ht="15.75" customHeight="1" x14ac:dyDescent="0.2">
      <c r="A581" s="88"/>
      <c r="H581" s="27"/>
      <c r="L581" s="179"/>
      <c r="P581" s="27"/>
    </row>
    <row r="582" spans="1:16" ht="15.75" customHeight="1" x14ac:dyDescent="0.2">
      <c r="A582" s="88"/>
      <c r="H582" s="27"/>
      <c r="L582" s="179"/>
      <c r="P582" s="27"/>
    </row>
    <row r="583" spans="1:16" ht="15.75" customHeight="1" x14ac:dyDescent="0.2">
      <c r="A583" s="88"/>
      <c r="H583" s="27"/>
      <c r="L583" s="179"/>
      <c r="P583" s="27"/>
    </row>
    <row r="584" spans="1:16" ht="15.75" customHeight="1" x14ac:dyDescent="0.2">
      <c r="A584" s="88"/>
      <c r="H584" s="27"/>
      <c r="L584" s="179"/>
      <c r="P584" s="27"/>
    </row>
    <row r="585" spans="1:16" ht="15.75" customHeight="1" x14ac:dyDescent="0.2">
      <c r="A585" s="88"/>
      <c r="H585" s="27"/>
      <c r="L585" s="179"/>
      <c r="P585" s="27"/>
    </row>
    <row r="586" spans="1:16" ht="15.75" customHeight="1" x14ac:dyDescent="0.2">
      <c r="A586" s="88"/>
      <c r="H586" s="27"/>
      <c r="L586" s="179"/>
      <c r="P586" s="27"/>
    </row>
    <row r="587" spans="1:16" ht="15.75" customHeight="1" x14ac:dyDescent="0.2">
      <c r="A587" s="88"/>
      <c r="H587" s="27"/>
      <c r="L587" s="179"/>
      <c r="P587" s="27"/>
    </row>
    <row r="588" spans="1:16" ht="15.75" customHeight="1" x14ac:dyDescent="0.2">
      <c r="A588" s="88"/>
      <c r="H588" s="27"/>
      <c r="L588" s="179"/>
      <c r="P588" s="27"/>
    </row>
    <row r="589" spans="1:16" ht="15.75" customHeight="1" x14ac:dyDescent="0.2">
      <c r="A589" s="88"/>
      <c r="H589" s="27"/>
      <c r="L589" s="179"/>
      <c r="P589" s="27"/>
    </row>
    <row r="590" spans="1:16" ht="15.75" customHeight="1" x14ac:dyDescent="0.2">
      <c r="A590" s="88"/>
      <c r="H590" s="27"/>
      <c r="L590" s="179"/>
      <c r="P590" s="27"/>
    </row>
    <row r="591" spans="1:16" ht="15.75" customHeight="1" x14ac:dyDescent="0.2">
      <c r="A591" s="88"/>
      <c r="H591" s="27"/>
      <c r="L591" s="179"/>
      <c r="P591" s="27"/>
    </row>
    <row r="592" spans="1:16" ht="15.75" customHeight="1" x14ac:dyDescent="0.2">
      <c r="A592" s="88"/>
      <c r="H592" s="27"/>
      <c r="L592" s="179"/>
      <c r="P592" s="27"/>
    </row>
    <row r="593" spans="1:16" ht="15.75" customHeight="1" x14ac:dyDescent="0.2">
      <c r="A593" s="88"/>
      <c r="H593" s="27"/>
      <c r="L593" s="179"/>
      <c r="P593" s="27"/>
    </row>
    <row r="594" spans="1:16" ht="15.75" customHeight="1" x14ac:dyDescent="0.2">
      <c r="A594" s="88"/>
      <c r="H594" s="27"/>
      <c r="L594" s="179"/>
      <c r="P594" s="27"/>
    </row>
    <row r="595" spans="1:16" ht="15.75" customHeight="1" x14ac:dyDescent="0.2">
      <c r="A595" s="88"/>
      <c r="H595" s="27"/>
      <c r="L595" s="179"/>
      <c r="P595" s="27"/>
    </row>
    <row r="596" spans="1:16" ht="15.75" customHeight="1" x14ac:dyDescent="0.2">
      <c r="A596" s="88"/>
      <c r="H596" s="27"/>
      <c r="L596" s="179"/>
      <c r="P596" s="27"/>
    </row>
    <row r="597" spans="1:16" ht="15.75" customHeight="1" x14ac:dyDescent="0.2">
      <c r="A597" s="88"/>
      <c r="H597" s="27"/>
      <c r="L597" s="179"/>
      <c r="P597" s="27"/>
    </row>
    <row r="598" spans="1:16" ht="15.75" customHeight="1" x14ac:dyDescent="0.2">
      <c r="A598" s="88"/>
      <c r="H598" s="27"/>
      <c r="L598" s="179"/>
      <c r="P598" s="27"/>
    </row>
    <row r="599" spans="1:16" ht="15.75" customHeight="1" x14ac:dyDescent="0.2">
      <c r="A599" s="88"/>
      <c r="H599" s="27"/>
      <c r="L599" s="179"/>
      <c r="P599" s="27"/>
    </row>
    <row r="600" spans="1:16" ht="15.75" customHeight="1" x14ac:dyDescent="0.2">
      <c r="A600" s="88"/>
      <c r="H600" s="27"/>
      <c r="L600" s="179"/>
      <c r="P600" s="27"/>
    </row>
    <row r="601" spans="1:16" ht="15.75" customHeight="1" x14ac:dyDescent="0.2">
      <c r="A601" s="88"/>
      <c r="H601" s="27"/>
      <c r="L601" s="179"/>
      <c r="P601" s="27"/>
    </row>
    <row r="602" spans="1:16" ht="15.75" customHeight="1" x14ac:dyDescent="0.2">
      <c r="A602" s="88"/>
      <c r="H602" s="27"/>
      <c r="L602" s="179"/>
      <c r="P602" s="27"/>
    </row>
    <row r="603" spans="1:16" ht="15.75" customHeight="1" x14ac:dyDescent="0.2">
      <c r="A603" s="88"/>
      <c r="H603" s="27"/>
      <c r="L603" s="179"/>
      <c r="P603" s="27"/>
    </row>
    <row r="604" spans="1:16" ht="15.75" customHeight="1" x14ac:dyDescent="0.2">
      <c r="A604" s="88"/>
      <c r="H604" s="27"/>
      <c r="L604" s="179"/>
      <c r="P604" s="27"/>
    </row>
    <row r="605" spans="1:16" ht="15.75" customHeight="1" x14ac:dyDescent="0.2">
      <c r="A605" s="88"/>
      <c r="H605" s="27"/>
      <c r="L605" s="179"/>
      <c r="P605" s="27"/>
    </row>
    <row r="606" spans="1:16" ht="15.75" customHeight="1" x14ac:dyDescent="0.2">
      <c r="A606" s="88"/>
      <c r="H606" s="27"/>
      <c r="L606" s="179"/>
      <c r="P606" s="27"/>
    </row>
    <row r="607" spans="1:16" ht="15.75" customHeight="1" x14ac:dyDescent="0.2">
      <c r="A607" s="88"/>
      <c r="H607" s="27"/>
      <c r="L607" s="179"/>
      <c r="P607" s="27"/>
    </row>
    <row r="608" spans="1:16" ht="15.75" customHeight="1" x14ac:dyDescent="0.2">
      <c r="A608" s="88"/>
      <c r="H608" s="27"/>
      <c r="L608" s="179"/>
      <c r="P608" s="27"/>
    </row>
    <row r="609" spans="1:16" ht="15.75" customHeight="1" x14ac:dyDescent="0.2">
      <c r="A609" s="88"/>
      <c r="H609" s="27"/>
      <c r="L609" s="179"/>
      <c r="P609" s="27"/>
    </row>
    <row r="610" spans="1:16" ht="15.75" customHeight="1" x14ac:dyDescent="0.2">
      <c r="A610" s="88"/>
      <c r="H610" s="27"/>
      <c r="L610" s="179"/>
      <c r="P610" s="27"/>
    </row>
    <row r="611" spans="1:16" ht="15.75" customHeight="1" x14ac:dyDescent="0.2">
      <c r="A611" s="88"/>
      <c r="H611" s="27"/>
      <c r="L611" s="179"/>
      <c r="P611" s="27"/>
    </row>
    <row r="612" spans="1:16" ht="15.75" customHeight="1" x14ac:dyDescent="0.2">
      <c r="A612" s="88"/>
      <c r="H612" s="27"/>
      <c r="L612" s="179"/>
      <c r="P612" s="27"/>
    </row>
    <row r="613" spans="1:16" ht="15.75" customHeight="1" x14ac:dyDescent="0.2">
      <c r="A613" s="88"/>
      <c r="H613" s="27"/>
      <c r="L613" s="179"/>
      <c r="P613" s="27"/>
    </row>
    <row r="614" spans="1:16" ht="15.75" customHeight="1" x14ac:dyDescent="0.2">
      <c r="A614" s="88"/>
      <c r="H614" s="27"/>
      <c r="L614" s="179"/>
      <c r="P614" s="27"/>
    </row>
    <row r="615" spans="1:16" ht="15.75" customHeight="1" x14ac:dyDescent="0.2">
      <c r="A615" s="88"/>
      <c r="H615" s="27"/>
      <c r="L615" s="179"/>
      <c r="P615" s="27"/>
    </row>
    <row r="616" spans="1:16" ht="15.75" customHeight="1" x14ac:dyDescent="0.2">
      <c r="A616" s="88"/>
      <c r="H616" s="27"/>
      <c r="L616" s="179"/>
      <c r="P616" s="27"/>
    </row>
    <row r="617" spans="1:16" ht="15.75" customHeight="1" x14ac:dyDescent="0.2">
      <c r="A617" s="88"/>
      <c r="H617" s="27"/>
      <c r="L617" s="179"/>
      <c r="P617" s="27"/>
    </row>
    <row r="618" spans="1:16" ht="15.75" customHeight="1" x14ac:dyDescent="0.2">
      <c r="A618" s="88"/>
      <c r="H618" s="27"/>
      <c r="L618" s="179"/>
      <c r="P618" s="27"/>
    </row>
    <row r="619" spans="1:16" ht="15.75" customHeight="1" x14ac:dyDescent="0.2">
      <c r="A619" s="88"/>
      <c r="H619" s="27"/>
      <c r="L619" s="179"/>
      <c r="P619" s="27"/>
    </row>
    <row r="620" spans="1:16" ht="15.75" customHeight="1" x14ac:dyDescent="0.2">
      <c r="A620" s="88"/>
      <c r="H620" s="27"/>
      <c r="L620" s="179"/>
      <c r="P620" s="27"/>
    </row>
    <row r="621" spans="1:16" ht="15.75" customHeight="1" x14ac:dyDescent="0.2">
      <c r="A621" s="88"/>
      <c r="H621" s="27"/>
      <c r="L621" s="179"/>
      <c r="P621" s="27"/>
    </row>
    <row r="622" spans="1:16" ht="15.75" customHeight="1" x14ac:dyDescent="0.2">
      <c r="A622" s="88"/>
      <c r="H622" s="27"/>
      <c r="L622" s="179"/>
      <c r="P622" s="27"/>
    </row>
    <row r="623" spans="1:16" ht="15.75" customHeight="1" x14ac:dyDescent="0.2">
      <c r="A623" s="88"/>
      <c r="H623" s="27"/>
      <c r="L623" s="179"/>
      <c r="P623" s="27"/>
    </row>
    <row r="624" spans="1:16" ht="15.75" customHeight="1" x14ac:dyDescent="0.2">
      <c r="A624" s="88"/>
      <c r="H624" s="27"/>
      <c r="L624" s="179"/>
      <c r="P624" s="27"/>
    </row>
    <row r="625" spans="1:16" ht="15.75" customHeight="1" x14ac:dyDescent="0.2">
      <c r="A625" s="88"/>
      <c r="H625" s="27"/>
      <c r="L625" s="179"/>
      <c r="P625" s="27"/>
    </row>
    <row r="626" spans="1:16" ht="15.75" customHeight="1" x14ac:dyDescent="0.2">
      <c r="A626" s="88"/>
      <c r="H626" s="27"/>
      <c r="L626" s="179"/>
      <c r="P626" s="27"/>
    </row>
    <row r="627" spans="1:16" ht="15.75" customHeight="1" x14ac:dyDescent="0.2">
      <c r="A627" s="88"/>
      <c r="H627" s="27"/>
      <c r="L627" s="179"/>
      <c r="P627" s="27"/>
    </row>
    <row r="628" spans="1:16" ht="15.75" customHeight="1" x14ac:dyDescent="0.2">
      <c r="A628" s="88"/>
      <c r="H628" s="27"/>
      <c r="L628" s="179"/>
      <c r="P628" s="27"/>
    </row>
    <row r="629" spans="1:16" ht="15.75" customHeight="1" x14ac:dyDescent="0.2">
      <c r="A629" s="88"/>
      <c r="H629" s="27"/>
      <c r="L629" s="179"/>
      <c r="P629" s="27"/>
    </row>
    <row r="630" spans="1:16" ht="15.75" customHeight="1" x14ac:dyDescent="0.2">
      <c r="A630" s="88"/>
      <c r="H630" s="27"/>
      <c r="L630" s="179"/>
      <c r="P630" s="27"/>
    </row>
    <row r="631" spans="1:16" ht="15.75" customHeight="1" x14ac:dyDescent="0.2">
      <c r="A631" s="88"/>
      <c r="H631" s="27"/>
      <c r="L631" s="179"/>
      <c r="P631" s="27"/>
    </row>
    <row r="632" spans="1:16" ht="15.75" customHeight="1" x14ac:dyDescent="0.2">
      <c r="A632" s="88"/>
      <c r="H632" s="27"/>
      <c r="L632" s="179"/>
      <c r="P632" s="27"/>
    </row>
    <row r="633" spans="1:16" ht="15.75" customHeight="1" x14ac:dyDescent="0.2">
      <c r="A633" s="88"/>
      <c r="H633" s="27"/>
      <c r="L633" s="179"/>
      <c r="P633" s="27"/>
    </row>
    <row r="634" spans="1:16" ht="15.75" customHeight="1" x14ac:dyDescent="0.2">
      <c r="A634" s="88"/>
      <c r="H634" s="27"/>
      <c r="L634" s="179"/>
      <c r="P634" s="27"/>
    </row>
    <row r="635" spans="1:16" ht="15.75" customHeight="1" x14ac:dyDescent="0.2">
      <c r="A635" s="88"/>
      <c r="H635" s="27"/>
      <c r="L635" s="179"/>
      <c r="P635" s="27"/>
    </row>
    <row r="636" spans="1:16" ht="15.75" customHeight="1" x14ac:dyDescent="0.2">
      <c r="A636" s="88"/>
      <c r="H636" s="27"/>
      <c r="L636" s="179"/>
      <c r="P636" s="27"/>
    </row>
    <row r="637" spans="1:16" ht="15.75" customHeight="1" x14ac:dyDescent="0.2">
      <c r="A637" s="88"/>
      <c r="H637" s="27"/>
      <c r="L637" s="179"/>
      <c r="P637" s="27"/>
    </row>
    <row r="638" spans="1:16" ht="15.75" customHeight="1" x14ac:dyDescent="0.2">
      <c r="A638" s="88"/>
      <c r="H638" s="27"/>
      <c r="L638" s="179"/>
      <c r="P638" s="27"/>
    </row>
    <row r="639" spans="1:16" ht="15.75" customHeight="1" x14ac:dyDescent="0.2">
      <c r="A639" s="88"/>
      <c r="H639" s="27"/>
      <c r="L639" s="179"/>
      <c r="P639" s="27"/>
    </row>
    <row r="640" spans="1:16" ht="15.75" customHeight="1" x14ac:dyDescent="0.2">
      <c r="A640" s="88"/>
      <c r="H640" s="27"/>
      <c r="L640" s="179"/>
      <c r="P640" s="27"/>
    </row>
    <row r="641" spans="1:16" ht="15.75" customHeight="1" x14ac:dyDescent="0.2">
      <c r="A641" s="88"/>
      <c r="H641" s="27"/>
      <c r="L641" s="179"/>
      <c r="P641" s="27"/>
    </row>
    <row r="642" spans="1:16" ht="15.75" customHeight="1" x14ac:dyDescent="0.2">
      <c r="A642" s="88"/>
      <c r="H642" s="27"/>
      <c r="L642" s="179"/>
      <c r="P642" s="27"/>
    </row>
    <row r="643" spans="1:16" ht="15.75" customHeight="1" x14ac:dyDescent="0.2">
      <c r="A643" s="88"/>
      <c r="H643" s="27"/>
      <c r="L643" s="179"/>
      <c r="P643" s="27"/>
    </row>
    <row r="644" spans="1:16" ht="15.75" customHeight="1" x14ac:dyDescent="0.2">
      <c r="A644" s="88"/>
      <c r="H644" s="27"/>
      <c r="L644" s="179"/>
      <c r="P644" s="27"/>
    </row>
    <row r="645" spans="1:16" ht="15.75" customHeight="1" x14ac:dyDescent="0.2">
      <c r="A645" s="88"/>
      <c r="H645" s="27"/>
      <c r="L645" s="179"/>
      <c r="P645" s="27"/>
    </row>
    <row r="646" spans="1:16" ht="15.75" customHeight="1" x14ac:dyDescent="0.2">
      <c r="A646" s="88"/>
      <c r="H646" s="27"/>
      <c r="L646" s="179"/>
      <c r="P646" s="27"/>
    </row>
    <row r="647" spans="1:16" ht="15.75" customHeight="1" x14ac:dyDescent="0.2">
      <c r="A647" s="88"/>
      <c r="H647" s="27"/>
      <c r="L647" s="179"/>
      <c r="P647" s="27"/>
    </row>
    <row r="648" spans="1:16" ht="15.75" customHeight="1" x14ac:dyDescent="0.2">
      <c r="A648" s="88"/>
      <c r="H648" s="27"/>
      <c r="L648" s="179"/>
      <c r="P648" s="27"/>
    </row>
    <row r="649" spans="1:16" ht="15.75" customHeight="1" x14ac:dyDescent="0.2">
      <c r="A649" s="88"/>
      <c r="H649" s="27"/>
      <c r="L649" s="179"/>
      <c r="P649" s="27"/>
    </row>
    <row r="650" spans="1:16" ht="15.75" customHeight="1" x14ac:dyDescent="0.2">
      <c r="A650" s="88"/>
      <c r="H650" s="27"/>
      <c r="L650" s="179"/>
      <c r="P650" s="27"/>
    </row>
    <row r="651" spans="1:16" ht="15.75" customHeight="1" x14ac:dyDescent="0.2">
      <c r="A651" s="88"/>
      <c r="H651" s="27"/>
      <c r="L651" s="179"/>
      <c r="P651" s="27"/>
    </row>
    <row r="652" spans="1:16" ht="15.75" customHeight="1" x14ac:dyDescent="0.2">
      <c r="A652" s="88"/>
      <c r="H652" s="27"/>
      <c r="L652" s="179"/>
      <c r="P652" s="27"/>
    </row>
    <row r="653" spans="1:16" ht="15.75" customHeight="1" x14ac:dyDescent="0.2">
      <c r="A653" s="88"/>
      <c r="H653" s="27"/>
      <c r="L653" s="179"/>
      <c r="P653" s="27"/>
    </row>
    <row r="654" spans="1:16" ht="15.75" customHeight="1" x14ac:dyDescent="0.2">
      <c r="A654" s="88"/>
      <c r="H654" s="27"/>
      <c r="L654" s="179"/>
      <c r="P654" s="27"/>
    </row>
    <row r="655" spans="1:16" ht="15.75" customHeight="1" x14ac:dyDescent="0.2">
      <c r="A655" s="88"/>
      <c r="H655" s="27"/>
      <c r="L655" s="179"/>
      <c r="P655" s="27"/>
    </row>
    <row r="656" spans="1:16" ht="15.75" customHeight="1" x14ac:dyDescent="0.2">
      <c r="A656" s="88"/>
      <c r="H656" s="27"/>
      <c r="L656" s="179"/>
      <c r="P656" s="27"/>
    </row>
    <row r="657" spans="1:16" ht="15.75" customHeight="1" x14ac:dyDescent="0.2">
      <c r="A657" s="88"/>
      <c r="H657" s="27"/>
      <c r="L657" s="179"/>
      <c r="P657" s="27"/>
    </row>
    <row r="658" spans="1:16" ht="15.75" customHeight="1" x14ac:dyDescent="0.2">
      <c r="A658" s="88"/>
      <c r="H658" s="27"/>
      <c r="L658" s="179"/>
      <c r="P658" s="27"/>
    </row>
    <row r="659" spans="1:16" ht="15.75" customHeight="1" x14ac:dyDescent="0.2">
      <c r="A659" s="88"/>
      <c r="H659" s="27"/>
      <c r="L659" s="179"/>
      <c r="P659" s="27"/>
    </row>
    <row r="660" spans="1:16" ht="15.75" customHeight="1" x14ac:dyDescent="0.2">
      <c r="A660" s="88"/>
      <c r="H660" s="27"/>
      <c r="L660" s="179"/>
      <c r="P660" s="27"/>
    </row>
    <row r="661" spans="1:16" ht="15.75" customHeight="1" x14ac:dyDescent="0.2">
      <c r="A661" s="88"/>
      <c r="H661" s="27"/>
      <c r="L661" s="179"/>
      <c r="P661" s="27"/>
    </row>
    <row r="662" spans="1:16" ht="15.75" customHeight="1" x14ac:dyDescent="0.2">
      <c r="A662" s="88"/>
      <c r="H662" s="27"/>
      <c r="L662" s="179"/>
      <c r="P662" s="27"/>
    </row>
    <row r="663" spans="1:16" ht="15.75" customHeight="1" x14ac:dyDescent="0.2">
      <c r="A663" s="88"/>
      <c r="H663" s="27"/>
      <c r="L663" s="179"/>
      <c r="P663" s="27"/>
    </row>
    <row r="664" spans="1:16" ht="15.75" customHeight="1" x14ac:dyDescent="0.2">
      <c r="A664" s="88"/>
      <c r="H664" s="27"/>
      <c r="L664" s="179"/>
      <c r="P664" s="27"/>
    </row>
    <row r="665" spans="1:16" ht="15.75" customHeight="1" x14ac:dyDescent="0.2">
      <c r="A665" s="88"/>
      <c r="H665" s="27"/>
      <c r="L665" s="179"/>
      <c r="P665" s="27"/>
    </row>
    <row r="666" spans="1:16" ht="15.75" customHeight="1" x14ac:dyDescent="0.2">
      <c r="A666" s="88"/>
      <c r="H666" s="27"/>
      <c r="L666" s="179"/>
      <c r="P666" s="27"/>
    </row>
    <row r="667" spans="1:16" ht="15.75" customHeight="1" x14ac:dyDescent="0.2">
      <c r="A667" s="88"/>
      <c r="H667" s="27"/>
      <c r="L667" s="179"/>
      <c r="P667" s="27"/>
    </row>
    <row r="668" spans="1:16" ht="15.75" customHeight="1" x14ac:dyDescent="0.2">
      <c r="A668" s="88"/>
      <c r="H668" s="27"/>
      <c r="L668" s="179"/>
      <c r="P668" s="27"/>
    </row>
    <row r="669" spans="1:16" ht="15.75" customHeight="1" x14ac:dyDescent="0.2">
      <c r="A669" s="88"/>
      <c r="H669" s="27"/>
      <c r="L669" s="179"/>
      <c r="P669" s="27"/>
    </row>
    <row r="670" spans="1:16" ht="15.75" customHeight="1" x14ac:dyDescent="0.2">
      <c r="A670" s="88"/>
      <c r="H670" s="27"/>
      <c r="L670" s="179"/>
      <c r="P670" s="27"/>
    </row>
    <row r="671" spans="1:16" ht="15.75" customHeight="1" x14ac:dyDescent="0.2">
      <c r="A671" s="88"/>
      <c r="H671" s="27"/>
      <c r="L671" s="179"/>
      <c r="P671" s="27"/>
    </row>
    <row r="672" spans="1:16" ht="15.75" customHeight="1" x14ac:dyDescent="0.2">
      <c r="A672" s="88"/>
      <c r="H672" s="27"/>
      <c r="L672" s="179"/>
      <c r="P672" s="27"/>
    </row>
    <row r="673" spans="1:16" ht="15.75" customHeight="1" x14ac:dyDescent="0.2">
      <c r="A673" s="88"/>
      <c r="H673" s="27"/>
      <c r="L673" s="179"/>
      <c r="P673" s="27"/>
    </row>
    <row r="674" spans="1:16" ht="15.75" customHeight="1" x14ac:dyDescent="0.2">
      <c r="A674" s="88"/>
      <c r="H674" s="27"/>
      <c r="L674" s="179"/>
      <c r="P674" s="27"/>
    </row>
    <row r="675" spans="1:16" ht="15.75" customHeight="1" x14ac:dyDescent="0.2">
      <c r="A675" s="88"/>
      <c r="H675" s="27"/>
      <c r="L675" s="179"/>
      <c r="P675" s="27"/>
    </row>
    <row r="676" spans="1:16" ht="15.75" customHeight="1" x14ac:dyDescent="0.2">
      <c r="A676" s="88"/>
      <c r="H676" s="27"/>
      <c r="L676" s="179"/>
      <c r="P676" s="27"/>
    </row>
    <row r="677" spans="1:16" ht="15.75" customHeight="1" x14ac:dyDescent="0.2">
      <c r="A677" s="88"/>
      <c r="H677" s="27"/>
      <c r="L677" s="179"/>
      <c r="P677" s="27"/>
    </row>
    <row r="678" spans="1:16" ht="15.75" customHeight="1" x14ac:dyDescent="0.2">
      <c r="A678" s="88"/>
      <c r="H678" s="27"/>
      <c r="L678" s="179"/>
      <c r="P678" s="27"/>
    </row>
    <row r="679" spans="1:16" ht="15.75" customHeight="1" x14ac:dyDescent="0.2">
      <c r="A679" s="88"/>
      <c r="H679" s="27"/>
      <c r="L679" s="179"/>
      <c r="P679" s="27"/>
    </row>
    <row r="680" spans="1:16" ht="15.75" customHeight="1" x14ac:dyDescent="0.2">
      <c r="A680" s="88"/>
      <c r="H680" s="27"/>
      <c r="L680" s="179"/>
      <c r="P680" s="27"/>
    </row>
    <row r="681" spans="1:16" ht="15.75" customHeight="1" x14ac:dyDescent="0.2">
      <c r="A681" s="88"/>
      <c r="H681" s="27"/>
      <c r="L681" s="179"/>
      <c r="P681" s="27"/>
    </row>
    <row r="682" spans="1:16" ht="15.75" customHeight="1" x14ac:dyDescent="0.2">
      <c r="A682" s="88"/>
      <c r="H682" s="27"/>
      <c r="L682" s="179"/>
      <c r="P682" s="27"/>
    </row>
    <row r="683" spans="1:16" ht="15.75" customHeight="1" x14ac:dyDescent="0.2">
      <c r="A683" s="88"/>
      <c r="H683" s="27"/>
      <c r="L683" s="179"/>
      <c r="P683" s="27"/>
    </row>
    <row r="684" spans="1:16" ht="15.75" customHeight="1" x14ac:dyDescent="0.2">
      <c r="A684" s="88"/>
      <c r="H684" s="27"/>
      <c r="L684" s="179"/>
      <c r="P684" s="27"/>
    </row>
    <row r="685" spans="1:16" ht="15.75" customHeight="1" x14ac:dyDescent="0.2">
      <c r="A685" s="88"/>
      <c r="H685" s="27"/>
      <c r="L685" s="179"/>
      <c r="P685" s="27"/>
    </row>
    <row r="686" spans="1:16" ht="15.75" customHeight="1" x14ac:dyDescent="0.2">
      <c r="A686" s="88"/>
      <c r="H686" s="27"/>
      <c r="L686" s="179"/>
      <c r="P686" s="27"/>
    </row>
    <row r="687" spans="1:16" ht="15.75" customHeight="1" x14ac:dyDescent="0.2">
      <c r="A687" s="88"/>
      <c r="H687" s="27"/>
      <c r="L687" s="179"/>
      <c r="P687" s="27"/>
    </row>
    <row r="688" spans="1:16" ht="15.75" customHeight="1" x14ac:dyDescent="0.2">
      <c r="A688" s="88"/>
      <c r="H688" s="27"/>
      <c r="L688" s="179"/>
      <c r="P688" s="27"/>
    </row>
    <row r="689" spans="1:16" ht="15.75" customHeight="1" x14ac:dyDescent="0.2">
      <c r="A689" s="88"/>
      <c r="H689" s="27"/>
      <c r="L689" s="179"/>
      <c r="P689" s="27"/>
    </row>
    <row r="690" spans="1:16" ht="15.75" customHeight="1" x14ac:dyDescent="0.2">
      <c r="A690" s="88"/>
      <c r="H690" s="27"/>
      <c r="L690" s="179"/>
      <c r="P690" s="27"/>
    </row>
    <row r="691" spans="1:16" ht="15.75" customHeight="1" x14ac:dyDescent="0.2">
      <c r="A691" s="88"/>
      <c r="H691" s="27"/>
      <c r="L691" s="179"/>
      <c r="P691" s="27"/>
    </row>
    <row r="692" spans="1:16" ht="15.75" customHeight="1" x14ac:dyDescent="0.2">
      <c r="A692" s="88"/>
      <c r="H692" s="27"/>
      <c r="L692" s="179"/>
      <c r="P692" s="27"/>
    </row>
    <row r="693" spans="1:16" ht="15.75" customHeight="1" x14ac:dyDescent="0.2">
      <c r="A693" s="88"/>
      <c r="H693" s="27"/>
      <c r="L693" s="179"/>
      <c r="P693" s="27"/>
    </row>
    <row r="694" spans="1:16" ht="15.75" customHeight="1" x14ac:dyDescent="0.2">
      <c r="A694" s="88"/>
      <c r="H694" s="27"/>
      <c r="L694" s="179"/>
      <c r="P694" s="27"/>
    </row>
    <row r="695" spans="1:16" ht="15.75" customHeight="1" x14ac:dyDescent="0.2">
      <c r="A695" s="88"/>
      <c r="H695" s="27"/>
      <c r="L695" s="179"/>
      <c r="P695" s="27"/>
    </row>
    <row r="696" spans="1:16" ht="15.75" customHeight="1" x14ac:dyDescent="0.2">
      <c r="A696" s="88"/>
      <c r="H696" s="27"/>
      <c r="L696" s="179"/>
      <c r="P696" s="27"/>
    </row>
    <row r="697" spans="1:16" ht="15.75" customHeight="1" x14ac:dyDescent="0.2">
      <c r="A697" s="88"/>
      <c r="H697" s="27"/>
      <c r="L697" s="179"/>
      <c r="P697" s="27"/>
    </row>
    <row r="698" spans="1:16" ht="15.75" customHeight="1" x14ac:dyDescent="0.2">
      <c r="A698" s="88"/>
      <c r="H698" s="27"/>
      <c r="L698" s="179"/>
      <c r="P698" s="27"/>
    </row>
    <row r="699" spans="1:16" ht="15.75" customHeight="1" x14ac:dyDescent="0.2">
      <c r="A699" s="88"/>
      <c r="H699" s="27"/>
      <c r="L699" s="179"/>
      <c r="P699" s="27"/>
    </row>
    <row r="700" spans="1:16" ht="15.75" customHeight="1" x14ac:dyDescent="0.2">
      <c r="A700" s="88"/>
      <c r="H700" s="27"/>
      <c r="L700" s="179"/>
      <c r="P700" s="27"/>
    </row>
    <row r="701" spans="1:16" ht="15.75" customHeight="1" x14ac:dyDescent="0.2">
      <c r="A701" s="88"/>
      <c r="H701" s="27"/>
      <c r="L701" s="179"/>
      <c r="P701" s="27"/>
    </row>
    <row r="702" spans="1:16" ht="15.75" customHeight="1" x14ac:dyDescent="0.2">
      <c r="A702" s="88"/>
      <c r="H702" s="27"/>
      <c r="L702" s="179"/>
      <c r="P702" s="27"/>
    </row>
    <row r="703" spans="1:16" ht="15.75" customHeight="1" x14ac:dyDescent="0.2">
      <c r="A703" s="88"/>
      <c r="H703" s="27"/>
      <c r="L703" s="179"/>
      <c r="P703" s="27"/>
    </row>
    <row r="704" spans="1:16" ht="15.75" customHeight="1" x14ac:dyDescent="0.2">
      <c r="A704" s="88"/>
      <c r="H704" s="27"/>
      <c r="L704" s="179"/>
      <c r="P704" s="27"/>
    </row>
    <row r="705" spans="1:16" ht="15.75" customHeight="1" x14ac:dyDescent="0.2">
      <c r="A705" s="88"/>
      <c r="H705" s="27"/>
      <c r="L705" s="179"/>
      <c r="P705" s="27"/>
    </row>
    <row r="706" spans="1:16" ht="15.75" customHeight="1" x14ac:dyDescent="0.2">
      <c r="A706" s="88"/>
      <c r="H706" s="27"/>
      <c r="L706" s="179"/>
      <c r="P706" s="27"/>
    </row>
    <row r="707" spans="1:16" ht="15.75" customHeight="1" x14ac:dyDescent="0.2">
      <c r="A707" s="88"/>
      <c r="H707" s="27"/>
      <c r="L707" s="179"/>
      <c r="P707" s="27"/>
    </row>
    <row r="708" spans="1:16" ht="15.75" customHeight="1" x14ac:dyDescent="0.2">
      <c r="A708" s="88"/>
      <c r="H708" s="27"/>
      <c r="L708" s="179"/>
      <c r="P708" s="27"/>
    </row>
    <row r="709" spans="1:16" ht="15.75" customHeight="1" x14ac:dyDescent="0.2">
      <c r="A709" s="88"/>
      <c r="H709" s="27"/>
      <c r="L709" s="179"/>
      <c r="P709" s="27"/>
    </row>
    <row r="710" spans="1:16" ht="15.75" customHeight="1" x14ac:dyDescent="0.2">
      <c r="A710" s="88"/>
      <c r="H710" s="27"/>
      <c r="L710" s="179"/>
      <c r="P710" s="27"/>
    </row>
    <row r="711" spans="1:16" ht="15.75" customHeight="1" x14ac:dyDescent="0.2">
      <c r="A711" s="88"/>
      <c r="H711" s="27"/>
      <c r="L711" s="179"/>
      <c r="P711" s="27"/>
    </row>
    <row r="712" spans="1:16" ht="15.75" customHeight="1" x14ac:dyDescent="0.2">
      <c r="A712" s="88"/>
      <c r="H712" s="27"/>
      <c r="L712" s="179"/>
      <c r="P712" s="27"/>
    </row>
    <row r="713" spans="1:16" ht="15.75" customHeight="1" x14ac:dyDescent="0.2">
      <c r="A713" s="88"/>
      <c r="H713" s="27"/>
      <c r="L713" s="179"/>
      <c r="P713" s="27"/>
    </row>
    <row r="714" spans="1:16" ht="15.75" customHeight="1" x14ac:dyDescent="0.2">
      <c r="A714" s="88"/>
      <c r="H714" s="27"/>
      <c r="L714" s="179"/>
      <c r="P714" s="27"/>
    </row>
    <row r="715" spans="1:16" ht="15.75" customHeight="1" x14ac:dyDescent="0.2">
      <c r="A715" s="88"/>
      <c r="H715" s="27"/>
      <c r="L715" s="179"/>
      <c r="P715" s="27"/>
    </row>
    <row r="716" spans="1:16" ht="15.75" customHeight="1" x14ac:dyDescent="0.2">
      <c r="A716" s="88"/>
      <c r="H716" s="27"/>
      <c r="L716" s="179"/>
      <c r="P716" s="27"/>
    </row>
    <row r="717" spans="1:16" ht="15.75" customHeight="1" x14ac:dyDescent="0.2">
      <c r="A717" s="88"/>
      <c r="H717" s="27"/>
      <c r="L717" s="179"/>
      <c r="P717" s="27"/>
    </row>
    <row r="718" spans="1:16" ht="15.75" customHeight="1" x14ac:dyDescent="0.2">
      <c r="A718" s="88"/>
      <c r="H718" s="27"/>
      <c r="L718" s="179"/>
      <c r="P718" s="27"/>
    </row>
    <row r="719" spans="1:16" ht="15.75" customHeight="1" x14ac:dyDescent="0.2">
      <c r="A719" s="88"/>
      <c r="H719" s="27"/>
      <c r="L719" s="179"/>
      <c r="P719" s="27"/>
    </row>
    <row r="720" spans="1:16" ht="15.75" customHeight="1" x14ac:dyDescent="0.2">
      <c r="A720" s="88"/>
      <c r="H720" s="27"/>
      <c r="L720" s="179"/>
      <c r="P720" s="27"/>
    </row>
    <row r="721" spans="1:16" ht="15.75" customHeight="1" x14ac:dyDescent="0.2">
      <c r="A721" s="88"/>
      <c r="H721" s="27"/>
      <c r="L721" s="179"/>
      <c r="P721" s="27"/>
    </row>
    <row r="722" spans="1:16" ht="15.75" customHeight="1" x14ac:dyDescent="0.2">
      <c r="A722" s="88"/>
      <c r="H722" s="27"/>
      <c r="L722" s="179"/>
      <c r="P722" s="27"/>
    </row>
    <row r="723" spans="1:16" ht="15.75" customHeight="1" x14ac:dyDescent="0.2">
      <c r="A723" s="88"/>
      <c r="H723" s="27"/>
      <c r="L723" s="179"/>
      <c r="P723" s="27"/>
    </row>
    <row r="724" spans="1:16" ht="15.75" customHeight="1" x14ac:dyDescent="0.2">
      <c r="A724" s="88"/>
      <c r="H724" s="27"/>
      <c r="L724" s="179"/>
      <c r="P724" s="27"/>
    </row>
    <row r="725" spans="1:16" ht="15.75" customHeight="1" x14ac:dyDescent="0.2">
      <c r="A725" s="88"/>
      <c r="H725" s="27"/>
      <c r="L725" s="179"/>
      <c r="P725" s="27"/>
    </row>
    <row r="726" spans="1:16" ht="15.75" customHeight="1" x14ac:dyDescent="0.2">
      <c r="A726" s="88"/>
      <c r="H726" s="27"/>
      <c r="L726" s="179"/>
      <c r="P726" s="27"/>
    </row>
    <row r="727" spans="1:16" ht="15.75" customHeight="1" x14ac:dyDescent="0.2">
      <c r="A727" s="88"/>
      <c r="H727" s="27"/>
      <c r="L727" s="179"/>
      <c r="P727" s="27"/>
    </row>
    <row r="728" spans="1:16" ht="15.75" customHeight="1" x14ac:dyDescent="0.2">
      <c r="A728" s="88"/>
      <c r="H728" s="27"/>
      <c r="L728" s="179"/>
      <c r="P728" s="27"/>
    </row>
    <row r="729" spans="1:16" ht="15.75" customHeight="1" x14ac:dyDescent="0.2">
      <c r="A729" s="88"/>
      <c r="H729" s="27"/>
      <c r="L729" s="179"/>
      <c r="P729" s="27"/>
    </row>
    <row r="730" spans="1:16" ht="15.75" customHeight="1" x14ac:dyDescent="0.2">
      <c r="A730" s="88"/>
      <c r="H730" s="27"/>
      <c r="L730" s="179"/>
      <c r="P730" s="27"/>
    </row>
    <row r="731" spans="1:16" ht="15.75" customHeight="1" x14ac:dyDescent="0.2">
      <c r="A731" s="88"/>
      <c r="H731" s="27"/>
      <c r="L731" s="179"/>
      <c r="P731" s="27"/>
    </row>
    <row r="732" spans="1:16" ht="15.75" customHeight="1" x14ac:dyDescent="0.2">
      <c r="A732" s="88"/>
      <c r="H732" s="27"/>
      <c r="L732" s="179"/>
      <c r="P732" s="27"/>
    </row>
    <row r="733" spans="1:16" ht="15.75" customHeight="1" x14ac:dyDescent="0.2">
      <c r="A733" s="88"/>
      <c r="H733" s="27"/>
      <c r="L733" s="179"/>
      <c r="P733" s="27"/>
    </row>
    <row r="734" spans="1:16" ht="15.75" customHeight="1" x14ac:dyDescent="0.2">
      <c r="A734" s="88"/>
      <c r="H734" s="27"/>
      <c r="L734" s="179"/>
      <c r="P734" s="27"/>
    </row>
    <row r="735" spans="1:16" ht="15.75" customHeight="1" x14ac:dyDescent="0.2">
      <c r="A735" s="88"/>
      <c r="H735" s="27"/>
      <c r="L735" s="179"/>
      <c r="P735" s="27"/>
    </row>
    <row r="736" spans="1:16" ht="15.75" customHeight="1" x14ac:dyDescent="0.2">
      <c r="A736" s="88"/>
      <c r="H736" s="27"/>
      <c r="L736" s="179"/>
      <c r="P736" s="27"/>
    </row>
    <row r="737" spans="1:16" ht="15.75" customHeight="1" x14ac:dyDescent="0.2">
      <c r="A737" s="88"/>
      <c r="H737" s="27"/>
      <c r="L737" s="179"/>
      <c r="P737" s="27"/>
    </row>
    <row r="738" spans="1:16" ht="15.75" customHeight="1" x14ac:dyDescent="0.2">
      <c r="A738" s="88"/>
      <c r="H738" s="27"/>
      <c r="L738" s="179"/>
      <c r="P738" s="27"/>
    </row>
    <row r="739" spans="1:16" ht="15.75" customHeight="1" x14ac:dyDescent="0.2">
      <c r="A739" s="88"/>
      <c r="H739" s="27"/>
      <c r="L739" s="179"/>
      <c r="P739" s="27"/>
    </row>
    <row r="740" spans="1:16" ht="15.75" customHeight="1" x14ac:dyDescent="0.2">
      <c r="A740" s="88"/>
      <c r="H740" s="27"/>
      <c r="L740" s="179"/>
      <c r="P740" s="27"/>
    </row>
    <row r="741" spans="1:16" ht="15.75" customHeight="1" x14ac:dyDescent="0.2">
      <c r="A741" s="88"/>
      <c r="H741" s="27"/>
      <c r="L741" s="179"/>
      <c r="P741" s="27"/>
    </row>
    <row r="742" spans="1:16" ht="15.75" customHeight="1" x14ac:dyDescent="0.2">
      <c r="A742" s="88"/>
      <c r="H742" s="27"/>
      <c r="L742" s="179"/>
      <c r="P742" s="27"/>
    </row>
    <row r="743" spans="1:16" ht="15.75" customHeight="1" x14ac:dyDescent="0.2">
      <c r="A743" s="88"/>
      <c r="H743" s="27"/>
      <c r="L743" s="179"/>
      <c r="P743" s="27"/>
    </row>
    <row r="744" spans="1:16" ht="15.75" customHeight="1" x14ac:dyDescent="0.2">
      <c r="A744" s="88"/>
      <c r="H744" s="27"/>
      <c r="L744" s="179"/>
      <c r="P744" s="27"/>
    </row>
    <row r="745" spans="1:16" ht="15.75" customHeight="1" x14ac:dyDescent="0.2">
      <c r="A745" s="88"/>
      <c r="H745" s="27"/>
      <c r="L745" s="179"/>
      <c r="P745" s="27"/>
    </row>
    <row r="746" spans="1:16" ht="15.75" customHeight="1" x14ac:dyDescent="0.2">
      <c r="A746" s="88"/>
      <c r="H746" s="27"/>
      <c r="L746" s="179"/>
      <c r="P746" s="27"/>
    </row>
    <row r="747" spans="1:16" ht="15.75" customHeight="1" x14ac:dyDescent="0.2">
      <c r="A747" s="88"/>
      <c r="H747" s="27"/>
      <c r="L747" s="179"/>
      <c r="P747" s="27"/>
    </row>
    <row r="748" spans="1:16" ht="15.75" customHeight="1" x14ac:dyDescent="0.2">
      <c r="A748" s="88"/>
      <c r="H748" s="27"/>
      <c r="L748" s="179"/>
      <c r="P748" s="27"/>
    </row>
    <row r="749" spans="1:16" ht="15.75" customHeight="1" x14ac:dyDescent="0.2">
      <c r="A749" s="88"/>
      <c r="H749" s="27"/>
      <c r="L749" s="179"/>
      <c r="P749" s="27"/>
    </row>
    <row r="750" spans="1:16" ht="15.75" customHeight="1" x14ac:dyDescent="0.2">
      <c r="A750" s="88"/>
      <c r="H750" s="27"/>
      <c r="L750" s="179"/>
      <c r="P750" s="27"/>
    </row>
    <row r="751" spans="1:16" ht="15.75" customHeight="1" x14ac:dyDescent="0.2">
      <c r="A751" s="88"/>
      <c r="H751" s="27"/>
      <c r="L751" s="179"/>
      <c r="P751" s="27"/>
    </row>
    <row r="752" spans="1:16" ht="15.75" customHeight="1" x14ac:dyDescent="0.2">
      <c r="A752" s="88"/>
      <c r="H752" s="27"/>
      <c r="L752" s="179"/>
      <c r="P752" s="27"/>
    </row>
    <row r="753" spans="1:16" ht="15.75" customHeight="1" x14ac:dyDescent="0.2">
      <c r="A753" s="88"/>
      <c r="H753" s="27"/>
      <c r="L753" s="179"/>
      <c r="P753" s="27"/>
    </row>
    <row r="754" spans="1:16" ht="15.75" customHeight="1" x14ac:dyDescent="0.2">
      <c r="A754" s="88"/>
      <c r="H754" s="27"/>
      <c r="L754" s="179"/>
      <c r="P754" s="27"/>
    </row>
    <row r="755" spans="1:16" ht="15.75" customHeight="1" x14ac:dyDescent="0.2">
      <c r="A755" s="88"/>
      <c r="H755" s="27"/>
      <c r="L755" s="179"/>
      <c r="P755" s="27"/>
    </row>
    <row r="756" spans="1:16" ht="15.75" customHeight="1" x14ac:dyDescent="0.2">
      <c r="A756" s="88"/>
      <c r="H756" s="27"/>
      <c r="L756" s="179"/>
      <c r="P756" s="27"/>
    </row>
    <row r="757" spans="1:16" ht="15.75" customHeight="1" x14ac:dyDescent="0.2">
      <c r="A757" s="88"/>
      <c r="H757" s="27"/>
      <c r="L757" s="179"/>
      <c r="P757" s="27"/>
    </row>
    <row r="758" spans="1:16" ht="15.75" customHeight="1" x14ac:dyDescent="0.2">
      <c r="A758" s="88"/>
      <c r="H758" s="27"/>
      <c r="L758" s="179"/>
      <c r="P758" s="27"/>
    </row>
    <row r="759" spans="1:16" ht="15.75" customHeight="1" x14ac:dyDescent="0.2">
      <c r="A759" s="88"/>
      <c r="H759" s="27"/>
      <c r="L759" s="179"/>
      <c r="P759" s="27"/>
    </row>
    <row r="760" spans="1:16" ht="15.75" customHeight="1" x14ac:dyDescent="0.2">
      <c r="A760" s="88"/>
      <c r="H760" s="27"/>
      <c r="L760" s="179"/>
      <c r="P760" s="27"/>
    </row>
    <row r="761" spans="1:16" ht="15.75" customHeight="1" x14ac:dyDescent="0.2">
      <c r="A761" s="88"/>
      <c r="H761" s="27"/>
      <c r="L761" s="179"/>
      <c r="P761" s="27"/>
    </row>
    <row r="762" spans="1:16" ht="15.75" customHeight="1" x14ac:dyDescent="0.2">
      <c r="A762" s="88"/>
      <c r="H762" s="27"/>
      <c r="L762" s="179"/>
      <c r="P762" s="27"/>
    </row>
    <row r="763" spans="1:16" ht="15.75" customHeight="1" x14ac:dyDescent="0.2">
      <c r="A763" s="88"/>
      <c r="H763" s="27"/>
      <c r="L763" s="179"/>
      <c r="P763" s="27"/>
    </row>
    <row r="764" spans="1:16" ht="15.75" customHeight="1" x14ac:dyDescent="0.2">
      <c r="A764" s="88"/>
      <c r="H764" s="27"/>
      <c r="L764" s="179"/>
      <c r="P764" s="27"/>
    </row>
    <row r="765" spans="1:16" ht="15.75" customHeight="1" x14ac:dyDescent="0.2">
      <c r="A765" s="88"/>
      <c r="H765" s="27"/>
      <c r="L765" s="179"/>
      <c r="P765" s="27"/>
    </row>
    <row r="766" spans="1:16" ht="15.75" customHeight="1" x14ac:dyDescent="0.2">
      <c r="A766" s="88"/>
      <c r="H766" s="27"/>
      <c r="L766" s="179"/>
      <c r="P766" s="27"/>
    </row>
    <row r="767" spans="1:16" ht="15.75" customHeight="1" x14ac:dyDescent="0.2">
      <c r="A767" s="88"/>
      <c r="H767" s="27"/>
      <c r="L767" s="179"/>
      <c r="P767" s="27"/>
    </row>
    <row r="768" spans="1:16" ht="15.75" customHeight="1" x14ac:dyDescent="0.2">
      <c r="A768" s="88"/>
      <c r="H768" s="27"/>
      <c r="L768" s="179"/>
      <c r="P768" s="27"/>
    </row>
    <row r="769" spans="1:16" ht="15.75" customHeight="1" x14ac:dyDescent="0.2">
      <c r="A769" s="88"/>
      <c r="H769" s="27"/>
      <c r="L769" s="179"/>
      <c r="P769" s="27"/>
    </row>
    <row r="770" spans="1:16" ht="15.75" customHeight="1" x14ac:dyDescent="0.2">
      <c r="A770" s="88"/>
      <c r="H770" s="27"/>
      <c r="L770" s="179"/>
      <c r="P770" s="27"/>
    </row>
    <row r="771" spans="1:16" ht="15.75" customHeight="1" x14ac:dyDescent="0.2">
      <c r="A771" s="88"/>
      <c r="H771" s="27"/>
      <c r="L771" s="179"/>
      <c r="P771" s="27"/>
    </row>
    <row r="772" spans="1:16" ht="15.75" customHeight="1" x14ac:dyDescent="0.2">
      <c r="A772" s="88"/>
      <c r="H772" s="27"/>
      <c r="L772" s="179"/>
      <c r="P772" s="27"/>
    </row>
    <row r="773" spans="1:16" ht="15.75" customHeight="1" x14ac:dyDescent="0.2">
      <c r="A773" s="88"/>
      <c r="H773" s="27"/>
      <c r="L773" s="179"/>
      <c r="P773" s="27"/>
    </row>
    <row r="774" spans="1:16" ht="15.75" customHeight="1" x14ac:dyDescent="0.2">
      <c r="A774" s="88"/>
      <c r="H774" s="27"/>
      <c r="L774" s="179"/>
      <c r="P774" s="27"/>
    </row>
    <row r="775" spans="1:16" ht="15.75" customHeight="1" x14ac:dyDescent="0.2">
      <c r="A775" s="88"/>
      <c r="H775" s="27"/>
      <c r="L775" s="179"/>
      <c r="P775" s="27"/>
    </row>
    <row r="776" spans="1:16" ht="15.75" customHeight="1" x14ac:dyDescent="0.2">
      <c r="A776" s="88"/>
      <c r="H776" s="27"/>
      <c r="L776" s="179"/>
      <c r="P776" s="27"/>
    </row>
    <row r="777" spans="1:16" ht="15.75" customHeight="1" x14ac:dyDescent="0.2">
      <c r="A777" s="88"/>
      <c r="H777" s="27"/>
      <c r="L777" s="179"/>
      <c r="P777" s="27"/>
    </row>
    <row r="778" spans="1:16" ht="15.75" customHeight="1" x14ac:dyDescent="0.2">
      <c r="A778" s="88"/>
      <c r="H778" s="27"/>
      <c r="L778" s="179"/>
      <c r="P778" s="27"/>
    </row>
    <row r="779" spans="1:16" ht="15.75" customHeight="1" x14ac:dyDescent="0.2">
      <c r="A779" s="88"/>
      <c r="H779" s="27"/>
      <c r="L779" s="179"/>
      <c r="P779" s="27"/>
    </row>
    <row r="780" spans="1:16" ht="15.75" customHeight="1" x14ac:dyDescent="0.2">
      <c r="A780" s="88"/>
      <c r="H780" s="27"/>
      <c r="L780" s="179"/>
      <c r="P780" s="27"/>
    </row>
    <row r="781" spans="1:16" ht="15.75" customHeight="1" x14ac:dyDescent="0.2">
      <c r="A781" s="88"/>
      <c r="H781" s="27"/>
      <c r="L781" s="179"/>
      <c r="P781" s="27"/>
    </row>
    <row r="782" spans="1:16" ht="15.75" customHeight="1" x14ac:dyDescent="0.2">
      <c r="A782" s="88"/>
      <c r="H782" s="27"/>
      <c r="L782" s="179"/>
      <c r="P782" s="27"/>
    </row>
    <row r="783" spans="1:16" ht="15.75" customHeight="1" x14ac:dyDescent="0.2">
      <c r="A783" s="88"/>
      <c r="H783" s="27"/>
      <c r="L783" s="179"/>
      <c r="P783" s="27"/>
    </row>
    <row r="784" spans="1:16" ht="15.75" customHeight="1" x14ac:dyDescent="0.2">
      <c r="A784" s="88"/>
      <c r="H784" s="27"/>
      <c r="L784" s="179"/>
      <c r="P784" s="27"/>
    </row>
    <row r="785" spans="1:16" ht="15.75" customHeight="1" x14ac:dyDescent="0.2">
      <c r="A785" s="88"/>
      <c r="H785" s="27"/>
      <c r="L785" s="179"/>
      <c r="P785" s="27"/>
    </row>
    <row r="786" spans="1:16" ht="15.75" customHeight="1" x14ac:dyDescent="0.2">
      <c r="A786" s="88"/>
      <c r="H786" s="27"/>
      <c r="L786" s="179"/>
      <c r="P786" s="27"/>
    </row>
    <row r="787" spans="1:16" ht="15.75" customHeight="1" x14ac:dyDescent="0.2">
      <c r="A787" s="88"/>
      <c r="H787" s="27"/>
      <c r="L787" s="179"/>
      <c r="P787" s="27"/>
    </row>
    <row r="788" spans="1:16" ht="15.75" customHeight="1" x14ac:dyDescent="0.2">
      <c r="A788" s="88"/>
      <c r="H788" s="27"/>
      <c r="L788" s="179"/>
      <c r="P788" s="27"/>
    </row>
    <row r="789" spans="1:16" ht="15.75" customHeight="1" x14ac:dyDescent="0.2">
      <c r="A789" s="88"/>
      <c r="H789" s="27"/>
      <c r="L789" s="179"/>
      <c r="P789" s="27"/>
    </row>
    <row r="790" spans="1:16" ht="15.75" customHeight="1" x14ac:dyDescent="0.2">
      <c r="A790" s="88"/>
      <c r="H790" s="27"/>
      <c r="L790" s="179"/>
      <c r="P790" s="27"/>
    </row>
    <row r="791" spans="1:16" ht="15.75" customHeight="1" x14ac:dyDescent="0.2">
      <c r="A791" s="88"/>
      <c r="H791" s="27"/>
      <c r="L791" s="179"/>
      <c r="P791" s="27"/>
    </row>
    <row r="792" spans="1:16" ht="15.75" customHeight="1" x14ac:dyDescent="0.2">
      <c r="A792" s="88"/>
      <c r="H792" s="27"/>
      <c r="L792" s="179"/>
      <c r="P792" s="27"/>
    </row>
    <row r="793" spans="1:16" ht="15.75" customHeight="1" x14ac:dyDescent="0.2">
      <c r="A793" s="88"/>
      <c r="H793" s="27"/>
      <c r="L793" s="179"/>
      <c r="P793" s="27"/>
    </row>
    <row r="794" spans="1:16" ht="15.75" customHeight="1" x14ac:dyDescent="0.2">
      <c r="A794" s="88"/>
      <c r="H794" s="27"/>
      <c r="L794" s="179"/>
      <c r="P794" s="27"/>
    </row>
    <row r="795" spans="1:16" ht="15.75" customHeight="1" x14ac:dyDescent="0.2">
      <c r="A795" s="88"/>
      <c r="H795" s="27"/>
      <c r="L795" s="179"/>
      <c r="P795" s="27"/>
    </row>
    <row r="796" spans="1:16" ht="15.75" customHeight="1" x14ac:dyDescent="0.2">
      <c r="A796" s="88"/>
      <c r="H796" s="27"/>
      <c r="L796" s="179"/>
      <c r="P796" s="27"/>
    </row>
    <row r="797" spans="1:16" ht="15.75" customHeight="1" x14ac:dyDescent="0.2">
      <c r="A797" s="88"/>
      <c r="H797" s="27"/>
      <c r="L797" s="179"/>
      <c r="P797" s="27"/>
    </row>
    <row r="798" spans="1:16" ht="15.75" customHeight="1" x14ac:dyDescent="0.2">
      <c r="A798" s="88"/>
      <c r="H798" s="27"/>
      <c r="L798" s="179"/>
      <c r="P798" s="27"/>
    </row>
    <row r="799" spans="1:16" ht="15.75" customHeight="1" x14ac:dyDescent="0.2">
      <c r="A799" s="88"/>
      <c r="H799" s="27"/>
      <c r="L799" s="179"/>
      <c r="P799" s="27"/>
    </row>
    <row r="800" spans="1:16" ht="15.75" customHeight="1" x14ac:dyDescent="0.2">
      <c r="A800" s="88"/>
      <c r="H800" s="27"/>
      <c r="L800" s="179"/>
      <c r="P800" s="27"/>
    </row>
    <row r="801" spans="1:16" ht="15.75" customHeight="1" x14ac:dyDescent="0.2">
      <c r="A801" s="88"/>
      <c r="H801" s="27"/>
      <c r="L801" s="179"/>
      <c r="P801" s="27"/>
    </row>
    <row r="802" spans="1:16" ht="15.75" customHeight="1" x14ac:dyDescent="0.2">
      <c r="A802" s="88"/>
      <c r="H802" s="27"/>
      <c r="L802" s="179"/>
      <c r="P802" s="27"/>
    </row>
    <row r="803" spans="1:16" ht="15.75" customHeight="1" x14ac:dyDescent="0.2">
      <c r="A803" s="88"/>
      <c r="H803" s="27"/>
      <c r="L803" s="179"/>
      <c r="P803" s="27"/>
    </row>
    <row r="804" spans="1:16" ht="15.75" customHeight="1" x14ac:dyDescent="0.2">
      <c r="A804" s="88"/>
      <c r="H804" s="27"/>
      <c r="L804" s="179"/>
      <c r="P804" s="27"/>
    </row>
    <row r="805" spans="1:16" ht="15.75" customHeight="1" x14ac:dyDescent="0.2">
      <c r="A805" s="88"/>
      <c r="H805" s="27"/>
      <c r="L805" s="179"/>
      <c r="P805" s="27"/>
    </row>
    <row r="806" spans="1:16" ht="15.75" customHeight="1" x14ac:dyDescent="0.2">
      <c r="A806" s="88"/>
      <c r="H806" s="27"/>
      <c r="L806" s="179"/>
      <c r="P806" s="27"/>
    </row>
    <row r="807" spans="1:16" ht="15.75" customHeight="1" x14ac:dyDescent="0.2">
      <c r="A807" s="88"/>
      <c r="H807" s="27"/>
      <c r="L807" s="179"/>
      <c r="P807" s="27"/>
    </row>
    <row r="808" spans="1:16" ht="15.75" customHeight="1" x14ac:dyDescent="0.2">
      <c r="A808" s="88"/>
      <c r="H808" s="27"/>
      <c r="L808" s="179"/>
      <c r="P808" s="27"/>
    </row>
    <row r="809" spans="1:16" ht="15.75" customHeight="1" x14ac:dyDescent="0.2">
      <c r="A809" s="88"/>
      <c r="H809" s="27"/>
      <c r="L809" s="179"/>
      <c r="P809" s="27"/>
    </row>
    <row r="810" spans="1:16" ht="15.75" customHeight="1" x14ac:dyDescent="0.2">
      <c r="A810" s="88"/>
      <c r="H810" s="27"/>
      <c r="L810" s="179"/>
      <c r="P810" s="27"/>
    </row>
    <row r="811" spans="1:16" ht="15.75" customHeight="1" x14ac:dyDescent="0.2">
      <c r="A811" s="88"/>
      <c r="H811" s="27"/>
      <c r="L811" s="179"/>
      <c r="P811" s="27"/>
    </row>
    <row r="812" spans="1:16" ht="15.75" customHeight="1" x14ac:dyDescent="0.2">
      <c r="A812" s="88"/>
      <c r="H812" s="27"/>
      <c r="L812" s="179"/>
      <c r="P812" s="27"/>
    </row>
    <row r="813" spans="1:16" ht="15.75" customHeight="1" x14ac:dyDescent="0.2">
      <c r="A813" s="88"/>
      <c r="H813" s="27"/>
      <c r="L813" s="179"/>
      <c r="P813" s="27"/>
    </row>
    <row r="814" spans="1:16" ht="15.75" customHeight="1" x14ac:dyDescent="0.2">
      <c r="A814" s="88"/>
      <c r="H814" s="27"/>
      <c r="L814" s="179"/>
      <c r="P814" s="27"/>
    </row>
    <row r="815" spans="1:16" ht="15.75" customHeight="1" x14ac:dyDescent="0.2">
      <c r="A815" s="88"/>
      <c r="H815" s="27"/>
      <c r="L815" s="179"/>
      <c r="P815" s="27"/>
    </row>
    <row r="816" spans="1:16" ht="15.75" customHeight="1" x14ac:dyDescent="0.2">
      <c r="A816" s="88"/>
      <c r="H816" s="27"/>
      <c r="L816" s="179"/>
      <c r="P816" s="27"/>
    </row>
    <row r="817" spans="1:16" ht="15.75" customHeight="1" x14ac:dyDescent="0.2">
      <c r="A817" s="88"/>
      <c r="H817" s="27"/>
      <c r="L817" s="179"/>
      <c r="P817" s="27"/>
    </row>
    <row r="818" spans="1:16" ht="15.75" customHeight="1" x14ac:dyDescent="0.2">
      <c r="A818" s="88"/>
      <c r="H818" s="27"/>
      <c r="L818" s="179"/>
      <c r="P818" s="27"/>
    </row>
    <row r="819" spans="1:16" ht="15.75" customHeight="1" x14ac:dyDescent="0.2">
      <c r="A819" s="88"/>
      <c r="H819" s="27"/>
      <c r="L819" s="179"/>
      <c r="P819" s="27"/>
    </row>
    <row r="820" spans="1:16" ht="15.75" customHeight="1" x14ac:dyDescent="0.2">
      <c r="A820" s="88"/>
      <c r="H820" s="27"/>
      <c r="L820" s="179"/>
      <c r="P820" s="27"/>
    </row>
    <row r="821" spans="1:16" ht="15.75" customHeight="1" x14ac:dyDescent="0.2">
      <c r="A821" s="88"/>
      <c r="H821" s="27"/>
      <c r="L821" s="179"/>
      <c r="P821" s="27"/>
    </row>
    <row r="822" spans="1:16" ht="15.75" customHeight="1" x14ac:dyDescent="0.2">
      <c r="A822" s="88"/>
      <c r="H822" s="27"/>
      <c r="L822" s="179"/>
      <c r="P822" s="27"/>
    </row>
    <row r="823" spans="1:16" ht="15.75" customHeight="1" x14ac:dyDescent="0.2">
      <c r="A823" s="88"/>
      <c r="H823" s="27"/>
      <c r="L823" s="179"/>
      <c r="P823" s="27"/>
    </row>
    <row r="824" spans="1:16" ht="15.75" customHeight="1" x14ac:dyDescent="0.2">
      <c r="A824" s="88"/>
      <c r="H824" s="27"/>
      <c r="L824" s="179"/>
      <c r="P824" s="27"/>
    </row>
    <row r="825" spans="1:16" ht="15.75" customHeight="1" x14ac:dyDescent="0.2">
      <c r="A825" s="88"/>
      <c r="H825" s="27"/>
      <c r="L825" s="179"/>
      <c r="P825" s="27"/>
    </row>
    <row r="826" spans="1:16" ht="15.75" customHeight="1" x14ac:dyDescent="0.2">
      <c r="A826" s="88"/>
      <c r="H826" s="27"/>
      <c r="L826" s="179"/>
      <c r="P826" s="27"/>
    </row>
    <row r="827" spans="1:16" ht="15.75" customHeight="1" x14ac:dyDescent="0.2">
      <c r="A827" s="88"/>
      <c r="H827" s="27"/>
      <c r="L827" s="179"/>
      <c r="P827" s="27"/>
    </row>
    <row r="828" spans="1:16" ht="15.75" customHeight="1" x14ac:dyDescent="0.2">
      <c r="A828" s="88"/>
      <c r="H828" s="27"/>
      <c r="L828" s="179"/>
      <c r="P828" s="27"/>
    </row>
    <row r="829" spans="1:16" ht="15.75" customHeight="1" x14ac:dyDescent="0.2">
      <c r="A829" s="88"/>
      <c r="H829" s="27"/>
      <c r="L829" s="179"/>
      <c r="P829" s="27"/>
    </row>
    <row r="830" spans="1:16" ht="15.75" customHeight="1" x14ac:dyDescent="0.2">
      <c r="A830" s="88"/>
      <c r="H830" s="27"/>
      <c r="L830" s="179"/>
      <c r="P830" s="27"/>
    </row>
    <row r="831" spans="1:16" ht="15.75" customHeight="1" x14ac:dyDescent="0.2">
      <c r="A831" s="88"/>
      <c r="H831" s="27"/>
      <c r="L831" s="179"/>
      <c r="P831" s="27"/>
    </row>
    <row r="832" spans="1:16" ht="15.75" customHeight="1" x14ac:dyDescent="0.2">
      <c r="A832" s="88"/>
      <c r="H832" s="27"/>
      <c r="L832" s="179"/>
      <c r="P832" s="27"/>
    </row>
    <row r="833" spans="1:16" ht="15.75" customHeight="1" x14ac:dyDescent="0.2">
      <c r="A833" s="88"/>
      <c r="H833" s="27"/>
      <c r="L833" s="179"/>
      <c r="P833" s="27"/>
    </row>
    <row r="834" spans="1:16" ht="15.75" customHeight="1" x14ac:dyDescent="0.2">
      <c r="A834" s="88"/>
      <c r="H834" s="27"/>
      <c r="L834" s="179"/>
      <c r="P834" s="27"/>
    </row>
    <row r="835" spans="1:16" ht="15.75" customHeight="1" x14ac:dyDescent="0.2">
      <c r="A835" s="88"/>
      <c r="H835" s="27"/>
      <c r="L835" s="179"/>
      <c r="P835" s="27"/>
    </row>
    <row r="836" spans="1:16" ht="15.75" customHeight="1" x14ac:dyDescent="0.2">
      <c r="A836" s="88"/>
      <c r="H836" s="27"/>
      <c r="L836" s="179"/>
      <c r="P836" s="27"/>
    </row>
    <row r="837" spans="1:16" ht="15.75" customHeight="1" x14ac:dyDescent="0.2">
      <c r="A837" s="88"/>
      <c r="H837" s="27"/>
      <c r="L837" s="179"/>
      <c r="P837" s="27"/>
    </row>
    <row r="838" spans="1:16" ht="15.75" customHeight="1" x14ac:dyDescent="0.2">
      <c r="A838" s="88"/>
      <c r="H838" s="27"/>
      <c r="L838" s="179"/>
      <c r="P838" s="27"/>
    </row>
    <row r="839" spans="1:16" ht="15.75" customHeight="1" x14ac:dyDescent="0.2">
      <c r="A839" s="88"/>
      <c r="H839" s="27"/>
      <c r="L839" s="179"/>
      <c r="P839" s="27"/>
    </row>
    <row r="840" spans="1:16" ht="15.75" customHeight="1" x14ac:dyDescent="0.2">
      <c r="A840" s="88"/>
      <c r="H840" s="27"/>
      <c r="L840" s="179"/>
      <c r="P840" s="27"/>
    </row>
    <row r="841" spans="1:16" ht="15.75" customHeight="1" x14ac:dyDescent="0.2">
      <c r="A841" s="88"/>
      <c r="H841" s="27"/>
      <c r="L841" s="179"/>
      <c r="P841" s="27"/>
    </row>
    <row r="842" spans="1:16" ht="15.75" customHeight="1" x14ac:dyDescent="0.2">
      <c r="A842" s="88"/>
      <c r="H842" s="27"/>
      <c r="L842" s="179"/>
      <c r="P842" s="27"/>
    </row>
    <row r="843" spans="1:16" ht="15.75" customHeight="1" x14ac:dyDescent="0.2">
      <c r="A843" s="88"/>
      <c r="H843" s="27"/>
      <c r="L843" s="179"/>
      <c r="P843" s="27"/>
    </row>
    <row r="844" spans="1:16" ht="15.75" customHeight="1" x14ac:dyDescent="0.2">
      <c r="A844" s="88"/>
      <c r="H844" s="27"/>
      <c r="L844" s="179"/>
      <c r="P844" s="27"/>
    </row>
    <row r="845" spans="1:16" ht="15.75" customHeight="1" x14ac:dyDescent="0.2">
      <c r="A845" s="88"/>
      <c r="H845" s="27"/>
      <c r="L845" s="179"/>
      <c r="P845" s="27"/>
    </row>
    <row r="846" spans="1:16" ht="15.75" customHeight="1" x14ac:dyDescent="0.2">
      <c r="A846" s="88"/>
      <c r="H846" s="27"/>
      <c r="L846" s="179"/>
      <c r="P846" s="27"/>
    </row>
    <row r="847" spans="1:16" ht="15.75" customHeight="1" x14ac:dyDescent="0.2">
      <c r="A847" s="88"/>
      <c r="H847" s="27"/>
      <c r="L847" s="179"/>
      <c r="P847" s="27"/>
    </row>
    <row r="848" spans="1:16" ht="15.75" customHeight="1" x14ac:dyDescent="0.2">
      <c r="A848" s="88"/>
      <c r="H848" s="27"/>
      <c r="L848" s="179"/>
      <c r="P848" s="27"/>
    </row>
    <row r="849" spans="1:16" ht="15.75" customHeight="1" x14ac:dyDescent="0.2">
      <c r="A849" s="88"/>
      <c r="H849" s="27"/>
      <c r="L849" s="179"/>
      <c r="P849" s="27"/>
    </row>
    <row r="850" spans="1:16" ht="15.75" customHeight="1" x14ac:dyDescent="0.2">
      <c r="A850" s="88"/>
      <c r="H850" s="27"/>
      <c r="L850" s="179"/>
      <c r="P850" s="27"/>
    </row>
    <row r="851" spans="1:16" ht="15.75" customHeight="1" x14ac:dyDescent="0.2">
      <c r="A851" s="88"/>
      <c r="H851" s="27"/>
      <c r="L851" s="179"/>
      <c r="P851" s="27"/>
    </row>
    <row r="852" spans="1:16" ht="15.75" customHeight="1" x14ac:dyDescent="0.2">
      <c r="A852" s="88"/>
      <c r="H852" s="27"/>
      <c r="L852" s="179"/>
      <c r="P852" s="27"/>
    </row>
    <row r="853" spans="1:16" ht="15.75" customHeight="1" x14ac:dyDescent="0.2">
      <c r="A853" s="88"/>
      <c r="H853" s="27"/>
      <c r="L853" s="179"/>
      <c r="P853" s="27"/>
    </row>
    <row r="854" spans="1:16" ht="15.75" customHeight="1" x14ac:dyDescent="0.2">
      <c r="A854" s="88"/>
      <c r="H854" s="27"/>
      <c r="L854" s="179"/>
      <c r="P854" s="27"/>
    </row>
    <row r="855" spans="1:16" ht="15.75" customHeight="1" x14ac:dyDescent="0.2">
      <c r="A855" s="88"/>
      <c r="H855" s="27"/>
      <c r="L855" s="179"/>
      <c r="P855" s="27"/>
    </row>
    <row r="856" spans="1:16" ht="15.75" customHeight="1" x14ac:dyDescent="0.2">
      <c r="A856" s="88"/>
      <c r="H856" s="27"/>
      <c r="L856" s="179"/>
      <c r="P856" s="27"/>
    </row>
    <row r="857" spans="1:16" ht="15.75" customHeight="1" x14ac:dyDescent="0.2">
      <c r="A857" s="88"/>
      <c r="H857" s="27"/>
      <c r="L857" s="179"/>
      <c r="P857" s="27"/>
    </row>
    <row r="858" spans="1:16" ht="15.75" customHeight="1" x14ac:dyDescent="0.2">
      <c r="A858" s="88"/>
      <c r="H858" s="27"/>
      <c r="L858" s="179"/>
      <c r="P858" s="27"/>
    </row>
    <row r="859" spans="1:16" ht="15.75" customHeight="1" x14ac:dyDescent="0.2">
      <c r="A859" s="88"/>
      <c r="H859" s="27"/>
      <c r="L859" s="179"/>
      <c r="P859" s="27"/>
    </row>
    <row r="860" spans="1:16" ht="15.75" customHeight="1" x14ac:dyDescent="0.2">
      <c r="A860" s="88"/>
      <c r="H860" s="27"/>
      <c r="L860" s="179"/>
      <c r="P860" s="27"/>
    </row>
    <row r="861" spans="1:16" ht="15.75" customHeight="1" x14ac:dyDescent="0.2">
      <c r="A861" s="88"/>
      <c r="H861" s="27"/>
      <c r="L861" s="179"/>
      <c r="P861" s="27"/>
    </row>
    <row r="862" spans="1:16" ht="15.75" customHeight="1" x14ac:dyDescent="0.2">
      <c r="A862" s="88"/>
      <c r="H862" s="27"/>
      <c r="L862" s="179"/>
      <c r="P862" s="27"/>
    </row>
    <row r="863" spans="1:16" ht="15.75" customHeight="1" x14ac:dyDescent="0.2">
      <c r="A863" s="88"/>
      <c r="H863" s="27"/>
      <c r="L863" s="179"/>
      <c r="P863" s="27"/>
    </row>
    <row r="864" spans="1:16" ht="15.75" customHeight="1" x14ac:dyDescent="0.2">
      <c r="A864" s="88"/>
      <c r="H864" s="27"/>
      <c r="L864" s="179"/>
      <c r="P864" s="27"/>
    </row>
    <row r="865" spans="1:16" ht="15.75" customHeight="1" x14ac:dyDescent="0.2">
      <c r="A865" s="88"/>
      <c r="H865" s="27"/>
      <c r="L865" s="179"/>
      <c r="P865" s="27"/>
    </row>
    <row r="866" spans="1:16" ht="15.75" customHeight="1" x14ac:dyDescent="0.2">
      <c r="A866" s="88"/>
      <c r="H866" s="27"/>
      <c r="L866" s="179"/>
      <c r="P866" s="27"/>
    </row>
    <row r="867" spans="1:16" ht="15.75" customHeight="1" x14ac:dyDescent="0.2">
      <c r="A867" s="88"/>
      <c r="H867" s="27"/>
      <c r="L867" s="179"/>
      <c r="P867" s="27"/>
    </row>
    <row r="868" spans="1:16" ht="15.75" customHeight="1" x14ac:dyDescent="0.2">
      <c r="A868" s="88"/>
      <c r="H868" s="27"/>
      <c r="L868" s="179"/>
      <c r="P868" s="27"/>
    </row>
    <row r="869" spans="1:16" ht="15.75" customHeight="1" x14ac:dyDescent="0.2">
      <c r="A869" s="88"/>
      <c r="H869" s="27"/>
      <c r="L869" s="179"/>
      <c r="P869" s="27"/>
    </row>
    <row r="870" spans="1:16" ht="15.75" customHeight="1" x14ac:dyDescent="0.2">
      <c r="A870" s="88"/>
      <c r="H870" s="27"/>
      <c r="L870" s="179"/>
      <c r="P870" s="27"/>
    </row>
    <row r="871" spans="1:16" ht="15.75" customHeight="1" x14ac:dyDescent="0.2">
      <c r="A871" s="88"/>
      <c r="H871" s="27"/>
      <c r="L871" s="179"/>
      <c r="P871" s="27"/>
    </row>
    <row r="872" spans="1:16" ht="15.75" customHeight="1" x14ac:dyDescent="0.2">
      <c r="A872" s="88"/>
      <c r="H872" s="27"/>
      <c r="L872" s="179"/>
      <c r="P872" s="27"/>
    </row>
    <row r="873" spans="1:16" ht="15.75" customHeight="1" x14ac:dyDescent="0.2">
      <c r="A873" s="88"/>
      <c r="H873" s="27"/>
      <c r="L873" s="179"/>
      <c r="P873" s="27"/>
    </row>
    <row r="874" spans="1:16" ht="15.75" customHeight="1" x14ac:dyDescent="0.2">
      <c r="A874" s="88"/>
      <c r="H874" s="27"/>
      <c r="L874" s="179"/>
      <c r="P874" s="27"/>
    </row>
    <row r="875" spans="1:16" ht="15.75" customHeight="1" x14ac:dyDescent="0.2">
      <c r="A875" s="88"/>
      <c r="H875" s="27"/>
      <c r="L875" s="179"/>
      <c r="P875" s="27"/>
    </row>
    <row r="876" spans="1:16" ht="15.75" customHeight="1" x14ac:dyDescent="0.2">
      <c r="A876" s="88"/>
      <c r="H876" s="27"/>
      <c r="L876" s="179"/>
      <c r="P876" s="27"/>
    </row>
    <row r="877" spans="1:16" ht="15.75" customHeight="1" x14ac:dyDescent="0.2">
      <c r="A877" s="88"/>
      <c r="H877" s="27"/>
      <c r="L877" s="179"/>
      <c r="P877" s="27"/>
    </row>
    <row r="878" spans="1:16" ht="15.75" customHeight="1" x14ac:dyDescent="0.2">
      <c r="A878" s="88"/>
      <c r="H878" s="27"/>
      <c r="L878" s="179"/>
      <c r="P878" s="27"/>
    </row>
    <row r="879" spans="1:16" ht="15.75" customHeight="1" x14ac:dyDescent="0.2">
      <c r="A879" s="88"/>
      <c r="H879" s="27"/>
      <c r="L879" s="179"/>
      <c r="P879" s="27"/>
    </row>
    <row r="880" spans="1:16" ht="15.75" customHeight="1" x14ac:dyDescent="0.2">
      <c r="A880" s="88"/>
      <c r="H880" s="27"/>
      <c r="L880" s="179"/>
      <c r="P880" s="27"/>
    </row>
    <row r="881" spans="1:16" ht="15.75" customHeight="1" x14ac:dyDescent="0.2">
      <c r="A881" s="88"/>
      <c r="H881" s="27"/>
      <c r="L881" s="179"/>
      <c r="P881" s="27"/>
    </row>
    <row r="882" spans="1:16" ht="15.75" customHeight="1" x14ac:dyDescent="0.2">
      <c r="A882" s="88"/>
      <c r="H882" s="27"/>
      <c r="L882" s="179"/>
      <c r="P882" s="27"/>
    </row>
    <row r="883" spans="1:16" ht="15.75" customHeight="1" x14ac:dyDescent="0.2">
      <c r="A883" s="88"/>
      <c r="H883" s="27"/>
      <c r="L883" s="179"/>
      <c r="P883" s="27"/>
    </row>
    <row r="884" spans="1:16" ht="15.75" customHeight="1" x14ac:dyDescent="0.2">
      <c r="A884" s="88"/>
      <c r="H884" s="27"/>
      <c r="L884" s="179"/>
      <c r="P884" s="27"/>
    </row>
    <row r="885" spans="1:16" ht="15.75" customHeight="1" x14ac:dyDescent="0.2">
      <c r="A885" s="88"/>
      <c r="H885" s="27"/>
      <c r="L885" s="179"/>
      <c r="P885" s="27"/>
    </row>
    <row r="886" spans="1:16" ht="15.75" customHeight="1" x14ac:dyDescent="0.2">
      <c r="A886" s="88"/>
      <c r="H886" s="27"/>
      <c r="L886" s="179"/>
      <c r="P886" s="27"/>
    </row>
    <row r="887" spans="1:16" ht="15.75" customHeight="1" x14ac:dyDescent="0.2">
      <c r="A887" s="88"/>
      <c r="H887" s="27"/>
      <c r="L887" s="179"/>
      <c r="P887" s="27"/>
    </row>
    <row r="888" spans="1:16" ht="15.75" customHeight="1" x14ac:dyDescent="0.2">
      <c r="A888" s="88"/>
      <c r="H888" s="27"/>
      <c r="L888" s="179"/>
      <c r="P888" s="27"/>
    </row>
    <row r="889" spans="1:16" ht="15.75" customHeight="1" x14ac:dyDescent="0.2">
      <c r="A889" s="88"/>
      <c r="H889" s="27"/>
      <c r="L889" s="179"/>
      <c r="P889" s="27"/>
    </row>
    <row r="890" spans="1:16" ht="15.75" customHeight="1" x14ac:dyDescent="0.2">
      <c r="A890" s="88"/>
      <c r="H890" s="27"/>
      <c r="L890" s="179"/>
      <c r="P890" s="27"/>
    </row>
    <row r="891" spans="1:16" ht="15.75" customHeight="1" x14ac:dyDescent="0.2">
      <c r="A891" s="88"/>
      <c r="H891" s="27"/>
      <c r="L891" s="179"/>
      <c r="P891" s="27"/>
    </row>
    <row r="892" spans="1:16" ht="15.75" customHeight="1" x14ac:dyDescent="0.2">
      <c r="A892" s="88"/>
      <c r="H892" s="27"/>
      <c r="L892" s="179"/>
      <c r="P892" s="27"/>
    </row>
    <row r="893" spans="1:16" ht="15.75" customHeight="1" x14ac:dyDescent="0.2">
      <c r="A893" s="88"/>
      <c r="H893" s="27"/>
      <c r="L893" s="179"/>
      <c r="P893" s="27"/>
    </row>
    <row r="894" spans="1:16" ht="15.75" customHeight="1" x14ac:dyDescent="0.2">
      <c r="A894" s="88"/>
      <c r="H894" s="27"/>
      <c r="L894" s="179"/>
      <c r="P894" s="27"/>
    </row>
    <row r="895" spans="1:16" ht="15.75" customHeight="1" x14ac:dyDescent="0.2">
      <c r="A895" s="88"/>
      <c r="H895" s="27"/>
      <c r="L895" s="179"/>
      <c r="P895" s="27"/>
    </row>
    <row r="896" spans="1:16" ht="15.75" customHeight="1" x14ac:dyDescent="0.2">
      <c r="A896" s="88"/>
      <c r="H896" s="27"/>
      <c r="L896" s="179"/>
      <c r="P896" s="27"/>
    </row>
    <row r="897" spans="1:16" ht="15.75" customHeight="1" x14ac:dyDescent="0.2">
      <c r="A897" s="88"/>
      <c r="H897" s="27"/>
      <c r="L897" s="179"/>
      <c r="P897" s="27"/>
    </row>
    <row r="898" spans="1:16" ht="15.75" customHeight="1" x14ac:dyDescent="0.2">
      <c r="A898" s="88"/>
      <c r="H898" s="27"/>
      <c r="L898" s="179"/>
      <c r="P898" s="27"/>
    </row>
    <row r="899" spans="1:16" ht="15.75" customHeight="1" x14ac:dyDescent="0.2">
      <c r="A899" s="88"/>
      <c r="H899" s="27"/>
      <c r="L899" s="179"/>
      <c r="P899" s="27"/>
    </row>
    <row r="900" spans="1:16" ht="15.75" customHeight="1" x14ac:dyDescent="0.2">
      <c r="A900" s="88"/>
      <c r="H900" s="27"/>
      <c r="L900" s="179"/>
      <c r="P900" s="27"/>
    </row>
    <row r="901" spans="1:16" ht="15.75" customHeight="1" x14ac:dyDescent="0.2">
      <c r="A901" s="88"/>
      <c r="H901" s="27"/>
      <c r="L901" s="179"/>
      <c r="P901" s="27"/>
    </row>
    <row r="902" spans="1:16" ht="15.75" customHeight="1" x14ac:dyDescent="0.2">
      <c r="A902" s="88"/>
      <c r="H902" s="27"/>
      <c r="L902" s="179"/>
      <c r="P902" s="27"/>
    </row>
    <row r="903" spans="1:16" ht="15.75" customHeight="1" x14ac:dyDescent="0.2">
      <c r="A903" s="88"/>
      <c r="H903" s="27"/>
      <c r="L903" s="179"/>
      <c r="P903" s="27"/>
    </row>
    <row r="904" spans="1:16" ht="15.75" customHeight="1" x14ac:dyDescent="0.2">
      <c r="A904" s="88"/>
      <c r="H904" s="27"/>
      <c r="L904" s="179"/>
      <c r="P904" s="27"/>
    </row>
    <row r="905" spans="1:16" ht="15.75" customHeight="1" x14ac:dyDescent="0.2">
      <c r="A905" s="88"/>
      <c r="H905" s="27"/>
      <c r="L905" s="179"/>
      <c r="P905" s="27"/>
    </row>
    <row r="906" spans="1:16" ht="15.75" customHeight="1" x14ac:dyDescent="0.2">
      <c r="A906" s="88"/>
      <c r="H906" s="27"/>
      <c r="L906" s="179"/>
      <c r="P906" s="27"/>
    </row>
    <row r="907" spans="1:16" ht="15.75" customHeight="1" x14ac:dyDescent="0.2">
      <c r="A907" s="88"/>
      <c r="H907" s="27"/>
      <c r="L907" s="179"/>
      <c r="P907" s="27"/>
    </row>
    <row r="908" spans="1:16" ht="15.75" customHeight="1" x14ac:dyDescent="0.2">
      <c r="A908" s="88"/>
      <c r="H908" s="27"/>
      <c r="L908" s="179"/>
      <c r="P908" s="27"/>
    </row>
    <row r="909" spans="1:16" ht="15.75" customHeight="1" x14ac:dyDescent="0.2">
      <c r="A909" s="88"/>
      <c r="H909" s="27"/>
      <c r="L909" s="179"/>
      <c r="P909" s="27"/>
    </row>
    <row r="910" spans="1:16" ht="15.75" customHeight="1" x14ac:dyDescent="0.2">
      <c r="A910" s="88"/>
      <c r="H910" s="27"/>
      <c r="L910" s="179"/>
      <c r="P910" s="27"/>
    </row>
    <row r="911" spans="1:16" ht="15.75" customHeight="1" x14ac:dyDescent="0.2">
      <c r="A911" s="88"/>
      <c r="H911" s="27"/>
      <c r="L911" s="179"/>
      <c r="P911" s="27"/>
    </row>
    <row r="912" spans="1:16" ht="15.75" customHeight="1" x14ac:dyDescent="0.2">
      <c r="A912" s="88"/>
      <c r="H912" s="27"/>
      <c r="L912" s="179"/>
      <c r="P912" s="27"/>
    </row>
    <row r="913" spans="1:16" ht="15.75" customHeight="1" x14ac:dyDescent="0.2">
      <c r="A913" s="88"/>
      <c r="H913" s="27"/>
      <c r="L913" s="179"/>
      <c r="P913" s="27"/>
    </row>
    <row r="914" spans="1:16" ht="15.75" customHeight="1" x14ac:dyDescent="0.2">
      <c r="A914" s="88"/>
      <c r="H914" s="27"/>
      <c r="L914" s="179"/>
      <c r="P914" s="27"/>
    </row>
    <row r="915" spans="1:16" ht="15.75" customHeight="1" x14ac:dyDescent="0.2">
      <c r="A915" s="88"/>
      <c r="H915" s="27"/>
      <c r="L915" s="179"/>
      <c r="P915" s="27"/>
    </row>
    <row r="916" spans="1:16" ht="15.75" customHeight="1" x14ac:dyDescent="0.2">
      <c r="A916" s="88"/>
      <c r="H916" s="27"/>
      <c r="L916" s="179"/>
      <c r="P916" s="27"/>
    </row>
    <row r="917" spans="1:16" ht="15.75" customHeight="1" x14ac:dyDescent="0.2">
      <c r="A917" s="88"/>
      <c r="H917" s="27"/>
      <c r="L917" s="179"/>
      <c r="P917" s="27"/>
    </row>
    <row r="918" spans="1:16" ht="15.75" customHeight="1" x14ac:dyDescent="0.2">
      <c r="A918" s="88"/>
      <c r="H918" s="27"/>
      <c r="L918" s="179"/>
      <c r="P918" s="27"/>
    </row>
    <row r="919" spans="1:16" ht="15.75" customHeight="1" x14ac:dyDescent="0.2">
      <c r="A919" s="88"/>
      <c r="H919" s="27"/>
      <c r="L919" s="179"/>
      <c r="P919" s="27"/>
    </row>
    <row r="920" spans="1:16" ht="15.75" customHeight="1" x14ac:dyDescent="0.2">
      <c r="A920" s="88"/>
      <c r="H920" s="27"/>
      <c r="L920" s="179"/>
      <c r="P920" s="27"/>
    </row>
    <row r="921" spans="1:16" ht="15.75" customHeight="1" x14ac:dyDescent="0.2">
      <c r="A921" s="88"/>
      <c r="H921" s="27"/>
      <c r="L921" s="179"/>
      <c r="P921" s="27"/>
    </row>
    <row r="922" spans="1:16" ht="15.75" customHeight="1" x14ac:dyDescent="0.2">
      <c r="A922" s="88"/>
      <c r="H922" s="27"/>
      <c r="L922" s="179"/>
      <c r="P922" s="27"/>
    </row>
    <row r="923" spans="1:16" ht="15.75" customHeight="1" x14ac:dyDescent="0.2">
      <c r="A923" s="88"/>
      <c r="H923" s="27"/>
      <c r="L923" s="179"/>
      <c r="P923" s="27"/>
    </row>
    <row r="924" spans="1:16" ht="15.75" customHeight="1" x14ac:dyDescent="0.2">
      <c r="A924" s="88"/>
      <c r="H924" s="27"/>
      <c r="L924" s="179"/>
      <c r="P924" s="27"/>
    </row>
    <row r="925" spans="1:16" ht="15.75" customHeight="1" x14ac:dyDescent="0.2">
      <c r="A925" s="88"/>
      <c r="H925" s="27"/>
      <c r="L925" s="179"/>
      <c r="P925" s="27"/>
    </row>
    <row r="926" spans="1:16" ht="15.75" customHeight="1" x14ac:dyDescent="0.2">
      <c r="A926" s="88"/>
      <c r="H926" s="27"/>
      <c r="L926" s="179"/>
      <c r="P926" s="27"/>
    </row>
    <row r="927" spans="1:16" ht="15.75" customHeight="1" x14ac:dyDescent="0.2">
      <c r="A927" s="88"/>
      <c r="H927" s="27"/>
      <c r="L927" s="179"/>
      <c r="P927" s="27"/>
    </row>
    <row r="928" spans="1:16" ht="15.75" customHeight="1" x14ac:dyDescent="0.2">
      <c r="A928" s="88"/>
      <c r="H928" s="27"/>
      <c r="L928" s="179"/>
      <c r="P928" s="27"/>
    </row>
    <row r="929" spans="1:16" ht="15.75" customHeight="1" x14ac:dyDescent="0.2">
      <c r="A929" s="88"/>
      <c r="H929" s="27"/>
      <c r="L929" s="179"/>
      <c r="P929" s="27"/>
    </row>
    <row r="930" spans="1:16" ht="15.75" customHeight="1" x14ac:dyDescent="0.2">
      <c r="A930" s="88"/>
      <c r="H930" s="27"/>
      <c r="L930" s="179"/>
      <c r="P930" s="27"/>
    </row>
    <row r="931" spans="1:16" ht="15.75" customHeight="1" x14ac:dyDescent="0.2">
      <c r="A931" s="88"/>
      <c r="H931" s="27"/>
      <c r="L931" s="179"/>
      <c r="P931" s="27"/>
    </row>
    <row r="932" spans="1:16" ht="15.75" customHeight="1" x14ac:dyDescent="0.2">
      <c r="A932" s="88"/>
      <c r="H932" s="27"/>
      <c r="L932" s="179"/>
      <c r="P932" s="27"/>
    </row>
    <row r="933" spans="1:16" ht="15.75" customHeight="1" x14ac:dyDescent="0.2">
      <c r="A933" s="88"/>
      <c r="H933" s="27"/>
      <c r="L933" s="179"/>
      <c r="P933" s="27"/>
    </row>
    <row r="934" spans="1:16" ht="15.75" customHeight="1" x14ac:dyDescent="0.2">
      <c r="A934" s="88"/>
      <c r="H934" s="27"/>
      <c r="L934" s="179"/>
      <c r="P934" s="27"/>
    </row>
    <row r="935" spans="1:16" ht="15.75" customHeight="1" x14ac:dyDescent="0.2">
      <c r="A935" s="88"/>
      <c r="H935" s="27"/>
      <c r="L935" s="179"/>
      <c r="P935" s="27"/>
    </row>
    <row r="936" spans="1:16" ht="15.75" customHeight="1" x14ac:dyDescent="0.2">
      <c r="A936" s="88"/>
      <c r="H936" s="27"/>
      <c r="L936" s="179"/>
      <c r="P936" s="27"/>
    </row>
    <row r="937" spans="1:16" ht="15.75" customHeight="1" x14ac:dyDescent="0.2">
      <c r="A937" s="88"/>
      <c r="H937" s="27"/>
      <c r="L937" s="179"/>
      <c r="P937" s="27"/>
    </row>
    <row r="938" spans="1:16" ht="15.75" customHeight="1" x14ac:dyDescent="0.2">
      <c r="A938" s="88"/>
      <c r="H938" s="27"/>
      <c r="L938" s="179"/>
      <c r="P938" s="27"/>
    </row>
    <row r="939" spans="1:16" ht="15.75" customHeight="1" x14ac:dyDescent="0.2">
      <c r="A939" s="88"/>
      <c r="H939" s="27"/>
      <c r="L939" s="179"/>
      <c r="P939" s="27"/>
    </row>
    <row r="940" spans="1:16" ht="15.75" customHeight="1" x14ac:dyDescent="0.2">
      <c r="A940" s="88"/>
      <c r="H940" s="27"/>
      <c r="L940" s="179"/>
      <c r="P940" s="27"/>
    </row>
    <row r="941" spans="1:16" ht="15.75" customHeight="1" x14ac:dyDescent="0.2">
      <c r="A941" s="88"/>
      <c r="H941" s="27"/>
      <c r="L941" s="179"/>
      <c r="P941" s="27"/>
    </row>
    <row r="942" spans="1:16" ht="15.75" customHeight="1" x14ac:dyDescent="0.2">
      <c r="A942" s="88"/>
      <c r="H942" s="27"/>
      <c r="L942" s="179"/>
      <c r="P942" s="27"/>
    </row>
    <row r="943" spans="1:16" ht="15.75" customHeight="1" x14ac:dyDescent="0.2">
      <c r="A943" s="88"/>
      <c r="H943" s="27"/>
      <c r="L943" s="179"/>
      <c r="P943" s="27"/>
    </row>
    <row r="944" spans="1:16" ht="15.75" customHeight="1" x14ac:dyDescent="0.2">
      <c r="A944" s="88"/>
      <c r="H944" s="27"/>
      <c r="L944" s="179"/>
      <c r="P944" s="27"/>
    </row>
    <row r="945" spans="1:16" ht="15.75" customHeight="1" x14ac:dyDescent="0.2">
      <c r="A945" s="88"/>
      <c r="H945" s="27"/>
      <c r="L945" s="179"/>
      <c r="P945" s="27"/>
    </row>
    <row r="946" spans="1:16" ht="15.75" customHeight="1" x14ac:dyDescent="0.2">
      <c r="A946" s="88"/>
      <c r="H946" s="27"/>
      <c r="L946" s="179"/>
      <c r="P946" s="27"/>
    </row>
    <row r="947" spans="1:16" ht="15.75" customHeight="1" x14ac:dyDescent="0.2">
      <c r="A947" s="88"/>
      <c r="H947" s="27"/>
      <c r="L947" s="179"/>
      <c r="P947" s="27"/>
    </row>
    <row r="948" spans="1:16" ht="15.75" customHeight="1" x14ac:dyDescent="0.2">
      <c r="A948" s="88"/>
      <c r="H948" s="27"/>
      <c r="L948" s="179"/>
      <c r="P948" s="27"/>
    </row>
    <row r="949" spans="1:16" ht="15.75" customHeight="1" x14ac:dyDescent="0.2">
      <c r="A949" s="88"/>
      <c r="H949" s="27"/>
      <c r="L949" s="179"/>
      <c r="P949" s="27"/>
    </row>
    <row r="950" spans="1:16" ht="15.75" customHeight="1" x14ac:dyDescent="0.2">
      <c r="A950" s="88"/>
      <c r="H950" s="27"/>
      <c r="L950" s="179"/>
      <c r="P950" s="27"/>
    </row>
    <row r="951" spans="1:16" ht="15.75" customHeight="1" x14ac:dyDescent="0.2">
      <c r="A951" s="88"/>
      <c r="H951" s="27"/>
      <c r="L951" s="179"/>
      <c r="P951" s="27"/>
    </row>
    <row r="952" spans="1:16" ht="15.75" customHeight="1" x14ac:dyDescent="0.2">
      <c r="A952" s="88"/>
      <c r="H952" s="27"/>
      <c r="L952" s="179"/>
      <c r="P952" s="27"/>
    </row>
    <row r="953" spans="1:16" ht="15.75" customHeight="1" x14ac:dyDescent="0.2">
      <c r="A953" s="88"/>
      <c r="H953" s="27"/>
      <c r="L953" s="179"/>
      <c r="P953" s="27"/>
    </row>
    <row r="954" spans="1:16" ht="15.75" customHeight="1" x14ac:dyDescent="0.2">
      <c r="A954" s="88"/>
      <c r="H954" s="27"/>
      <c r="L954" s="179"/>
      <c r="P954" s="27"/>
    </row>
    <row r="955" spans="1:16" ht="15.75" customHeight="1" x14ac:dyDescent="0.2">
      <c r="A955" s="88"/>
      <c r="H955" s="27"/>
      <c r="L955" s="179"/>
      <c r="P955" s="27"/>
    </row>
    <row r="956" spans="1:16" ht="15.75" customHeight="1" x14ac:dyDescent="0.2">
      <c r="A956" s="88"/>
      <c r="H956" s="27"/>
      <c r="L956" s="179"/>
      <c r="P956" s="27"/>
    </row>
    <row r="957" spans="1:16" ht="15.75" customHeight="1" x14ac:dyDescent="0.2">
      <c r="A957" s="88"/>
      <c r="H957" s="27"/>
      <c r="L957" s="179"/>
      <c r="P957" s="27"/>
    </row>
    <row r="958" spans="1:16" ht="15.75" customHeight="1" x14ac:dyDescent="0.2">
      <c r="A958" s="88"/>
      <c r="H958" s="27"/>
      <c r="L958" s="179"/>
      <c r="P958" s="27"/>
    </row>
    <row r="959" spans="1:16" ht="15.75" customHeight="1" x14ac:dyDescent="0.2">
      <c r="A959" s="88"/>
      <c r="H959" s="27"/>
      <c r="L959" s="179"/>
      <c r="P959" s="27"/>
    </row>
    <row r="960" spans="1:16" ht="15.75" customHeight="1" x14ac:dyDescent="0.2">
      <c r="A960" s="88"/>
      <c r="H960" s="27"/>
      <c r="L960" s="179"/>
      <c r="P960" s="27"/>
    </row>
    <row r="961" spans="1:16" ht="15.75" customHeight="1" x14ac:dyDescent="0.2">
      <c r="A961" s="88"/>
      <c r="H961" s="27"/>
      <c r="L961" s="179"/>
      <c r="P961" s="27"/>
    </row>
    <row r="962" spans="1:16" ht="15.75" customHeight="1" x14ac:dyDescent="0.2">
      <c r="A962" s="88"/>
      <c r="H962" s="27"/>
      <c r="L962" s="179"/>
      <c r="P962" s="27"/>
    </row>
    <row r="963" spans="1:16" ht="15.75" customHeight="1" x14ac:dyDescent="0.2">
      <c r="A963" s="88"/>
      <c r="H963" s="27"/>
      <c r="L963" s="179"/>
      <c r="P963" s="27"/>
    </row>
    <row r="964" spans="1:16" ht="15.75" customHeight="1" x14ac:dyDescent="0.2">
      <c r="A964" s="88"/>
      <c r="H964" s="27"/>
      <c r="L964" s="179"/>
      <c r="P964" s="27"/>
    </row>
    <row r="965" spans="1:16" ht="15.75" customHeight="1" x14ac:dyDescent="0.2">
      <c r="A965" s="88"/>
      <c r="H965" s="27"/>
      <c r="L965" s="179"/>
      <c r="P965" s="27"/>
    </row>
    <row r="966" spans="1:16" ht="15.75" customHeight="1" x14ac:dyDescent="0.2">
      <c r="A966" s="88"/>
      <c r="H966" s="27"/>
      <c r="L966" s="179"/>
      <c r="P966" s="27"/>
    </row>
    <row r="967" spans="1:16" ht="15.75" customHeight="1" x14ac:dyDescent="0.2">
      <c r="A967" s="88"/>
      <c r="H967" s="27"/>
      <c r="L967" s="179"/>
      <c r="P967" s="27"/>
    </row>
    <row r="968" spans="1:16" ht="15.75" customHeight="1" x14ac:dyDescent="0.2">
      <c r="A968" s="88"/>
      <c r="H968" s="27"/>
      <c r="L968" s="179"/>
      <c r="P968" s="27"/>
    </row>
    <row r="969" spans="1:16" ht="15.75" customHeight="1" x14ac:dyDescent="0.2">
      <c r="A969" s="88"/>
      <c r="H969" s="27"/>
      <c r="L969" s="179"/>
      <c r="P969" s="27"/>
    </row>
    <row r="970" spans="1:16" ht="15.75" customHeight="1" x14ac:dyDescent="0.2">
      <c r="A970" s="88"/>
      <c r="H970" s="27"/>
      <c r="L970" s="179"/>
      <c r="P970" s="27"/>
    </row>
    <row r="971" spans="1:16" ht="15.75" customHeight="1" x14ac:dyDescent="0.2">
      <c r="A971" s="88"/>
      <c r="H971" s="27"/>
      <c r="L971" s="179"/>
      <c r="P971" s="27"/>
    </row>
    <row r="972" spans="1:16" ht="15.75" customHeight="1" x14ac:dyDescent="0.2">
      <c r="A972" s="88"/>
      <c r="H972" s="27"/>
      <c r="L972" s="179"/>
      <c r="P972" s="27"/>
    </row>
    <row r="973" spans="1:16" ht="15.75" customHeight="1" x14ac:dyDescent="0.2">
      <c r="A973" s="88"/>
      <c r="H973" s="27"/>
      <c r="L973" s="179"/>
      <c r="P973" s="27"/>
    </row>
    <row r="974" spans="1:16" ht="15.75" customHeight="1" x14ac:dyDescent="0.2">
      <c r="A974" s="88"/>
      <c r="H974" s="27"/>
      <c r="L974" s="179"/>
      <c r="P974" s="27"/>
    </row>
    <row r="975" spans="1:16" ht="15.75" customHeight="1" x14ac:dyDescent="0.2">
      <c r="A975" s="88"/>
      <c r="H975" s="27"/>
      <c r="L975" s="179"/>
      <c r="P975" s="27"/>
    </row>
    <row r="976" spans="1:16" ht="15.75" customHeight="1" x14ac:dyDescent="0.2">
      <c r="A976" s="88"/>
      <c r="H976" s="27"/>
      <c r="L976" s="179"/>
      <c r="P976" s="27"/>
    </row>
    <row r="977" spans="1:16" ht="15.75" customHeight="1" x14ac:dyDescent="0.2">
      <c r="A977" s="88"/>
      <c r="H977" s="27"/>
      <c r="L977" s="179"/>
      <c r="P977" s="27"/>
    </row>
    <row r="978" spans="1:16" ht="15.75" customHeight="1" x14ac:dyDescent="0.2">
      <c r="A978" s="88"/>
      <c r="H978" s="27"/>
      <c r="L978" s="179"/>
      <c r="P978" s="27"/>
    </row>
    <row r="979" spans="1:16" ht="15.75" customHeight="1" x14ac:dyDescent="0.2">
      <c r="A979" s="88"/>
      <c r="H979" s="27"/>
      <c r="L979" s="179"/>
      <c r="P979" s="27"/>
    </row>
    <row r="980" spans="1:16" ht="15.75" customHeight="1" x14ac:dyDescent="0.2">
      <c r="A980" s="88"/>
      <c r="H980" s="27"/>
      <c r="L980" s="179"/>
      <c r="P980" s="27"/>
    </row>
    <row r="981" spans="1:16" ht="15.75" customHeight="1" x14ac:dyDescent="0.2">
      <c r="A981" s="88"/>
      <c r="H981" s="27"/>
      <c r="L981" s="179"/>
      <c r="P981" s="27"/>
    </row>
    <row r="982" spans="1:16" ht="15.75" customHeight="1" x14ac:dyDescent="0.2">
      <c r="A982" s="88"/>
      <c r="H982" s="27"/>
      <c r="L982" s="179"/>
      <c r="P982" s="27"/>
    </row>
    <row r="983" spans="1:16" ht="15.75" customHeight="1" x14ac:dyDescent="0.2">
      <c r="A983" s="88"/>
      <c r="H983" s="27"/>
      <c r="L983" s="179"/>
      <c r="P983" s="27"/>
    </row>
    <row r="984" spans="1:16" ht="15.75" customHeight="1" x14ac:dyDescent="0.2">
      <c r="A984" s="88"/>
      <c r="H984" s="27"/>
      <c r="L984" s="179"/>
      <c r="P984" s="27"/>
    </row>
    <row r="985" spans="1:16" ht="15.75" customHeight="1" x14ac:dyDescent="0.2">
      <c r="A985" s="88"/>
      <c r="H985" s="27"/>
      <c r="L985" s="179"/>
      <c r="P985" s="27"/>
    </row>
    <row r="986" spans="1:16" ht="15.75" customHeight="1" x14ac:dyDescent="0.2">
      <c r="A986" s="88"/>
      <c r="H986" s="27"/>
      <c r="L986" s="179"/>
      <c r="P986" s="27"/>
    </row>
    <row r="987" spans="1:16" ht="15.75" customHeight="1" x14ac:dyDescent="0.2">
      <c r="A987" s="88"/>
      <c r="H987" s="27"/>
      <c r="L987" s="179"/>
      <c r="P987" s="27"/>
    </row>
    <row r="988" spans="1:16" ht="15.75" customHeight="1" x14ac:dyDescent="0.2">
      <c r="A988" s="88"/>
      <c r="H988" s="27"/>
      <c r="L988" s="179"/>
      <c r="P988" s="27"/>
    </row>
    <row r="989" spans="1:16" ht="15.75" customHeight="1" x14ac:dyDescent="0.2">
      <c r="A989" s="88"/>
      <c r="H989" s="27"/>
      <c r="L989" s="179"/>
      <c r="P989" s="27"/>
    </row>
    <row r="990" spans="1:16" ht="15.75" customHeight="1" x14ac:dyDescent="0.2">
      <c r="A990" s="88"/>
      <c r="H990" s="27"/>
      <c r="L990" s="179"/>
      <c r="P990" s="27"/>
    </row>
    <row r="991" spans="1:16" ht="15.75" customHeight="1" x14ac:dyDescent="0.2">
      <c r="A991" s="88"/>
      <c r="H991" s="27"/>
      <c r="L991" s="179"/>
      <c r="P991" s="27"/>
    </row>
    <row r="992" spans="1:16" ht="15.75" customHeight="1" x14ac:dyDescent="0.2">
      <c r="A992" s="88"/>
      <c r="H992" s="27"/>
      <c r="L992" s="179"/>
      <c r="P992" s="27"/>
    </row>
    <row r="993" spans="1:16" ht="15.75" customHeight="1" x14ac:dyDescent="0.2">
      <c r="A993" s="88"/>
      <c r="H993" s="27"/>
      <c r="L993" s="179"/>
      <c r="P993" s="27"/>
    </row>
    <row r="994" spans="1:16" ht="15.75" customHeight="1" x14ac:dyDescent="0.2">
      <c r="A994" s="88"/>
      <c r="H994" s="27"/>
      <c r="L994" s="179"/>
      <c r="P994" s="27"/>
    </row>
    <row r="995" spans="1:16" ht="15.75" customHeight="1" x14ac:dyDescent="0.2">
      <c r="A995" s="88"/>
      <c r="H995" s="27"/>
      <c r="L995" s="179"/>
      <c r="P995" s="27"/>
    </row>
    <row r="996" spans="1:16" ht="15.75" customHeight="1" x14ac:dyDescent="0.2">
      <c r="A996" s="88"/>
      <c r="H996" s="27"/>
      <c r="L996" s="179"/>
      <c r="P996" s="27"/>
    </row>
    <row r="997" spans="1:16" ht="15.75" customHeight="1" x14ac:dyDescent="0.2">
      <c r="A997" s="88"/>
      <c r="H997" s="27"/>
      <c r="L997" s="179"/>
      <c r="P997" s="27"/>
    </row>
    <row r="998" spans="1:16" ht="15.75" customHeight="1" x14ac:dyDescent="0.2">
      <c r="A998" s="88"/>
      <c r="H998" s="27"/>
      <c r="L998" s="179"/>
      <c r="P998" s="27"/>
    </row>
    <row r="999" spans="1:16" ht="15.75" customHeight="1" x14ac:dyDescent="0.2">
      <c r="A999" s="88"/>
      <c r="H999" s="27"/>
      <c r="L999" s="179"/>
      <c r="P999" s="27"/>
    </row>
    <row r="1000" spans="1:16" ht="15.75" customHeight="1" x14ac:dyDescent="0.2">
      <c r="A1000" s="88"/>
      <c r="H1000" s="27"/>
      <c r="L1000" s="179"/>
      <c r="P1000" s="27"/>
    </row>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Z1000"/>
  <sheetViews>
    <sheetView workbookViewId="0">
      <selection activeCell="D16" sqref="D16"/>
    </sheetView>
  </sheetViews>
  <sheetFormatPr baseColWidth="10" defaultColWidth="11.1640625" defaultRowHeight="15" customHeight="1" x14ac:dyDescent="0.2"/>
  <cols>
    <col min="1" max="1" width="20.5" customWidth="1"/>
    <col min="2" max="2" width="8.1640625" customWidth="1"/>
    <col min="3" max="3" width="18" customWidth="1"/>
    <col min="4" max="4" width="47" customWidth="1"/>
    <col min="5" max="5" width="4.6640625" customWidth="1"/>
    <col min="6" max="6" width="25.5" customWidth="1"/>
    <col min="7" max="7" width="18.5" customWidth="1"/>
    <col min="8" max="8" width="15.6640625" customWidth="1"/>
    <col min="9" max="9" width="13.6640625" customWidth="1"/>
    <col min="10" max="10" width="21.83203125" customWidth="1"/>
    <col min="11" max="11" width="19.83203125" customWidth="1"/>
    <col min="12" max="12" width="10.5" customWidth="1"/>
    <col min="13" max="13" width="10.6640625" customWidth="1"/>
    <col min="14" max="14" width="13" customWidth="1"/>
    <col min="15" max="15" width="10.5" customWidth="1"/>
    <col min="16" max="16" width="19.83203125" customWidth="1"/>
    <col min="17" max="17" width="10.5" customWidth="1"/>
    <col min="18" max="18" width="10.6640625" customWidth="1"/>
    <col min="19" max="19" width="13" customWidth="1"/>
    <col min="20" max="26" width="10.5" customWidth="1"/>
  </cols>
  <sheetData>
    <row r="1" spans="1:26" ht="15.75" customHeight="1" x14ac:dyDescent="0.2">
      <c r="A1" s="196" t="s">
        <v>279</v>
      </c>
      <c r="B1" s="196"/>
      <c r="C1" s="196"/>
      <c r="D1" s="196"/>
      <c r="E1" s="196"/>
      <c r="F1" s="196"/>
      <c r="G1" s="196"/>
      <c r="H1" s="196"/>
      <c r="I1" s="196"/>
      <c r="J1" s="196"/>
      <c r="K1" s="196"/>
      <c r="L1" s="196"/>
      <c r="M1" s="196"/>
      <c r="N1" s="196"/>
      <c r="O1" s="196"/>
      <c r="P1" s="196"/>
      <c r="Q1" s="196"/>
      <c r="R1" s="196"/>
      <c r="S1" s="196"/>
      <c r="T1" s="196"/>
      <c r="U1" s="196"/>
      <c r="V1" s="196"/>
      <c r="W1" s="196"/>
      <c r="X1" s="196"/>
      <c r="Y1" s="196"/>
      <c r="Z1" s="196"/>
    </row>
    <row r="2" spans="1:26" ht="15.75" customHeight="1" x14ac:dyDescent="0.2"/>
    <row r="3" spans="1:26" ht="15.75" customHeight="1" x14ac:dyDescent="0.2">
      <c r="A3" s="28" t="s">
        <v>37</v>
      </c>
      <c r="B3" s="29"/>
      <c r="C3" s="29"/>
      <c r="D3" s="30" t="s">
        <v>287</v>
      </c>
      <c r="E3" s="31"/>
      <c r="F3" s="32" t="s">
        <v>38</v>
      </c>
      <c r="G3" s="33" t="s">
        <v>39</v>
      </c>
      <c r="H3" s="34" t="s">
        <v>40</v>
      </c>
      <c r="I3" s="35" t="s">
        <v>41</v>
      </c>
      <c r="K3" s="264" t="s">
        <v>42</v>
      </c>
      <c r="L3" s="265"/>
      <c r="M3" s="265"/>
      <c r="N3" s="266"/>
      <c r="P3" s="264" t="s">
        <v>43</v>
      </c>
      <c r="Q3" s="265"/>
      <c r="R3" s="265"/>
      <c r="S3" s="266"/>
    </row>
    <row r="4" spans="1:26" ht="15.75" customHeight="1" x14ac:dyDescent="0.2">
      <c r="A4" s="36" t="s">
        <v>44</v>
      </c>
      <c r="B4" s="7"/>
      <c r="C4" s="7"/>
      <c r="D4" s="37" t="s">
        <v>45</v>
      </c>
      <c r="E4" s="31"/>
      <c r="F4" s="38">
        <f>Rent_Roll!B5</f>
        <v>0</v>
      </c>
      <c r="G4" s="39" t="str">
        <f>Rent_Roll!C5</f>
        <v xml:space="preserve">1Bd/1Ba </v>
      </c>
      <c r="H4" s="40" t="e">
        <f>Rent_Roll!D5</f>
        <v>#DIV/0!</v>
      </c>
      <c r="I4" s="41" t="e">
        <f>'Rent_Roll(Worst)'!E5</f>
        <v>#DIV/0!</v>
      </c>
      <c r="K4" s="42" t="s">
        <v>46</v>
      </c>
      <c r="L4" s="7"/>
      <c r="M4" s="7" t="s">
        <v>47</v>
      </c>
      <c r="N4" s="43">
        <f>(I21-I72)/D15</f>
        <v>7.1904675691390071E-2</v>
      </c>
      <c r="P4" s="42" t="s">
        <v>46</v>
      </c>
      <c r="Q4" s="7"/>
      <c r="R4" s="7" t="s">
        <v>47</v>
      </c>
      <c r="S4" s="43">
        <f>(I21-I72)/D15</f>
        <v>7.1904675691390071E-2</v>
      </c>
    </row>
    <row r="5" spans="1:26" ht="15.75" customHeight="1" thickBot="1" x14ac:dyDescent="0.25">
      <c r="A5" s="44" t="s">
        <v>48</v>
      </c>
      <c r="B5" s="6"/>
      <c r="C5" s="6"/>
      <c r="D5" s="45"/>
      <c r="F5" s="38">
        <f>Rent_Roll!B6</f>
        <v>36</v>
      </c>
      <c r="G5" s="39" t="str">
        <f>Rent_Roll!C6</f>
        <v xml:space="preserve">2Bd/1Ba </v>
      </c>
      <c r="H5" s="40">
        <f>Rent_Roll!D6</f>
        <v>750</v>
      </c>
      <c r="I5" s="41">
        <f>'Rent_Roll(Worst)'!E6</f>
        <v>1.095185185185185</v>
      </c>
      <c r="K5" s="22" t="s">
        <v>49</v>
      </c>
      <c r="L5" s="7"/>
      <c r="M5" s="7" t="s">
        <v>50</v>
      </c>
      <c r="N5" s="46">
        <f>(D8)</f>
        <v>870000</v>
      </c>
      <c r="O5" s="7"/>
      <c r="P5" s="22" t="s">
        <v>49</v>
      </c>
      <c r="Q5" s="7"/>
      <c r="R5" s="7" t="s">
        <v>50</v>
      </c>
      <c r="S5" s="46">
        <f>(D8)</f>
        <v>870000</v>
      </c>
    </row>
    <row r="6" spans="1:26" ht="15.75" customHeight="1" thickBot="1" x14ac:dyDescent="0.25">
      <c r="F6" s="38">
        <f>Rent_Roll!B7</f>
        <v>0</v>
      </c>
      <c r="G6" s="39" t="str">
        <f>Rent_Roll!C7</f>
        <v>2Bd/2Ba</v>
      </c>
      <c r="H6" s="40" t="e">
        <f>Rent_Roll!D7</f>
        <v>#DIV/0!</v>
      </c>
      <c r="I6" s="41" t="e">
        <f>'Rent_Roll(Worst)'!E7</f>
        <v>#DIV/0!</v>
      </c>
      <c r="K6" s="47" t="s">
        <v>51</v>
      </c>
      <c r="L6" s="48"/>
      <c r="M6" s="48"/>
      <c r="N6" s="49">
        <f>((I21-I72)-Principal_t)/Equity_Amt</f>
        <v>3.4325310347844397E-2</v>
      </c>
      <c r="P6" s="47" t="s">
        <v>51</v>
      </c>
      <c r="Q6" s="48"/>
      <c r="R6" s="48"/>
      <c r="S6" s="49">
        <f>((I21-I72)-Principal_t)/Equity_Amt</f>
        <v>3.4325310347844397E-2</v>
      </c>
    </row>
    <row r="7" spans="1:26" ht="15.75" customHeight="1" thickBot="1" x14ac:dyDescent="0.25">
      <c r="A7" s="50" t="s">
        <v>52</v>
      </c>
      <c r="B7" s="51"/>
      <c r="C7" s="51"/>
      <c r="D7" s="52"/>
      <c r="E7" s="31"/>
      <c r="F7" s="38">
        <f>Rent_Roll!B8</f>
        <v>0</v>
      </c>
      <c r="G7" s="39" t="str">
        <f>Rent_Roll!C8</f>
        <v>3Bd/2Ba</v>
      </c>
      <c r="H7" s="40" t="e">
        <f>Rent_Roll!D8</f>
        <v>#DIV/0!</v>
      </c>
      <c r="I7" s="41" t="e">
        <f>'Rent_Roll(Worst)'!E8</f>
        <v>#DIV/0!</v>
      </c>
      <c r="K7" s="32" t="s">
        <v>53</v>
      </c>
      <c r="L7" s="33"/>
      <c r="M7" s="33"/>
      <c r="N7" s="35" t="s">
        <v>54</v>
      </c>
      <c r="P7" s="32" t="s">
        <v>53</v>
      </c>
      <c r="Q7" s="33"/>
      <c r="R7" s="33"/>
      <c r="S7" s="35" t="s">
        <v>54</v>
      </c>
    </row>
    <row r="8" spans="1:26" ht="15.75" customHeight="1" thickBot="1" x14ac:dyDescent="0.25">
      <c r="A8" s="22"/>
      <c r="B8" s="53" t="s">
        <v>55</v>
      </c>
      <c r="C8" s="54"/>
      <c r="D8" s="55">
        <f>SUBTOTAL(9,D9:D10)</f>
        <v>870000</v>
      </c>
      <c r="F8" s="56" t="str">
        <f>Rent_Roll!A9</f>
        <v xml:space="preserve">Extra Income: </v>
      </c>
      <c r="G8" s="57"/>
      <c r="H8" s="58"/>
      <c r="I8" s="59"/>
      <c r="K8" s="22" t="s">
        <v>56</v>
      </c>
      <c r="L8" s="7"/>
      <c r="M8" s="7"/>
      <c r="N8" s="60">
        <f>SUM('Pro_Fomra(Worst)'!AA85:AL85)</f>
        <v>20595.186208706589</v>
      </c>
      <c r="P8" s="22" t="s">
        <v>56</v>
      </c>
      <c r="Q8" s="7"/>
      <c r="R8" s="7"/>
      <c r="S8" s="60">
        <f>SUM('Pro_Fomra(Worst)'!AA98:AL98)</f>
        <v>93723.929874184774</v>
      </c>
    </row>
    <row r="9" spans="1:26" ht="15.75" customHeight="1" x14ac:dyDescent="0.2">
      <c r="A9" s="22"/>
      <c r="B9" s="7"/>
      <c r="C9" s="61" t="s">
        <v>57</v>
      </c>
      <c r="D9" s="62">
        <f>(D15-D11)</f>
        <v>600000</v>
      </c>
      <c r="F9" s="38">
        <f>Rent_Roll!B10</f>
        <v>1</v>
      </c>
      <c r="G9" s="39" t="str">
        <f>Rent_Roll!C10</f>
        <v xml:space="preserve">Garage Income </v>
      </c>
      <c r="H9" s="40">
        <f>Rent_Roll!D10</f>
        <v>0</v>
      </c>
      <c r="I9" s="41">
        <f>Rent_Roll!E10</f>
        <v>0</v>
      </c>
      <c r="K9" s="22" t="s">
        <v>58</v>
      </c>
      <c r="L9" s="7"/>
      <c r="M9" s="7" t="s">
        <v>59</v>
      </c>
      <c r="N9" s="43">
        <f>((I21-I72)-Principal_t)/Equity_Amt</f>
        <v>3.4325310347844397E-2</v>
      </c>
      <c r="P9" s="22" t="s">
        <v>58</v>
      </c>
      <c r="Q9" s="7"/>
      <c r="R9" s="7" t="s">
        <v>59</v>
      </c>
      <c r="S9" s="43">
        <f>(S8/Equity_Amt)</f>
        <v>0.15620654979030796</v>
      </c>
    </row>
    <row r="10" spans="1:26" ht="15.75" customHeight="1" thickBot="1" x14ac:dyDescent="0.25">
      <c r="A10" s="22"/>
      <c r="B10" s="7"/>
      <c r="C10" s="63" t="s">
        <v>60</v>
      </c>
      <c r="D10" s="64">
        <v>270000</v>
      </c>
      <c r="F10" s="38">
        <f>Rent_Roll!B11</f>
        <v>1</v>
      </c>
      <c r="G10" s="39" t="str">
        <f>Rent_Roll!C11</f>
        <v xml:space="preserve">Storage Income </v>
      </c>
      <c r="H10" s="40">
        <f>Rent_Roll!D11</f>
        <v>0</v>
      </c>
      <c r="I10" s="41">
        <f>Rent_Roll!E11</f>
        <v>0</v>
      </c>
      <c r="K10" s="47" t="s">
        <v>61</v>
      </c>
      <c r="L10" s="48"/>
      <c r="M10" s="48"/>
      <c r="N10" s="49">
        <f>((I21-I72)-(Principal_t)+(Term_T2))/Equity_Amt</f>
        <v>7.9118702765560281E-2</v>
      </c>
      <c r="P10" s="47" t="s">
        <v>61</v>
      </c>
      <c r="Q10" s="48"/>
      <c r="R10" s="48"/>
      <c r="S10" s="49">
        <f>(S8/Equity_Amt)</f>
        <v>0.15620654979030796</v>
      </c>
    </row>
    <row r="11" spans="1:26" ht="15.75" customHeight="1" thickBot="1" x14ac:dyDescent="0.25">
      <c r="A11" s="22"/>
      <c r="B11" s="65" t="s">
        <v>62</v>
      </c>
      <c r="C11" s="66"/>
      <c r="D11" s="67">
        <f>SUBTOTAL(9,D12:D13)</f>
        <v>1800000</v>
      </c>
      <c r="E11" s="7"/>
      <c r="F11" s="38">
        <f>Rent_Roll!B12</f>
        <v>1</v>
      </c>
      <c r="G11" s="39" t="str">
        <f>Rent_Roll!C12</f>
        <v xml:space="preserve">Pet Fees </v>
      </c>
      <c r="H11" s="40">
        <f>Rent_Roll!D12</f>
        <v>0</v>
      </c>
      <c r="I11" s="41">
        <f>Rent_Roll!E12</f>
        <v>0</v>
      </c>
    </row>
    <row r="12" spans="1:26" ht="15.75" customHeight="1" thickBot="1" x14ac:dyDescent="0.25">
      <c r="A12" s="22"/>
      <c r="B12" s="7"/>
      <c r="C12" s="7" t="s">
        <v>63</v>
      </c>
      <c r="D12" s="62">
        <f>(Principal)</f>
        <v>1800000</v>
      </c>
      <c r="F12" s="38">
        <f>Rent_Roll!B13</f>
        <v>1</v>
      </c>
      <c r="G12" s="39" t="str">
        <f>Rent_Roll!C13</f>
        <v xml:space="preserve">Early Termination Fees </v>
      </c>
      <c r="H12" s="40">
        <f>Rent_Roll!D13</f>
        <v>0</v>
      </c>
      <c r="I12" s="41">
        <f>Rent_Roll!E13</f>
        <v>0</v>
      </c>
      <c r="K12" s="68" t="s">
        <v>53</v>
      </c>
      <c r="L12" s="69"/>
      <c r="M12" s="69"/>
      <c r="N12" s="70" t="s">
        <v>64</v>
      </c>
      <c r="O12" s="7"/>
      <c r="P12" s="68" t="s">
        <v>53</v>
      </c>
      <c r="Q12" s="69"/>
      <c r="R12" s="69"/>
      <c r="S12" s="70" t="s">
        <v>64</v>
      </c>
    </row>
    <row r="13" spans="1:26" ht="15.75" customHeight="1" x14ac:dyDescent="0.2">
      <c r="A13" s="22"/>
      <c r="B13" s="7"/>
      <c r="C13" s="7" t="s">
        <v>65</v>
      </c>
      <c r="D13" s="62">
        <v>0</v>
      </c>
      <c r="F13" s="38">
        <f>Rent_Roll!B14</f>
        <v>1</v>
      </c>
      <c r="G13" s="39" t="str">
        <f>Rent_Roll!C14</f>
        <v xml:space="preserve">Application Fees </v>
      </c>
      <c r="H13" s="40">
        <f>Rent_Roll!D14</f>
        <v>0</v>
      </c>
      <c r="I13" s="41">
        <f>Rent_Roll!E14</f>
        <v>0</v>
      </c>
      <c r="K13" s="22" t="s">
        <v>56</v>
      </c>
      <c r="L13" s="7"/>
      <c r="M13" s="7"/>
      <c r="N13" s="60">
        <f>SUM('Pro_Fomra(Worst)'!AM85:AX85)</f>
        <v>23130.351858822527</v>
      </c>
      <c r="P13" s="22" t="s">
        <v>56</v>
      </c>
      <c r="Q13" s="7"/>
      <c r="R13" s="7"/>
      <c r="S13" s="60">
        <f>SUM('Pro_Fomra(Worst)'!AM98:AX98)</f>
        <v>93569.110928599679</v>
      </c>
    </row>
    <row r="14" spans="1:26" ht="15.75" customHeight="1" x14ac:dyDescent="0.2">
      <c r="A14" s="22"/>
      <c r="B14" s="7"/>
      <c r="C14" s="7"/>
      <c r="D14" s="71"/>
      <c r="E14" s="7"/>
      <c r="F14" s="38">
        <f>Rent_Roll!B15</f>
        <v>1</v>
      </c>
      <c r="G14" s="39" t="str">
        <f>Rent_Roll!C15</f>
        <v xml:space="preserve">Tenant Insurance </v>
      </c>
      <c r="H14" s="40">
        <f>Rent_Roll!D15</f>
        <v>0</v>
      </c>
      <c r="I14" s="41">
        <f>Rent_Roll!E15</f>
        <v>0</v>
      </c>
      <c r="K14" s="22" t="s">
        <v>66</v>
      </c>
      <c r="L14" s="7"/>
      <c r="M14" s="7"/>
      <c r="N14" s="23">
        <f>(N13+N8)/Equity_Amt</f>
        <v>7.2875896779215188E-2</v>
      </c>
      <c r="P14" s="22" t="s">
        <v>66</v>
      </c>
      <c r="Q14" s="7"/>
      <c r="R14" s="7"/>
      <c r="S14" s="23">
        <f>(S13+S8)/Equity_Amt</f>
        <v>0.31215506800464071</v>
      </c>
    </row>
    <row r="15" spans="1:26" ht="15.75" customHeight="1" thickBot="1" x14ac:dyDescent="0.25">
      <c r="A15" s="72" t="s">
        <v>67</v>
      </c>
      <c r="B15" s="66"/>
      <c r="C15" s="66"/>
      <c r="D15" s="67">
        <v>2400000</v>
      </c>
      <c r="F15" s="38">
        <f>Rent_Roll!B16</f>
        <v>1</v>
      </c>
      <c r="G15" s="39" t="str">
        <f>Rent_Roll!C16</f>
        <v xml:space="preserve">Utility Billback </v>
      </c>
      <c r="H15" s="40">
        <f>Rent_Roll!D16</f>
        <v>0</v>
      </c>
      <c r="I15" s="41">
        <f>Rent_Roll!E16</f>
        <v>0</v>
      </c>
      <c r="K15" s="24" t="s">
        <v>68</v>
      </c>
      <c r="L15" s="6"/>
      <c r="M15" s="6"/>
      <c r="N15" s="25">
        <f>((N13+N8)+('Debt-Taxes'!B11-'Debt-Taxes'!F34))/Equity_Amt</f>
        <v>0.1686908478345705</v>
      </c>
      <c r="P15" s="24" t="s">
        <v>68</v>
      </c>
      <c r="Q15" s="6"/>
      <c r="R15" s="6"/>
      <c r="S15" s="25">
        <f>((S13+S8)+('Debt-Taxes'!G11-'Debt-Taxes'!K34))/Equity_Amt</f>
        <v>0.31215507356019628</v>
      </c>
    </row>
    <row r="16" spans="1:26" ht="15.75" customHeight="1" thickBot="1" x14ac:dyDescent="0.25">
      <c r="A16" s="22"/>
      <c r="B16" s="7"/>
      <c r="C16" s="7"/>
      <c r="D16" s="73"/>
      <c r="F16" s="38">
        <f>Rent_Roll!B17</f>
        <v>1</v>
      </c>
      <c r="G16" s="39" t="str">
        <f>Rent_Roll!C17</f>
        <v xml:space="preserve">Move-Out Charges </v>
      </c>
      <c r="H16" s="40">
        <f>Rent_Roll!D17</f>
        <v>0</v>
      </c>
      <c r="I16" s="41">
        <f>Rent_Roll!E17</f>
        <v>0</v>
      </c>
    </row>
    <row r="17" spans="1:19" ht="15.75" customHeight="1" thickBot="1" x14ac:dyDescent="0.25">
      <c r="A17" s="22"/>
      <c r="B17" s="7"/>
      <c r="C17" s="7"/>
      <c r="D17" s="73"/>
      <c r="F17" s="38">
        <f>Rent_Roll!B18</f>
        <v>1</v>
      </c>
      <c r="G17" s="39" t="str">
        <f>Rent_Roll!C18</f>
        <v xml:space="preserve">Misc. Income </v>
      </c>
      <c r="H17" s="40">
        <f>Rent_Roll!D18</f>
        <v>0</v>
      </c>
      <c r="I17" s="41">
        <f>Rent_Roll!E18</f>
        <v>0</v>
      </c>
      <c r="K17" s="68" t="s">
        <v>53</v>
      </c>
      <c r="L17" s="69"/>
      <c r="M17" s="69"/>
      <c r="N17" s="70" t="s">
        <v>69</v>
      </c>
      <c r="P17" s="68" t="s">
        <v>53</v>
      </c>
      <c r="Q17" s="69"/>
      <c r="R17" s="69"/>
      <c r="S17" s="70" t="s">
        <v>69</v>
      </c>
    </row>
    <row r="18" spans="1:19" ht="15.75" customHeight="1" thickBot="1" x14ac:dyDescent="0.25">
      <c r="A18" s="22"/>
      <c r="B18" s="7"/>
      <c r="C18" s="7"/>
      <c r="D18" s="73"/>
      <c r="F18" s="74">
        <f>SUM(F4:F5)</f>
        <v>36</v>
      </c>
      <c r="G18" s="6"/>
      <c r="H18" s="75" t="e">
        <f>AVERAGE(H4:H5)</f>
        <v>#DIV/0!</v>
      </c>
      <c r="I18" s="76" t="e">
        <f>AVERAGE(I4:I5)</f>
        <v>#DIV/0!</v>
      </c>
      <c r="K18" s="22" t="s">
        <v>56</v>
      </c>
      <c r="L18" s="7"/>
      <c r="M18" s="7"/>
      <c r="N18" s="60">
        <f>SUM('Pro_Fomra(Worst)'!AY85:BJ85)</f>
        <v>25693.314352363886</v>
      </c>
      <c r="P18" s="22" t="s">
        <v>56</v>
      </c>
      <c r="Q18" s="7"/>
      <c r="R18" s="7"/>
      <c r="S18" s="60">
        <f>SUM('Pro_Fomra(Worst)'!AY98:BJ98)</f>
        <v>97295.717129376586</v>
      </c>
    </row>
    <row r="19" spans="1:19" ht="15.75" customHeight="1" x14ac:dyDescent="0.2">
      <c r="A19" s="22"/>
      <c r="B19" s="7"/>
      <c r="C19" s="7"/>
      <c r="D19" s="71"/>
      <c r="F19" s="42" t="s">
        <v>70</v>
      </c>
      <c r="G19" s="77"/>
      <c r="H19" s="77"/>
      <c r="I19" s="43">
        <f>'Market Assumptions'!H30</f>
        <v>2.7702014245955539E-3</v>
      </c>
      <c r="K19" s="22" t="s">
        <v>66</v>
      </c>
      <c r="L19" s="7"/>
      <c r="M19" s="7"/>
      <c r="N19" s="23">
        <f>(N18+N13+N8)/Equity_Amt</f>
        <v>0.11569808736648833</v>
      </c>
      <c r="P19" s="22" t="s">
        <v>66</v>
      </c>
      <c r="Q19" s="7"/>
      <c r="R19" s="7"/>
      <c r="S19" s="23">
        <f>(S18+S13+S8)/Equity_Amt</f>
        <v>0.47431459655360175</v>
      </c>
    </row>
    <row r="20" spans="1:19" ht="15.75" customHeight="1" thickBot="1" x14ac:dyDescent="0.25">
      <c r="A20" s="44" t="s">
        <v>71</v>
      </c>
      <c r="B20" s="6"/>
      <c r="C20" s="6"/>
      <c r="D20" s="78">
        <f>((D8+D11)-D15)</f>
        <v>270000</v>
      </c>
      <c r="F20" s="22"/>
      <c r="G20" s="7"/>
      <c r="H20" s="7"/>
      <c r="I20" s="73"/>
      <c r="K20" s="24" t="s">
        <v>68</v>
      </c>
      <c r="L20" s="6"/>
      <c r="M20" s="6"/>
      <c r="N20" s="25">
        <f>((N18+N13+N8)+('Debt-Taxes'!B11-'Debt-Taxes'!F46))/Equity_Amt</f>
        <v>0.26463660499715941</v>
      </c>
      <c r="P20" s="24" t="s">
        <v>68</v>
      </c>
      <c r="Q20" s="6"/>
      <c r="R20" s="6"/>
      <c r="S20" s="25">
        <f>((S18+S13+S8)+('Debt-Taxes'!G11-'Debt-Taxes'!K46))/Equity_Amt</f>
        <v>0.47431460210915732</v>
      </c>
    </row>
    <row r="21" spans="1:19" ht="15.75" customHeight="1" thickBot="1" x14ac:dyDescent="0.25">
      <c r="E21" s="7"/>
      <c r="F21" s="79" t="s">
        <v>72</v>
      </c>
      <c r="G21" s="80"/>
      <c r="H21" s="80"/>
      <c r="I21" s="81">
        <f>SUM('Pro_Fomra(Worst)'!AA24:AL24)</f>
        <v>355822.97827350354</v>
      </c>
    </row>
    <row r="22" spans="1:19" ht="15.75" customHeight="1" thickBot="1" x14ac:dyDescent="0.25">
      <c r="A22" s="32" t="s">
        <v>73</v>
      </c>
      <c r="B22" s="82"/>
      <c r="C22" s="7"/>
      <c r="D22" s="7"/>
      <c r="F22" s="83" t="s">
        <v>74</v>
      </c>
      <c r="G22" s="84"/>
      <c r="H22" s="84" t="s">
        <v>75</v>
      </c>
      <c r="I22" s="85">
        <f>'Market Assumptions'!H35</f>
        <v>0.02</v>
      </c>
      <c r="K22" s="68" t="s">
        <v>53</v>
      </c>
      <c r="L22" s="69"/>
      <c r="M22" s="69"/>
      <c r="N22" s="70" t="s">
        <v>76</v>
      </c>
      <c r="P22" s="68" t="s">
        <v>53</v>
      </c>
      <c r="Q22" s="69"/>
      <c r="R22" s="69"/>
      <c r="S22" s="70" t="s">
        <v>76</v>
      </c>
    </row>
    <row r="23" spans="1:19" ht="15.75" customHeight="1" x14ac:dyDescent="0.2">
      <c r="A23" s="22" t="s">
        <v>77</v>
      </c>
      <c r="B23" s="86">
        <v>45809</v>
      </c>
      <c r="C23" s="7"/>
      <c r="D23" s="87"/>
      <c r="F23" s="22"/>
      <c r="G23" s="7"/>
      <c r="H23" s="88" t="s">
        <v>78</v>
      </c>
      <c r="I23" s="89" t="s">
        <v>79</v>
      </c>
      <c r="K23" s="22" t="s">
        <v>56</v>
      </c>
      <c r="L23" s="7"/>
      <c r="M23" s="7"/>
      <c r="N23" s="60">
        <f>SUM('Pro_Fomra(Worst)'!BK85:BV85)</f>
        <v>28284.056964459989</v>
      </c>
      <c r="P23" s="22" t="s">
        <v>56</v>
      </c>
      <c r="Q23" s="7"/>
      <c r="R23" s="7"/>
      <c r="S23" s="60">
        <f>SUM('Pro_Fomra(Worst)'!BK98:BV98)</f>
        <v>99040.196492241608</v>
      </c>
    </row>
    <row r="24" spans="1:19" ht="15.75" customHeight="1" thickBot="1" x14ac:dyDescent="0.25">
      <c r="A24" s="24" t="s">
        <v>80</v>
      </c>
      <c r="B24" s="90">
        <v>45809</v>
      </c>
      <c r="C24" s="7"/>
      <c r="D24" s="7"/>
      <c r="F24" s="91" t="s">
        <v>81</v>
      </c>
      <c r="G24" s="7"/>
      <c r="H24" s="7"/>
      <c r="I24" s="73"/>
      <c r="K24" s="22" t="s">
        <v>66</v>
      </c>
      <c r="L24" s="7"/>
      <c r="M24" s="7"/>
      <c r="N24" s="23">
        <f>(N23+N18+N13+N8)/Equity_Amt</f>
        <v>0.162838182307255</v>
      </c>
      <c r="P24" s="22" t="s">
        <v>66</v>
      </c>
      <c r="Q24" s="7"/>
      <c r="R24" s="7"/>
      <c r="S24" s="23">
        <f>(S23+S18+S13+S8)/Equity_Amt</f>
        <v>0.63938159070733769</v>
      </c>
    </row>
    <row r="25" spans="1:19" ht="15.75" customHeight="1" thickBot="1" x14ac:dyDescent="0.25">
      <c r="A25" s="92"/>
      <c r="B25" s="7"/>
      <c r="C25" s="7"/>
      <c r="D25" s="7"/>
      <c r="F25" s="93" t="s">
        <v>82</v>
      </c>
      <c r="G25" s="7"/>
      <c r="H25" s="94">
        <f>(I25/I$21)</f>
        <v>0.12539387524450837</v>
      </c>
      <c r="I25" s="95">
        <f>'Debt-Taxes(Worst) '!O9</f>
        <v>44618.022146757117</v>
      </c>
      <c r="K25" s="24" t="s">
        <v>68</v>
      </c>
      <c r="L25" s="6"/>
      <c r="M25" s="6"/>
      <c r="N25" s="25">
        <f>((N23+N18+N13+N8)+('Debt-Taxes'!B11-'Debt-Taxes'!F58))/Equity_Amt</f>
        <v>0.36871226313140032</v>
      </c>
      <c r="P25" s="24" t="s">
        <v>68</v>
      </c>
      <c r="Q25" s="6"/>
      <c r="R25" s="6"/>
      <c r="S25" s="25">
        <f>((S23+S18+S13+S8)+('Debt-Taxes'!G11-'Debt-Taxes'!K58))/Equity_Amt</f>
        <v>0.63938159626289326</v>
      </c>
    </row>
    <row r="26" spans="1:19" ht="15.75" customHeight="1" thickBot="1" x14ac:dyDescent="0.25">
      <c r="A26" s="32" t="s">
        <v>83</v>
      </c>
      <c r="B26" s="33"/>
      <c r="C26" s="33"/>
      <c r="D26" s="35" t="s">
        <v>84</v>
      </c>
      <c r="F26" s="93" t="s">
        <v>85</v>
      </c>
      <c r="G26" s="7"/>
      <c r="H26" s="94">
        <f>(I26/I$21)</f>
        <v>0</v>
      </c>
      <c r="I26" s="95">
        <f>'Debt-Taxes'!O10</f>
        <v>0</v>
      </c>
    </row>
    <row r="27" spans="1:19" ht="15.75" customHeight="1" thickBot="1" x14ac:dyDescent="0.25">
      <c r="A27" s="22"/>
      <c r="B27" s="7"/>
      <c r="C27" s="7"/>
      <c r="D27" s="96"/>
      <c r="F27" s="93" t="s">
        <v>86</v>
      </c>
      <c r="G27" s="7"/>
      <c r="H27" s="94">
        <f>(I27/I$21)</f>
        <v>0</v>
      </c>
      <c r="I27" s="95">
        <f>'Debt-Taxes'!O11</f>
        <v>0</v>
      </c>
      <c r="K27" s="68" t="s">
        <v>53</v>
      </c>
      <c r="L27" s="69"/>
      <c r="M27" s="69"/>
      <c r="N27" s="70" t="s">
        <v>87</v>
      </c>
      <c r="P27" s="68" t="s">
        <v>53</v>
      </c>
      <c r="Q27" s="69"/>
      <c r="R27" s="69"/>
      <c r="S27" s="70" t="s">
        <v>87</v>
      </c>
    </row>
    <row r="28" spans="1:19" ht="15.75" customHeight="1" x14ac:dyDescent="0.2">
      <c r="A28" s="22"/>
      <c r="B28" s="7"/>
      <c r="C28" s="7"/>
      <c r="D28" s="73"/>
      <c r="F28" s="97" t="s">
        <v>88</v>
      </c>
      <c r="G28" s="7"/>
      <c r="H28" s="7"/>
      <c r="I28" s="73"/>
      <c r="K28" s="22" t="s">
        <v>56</v>
      </c>
      <c r="L28" s="7"/>
      <c r="M28" s="7"/>
      <c r="N28" s="60">
        <f>SUM('Pro_Fomra(Worst)'!BW85:CH85)</f>
        <v>30902.548319199021</v>
      </c>
      <c r="P28" s="22" t="s">
        <v>56</v>
      </c>
      <c r="Q28" s="7"/>
      <c r="R28" s="7"/>
      <c r="S28" s="60">
        <f>SUM('Pro_Fomra(Worst)'!BW98:CH98)</f>
        <v>99877.174167240853</v>
      </c>
    </row>
    <row r="29" spans="1:19" ht="15.75" customHeight="1" x14ac:dyDescent="0.2">
      <c r="A29" s="98" t="s">
        <v>63</v>
      </c>
      <c r="B29" s="7"/>
      <c r="C29" s="7"/>
      <c r="D29" s="73"/>
      <c r="F29" s="93" t="s">
        <v>89</v>
      </c>
      <c r="G29" s="7"/>
      <c r="H29" s="94">
        <f>(I29/I$21)</f>
        <v>6.0704342661639876E-2</v>
      </c>
      <c r="I29" s="95">
        <f>600*36</f>
        <v>21600</v>
      </c>
      <c r="K29" s="22" t="s">
        <v>66</v>
      </c>
      <c r="L29" s="7"/>
      <c r="M29" s="7"/>
      <c r="N29" s="23">
        <f>(N28+N23+N18+N13+N8)/Equity_Amt</f>
        <v>0.21434242950592</v>
      </c>
      <c r="P29" s="22" t="s">
        <v>66</v>
      </c>
      <c r="Q29" s="7"/>
      <c r="R29" s="7"/>
      <c r="S29" s="23">
        <f>(S28+S23+S18+S13+S8)/Equity_Amt</f>
        <v>0.80584354765273913</v>
      </c>
    </row>
    <row r="30" spans="1:19" ht="15.75" customHeight="1" thickBot="1" x14ac:dyDescent="0.25">
      <c r="A30" s="22" t="s">
        <v>90</v>
      </c>
      <c r="B30" s="7"/>
      <c r="C30" s="7" t="s">
        <v>90</v>
      </c>
      <c r="D30" s="46">
        <f>D15*D31</f>
        <v>1800000</v>
      </c>
      <c r="F30" s="93" t="s">
        <v>91</v>
      </c>
      <c r="G30" s="7"/>
      <c r="H30" s="94">
        <f>(I30/I$21)</f>
        <v>0</v>
      </c>
      <c r="I30" s="95">
        <v>0</v>
      </c>
      <c r="K30" s="24" t="s">
        <v>68</v>
      </c>
      <c r="L30" s="6"/>
      <c r="M30" s="6"/>
      <c r="N30" s="25">
        <f>((N28+N23+N18+N13+N8)+('Debt-Taxes'!B11-'Debt-Taxes'!F70))/Equity_Amt</f>
        <v>0.48123760821817946</v>
      </c>
      <c r="P30" s="24" t="s">
        <v>68</v>
      </c>
      <c r="Q30" s="6"/>
      <c r="R30" s="6"/>
      <c r="S30" s="25">
        <f>((S28+S23+S18+S13+S8)+('Debt-Taxes'!G11-'Debt-Taxes'!K70))/Equity_Amt</f>
        <v>0.80584355320829471</v>
      </c>
    </row>
    <row r="31" spans="1:19" ht="15.75" customHeight="1" x14ac:dyDescent="0.2">
      <c r="A31" s="22" t="s">
        <v>92</v>
      </c>
      <c r="B31" s="7"/>
      <c r="C31" s="7" t="s">
        <v>93</v>
      </c>
      <c r="D31" s="99">
        <v>0.75</v>
      </c>
      <c r="F31" s="93" t="s">
        <v>94</v>
      </c>
      <c r="G31" s="7"/>
      <c r="H31" s="94">
        <f>(I31/I$21)</f>
        <v>0</v>
      </c>
      <c r="I31" s="95">
        <v>0</v>
      </c>
    </row>
    <row r="32" spans="1:19" ht="15.75" customHeight="1" x14ac:dyDescent="0.2">
      <c r="A32" s="22" t="s">
        <v>95</v>
      </c>
      <c r="B32" s="7"/>
      <c r="C32" s="7" t="s">
        <v>96</v>
      </c>
      <c r="D32" s="73">
        <v>25</v>
      </c>
      <c r="F32" s="97" t="s">
        <v>97</v>
      </c>
      <c r="G32" s="7"/>
      <c r="H32" s="7"/>
      <c r="I32" s="95">
        <v>0</v>
      </c>
    </row>
    <row r="33" spans="1:9" ht="15.75" customHeight="1" x14ac:dyDescent="0.2">
      <c r="A33" s="22" t="s">
        <v>98</v>
      </c>
      <c r="B33" s="7"/>
      <c r="C33" s="7"/>
      <c r="D33" s="73">
        <v>5</v>
      </c>
      <c r="F33" s="93" t="s">
        <v>99</v>
      </c>
      <c r="G33" s="7"/>
      <c r="H33" s="94">
        <f t="shared" ref="H33:H40" si="0">(I33/I$21)</f>
        <v>6.0704342661639876E-2</v>
      </c>
      <c r="I33" s="95">
        <f>50*36*12</f>
        <v>21600</v>
      </c>
    </row>
    <row r="34" spans="1:9" ht="15.75" customHeight="1" x14ac:dyDescent="0.2">
      <c r="A34" s="22" t="s">
        <v>100</v>
      </c>
      <c r="B34" s="7"/>
      <c r="C34" s="7" t="s">
        <v>101</v>
      </c>
      <c r="D34" s="23">
        <v>6.9500000000000006E-2</v>
      </c>
      <c r="F34" s="93" t="s">
        <v>102</v>
      </c>
      <c r="G34" s="7"/>
      <c r="H34" s="94">
        <f t="shared" si="0"/>
        <v>0</v>
      </c>
      <c r="I34" s="95">
        <v>0</v>
      </c>
    </row>
    <row r="35" spans="1:9" ht="15.75" customHeight="1" x14ac:dyDescent="0.2">
      <c r="A35" s="22" t="s">
        <v>103</v>
      </c>
      <c r="B35" s="7"/>
      <c r="C35" s="7" t="s">
        <v>104</v>
      </c>
      <c r="D35" s="23">
        <v>0.01</v>
      </c>
      <c r="F35" s="93" t="s">
        <v>105</v>
      </c>
      <c r="G35" s="7"/>
      <c r="H35" s="94">
        <f t="shared" si="0"/>
        <v>3.6422605596983924E-2</v>
      </c>
      <c r="I35" s="95">
        <f>30*36*12</f>
        <v>12960</v>
      </c>
    </row>
    <row r="36" spans="1:9" ht="15.75" customHeight="1" x14ac:dyDescent="0.2">
      <c r="A36" s="22" t="s">
        <v>106</v>
      </c>
      <c r="B36" s="7"/>
      <c r="C36" s="7" t="s">
        <v>107</v>
      </c>
      <c r="D36" s="100">
        <f>(Principal*Orig_Fee)</f>
        <v>18000</v>
      </c>
      <c r="F36" s="93" t="s">
        <v>108</v>
      </c>
      <c r="G36" s="7"/>
      <c r="H36" s="94">
        <f t="shared" si="0"/>
        <v>0</v>
      </c>
      <c r="I36" s="95">
        <v>0</v>
      </c>
    </row>
    <row r="37" spans="1:9" ht="15.75" customHeight="1" x14ac:dyDescent="0.2">
      <c r="A37" s="22" t="s">
        <v>109</v>
      </c>
      <c r="B37" s="7"/>
      <c r="C37" s="7"/>
      <c r="D37" s="46">
        <f>'Debt-Taxes'!E11</f>
        <v>12664.669620885794</v>
      </c>
      <c r="F37" s="93" t="s">
        <v>110</v>
      </c>
      <c r="G37" s="7"/>
      <c r="H37" s="94">
        <f t="shared" si="0"/>
        <v>4.0469561774426586E-3</v>
      </c>
      <c r="I37" s="95">
        <f>10*36*4</f>
        <v>1440</v>
      </c>
    </row>
    <row r="38" spans="1:9" ht="15.75" customHeight="1" x14ac:dyDescent="0.2">
      <c r="A38" s="22" t="s">
        <v>111</v>
      </c>
      <c r="B38" s="7"/>
      <c r="C38" s="7"/>
      <c r="D38" s="46">
        <f>(D37*12)</f>
        <v>151976.03545062954</v>
      </c>
      <c r="F38" s="93" t="s">
        <v>112</v>
      </c>
      <c r="G38" s="7"/>
      <c r="H38" s="94">
        <f t="shared" si="0"/>
        <v>5.0586952218033233E-3</v>
      </c>
      <c r="I38" s="95">
        <v>1800</v>
      </c>
    </row>
    <row r="39" spans="1:9" ht="15.75" customHeight="1" x14ac:dyDescent="0.2">
      <c r="A39" s="22" t="s">
        <v>113</v>
      </c>
      <c r="B39" s="7"/>
      <c r="C39" s="7"/>
      <c r="D39" s="46">
        <f>(Principal_t-Interest_T2)</f>
        <v>26876.035450629526</v>
      </c>
      <c r="F39" s="93" t="s">
        <v>114</v>
      </c>
      <c r="G39" s="7"/>
      <c r="H39" s="94">
        <f t="shared" si="0"/>
        <v>0</v>
      </c>
      <c r="I39" s="95">
        <v>0</v>
      </c>
    </row>
    <row r="40" spans="1:9" ht="15.75" customHeight="1" thickBot="1" x14ac:dyDescent="0.25">
      <c r="A40" s="22" t="s">
        <v>115</v>
      </c>
      <c r="B40" s="7"/>
      <c r="C40" s="7"/>
      <c r="D40" s="46">
        <f>(Principal*Int_Rate)</f>
        <v>125100.00000000001</v>
      </c>
      <c r="E40" s="101">
        <v>0</v>
      </c>
      <c r="F40" s="93" t="s">
        <v>116</v>
      </c>
      <c r="G40" s="7"/>
      <c r="H40" s="94">
        <f t="shared" si="0"/>
        <v>0</v>
      </c>
      <c r="I40" s="95">
        <v>0</v>
      </c>
    </row>
    <row r="41" spans="1:9" ht="15.75" customHeight="1" thickBot="1" x14ac:dyDescent="0.25">
      <c r="A41" s="32" t="s">
        <v>117</v>
      </c>
      <c r="B41" s="33"/>
      <c r="C41" s="33"/>
      <c r="D41" s="102">
        <f>'Pro_Fomra(Worst)'!AA77/'Pro_Fomra(Worst)'!AA80</f>
        <v>-1.1355160117688232</v>
      </c>
      <c r="F41" s="97" t="s">
        <v>118</v>
      </c>
      <c r="G41" s="7"/>
      <c r="H41" s="94"/>
      <c r="I41" s="95">
        <v>0</v>
      </c>
    </row>
    <row r="42" spans="1:9" ht="15.75" customHeight="1" x14ac:dyDescent="0.2">
      <c r="F42" s="93" t="s">
        <v>119</v>
      </c>
      <c r="G42" s="7"/>
      <c r="H42" s="94">
        <f t="shared" ref="H42:H49" si="1">(I42/I$21)</f>
        <v>5.0586952218033228E-2</v>
      </c>
      <c r="I42" s="95">
        <v>18000</v>
      </c>
    </row>
    <row r="43" spans="1:9" ht="15.75" customHeight="1" x14ac:dyDescent="0.2">
      <c r="F43" s="93" t="s">
        <v>120</v>
      </c>
      <c r="G43" s="7"/>
      <c r="H43" s="94">
        <f t="shared" si="1"/>
        <v>5.0586952218033228E-2</v>
      </c>
      <c r="I43" s="95">
        <v>18000</v>
      </c>
    </row>
    <row r="44" spans="1:9" ht="15.75" customHeight="1" x14ac:dyDescent="0.2">
      <c r="F44" s="93" t="s">
        <v>121</v>
      </c>
      <c r="G44" s="7"/>
      <c r="H44" s="94">
        <f t="shared" si="1"/>
        <v>0</v>
      </c>
      <c r="I44" s="95">
        <v>0</v>
      </c>
    </row>
    <row r="45" spans="1:9" ht="15.75" customHeight="1" x14ac:dyDescent="0.2">
      <c r="F45" s="93" t="s">
        <v>122</v>
      </c>
      <c r="G45" s="7"/>
      <c r="H45" s="94">
        <f t="shared" si="1"/>
        <v>0</v>
      </c>
      <c r="I45" s="95">
        <v>0</v>
      </c>
    </row>
    <row r="46" spans="1:9" ht="15.75" customHeight="1" x14ac:dyDescent="0.2">
      <c r="F46" s="93" t="s">
        <v>123</v>
      </c>
      <c r="G46" s="7"/>
      <c r="H46" s="94">
        <f t="shared" si="1"/>
        <v>0</v>
      </c>
      <c r="I46" s="95">
        <v>0</v>
      </c>
    </row>
    <row r="47" spans="1:9" ht="15.75" customHeight="1" x14ac:dyDescent="0.2">
      <c r="F47" s="93" t="s">
        <v>124</v>
      </c>
      <c r="G47" s="7"/>
      <c r="H47" s="94">
        <f t="shared" si="1"/>
        <v>6.7449269624044305E-3</v>
      </c>
      <c r="I47" s="95">
        <f>100*4*6</f>
        <v>2400</v>
      </c>
    </row>
    <row r="48" spans="1:9" ht="15.75" customHeight="1" x14ac:dyDescent="0.2">
      <c r="F48" s="93" t="s">
        <v>125</v>
      </c>
      <c r="G48" s="7"/>
      <c r="H48" s="94">
        <f t="shared" si="1"/>
        <v>7.0259655858379488E-3</v>
      </c>
      <c r="I48" s="95">
        <v>2500</v>
      </c>
    </row>
    <row r="49" spans="6:9" ht="15.75" customHeight="1" x14ac:dyDescent="0.2">
      <c r="F49" s="93" t="s">
        <v>126</v>
      </c>
      <c r="G49" s="7"/>
      <c r="H49" s="94">
        <f t="shared" si="1"/>
        <v>0</v>
      </c>
      <c r="I49" s="95">
        <v>0</v>
      </c>
    </row>
    <row r="50" spans="6:9" ht="15.75" customHeight="1" x14ac:dyDescent="0.2">
      <c r="F50" s="97" t="s">
        <v>127</v>
      </c>
      <c r="G50" s="7"/>
      <c r="H50" s="94"/>
      <c r="I50" s="95"/>
    </row>
    <row r="51" spans="6:9" ht="15.75" customHeight="1" x14ac:dyDescent="0.2">
      <c r="F51" s="93" t="s">
        <v>128</v>
      </c>
      <c r="G51" s="7"/>
      <c r="H51" s="94">
        <f t="shared" ref="H51:H61" si="2">(I51/I$21)</f>
        <v>0</v>
      </c>
      <c r="I51" s="95">
        <v>0</v>
      </c>
    </row>
    <row r="52" spans="6:9" ht="15.75" customHeight="1" x14ac:dyDescent="0.2">
      <c r="F52" s="93" t="s">
        <v>129</v>
      </c>
      <c r="G52" s="7"/>
      <c r="H52" s="94">
        <f t="shared" si="2"/>
        <v>3.3724634812022153E-3</v>
      </c>
      <c r="I52" s="95">
        <v>1200</v>
      </c>
    </row>
    <row r="53" spans="6:9" ht="15.75" customHeight="1" x14ac:dyDescent="0.2">
      <c r="F53" s="93" t="s">
        <v>130</v>
      </c>
      <c r="G53" s="7"/>
      <c r="H53" s="94">
        <f t="shared" si="2"/>
        <v>0</v>
      </c>
      <c r="I53" s="95">
        <v>0</v>
      </c>
    </row>
    <row r="54" spans="6:9" ht="15.75" customHeight="1" x14ac:dyDescent="0.2">
      <c r="F54" s="93" t="s">
        <v>131</v>
      </c>
      <c r="G54" s="7"/>
      <c r="H54" s="94">
        <f t="shared" si="2"/>
        <v>0</v>
      </c>
      <c r="I54" s="95">
        <v>0</v>
      </c>
    </row>
    <row r="55" spans="6:9" ht="15.75" customHeight="1" x14ac:dyDescent="0.2">
      <c r="F55" s="93" t="s">
        <v>132</v>
      </c>
      <c r="G55" s="7"/>
      <c r="H55" s="94">
        <f t="shared" si="2"/>
        <v>0</v>
      </c>
      <c r="I55" s="95">
        <v>0</v>
      </c>
    </row>
    <row r="56" spans="6:9" ht="15.75" customHeight="1" x14ac:dyDescent="0.2">
      <c r="F56" s="93" t="s">
        <v>133</v>
      </c>
      <c r="G56" s="7"/>
      <c r="H56" s="94">
        <f t="shared" si="2"/>
        <v>0</v>
      </c>
      <c r="I56" s="95">
        <v>0</v>
      </c>
    </row>
    <row r="57" spans="6:9" ht="15.75" customHeight="1" x14ac:dyDescent="0.2">
      <c r="F57" s="93" t="s">
        <v>134</v>
      </c>
      <c r="G57" s="7"/>
      <c r="H57" s="94">
        <f t="shared" si="2"/>
        <v>0</v>
      </c>
      <c r="I57" s="95">
        <v>0</v>
      </c>
    </row>
    <row r="58" spans="6:9" ht="15.75" customHeight="1" x14ac:dyDescent="0.2">
      <c r="F58" s="93" t="s">
        <v>135</v>
      </c>
      <c r="G58" s="7"/>
      <c r="H58" s="94">
        <f t="shared" si="2"/>
        <v>0</v>
      </c>
      <c r="I58" s="95">
        <v>0</v>
      </c>
    </row>
    <row r="59" spans="6:9" ht="15.75" customHeight="1" x14ac:dyDescent="0.2">
      <c r="F59" s="93" t="s">
        <v>136</v>
      </c>
      <c r="G59" s="7"/>
      <c r="H59" s="94">
        <f t="shared" si="2"/>
        <v>0</v>
      </c>
      <c r="I59" s="95">
        <v>0</v>
      </c>
    </row>
    <row r="60" spans="6:9" ht="15.75" customHeight="1" x14ac:dyDescent="0.2">
      <c r="F60" s="93" t="s">
        <v>137</v>
      </c>
      <c r="G60" s="7"/>
      <c r="H60" s="94">
        <f t="shared" si="2"/>
        <v>4.2155793515027691E-2</v>
      </c>
      <c r="I60" s="95">
        <v>15000</v>
      </c>
    </row>
    <row r="61" spans="6:9" ht="15.75" customHeight="1" x14ac:dyDescent="0.2">
      <c r="F61" s="93" t="s">
        <v>138</v>
      </c>
      <c r="G61" s="7"/>
      <c r="H61" s="94">
        <f t="shared" si="2"/>
        <v>4.2155793515027691E-2</v>
      </c>
      <c r="I61" s="95">
        <v>15000</v>
      </c>
    </row>
    <row r="62" spans="6:9" ht="15.75" customHeight="1" x14ac:dyDescent="0.2">
      <c r="F62" s="91" t="s">
        <v>139</v>
      </c>
      <c r="G62" s="7"/>
      <c r="H62" s="94"/>
      <c r="I62" s="95"/>
    </row>
    <row r="63" spans="6:9" ht="15.75" customHeight="1" x14ac:dyDescent="0.2">
      <c r="F63" s="93" t="s">
        <v>140</v>
      </c>
      <c r="G63" s="7"/>
      <c r="H63" s="94">
        <f t="shared" ref="H63:H69" si="3">(I63/I$21)</f>
        <v>0</v>
      </c>
      <c r="I63" s="95">
        <v>0</v>
      </c>
    </row>
    <row r="64" spans="6:9" ht="15.75" customHeight="1" x14ac:dyDescent="0.2">
      <c r="F64" s="93" t="s">
        <v>141</v>
      </c>
      <c r="G64" s="7"/>
      <c r="H64" s="94">
        <f t="shared" si="3"/>
        <v>1.5E-3</v>
      </c>
      <c r="I64" s="95">
        <f>(I21*Vacancy1)*0.03</f>
        <v>533.73446741025532</v>
      </c>
    </row>
    <row r="65" spans="6:9" ht="15.75" customHeight="1" x14ac:dyDescent="0.2">
      <c r="F65" s="93" t="s">
        <v>142</v>
      </c>
      <c r="G65" s="7"/>
      <c r="H65" s="94">
        <f t="shared" si="3"/>
        <v>0</v>
      </c>
      <c r="I65" s="95">
        <v>0</v>
      </c>
    </row>
    <row r="66" spans="6:9" ht="15.75" customHeight="1" x14ac:dyDescent="0.2">
      <c r="F66" s="93" t="s">
        <v>143</v>
      </c>
      <c r="G66" s="7"/>
      <c r="H66" s="94">
        <f t="shared" si="3"/>
        <v>0</v>
      </c>
      <c r="I66" s="95">
        <v>0</v>
      </c>
    </row>
    <row r="67" spans="6:9" ht="15.75" customHeight="1" x14ac:dyDescent="0.2">
      <c r="F67" s="93" t="s">
        <v>144</v>
      </c>
      <c r="G67" s="7"/>
      <c r="H67" s="94">
        <f t="shared" si="3"/>
        <v>0</v>
      </c>
      <c r="I67" s="95">
        <v>0</v>
      </c>
    </row>
    <row r="68" spans="6:9" ht="15.75" customHeight="1" x14ac:dyDescent="0.2">
      <c r="F68" s="93" t="s">
        <v>145</v>
      </c>
      <c r="G68" s="7"/>
      <c r="H68" s="94">
        <f t="shared" si="3"/>
        <v>0</v>
      </c>
      <c r="I68" s="95">
        <v>0</v>
      </c>
    </row>
    <row r="69" spans="6:9" ht="15.75" customHeight="1" x14ac:dyDescent="0.2">
      <c r="F69" s="93" t="s">
        <v>146</v>
      </c>
      <c r="G69" s="7"/>
      <c r="H69" s="94">
        <f t="shared" si="3"/>
        <v>0</v>
      </c>
      <c r="I69" s="95">
        <v>0</v>
      </c>
    </row>
    <row r="70" spans="6:9" ht="15.75" customHeight="1" x14ac:dyDescent="0.2">
      <c r="F70" s="91" t="s">
        <v>147</v>
      </c>
      <c r="G70" s="7"/>
      <c r="H70" s="94"/>
      <c r="I70" s="95"/>
    </row>
    <row r="71" spans="6:9" ht="15.75" customHeight="1" x14ac:dyDescent="0.2">
      <c r="F71" s="93" t="s">
        <v>148</v>
      </c>
      <c r="G71" s="7"/>
      <c r="H71" s="94">
        <f>(I71/I$21)</f>
        <v>1.8548549146612185E-2</v>
      </c>
      <c r="I71" s="95">
        <v>6600</v>
      </c>
    </row>
    <row r="72" spans="6:9" ht="15.75" customHeight="1" thickBot="1" x14ac:dyDescent="0.25">
      <c r="F72" s="103" t="s">
        <v>149</v>
      </c>
      <c r="G72" s="1"/>
      <c r="H72" s="104">
        <f t="shared" ref="H72:I72" si="4">SUM(H25:H71)</f>
        <v>0.51500821420619658</v>
      </c>
      <c r="I72" s="105">
        <f t="shared" si="4"/>
        <v>183251.75661416736</v>
      </c>
    </row>
    <row r="73" spans="6:9" ht="15.75" customHeight="1" thickBot="1" x14ac:dyDescent="0.25">
      <c r="F73" s="24" t="s">
        <v>150</v>
      </c>
      <c r="G73" s="6"/>
      <c r="H73" s="6" t="s">
        <v>151</v>
      </c>
      <c r="I73" s="49">
        <f>'Market Assumptions'!H36</f>
        <v>2.5000000000000001E-2</v>
      </c>
    </row>
    <row r="74" spans="6:9" ht="15.75" customHeight="1" x14ac:dyDescent="0.2"/>
    <row r="75" spans="6:9" ht="15.75" customHeight="1" x14ac:dyDescent="0.2"/>
    <row r="76" spans="6:9" ht="15.75" customHeight="1" x14ac:dyDescent="0.2"/>
    <row r="77" spans="6:9" ht="15.75" customHeight="1" x14ac:dyDescent="0.2"/>
    <row r="78" spans="6:9" ht="15.75" customHeight="1" x14ac:dyDescent="0.2"/>
    <row r="79" spans="6:9" ht="15.75" customHeight="1" x14ac:dyDescent="0.2"/>
    <row r="80" spans="6:9"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K3:N3"/>
    <mergeCell ref="P3:S3"/>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EM740"/>
  <sheetViews>
    <sheetView workbookViewId="0">
      <selection activeCell="EM28" sqref="EM28:EM44"/>
    </sheetView>
  </sheetViews>
  <sheetFormatPr baseColWidth="10" defaultColWidth="11.1640625" defaultRowHeight="15" customHeight="1" x14ac:dyDescent="0.2"/>
  <cols>
    <col min="1" max="1" width="16.5" customWidth="1"/>
    <col min="2" max="2" width="35.6640625" customWidth="1"/>
    <col min="3" max="3" width="19.5" customWidth="1"/>
    <col min="4" max="4" width="14.5" customWidth="1"/>
    <col min="5" max="5" width="18" customWidth="1"/>
    <col min="6" max="20" width="1" customWidth="1"/>
    <col min="21" max="21" width="10.83203125" customWidth="1"/>
    <col min="22" max="22" width="29" customWidth="1"/>
    <col min="23" max="100" width="11.5" customWidth="1"/>
    <col min="101" max="142" width="13" customWidth="1"/>
    <col min="143" max="143" width="10.83203125" customWidth="1"/>
  </cols>
  <sheetData>
    <row r="1" spans="1:143" ht="15.75" customHeight="1" x14ac:dyDescent="0.2">
      <c r="A1" s="106" t="s">
        <v>152</v>
      </c>
      <c r="B1" s="30"/>
      <c r="C1" s="92"/>
      <c r="D1" s="107"/>
      <c r="E1" s="108"/>
      <c r="F1" s="92"/>
      <c r="G1" s="92"/>
      <c r="H1" s="92"/>
      <c r="I1" s="92"/>
      <c r="J1" s="92"/>
      <c r="K1" s="92"/>
      <c r="L1" s="92"/>
      <c r="M1" s="92"/>
      <c r="N1" s="92"/>
      <c r="O1" s="92"/>
      <c r="P1" s="92"/>
      <c r="Q1" s="92"/>
      <c r="R1" s="92"/>
      <c r="S1" s="92"/>
      <c r="T1" s="92"/>
      <c r="U1" s="109"/>
      <c r="V1" s="92" t="s">
        <v>153</v>
      </c>
      <c r="W1" s="110">
        <v>1</v>
      </c>
      <c r="X1" s="92">
        <f t="shared" ref="X1:EL1" si="0">W1+1</f>
        <v>2</v>
      </c>
      <c r="Y1" s="92">
        <f t="shared" si="0"/>
        <v>3</v>
      </c>
      <c r="Z1" s="92">
        <f t="shared" si="0"/>
        <v>4</v>
      </c>
      <c r="AA1" s="92">
        <f t="shared" si="0"/>
        <v>5</v>
      </c>
      <c r="AB1" s="92">
        <f t="shared" si="0"/>
        <v>6</v>
      </c>
      <c r="AC1" s="92">
        <f t="shared" si="0"/>
        <v>7</v>
      </c>
      <c r="AD1" s="92">
        <f t="shared" si="0"/>
        <v>8</v>
      </c>
      <c r="AE1" s="92">
        <f t="shared" si="0"/>
        <v>9</v>
      </c>
      <c r="AF1" s="92">
        <f t="shared" si="0"/>
        <v>10</v>
      </c>
      <c r="AG1" s="92">
        <f t="shared" si="0"/>
        <v>11</v>
      </c>
      <c r="AH1" s="92">
        <f t="shared" si="0"/>
        <v>12</v>
      </c>
      <c r="AI1" s="92">
        <f t="shared" si="0"/>
        <v>13</v>
      </c>
      <c r="AJ1" s="92">
        <f t="shared" si="0"/>
        <v>14</v>
      </c>
      <c r="AK1" s="92">
        <f t="shared" si="0"/>
        <v>15</v>
      </c>
      <c r="AL1" s="92">
        <f t="shared" si="0"/>
        <v>16</v>
      </c>
      <c r="AM1" s="92">
        <f t="shared" si="0"/>
        <v>17</v>
      </c>
      <c r="AN1" s="92">
        <f t="shared" si="0"/>
        <v>18</v>
      </c>
      <c r="AO1" s="92">
        <f t="shared" si="0"/>
        <v>19</v>
      </c>
      <c r="AP1" s="92">
        <f t="shared" si="0"/>
        <v>20</v>
      </c>
      <c r="AQ1" s="92">
        <f t="shared" si="0"/>
        <v>21</v>
      </c>
      <c r="AR1" s="92">
        <f t="shared" si="0"/>
        <v>22</v>
      </c>
      <c r="AS1" s="92">
        <f t="shared" si="0"/>
        <v>23</v>
      </c>
      <c r="AT1" s="92">
        <f t="shared" si="0"/>
        <v>24</v>
      </c>
      <c r="AU1" s="92">
        <f t="shared" si="0"/>
        <v>25</v>
      </c>
      <c r="AV1" s="92">
        <f t="shared" si="0"/>
        <v>26</v>
      </c>
      <c r="AW1" s="92">
        <f t="shared" si="0"/>
        <v>27</v>
      </c>
      <c r="AX1" s="92">
        <f t="shared" si="0"/>
        <v>28</v>
      </c>
      <c r="AY1" s="92">
        <f t="shared" si="0"/>
        <v>29</v>
      </c>
      <c r="AZ1" s="92">
        <f t="shared" si="0"/>
        <v>30</v>
      </c>
      <c r="BA1" s="92">
        <f t="shared" si="0"/>
        <v>31</v>
      </c>
      <c r="BB1" s="92">
        <f t="shared" si="0"/>
        <v>32</v>
      </c>
      <c r="BC1" s="92">
        <f t="shared" si="0"/>
        <v>33</v>
      </c>
      <c r="BD1" s="92">
        <f t="shared" si="0"/>
        <v>34</v>
      </c>
      <c r="BE1" s="92">
        <f t="shared" si="0"/>
        <v>35</v>
      </c>
      <c r="BF1" s="92">
        <f t="shared" si="0"/>
        <v>36</v>
      </c>
      <c r="BG1" s="92">
        <f t="shared" si="0"/>
        <v>37</v>
      </c>
      <c r="BH1" s="92">
        <f t="shared" si="0"/>
        <v>38</v>
      </c>
      <c r="BI1" s="92">
        <f t="shared" si="0"/>
        <v>39</v>
      </c>
      <c r="BJ1" s="92">
        <f t="shared" si="0"/>
        <v>40</v>
      </c>
      <c r="BK1" s="92">
        <f t="shared" si="0"/>
        <v>41</v>
      </c>
      <c r="BL1" s="92">
        <f t="shared" si="0"/>
        <v>42</v>
      </c>
      <c r="BM1" s="92">
        <f t="shared" si="0"/>
        <v>43</v>
      </c>
      <c r="BN1" s="92">
        <f t="shared" si="0"/>
        <v>44</v>
      </c>
      <c r="BO1" s="92">
        <f t="shared" si="0"/>
        <v>45</v>
      </c>
      <c r="BP1" s="92">
        <f t="shared" si="0"/>
        <v>46</v>
      </c>
      <c r="BQ1" s="92">
        <f t="shared" si="0"/>
        <v>47</v>
      </c>
      <c r="BR1" s="92">
        <f t="shared" si="0"/>
        <v>48</v>
      </c>
      <c r="BS1" s="92">
        <f t="shared" si="0"/>
        <v>49</v>
      </c>
      <c r="BT1" s="92">
        <f t="shared" si="0"/>
        <v>50</v>
      </c>
      <c r="BU1" s="92">
        <f t="shared" si="0"/>
        <v>51</v>
      </c>
      <c r="BV1" s="92">
        <f t="shared" si="0"/>
        <v>52</v>
      </c>
      <c r="BW1" s="92">
        <f t="shared" si="0"/>
        <v>53</v>
      </c>
      <c r="BX1" s="92">
        <f t="shared" si="0"/>
        <v>54</v>
      </c>
      <c r="BY1" s="92">
        <f t="shared" si="0"/>
        <v>55</v>
      </c>
      <c r="BZ1" s="92">
        <f t="shared" si="0"/>
        <v>56</v>
      </c>
      <c r="CA1" s="92">
        <f t="shared" si="0"/>
        <v>57</v>
      </c>
      <c r="CB1" s="92">
        <f t="shared" si="0"/>
        <v>58</v>
      </c>
      <c r="CC1" s="92">
        <f t="shared" si="0"/>
        <v>59</v>
      </c>
      <c r="CD1" s="92">
        <f t="shared" si="0"/>
        <v>60</v>
      </c>
      <c r="CE1" s="92">
        <f t="shared" si="0"/>
        <v>61</v>
      </c>
      <c r="CF1" s="92">
        <f t="shared" si="0"/>
        <v>62</v>
      </c>
      <c r="CG1" s="92">
        <f t="shared" si="0"/>
        <v>63</v>
      </c>
      <c r="CH1" s="92">
        <f t="shared" si="0"/>
        <v>64</v>
      </c>
      <c r="CI1" s="92">
        <f t="shared" si="0"/>
        <v>65</v>
      </c>
      <c r="CJ1" s="92">
        <f t="shared" si="0"/>
        <v>66</v>
      </c>
      <c r="CK1" s="92">
        <f t="shared" si="0"/>
        <v>67</v>
      </c>
      <c r="CL1" s="92">
        <f t="shared" si="0"/>
        <v>68</v>
      </c>
      <c r="CM1" s="92">
        <f t="shared" si="0"/>
        <v>69</v>
      </c>
      <c r="CN1" s="92">
        <f t="shared" si="0"/>
        <v>70</v>
      </c>
      <c r="CO1" s="92">
        <f t="shared" si="0"/>
        <v>71</v>
      </c>
      <c r="CP1" s="92">
        <f t="shared" si="0"/>
        <v>72</v>
      </c>
      <c r="CQ1" s="92">
        <f t="shared" si="0"/>
        <v>73</v>
      </c>
      <c r="CR1" s="92">
        <f t="shared" si="0"/>
        <v>74</v>
      </c>
      <c r="CS1" s="92">
        <f t="shared" si="0"/>
        <v>75</v>
      </c>
      <c r="CT1" s="92">
        <f t="shared" si="0"/>
        <v>76</v>
      </c>
      <c r="CU1" s="92">
        <f t="shared" si="0"/>
        <v>77</v>
      </c>
      <c r="CV1" s="92">
        <f t="shared" si="0"/>
        <v>78</v>
      </c>
      <c r="CW1" s="92">
        <f t="shared" si="0"/>
        <v>79</v>
      </c>
      <c r="CX1" s="92">
        <f t="shared" si="0"/>
        <v>80</v>
      </c>
      <c r="CY1" s="92">
        <f t="shared" si="0"/>
        <v>81</v>
      </c>
      <c r="CZ1" s="92">
        <f t="shared" si="0"/>
        <v>82</v>
      </c>
      <c r="DA1" s="92">
        <f t="shared" si="0"/>
        <v>83</v>
      </c>
      <c r="DB1" s="92">
        <f t="shared" si="0"/>
        <v>84</v>
      </c>
      <c r="DC1" s="92">
        <f t="shared" si="0"/>
        <v>85</v>
      </c>
      <c r="DD1" s="92">
        <f t="shared" si="0"/>
        <v>86</v>
      </c>
      <c r="DE1" s="92">
        <f t="shared" si="0"/>
        <v>87</v>
      </c>
      <c r="DF1" s="92">
        <f t="shared" si="0"/>
        <v>88</v>
      </c>
      <c r="DG1" s="92">
        <f t="shared" si="0"/>
        <v>89</v>
      </c>
      <c r="DH1" s="92">
        <f t="shared" si="0"/>
        <v>90</v>
      </c>
      <c r="DI1" s="92">
        <f t="shared" si="0"/>
        <v>91</v>
      </c>
      <c r="DJ1" s="92">
        <f t="shared" si="0"/>
        <v>92</v>
      </c>
      <c r="DK1" s="92">
        <f t="shared" si="0"/>
        <v>93</v>
      </c>
      <c r="DL1" s="92">
        <f t="shared" si="0"/>
        <v>94</v>
      </c>
      <c r="DM1" s="92">
        <f t="shared" si="0"/>
        <v>95</v>
      </c>
      <c r="DN1" s="92">
        <f t="shared" si="0"/>
        <v>96</v>
      </c>
      <c r="DO1" s="92">
        <f t="shared" si="0"/>
        <v>97</v>
      </c>
      <c r="DP1" s="92">
        <f t="shared" si="0"/>
        <v>98</v>
      </c>
      <c r="DQ1" s="92">
        <f t="shared" si="0"/>
        <v>99</v>
      </c>
      <c r="DR1" s="92">
        <f t="shared" si="0"/>
        <v>100</v>
      </c>
      <c r="DS1" s="92">
        <f t="shared" si="0"/>
        <v>101</v>
      </c>
      <c r="DT1" s="92">
        <f t="shared" si="0"/>
        <v>102</v>
      </c>
      <c r="DU1" s="92">
        <f t="shared" si="0"/>
        <v>103</v>
      </c>
      <c r="DV1" s="92">
        <f t="shared" si="0"/>
        <v>104</v>
      </c>
      <c r="DW1" s="92">
        <f t="shared" si="0"/>
        <v>105</v>
      </c>
      <c r="DX1" s="92">
        <f t="shared" si="0"/>
        <v>106</v>
      </c>
      <c r="DY1" s="92">
        <f t="shared" si="0"/>
        <v>107</v>
      </c>
      <c r="DZ1" s="92">
        <f t="shared" si="0"/>
        <v>108</v>
      </c>
      <c r="EA1" s="92">
        <f t="shared" si="0"/>
        <v>109</v>
      </c>
      <c r="EB1" s="92">
        <f t="shared" si="0"/>
        <v>110</v>
      </c>
      <c r="EC1" s="92">
        <f t="shared" si="0"/>
        <v>111</v>
      </c>
      <c r="ED1" s="92">
        <f t="shared" si="0"/>
        <v>112</v>
      </c>
      <c r="EE1" s="92">
        <f t="shared" si="0"/>
        <v>113</v>
      </c>
      <c r="EF1" s="92">
        <f t="shared" si="0"/>
        <v>114</v>
      </c>
      <c r="EG1" s="92">
        <f t="shared" si="0"/>
        <v>115</v>
      </c>
      <c r="EH1" s="92">
        <f t="shared" si="0"/>
        <v>116</v>
      </c>
      <c r="EI1" s="92">
        <f t="shared" si="0"/>
        <v>117</v>
      </c>
      <c r="EJ1" s="92">
        <f t="shared" si="0"/>
        <v>118</v>
      </c>
      <c r="EK1" s="92">
        <f t="shared" si="0"/>
        <v>119</v>
      </c>
      <c r="EL1" s="92">
        <f t="shared" si="0"/>
        <v>120</v>
      </c>
      <c r="EM1" s="190"/>
    </row>
    <row r="2" spans="1:143" ht="15.75" customHeight="1" x14ac:dyDescent="0.2">
      <c r="A2" s="106"/>
      <c r="B2" s="111"/>
      <c r="C2" s="92"/>
      <c r="D2" s="107"/>
      <c r="E2" s="108"/>
      <c r="F2" s="92"/>
      <c r="G2" s="92"/>
      <c r="H2" s="92"/>
      <c r="I2" s="92"/>
      <c r="J2" s="92"/>
      <c r="K2" s="92"/>
      <c r="L2" s="92"/>
      <c r="M2" s="92"/>
      <c r="N2" s="92"/>
      <c r="O2" s="92"/>
      <c r="P2" s="92"/>
      <c r="Q2" s="92"/>
      <c r="R2" s="92"/>
      <c r="S2" s="92"/>
      <c r="T2" s="92"/>
      <c r="U2" s="109"/>
      <c r="V2" s="92" t="s">
        <v>154</v>
      </c>
      <c r="W2" s="112">
        <f>EOMONTH(COD, W1-1)</f>
        <v>45838</v>
      </c>
      <c r="X2" s="113">
        <f t="shared" ref="X2:EL2" si="1">EOMONTH(W2,1)</f>
        <v>45869</v>
      </c>
      <c r="Y2" s="113">
        <f t="shared" si="1"/>
        <v>45900</v>
      </c>
      <c r="Z2" s="113">
        <f t="shared" si="1"/>
        <v>45930</v>
      </c>
      <c r="AA2" s="113">
        <f t="shared" si="1"/>
        <v>45961</v>
      </c>
      <c r="AB2" s="113">
        <f t="shared" si="1"/>
        <v>45991</v>
      </c>
      <c r="AC2" s="113">
        <f t="shared" si="1"/>
        <v>46022</v>
      </c>
      <c r="AD2" s="113">
        <f t="shared" si="1"/>
        <v>46053</v>
      </c>
      <c r="AE2" s="113">
        <f t="shared" si="1"/>
        <v>46081</v>
      </c>
      <c r="AF2" s="113">
        <f t="shared" si="1"/>
        <v>46112</v>
      </c>
      <c r="AG2" s="113">
        <f t="shared" si="1"/>
        <v>46142</v>
      </c>
      <c r="AH2" s="113">
        <f t="shared" si="1"/>
        <v>46173</v>
      </c>
      <c r="AI2" s="113">
        <f t="shared" si="1"/>
        <v>46203</v>
      </c>
      <c r="AJ2" s="113">
        <f t="shared" si="1"/>
        <v>46234</v>
      </c>
      <c r="AK2" s="113">
        <f t="shared" si="1"/>
        <v>46265</v>
      </c>
      <c r="AL2" s="113">
        <f t="shared" si="1"/>
        <v>46295</v>
      </c>
      <c r="AM2" s="113">
        <f t="shared" si="1"/>
        <v>46326</v>
      </c>
      <c r="AN2" s="113">
        <f t="shared" si="1"/>
        <v>46356</v>
      </c>
      <c r="AO2" s="113">
        <f t="shared" si="1"/>
        <v>46387</v>
      </c>
      <c r="AP2" s="113">
        <f t="shared" si="1"/>
        <v>46418</v>
      </c>
      <c r="AQ2" s="113">
        <f t="shared" si="1"/>
        <v>46446</v>
      </c>
      <c r="AR2" s="113">
        <f t="shared" si="1"/>
        <v>46477</v>
      </c>
      <c r="AS2" s="113">
        <f t="shared" si="1"/>
        <v>46507</v>
      </c>
      <c r="AT2" s="113">
        <f t="shared" si="1"/>
        <v>46538</v>
      </c>
      <c r="AU2" s="113">
        <f t="shared" si="1"/>
        <v>46568</v>
      </c>
      <c r="AV2" s="113">
        <f t="shared" si="1"/>
        <v>46599</v>
      </c>
      <c r="AW2" s="113">
        <f t="shared" si="1"/>
        <v>46630</v>
      </c>
      <c r="AX2" s="113">
        <f t="shared" si="1"/>
        <v>46660</v>
      </c>
      <c r="AY2" s="113">
        <f t="shared" si="1"/>
        <v>46691</v>
      </c>
      <c r="AZ2" s="113">
        <f t="shared" si="1"/>
        <v>46721</v>
      </c>
      <c r="BA2" s="113">
        <f t="shared" si="1"/>
        <v>46752</v>
      </c>
      <c r="BB2" s="113">
        <f t="shared" si="1"/>
        <v>46783</v>
      </c>
      <c r="BC2" s="113">
        <f t="shared" si="1"/>
        <v>46812</v>
      </c>
      <c r="BD2" s="113">
        <f t="shared" si="1"/>
        <v>46843</v>
      </c>
      <c r="BE2" s="113">
        <f t="shared" si="1"/>
        <v>46873</v>
      </c>
      <c r="BF2" s="113">
        <f t="shared" si="1"/>
        <v>46904</v>
      </c>
      <c r="BG2" s="113">
        <f t="shared" si="1"/>
        <v>46934</v>
      </c>
      <c r="BH2" s="113">
        <f t="shared" si="1"/>
        <v>46965</v>
      </c>
      <c r="BI2" s="113">
        <f t="shared" si="1"/>
        <v>46996</v>
      </c>
      <c r="BJ2" s="113">
        <f t="shared" si="1"/>
        <v>47026</v>
      </c>
      <c r="BK2" s="113">
        <f t="shared" si="1"/>
        <v>47057</v>
      </c>
      <c r="BL2" s="113">
        <f t="shared" si="1"/>
        <v>47087</v>
      </c>
      <c r="BM2" s="113">
        <f t="shared" si="1"/>
        <v>47118</v>
      </c>
      <c r="BN2" s="113">
        <f t="shared" si="1"/>
        <v>47149</v>
      </c>
      <c r="BO2" s="113">
        <f t="shared" si="1"/>
        <v>47177</v>
      </c>
      <c r="BP2" s="113">
        <f t="shared" si="1"/>
        <v>47208</v>
      </c>
      <c r="BQ2" s="113">
        <f t="shared" si="1"/>
        <v>47238</v>
      </c>
      <c r="BR2" s="113">
        <f t="shared" si="1"/>
        <v>47269</v>
      </c>
      <c r="BS2" s="113">
        <f t="shared" si="1"/>
        <v>47299</v>
      </c>
      <c r="BT2" s="113">
        <f t="shared" si="1"/>
        <v>47330</v>
      </c>
      <c r="BU2" s="113">
        <f t="shared" si="1"/>
        <v>47361</v>
      </c>
      <c r="BV2" s="113">
        <f t="shared" si="1"/>
        <v>47391</v>
      </c>
      <c r="BW2" s="113">
        <f t="shared" si="1"/>
        <v>47422</v>
      </c>
      <c r="BX2" s="113">
        <f t="shared" si="1"/>
        <v>47452</v>
      </c>
      <c r="BY2" s="113">
        <f t="shared" si="1"/>
        <v>47483</v>
      </c>
      <c r="BZ2" s="113">
        <f t="shared" si="1"/>
        <v>47514</v>
      </c>
      <c r="CA2" s="113">
        <f t="shared" si="1"/>
        <v>47542</v>
      </c>
      <c r="CB2" s="113">
        <f t="shared" si="1"/>
        <v>47573</v>
      </c>
      <c r="CC2" s="113">
        <f t="shared" si="1"/>
        <v>47603</v>
      </c>
      <c r="CD2" s="113">
        <f t="shared" si="1"/>
        <v>47634</v>
      </c>
      <c r="CE2" s="113">
        <f t="shared" si="1"/>
        <v>47664</v>
      </c>
      <c r="CF2" s="113">
        <f t="shared" si="1"/>
        <v>47695</v>
      </c>
      <c r="CG2" s="113">
        <f t="shared" si="1"/>
        <v>47726</v>
      </c>
      <c r="CH2" s="113">
        <f t="shared" si="1"/>
        <v>47756</v>
      </c>
      <c r="CI2" s="113">
        <f t="shared" si="1"/>
        <v>47787</v>
      </c>
      <c r="CJ2" s="113">
        <f t="shared" si="1"/>
        <v>47817</v>
      </c>
      <c r="CK2" s="113">
        <f t="shared" si="1"/>
        <v>47848</v>
      </c>
      <c r="CL2" s="113">
        <f t="shared" si="1"/>
        <v>47879</v>
      </c>
      <c r="CM2" s="113">
        <f t="shared" si="1"/>
        <v>47907</v>
      </c>
      <c r="CN2" s="113">
        <f t="shared" si="1"/>
        <v>47938</v>
      </c>
      <c r="CO2" s="113">
        <f t="shared" si="1"/>
        <v>47968</v>
      </c>
      <c r="CP2" s="113">
        <f t="shared" si="1"/>
        <v>47999</v>
      </c>
      <c r="CQ2" s="113">
        <f t="shared" si="1"/>
        <v>48029</v>
      </c>
      <c r="CR2" s="113">
        <f t="shared" si="1"/>
        <v>48060</v>
      </c>
      <c r="CS2" s="113">
        <f t="shared" si="1"/>
        <v>48091</v>
      </c>
      <c r="CT2" s="113">
        <f t="shared" si="1"/>
        <v>48121</v>
      </c>
      <c r="CU2" s="113">
        <f t="shared" si="1"/>
        <v>48152</v>
      </c>
      <c r="CV2" s="113">
        <f t="shared" si="1"/>
        <v>48182</v>
      </c>
      <c r="CW2" s="113">
        <f t="shared" si="1"/>
        <v>48213</v>
      </c>
      <c r="CX2" s="113">
        <f t="shared" si="1"/>
        <v>48244</v>
      </c>
      <c r="CY2" s="113">
        <f t="shared" si="1"/>
        <v>48273</v>
      </c>
      <c r="CZ2" s="113">
        <f t="shared" si="1"/>
        <v>48304</v>
      </c>
      <c r="DA2" s="113">
        <f t="shared" si="1"/>
        <v>48334</v>
      </c>
      <c r="DB2" s="113">
        <f t="shared" si="1"/>
        <v>48365</v>
      </c>
      <c r="DC2" s="113">
        <f t="shared" si="1"/>
        <v>48395</v>
      </c>
      <c r="DD2" s="113">
        <f t="shared" si="1"/>
        <v>48426</v>
      </c>
      <c r="DE2" s="113">
        <f t="shared" si="1"/>
        <v>48457</v>
      </c>
      <c r="DF2" s="113">
        <f t="shared" si="1"/>
        <v>48487</v>
      </c>
      <c r="DG2" s="113">
        <f t="shared" si="1"/>
        <v>48518</v>
      </c>
      <c r="DH2" s="113">
        <f t="shared" si="1"/>
        <v>48548</v>
      </c>
      <c r="DI2" s="113">
        <f t="shared" si="1"/>
        <v>48579</v>
      </c>
      <c r="DJ2" s="113">
        <f t="shared" si="1"/>
        <v>48610</v>
      </c>
      <c r="DK2" s="113">
        <f t="shared" si="1"/>
        <v>48638</v>
      </c>
      <c r="DL2" s="113">
        <f t="shared" si="1"/>
        <v>48669</v>
      </c>
      <c r="DM2" s="113">
        <f t="shared" si="1"/>
        <v>48699</v>
      </c>
      <c r="DN2" s="113">
        <f t="shared" si="1"/>
        <v>48730</v>
      </c>
      <c r="DO2" s="113">
        <f t="shared" si="1"/>
        <v>48760</v>
      </c>
      <c r="DP2" s="113">
        <f t="shared" si="1"/>
        <v>48791</v>
      </c>
      <c r="DQ2" s="113">
        <f t="shared" si="1"/>
        <v>48822</v>
      </c>
      <c r="DR2" s="113">
        <f t="shared" si="1"/>
        <v>48852</v>
      </c>
      <c r="DS2" s="113">
        <f t="shared" si="1"/>
        <v>48883</v>
      </c>
      <c r="DT2" s="113">
        <f t="shared" si="1"/>
        <v>48913</v>
      </c>
      <c r="DU2" s="113">
        <f t="shared" si="1"/>
        <v>48944</v>
      </c>
      <c r="DV2" s="113">
        <f t="shared" si="1"/>
        <v>48975</v>
      </c>
      <c r="DW2" s="113">
        <f t="shared" si="1"/>
        <v>49003</v>
      </c>
      <c r="DX2" s="113">
        <f t="shared" si="1"/>
        <v>49034</v>
      </c>
      <c r="DY2" s="113">
        <f t="shared" si="1"/>
        <v>49064</v>
      </c>
      <c r="DZ2" s="113">
        <f t="shared" si="1"/>
        <v>49095</v>
      </c>
      <c r="EA2" s="113">
        <f t="shared" si="1"/>
        <v>49125</v>
      </c>
      <c r="EB2" s="113">
        <f t="shared" si="1"/>
        <v>49156</v>
      </c>
      <c r="EC2" s="113">
        <f t="shared" si="1"/>
        <v>49187</v>
      </c>
      <c r="ED2" s="113">
        <f t="shared" si="1"/>
        <v>49217</v>
      </c>
      <c r="EE2" s="113">
        <f t="shared" si="1"/>
        <v>49248</v>
      </c>
      <c r="EF2" s="113">
        <f t="shared" si="1"/>
        <v>49278</v>
      </c>
      <c r="EG2" s="113">
        <f t="shared" si="1"/>
        <v>49309</v>
      </c>
      <c r="EH2" s="113">
        <f t="shared" si="1"/>
        <v>49340</v>
      </c>
      <c r="EI2" s="113">
        <f t="shared" si="1"/>
        <v>49368</v>
      </c>
      <c r="EJ2" s="113">
        <f t="shared" si="1"/>
        <v>49399</v>
      </c>
      <c r="EK2" s="113">
        <f t="shared" si="1"/>
        <v>49429</v>
      </c>
      <c r="EL2" s="113">
        <f t="shared" si="1"/>
        <v>49460</v>
      </c>
      <c r="EM2" s="190"/>
    </row>
    <row r="3" spans="1:143" ht="15.75" customHeight="1" thickBot="1" x14ac:dyDescent="0.25">
      <c r="A3" s="114" t="s">
        <v>155</v>
      </c>
      <c r="B3" s="115"/>
      <c r="C3" s="115"/>
      <c r="D3" s="115"/>
      <c r="E3" s="115"/>
      <c r="F3" s="115"/>
      <c r="G3" s="115"/>
      <c r="H3" s="115"/>
      <c r="I3" s="115"/>
      <c r="J3" s="115"/>
      <c r="K3" s="115"/>
      <c r="L3" s="115"/>
      <c r="M3" s="115"/>
      <c r="N3" s="115"/>
      <c r="O3" s="115"/>
      <c r="P3" s="115"/>
      <c r="Q3" s="115"/>
      <c r="R3" s="115"/>
      <c r="S3" s="115"/>
      <c r="T3" s="115"/>
      <c r="U3" s="116"/>
      <c r="V3" s="115" t="s">
        <v>156</v>
      </c>
      <c r="W3" s="117">
        <f t="shared" ref="W3" si="2">ROUNDUP(W1/12,0)</f>
        <v>1</v>
      </c>
      <c r="X3" s="115">
        <f t="shared" ref="X3:EL3" si="3">ROUNDUP(X1/12,0)</f>
        <v>1</v>
      </c>
      <c r="Y3" s="115">
        <f t="shared" si="3"/>
        <v>1</v>
      </c>
      <c r="Z3" s="115">
        <f t="shared" si="3"/>
        <v>1</v>
      </c>
      <c r="AA3" s="115">
        <f t="shared" si="3"/>
        <v>1</v>
      </c>
      <c r="AB3" s="115">
        <f t="shared" si="3"/>
        <v>1</v>
      </c>
      <c r="AC3" s="115">
        <f t="shared" si="3"/>
        <v>1</v>
      </c>
      <c r="AD3" s="115">
        <f t="shared" si="3"/>
        <v>1</v>
      </c>
      <c r="AE3" s="115">
        <f t="shared" si="3"/>
        <v>1</v>
      </c>
      <c r="AF3" s="115">
        <f t="shared" si="3"/>
        <v>1</v>
      </c>
      <c r="AG3" s="115">
        <f t="shared" si="3"/>
        <v>1</v>
      </c>
      <c r="AH3" s="115">
        <f t="shared" si="3"/>
        <v>1</v>
      </c>
      <c r="AI3" s="115">
        <f t="shared" si="3"/>
        <v>2</v>
      </c>
      <c r="AJ3" s="115">
        <f t="shared" si="3"/>
        <v>2</v>
      </c>
      <c r="AK3" s="115">
        <f t="shared" si="3"/>
        <v>2</v>
      </c>
      <c r="AL3" s="115">
        <f t="shared" si="3"/>
        <v>2</v>
      </c>
      <c r="AM3" s="115">
        <f t="shared" si="3"/>
        <v>2</v>
      </c>
      <c r="AN3" s="115">
        <f t="shared" si="3"/>
        <v>2</v>
      </c>
      <c r="AO3" s="115">
        <f t="shared" si="3"/>
        <v>2</v>
      </c>
      <c r="AP3" s="115">
        <f t="shared" si="3"/>
        <v>2</v>
      </c>
      <c r="AQ3" s="115">
        <f t="shared" si="3"/>
        <v>2</v>
      </c>
      <c r="AR3" s="115">
        <f t="shared" si="3"/>
        <v>2</v>
      </c>
      <c r="AS3" s="115">
        <f t="shared" si="3"/>
        <v>2</v>
      </c>
      <c r="AT3" s="115">
        <f t="shared" si="3"/>
        <v>2</v>
      </c>
      <c r="AU3" s="115">
        <f t="shared" si="3"/>
        <v>3</v>
      </c>
      <c r="AV3" s="115">
        <f t="shared" si="3"/>
        <v>3</v>
      </c>
      <c r="AW3" s="115">
        <f t="shared" si="3"/>
        <v>3</v>
      </c>
      <c r="AX3" s="115">
        <f t="shared" si="3"/>
        <v>3</v>
      </c>
      <c r="AY3" s="115">
        <f t="shared" si="3"/>
        <v>3</v>
      </c>
      <c r="AZ3" s="115">
        <f t="shared" si="3"/>
        <v>3</v>
      </c>
      <c r="BA3" s="115">
        <f t="shared" si="3"/>
        <v>3</v>
      </c>
      <c r="BB3" s="115">
        <f t="shared" si="3"/>
        <v>3</v>
      </c>
      <c r="BC3" s="115">
        <f t="shared" si="3"/>
        <v>3</v>
      </c>
      <c r="BD3" s="115">
        <f t="shared" si="3"/>
        <v>3</v>
      </c>
      <c r="BE3" s="115">
        <f t="shared" si="3"/>
        <v>3</v>
      </c>
      <c r="BF3" s="115">
        <f t="shared" si="3"/>
        <v>3</v>
      </c>
      <c r="BG3" s="115">
        <f t="shared" si="3"/>
        <v>4</v>
      </c>
      <c r="BH3" s="115">
        <f t="shared" si="3"/>
        <v>4</v>
      </c>
      <c r="BI3" s="115">
        <f t="shared" si="3"/>
        <v>4</v>
      </c>
      <c r="BJ3" s="115">
        <f t="shared" si="3"/>
        <v>4</v>
      </c>
      <c r="BK3" s="115">
        <f t="shared" si="3"/>
        <v>4</v>
      </c>
      <c r="BL3" s="115">
        <f t="shared" si="3"/>
        <v>4</v>
      </c>
      <c r="BM3" s="115">
        <f t="shared" si="3"/>
        <v>4</v>
      </c>
      <c r="BN3" s="115">
        <f t="shared" si="3"/>
        <v>4</v>
      </c>
      <c r="BO3" s="115">
        <f t="shared" si="3"/>
        <v>4</v>
      </c>
      <c r="BP3" s="115">
        <f t="shared" si="3"/>
        <v>4</v>
      </c>
      <c r="BQ3" s="115">
        <f t="shared" si="3"/>
        <v>4</v>
      </c>
      <c r="BR3" s="115">
        <f t="shared" si="3"/>
        <v>4</v>
      </c>
      <c r="BS3" s="115">
        <f t="shared" si="3"/>
        <v>5</v>
      </c>
      <c r="BT3" s="115">
        <f t="shared" si="3"/>
        <v>5</v>
      </c>
      <c r="BU3" s="115">
        <f t="shared" si="3"/>
        <v>5</v>
      </c>
      <c r="BV3" s="115">
        <f t="shared" si="3"/>
        <v>5</v>
      </c>
      <c r="BW3" s="115">
        <f t="shared" si="3"/>
        <v>5</v>
      </c>
      <c r="BX3" s="115">
        <f t="shared" si="3"/>
        <v>5</v>
      </c>
      <c r="BY3" s="115">
        <f t="shared" si="3"/>
        <v>5</v>
      </c>
      <c r="BZ3" s="115">
        <f t="shared" si="3"/>
        <v>5</v>
      </c>
      <c r="CA3" s="115">
        <f t="shared" si="3"/>
        <v>5</v>
      </c>
      <c r="CB3" s="115">
        <f t="shared" si="3"/>
        <v>5</v>
      </c>
      <c r="CC3" s="115">
        <f t="shared" si="3"/>
        <v>5</v>
      </c>
      <c r="CD3" s="115">
        <f t="shared" si="3"/>
        <v>5</v>
      </c>
      <c r="CE3" s="115">
        <f t="shared" si="3"/>
        <v>6</v>
      </c>
      <c r="CF3" s="115">
        <f t="shared" si="3"/>
        <v>6</v>
      </c>
      <c r="CG3" s="115">
        <f t="shared" si="3"/>
        <v>6</v>
      </c>
      <c r="CH3" s="115">
        <f t="shared" si="3"/>
        <v>6</v>
      </c>
      <c r="CI3" s="115">
        <f t="shared" si="3"/>
        <v>6</v>
      </c>
      <c r="CJ3" s="115">
        <f t="shared" si="3"/>
        <v>6</v>
      </c>
      <c r="CK3" s="115">
        <f t="shared" si="3"/>
        <v>6</v>
      </c>
      <c r="CL3" s="115">
        <f t="shared" si="3"/>
        <v>6</v>
      </c>
      <c r="CM3" s="115">
        <f t="shared" si="3"/>
        <v>6</v>
      </c>
      <c r="CN3" s="115">
        <f t="shared" si="3"/>
        <v>6</v>
      </c>
      <c r="CO3" s="115">
        <f t="shared" si="3"/>
        <v>6</v>
      </c>
      <c r="CP3" s="115">
        <f t="shared" si="3"/>
        <v>6</v>
      </c>
      <c r="CQ3" s="115">
        <f t="shared" si="3"/>
        <v>7</v>
      </c>
      <c r="CR3" s="115">
        <f t="shared" si="3"/>
        <v>7</v>
      </c>
      <c r="CS3" s="115">
        <f t="shared" si="3"/>
        <v>7</v>
      </c>
      <c r="CT3" s="115">
        <f t="shared" si="3"/>
        <v>7</v>
      </c>
      <c r="CU3" s="115">
        <f t="shared" si="3"/>
        <v>7</v>
      </c>
      <c r="CV3" s="115">
        <f t="shared" si="3"/>
        <v>7</v>
      </c>
      <c r="CW3" s="115">
        <f t="shared" si="3"/>
        <v>7</v>
      </c>
      <c r="CX3" s="115">
        <f t="shared" si="3"/>
        <v>7</v>
      </c>
      <c r="CY3" s="115">
        <f t="shared" si="3"/>
        <v>7</v>
      </c>
      <c r="CZ3" s="115">
        <f t="shared" si="3"/>
        <v>7</v>
      </c>
      <c r="DA3" s="115">
        <f t="shared" si="3"/>
        <v>7</v>
      </c>
      <c r="DB3" s="115">
        <f t="shared" si="3"/>
        <v>7</v>
      </c>
      <c r="DC3" s="115">
        <f t="shared" si="3"/>
        <v>8</v>
      </c>
      <c r="DD3" s="115">
        <f t="shared" si="3"/>
        <v>8</v>
      </c>
      <c r="DE3" s="115">
        <f t="shared" si="3"/>
        <v>8</v>
      </c>
      <c r="DF3" s="115">
        <f t="shared" si="3"/>
        <v>8</v>
      </c>
      <c r="DG3" s="115">
        <f t="shared" si="3"/>
        <v>8</v>
      </c>
      <c r="DH3" s="115">
        <f t="shared" si="3"/>
        <v>8</v>
      </c>
      <c r="DI3" s="115">
        <f t="shared" si="3"/>
        <v>8</v>
      </c>
      <c r="DJ3" s="115">
        <f t="shared" si="3"/>
        <v>8</v>
      </c>
      <c r="DK3" s="115">
        <f t="shared" si="3"/>
        <v>8</v>
      </c>
      <c r="DL3" s="115">
        <f t="shared" si="3"/>
        <v>8</v>
      </c>
      <c r="DM3" s="115">
        <f t="shared" si="3"/>
        <v>8</v>
      </c>
      <c r="DN3" s="115">
        <f t="shared" si="3"/>
        <v>8</v>
      </c>
      <c r="DO3" s="115">
        <f t="shared" si="3"/>
        <v>9</v>
      </c>
      <c r="DP3" s="115">
        <f t="shared" si="3"/>
        <v>9</v>
      </c>
      <c r="DQ3" s="115">
        <f t="shared" si="3"/>
        <v>9</v>
      </c>
      <c r="DR3" s="115">
        <f t="shared" si="3"/>
        <v>9</v>
      </c>
      <c r="DS3" s="115">
        <f t="shared" si="3"/>
        <v>9</v>
      </c>
      <c r="DT3" s="115">
        <f t="shared" si="3"/>
        <v>9</v>
      </c>
      <c r="DU3" s="115">
        <f t="shared" si="3"/>
        <v>9</v>
      </c>
      <c r="DV3" s="115">
        <f t="shared" si="3"/>
        <v>9</v>
      </c>
      <c r="DW3" s="115">
        <f t="shared" si="3"/>
        <v>9</v>
      </c>
      <c r="DX3" s="115">
        <f t="shared" si="3"/>
        <v>9</v>
      </c>
      <c r="DY3" s="115">
        <f t="shared" si="3"/>
        <v>9</v>
      </c>
      <c r="DZ3" s="115">
        <f t="shared" si="3"/>
        <v>9</v>
      </c>
      <c r="EA3" s="115">
        <f t="shared" si="3"/>
        <v>10</v>
      </c>
      <c r="EB3" s="115">
        <f t="shared" si="3"/>
        <v>10</v>
      </c>
      <c r="EC3" s="115">
        <f t="shared" si="3"/>
        <v>10</v>
      </c>
      <c r="ED3" s="115">
        <f t="shared" si="3"/>
        <v>10</v>
      </c>
      <c r="EE3" s="115">
        <f t="shared" si="3"/>
        <v>10</v>
      </c>
      <c r="EF3" s="115">
        <f t="shared" si="3"/>
        <v>10</v>
      </c>
      <c r="EG3" s="115">
        <f t="shared" si="3"/>
        <v>10</v>
      </c>
      <c r="EH3" s="115">
        <f t="shared" si="3"/>
        <v>10</v>
      </c>
      <c r="EI3" s="115">
        <f t="shared" si="3"/>
        <v>10</v>
      </c>
      <c r="EJ3" s="115">
        <f t="shared" si="3"/>
        <v>10</v>
      </c>
      <c r="EK3" s="115">
        <f t="shared" si="3"/>
        <v>10</v>
      </c>
      <c r="EL3" s="115">
        <f t="shared" si="3"/>
        <v>10</v>
      </c>
      <c r="EM3" s="191"/>
    </row>
    <row r="4" spans="1:143" ht="15.75" customHeight="1" thickBot="1" x14ac:dyDescent="0.25">
      <c r="A4" s="118"/>
      <c r="B4" s="34" t="s">
        <v>157</v>
      </c>
      <c r="C4" s="32" t="s">
        <v>158</v>
      </c>
      <c r="D4" s="119" t="s">
        <v>40</v>
      </c>
      <c r="E4" s="120" t="s">
        <v>159</v>
      </c>
      <c r="F4" s="33"/>
      <c r="G4" s="33"/>
      <c r="H4" s="33"/>
      <c r="I4" s="33"/>
      <c r="J4" s="33"/>
      <c r="K4" s="33"/>
      <c r="L4" s="33"/>
      <c r="M4" s="33"/>
      <c r="N4" s="33"/>
      <c r="O4" s="33"/>
      <c r="P4" s="33"/>
      <c r="Q4" s="33"/>
      <c r="R4" s="33"/>
      <c r="S4" s="33"/>
      <c r="T4" s="33"/>
      <c r="U4" s="121"/>
      <c r="V4" s="33"/>
      <c r="W4" s="122"/>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192"/>
    </row>
    <row r="5" spans="1:143" ht="15.75" customHeight="1" x14ac:dyDescent="0.2">
      <c r="A5" s="123"/>
      <c r="B5" s="88">
        <f>SUMIF(C$20:C$65,C5,A$20:A$65)</f>
        <v>0</v>
      </c>
      <c r="C5" s="61" t="s">
        <v>160</v>
      </c>
      <c r="D5" s="124" t="e">
        <f>AVERAGEIF($C$20:$C$66,$C5,D$20:D$66)</f>
        <v>#DIV/0!</v>
      </c>
      <c r="E5" s="125" t="e">
        <f>AVERAGEIF($C$20:$C$66, $C5, $E$20:$E$66)</f>
        <v>#DIV/0!</v>
      </c>
      <c r="U5" s="27"/>
      <c r="V5" s="7" t="str">
        <f t="shared" ref="V5" si="4">C5</f>
        <v xml:space="preserve">1Bd/1Ba </v>
      </c>
      <c r="W5" s="126">
        <f>SUMIF($C$20:$C$66,$C5,W$20:W$66)</f>
        <v>0</v>
      </c>
      <c r="X5" s="126">
        <f>SUMIF($C$20:$C$66,$C5,X$20:X$66)</f>
        <v>0</v>
      </c>
      <c r="Y5" s="126">
        <f>SUMIF($C$20:$C$66,$C5,Y$20:Y$66)</f>
        <v>0</v>
      </c>
      <c r="Z5" s="126">
        <f>SUMIF($C$20:$C$66,$C5,Z$20:Z$66)</f>
        <v>0</v>
      </c>
      <c r="AA5" s="126">
        <f>SUMIF($C$20:$C$66,$C5,AA$20:AA$66)</f>
        <v>0</v>
      </c>
      <c r="AB5" s="126">
        <f>SUMIF($C$20:$C$66,$C5,AB$20:AB$66)</f>
        <v>0</v>
      </c>
      <c r="AC5" s="126">
        <f>SUMIF($C$20:$C$66,$C5,AC$20:AC$66)</f>
        <v>0</v>
      </c>
      <c r="AD5" s="126">
        <f>SUMIF($C$20:$C$66,$C5,AD$20:AD$66)</f>
        <v>0</v>
      </c>
      <c r="AE5" s="126">
        <f>SUMIF($C$20:$C$66,$C5,AE$20:AE$66)</f>
        <v>0</v>
      </c>
      <c r="AF5" s="126">
        <f>SUMIF($C$20:$C$66,$C5,AF$20:AF$66)</f>
        <v>0</v>
      </c>
      <c r="AG5" s="126">
        <f>SUMIF($C$20:$C$66,$C5,AG$20:AG$66)</f>
        <v>0</v>
      </c>
      <c r="AH5" s="126">
        <f>SUMIF($C$20:$C$66,$C5,AH$20:AH$66)</f>
        <v>0</v>
      </c>
      <c r="AI5" s="126">
        <f>SUMIF($C$20:$C$66,$C5,AI$20:AI$66)</f>
        <v>0</v>
      </c>
      <c r="AJ5" s="126">
        <f>SUMIF($C$20:$C$66,$C5,AJ$20:AJ$66)</f>
        <v>0</v>
      </c>
      <c r="AK5" s="126">
        <f>SUMIF($C$20:$C$66,$C5,AK$20:AK$66)</f>
        <v>0</v>
      </c>
      <c r="AL5" s="126">
        <f>SUMIF($C$20:$C$66,$C5,AL$20:AL$66)</f>
        <v>0</v>
      </c>
      <c r="AM5" s="126">
        <f>SUMIF($C$20:$C$66,$C5,AM$20:AM$66)</f>
        <v>0</v>
      </c>
      <c r="AN5" s="126">
        <f>SUMIF($C$20:$C$66,$C5,AN$20:AN$66)</f>
        <v>0</v>
      </c>
      <c r="AO5" s="126">
        <f>SUMIF($C$20:$C$66,$C5,AO$20:AO$66)</f>
        <v>0</v>
      </c>
      <c r="AP5" s="126">
        <f>SUMIF($C$20:$C$66,$C5,AP$20:AP$66)</f>
        <v>0</v>
      </c>
      <c r="AQ5" s="126">
        <f>SUMIF($C$20:$C$66,$C5,AQ$20:AQ$66)</f>
        <v>0</v>
      </c>
      <c r="AR5" s="126">
        <f>SUMIF($C$20:$C$66,$C5,AR$20:AR$66)</f>
        <v>0</v>
      </c>
      <c r="AS5" s="126">
        <f>SUMIF($C$20:$C$66,$C5,AS$20:AS$66)</f>
        <v>0</v>
      </c>
      <c r="AT5" s="126">
        <f>SUMIF($C$20:$C$66,$C5,AT$20:AT$66)</f>
        <v>0</v>
      </c>
      <c r="AU5" s="126">
        <f>SUMIF($C$20:$C$66,$C5,AU$20:AU$66)</f>
        <v>0</v>
      </c>
      <c r="AV5" s="126">
        <f>SUMIF($C$20:$C$66,$C5,AV$20:AV$66)</f>
        <v>0</v>
      </c>
      <c r="AW5" s="126">
        <f>SUMIF($C$20:$C$66,$C5,AW$20:AW$66)</f>
        <v>0</v>
      </c>
      <c r="AX5" s="126">
        <f>SUMIF($C$20:$C$66,$C5,AX$20:AX$66)</f>
        <v>0</v>
      </c>
      <c r="AY5" s="126">
        <f>SUMIF($C$20:$C$66,$C5,AY$20:AY$66)</f>
        <v>0</v>
      </c>
      <c r="AZ5" s="126">
        <f>SUMIF($C$20:$C$66,$C5,AZ$20:AZ$66)</f>
        <v>0</v>
      </c>
      <c r="BA5" s="126">
        <f>SUMIF($C$20:$C$66,$C5,BA$20:BA$66)</f>
        <v>0</v>
      </c>
      <c r="BB5" s="126">
        <f>SUMIF($C$20:$C$66,$C5,BB$20:BB$66)</f>
        <v>0</v>
      </c>
      <c r="BC5" s="126">
        <f>SUMIF($C$20:$C$66,$C5,BC$20:BC$66)</f>
        <v>0</v>
      </c>
      <c r="BD5" s="126">
        <f>SUMIF($C$20:$C$66,$C5,BD$20:BD$66)</f>
        <v>0</v>
      </c>
      <c r="BE5" s="126">
        <f>SUMIF($C$20:$C$66,$C5,BE$20:BE$66)</f>
        <v>0</v>
      </c>
      <c r="BF5" s="126">
        <f>SUMIF($C$20:$C$66,$C5,BF$20:BF$66)</f>
        <v>0</v>
      </c>
      <c r="BG5" s="126">
        <f>SUMIF($C$20:$C$66,$C5,BG$20:BG$66)</f>
        <v>0</v>
      </c>
      <c r="BH5" s="126">
        <f>SUMIF($C$20:$C$66,$C5,BH$20:BH$66)</f>
        <v>0</v>
      </c>
      <c r="BI5" s="126">
        <f>SUMIF($C$20:$C$66,$C5,BI$20:BI$66)</f>
        <v>0</v>
      </c>
      <c r="BJ5" s="126">
        <f>SUMIF($C$20:$C$66,$C5,BJ$20:BJ$66)</f>
        <v>0</v>
      </c>
      <c r="BK5" s="126">
        <f>SUMIF($C$20:$C$66,$C5,BK$20:BK$66)</f>
        <v>0</v>
      </c>
      <c r="BL5" s="126">
        <f>SUMIF($C$20:$C$66,$C5,BL$20:BL$66)</f>
        <v>0</v>
      </c>
      <c r="BM5" s="126">
        <f>SUMIF($C$20:$C$66,$C5,BM$20:BM$66)</f>
        <v>0</v>
      </c>
      <c r="BN5" s="126">
        <f>SUMIF($C$20:$C$66,$C5,BN$20:BN$66)</f>
        <v>0</v>
      </c>
      <c r="BO5" s="126">
        <f>SUMIF($C$20:$C$66,$C5,BO$20:BO$66)</f>
        <v>0</v>
      </c>
      <c r="BP5" s="126">
        <f>SUMIF($C$20:$C$66,$C5,BP$20:BP$66)</f>
        <v>0</v>
      </c>
      <c r="BQ5" s="126">
        <f>SUMIF($C$20:$C$66,$C5,BQ$20:BQ$66)</f>
        <v>0</v>
      </c>
      <c r="BR5" s="126">
        <f>SUMIF($C$20:$C$66,$C5,BR$20:BR$66)</f>
        <v>0</v>
      </c>
      <c r="BS5" s="126">
        <f>SUMIF($C$20:$C$66,$C5,BS$20:BS$66)</f>
        <v>0</v>
      </c>
      <c r="BT5" s="126">
        <f>SUMIF($C$20:$C$66,$C5,BT$20:BT$66)</f>
        <v>0</v>
      </c>
      <c r="BU5" s="126">
        <f>SUMIF($C$20:$C$66,$C5,BU$20:BU$66)</f>
        <v>0</v>
      </c>
      <c r="BV5" s="126">
        <f>SUMIF($C$20:$C$66,$C5,BV$20:BV$66)</f>
        <v>0</v>
      </c>
      <c r="BW5" s="126">
        <f>SUMIF($C$20:$C$66,$C5,BW$20:BW$66)</f>
        <v>0</v>
      </c>
      <c r="BX5" s="126">
        <f>SUMIF($C$20:$C$66,$C5,BX$20:BX$66)</f>
        <v>0</v>
      </c>
      <c r="BY5" s="126">
        <f>SUMIF($C$20:$C$66,$C5,BY$20:BY$66)</f>
        <v>0</v>
      </c>
      <c r="BZ5" s="126">
        <f>SUMIF($C$20:$C$66,$C5,BZ$20:BZ$66)</f>
        <v>0</v>
      </c>
      <c r="CA5" s="126">
        <f>SUMIF($C$20:$C$66,$C5,CA$20:CA$66)</f>
        <v>0</v>
      </c>
      <c r="CB5" s="126">
        <f>SUMIF($C$20:$C$66,$C5,CB$20:CB$66)</f>
        <v>0</v>
      </c>
      <c r="CC5" s="126">
        <f>SUMIF($C$20:$C$66,$C5,CC$20:CC$66)</f>
        <v>0</v>
      </c>
      <c r="CD5" s="126">
        <f>SUMIF($C$20:$C$66,$C5,CD$20:CD$66)</f>
        <v>0</v>
      </c>
      <c r="CE5" s="126">
        <f>SUMIF($C$20:$C$66,$C5,CE$20:CE$66)</f>
        <v>0</v>
      </c>
      <c r="CF5" s="126">
        <f>SUMIF($C$20:$C$66,$C5,CF$20:CF$66)</f>
        <v>0</v>
      </c>
      <c r="CG5" s="126">
        <f>SUMIF($C$20:$C$66,$C5,CG$20:CG$66)</f>
        <v>0</v>
      </c>
      <c r="CH5" s="126">
        <f>SUMIF($C$20:$C$66,$C5,CH$20:CH$66)</f>
        <v>0</v>
      </c>
      <c r="CI5" s="126">
        <f>SUMIF($C$20:$C$66,$C5,CI$20:CI$66)</f>
        <v>0</v>
      </c>
      <c r="CJ5" s="126">
        <f>SUMIF($C$20:$C$66,$C5,CJ$20:CJ$66)</f>
        <v>0</v>
      </c>
      <c r="CK5" s="126">
        <f>SUMIF($C$20:$C$66,$C5,CK$20:CK$66)</f>
        <v>0</v>
      </c>
      <c r="CL5" s="126">
        <f>SUMIF($C$20:$C$66,$C5,CL$20:CL$66)</f>
        <v>0</v>
      </c>
      <c r="CM5" s="126">
        <f>SUMIF($C$20:$C$66,$C5,CM$20:CM$66)</f>
        <v>0</v>
      </c>
      <c r="CN5" s="126">
        <f>SUMIF($C$20:$C$66,$C5,CN$20:CN$66)</f>
        <v>0</v>
      </c>
      <c r="CO5" s="126">
        <f>SUMIF($C$20:$C$66,$C5,CO$20:CO$66)</f>
        <v>0</v>
      </c>
      <c r="CP5" s="126">
        <f>SUMIF($C$20:$C$66,$C5,CP$20:CP$66)</f>
        <v>0</v>
      </c>
      <c r="CQ5" s="126">
        <f>SUMIF($C$20:$C$66,$C5,CQ$20:CQ$66)</f>
        <v>0</v>
      </c>
      <c r="CR5" s="126">
        <f>SUMIF($C$20:$C$66,$C5,CR$20:CR$66)</f>
        <v>0</v>
      </c>
      <c r="CS5" s="126">
        <f>SUMIF($C$20:$C$66,$C5,CS$20:CS$66)</f>
        <v>0</v>
      </c>
      <c r="CT5" s="126">
        <f>SUMIF($C$20:$C$66,$C5,CT$20:CT$66)</f>
        <v>0</v>
      </c>
      <c r="CU5" s="126">
        <f>SUMIF($C$20:$C$66,$C5,CU$20:CU$66)</f>
        <v>0</v>
      </c>
      <c r="CV5" s="126">
        <f>SUMIF($C$20:$C$66,$C5,CV$20:CV$66)</f>
        <v>0</v>
      </c>
      <c r="CW5" s="126">
        <f>SUMIF($C$20:$C$66,$C5,CW$20:CW$66)</f>
        <v>0</v>
      </c>
      <c r="CX5" s="126">
        <f>SUMIF($C$20:$C$66,$C5,CX$20:CX$66)</f>
        <v>0</v>
      </c>
      <c r="CY5" s="126">
        <f>SUMIF($C$20:$C$66,$C5,CY$20:CY$66)</f>
        <v>0</v>
      </c>
      <c r="CZ5" s="126">
        <f>SUMIF($C$20:$C$66,$C5,CZ$20:CZ$66)</f>
        <v>0</v>
      </c>
      <c r="DA5" s="126">
        <f>SUMIF($C$20:$C$66,$C5,DA$20:DA$66)</f>
        <v>0</v>
      </c>
      <c r="DB5" s="126">
        <f>SUMIF($C$20:$C$66,$C5,DB$20:DB$66)</f>
        <v>0</v>
      </c>
      <c r="DC5" s="126">
        <f>SUMIF($C$20:$C$66,$C5,DC$20:DC$66)</f>
        <v>0</v>
      </c>
      <c r="DD5" s="126">
        <f>SUMIF($C$20:$C$66,$C5,DD$20:DD$66)</f>
        <v>0</v>
      </c>
      <c r="DE5" s="126">
        <f>SUMIF($C$20:$C$66,$C5,DE$20:DE$66)</f>
        <v>0</v>
      </c>
      <c r="DF5" s="126">
        <f>SUMIF($C$20:$C$66,$C5,DF$20:DF$66)</f>
        <v>0</v>
      </c>
      <c r="DG5" s="126">
        <f>SUMIF($C$20:$C$66,$C5,DG$20:DG$66)</f>
        <v>0</v>
      </c>
      <c r="DH5" s="126">
        <f>SUMIF($C$20:$C$66,$C5,DH$20:DH$66)</f>
        <v>0</v>
      </c>
      <c r="DI5" s="126">
        <f>SUMIF($C$20:$C$66,$C5,DI$20:DI$66)</f>
        <v>0</v>
      </c>
      <c r="DJ5" s="126">
        <f>SUMIF($C$20:$C$66,$C5,DJ$20:DJ$66)</f>
        <v>0</v>
      </c>
      <c r="DK5" s="126">
        <f>SUMIF($C$20:$C$66,$C5,DK$20:DK$66)</f>
        <v>0</v>
      </c>
      <c r="DL5" s="126">
        <f>SUMIF($C$20:$C$66,$C5,DL$20:DL$66)</f>
        <v>0</v>
      </c>
      <c r="DM5" s="126">
        <f>SUMIF($C$20:$C$66,$C5,DM$20:DM$66)</f>
        <v>0</v>
      </c>
      <c r="DN5" s="126">
        <f>SUMIF($C$20:$C$66,$C5,DN$20:DN$66)</f>
        <v>0</v>
      </c>
      <c r="DO5" s="126">
        <f>SUMIF($C$20:$C$66,$C5,DO$20:DO$66)</f>
        <v>0</v>
      </c>
      <c r="DP5" s="126">
        <f>SUMIF($C$20:$C$66,$C5,DP$20:DP$66)</f>
        <v>0</v>
      </c>
      <c r="DQ5" s="126">
        <f>SUMIF($C$20:$C$66,$C5,DQ$20:DQ$66)</f>
        <v>0</v>
      </c>
      <c r="DR5" s="126">
        <f>SUMIF($C$20:$C$66,$C5,DR$20:DR$66)</f>
        <v>0</v>
      </c>
      <c r="DS5" s="126">
        <f>SUMIF($C$20:$C$66,$C5,DS$20:DS$66)</f>
        <v>0</v>
      </c>
      <c r="DT5" s="126">
        <f>SUMIF($C$20:$C$66,$C5,DT$20:DT$66)</f>
        <v>0</v>
      </c>
      <c r="DU5" s="126">
        <f>SUMIF($C$20:$C$66,$C5,DU$20:DU$66)</f>
        <v>0</v>
      </c>
      <c r="DV5" s="126">
        <f>SUMIF($C$20:$C$66,$C5,DV$20:DV$66)</f>
        <v>0</v>
      </c>
      <c r="DW5" s="126">
        <f>SUMIF($C$20:$C$66,$C5,DW$20:DW$66)</f>
        <v>0</v>
      </c>
      <c r="DX5" s="126">
        <f>SUMIF($C$20:$C$66,$C5,DX$20:DX$66)</f>
        <v>0</v>
      </c>
      <c r="DY5" s="126">
        <f>SUMIF($C$20:$C$66,$C5,DY$20:DY$66)</f>
        <v>0</v>
      </c>
      <c r="DZ5" s="126">
        <f>SUMIF($C$20:$C$66,$C5,DZ$20:DZ$66)</f>
        <v>0</v>
      </c>
      <c r="EA5" s="126">
        <f>SUMIF($C$20:$C$66,$C5,EA$20:EA$66)</f>
        <v>0</v>
      </c>
      <c r="EB5" s="126">
        <f>SUMIF($C$20:$C$66,$C5,EB$20:EB$66)</f>
        <v>0</v>
      </c>
      <c r="EC5" s="126">
        <f>SUMIF($C$20:$C$66,$C5,EC$20:EC$66)</f>
        <v>0</v>
      </c>
      <c r="ED5" s="126">
        <f>SUMIF($C$20:$C$66,$C5,ED$20:ED$66)</f>
        <v>0</v>
      </c>
      <c r="EE5" s="126">
        <f>SUMIF($C$20:$C$66,$C5,EE$20:EE$66)</f>
        <v>0</v>
      </c>
      <c r="EF5" s="126">
        <f>SUMIF($C$20:$C$66,$C5,EF$20:EF$66)</f>
        <v>0</v>
      </c>
      <c r="EG5" s="126">
        <f>SUMIF($C$20:$C$66,$C5,EG$20:EG$66)</f>
        <v>0</v>
      </c>
      <c r="EH5" s="126">
        <f>SUMIF($C$20:$C$66,$C5,EH$20:EH$66)</f>
        <v>0</v>
      </c>
      <c r="EI5" s="126">
        <f>SUMIF($C$20:$C$66,$C5,EI$20:EI$66)</f>
        <v>0</v>
      </c>
      <c r="EJ5" s="126">
        <f>SUMIF($C$20:$C$66,$C5,EJ$20:EJ$66)</f>
        <v>0</v>
      </c>
      <c r="EK5" s="126">
        <f>SUMIF($C$20:$C$66,$C5,EK$20:EK$66)</f>
        <v>0</v>
      </c>
      <c r="EL5" s="126">
        <f>SUMIF($C$20:$C$66,$C5,EL$20:EL$66)</f>
        <v>0</v>
      </c>
      <c r="EM5" s="193"/>
    </row>
    <row r="6" spans="1:143" ht="15.75" customHeight="1" x14ac:dyDescent="0.2">
      <c r="A6" s="123"/>
      <c r="B6" s="88">
        <f>SUMIF(C$20:C$65,C6,A$20:A$65)</f>
        <v>36</v>
      </c>
      <c r="C6" s="61" t="s">
        <v>161</v>
      </c>
      <c r="D6" s="124">
        <f>AVERAGEIF($C$20:$C$66,$C6,D$20:D$66)</f>
        <v>750</v>
      </c>
      <c r="E6" s="125">
        <f>AVERAGEIF($C$20:C$66, $C6, $E$20:$E$66)</f>
        <v>1.095185185185185</v>
      </c>
      <c r="U6" s="27"/>
      <c r="V6" s="7" t="str">
        <f t="shared" ref="V6:V7" si="5">C6</f>
        <v xml:space="preserve">2Bd/1Ba </v>
      </c>
      <c r="W6" s="126">
        <f>SUMIF($C$20:$C$66,$C6,W$20:W$66)</f>
        <v>29570</v>
      </c>
      <c r="X6" s="126">
        <f>SUMIF($C$20:$C$66,$C6,X$20:X$66)</f>
        <v>29570</v>
      </c>
      <c r="Y6" s="126">
        <f>SUMIF($C$20:$C$66,$C6,Y$20:Y$66)</f>
        <v>29570</v>
      </c>
      <c r="Z6" s="126">
        <f>SUMIF($C$20:$C$66,$C6,Z$20:Z$66)</f>
        <v>29570</v>
      </c>
      <c r="AA6" s="126">
        <f>SUMIF($C$20:$C$66,$C6,AA$20:AA$66)</f>
        <v>29570</v>
      </c>
      <c r="AB6" s="126">
        <f>SUMIF($C$20:$C$66,$C6,AB$20:AB$66)</f>
        <v>29570</v>
      </c>
      <c r="AC6" s="126">
        <f>SUMIF($C$20:$C$66,$C6,AC$20:AC$66)</f>
        <v>29570</v>
      </c>
      <c r="AD6" s="126">
        <f>SUMIF($C$20:$C$66,$C6,AD$20:AD$66)</f>
        <v>29570</v>
      </c>
      <c r="AE6" s="126">
        <f>SUMIF($C$20:$C$66,$C6,AE$20:AE$66)</f>
        <v>29570</v>
      </c>
      <c r="AF6" s="126">
        <f>SUMIF($C$20:$C$66,$C6,AF$20:AF$66)</f>
        <v>29570</v>
      </c>
      <c r="AG6" s="126">
        <f>SUMIF($C$20:$C$66,$C6,AG$20:AG$66)</f>
        <v>29570</v>
      </c>
      <c r="AH6" s="126">
        <f>SUMIF($C$20:$C$66,$C6,AH$20:AH$66)</f>
        <v>29570</v>
      </c>
      <c r="AI6" s="126">
        <f>SUMIF($C$20:$C$66,$C6,AI$20:AI$66)</f>
        <v>30161.4</v>
      </c>
      <c r="AJ6" s="126">
        <f>SUMIF($C$20:$C$66,$C6,AJ$20:AJ$66)</f>
        <v>30161.4</v>
      </c>
      <c r="AK6" s="126">
        <f>SUMIF($C$20:$C$66,$C6,AK$20:AK$66)</f>
        <v>30161.4</v>
      </c>
      <c r="AL6" s="126">
        <f>SUMIF($C$20:$C$66,$C6,AL$20:AL$66)</f>
        <v>30161.4</v>
      </c>
      <c r="AM6" s="126">
        <f>SUMIF($C$20:$C$66,$C6,AM$20:AM$66)</f>
        <v>30161.4</v>
      </c>
      <c r="AN6" s="126">
        <f>SUMIF($C$20:$C$66,$C6,AN$20:AN$66)</f>
        <v>30161.4</v>
      </c>
      <c r="AO6" s="126">
        <f>SUMIF($C$20:$C$66,$C6,AO$20:AO$66)</f>
        <v>30161.4</v>
      </c>
      <c r="AP6" s="126">
        <f>SUMIF($C$20:$C$66,$C6,AP$20:AP$66)</f>
        <v>30161.4</v>
      </c>
      <c r="AQ6" s="126">
        <f>SUMIF($C$20:$C$66,$C6,AQ$20:AQ$66)</f>
        <v>30161.4</v>
      </c>
      <c r="AR6" s="126">
        <f>SUMIF($C$20:$C$66,$C6,AR$20:AR$66)</f>
        <v>30161.4</v>
      </c>
      <c r="AS6" s="126">
        <f>SUMIF($C$20:$C$66,$C6,AS$20:AS$66)</f>
        <v>30161.4</v>
      </c>
      <c r="AT6" s="126">
        <f>SUMIF($C$20:$C$66,$C6,AT$20:AT$66)</f>
        <v>30161.4</v>
      </c>
      <c r="AU6" s="126">
        <f>SUMIF($C$20:$C$66,$C6,AU$20:AU$66)</f>
        <v>30764.628000000001</v>
      </c>
      <c r="AV6" s="126">
        <f>SUMIF($C$20:$C$66,$C6,AV$20:AV$66)</f>
        <v>30764.628000000001</v>
      </c>
      <c r="AW6" s="126">
        <f>SUMIF($C$20:$C$66,$C6,AW$20:AW$66)</f>
        <v>30764.628000000001</v>
      </c>
      <c r="AX6" s="126">
        <f>SUMIF($C$20:$C$66,$C6,AX$20:AX$66)</f>
        <v>30764.628000000001</v>
      </c>
      <c r="AY6" s="126">
        <f>SUMIF($C$20:$C$66,$C6,AY$20:AY$66)</f>
        <v>30764.628000000001</v>
      </c>
      <c r="AZ6" s="126">
        <f>SUMIF($C$20:$C$66,$C6,AZ$20:AZ$66)</f>
        <v>30764.628000000001</v>
      </c>
      <c r="BA6" s="126">
        <f>SUMIF($C$20:$C$66,$C6,BA$20:BA$66)</f>
        <v>30764.628000000001</v>
      </c>
      <c r="BB6" s="126">
        <f>SUMIF($C$20:$C$66,$C6,BB$20:BB$66)</f>
        <v>30764.628000000001</v>
      </c>
      <c r="BC6" s="126">
        <f>SUMIF($C$20:$C$66,$C6,BC$20:BC$66)</f>
        <v>30764.628000000001</v>
      </c>
      <c r="BD6" s="126">
        <f>SUMIF($C$20:$C$66,$C6,BD$20:BD$66)</f>
        <v>30764.628000000001</v>
      </c>
      <c r="BE6" s="126">
        <f>SUMIF($C$20:$C$66,$C6,BE$20:BE$66)</f>
        <v>30764.628000000001</v>
      </c>
      <c r="BF6" s="126">
        <f>SUMIF($C$20:$C$66,$C6,BF$20:BF$66)</f>
        <v>30764.628000000001</v>
      </c>
      <c r="BG6" s="126">
        <f>SUMIF($C$20:$C$66,$C6,BG$20:BG$66)</f>
        <v>31379.920559999999</v>
      </c>
      <c r="BH6" s="126">
        <f>SUMIF($C$20:$C$66,$C6,BH$20:BH$66)</f>
        <v>31379.920559999999</v>
      </c>
      <c r="BI6" s="126">
        <f>SUMIF($C$20:$C$66,$C6,BI$20:BI$66)</f>
        <v>31379.920559999999</v>
      </c>
      <c r="BJ6" s="126">
        <f>SUMIF($C$20:$C$66,$C6,BJ$20:BJ$66)</f>
        <v>31379.920559999999</v>
      </c>
      <c r="BK6" s="126">
        <f>SUMIF($C$20:$C$66,$C6,BK$20:BK$66)</f>
        <v>31379.920559999999</v>
      </c>
      <c r="BL6" s="126">
        <f>SUMIF($C$20:$C$66,$C6,BL$20:BL$66)</f>
        <v>31379.920559999999</v>
      </c>
      <c r="BM6" s="126">
        <f>SUMIF($C$20:$C$66,$C6,BM$20:BM$66)</f>
        <v>31379.920559999999</v>
      </c>
      <c r="BN6" s="126">
        <f>SUMIF($C$20:$C$66,$C6,BN$20:BN$66)</f>
        <v>31379.920559999999</v>
      </c>
      <c r="BO6" s="126">
        <f>SUMIF($C$20:$C$66,$C6,BO$20:BO$66)</f>
        <v>31379.920559999999</v>
      </c>
      <c r="BP6" s="126">
        <f>SUMIF($C$20:$C$66,$C6,BP$20:BP$66)</f>
        <v>31379.920559999999</v>
      </c>
      <c r="BQ6" s="126">
        <f>SUMIF($C$20:$C$66,$C6,BQ$20:BQ$66)</f>
        <v>31379.920559999999</v>
      </c>
      <c r="BR6" s="126">
        <f>SUMIF($C$20:$C$66,$C6,BR$20:BR$66)</f>
        <v>31379.920559999999</v>
      </c>
      <c r="BS6" s="126">
        <f>SUMIF($C$20:$C$66,$C6,BS$20:BS$66)</f>
        <v>32007.518971200014</v>
      </c>
      <c r="BT6" s="126">
        <f>SUMIF($C$20:$C$66,$C6,BT$20:BT$66)</f>
        <v>32007.518971200014</v>
      </c>
      <c r="BU6" s="126">
        <f>SUMIF($C$20:$C$66,$C6,BU$20:BU$66)</f>
        <v>32007.518971200014</v>
      </c>
      <c r="BV6" s="126">
        <f>SUMIF($C$20:$C$66,$C6,BV$20:BV$66)</f>
        <v>32007.518971200014</v>
      </c>
      <c r="BW6" s="126">
        <f>SUMIF($C$20:$C$66,$C6,BW$20:BW$66)</f>
        <v>32007.518971200014</v>
      </c>
      <c r="BX6" s="126">
        <f>SUMIF($C$20:$C$66,$C6,BX$20:BX$66)</f>
        <v>32007.518971200014</v>
      </c>
      <c r="BY6" s="126">
        <f>SUMIF($C$20:$C$66,$C6,BY$20:BY$66)</f>
        <v>32007.518971200014</v>
      </c>
      <c r="BZ6" s="126">
        <f>SUMIF($C$20:$C$66,$C6,BZ$20:BZ$66)</f>
        <v>32007.518971200014</v>
      </c>
      <c r="CA6" s="126">
        <f>SUMIF($C$20:$C$66,$C6,CA$20:CA$66)</f>
        <v>32007.518971200014</v>
      </c>
      <c r="CB6" s="126">
        <f>SUMIF($C$20:$C$66,$C6,CB$20:CB$66)</f>
        <v>32007.518971200014</v>
      </c>
      <c r="CC6" s="126">
        <f>SUMIF($C$20:$C$66,$C6,CC$20:CC$66)</f>
        <v>32007.518971200014</v>
      </c>
      <c r="CD6" s="126">
        <f>SUMIF($C$20:$C$66,$C6,CD$20:CD$66)</f>
        <v>32007.518971200014</v>
      </c>
      <c r="CE6" s="126">
        <f>SUMIF($C$20:$C$66,$C6,CE$20:CE$66)</f>
        <v>32647.669350623983</v>
      </c>
      <c r="CF6" s="126">
        <f>SUMIF($C$20:$C$66,$C6,CF$20:CF$66)</f>
        <v>32647.669350623983</v>
      </c>
      <c r="CG6" s="126">
        <f>SUMIF($C$20:$C$66,$C6,CG$20:CG$66)</f>
        <v>32647.669350623983</v>
      </c>
      <c r="CH6" s="126">
        <f>SUMIF($C$20:$C$66,$C6,CH$20:CH$66)</f>
        <v>32647.669350623983</v>
      </c>
      <c r="CI6" s="126">
        <f>SUMIF($C$20:$C$66,$C6,CI$20:CI$66)</f>
        <v>32647.669350623983</v>
      </c>
      <c r="CJ6" s="126">
        <f>SUMIF($C$20:$C$66,$C6,CJ$20:CJ$66)</f>
        <v>32647.669350623983</v>
      </c>
      <c r="CK6" s="126">
        <f>SUMIF($C$20:$C$66,$C6,CK$20:CK$66)</f>
        <v>32647.669350623983</v>
      </c>
      <c r="CL6" s="126">
        <f>SUMIF($C$20:$C$66,$C6,CL$20:CL$66)</f>
        <v>32647.669350623983</v>
      </c>
      <c r="CM6" s="126">
        <f>SUMIF($C$20:$C$66,$C6,CM$20:CM$66)</f>
        <v>32647.669350623983</v>
      </c>
      <c r="CN6" s="126">
        <f>SUMIF($C$20:$C$66,$C6,CN$20:CN$66)</f>
        <v>32647.669350623983</v>
      </c>
      <c r="CO6" s="126">
        <f>SUMIF($C$20:$C$66,$C6,CO$20:CO$66)</f>
        <v>32647.669350623983</v>
      </c>
      <c r="CP6" s="126">
        <f>SUMIF($C$20:$C$66,$C6,CP$20:CP$66)</f>
        <v>32647.669350623983</v>
      </c>
      <c r="CQ6" s="126">
        <f>SUMIF($C$20:$C$66,$C6,CQ$20:CQ$66)</f>
        <v>33300.622737636499</v>
      </c>
      <c r="CR6" s="126">
        <f>SUMIF($C$20:$C$66,$C6,CR$20:CR$66)</f>
        <v>33300.622737636499</v>
      </c>
      <c r="CS6" s="126">
        <f>SUMIF($C$20:$C$66,$C6,CS$20:CS$66)</f>
        <v>33300.622737636499</v>
      </c>
      <c r="CT6" s="126">
        <f>SUMIF($C$20:$C$66,$C6,CT$20:CT$66)</f>
        <v>33300.622737636499</v>
      </c>
      <c r="CU6" s="126">
        <f>SUMIF($C$20:$C$66,$C6,CU$20:CU$66)</f>
        <v>33300.622737636499</v>
      </c>
      <c r="CV6" s="126">
        <f>SUMIF($C$20:$C$66,$C6,CV$20:CV$66)</f>
        <v>33300.622737636499</v>
      </c>
      <c r="CW6" s="126">
        <f>SUMIF($C$20:$C$66,$C6,CW$20:CW$66)</f>
        <v>33300.622737636499</v>
      </c>
      <c r="CX6" s="126">
        <f>SUMIF($C$20:$C$66,$C6,CX$20:CX$66)</f>
        <v>33300.622737636499</v>
      </c>
      <c r="CY6" s="126">
        <f>SUMIF($C$20:$C$66,$C6,CY$20:CY$66)</f>
        <v>33300.622737636499</v>
      </c>
      <c r="CZ6" s="126">
        <f>SUMIF($C$20:$C$66,$C6,CZ$20:CZ$66)</f>
        <v>33300.622737636499</v>
      </c>
      <c r="DA6" s="126">
        <f>SUMIF($C$20:$C$66,$C6,DA$20:DA$66)</f>
        <v>33300.622737636499</v>
      </c>
      <c r="DB6" s="126">
        <f>SUMIF($C$20:$C$66,$C6,DB$20:DB$66)</f>
        <v>33300.622737636499</v>
      </c>
      <c r="DC6" s="126">
        <f>SUMIF($C$20:$C$66,$C6,DC$20:DC$66)</f>
        <v>33966.6351923892</v>
      </c>
      <c r="DD6" s="126">
        <f>SUMIF($C$20:$C$66,$C6,DD$20:DD$66)</f>
        <v>33966.6351923892</v>
      </c>
      <c r="DE6" s="126">
        <f>SUMIF($C$20:$C$66,$C6,DE$20:DE$66)</f>
        <v>33966.6351923892</v>
      </c>
      <c r="DF6" s="126">
        <f>SUMIF($C$20:$C$66,$C6,DF$20:DF$66)</f>
        <v>33966.6351923892</v>
      </c>
      <c r="DG6" s="126">
        <f>SUMIF($C$20:$C$66,$C6,DG$20:DG$66)</f>
        <v>33966.6351923892</v>
      </c>
      <c r="DH6" s="126">
        <f>SUMIF($C$20:$C$66,$C6,DH$20:DH$66)</f>
        <v>33966.6351923892</v>
      </c>
      <c r="DI6" s="126">
        <f>SUMIF($C$20:$C$66,$C6,DI$20:DI$66)</f>
        <v>33966.6351923892</v>
      </c>
      <c r="DJ6" s="126">
        <f>SUMIF($C$20:$C$66,$C6,DJ$20:DJ$66)</f>
        <v>33966.6351923892</v>
      </c>
      <c r="DK6" s="126">
        <f>SUMIF($C$20:$C$66,$C6,DK$20:DK$66)</f>
        <v>33966.6351923892</v>
      </c>
      <c r="DL6" s="126">
        <f>SUMIF($C$20:$C$66,$C6,DL$20:DL$66)</f>
        <v>33966.6351923892</v>
      </c>
      <c r="DM6" s="126">
        <f>SUMIF($C$20:$C$66,$C6,DM$20:DM$66)</f>
        <v>33966.6351923892</v>
      </c>
      <c r="DN6" s="126">
        <f>SUMIF($C$20:$C$66,$C6,DN$20:DN$66)</f>
        <v>33966.6351923892</v>
      </c>
      <c r="DO6" s="126">
        <f>SUMIF($C$20:$C$66,$C6,DO$20:DO$66)</f>
        <v>34645.967896236987</v>
      </c>
      <c r="DP6" s="126">
        <f>SUMIF($C$20:$C$66,$C6,DP$20:DP$66)</f>
        <v>34645.967896236987</v>
      </c>
      <c r="DQ6" s="126">
        <f>SUMIF($C$20:$C$66,$C6,DQ$20:DQ$66)</f>
        <v>34645.967896236987</v>
      </c>
      <c r="DR6" s="126">
        <f>SUMIF($C$20:$C$66,$C6,DR$20:DR$66)</f>
        <v>34645.967896236987</v>
      </c>
      <c r="DS6" s="126">
        <f>SUMIF($C$20:$C$66,$C6,DS$20:DS$66)</f>
        <v>34645.967896236987</v>
      </c>
      <c r="DT6" s="126">
        <f>SUMIF($C$20:$C$66,$C6,DT$20:DT$66)</f>
        <v>34645.967896236987</v>
      </c>
      <c r="DU6" s="126">
        <f>SUMIF($C$20:$C$66,$C6,DU$20:DU$66)</f>
        <v>34645.967896236987</v>
      </c>
      <c r="DV6" s="126">
        <f>SUMIF($C$20:$C$66,$C6,DV$20:DV$66)</f>
        <v>34645.967896236987</v>
      </c>
      <c r="DW6" s="126">
        <f>SUMIF($C$20:$C$66,$C6,DW$20:DW$66)</f>
        <v>34645.967896236987</v>
      </c>
      <c r="DX6" s="126">
        <f>SUMIF($C$20:$C$66,$C6,DX$20:DX$66)</f>
        <v>34645.967896236987</v>
      </c>
      <c r="DY6" s="126">
        <f>SUMIF($C$20:$C$66,$C6,DY$20:DY$66)</f>
        <v>34645.967896236987</v>
      </c>
      <c r="DZ6" s="126">
        <f>SUMIF($C$20:$C$66,$C6,DZ$20:DZ$66)</f>
        <v>34645.967896236987</v>
      </c>
      <c r="EA6" s="126">
        <f>SUMIF($C$20:$C$66,$C6,EA$20:EA$66)</f>
        <v>35338.887254161738</v>
      </c>
      <c r="EB6" s="126">
        <f>SUMIF($C$20:$C$66,$C6,EB$20:EB$66)</f>
        <v>35338.887254161738</v>
      </c>
      <c r="EC6" s="126">
        <f>SUMIF($C$20:$C$66,$C6,EC$20:EC$66)</f>
        <v>35338.887254161738</v>
      </c>
      <c r="ED6" s="126">
        <f>SUMIF($C$20:$C$66,$C6,ED$20:ED$66)</f>
        <v>35338.887254161738</v>
      </c>
      <c r="EE6" s="126">
        <f>SUMIF($C$20:$C$66,$C6,EE$20:EE$66)</f>
        <v>35338.887254161738</v>
      </c>
      <c r="EF6" s="126">
        <f>SUMIF($C$20:$C$66,$C6,EF$20:EF$66)</f>
        <v>35338.887254161738</v>
      </c>
      <c r="EG6" s="126">
        <f>SUMIF($C$20:$C$66,$C6,EG$20:EG$66)</f>
        <v>35338.887254161738</v>
      </c>
      <c r="EH6" s="126">
        <f>SUMIF($C$20:$C$66,$C6,EH$20:EH$66)</f>
        <v>35338.887254161738</v>
      </c>
      <c r="EI6" s="126">
        <f>SUMIF($C$20:$C$66,$C6,EI$20:EI$66)</f>
        <v>35338.887254161738</v>
      </c>
      <c r="EJ6" s="126">
        <f>SUMIF($C$20:$C$66,$C6,EJ$20:EJ$66)</f>
        <v>35338.887254161738</v>
      </c>
      <c r="EK6" s="126">
        <f>SUMIF($C$20:$C$66,$C6,EK$20:EK$66)</f>
        <v>35338.887254161738</v>
      </c>
      <c r="EL6" s="126">
        <f>SUMIF($C$20:$C$66,$C6,EL$20:EL$66)</f>
        <v>35338.887254161738</v>
      </c>
      <c r="EM6" s="193"/>
    </row>
    <row r="7" spans="1:143" ht="15.75" customHeight="1" x14ac:dyDescent="0.2">
      <c r="A7" s="123"/>
      <c r="B7" s="88">
        <f>SUMIF(C$20:C$65,C7,A$20:A$65)</f>
        <v>0</v>
      </c>
      <c r="C7" s="61" t="s">
        <v>286</v>
      </c>
      <c r="D7" s="124" t="e">
        <f>AVERAGEIF($C$20:$C$66,$C7,D$20:D$66)</f>
        <v>#DIV/0!</v>
      </c>
      <c r="E7" s="125" t="e">
        <f>AVERAGEIF($C$20:C$66, $C7, $E$20:$E$66)</f>
        <v>#DIV/0!</v>
      </c>
      <c r="U7" s="27"/>
      <c r="V7" s="7" t="str">
        <f t="shared" si="5"/>
        <v xml:space="preserve">2Bd/2Ba </v>
      </c>
      <c r="W7" s="126">
        <f>SUMIF($C$20:$C$66,$C7,W$20:W$66)</f>
        <v>0</v>
      </c>
      <c r="X7" s="126">
        <f>SUMIF($C$20:$C$66,$C7,X$20:X$66)</f>
        <v>0</v>
      </c>
      <c r="Y7" s="126">
        <f>SUMIF($C$20:$C$66,$C7,Y$20:Y$66)</f>
        <v>0</v>
      </c>
      <c r="Z7" s="126">
        <f>SUMIF($C$20:$C$66,$C7,Z$20:Z$66)</f>
        <v>0</v>
      </c>
      <c r="AA7" s="126">
        <f>SUMIF($C$20:$C$66,$C7,AA$20:AA$66)</f>
        <v>0</v>
      </c>
      <c r="AB7" s="126">
        <f>SUMIF($C$20:$C$66,$C7,AB$20:AB$66)</f>
        <v>0</v>
      </c>
      <c r="AC7" s="126">
        <f>SUMIF($C$20:$C$66,$C7,AC$20:AC$66)</f>
        <v>0</v>
      </c>
      <c r="AD7" s="126">
        <f>SUMIF($C$20:$C$66,$C7,AD$20:AD$66)</f>
        <v>0</v>
      </c>
      <c r="AE7" s="126">
        <f>SUMIF($C$20:$C$66,$C7,AE$20:AE$66)</f>
        <v>0</v>
      </c>
      <c r="AF7" s="126">
        <f>SUMIF($C$20:$C$66,$C7,AF$20:AF$66)</f>
        <v>0</v>
      </c>
      <c r="AG7" s="126">
        <f>SUMIF($C$20:$C$66,$C7,AG$20:AG$66)</f>
        <v>0</v>
      </c>
      <c r="AH7" s="126">
        <f>SUMIF($C$20:$C$66,$C7,AH$20:AH$66)</f>
        <v>0</v>
      </c>
      <c r="AI7" s="126">
        <f>SUMIF($C$20:$C$66,$C7,AI$20:AI$66)</f>
        <v>0</v>
      </c>
      <c r="AJ7" s="126">
        <f>SUMIF($C$20:$C$66,$C7,AJ$20:AJ$66)</f>
        <v>0</v>
      </c>
      <c r="AK7" s="126">
        <f>SUMIF($C$20:$C$66,$C7,AK$20:AK$66)</f>
        <v>0</v>
      </c>
      <c r="AL7" s="126">
        <f>SUMIF($C$20:$C$66,$C7,AL$20:AL$66)</f>
        <v>0</v>
      </c>
      <c r="AM7" s="126">
        <f>SUMIF($C$20:$C$66,$C7,AM$20:AM$66)</f>
        <v>0</v>
      </c>
      <c r="AN7" s="126">
        <f>SUMIF($C$20:$C$66,$C7,AN$20:AN$66)</f>
        <v>0</v>
      </c>
      <c r="AO7" s="126">
        <f>SUMIF($C$20:$C$66,$C7,AO$20:AO$66)</f>
        <v>0</v>
      </c>
      <c r="AP7" s="126">
        <f>SUMIF($C$20:$C$66,$C7,AP$20:AP$66)</f>
        <v>0</v>
      </c>
      <c r="AQ7" s="126">
        <f>SUMIF($C$20:$C$66,$C7,AQ$20:AQ$66)</f>
        <v>0</v>
      </c>
      <c r="AR7" s="126">
        <f>SUMIF($C$20:$C$66,$C7,AR$20:AR$66)</f>
        <v>0</v>
      </c>
      <c r="AS7" s="126">
        <f>SUMIF($C$20:$C$66,$C7,AS$20:AS$66)</f>
        <v>0</v>
      </c>
      <c r="AT7" s="126">
        <f>SUMIF($C$20:$C$66,$C7,AT$20:AT$66)</f>
        <v>0</v>
      </c>
      <c r="AU7" s="126">
        <f>SUMIF($C$20:$C$66,$C7,AU$20:AU$66)</f>
        <v>0</v>
      </c>
      <c r="AV7" s="126">
        <f>SUMIF($C$20:$C$66,$C7,AV$20:AV$66)</f>
        <v>0</v>
      </c>
      <c r="AW7" s="126">
        <f>SUMIF($C$20:$C$66,$C7,AW$20:AW$66)</f>
        <v>0</v>
      </c>
      <c r="AX7" s="126">
        <f>SUMIF($C$20:$C$66,$C7,AX$20:AX$66)</f>
        <v>0</v>
      </c>
      <c r="AY7" s="126">
        <f>SUMIF($C$20:$C$66,$C7,AY$20:AY$66)</f>
        <v>0</v>
      </c>
      <c r="AZ7" s="126">
        <f>SUMIF($C$20:$C$66,$C7,AZ$20:AZ$66)</f>
        <v>0</v>
      </c>
      <c r="BA7" s="126">
        <f>SUMIF($C$20:$C$66,$C7,BA$20:BA$66)</f>
        <v>0</v>
      </c>
      <c r="BB7" s="126">
        <f>SUMIF($C$20:$C$66,$C7,BB$20:BB$66)</f>
        <v>0</v>
      </c>
      <c r="BC7" s="126">
        <f>SUMIF($C$20:$C$66,$C7,BC$20:BC$66)</f>
        <v>0</v>
      </c>
      <c r="BD7" s="126">
        <f>SUMIF($C$20:$C$66,$C7,BD$20:BD$66)</f>
        <v>0</v>
      </c>
      <c r="BE7" s="126">
        <f>SUMIF($C$20:$C$66,$C7,BE$20:BE$66)</f>
        <v>0</v>
      </c>
      <c r="BF7" s="126">
        <f>SUMIF($C$20:$C$66,$C7,BF$20:BF$66)</f>
        <v>0</v>
      </c>
      <c r="BG7" s="126">
        <f>SUMIF($C$20:$C$66,$C7,BG$20:BG$66)</f>
        <v>0</v>
      </c>
      <c r="BH7" s="126">
        <f>SUMIF($C$20:$C$66,$C7,BH$20:BH$66)</f>
        <v>0</v>
      </c>
      <c r="BI7" s="126">
        <f>SUMIF($C$20:$C$66,$C7,BI$20:BI$66)</f>
        <v>0</v>
      </c>
      <c r="BJ7" s="126">
        <f>SUMIF($C$20:$C$66,$C7,BJ$20:BJ$66)</f>
        <v>0</v>
      </c>
      <c r="BK7" s="126">
        <f>SUMIF($C$20:$C$66,$C7,BK$20:BK$66)</f>
        <v>0</v>
      </c>
      <c r="BL7" s="126">
        <f>SUMIF($C$20:$C$66,$C7,BL$20:BL$66)</f>
        <v>0</v>
      </c>
      <c r="BM7" s="126">
        <f>SUMIF($C$20:$C$66,$C7,BM$20:BM$66)</f>
        <v>0</v>
      </c>
      <c r="BN7" s="126">
        <f>SUMIF($C$20:$C$66,$C7,BN$20:BN$66)</f>
        <v>0</v>
      </c>
      <c r="BO7" s="126">
        <f>SUMIF($C$20:$C$66,$C7,BO$20:BO$66)</f>
        <v>0</v>
      </c>
      <c r="BP7" s="126">
        <f>SUMIF($C$20:$C$66,$C7,BP$20:BP$66)</f>
        <v>0</v>
      </c>
      <c r="BQ7" s="126">
        <f>SUMIF($C$20:$C$66,$C7,BQ$20:BQ$66)</f>
        <v>0</v>
      </c>
      <c r="BR7" s="126">
        <f>SUMIF($C$20:$C$66,$C7,BR$20:BR$66)</f>
        <v>0</v>
      </c>
      <c r="BS7" s="126">
        <f>SUMIF($C$20:$C$66,$C7,BS$20:BS$66)</f>
        <v>0</v>
      </c>
      <c r="BT7" s="126">
        <f>SUMIF($C$20:$C$66,$C7,BT$20:BT$66)</f>
        <v>0</v>
      </c>
      <c r="BU7" s="126">
        <f>SUMIF($C$20:$C$66,$C7,BU$20:BU$66)</f>
        <v>0</v>
      </c>
      <c r="BV7" s="126">
        <f>SUMIF($C$20:$C$66,$C7,BV$20:BV$66)</f>
        <v>0</v>
      </c>
      <c r="BW7" s="126">
        <f>SUMIF($C$20:$C$66,$C7,BW$20:BW$66)</f>
        <v>0</v>
      </c>
      <c r="BX7" s="126">
        <f>SUMIF($C$20:$C$66,$C7,BX$20:BX$66)</f>
        <v>0</v>
      </c>
      <c r="BY7" s="126">
        <f>SUMIF($C$20:$C$66,$C7,BY$20:BY$66)</f>
        <v>0</v>
      </c>
      <c r="BZ7" s="126">
        <f>SUMIF($C$20:$C$66,$C7,BZ$20:BZ$66)</f>
        <v>0</v>
      </c>
      <c r="CA7" s="126">
        <f>SUMIF($C$20:$C$66,$C7,CA$20:CA$66)</f>
        <v>0</v>
      </c>
      <c r="CB7" s="126">
        <f>SUMIF($C$20:$C$66,$C7,CB$20:CB$66)</f>
        <v>0</v>
      </c>
      <c r="CC7" s="126">
        <f>SUMIF($C$20:$C$66,$C7,CC$20:CC$66)</f>
        <v>0</v>
      </c>
      <c r="CD7" s="126">
        <f>SUMIF($C$20:$C$66,$C7,CD$20:CD$66)</f>
        <v>0</v>
      </c>
      <c r="CE7" s="126">
        <f>SUMIF($C$20:$C$66,$C7,CE$20:CE$66)</f>
        <v>0</v>
      </c>
      <c r="CF7" s="126">
        <f>SUMIF($C$20:$C$66,$C7,CF$20:CF$66)</f>
        <v>0</v>
      </c>
      <c r="CG7" s="126">
        <f>SUMIF($C$20:$C$66,$C7,CG$20:CG$66)</f>
        <v>0</v>
      </c>
      <c r="CH7" s="126">
        <f>SUMIF($C$20:$C$66,$C7,CH$20:CH$66)</f>
        <v>0</v>
      </c>
      <c r="CI7" s="126">
        <f>SUMIF($C$20:$C$66,$C7,CI$20:CI$66)</f>
        <v>0</v>
      </c>
      <c r="CJ7" s="126">
        <f>SUMIF($C$20:$C$66,$C7,CJ$20:CJ$66)</f>
        <v>0</v>
      </c>
      <c r="CK7" s="126">
        <f>SUMIF($C$20:$C$66,$C7,CK$20:CK$66)</f>
        <v>0</v>
      </c>
      <c r="CL7" s="126">
        <f>SUMIF($C$20:$C$66,$C7,CL$20:CL$66)</f>
        <v>0</v>
      </c>
      <c r="CM7" s="126">
        <f>SUMIF($C$20:$C$66,$C7,CM$20:CM$66)</f>
        <v>0</v>
      </c>
      <c r="CN7" s="126">
        <f>SUMIF($C$20:$C$66,$C7,CN$20:CN$66)</f>
        <v>0</v>
      </c>
      <c r="CO7" s="126">
        <f>SUMIF($C$20:$C$66,$C7,CO$20:CO$66)</f>
        <v>0</v>
      </c>
      <c r="CP7" s="126">
        <f>SUMIF($C$20:$C$66,$C7,CP$20:CP$66)</f>
        <v>0</v>
      </c>
      <c r="CQ7" s="126">
        <f>SUMIF($C$20:$C$66,$C7,CQ$20:CQ$66)</f>
        <v>0</v>
      </c>
      <c r="CR7" s="126">
        <f>SUMIF($C$20:$C$66,$C7,CR$20:CR$66)</f>
        <v>0</v>
      </c>
      <c r="CS7" s="126">
        <f>SUMIF($C$20:$C$66,$C7,CS$20:CS$66)</f>
        <v>0</v>
      </c>
      <c r="CT7" s="126">
        <f>SUMIF($C$20:$C$66,$C7,CT$20:CT$66)</f>
        <v>0</v>
      </c>
      <c r="CU7" s="126">
        <f>SUMIF($C$20:$C$66,$C7,CU$20:CU$66)</f>
        <v>0</v>
      </c>
      <c r="CV7" s="126">
        <f>SUMIF($C$20:$C$66,$C7,CV$20:CV$66)</f>
        <v>0</v>
      </c>
      <c r="CW7" s="126">
        <f>SUMIF($C$20:$C$66,$C7,CW$20:CW$66)</f>
        <v>0</v>
      </c>
      <c r="CX7" s="126">
        <f>SUMIF($C$20:$C$66,$C7,CX$20:CX$66)</f>
        <v>0</v>
      </c>
      <c r="CY7" s="126">
        <f>SUMIF($C$20:$C$66,$C7,CY$20:CY$66)</f>
        <v>0</v>
      </c>
      <c r="CZ7" s="126">
        <f>SUMIF($C$20:$C$66,$C7,CZ$20:CZ$66)</f>
        <v>0</v>
      </c>
      <c r="DA7" s="126">
        <f>SUMIF($C$20:$C$66,$C7,DA$20:DA$66)</f>
        <v>0</v>
      </c>
      <c r="DB7" s="126">
        <f>SUMIF($C$20:$C$66,$C7,DB$20:DB$66)</f>
        <v>0</v>
      </c>
      <c r="DC7" s="126">
        <f>SUMIF($C$20:$C$66,$C7,DC$20:DC$66)</f>
        <v>0</v>
      </c>
      <c r="DD7" s="126">
        <f>SUMIF($C$20:$C$66,$C7,DD$20:DD$66)</f>
        <v>0</v>
      </c>
      <c r="DE7" s="126">
        <f>SUMIF($C$20:$C$66,$C7,DE$20:DE$66)</f>
        <v>0</v>
      </c>
      <c r="DF7" s="126">
        <f>SUMIF($C$20:$C$66,$C7,DF$20:DF$66)</f>
        <v>0</v>
      </c>
      <c r="DG7" s="126">
        <f>SUMIF($C$20:$C$66,$C7,DG$20:DG$66)</f>
        <v>0</v>
      </c>
      <c r="DH7" s="126">
        <f>SUMIF($C$20:$C$66,$C7,DH$20:DH$66)</f>
        <v>0</v>
      </c>
      <c r="DI7" s="126">
        <f>SUMIF($C$20:$C$66,$C7,DI$20:DI$66)</f>
        <v>0</v>
      </c>
      <c r="DJ7" s="126">
        <f>SUMIF($C$20:$C$66,$C7,DJ$20:DJ$66)</f>
        <v>0</v>
      </c>
      <c r="DK7" s="126">
        <f>SUMIF($C$20:$C$66,$C7,DK$20:DK$66)</f>
        <v>0</v>
      </c>
      <c r="DL7" s="126">
        <f>SUMIF($C$20:$C$66,$C7,DL$20:DL$66)</f>
        <v>0</v>
      </c>
      <c r="DM7" s="126">
        <f>SUMIF($C$20:$C$66,$C7,DM$20:DM$66)</f>
        <v>0</v>
      </c>
      <c r="DN7" s="126">
        <f>SUMIF($C$20:$C$66,$C7,DN$20:DN$66)</f>
        <v>0</v>
      </c>
      <c r="DO7" s="126">
        <f>SUMIF($C$20:$C$66,$C7,DO$20:DO$66)</f>
        <v>0</v>
      </c>
      <c r="DP7" s="126">
        <f>SUMIF($C$20:$C$66,$C7,DP$20:DP$66)</f>
        <v>0</v>
      </c>
      <c r="DQ7" s="126">
        <f>SUMIF($C$20:$C$66,$C7,DQ$20:DQ$66)</f>
        <v>0</v>
      </c>
      <c r="DR7" s="126">
        <f>SUMIF($C$20:$C$66,$C7,DR$20:DR$66)</f>
        <v>0</v>
      </c>
      <c r="DS7" s="126">
        <f>SUMIF($C$20:$C$66,$C7,DS$20:DS$66)</f>
        <v>0</v>
      </c>
      <c r="DT7" s="126">
        <f>SUMIF($C$20:$C$66,$C7,DT$20:DT$66)</f>
        <v>0</v>
      </c>
      <c r="DU7" s="126">
        <f>SUMIF($C$20:$C$66,$C7,DU$20:DU$66)</f>
        <v>0</v>
      </c>
      <c r="DV7" s="126">
        <f>SUMIF($C$20:$C$66,$C7,DV$20:DV$66)</f>
        <v>0</v>
      </c>
      <c r="DW7" s="126">
        <f>SUMIF($C$20:$C$66,$C7,DW$20:DW$66)</f>
        <v>0</v>
      </c>
      <c r="DX7" s="126">
        <f>SUMIF($C$20:$C$66,$C7,DX$20:DX$66)</f>
        <v>0</v>
      </c>
      <c r="DY7" s="126">
        <f>SUMIF($C$20:$C$66,$C7,DY$20:DY$66)</f>
        <v>0</v>
      </c>
      <c r="DZ7" s="126">
        <f>SUMIF($C$20:$C$66,$C7,DZ$20:DZ$66)</f>
        <v>0</v>
      </c>
      <c r="EA7" s="126">
        <f>SUMIF($C$20:$C$66,$C7,EA$20:EA$66)</f>
        <v>0</v>
      </c>
      <c r="EB7" s="126">
        <f>SUMIF($C$20:$C$66,$C7,EB$20:EB$66)</f>
        <v>0</v>
      </c>
      <c r="EC7" s="126">
        <f>SUMIF($C$20:$C$66,$C7,EC$20:EC$66)</f>
        <v>0</v>
      </c>
      <c r="ED7" s="126">
        <f>SUMIF($C$20:$C$66,$C7,ED$20:ED$66)</f>
        <v>0</v>
      </c>
      <c r="EE7" s="126">
        <f>SUMIF($C$20:$C$66,$C7,EE$20:EE$66)</f>
        <v>0</v>
      </c>
      <c r="EF7" s="126">
        <f>SUMIF($C$20:$C$66,$C7,EF$20:EF$66)</f>
        <v>0</v>
      </c>
      <c r="EG7" s="126">
        <f>SUMIF($C$20:$C$66,$C7,EG$20:EG$66)</f>
        <v>0</v>
      </c>
      <c r="EH7" s="126">
        <f>SUMIF($C$20:$C$66,$C7,EH$20:EH$66)</f>
        <v>0</v>
      </c>
      <c r="EI7" s="126">
        <f>SUMIF($C$20:$C$66,$C7,EI$20:EI$66)</f>
        <v>0</v>
      </c>
      <c r="EJ7" s="126">
        <f>SUMIF($C$20:$C$66,$C7,EJ$20:EJ$66)</f>
        <v>0</v>
      </c>
      <c r="EK7" s="126">
        <f>SUMIF($C$20:$C$66,$C7,EK$20:EK$66)</f>
        <v>0</v>
      </c>
      <c r="EL7" s="126">
        <f>SUMIF($C$20:$C$66,$C7,EL$20:EL$66)</f>
        <v>0</v>
      </c>
      <c r="EM7" s="193"/>
    </row>
    <row r="8" spans="1:143" ht="15.75" customHeight="1" thickBot="1" x14ac:dyDescent="0.25">
      <c r="A8" s="123"/>
      <c r="B8" s="88">
        <f>SUMIF(C$20:C$65,C8,A$20:A$65)</f>
        <v>0</v>
      </c>
      <c r="C8" s="61" t="s">
        <v>285</v>
      </c>
      <c r="D8" s="124" t="e">
        <f>AVERAGEIF($C$20:$C$66,$C8,D$20:D$66)</f>
        <v>#DIV/0!</v>
      </c>
      <c r="E8" s="125" t="e">
        <f>AVERAGEIF($C$20:C$66, $C8, $E$20:$E$66)</f>
        <v>#DIV/0!</v>
      </c>
      <c r="U8" s="27"/>
      <c r="V8" s="7" t="str">
        <f>C8</f>
        <v>3Bd/2Ba</v>
      </c>
      <c r="W8" s="126">
        <f>SUMIF($C$20:$C$66,$C8,W$20:W$66)</f>
        <v>0</v>
      </c>
      <c r="X8" s="126">
        <f>SUMIF($C$20:$C$66,$C8,X$20:X$66)</f>
        <v>0</v>
      </c>
      <c r="Y8" s="126">
        <f>SUMIF($C$20:$C$66,$C8,Y$20:Y$66)</f>
        <v>0</v>
      </c>
      <c r="Z8" s="126">
        <f>SUMIF($C$20:$C$66,$C8,Z$20:Z$66)</f>
        <v>0</v>
      </c>
      <c r="AA8" s="126">
        <f>SUMIF($C$20:$C$66,$C8,AA$20:AA$66)</f>
        <v>0</v>
      </c>
      <c r="AB8" s="126">
        <f>SUMIF($C$20:$C$66,$C8,AB$20:AB$66)</f>
        <v>0</v>
      </c>
      <c r="AC8" s="126">
        <f>SUMIF($C$20:$C$66,$C8,AC$20:AC$66)</f>
        <v>0</v>
      </c>
      <c r="AD8" s="126">
        <f>SUMIF($C$20:$C$66,$C8,AD$20:AD$66)</f>
        <v>0</v>
      </c>
      <c r="AE8" s="126">
        <f>SUMIF($C$20:$C$66,$C8,AE$20:AE$66)</f>
        <v>0</v>
      </c>
      <c r="AF8" s="126">
        <f>SUMIF($C$20:$C$66,$C8,AF$20:AF$66)</f>
        <v>0</v>
      </c>
      <c r="AG8" s="126">
        <f>SUMIF($C$20:$C$66,$C8,AG$20:AG$66)</f>
        <v>0</v>
      </c>
      <c r="AH8" s="126">
        <f>SUMIF($C$20:$C$66,$C8,AH$20:AH$66)</f>
        <v>0</v>
      </c>
      <c r="AI8" s="126">
        <f>SUMIF($C$20:$C$66,$C8,AI$20:AI$66)</f>
        <v>0</v>
      </c>
      <c r="AJ8" s="126">
        <f>SUMIF($C$20:$C$66,$C8,AJ$20:AJ$66)</f>
        <v>0</v>
      </c>
      <c r="AK8" s="126">
        <f>SUMIF($C$20:$C$66,$C8,AK$20:AK$66)</f>
        <v>0</v>
      </c>
      <c r="AL8" s="126">
        <f>SUMIF($C$20:$C$66,$C8,AL$20:AL$66)</f>
        <v>0</v>
      </c>
      <c r="AM8" s="126">
        <f>SUMIF($C$20:$C$66,$C8,AM$20:AM$66)</f>
        <v>0</v>
      </c>
      <c r="AN8" s="126">
        <f>SUMIF($C$20:$C$66,$C8,AN$20:AN$66)</f>
        <v>0</v>
      </c>
      <c r="AO8" s="126">
        <f>SUMIF($C$20:$C$66,$C8,AO$20:AO$66)</f>
        <v>0</v>
      </c>
      <c r="AP8" s="126">
        <f>SUMIF($C$20:$C$66,$C8,AP$20:AP$66)</f>
        <v>0</v>
      </c>
      <c r="AQ8" s="126">
        <f>SUMIF($C$20:$C$66,$C8,AQ$20:AQ$66)</f>
        <v>0</v>
      </c>
      <c r="AR8" s="126">
        <f>SUMIF($C$20:$C$66,$C8,AR$20:AR$66)</f>
        <v>0</v>
      </c>
      <c r="AS8" s="126">
        <f>SUMIF($C$20:$C$66,$C8,AS$20:AS$66)</f>
        <v>0</v>
      </c>
      <c r="AT8" s="126">
        <f>SUMIF($C$20:$C$66,$C8,AT$20:AT$66)</f>
        <v>0</v>
      </c>
      <c r="AU8" s="126">
        <f>SUMIF($C$20:$C$66,$C8,AU$20:AU$66)</f>
        <v>0</v>
      </c>
      <c r="AV8" s="126">
        <f>SUMIF($C$20:$C$66,$C8,AV$20:AV$66)</f>
        <v>0</v>
      </c>
      <c r="AW8" s="126">
        <f>SUMIF($C$20:$C$66,$C8,AW$20:AW$66)</f>
        <v>0</v>
      </c>
      <c r="AX8" s="126">
        <f>SUMIF($C$20:$C$66,$C8,AX$20:AX$66)</f>
        <v>0</v>
      </c>
      <c r="AY8" s="126">
        <f>SUMIF($C$20:$C$66,$C8,AY$20:AY$66)</f>
        <v>0</v>
      </c>
      <c r="AZ8" s="126">
        <f>SUMIF($C$20:$C$66,$C8,AZ$20:AZ$66)</f>
        <v>0</v>
      </c>
      <c r="BA8" s="126">
        <f>SUMIF($C$20:$C$66,$C8,BA$20:BA$66)</f>
        <v>0</v>
      </c>
      <c r="BB8" s="126">
        <f>SUMIF($C$20:$C$66,$C8,BB$20:BB$66)</f>
        <v>0</v>
      </c>
      <c r="BC8" s="126">
        <f>SUMIF($C$20:$C$66,$C8,BC$20:BC$66)</f>
        <v>0</v>
      </c>
      <c r="BD8" s="126">
        <f>SUMIF($C$20:$C$66,$C8,BD$20:BD$66)</f>
        <v>0</v>
      </c>
      <c r="BE8" s="126">
        <f>SUMIF($C$20:$C$66,$C8,BE$20:BE$66)</f>
        <v>0</v>
      </c>
      <c r="BF8" s="126">
        <f>SUMIF($C$20:$C$66,$C8,BF$20:BF$66)</f>
        <v>0</v>
      </c>
      <c r="BG8" s="126">
        <f>SUMIF($C$20:$C$66,$C8,BG$20:BG$66)</f>
        <v>0</v>
      </c>
      <c r="BH8" s="126">
        <f>SUMIF($C$20:$C$66,$C8,BH$20:BH$66)</f>
        <v>0</v>
      </c>
      <c r="BI8" s="126">
        <f>SUMIF($C$20:$C$66,$C8,BI$20:BI$66)</f>
        <v>0</v>
      </c>
      <c r="BJ8" s="126">
        <f>SUMIF($C$20:$C$66,$C8,BJ$20:BJ$66)</f>
        <v>0</v>
      </c>
      <c r="BK8" s="126">
        <f>SUMIF($C$20:$C$66,$C8,BK$20:BK$66)</f>
        <v>0</v>
      </c>
      <c r="BL8" s="126">
        <f>SUMIF($C$20:$C$66,$C8,BL$20:BL$66)</f>
        <v>0</v>
      </c>
      <c r="BM8" s="126">
        <f>SUMIF($C$20:$C$66,$C8,BM$20:BM$66)</f>
        <v>0</v>
      </c>
      <c r="BN8" s="126">
        <f>SUMIF($C$20:$C$66,$C8,BN$20:BN$66)</f>
        <v>0</v>
      </c>
      <c r="BO8" s="126">
        <f>SUMIF($C$20:$C$66,$C8,BO$20:BO$66)</f>
        <v>0</v>
      </c>
      <c r="BP8" s="126">
        <f>SUMIF($C$20:$C$66,$C8,BP$20:BP$66)</f>
        <v>0</v>
      </c>
      <c r="BQ8" s="126">
        <f>SUMIF($C$20:$C$66,$C8,BQ$20:BQ$66)</f>
        <v>0</v>
      </c>
      <c r="BR8" s="126">
        <f>SUMIF($C$20:$C$66,$C8,BR$20:BR$66)</f>
        <v>0</v>
      </c>
      <c r="BS8" s="126">
        <f>SUMIF($C$20:$C$66,$C8,BS$20:BS$66)</f>
        <v>0</v>
      </c>
      <c r="BT8" s="126">
        <f>SUMIF($C$20:$C$66,$C8,BT$20:BT$66)</f>
        <v>0</v>
      </c>
      <c r="BU8" s="126">
        <f>SUMIF($C$20:$C$66,$C8,BU$20:BU$66)</f>
        <v>0</v>
      </c>
      <c r="BV8" s="126">
        <f>SUMIF($C$20:$C$66,$C8,BV$20:BV$66)</f>
        <v>0</v>
      </c>
      <c r="BW8" s="126">
        <f>SUMIF($C$20:$C$66,$C8,BW$20:BW$66)</f>
        <v>0</v>
      </c>
      <c r="BX8" s="126">
        <f>SUMIF($C$20:$C$66,$C8,BX$20:BX$66)</f>
        <v>0</v>
      </c>
      <c r="BY8" s="126">
        <f>SUMIF($C$20:$C$66,$C8,BY$20:BY$66)</f>
        <v>0</v>
      </c>
      <c r="BZ8" s="126">
        <f>SUMIF($C$20:$C$66,$C8,BZ$20:BZ$66)</f>
        <v>0</v>
      </c>
      <c r="CA8" s="126">
        <f>SUMIF($C$20:$C$66,$C8,CA$20:CA$66)</f>
        <v>0</v>
      </c>
      <c r="CB8" s="126">
        <f>SUMIF($C$20:$C$66,$C8,CB$20:CB$66)</f>
        <v>0</v>
      </c>
      <c r="CC8" s="126">
        <f>SUMIF($C$20:$C$66,$C8,CC$20:CC$66)</f>
        <v>0</v>
      </c>
      <c r="CD8" s="126">
        <f>SUMIF($C$20:$C$66,$C8,CD$20:CD$66)</f>
        <v>0</v>
      </c>
      <c r="CE8" s="126">
        <f>SUMIF($C$20:$C$66,$C8,CE$20:CE$66)</f>
        <v>0</v>
      </c>
      <c r="CF8" s="126">
        <f>SUMIF($C$20:$C$66,$C8,CF$20:CF$66)</f>
        <v>0</v>
      </c>
      <c r="CG8" s="126">
        <f>SUMIF($C$20:$C$66,$C8,CG$20:CG$66)</f>
        <v>0</v>
      </c>
      <c r="CH8" s="126">
        <f>SUMIF($C$20:$C$66,$C8,CH$20:CH$66)</f>
        <v>0</v>
      </c>
      <c r="CI8" s="126">
        <f>SUMIF($C$20:$C$66,$C8,CI$20:CI$66)</f>
        <v>0</v>
      </c>
      <c r="CJ8" s="126">
        <f>SUMIF($C$20:$C$66,$C8,CJ$20:CJ$66)</f>
        <v>0</v>
      </c>
      <c r="CK8" s="126">
        <f>SUMIF($C$20:$C$66,$C8,CK$20:CK$66)</f>
        <v>0</v>
      </c>
      <c r="CL8" s="126">
        <f>SUMIF($C$20:$C$66,$C8,CL$20:CL$66)</f>
        <v>0</v>
      </c>
      <c r="CM8" s="126">
        <f>SUMIF($C$20:$C$66,$C8,CM$20:CM$66)</f>
        <v>0</v>
      </c>
      <c r="CN8" s="126">
        <f>SUMIF($C$20:$C$66,$C8,CN$20:CN$66)</f>
        <v>0</v>
      </c>
      <c r="CO8" s="126">
        <f>SUMIF($C$20:$C$66,$C8,CO$20:CO$66)</f>
        <v>0</v>
      </c>
      <c r="CP8" s="126">
        <f>SUMIF($C$20:$C$66,$C8,CP$20:CP$66)</f>
        <v>0</v>
      </c>
      <c r="CQ8" s="126">
        <f>SUMIF($C$20:$C$66,$C8,CQ$20:CQ$66)</f>
        <v>0</v>
      </c>
      <c r="CR8" s="126">
        <f>SUMIF($C$20:$C$66,$C8,CR$20:CR$66)</f>
        <v>0</v>
      </c>
      <c r="CS8" s="126">
        <f>SUMIF($C$20:$C$66,$C8,CS$20:CS$66)</f>
        <v>0</v>
      </c>
      <c r="CT8" s="126">
        <f>SUMIF($C$20:$C$66,$C8,CT$20:CT$66)</f>
        <v>0</v>
      </c>
      <c r="CU8" s="126">
        <f>SUMIF($C$20:$C$66,$C8,CU$20:CU$66)</f>
        <v>0</v>
      </c>
      <c r="CV8" s="126">
        <f>SUMIF($C$20:$C$66,$C8,CV$20:CV$66)</f>
        <v>0</v>
      </c>
      <c r="CW8" s="126">
        <f>SUMIF($C$20:$C$66,$C8,CW$20:CW$66)</f>
        <v>0</v>
      </c>
      <c r="CX8" s="126">
        <f>SUMIF($C$20:$C$66,$C8,CX$20:CX$66)</f>
        <v>0</v>
      </c>
      <c r="CY8" s="126">
        <f>SUMIF($C$20:$C$66,$C8,CY$20:CY$66)</f>
        <v>0</v>
      </c>
      <c r="CZ8" s="126">
        <f>SUMIF($C$20:$C$66,$C8,CZ$20:CZ$66)</f>
        <v>0</v>
      </c>
      <c r="DA8" s="126">
        <f>SUMIF($C$20:$C$66,$C8,DA$20:DA$66)</f>
        <v>0</v>
      </c>
      <c r="DB8" s="126">
        <f>SUMIF($C$20:$C$66,$C8,DB$20:DB$66)</f>
        <v>0</v>
      </c>
      <c r="DC8" s="126">
        <f>SUMIF($C$20:$C$66,$C8,DC$20:DC$66)</f>
        <v>0</v>
      </c>
      <c r="DD8" s="126">
        <f>SUMIF($C$20:$C$66,$C8,DD$20:DD$66)</f>
        <v>0</v>
      </c>
      <c r="DE8" s="126">
        <f>SUMIF($C$20:$C$66,$C8,DE$20:DE$66)</f>
        <v>0</v>
      </c>
      <c r="DF8" s="126">
        <f>SUMIF($C$20:$C$66,$C8,DF$20:DF$66)</f>
        <v>0</v>
      </c>
      <c r="DG8" s="126">
        <f>SUMIF($C$20:$C$66,$C8,DG$20:DG$66)</f>
        <v>0</v>
      </c>
      <c r="DH8" s="126">
        <f>SUMIF($C$20:$C$66,$C8,DH$20:DH$66)</f>
        <v>0</v>
      </c>
      <c r="DI8" s="126">
        <f>SUMIF($C$20:$C$66,$C8,DI$20:DI$66)</f>
        <v>0</v>
      </c>
      <c r="DJ8" s="126">
        <f>SUMIF($C$20:$C$66,$C8,DJ$20:DJ$66)</f>
        <v>0</v>
      </c>
      <c r="DK8" s="126">
        <f>SUMIF($C$20:$C$66,$C8,DK$20:DK$66)</f>
        <v>0</v>
      </c>
      <c r="DL8" s="126">
        <f>SUMIF($C$20:$C$66,$C8,DL$20:DL$66)</f>
        <v>0</v>
      </c>
      <c r="DM8" s="126">
        <f>SUMIF($C$20:$C$66,$C8,DM$20:DM$66)</f>
        <v>0</v>
      </c>
      <c r="DN8" s="126">
        <f>SUMIF($C$20:$C$66,$C8,DN$20:DN$66)</f>
        <v>0</v>
      </c>
      <c r="DO8" s="126">
        <f>SUMIF($C$20:$C$66,$C8,DO$20:DO$66)</f>
        <v>0</v>
      </c>
      <c r="DP8" s="126">
        <f>SUMIF($C$20:$C$66,$C8,DP$20:DP$66)</f>
        <v>0</v>
      </c>
      <c r="DQ8" s="126">
        <f>SUMIF($C$20:$C$66,$C8,DQ$20:DQ$66)</f>
        <v>0</v>
      </c>
      <c r="DR8" s="126">
        <f>SUMIF($C$20:$C$66,$C8,DR$20:DR$66)</f>
        <v>0</v>
      </c>
      <c r="DS8" s="126">
        <f>SUMIF($C$20:$C$66,$C8,DS$20:DS$66)</f>
        <v>0</v>
      </c>
      <c r="DT8" s="126">
        <f>SUMIF($C$20:$C$66,$C8,DT$20:DT$66)</f>
        <v>0</v>
      </c>
      <c r="DU8" s="126">
        <f>SUMIF($C$20:$C$66,$C8,DU$20:DU$66)</f>
        <v>0</v>
      </c>
      <c r="DV8" s="126">
        <f>SUMIF($C$20:$C$66,$C8,DV$20:DV$66)</f>
        <v>0</v>
      </c>
      <c r="DW8" s="126">
        <f>SUMIF($C$20:$C$66,$C8,DW$20:DW$66)</f>
        <v>0</v>
      </c>
      <c r="DX8" s="126">
        <f>SUMIF($C$20:$C$66,$C8,DX$20:DX$66)</f>
        <v>0</v>
      </c>
      <c r="DY8" s="126">
        <f>SUMIF($C$20:$C$66,$C8,DY$20:DY$66)</f>
        <v>0</v>
      </c>
      <c r="DZ8" s="126">
        <f>SUMIF($C$20:$C$66,$C8,DZ$20:DZ$66)</f>
        <v>0</v>
      </c>
      <c r="EA8" s="126">
        <f>SUMIF($C$20:$C$66,$C8,EA$20:EA$66)</f>
        <v>0</v>
      </c>
      <c r="EB8" s="126">
        <f>SUMIF($C$20:$C$66,$C8,EB$20:EB$66)</f>
        <v>0</v>
      </c>
      <c r="EC8" s="126">
        <f>SUMIF($C$20:$C$66,$C8,EC$20:EC$66)</f>
        <v>0</v>
      </c>
      <c r="ED8" s="126">
        <f>SUMIF($C$20:$C$66,$C8,ED$20:ED$66)</f>
        <v>0</v>
      </c>
      <c r="EE8" s="126">
        <f>SUMIF($C$20:$C$66,$C8,EE$20:EE$66)</f>
        <v>0</v>
      </c>
      <c r="EF8" s="126">
        <f>SUMIF($C$20:$C$66,$C8,EF$20:EF$66)</f>
        <v>0</v>
      </c>
      <c r="EG8" s="126">
        <f>SUMIF($C$20:$C$66,$C8,EG$20:EG$66)</f>
        <v>0</v>
      </c>
      <c r="EH8" s="126">
        <f>SUMIF($C$20:$C$66,$C8,EH$20:EH$66)</f>
        <v>0</v>
      </c>
      <c r="EI8" s="126">
        <f>SUMIF($C$20:$C$66,$C8,EI$20:EI$66)</f>
        <v>0</v>
      </c>
      <c r="EJ8" s="126">
        <f>SUMIF($C$20:$C$66,$C8,EJ$20:EJ$66)</f>
        <v>0</v>
      </c>
      <c r="EK8" s="126">
        <f>SUMIF($C$20:$C$66,$C8,EK$20:EK$66)</f>
        <v>0</v>
      </c>
      <c r="EL8" s="126">
        <f>SUMIF($C$20:$C$66,$C8,EL$20:EL$66)</f>
        <v>0</v>
      </c>
      <c r="EM8" s="193"/>
    </row>
    <row r="9" spans="1:143" ht="15.75" customHeight="1" thickBot="1" x14ac:dyDescent="0.25">
      <c r="A9" s="267" t="s">
        <v>162</v>
      </c>
      <c r="B9" s="265"/>
      <c r="C9" s="265"/>
      <c r="D9" s="265"/>
      <c r="E9" s="265"/>
      <c r="F9" s="84"/>
      <c r="G9" s="84"/>
      <c r="H9" s="84"/>
      <c r="I9" s="84"/>
      <c r="J9" s="84"/>
      <c r="K9" s="84"/>
      <c r="L9" s="84"/>
      <c r="M9" s="84"/>
      <c r="N9" s="84"/>
      <c r="O9" s="84"/>
      <c r="P9" s="84"/>
      <c r="Q9" s="84"/>
      <c r="R9" s="84"/>
      <c r="S9" s="84"/>
      <c r="T9" s="84"/>
      <c r="U9" s="127"/>
      <c r="V9" s="84"/>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c r="DR9" s="128"/>
      <c r="DS9" s="128"/>
      <c r="DT9" s="128"/>
      <c r="DU9" s="128"/>
      <c r="DV9" s="128"/>
      <c r="DW9" s="128"/>
      <c r="DX9" s="128"/>
      <c r="DY9" s="128"/>
      <c r="DZ9" s="128"/>
      <c r="EA9" s="128"/>
      <c r="EB9" s="128"/>
      <c r="EC9" s="128"/>
      <c r="ED9" s="128"/>
      <c r="EE9" s="128"/>
      <c r="EF9" s="128"/>
      <c r="EG9" s="128"/>
      <c r="EH9" s="128"/>
      <c r="EI9" s="128"/>
      <c r="EJ9" s="128"/>
      <c r="EK9" s="128"/>
      <c r="EL9" s="128"/>
      <c r="EM9" s="194"/>
    </row>
    <row r="10" spans="1:143" ht="15.75" customHeight="1" x14ac:dyDescent="0.2">
      <c r="A10" s="123"/>
      <c r="B10" s="88">
        <f>SUMIF(C$20:C$65,C10,A$20:A$65)</f>
        <v>1</v>
      </c>
      <c r="C10" s="61" t="s">
        <v>163</v>
      </c>
      <c r="D10" s="124">
        <f>AVERAGEIF($C$20:$C$66,$C10,D$20:D$66)</f>
        <v>0</v>
      </c>
      <c r="E10" s="125">
        <f>AVERAGEIF($C$20:C$66, $C10, $E$20:$E$66)</f>
        <v>0</v>
      </c>
      <c r="U10" s="27"/>
      <c r="V10" s="7" t="str">
        <f t="shared" ref="V10:V18" si="6">C10</f>
        <v xml:space="preserve">Garage Income </v>
      </c>
      <c r="W10" s="126">
        <f>SUMIF($C$20:$C$66,$C10,W$20:W$66)</f>
        <v>0</v>
      </c>
      <c r="X10" s="126">
        <f>SUMIF($C$18:$C$64,$C10,X$18:X$64)</f>
        <v>0</v>
      </c>
      <c r="Y10" s="126">
        <f>SUMIF($C$18:$C$64,$C10,Y$18:Y$64)</f>
        <v>0</v>
      </c>
      <c r="Z10" s="126">
        <f>SUMIF($C$18:$C$64,$C10,Z$18:Z$64)</f>
        <v>0</v>
      </c>
      <c r="AA10" s="126">
        <f>SUMIF($C$18:$C$64,$C10,AA$18:AA$64)</f>
        <v>0</v>
      </c>
      <c r="AB10" s="126">
        <f>SUMIF($C$18:$C$64,$C10,AB$18:AB$64)</f>
        <v>0</v>
      </c>
      <c r="AC10" s="126">
        <f>SUMIF($C$18:$C$64,$C10,AC$18:AC$64)</f>
        <v>0</v>
      </c>
      <c r="AD10" s="126">
        <f>SUMIF($C$18:$C$64,$C10,AD$18:AD$64)</f>
        <v>0</v>
      </c>
      <c r="AE10" s="126">
        <f>SUMIF($C$18:$C$64,$C10,AE$18:AE$64)</f>
        <v>0</v>
      </c>
      <c r="AF10" s="126">
        <f>SUMIF($C$18:$C$64,$C10,AF$18:AF$64)</f>
        <v>0</v>
      </c>
      <c r="AG10" s="126">
        <f>SUMIF($C$18:$C$64,$C10,AG$18:AG$64)</f>
        <v>0</v>
      </c>
      <c r="AH10" s="126">
        <f>SUMIF($C$18:$C$64,$C10,AH$18:AH$64)</f>
        <v>0</v>
      </c>
      <c r="AI10" s="126">
        <f>SUMIF($C$18:$C$64,$C10,AI$18:AI$64)</f>
        <v>0</v>
      </c>
      <c r="AJ10" s="126">
        <f>SUMIF($C$18:$C$64,$C10,AJ$18:AJ$64)</f>
        <v>0</v>
      </c>
      <c r="AK10" s="126">
        <f>SUMIF($C$18:$C$64,$C10,AK$18:AK$64)</f>
        <v>0</v>
      </c>
      <c r="AL10" s="126">
        <f>SUMIF($C$18:$C$64,$C10,AL$18:AL$64)</f>
        <v>0</v>
      </c>
      <c r="AM10" s="126">
        <f>SUMIF($C$18:$C$64,$C10,AM$18:AM$64)</f>
        <v>0</v>
      </c>
      <c r="AN10" s="126">
        <f>SUMIF($C$18:$C$64,$C10,AN$18:AN$64)</f>
        <v>0</v>
      </c>
      <c r="AO10" s="126">
        <f>SUMIF($C$18:$C$64,$C10,AO$18:AO$64)</f>
        <v>0</v>
      </c>
      <c r="AP10" s="126">
        <f>SUMIF($C$18:$C$64,$C10,AP$18:AP$64)</f>
        <v>0</v>
      </c>
      <c r="AQ10" s="126">
        <f>SUMIF($C$18:$C$64,$C10,AQ$18:AQ$64)</f>
        <v>0</v>
      </c>
      <c r="AR10" s="126">
        <f>SUMIF($C$18:$C$64,$C10,AR$18:AR$64)</f>
        <v>0</v>
      </c>
      <c r="AS10" s="126">
        <f>SUMIF($C$18:$C$64,$C10,AS$18:AS$64)</f>
        <v>0</v>
      </c>
      <c r="AT10" s="126">
        <f>SUMIF($C$18:$C$64,$C10,AT$18:AT$64)</f>
        <v>0</v>
      </c>
      <c r="AU10" s="126">
        <f>SUMIF($C$18:$C$64,$C10,AU$18:AU$64)</f>
        <v>0</v>
      </c>
      <c r="AV10" s="126">
        <f>SUMIF($C$18:$C$64,$C10,AV$18:AV$64)</f>
        <v>0</v>
      </c>
      <c r="AW10" s="126">
        <f>SUMIF($C$18:$C$64,$C10,AW$18:AW$64)</f>
        <v>0</v>
      </c>
      <c r="AX10" s="126">
        <f>SUMIF($C$18:$C$64,$C10,AX$18:AX$64)</f>
        <v>0</v>
      </c>
      <c r="AY10" s="126">
        <f>SUMIF($C$18:$C$64,$C10,AY$18:AY$64)</f>
        <v>0</v>
      </c>
      <c r="AZ10" s="126">
        <f>SUMIF($C$18:$C$64,$C10,AZ$18:AZ$64)</f>
        <v>0</v>
      </c>
      <c r="BA10" s="126">
        <f>SUMIF($C$18:$C$64,$C10,BA$18:BA$64)</f>
        <v>0</v>
      </c>
      <c r="BB10" s="126">
        <f>SUMIF($C$18:$C$64,$C10,BB$18:BB$64)</f>
        <v>0</v>
      </c>
      <c r="BC10" s="126">
        <f>SUMIF($C$18:$C$64,$C10,BC$18:BC$64)</f>
        <v>0</v>
      </c>
      <c r="BD10" s="126">
        <f>SUMIF($C$18:$C$64,$C10,BD$18:BD$64)</f>
        <v>0</v>
      </c>
      <c r="BE10" s="126">
        <f>SUMIF($C$18:$C$64,$C10,BE$18:BE$64)</f>
        <v>0</v>
      </c>
      <c r="BF10" s="126">
        <f>SUMIF($C$18:$C$64,$C10,BF$18:BF$64)</f>
        <v>0</v>
      </c>
      <c r="BG10" s="126">
        <f>SUMIF($C$18:$C$64,$C10,BG$18:BG$64)</f>
        <v>0</v>
      </c>
      <c r="BH10" s="126">
        <f>SUMIF($C$18:$C$64,$C10,BH$18:BH$64)</f>
        <v>0</v>
      </c>
      <c r="BI10" s="126">
        <f>SUMIF($C$18:$C$64,$C10,BI$18:BI$64)</f>
        <v>0</v>
      </c>
      <c r="BJ10" s="126">
        <f>SUMIF($C$18:$C$64,$C10,BJ$18:BJ$64)</f>
        <v>0</v>
      </c>
      <c r="BK10" s="126">
        <f>SUMIF($C$18:$C$64,$C10,BK$18:BK$64)</f>
        <v>0</v>
      </c>
      <c r="BL10" s="126">
        <f>SUMIF($C$18:$C$64,$C10,BL$18:BL$64)</f>
        <v>0</v>
      </c>
      <c r="BM10" s="126">
        <f>SUMIF($C$18:$C$64,$C10,BM$18:BM$64)</f>
        <v>0</v>
      </c>
      <c r="BN10" s="126">
        <f>SUMIF($C$18:$C$64,$C10,BN$18:BN$64)</f>
        <v>0</v>
      </c>
      <c r="BO10" s="126">
        <f>SUMIF($C$18:$C$64,$C10,BO$18:BO$64)</f>
        <v>0</v>
      </c>
      <c r="BP10" s="126">
        <f>SUMIF($C$18:$C$64,$C10,BP$18:BP$64)</f>
        <v>0</v>
      </c>
      <c r="BQ10" s="126">
        <f>SUMIF($C$18:$C$64,$C10,BQ$18:BQ$64)</f>
        <v>0</v>
      </c>
      <c r="BR10" s="126">
        <f>SUMIF($C$18:$C$64,$C10,BR$18:BR$64)</f>
        <v>0</v>
      </c>
      <c r="BS10" s="126">
        <f>SUMIF($C$18:$C$64,$C10,BS$18:BS$64)</f>
        <v>0</v>
      </c>
      <c r="BT10" s="126">
        <f>SUMIF($C$18:$C$64,$C10,BT$18:BT$64)</f>
        <v>0</v>
      </c>
      <c r="BU10" s="126">
        <f>SUMIF($C$18:$C$64,$C10,BU$18:BU$64)</f>
        <v>0</v>
      </c>
      <c r="BV10" s="126">
        <f>SUMIF($C$18:$C$64,$C10,BV$18:BV$64)</f>
        <v>0</v>
      </c>
      <c r="BW10" s="126">
        <f>SUMIF($C$18:$C$64,$C10,BW$18:BW$64)</f>
        <v>0</v>
      </c>
      <c r="BX10" s="126">
        <f>SUMIF($C$18:$C$64,$C10,BX$18:BX$64)</f>
        <v>0</v>
      </c>
      <c r="BY10" s="126">
        <f>SUMIF($C$18:$C$64,$C10,BY$18:BY$64)</f>
        <v>0</v>
      </c>
      <c r="BZ10" s="126">
        <f>SUMIF($C$18:$C$64,$C10,BZ$18:BZ$64)</f>
        <v>0</v>
      </c>
      <c r="CA10" s="126">
        <f>SUMIF($C$18:$C$64,$C10,CA$18:CA$64)</f>
        <v>0</v>
      </c>
      <c r="CB10" s="126">
        <f>SUMIF($C$18:$C$64,$C10,CB$18:CB$64)</f>
        <v>0</v>
      </c>
      <c r="CC10" s="126">
        <f>SUMIF($C$18:$C$64,$C10,CC$18:CC$64)</f>
        <v>0</v>
      </c>
      <c r="CD10" s="126">
        <f>SUMIF($C$18:$C$64,$C10,CD$18:CD$64)</f>
        <v>0</v>
      </c>
      <c r="CE10" s="126">
        <f>SUMIF($C$18:$C$64,$C10,CE$18:CE$64)</f>
        <v>0</v>
      </c>
      <c r="CF10" s="126">
        <f>SUMIF($C$18:$C$64,$C10,CF$18:CF$64)</f>
        <v>0</v>
      </c>
      <c r="CG10" s="126">
        <f>SUMIF($C$18:$C$64,$C10,CG$18:CG$64)</f>
        <v>0</v>
      </c>
      <c r="CH10" s="126">
        <f>SUMIF($C$18:$C$64,$C10,CH$18:CH$64)</f>
        <v>0</v>
      </c>
      <c r="CI10" s="126">
        <f>SUMIF($C$18:$C$64,$C10,CI$18:CI$64)</f>
        <v>0</v>
      </c>
      <c r="CJ10" s="126">
        <f>SUMIF($C$18:$C$64,$C10,CJ$18:CJ$64)</f>
        <v>0</v>
      </c>
      <c r="CK10" s="126">
        <f>SUMIF($C$18:$C$64,$C10,CK$18:CK$64)</f>
        <v>0</v>
      </c>
      <c r="CL10" s="126">
        <f>SUMIF($C$18:$C$64,$C10,CL$18:CL$64)</f>
        <v>0</v>
      </c>
      <c r="CM10" s="126">
        <f>SUMIF($C$18:$C$64,$C10,CM$18:CM$64)</f>
        <v>0</v>
      </c>
      <c r="CN10" s="126">
        <f>SUMIF($C$18:$C$64,$C10,CN$18:CN$64)</f>
        <v>0</v>
      </c>
      <c r="CO10" s="126">
        <f>SUMIF($C$18:$C$64,$C10,CO$18:CO$64)</f>
        <v>0</v>
      </c>
      <c r="CP10" s="126">
        <f>SUMIF($C$18:$C$64,$C10,CP$18:CP$64)</f>
        <v>0</v>
      </c>
      <c r="CQ10" s="126">
        <f>SUMIF($C$18:$C$64,$C10,CQ$18:CQ$64)</f>
        <v>0</v>
      </c>
      <c r="CR10" s="126">
        <f>SUMIF($C$18:$C$64,$C10,CR$18:CR$64)</f>
        <v>0</v>
      </c>
      <c r="CS10" s="126">
        <f>SUMIF($C$18:$C$64,$C10,CS$18:CS$64)</f>
        <v>0</v>
      </c>
      <c r="CT10" s="126">
        <f>SUMIF($C$18:$C$64,$C10,CT$18:CT$64)</f>
        <v>0</v>
      </c>
      <c r="CU10" s="126">
        <f>SUMIF($C$18:$C$64,$C10,CU$18:CU$64)</f>
        <v>0</v>
      </c>
      <c r="CV10" s="126">
        <f>SUMIF($C$18:$C$64,$C10,CV$18:CV$64)</f>
        <v>0</v>
      </c>
      <c r="CW10" s="126">
        <f>SUMIF($C$18:$C$64,$C10,CW$18:CW$64)</f>
        <v>0</v>
      </c>
      <c r="CX10" s="126">
        <f>SUMIF($C$18:$C$64,$C10,CX$18:CX$64)</f>
        <v>0</v>
      </c>
      <c r="CY10" s="126">
        <f>SUMIF($C$18:$C$64,$C10,CY$18:CY$64)</f>
        <v>0</v>
      </c>
      <c r="CZ10" s="126">
        <f>SUMIF($C$18:$C$64,$C10,CZ$18:CZ$64)</f>
        <v>0</v>
      </c>
      <c r="DA10" s="126">
        <f>SUMIF($C$18:$C$64,$C10,DA$18:DA$64)</f>
        <v>0</v>
      </c>
      <c r="DB10" s="126">
        <f>SUMIF($C$18:$C$64,$C10,DB$18:DB$64)</f>
        <v>0</v>
      </c>
      <c r="DC10" s="126">
        <f>SUMIF($C$18:$C$64,$C10,DC$18:DC$64)</f>
        <v>0</v>
      </c>
      <c r="DD10" s="126">
        <f>SUMIF($C$18:$C$64,$C10,DD$18:DD$64)</f>
        <v>0</v>
      </c>
      <c r="DE10" s="126">
        <f>SUMIF($C$18:$C$64,$C10,DE$18:DE$64)</f>
        <v>0</v>
      </c>
      <c r="DF10" s="126">
        <f>SUMIF($C$18:$C$64,$C10,DF$18:DF$64)</f>
        <v>0</v>
      </c>
      <c r="DG10" s="126">
        <f>SUMIF($C$18:$C$64,$C10,DG$18:DG$64)</f>
        <v>0</v>
      </c>
      <c r="DH10" s="126">
        <f>SUMIF($C$18:$C$64,$C10,DH$18:DH$64)</f>
        <v>0</v>
      </c>
      <c r="DI10" s="126">
        <f>SUMIF($C$18:$C$64,$C10,DI$18:DI$64)</f>
        <v>0</v>
      </c>
      <c r="DJ10" s="126">
        <f>SUMIF($C$18:$C$64,$C10,DJ$18:DJ$64)</f>
        <v>0</v>
      </c>
      <c r="DK10" s="126">
        <f>SUMIF($C$18:$C$64,$C10,DK$18:DK$64)</f>
        <v>0</v>
      </c>
      <c r="DL10" s="126">
        <f>SUMIF($C$18:$C$64,$C10,DL$18:DL$64)</f>
        <v>0</v>
      </c>
      <c r="DM10" s="126">
        <f>SUMIF($C$18:$C$64,$C10,DM$18:DM$64)</f>
        <v>0</v>
      </c>
      <c r="DN10" s="126">
        <f>SUMIF($C$18:$C$64,$C10,DN$18:DN$64)</f>
        <v>0</v>
      </c>
      <c r="DO10" s="126">
        <f>SUMIF($C$18:$C$64,$C10,DO$18:DO$64)</f>
        <v>0</v>
      </c>
      <c r="DP10" s="126">
        <f>SUMIF($C$18:$C$64,$C10,DP$18:DP$64)</f>
        <v>0</v>
      </c>
      <c r="DQ10" s="126">
        <f>SUMIF($C$18:$C$64,$C10,DQ$18:DQ$64)</f>
        <v>0</v>
      </c>
      <c r="DR10" s="126">
        <f>SUMIF($C$18:$C$64,$C10,DR$18:DR$64)</f>
        <v>0</v>
      </c>
      <c r="DS10" s="126">
        <f>SUMIF($C$18:$C$64,$C10,DS$18:DS$64)</f>
        <v>0</v>
      </c>
      <c r="DT10" s="126">
        <f>SUMIF($C$18:$C$64,$C10,DT$18:DT$64)</f>
        <v>0</v>
      </c>
      <c r="DU10" s="126">
        <f>SUMIF($C$18:$C$64,$C10,DU$18:DU$64)</f>
        <v>0</v>
      </c>
      <c r="DV10" s="126">
        <f>SUMIF($C$18:$C$64,$C10,DV$18:DV$64)</f>
        <v>0</v>
      </c>
      <c r="DW10" s="126">
        <f>SUMIF($C$18:$C$64,$C10,DW$18:DW$64)</f>
        <v>0</v>
      </c>
      <c r="DX10" s="126">
        <f>SUMIF($C$18:$C$64,$C10,DX$18:DX$64)</f>
        <v>0</v>
      </c>
      <c r="DY10" s="126">
        <f>SUMIF($C$18:$C$64,$C10,DY$18:DY$64)</f>
        <v>0</v>
      </c>
      <c r="DZ10" s="126">
        <f>SUMIF($C$18:$C$64,$C10,DZ$18:DZ$64)</f>
        <v>0</v>
      </c>
      <c r="EA10" s="126">
        <f>SUMIF($C$18:$C$64,$C10,EA$18:EA$64)</f>
        <v>0</v>
      </c>
      <c r="EB10" s="126">
        <f>SUMIF($C$18:$C$64,$C10,EB$18:EB$64)</f>
        <v>0</v>
      </c>
      <c r="EC10" s="126">
        <f>SUMIF($C$18:$C$64,$C10,EC$18:EC$64)</f>
        <v>0</v>
      </c>
      <c r="ED10" s="126">
        <f>SUMIF($C$18:$C$64,$C10,ED$18:ED$64)</f>
        <v>0</v>
      </c>
      <c r="EE10" s="126">
        <f>SUMIF($C$18:$C$64,$C10,EE$18:EE$64)</f>
        <v>0</v>
      </c>
      <c r="EF10" s="126">
        <f>SUMIF($C$18:$C$64,$C10,EF$18:EF$64)</f>
        <v>0</v>
      </c>
      <c r="EG10" s="126">
        <f>SUMIF($C$18:$C$64,$C10,EG$18:EG$64)</f>
        <v>0</v>
      </c>
      <c r="EH10" s="126">
        <f>SUMIF($C$18:$C$64,$C10,EH$18:EH$64)</f>
        <v>0</v>
      </c>
      <c r="EI10" s="126">
        <f>SUMIF($C$18:$C$64,$C10,EI$18:EI$64)</f>
        <v>0</v>
      </c>
      <c r="EJ10" s="126">
        <f>SUMIF($C$18:$C$64,$C10,EJ$18:EJ$64)</f>
        <v>0</v>
      </c>
      <c r="EK10" s="126">
        <f>SUMIF($C$18:$C$64,$C10,EK$18:EK$64)</f>
        <v>0</v>
      </c>
      <c r="EL10" s="126">
        <f>SUMIF($C$18:$C$64,$C10,EL$18:EL$64)</f>
        <v>0</v>
      </c>
      <c r="EM10" s="193"/>
    </row>
    <row r="11" spans="1:143" ht="15.75" customHeight="1" x14ac:dyDescent="0.2">
      <c r="A11" s="123"/>
      <c r="B11" s="88">
        <f>SUMIF(C$20:C$65,C11,A$20:A$65)</f>
        <v>1</v>
      </c>
      <c r="C11" s="61" t="s">
        <v>164</v>
      </c>
      <c r="D11" s="124">
        <f>AVERAGEIF($C$20:$C$66,$C11,D$20:D$66)</f>
        <v>0</v>
      </c>
      <c r="E11" s="125">
        <f>AVERAGEIF($C$20:C$66, $C11, $E$20:$E$66)</f>
        <v>0</v>
      </c>
      <c r="U11" s="27"/>
      <c r="V11" s="7" t="str">
        <f t="shared" si="6"/>
        <v xml:space="preserve">Storage Income </v>
      </c>
      <c r="W11" s="126">
        <f>SUMIF($C$20:$C$66,$C11,W$20:W$66)</f>
        <v>0</v>
      </c>
      <c r="X11" s="126">
        <f>SUMIF($C$18:$C$64,$C11,X$18:X$64)</f>
        <v>0</v>
      </c>
      <c r="Y11" s="126">
        <f>SUMIF($C$18:$C$64,$C11,Y$18:Y$64)</f>
        <v>0</v>
      </c>
      <c r="Z11" s="126">
        <f>SUMIF($C$18:$C$64,$C11,Z$18:Z$64)</f>
        <v>0</v>
      </c>
      <c r="AA11" s="126">
        <f>SUMIF($C$18:$C$64,$C11,AA$18:AA$64)</f>
        <v>0</v>
      </c>
      <c r="AB11" s="126">
        <f>SUMIF($C$18:$C$64,$C11,AB$18:AB$64)</f>
        <v>0</v>
      </c>
      <c r="AC11" s="126">
        <f>SUMIF($C$18:$C$64,$C11,AC$18:AC$64)</f>
        <v>0</v>
      </c>
      <c r="AD11" s="126">
        <f>SUMIF($C$18:$C$64,$C11,AD$18:AD$64)</f>
        <v>0</v>
      </c>
      <c r="AE11" s="126">
        <f>SUMIF($C$18:$C$64,$C11,AE$18:AE$64)</f>
        <v>0</v>
      </c>
      <c r="AF11" s="126">
        <f>SUMIF($C$18:$C$64,$C11,AF$18:AF$64)</f>
        <v>0</v>
      </c>
      <c r="AG11" s="126">
        <f>SUMIF($C$18:$C$64,$C11,AG$18:AG$64)</f>
        <v>0</v>
      </c>
      <c r="AH11" s="126">
        <f>SUMIF($C$18:$C$64,$C11,AH$18:AH$64)</f>
        <v>0</v>
      </c>
      <c r="AI11" s="126">
        <f>SUMIF($C$18:$C$64,$C11,AI$18:AI$64)</f>
        <v>0</v>
      </c>
      <c r="AJ11" s="126">
        <f>SUMIF($C$18:$C$64,$C11,AJ$18:AJ$64)</f>
        <v>0</v>
      </c>
      <c r="AK11" s="126">
        <f>SUMIF($C$18:$C$64,$C11,AK$18:AK$64)</f>
        <v>0</v>
      </c>
      <c r="AL11" s="126">
        <f>SUMIF($C$18:$C$64,$C11,AL$18:AL$64)</f>
        <v>0</v>
      </c>
      <c r="AM11" s="126">
        <f>SUMIF($C$18:$C$64,$C11,AM$18:AM$64)</f>
        <v>0</v>
      </c>
      <c r="AN11" s="126">
        <f>SUMIF($C$18:$C$64,$C11,AN$18:AN$64)</f>
        <v>0</v>
      </c>
      <c r="AO11" s="126">
        <f>SUMIF($C$18:$C$64,$C11,AO$18:AO$64)</f>
        <v>0</v>
      </c>
      <c r="AP11" s="126">
        <f>SUMIF($C$18:$C$64,$C11,AP$18:AP$64)</f>
        <v>0</v>
      </c>
      <c r="AQ11" s="126">
        <f>SUMIF($C$18:$C$64,$C11,AQ$18:AQ$64)</f>
        <v>0</v>
      </c>
      <c r="AR11" s="126">
        <f>SUMIF($C$18:$C$64,$C11,AR$18:AR$64)</f>
        <v>0</v>
      </c>
      <c r="AS11" s="126">
        <f>SUMIF($C$18:$C$64,$C11,AS$18:AS$64)</f>
        <v>0</v>
      </c>
      <c r="AT11" s="126">
        <f>SUMIF($C$18:$C$64,$C11,AT$18:AT$64)</f>
        <v>0</v>
      </c>
      <c r="AU11" s="126">
        <f>SUMIF($C$18:$C$64,$C11,AU$18:AU$64)</f>
        <v>0</v>
      </c>
      <c r="AV11" s="126">
        <f>SUMIF($C$18:$C$64,$C11,AV$18:AV$64)</f>
        <v>0</v>
      </c>
      <c r="AW11" s="126">
        <f>SUMIF($C$18:$C$64,$C11,AW$18:AW$64)</f>
        <v>0</v>
      </c>
      <c r="AX11" s="126">
        <f>SUMIF($C$18:$C$64,$C11,AX$18:AX$64)</f>
        <v>0</v>
      </c>
      <c r="AY11" s="126">
        <f>SUMIF($C$18:$C$64,$C11,AY$18:AY$64)</f>
        <v>0</v>
      </c>
      <c r="AZ11" s="126">
        <f>SUMIF($C$18:$C$64,$C11,AZ$18:AZ$64)</f>
        <v>0</v>
      </c>
      <c r="BA11" s="126">
        <f>SUMIF($C$18:$C$64,$C11,BA$18:BA$64)</f>
        <v>0</v>
      </c>
      <c r="BB11" s="126">
        <f>SUMIF($C$18:$C$64,$C11,BB$18:BB$64)</f>
        <v>0</v>
      </c>
      <c r="BC11" s="126">
        <f>SUMIF($C$18:$C$64,$C11,BC$18:BC$64)</f>
        <v>0</v>
      </c>
      <c r="BD11" s="126">
        <f>SUMIF($C$18:$C$64,$C11,BD$18:BD$64)</f>
        <v>0</v>
      </c>
      <c r="BE11" s="126">
        <f>SUMIF($C$18:$C$64,$C11,BE$18:BE$64)</f>
        <v>0</v>
      </c>
      <c r="BF11" s="126">
        <f>SUMIF($C$18:$C$64,$C11,BF$18:BF$64)</f>
        <v>0</v>
      </c>
      <c r="BG11" s="126">
        <f>SUMIF($C$18:$C$64,$C11,BG$18:BG$64)</f>
        <v>0</v>
      </c>
      <c r="BH11" s="126">
        <f>SUMIF($C$18:$C$64,$C11,BH$18:BH$64)</f>
        <v>0</v>
      </c>
      <c r="BI11" s="126">
        <f>SUMIF($C$18:$C$64,$C11,BI$18:BI$64)</f>
        <v>0</v>
      </c>
      <c r="BJ11" s="126">
        <f>SUMIF($C$18:$C$64,$C11,BJ$18:BJ$64)</f>
        <v>0</v>
      </c>
      <c r="BK11" s="126">
        <f>SUMIF($C$18:$C$64,$C11,BK$18:BK$64)</f>
        <v>0</v>
      </c>
      <c r="BL11" s="126">
        <f>SUMIF($C$18:$C$64,$C11,BL$18:BL$64)</f>
        <v>0</v>
      </c>
      <c r="BM11" s="126">
        <f>SUMIF($C$18:$C$64,$C11,BM$18:BM$64)</f>
        <v>0</v>
      </c>
      <c r="BN11" s="126">
        <f>SUMIF($C$18:$C$64,$C11,BN$18:BN$64)</f>
        <v>0</v>
      </c>
      <c r="BO11" s="126">
        <f>SUMIF($C$18:$C$64,$C11,BO$18:BO$64)</f>
        <v>0</v>
      </c>
      <c r="BP11" s="126">
        <f>SUMIF($C$18:$C$64,$C11,BP$18:BP$64)</f>
        <v>0</v>
      </c>
      <c r="BQ11" s="126">
        <f>SUMIF($C$18:$C$64,$C11,BQ$18:BQ$64)</f>
        <v>0</v>
      </c>
      <c r="BR11" s="126">
        <f>SUMIF($C$18:$C$64,$C11,BR$18:BR$64)</f>
        <v>0</v>
      </c>
      <c r="BS11" s="126">
        <f>SUMIF($C$18:$C$64,$C11,BS$18:BS$64)</f>
        <v>0</v>
      </c>
      <c r="BT11" s="126">
        <f>SUMIF($C$18:$C$64,$C11,BT$18:BT$64)</f>
        <v>0</v>
      </c>
      <c r="BU11" s="126">
        <f>SUMIF($C$18:$C$64,$C11,BU$18:BU$64)</f>
        <v>0</v>
      </c>
      <c r="BV11" s="126">
        <f>SUMIF($C$18:$C$64,$C11,BV$18:BV$64)</f>
        <v>0</v>
      </c>
      <c r="BW11" s="126">
        <f>SUMIF($C$18:$C$64,$C11,BW$18:BW$64)</f>
        <v>0</v>
      </c>
      <c r="BX11" s="126">
        <f>SUMIF($C$18:$C$64,$C11,BX$18:BX$64)</f>
        <v>0</v>
      </c>
      <c r="BY11" s="126">
        <f>SUMIF($C$18:$C$64,$C11,BY$18:BY$64)</f>
        <v>0</v>
      </c>
      <c r="BZ11" s="126">
        <f>SUMIF($C$18:$C$64,$C11,BZ$18:BZ$64)</f>
        <v>0</v>
      </c>
      <c r="CA11" s="126">
        <f>SUMIF($C$18:$C$64,$C11,CA$18:CA$64)</f>
        <v>0</v>
      </c>
      <c r="CB11" s="126">
        <f>SUMIF($C$18:$C$64,$C11,CB$18:CB$64)</f>
        <v>0</v>
      </c>
      <c r="CC11" s="126">
        <f>SUMIF($C$18:$C$64,$C11,CC$18:CC$64)</f>
        <v>0</v>
      </c>
      <c r="CD11" s="126">
        <f>SUMIF($C$18:$C$64,$C11,CD$18:CD$64)</f>
        <v>0</v>
      </c>
      <c r="CE11" s="126">
        <f>SUMIF($C$18:$C$64,$C11,CE$18:CE$64)</f>
        <v>0</v>
      </c>
      <c r="CF11" s="126">
        <f>SUMIF($C$18:$C$64,$C11,CF$18:CF$64)</f>
        <v>0</v>
      </c>
      <c r="CG11" s="126">
        <f>SUMIF($C$18:$C$64,$C11,CG$18:CG$64)</f>
        <v>0</v>
      </c>
      <c r="CH11" s="126">
        <f>SUMIF($C$18:$C$64,$C11,CH$18:CH$64)</f>
        <v>0</v>
      </c>
      <c r="CI11" s="126">
        <f>SUMIF($C$18:$C$64,$C11,CI$18:CI$64)</f>
        <v>0</v>
      </c>
      <c r="CJ11" s="126">
        <f>SUMIF($C$18:$C$64,$C11,CJ$18:CJ$64)</f>
        <v>0</v>
      </c>
      <c r="CK11" s="126">
        <f>SUMIF($C$18:$C$64,$C11,CK$18:CK$64)</f>
        <v>0</v>
      </c>
      <c r="CL11" s="126">
        <f>SUMIF($C$18:$C$64,$C11,CL$18:CL$64)</f>
        <v>0</v>
      </c>
      <c r="CM11" s="126">
        <f>SUMIF($C$18:$C$64,$C11,CM$18:CM$64)</f>
        <v>0</v>
      </c>
      <c r="CN11" s="126">
        <f>SUMIF($C$18:$C$64,$C11,CN$18:CN$64)</f>
        <v>0</v>
      </c>
      <c r="CO11" s="126">
        <f>SUMIF($C$18:$C$64,$C11,CO$18:CO$64)</f>
        <v>0</v>
      </c>
      <c r="CP11" s="126">
        <f>SUMIF($C$18:$C$64,$C11,CP$18:CP$64)</f>
        <v>0</v>
      </c>
      <c r="CQ11" s="126">
        <f>SUMIF($C$18:$C$64,$C11,CQ$18:CQ$64)</f>
        <v>0</v>
      </c>
      <c r="CR11" s="126">
        <f>SUMIF($C$18:$C$64,$C11,CR$18:CR$64)</f>
        <v>0</v>
      </c>
      <c r="CS11" s="126">
        <f>SUMIF($C$18:$C$64,$C11,CS$18:CS$64)</f>
        <v>0</v>
      </c>
      <c r="CT11" s="126">
        <f>SUMIF($C$18:$C$64,$C11,CT$18:CT$64)</f>
        <v>0</v>
      </c>
      <c r="CU11" s="126">
        <f>SUMIF($C$18:$C$64,$C11,CU$18:CU$64)</f>
        <v>0</v>
      </c>
      <c r="CV11" s="126">
        <f>SUMIF($C$18:$C$64,$C11,CV$18:CV$64)</f>
        <v>0</v>
      </c>
      <c r="CW11" s="126">
        <f>SUMIF($C$18:$C$64,$C11,CW$18:CW$64)</f>
        <v>0</v>
      </c>
      <c r="CX11" s="126">
        <f>SUMIF($C$18:$C$64,$C11,CX$18:CX$64)</f>
        <v>0</v>
      </c>
      <c r="CY11" s="126">
        <f>SUMIF($C$18:$C$64,$C11,CY$18:CY$64)</f>
        <v>0</v>
      </c>
      <c r="CZ11" s="126">
        <f>SUMIF($C$18:$C$64,$C11,CZ$18:CZ$64)</f>
        <v>0</v>
      </c>
      <c r="DA11" s="126">
        <f>SUMIF($C$18:$C$64,$C11,DA$18:DA$64)</f>
        <v>0</v>
      </c>
      <c r="DB11" s="126">
        <f>SUMIF($C$18:$C$64,$C11,DB$18:DB$64)</f>
        <v>0</v>
      </c>
      <c r="DC11" s="126">
        <f>SUMIF($C$18:$C$64,$C11,DC$18:DC$64)</f>
        <v>0</v>
      </c>
      <c r="DD11" s="126">
        <f>SUMIF($C$18:$C$64,$C11,DD$18:DD$64)</f>
        <v>0</v>
      </c>
      <c r="DE11" s="126">
        <f>SUMIF($C$18:$C$64,$C11,DE$18:DE$64)</f>
        <v>0</v>
      </c>
      <c r="DF11" s="126">
        <f>SUMIF($C$18:$C$64,$C11,DF$18:DF$64)</f>
        <v>0</v>
      </c>
      <c r="DG11" s="126">
        <f>SUMIF($C$18:$C$64,$C11,DG$18:DG$64)</f>
        <v>0</v>
      </c>
      <c r="DH11" s="126">
        <f>SUMIF($C$18:$C$64,$C11,DH$18:DH$64)</f>
        <v>0</v>
      </c>
      <c r="DI11" s="126">
        <f>SUMIF($C$18:$C$64,$C11,DI$18:DI$64)</f>
        <v>0</v>
      </c>
      <c r="DJ11" s="126">
        <f>SUMIF($C$18:$C$64,$C11,DJ$18:DJ$64)</f>
        <v>0</v>
      </c>
      <c r="DK11" s="126">
        <f>SUMIF($C$18:$C$64,$C11,DK$18:DK$64)</f>
        <v>0</v>
      </c>
      <c r="DL11" s="126">
        <f>SUMIF($C$18:$C$64,$C11,DL$18:DL$64)</f>
        <v>0</v>
      </c>
      <c r="DM11" s="126">
        <f>SUMIF($C$18:$C$64,$C11,DM$18:DM$64)</f>
        <v>0</v>
      </c>
      <c r="DN11" s="126">
        <f>SUMIF($C$18:$C$64,$C11,DN$18:DN$64)</f>
        <v>0</v>
      </c>
      <c r="DO11" s="126">
        <f>SUMIF($C$18:$C$64,$C11,DO$18:DO$64)</f>
        <v>0</v>
      </c>
      <c r="DP11" s="126">
        <f>SUMIF($C$18:$C$64,$C11,DP$18:DP$64)</f>
        <v>0</v>
      </c>
      <c r="DQ11" s="126">
        <f>SUMIF($C$18:$C$64,$C11,DQ$18:DQ$64)</f>
        <v>0</v>
      </c>
      <c r="DR11" s="126">
        <f>SUMIF($C$18:$C$64,$C11,DR$18:DR$64)</f>
        <v>0</v>
      </c>
      <c r="DS11" s="126">
        <f>SUMIF($C$18:$C$64,$C11,DS$18:DS$64)</f>
        <v>0</v>
      </c>
      <c r="DT11" s="126">
        <f>SUMIF($C$18:$C$64,$C11,DT$18:DT$64)</f>
        <v>0</v>
      </c>
      <c r="DU11" s="126">
        <f>SUMIF($C$18:$C$64,$C11,DU$18:DU$64)</f>
        <v>0</v>
      </c>
      <c r="DV11" s="126">
        <f>SUMIF($C$18:$C$64,$C11,DV$18:DV$64)</f>
        <v>0</v>
      </c>
      <c r="DW11" s="126">
        <f>SUMIF($C$18:$C$64,$C11,DW$18:DW$64)</f>
        <v>0</v>
      </c>
      <c r="DX11" s="126">
        <f>SUMIF($C$18:$C$64,$C11,DX$18:DX$64)</f>
        <v>0</v>
      </c>
      <c r="DY11" s="126">
        <f>SUMIF($C$18:$C$64,$C11,DY$18:DY$64)</f>
        <v>0</v>
      </c>
      <c r="DZ11" s="126">
        <f>SUMIF($C$18:$C$64,$C11,DZ$18:DZ$64)</f>
        <v>0</v>
      </c>
      <c r="EA11" s="126">
        <f>SUMIF($C$18:$C$64,$C11,EA$18:EA$64)</f>
        <v>0</v>
      </c>
      <c r="EB11" s="126">
        <f>SUMIF($C$18:$C$64,$C11,EB$18:EB$64)</f>
        <v>0</v>
      </c>
      <c r="EC11" s="126">
        <f>SUMIF($C$18:$C$64,$C11,EC$18:EC$64)</f>
        <v>0</v>
      </c>
      <c r="ED11" s="126">
        <f>SUMIF($C$18:$C$64,$C11,ED$18:ED$64)</f>
        <v>0</v>
      </c>
      <c r="EE11" s="126">
        <f>SUMIF($C$18:$C$64,$C11,EE$18:EE$64)</f>
        <v>0</v>
      </c>
      <c r="EF11" s="126">
        <f>SUMIF($C$18:$C$64,$C11,EF$18:EF$64)</f>
        <v>0</v>
      </c>
      <c r="EG11" s="126">
        <f>SUMIF($C$18:$C$64,$C11,EG$18:EG$64)</f>
        <v>0</v>
      </c>
      <c r="EH11" s="126">
        <f>SUMIF($C$18:$C$64,$C11,EH$18:EH$64)</f>
        <v>0</v>
      </c>
      <c r="EI11" s="126">
        <f>SUMIF($C$18:$C$64,$C11,EI$18:EI$64)</f>
        <v>0</v>
      </c>
      <c r="EJ11" s="126">
        <f>SUMIF($C$18:$C$64,$C11,EJ$18:EJ$64)</f>
        <v>0</v>
      </c>
      <c r="EK11" s="126">
        <f>SUMIF($C$18:$C$64,$C11,EK$18:EK$64)</f>
        <v>0</v>
      </c>
      <c r="EL11" s="126">
        <f>SUMIF($C$18:$C$64,$C11,EL$18:EL$64)</f>
        <v>0</v>
      </c>
      <c r="EM11" s="193"/>
    </row>
    <row r="12" spans="1:143" ht="15.75" customHeight="1" x14ac:dyDescent="0.2">
      <c r="A12" s="123"/>
      <c r="B12" s="88">
        <f>SUMIF(C$20:C$65,C12,A$20:A$65)</f>
        <v>1</v>
      </c>
      <c r="C12" s="61" t="s">
        <v>165</v>
      </c>
      <c r="D12" s="124">
        <f>AVERAGEIF($C$20:$C$66,$C12,D$20:D$66)</f>
        <v>0</v>
      </c>
      <c r="E12" s="125">
        <f>AVERAGEIF($C$20:C$66, $C12, $E$20:$E$66)</f>
        <v>0</v>
      </c>
      <c r="U12" s="27"/>
      <c r="V12" s="7" t="str">
        <f t="shared" si="6"/>
        <v xml:space="preserve">Pet Fees </v>
      </c>
      <c r="W12" s="126">
        <f>SUMIF($C$20:$C$66,$C12,W$20:W$66)</f>
        <v>0</v>
      </c>
      <c r="X12" s="126">
        <f>SUMIF($C$18:$C$64,$C12,X$18:X$64)</f>
        <v>0</v>
      </c>
      <c r="Y12" s="126">
        <f>SUMIF($C$18:$C$64,$C12,Y$18:Y$64)</f>
        <v>0</v>
      </c>
      <c r="Z12" s="126">
        <f>SUMIF($C$18:$C$64,$C12,Z$18:Z$64)</f>
        <v>0</v>
      </c>
      <c r="AA12" s="126">
        <f>SUMIF($C$18:$C$64,$C12,AA$18:AA$64)</f>
        <v>0</v>
      </c>
      <c r="AB12" s="126">
        <f>SUMIF($C$18:$C$64,$C12,AB$18:AB$64)</f>
        <v>0</v>
      </c>
      <c r="AC12" s="126">
        <f>SUMIF($C$18:$C$64,$C12,AC$18:AC$64)</f>
        <v>0</v>
      </c>
      <c r="AD12" s="126">
        <f>SUMIF($C$18:$C$64,$C12,AD$18:AD$64)</f>
        <v>0</v>
      </c>
      <c r="AE12" s="126">
        <f>SUMIF($C$18:$C$64,$C12,AE$18:AE$64)</f>
        <v>0</v>
      </c>
      <c r="AF12" s="126">
        <f>SUMIF($C$18:$C$64,$C12,AF$18:AF$64)</f>
        <v>0</v>
      </c>
      <c r="AG12" s="126">
        <f>SUMIF($C$18:$C$64,$C12,AG$18:AG$64)</f>
        <v>0</v>
      </c>
      <c r="AH12" s="126">
        <f>SUMIF($C$18:$C$64,$C12,AH$18:AH$64)</f>
        <v>0</v>
      </c>
      <c r="AI12" s="126">
        <f>SUMIF($C$18:$C$64,$C12,AI$18:AI$64)</f>
        <v>0</v>
      </c>
      <c r="AJ12" s="126">
        <f>SUMIF($C$18:$C$64,$C12,AJ$18:AJ$64)</f>
        <v>0</v>
      </c>
      <c r="AK12" s="126">
        <f>SUMIF($C$18:$C$64,$C12,AK$18:AK$64)</f>
        <v>0</v>
      </c>
      <c r="AL12" s="126">
        <f>SUMIF($C$18:$C$64,$C12,AL$18:AL$64)</f>
        <v>0</v>
      </c>
      <c r="AM12" s="126">
        <f>SUMIF($C$18:$C$64,$C12,AM$18:AM$64)</f>
        <v>0</v>
      </c>
      <c r="AN12" s="126">
        <f>SUMIF($C$18:$C$64,$C12,AN$18:AN$64)</f>
        <v>0</v>
      </c>
      <c r="AO12" s="126">
        <f>SUMIF($C$18:$C$64,$C12,AO$18:AO$64)</f>
        <v>0</v>
      </c>
      <c r="AP12" s="126">
        <f>SUMIF($C$18:$C$64,$C12,AP$18:AP$64)</f>
        <v>0</v>
      </c>
      <c r="AQ12" s="126">
        <f>SUMIF($C$18:$C$64,$C12,AQ$18:AQ$64)</f>
        <v>0</v>
      </c>
      <c r="AR12" s="126">
        <f>SUMIF($C$18:$C$64,$C12,AR$18:AR$64)</f>
        <v>0</v>
      </c>
      <c r="AS12" s="126">
        <f>SUMIF($C$18:$C$64,$C12,AS$18:AS$64)</f>
        <v>0</v>
      </c>
      <c r="AT12" s="126">
        <f>SUMIF($C$18:$C$64,$C12,AT$18:AT$64)</f>
        <v>0</v>
      </c>
      <c r="AU12" s="126">
        <f>SUMIF($C$18:$C$64,$C12,AU$18:AU$64)</f>
        <v>0</v>
      </c>
      <c r="AV12" s="126">
        <f>SUMIF($C$18:$C$64,$C12,AV$18:AV$64)</f>
        <v>0</v>
      </c>
      <c r="AW12" s="126">
        <f>SUMIF($C$18:$C$64,$C12,AW$18:AW$64)</f>
        <v>0</v>
      </c>
      <c r="AX12" s="126">
        <f>SUMIF($C$18:$C$64,$C12,AX$18:AX$64)</f>
        <v>0</v>
      </c>
      <c r="AY12" s="126">
        <f>SUMIF($C$18:$C$64,$C12,AY$18:AY$64)</f>
        <v>0</v>
      </c>
      <c r="AZ12" s="126">
        <f>SUMIF($C$18:$C$64,$C12,AZ$18:AZ$64)</f>
        <v>0</v>
      </c>
      <c r="BA12" s="126">
        <f>SUMIF($C$18:$C$64,$C12,BA$18:BA$64)</f>
        <v>0</v>
      </c>
      <c r="BB12" s="126">
        <f>SUMIF($C$18:$C$64,$C12,BB$18:BB$64)</f>
        <v>0</v>
      </c>
      <c r="BC12" s="126">
        <f>SUMIF($C$18:$C$64,$C12,BC$18:BC$64)</f>
        <v>0</v>
      </c>
      <c r="BD12" s="126">
        <f>SUMIF($C$18:$C$64,$C12,BD$18:BD$64)</f>
        <v>0</v>
      </c>
      <c r="BE12" s="126">
        <f>SUMIF($C$18:$C$64,$C12,BE$18:BE$64)</f>
        <v>0</v>
      </c>
      <c r="BF12" s="126">
        <f>SUMIF($C$18:$C$64,$C12,BF$18:BF$64)</f>
        <v>0</v>
      </c>
      <c r="BG12" s="126">
        <f>SUMIF($C$18:$C$64,$C12,BG$18:BG$64)</f>
        <v>0</v>
      </c>
      <c r="BH12" s="126">
        <f>SUMIF($C$18:$C$64,$C12,BH$18:BH$64)</f>
        <v>0</v>
      </c>
      <c r="BI12" s="126">
        <f>SUMIF($C$18:$C$64,$C12,BI$18:BI$64)</f>
        <v>0</v>
      </c>
      <c r="BJ12" s="126">
        <f>SUMIF($C$18:$C$64,$C12,BJ$18:BJ$64)</f>
        <v>0</v>
      </c>
      <c r="BK12" s="126">
        <f>SUMIF($C$18:$C$64,$C12,BK$18:BK$64)</f>
        <v>0</v>
      </c>
      <c r="BL12" s="126">
        <f>SUMIF($C$18:$C$64,$C12,BL$18:BL$64)</f>
        <v>0</v>
      </c>
      <c r="BM12" s="126">
        <f>SUMIF($C$18:$C$64,$C12,BM$18:BM$64)</f>
        <v>0</v>
      </c>
      <c r="BN12" s="126">
        <f>SUMIF($C$18:$C$64,$C12,BN$18:BN$64)</f>
        <v>0</v>
      </c>
      <c r="BO12" s="126">
        <f>SUMIF($C$18:$C$64,$C12,BO$18:BO$64)</f>
        <v>0</v>
      </c>
      <c r="BP12" s="126">
        <f>SUMIF($C$18:$C$64,$C12,BP$18:BP$64)</f>
        <v>0</v>
      </c>
      <c r="BQ12" s="126">
        <f>SUMIF($C$18:$C$64,$C12,BQ$18:BQ$64)</f>
        <v>0</v>
      </c>
      <c r="BR12" s="126">
        <f>SUMIF($C$18:$C$64,$C12,BR$18:BR$64)</f>
        <v>0</v>
      </c>
      <c r="BS12" s="126">
        <f>SUMIF($C$18:$C$64,$C12,BS$18:BS$64)</f>
        <v>0</v>
      </c>
      <c r="BT12" s="126">
        <f>SUMIF($C$18:$C$64,$C12,BT$18:BT$64)</f>
        <v>0</v>
      </c>
      <c r="BU12" s="126">
        <f>SUMIF($C$18:$C$64,$C12,BU$18:BU$64)</f>
        <v>0</v>
      </c>
      <c r="BV12" s="126">
        <f>SUMIF($C$18:$C$64,$C12,BV$18:BV$64)</f>
        <v>0</v>
      </c>
      <c r="BW12" s="126">
        <f>SUMIF($C$18:$C$64,$C12,BW$18:BW$64)</f>
        <v>0</v>
      </c>
      <c r="BX12" s="126">
        <f>SUMIF($C$18:$C$64,$C12,BX$18:BX$64)</f>
        <v>0</v>
      </c>
      <c r="BY12" s="126">
        <f>SUMIF($C$18:$C$64,$C12,BY$18:BY$64)</f>
        <v>0</v>
      </c>
      <c r="BZ12" s="126">
        <f>SUMIF($C$18:$C$64,$C12,BZ$18:BZ$64)</f>
        <v>0</v>
      </c>
      <c r="CA12" s="126">
        <f>SUMIF($C$18:$C$64,$C12,CA$18:CA$64)</f>
        <v>0</v>
      </c>
      <c r="CB12" s="126">
        <f>SUMIF($C$18:$C$64,$C12,CB$18:CB$64)</f>
        <v>0</v>
      </c>
      <c r="CC12" s="126">
        <f>SUMIF($C$18:$C$64,$C12,CC$18:CC$64)</f>
        <v>0</v>
      </c>
      <c r="CD12" s="126">
        <f>SUMIF($C$18:$C$64,$C12,CD$18:CD$64)</f>
        <v>0</v>
      </c>
      <c r="CE12" s="126">
        <f>SUMIF($C$18:$C$64,$C12,CE$18:CE$64)</f>
        <v>0</v>
      </c>
      <c r="CF12" s="126">
        <f>SUMIF($C$18:$C$64,$C12,CF$18:CF$64)</f>
        <v>0</v>
      </c>
      <c r="CG12" s="126">
        <f>SUMIF($C$18:$C$64,$C12,CG$18:CG$64)</f>
        <v>0</v>
      </c>
      <c r="CH12" s="126">
        <f>SUMIF($C$18:$C$64,$C12,CH$18:CH$64)</f>
        <v>0</v>
      </c>
      <c r="CI12" s="126">
        <f>SUMIF($C$18:$C$64,$C12,CI$18:CI$64)</f>
        <v>0</v>
      </c>
      <c r="CJ12" s="126">
        <f>SUMIF($C$18:$C$64,$C12,CJ$18:CJ$64)</f>
        <v>0</v>
      </c>
      <c r="CK12" s="126">
        <f>SUMIF($C$18:$C$64,$C12,CK$18:CK$64)</f>
        <v>0</v>
      </c>
      <c r="CL12" s="126">
        <f>SUMIF($C$18:$C$64,$C12,CL$18:CL$64)</f>
        <v>0</v>
      </c>
      <c r="CM12" s="126">
        <f>SUMIF($C$18:$C$64,$C12,CM$18:CM$64)</f>
        <v>0</v>
      </c>
      <c r="CN12" s="126">
        <f>SUMIF($C$18:$C$64,$C12,CN$18:CN$64)</f>
        <v>0</v>
      </c>
      <c r="CO12" s="126">
        <f>SUMIF($C$18:$C$64,$C12,CO$18:CO$64)</f>
        <v>0</v>
      </c>
      <c r="CP12" s="126">
        <f>SUMIF($C$18:$C$64,$C12,CP$18:CP$64)</f>
        <v>0</v>
      </c>
      <c r="CQ12" s="126">
        <f>SUMIF($C$18:$C$64,$C12,CQ$18:CQ$64)</f>
        <v>0</v>
      </c>
      <c r="CR12" s="126">
        <f>SUMIF($C$18:$C$64,$C12,CR$18:CR$64)</f>
        <v>0</v>
      </c>
      <c r="CS12" s="126">
        <f>SUMIF($C$18:$C$64,$C12,CS$18:CS$64)</f>
        <v>0</v>
      </c>
      <c r="CT12" s="126">
        <f>SUMIF($C$18:$C$64,$C12,CT$18:CT$64)</f>
        <v>0</v>
      </c>
      <c r="CU12" s="126">
        <f>SUMIF($C$18:$C$64,$C12,CU$18:CU$64)</f>
        <v>0</v>
      </c>
      <c r="CV12" s="126">
        <f>SUMIF($C$18:$C$64,$C12,CV$18:CV$64)</f>
        <v>0</v>
      </c>
      <c r="CW12" s="126">
        <f>SUMIF($C$18:$C$64,$C12,CW$18:CW$64)</f>
        <v>0</v>
      </c>
      <c r="CX12" s="126">
        <f>SUMIF($C$18:$C$64,$C12,CX$18:CX$64)</f>
        <v>0</v>
      </c>
      <c r="CY12" s="126">
        <f>SUMIF($C$18:$C$64,$C12,CY$18:CY$64)</f>
        <v>0</v>
      </c>
      <c r="CZ12" s="126">
        <f>SUMIF($C$18:$C$64,$C12,CZ$18:CZ$64)</f>
        <v>0</v>
      </c>
      <c r="DA12" s="126">
        <f>SUMIF($C$18:$C$64,$C12,DA$18:DA$64)</f>
        <v>0</v>
      </c>
      <c r="DB12" s="126">
        <f>SUMIF($C$18:$C$64,$C12,DB$18:DB$64)</f>
        <v>0</v>
      </c>
      <c r="DC12" s="126">
        <f>SUMIF($C$18:$C$64,$C12,DC$18:DC$64)</f>
        <v>0</v>
      </c>
      <c r="DD12" s="126">
        <f>SUMIF($C$18:$C$64,$C12,DD$18:DD$64)</f>
        <v>0</v>
      </c>
      <c r="DE12" s="126">
        <f>SUMIF($C$18:$C$64,$C12,DE$18:DE$64)</f>
        <v>0</v>
      </c>
      <c r="DF12" s="126">
        <f>SUMIF($C$18:$C$64,$C12,DF$18:DF$64)</f>
        <v>0</v>
      </c>
      <c r="DG12" s="126">
        <f>SUMIF($C$18:$C$64,$C12,DG$18:DG$64)</f>
        <v>0</v>
      </c>
      <c r="DH12" s="126">
        <f>SUMIF($C$18:$C$64,$C12,DH$18:DH$64)</f>
        <v>0</v>
      </c>
      <c r="DI12" s="126">
        <f>SUMIF($C$18:$C$64,$C12,DI$18:DI$64)</f>
        <v>0</v>
      </c>
      <c r="DJ12" s="126">
        <f>SUMIF($C$18:$C$64,$C12,DJ$18:DJ$64)</f>
        <v>0</v>
      </c>
      <c r="DK12" s="126">
        <f>SUMIF($C$18:$C$64,$C12,DK$18:DK$64)</f>
        <v>0</v>
      </c>
      <c r="DL12" s="126">
        <f>SUMIF($C$18:$C$64,$C12,DL$18:DL$64)</f>
        <v>0</v>
      </c>
      <c r="DM12" s="126">
        <f>SUMIF($C$18:$C$64,$C12,DM$18:DM$64)</f>
        <v>0</v>
      </c>
      <c r="DN12" s="126">
        <f>SUMIF($C$18:$C$64,$C12,DN$18:DN$64)</f>
        <v>0</v>
      </c>
      <c r="DO12" s="126">
        <f>SUMIF($C$18:$C$64,$C12,DO$18:DO$64)</f>
        <v>0</v>
      </c>
      <c r="DP12" s="126">
        <f>SUMIF($C$18:$C$64,$C12,DP$18:DP$64)</f>
        <v>0</v>
      </c>
      <c r="DQ12" s="126">
        <f>SUMIF($C$18:$C$64,$C12,DQ$18:DQ$64)</f>
        <v>0</v>
      </c>
      <c r="DR12" s="126">
        <f>SUMIF($C$18:$C$64,$C12,DR$18:DR$64)</f>
        <v>0</v>
      </c>
      <c r="DS12" s="126">
        <f>SUMIF($C$18:$C$64,$C12,DS$18:DS$64)</f>
        <v>0</v>
      </c>
      <c r="DT12" s="126">
        <f>SUMIF($C$18:$C$64,$C12,DT$18:DT$64)</f>
        <v>0</v>
      </c>
      <c r="DU12" s="126">
        <f>SUMIF($C$18:$C$64,$C12,DU$18:DU$64)</f>
        <v>0</v>
      </c>
      <c r="DV12" s="126">
        <f>SUMIF($C$18:$C$64,$C12,DV$18:DV$64)</f>
        <v>0</v>
      </c>
      <c r="DW12" s="126">
        <f>SUMIF($C$18:$C$64,$C12,DW$18:DW$64)</f>
        <v>0</v>
      </c>
      <c r="DX12" s="126">
        <f>SUMIF($C$18:$C$64,$C12,DX$18:DX$64)</f>
        <v>0</v>
      </c>
      <c r="DY12" s="126">
        <f>SUMIF($C$18:$C$64,$C12,DY$18:DY$64)</f>
        <v>0</v>
      </c>
      <c r="DZ12" s="126">
        <f>SUMIF($C$18:$C$64,$C12,DZ$18:DZ$64)</f>
        <v>0</v>
      </c>
      <c r="EA12" s="126">
        <f>SUMIF($C$18:$C$64,$C12,EA$18:EA$64)</f>
        <v>0</v>
      </c>
      <c r="EB12" s="126">
        <f>SUMIF($C$18:$C$64,$C12,EB$18:EB$64)</f>
        <v>0</v>
      </c>
      <c r="EC12" s="126">
        <f>SUMIF($C$18:$C$64,$C12,EC$18:EC$64)</f>
        <v>0</v>
      </c>
      <c r="ED12" s="126">
        <f>SUMIF($C$18:$C$64,$C12,ED$18:ED$64)</f>
        <v>0</v>
      </c>
      <c r="EE12" s="126">
        <f>SUMIF($C$18:$C$64,$C12,EE$18:EE$64)</f>
        <v>0</v>
      </c>
      <c r="EF12" s="126">
        <f>SUMIF($C$18:$C$64,$C12,EF$18:EF$64)</f>
        <v>0</v>
      </c>
      <c r="EG12" s="126">
        <f>SUMIF($C$18:$C$64,$C12,EG$18:EG$64)</f>
        <v>0</v>
      </c>
      <c r="EH12" s="126">
        <f>SUMIF($C$18:$C$64,$C12,EH$18:EH$64)</f>
        <v>0</v>
      </c>
      <c r="EI12" s="126">
        <f>SUMIF($C$18:$C$64,$C12,EI$18:EI$64)</f>
        <v>0</v>
      </c>
      <c r="EJ12" s="126">
        <f>SUMIF($C$18:$C$64,$C12,EJ$18:EJ$64)</f>
        <v>0</v>
      </c>
      <c r="EK12" s="126">
        <f>SUMIF($C$18:$C$64,$C12,EK$18:EK$64)</f>
        <v>0</v>
      </c>
      <c r="EL12" s="126">
        <f>SUMIF($C$18:$C$64,$C12,EL$18:EL$64)</f>
        <v>0</v>
      </c>
      <c r="EM12" s="193"/>
    </row>
    <row r="13" spans="1:143" ht="15.75" customHeight="1" x14ac:dyDescent="0.2">
      <c r="A13" s="123"/>
      <c r="B13" s="88">
        <f>SUMIF(C$20:C$65,C13,A$20:A$65)</f>
        <v>1</v>
      </c>
      <c r="C13" s="61" t="s">
        <v>166</v>
      </c>
      <c r="D13" s="124">
        <f>AVERAGEIF($C$20:$C$66,$C13,D$20:D$66)</f>
        <v>0</v>
      </c>
      <c r="E13" s="125">
        <f>AVERAGEIF($C$20:C$66, $C13, $E$20:$E$66)</f>
        <v>0</v>
      </c>
      <c r="U13" s="27"/>
      <c r="V13" s="7" t="str">
        <f t="shared" si="6"/>
        <v xml:space="preserve">Early Termination Fees </v>
      </c>
      <c r="W13" s="126">
        <f>SUMIF($C$20:$C$66,$C13,W$20:W$66)</f>
        <v>0</v>
      </c>
      <c r="X13" s="126">
        <f>SUMIF($C$18:$C$64,$C13,X$18:X$64)</f>
        <v>0</v>
      </c>
      <c r="Y13" s="126">
        <f>SUMIF($C$18:$C$64,$C13,Y$18:Y$64)</f>
        <v>0</v>
      </c>
      <c r="Z13" s="126">
        <f>SUMIF($C$18:$C$64,$C13,Z$18:Z$64)</f>
        <v>0</v>
      </c>
      <c r="AA13" s="126">
        <f>SUMIF($C$18:$C$64,$C13,AA$18:AA$64)</f>
        <v>0</v>
      </c>
      <c r="AB13" s="126">
        <f>SUMIF($C$18:$C$64,$C13,AB$18:AB$64)</f>
        <v>0</v>
      </c>
      <c r="AC13" s="126">
        <f>SUMIF($C$18:$C$64,$C13,AC$18:AC$64)</f>
        <v>0</v>
      </c>
      <c r="AD13" s="126">
        <f>SUMIF($C$18:$C$64,$C13,AD$18:AD$64)</f>
        <v>0</v>
      </c>
      <c r="AE13" s="126">
        <f>SUMIF($C$18:$C$64,$C13,AE$18:AE$64)</f>
        <v>0</v>
      </c>
      <c r="AF13" s="126">
        <f>SUMIF($C$18:$C$64,$C13,AF$18:AF$64)</f>
        <v>0</v>
      </c>
      <c r="AG13" s="126">
        <f>SUMIF($C$18:$C$64,$C13,AG$18:AG$64)</f>
        <v>0</v>
      </c>
      <c r="AH13" s="126">
        <f>SUMIF($C$18:$C$64,$C13,AH$18:AH$64)</f>
        <v>0</v>
      </c>
      <c r="AI13" s="126">
        <f>SUMIF($C$18:$C$64,$C13,AI$18:AI$64)</f>
        <v>0</v>
      </c>
      <c r="AJ13" s="126">
        <f>SUMIF($C$18:$C$64,$C13,AJ$18:AJ$64)</f>
        <v>0</v>
      </c>
      <c r="AK13" s="126">
        <f>SUMIF($C$18:$C$64,$C13,AK$18:AK$64)</f>
        <v>0</v>
      </c>
      <c r="AL13" s="126">
        <f>SUMIF($C$18:$C$64,$C13,AL$18:AL$64)</f>
        <v>0</v>
      </c>
      <c r="AM13" s="126">
        <f>SUMIF($C$18:$C$64,$C13,AM$18:AM$64)</f>
        <v>0</v>
      </c>
      <c r="AN13" s="126">
        <f>SUMIF($C$18:$C$64,$C13,AN$18:AN$64)</f>
        <v>0</v>
      </c>
      <c r="AO13" s="126">
        <f>SUMIF($C$18:$C$64,$C13,AO$18:AO$64)</f>
        <v>0</v>
      </c>
      <c r="AP13" s="126">
        <f>SUMIF($C$18:$C$64,$C13,AP$18:AP$64)</f>
        <v>0</v>
      </c>
      <c r="AQ13" s="126">
        <f>SUMIF($C$18:$C$64,$C13,AQ$18:AQ$64)</f>
        <v>0</v>
      </c>
      <c r="AR13" s="126">
        <f>SUMIF($C$18:$C$64,$C13,AR$18:AR$64)</f>
        <v>0</v>
      </c>
      <c r="AS13" s="126">
        <f>SUMIF($C$18:$C$64,$C13,AS$18:AS$64)</f>
        <v>0</v>
      </c>
      <c r="AT13" s="126">
        <f>SUMIF($C$18:$C$64,$C13,AT$18:AT$64)</f>
        <v>0</v>
      </c>
      <c r="AU13" s="126">
        <f>SUMIF($C$18:$C$64,$C13,AU$18:AU$64)</f>
        <v>0</v>
      </c>
      <c r="AV13" s="126">
        <f>SUMIF($C$18:$C$64,$C13,AV$18:AV$64)</f>
        <v>0</v>
      </c>
      <c r="AW13" s="126">
        <f>SUMIF($C$18:$C$64,$C13,AW$18:AW$64)</f>
        <v>0</v>
      </c>
      <c r="AX13" s="126">
        <f>SUMIF($C$18:$C$64,$C13,AX$18:AX$64)</f>
        <v>0</v>
      </c>
      <c r="AY13" s="126">
        <f>SUMIF($C$18:$C$64,$C13,AY$18:AY$64)</f>
        <v>0</v>
      </c>
      <c r="AZ13" s="126">
        <f>SUMIF($C$18:$C$64,$C13,AZ$18:AZ$64)</f>
        <v>0</v>
      </c>
      <c r="BA13" s="126">
        <f>SUMIF($C$18:$C$64,$C13,BA$18:BA$64)</f>
        <v>0</v>
      </c>
      <c r="BB13" s="126">
        <f>SUMIF($C$18:$C$64,$C13,BB$18:BB$64)</f>
        <v>0</v>
      </c>
      <c r="BC13" s="126">
        <f>SUMIF($C$18:$C$64,$C13,BC$18:BC$64)</f>
        <v>0</v>
      </c>
      <c r="BD13" s="126">
        <f>SUMIF($C$18:$C$64,$C13,BD$18:BD$64)</f>
        <v>0</v>
      </c>
      <c r="BE13" s="126">
        <f>SUMIF($C$18:$C$64,$C13,BE$18:BE$64)</f>
        <v>0</v>
      </c>
      <c r="BF13" s="126">
        <f>SUMIF($C$18:$C$64,$C13,BF$18:BF$64)</f>
        <v>0</v>
      </c>
      <c r="BG13" s="126">
        <f>SUMIF($C$18:$C$64,$C13,BG$18:BG$64)</f>
        <v>0</v>
      </c>
      <c r="BH13" s="126">
        <f>SUMIF($C$18:$C$64,$C13,BH$18:BH$64)</f>
        <v>0</v>
      </c>
      <c r="BI13" s="126">
        <f>SUMIF($C$18:$C$64,$C13,BI$18:BI$64)</f>
        <v>0</v>
      </c>
      <c r="BJ13" s="126">
        <f>SUMIF($C$18:$C$64,$C13,BJ$18:BJ$64)</f>
        <v>0</v>
      </c>
      <c r="BK13" s="126">
        <f>SUMIF($C$18:$C$64,$C13,BK$18:BK$64)</f>
        <v>0</v>
      </c>
      <c r="BL13" s="126">
        <f>SUMIF($C$18:$C$64,$C13,BL$18:BL$64)</f>
        <v>0</v>
      </c>
      <c r="BM13" s="126">
        <f>SUMIF($C$18:$C$64,$C13,BM$18:BM$64)</f>
        <v>0</v>
      </c>
      <c r="BN13" s="126">
        <f>SUMIF($C$18:$C$64,$C13,BN$18:BN$64)</f>
        <v>0</v>
      </c>
      <c r="BO13" s="126">
        <f>SUMIF($C$18:$C$64,$C13,BO$18:BO$64)</f>
        <v>0</v>
      </c>
      <c r="BP13" s="126">
        <f>SUMIF($C$18:$C$64,$C13,BP$18:BP$64)</f>
        <v>0</v>
      </c>
      <c r="BQ13" s="126">
        <f>SUMIF($C$18:$C$64,$C13,BQ$18:BQ$64)</f>
        <v>0</v>
      </c>
      <c r="BR13" s="126">
        <f>SUMIF($C$18:$C$64,$C13,BR$18:BR$64)</f>
        <v>0</v>
      </c>
      <c r="BS13" s="126">
        <f>SUMIF($C$18:$C$64,$C13,BS$18:BS$64)</f>
        <v>0</v>
      </c>
      <c r="BT13" s="126">
        <f>SUMIF($C$18:$C$64,$C13,BT$18:BT$64)</f>
        <v>0</v>
      </c>
      <c r="BU13" s="126">
        <f>SUMIF($C$18:$C$64,$C13,BU$18:BU$64)</f>
        <v>0</v>
      </c>
      <c r="BV13" s="126">
        <f>SUMIF($C$18:$C$64,$C13,BV$18:BV$64)</f>
        <v>0</v>
      </c>
      <c r="BW13" s="126">
        <f>SUMIF($C$18:$C$64,$C13,BW$18:BW$64)</f>
        <v>0</v>
      </c>
      <c r="BX13" s="126">
        <f>SUMIF($C$18:$C$64,$C13,BX$18:BX$64)</f>
        <v>0</v>
      </c>
      <c r="BY13" s="126">
        <f>SUMIF($C$18:$C$64,$C13,BY$18:BY$64)</f>
        <v>0</v>
      </c>
      <c r="BZ13" s="126">
        <f>SUMIF($C$18:$C$64,$C13,BZ$18:BZ$64)</f>
        <v>0</v>
      </c>
      <c r="CA13" s="126">
        <f>SUMIF($C$18:$C$64,$C13,CA$18:CA$64)</f>
        <v>0</v>
      </c>
      <c r="CB13" s="126">
        <f>SUMIF($C$18:$C$64,$C13,CB$18:CB$64)</f>
        <v>0</v>
      </c>
      <c r="CC13" s="126">
        <f>SUMIF($C$18:$C$64,$C13,CC$18:CC$64)</f>
        <v>0</v>
      </c>
      <c r="CD13" s="126">
        <f>SUMIF($C$18:$C$64,$C13,CD$18:CD$64)</f>
        <v>0</v>
      </c>
      <c r="CE13" s="126">
        <f>SUMIF($C$18:$C$64,$C13,CE$18:CE$64)</f>
        <v>0</v>
      </c>
      <c r="CF13" s="126">
        <f>SUMIF($C$18:$C$64,$C13,CF$18:CF$64)</f>
        <v>0</v>
      </c>
      <c r="CG13" s="126">
        <f>SUMIF($C$18:$C$64,$C13,CG$18:CG$64)</f>
        <v>0</v>
      </c>
      <c r="CH13" s="126">
        <f>SUMIF($C$18:$C$64,$C13,CH$18:CH$64)</f>
        <v>0</v>
      </c>
      <c r="CI13" s="126">
        <f>SUMIF($C$18:$C$64,$C13,CI$18:CI$64)</f>
        <v>0</v>
      </c>
      <c r="CJ13" s="126">
        <f>SUMIF($C$18:$C$64,$C13,CJ$18:CJ$64)</f>
        <v>0</v>
      </c>
      <c r="CK13" s="126">
        <f>SUMIF($C$18:$C$64,$C13,CK$18:CK$64)</f>
        <v>0</v>
      </c>
      <c r="CL13" s="126">
        <f>SUMIF($C$18:$C$64,$C13,CL$18:CL$64)</f>
        <v>0</v>
      </c>
      <c r="CM13" s="126">
        <f>SUMIF($C$18:$C$64,$C13,CM$18:CM$64)</f>
        <v>0</v>
      </c>
      <c r="CN13" s="126">
        <f>SUMIF($C$18:$C$64,$C13,CN$18:CN$64)</f>
        <v>0</v>
      </c>
      <c r="CO13" s="126">
        <f>SUMIF($C$18:$C$64,$C13,CO$18:CO$64)</f>
        <v>0</v>
      </c>
      <c r="CP13" s="126">
        <f>SUMIF($C$18:$C$64,$C13,CP$18:CP$64)</f>
        <v>0</v>
      </c>
      <c r="CQ13" s="126">
        <f>SUMIF($C$18:$C$64,$C13,CQ$18:CQ$64)</f>
        <v>0</v>
      </c>
      <c r="CR13" s="126">
        <f>SUMIF($C$18:$C$64,$C13,CR$18:CR$64)</f>
        <v>0</v>
      </c>
      <c r="CS13" s="126">
        <f>SUMIF($C$18:$C$64,$C13,CS$18:CS$64)</f>
        <v>0</v>
      </c>
      <c r="CT13" s="126">
        <f>SUMIF($C$18:$C$64,$C13,CT$18:CT$64)</f>
        <v>0</v>
      </c>
      <c r="CU13" s="126">
        <f>SUMIF($C$18:$C$64,$C13,CU$18:CU$64)</f>
        <v>0</v>
      </c>
      <c r="CV13" s="126">
        <f>SUMIF($C$18:$C$64,$C13,CV$18:CV$64)</f>
        <v>0</v>
      </c>
      <c r="CW13" s="126">
        <f>SUMIF($C$18:$C$64,$C13,CW$18:CW$64)</f>
        <v>0</v>
      </c>
      <c r="CX13" s="126">
        <f>SUMIF($C$18:$C$64,$C13,CX$18:CX$64)</f>
        <v>0</v>
      </c>
      <c r="CY13" s="126">
        <f>SUMIF($C$18:$C$64,$C13,CY$18:CY$64)</f>
        <v>0</v>
      </c>
      <c r="CZ13" s="126">
        <f>SUMIF($C$18:$C$64,$C13,CZ$18:CZ$64)</f>
        <v>0</v>
      </c>
      <c r="DA13" s="126">
        <f>SUMIF($C$18:$C$64,$C13,DA$18:DA$64)</f>
        <v>0</v>
      </c>
      <c r="DB13" s="126">
        <f>SUMIF($C$18:$C$64,$C13,DB$18:DB$64)</f>
        <v>0</v>
      </c>
      <c r="DC13" s="126">
        <f>SUMIF($C$18:$C$64,$C13,DC$18:DC$64)</f>
        <v>0</v>
      </c>
      <c r="DD13" s="126">
        <f>SUMIF($C$18:$C$64,$C13,DD$18:DD$64)</f>
        <v>0</v>
      </c>
      <c r="DE13" s="126">
        <f>SUMIF($C$18:$C$64,$C13,DE$18:DE$64)</f>
        <v>0</v>
      </c>
      <c r="DF13" s="126">
        <f>SUMIF($C$18:$C$64,$C13,DF$18:DF$64)</f>
        <v>0</v>
      </c>
      <c r="DG13" s="126">
        <f>SUMIF($C$18:$C$64,$C13,DG$18:DG$64)</f>
        <v>0</v>
      </c>
      <c r="DH13" s="126">
        <f>SUMIF($C$18:$C$64,$C13,DH$18:DH$64)</f>
        <v>0</v>
      </c>
      <c r="DI13" s="126">
        <f>SUMIF($C$18:$C$64,$C13,DI$18:DI$64)</f>
        <v>0</v>
      </c>
      <c r="DJ13" s="126">
        <f>SUMIF($C$18:$C$64,$C13,DJ$18:DJ$64)</f>
        <v>0</v>
      </c>
      <c r="DK13" s="126">
        <f>SUMIF($C$18:$C$64,$C13,DK$18:DK$64)</f>
        <v>0</v>
      </c>
      <c r="DL13" s="126">
        <f>SUMIF($C$18:$C$64,$C13,DL$18:DL$64)</f>
        <v>0</v>
      </c>
      <c r="DM13" s="126">
        <f>SUMIF($C$18:$C$64,$C13,DM$18:DM$64)</f>
        <v>0</v>
      </c>
      <c r="DN13" s="126">
        <f>SUMIF($C$18:$C$64,$C13,DN$18:DN$64)</f>
        <v>0</v>
      </c>
      <c r="DO13" s="126">
        <f>SUMIF($C$18:$C$64,$C13,DO$18:DO$64)</f>
        <v>0</v>
      </c>
      <c r="DP13" s="126">
        <f>SUMIF($C$18:$C$64,$C13,DP$18:DP$64)</f>
        <v>0</v>
      </c>
      <c r="DQ13" s="126">
        <f>SUMIF($C$18:$C$64,$C13,DQ$18:DQ$64)</f>
        <v>0</v>
      </c>
      <c r="DR13" s="126">
        <f>SUMIF($C$18:$C$64,$C13,DR$18:DR$64)</f>
        <v>0</v>
      </c>
      <c r="DS13" s="126">
        <f>SUMIF($C$18:$C$64,$C13,DS$18:DS$64)</f>
        <v>0</v>
      </c>
      <c r="DT13" s="126">
        <f>SUMIF($C$18:$C$64,$C13,DT$18:DT$64)</f>
        <v>0</v>
      </c>
      <c r="DU13" s="126">
        <f>SUMIF($C$18:$C$64,$C13,DU$18:DU$64)</f>
        <v>0</v>
      </c>
      <c r="DV13" s="126">
        <f>SUMIF($C$18:$C$64,$C13,DV$18:DV$64)</f>
        <v>0</v>
      </c>
      <c r="DW13" s="126">
        <f>SUMIF($C$18:$C$64,$C13,DW$18:DW$64)</f>
        <v>0</v>
      </c>
      <c r="DX13" s="126">
        <f>SUMIF($C$18:$C$64,$C13,DX$18:DX$64)</f>
        <v>0</v>
      </c>
      <c r="DY13" s="126">
        <f>SUMIF($C$18:$C$64,$C13,DY$18:DY$64)</f>
        <v>0</v>
      </c>
      <c r="DZ13" s="126">
        <f>SUMIF($C$18:$C$64,$C13,DZ$18:DZ$64)</f>
        <v>0</v>
      </c>
      <c r="EA13" s="126">
        <f>SUMIF($C$18:$C$64,$C13,EA$18:EA$64)</f>
        <v>0</v>
      </c>
      <c r="EB13" s="126">
        <f>SUMIF($C$18:$C$64,$C13,EB$18:EB$64)</f>
        <v>0</v>
      </c>
      <c r="EC13" s="126">
        <f>SUMIF($C$18:$C$64,$C13,EC$18:EC$64)</f>
        <v>0</v>
      </c>
      <c r="ED13" s="126">
        <f>SUMIF($C$18:$C$64,$C13,ED$18:ED$64)</f>
        <v>0</v>
      </c>
      <c r="EE13" s="126">
        <f>SUMIF($C$18:$C$64,$C13,EE$18:EE$64)</f>
        <v>0</v>
      </c>
      <c r="EF13" s="126">
        <f>SUMIF($C$18:$C$64,$C13,EF$18:EF$64)</f>
        <v>0</v>
      </c>
      <c r="EG13" s="126">
        <f>SUMIF($C$18:$C$64,$C13,EG$18:EG$64)</f>
        <v>0</v>
      </c>
      <c r="EH13" s="126">
        <f>SUMIF($C$18:$C$64,$C13,EH$18:EH$64)</f>
        <v>0</v>
      </c>
      <c r="EI13" s="126">
        <f>SUMIF($C$18:$C$64,$C13,EI$18:EI$64)</f>
        <v>0</v>
      </c>
      <c r="EJ13" s="126">
        <f>SUMIF($C$18:$C$64,$C13,EJ$18:EJ$64)</f>
        <v>0</v>
      </c>
      <c r="EK13" s="126">
        <f>SUMIF($C$18:$C$64,$C13,EK$18:EK$64)</f>
        <v>0</v>
      </c>
      <c r="EL13" s="126">
        <f>SUMIF($C$18:$C$64,$C13,EL$18:EL$64)</f>
        <v>0</v>
      </c>
      <c r="EM13" s="193"/>
    </row>
    <row r="14" spans="1:143" ht="15.75" customHeight="1" x14ac:dyDescent="0.2">
      <c r="A14" s="123"/>
      <c r="B14" s="88">
        <f>SUMIF(C$20:C$65,C14,A$20:A$65)</f>
        <v>1</v>
      </c>
      <c r="C14" s="61" t="s">
        <v>135</v>
      </c>
      <c r="D14" s="124">
        <f>AVERAGEIF($C$20:$C$66,$C14,D$20:D$66)</f>
        <v>0</v>
      </c>
      <c r="E14" s="125">
        <f>AVERAGEIF($C$20:C$66, $C14, $E$20:$E$66)</f>
        <v>0</v>
      </c>
      <c r="U14" s="27"/>
      <c r="V14" s="7" t="str">
        <f t="shared" si="6"/>
        <v xml:space="preserve">Application Fees </v>
      </c>
      <c r="W14" s="126">
        <f>SUMIF($C$20:$C$66,$C14,W$20:W$66)</f>
        <v>0</v>
      </c>
      <c r="X14" s="126">
        <f>SUMIF($C$18:$C$64,$C14,X$18:X$64)</f>
        <v>0</v>
      </c>
      <c r="Y14" s="126">
        <f>SUMIF($C$18:$C$64,$C14,Y$18:Y$64)</f>
        <v>0</v>
      </c>
      <c r="Z14" s="126">
        <f>SUMIF($C$18:$C$64,$C14,Z$18:Z$64)</f>
        <v>0</v>
      </c>
      <c r="AA14" s="126">
        <f>SUMIF($C$18:$C$64,$C14,AA$18:AA$64)</f>
        <v>0</v>
      </c>
      <c r="AB14" s="126">
        <f>SUMIF($C$18:$C$64,$C14,AB$18:AB$64)</f>
        <v>0</v>
      </c>
      <c r="AC14" s="126">
        <f>SUMIF($C$18:$C$64,$C14,AC$18:AC$64)</f>
        <v>0</v>
      </c>
      <c r="AD14" s="126">
        <f>SUMIF($C$18:$C$64,$C14,AD$18:AD$64)</f>
        <v>0</v>
      </c>
      <c r="AE14" s="126">
        <f>SUMIF($C$18:$C$64,$C14,AE$18:AE$64)</f>
        <v>0</v>
      </c>
      <c r="AF14" s="126">
        <f>SUMIF($C$18:$C$64,$C14,AF$18:AF$64)</f>
        <v>0</v>
      </c>
      <c r="AG14" s="126">
        <f>SUMIF($C$18:$C$64,$C14,AG$18:AG$64)</f>
        <v>0</v>
      </c>
      <c r="AH14" s="126">
        <f>SUMIF($C$18:$C$64,$C14,AH$18:AH$64)</f>
        <v>0</v>
      </c>
      <c r="AI14" s="126">
        <f>SUMIF($C$18:$C$64,$C14,AI$18:AI$64)</f>
        <v>0</v>
      </c>
      <c r="AJ14" s="126">
        <f>SUMIF($C$18:$C$64,$C14,AJ$18:AJ$64)</f>
        <v>0</v>
      </c>
      <c r="AK14" s="126">
        <f>SUMIF($C$18:$C$64,$C14,AK$18:AK$64)</f>
        <v>0</v>
      </c>
      <c r="AL14" s="126">
        <f>SUMIF($C$18:$C$64,$C14,AL$18:AL$64)</f>
        <v>0</v>
      </c>
      <c r="AM14" s="126">
        <f>SUMIF($C$18:$C$64,$C14,AM$18:AM$64)</f>
        <v>0</v>
      </c>
      <c r="AN14" s="126">
        <f>SUMIF($C$18:$C$64,$C14,AN$18:AN$64)</f>
        <v>0</v>
      </c>
      <c r="AO14" s="126">
        <f>SUMIF($C$18:$C$64,$C14,AO$18:AO$64)</f>
        <v>0</v>
      </c>
      <c r="AP14" s="126">
        <f>SUMIF($C$18:$C$64,$C14,AP$18:AP$64)</f>
        <v>0</v>
      </c>
      <c r="AQ14" s="126">
        <f>SUMIF($C$18:$C$64,$C14,AQ$18:AQ$64)</f>
        <v>0</v>
      </c>
      <c r="AR14" s="126">
        <f>SUMIF($C$18:$C$64,$C14,AR$18:AR$64)</f>
        <v>0</v>
      </c>
      <c r="AS14" s="126">
        <f>SUMIF($C$18:$C$64,$C14,AS$18:AS$64)</f>
        <v>0</v>
      </c>
      <c r="AT14" s="126">
        <f>SUMIF($C$18:$C$64,$C14,AT$18:AT$64)</f>
        <v>0</v>
      </c>
      <c r="AU14" s="126">
        <f>SUMIF($C$18:$C$64,$C14,AU$18:AU$64)</f>
        <v>0</v>
      </c>
      <c r="AV14" s="126">
        <f>SUMIF($C$18:$C$64,$C14,AV$18:AV$64)</f>
        <v>0</v>
      </c>
      <c r="AW14" s="126">
        <f>SUMIF($C$18:$C$64,$C14,AW$18:AW$64)</f>
        <v>0</v>
      </c>
      <c r="AX14" s="126">
        <f>SUMIF($C$18:$C$64,$C14,AX$18:AX$64)</f>
        <v>0</v>
      </c>
      <c r="AY14" s="126">
        <f>SUMIF($C$18:$C$64,$C14,AY$18:AY$64)</f>
        <v>0</v>
      </c>
      <c r="AZ14" s="126">
        <f>SUMIF($C$18:$C$64,$C14,AZ$18:AZ$64)</f>
        <v>0</v>
      </c>
      <c r="BA14" s="126">
        <f>SUMIF($C$18:$C$64,$C14,BA$18:BA$64)</f>
        <v>0</v>
      </c>
      <c r="BB14" s="126">
        <f>SUMIF($C$18:$C$64,$C14,BB$18:BB$64)</f>
        <v>0</v>
      </c>
      <c r="BC14" s="126">
        <f>SUMIF($C$18:$C$64,$C14,BC$18:BC$64)</f>
        <v>0</v>
      </c>
      <c r="BD14" s="126">
        <f>SUMIF($C$18:$C$64,$C14,BD$18:BD$64)</f>
        <v>0</v>
      </c>
      <c r="BE14" s="126">
        <f>SUMIF($C$18:$C$64,$C14,BE$18:BE$64)</f>
        <v>0</v>
      </c>
      <c r="BF14" s="126">
        <f>SUMIF($C$18:$C$64,$C14,BF$18:BF$64)</f>
        <v>0</v>
      </c>
      <c r="BG14" s="126">
        <f>SUMIF($C$18:$C$64,$C14,BG$18:BG$64)</f>
        <v>0</v>
      </c>
      <c r="BH14" s="126">
        <f>SUMIF($C$18:$C$64,$C14,BH$18:BH$64)</f>
        <v>0</v>
      </c>
      <c r="BI14" s="126">
        <f>SUMIF($C$18:$C$64,$C14,BI$18:BI$64)</f>
        <v>0</v>
      </c>
      <c r="BJ14" s="126">
        <f>SUMIF($C$18:$C$64,$C14,BJ$18:BJ$64)</f>
        <v>0</v>
      </c>
      <c r="BK14" s="126">
        <f>SUMIF($C$18:$C$64,$C14,BK$18:BK$64)</f>
        <v>0</v>
      </c>
      <c r="BL14" s="126">
        <f>SUMIF($C$18:$C$64,$C14,BL$18:BL$64)</f>
        <v>0</v>
      </c>
      <c r="BM14" s="126">
        <f>SUMIF($C$18:$C$64,$C14,BM$18:BM$64)</f>
        <v>0</v>
      </c>
      <c r="BN14" s="126">
        <f>SUMIF($C$18:$C$64,$C14,BN$18:BN$64)</f>
        <v>0</v>
      </c>
      <c r="BO14" s="126">
        <f>SUMIF($C$18:$C$64,$C14,BO$18:BO$64)</f>
        <v>0</v>
      </c>
      <c r="BP14" s="126">
        <f>SUMIF($C$18:$C$64,$C14,BP$18:BP$64)</f>
        <v>0</v>
      </c>
      <c r="BQ14" s="126">
        <f>SUMIF($C$18:$C$64,$C14,BQ$18:BQ$64)</f>
        <v>0</v>
      </c>
      <c r="BR14" s="126">
        <f>SUMIF($C$18:$C$64,$C14,BR$18:BR$64)</f>
        <v>0</v>
      </c>
      <c r="BS14" s="126">
        <f>SUMIF($C$18:$C$64,$C14,BS$18:BS$64)</f>
        <v>0</v>
      </c>
      <c r="BT14" s="126">
        <f>SUMIF($C$18:$C$64,$C14,BT$18:BT$64)</f>
        <v>0</v>
      </c>
      <c r="BU14" s="126">
        <f>SUMIF($C$18:$C$64,$C14,BU$18:BU$64)</f>
        <v>0</v>
      </c>
      <c r="BV14" s="126">
        <f>SUMIF($C$18:$C$64,$C14,BV$18:BV$64)</f>
        <v>0</v>
      </c>
      <c r="BW14" s="126">
        <f>SUMIF($C$18:$C$64,$C14,BW$18:BW$64)</f>
        <v>0</v>
      </c>
      <c r="BX14" s="126">
        <f>SUMIF($C$18:$C$64,$C14,BX$18:BX$64)</f>
        <v>0</v>
      </c>
      <c r="BY14" s="126">
        <f>SUMIF($C$18:$C$64,$C14,BY$18:BY$64)</f>
        <v>0</v>
      </c>
      <c r="BZ14" s="126">
        <f>SUMIF($C$18:$C$64,$C14,BZ$18:BZ$64)</f>
        <v>0</v>
      </c>
      <c r="CA14" s="126">
        <f>SUMIF($C$18:$C$64,$C14,CA$18:CA$64)</f>
        <v>0</v>
      </c>
      <c r="CB14" s="126">
        <f>SUMIF($C$18:$C$64,$C14,CB$18:CB$64)</f>
        <v>0</v>
      </c>
      <c r="CC14" s="126">
        <f>SUMIF($C$18:$C$64,$C14,CC$18:CC$64)</f>
        <v>0</v>
      </c>
      <c r="CD14" s="126">
        <f>SUMIF($C$18:$C$64,$C14,CD$18:CD$64)</f>
        <v>0</v>
      </c>
      <c r="CE14" s="126">
        <f>SUMIF($C$18:$C$64,$C14,CE$18:CE$64)</f>
        <v>0</v>
      </c>
      <c r="CF14" s="126">
        <f>SUMIF($C$18:$C$64,$C14,CF$18:CF$64)</f>
        <v>0</v>
      </c>
      <c r="CG14" s="126">
        <f>SUMIF($C$18:$C$64,$C14,CG$18:CG$64)</f>
        <v>0</v>
      </c>
      <c r="CH14" s="126">
        <f>SUMIF($C$18:$C$64,$C14,CH$18:CH$64)</f>
        <v>0</v>
      </c>
      <c r="CI14" s="126">
        <f>SUMIF($C$18:$C$64,$C14,CI$18:CI$64)</f>
        <v>0</v>
      </c>
      <c r="CJ14" s="126">
        <f>SUMIF($C$18:$C$64,$C14,CJ$18:CJ$64)</f>
        <v>0</v>
      </c>
      <c r="CK14" s="126">
        <f>SUMIF($C$18:$C$64,$C14,CK$18:CK$64)</f>
        <v>0</v>
      </c>
      <c r="CL14" s="126">
        <f>SUMIF($C$18:$C$64,$C14,CL$18:CL$64)</f>
        <v>0</v>
      </c>
      <c r="CM14" s="126">
        <f>SUMIF($C$18:$C$64,$C14,CM$18:CM$64)</f>
        <v>0</v>
      </c>
      <c r="CN14" s="126">
        <f>SUMIF($C$18:$C$64,$C14,CN$18:CN$64)</f>
        <v>0</v>
      </c>
      <c r="CO14" s="126">
        <f>SUMIF($C$18:$C$64,$C14,CO$18:CO$64)</f>
        <v>0</v>
      </c>
      <c r="CP14" s="126">
        <f>SUMIF($C$18:$C$64,$C14,CP$18:CP$64)</f>
        <v>0</v>
      </c>
      <c r="CQ14" s="126">
        <f>SUMIF($C$18:$C$64,$C14,CQ$18:CQ$64)</f>
        <v>0</v>
      </c>
      <c r="CR14" s="126">
        <f>SUMIF($C$18:$C$64,$C14,CR$18:CR$64)</f>
        <v>0</v>
      </c>
      <c r="CS14" s="126">
        <f>SUMIF($C$18:$C$64,$C14,CS$18:CS$64)</f>
        <v>0</v>
      </c>
      <c r="CT14" s="126">
        <f>SUMIF($C$18:$C$64,$C14,CT$18:CT$64)</f>
        <v>0</v>
      </c>
      <c r="CU14" s="126">
        <f>SUMIF($C$18:$C$64,$C14,CU$18:CU$64)</f>
        <v>0</v>
      </c>
      <c r="CV14" s="126">
        <f>SUMIF($C$18:$C$64,$C14,CV$18:CV$64)</f>
        <v>0</v>
      </c>
      <c r="CW14" s="126">
        <f>SUMIF($C$18:$C$64,$C14,CW$18:CW$64)</f>
        <v>0</v>
      </c>
      <c r="CX14" s="126">
        <f>SUMIF($C$18:$C$64,$C14,CX$18:CX$64)</f>
        <v>0</v>
      </c>
      <c r="CY14" s="126">
        <f>SUMIF($C$18:$C$64,$C14,CY$18:CY$64)</f>
        <v>0</v>
      </c>
      <c r="CZ14" s="126">
        <f>SUMIF($C$18:$C$64,$C14,CZ$18:CZ$64)</f>
        <v>0</v>
      </c>
      <c r="DA14" s="126">
        <f>SUMIF($C$18:$C$64,$C14,DA$18:DA$64)</f>
        <v>0</v>
      </c>
      <c r="DB14" s="126">
        <f>SUMIF($C$18:$C$64,$C14,DB$18:DB$64)</f>
        <v>0</v>
      </c>
      <c r="DC14" s="126">
        <f>SUMIF($C$18:$C$64,$C14,DC$18:DC$64)</f>
        <v>0</v>
      </c>
      <c r="DD14" s="126">
        <f>SUMIF($C$18:$C$64,$C14,DD$18:DD$64)</f>
        <v>0</v>
      </c>
      <c r="DE14" s="126">
        <f>SUMIF($C$18:$C$64,$C14,DE$18:DE$64)</f>
        <v>0</v>
      </c>
      <c r="DF14" s="126">
        <f>SUMIF($C$18:$C$64,$C14,DF$18:DF$64)</f>
        <v>0</v>
      </c>
      <c r="DG14" s="126">
        <f>SUMIF($C$18:$C$64,$C14,DG$18:DG$64)</f>
        <v>0</v>
      </c>
      <c r="DH14" s="126">
        <f>SUMIF($C$18:$C$64,$C14,DH$18:DH$64)</f>
        <v>0</v>
      </c>
      <c r="DI14" s="126">
        <f>SUMIF($C$18:$C$64,$C14,DI$18:DI$64)</f>
        <v>0</v>
      </c>
      <c r="DJ14" s="126">
        <f>SUMIF($C$18:$C$64,$C14,DJ$18:DJ$64)</f>
        <v>0</v>
      </c>
      <c r="DK14" s="126">
        <f>SUMIF($C$18:$C$64,$C14,DK$18:DK$64)</f>
        <v>0</v>
      </c>
      <c r="DL14" s="126">
        <f>SUMIF($C$18:$C$64,$C14,DL$18:DL$64)</f>
        <v>0</v>
      </c>
      <c r="DM14" s="126">
        <f>SUMIF($C$18:$C$64,$C14,DM$18:DM$64)</f>
        <v>0</v>
      </c>
      <c r="DN14" s="126">
        <f>SUMIF($C$18:$C$64,$C14,DN$18:DN$64)</f>
        <v>0</v>
      </c>
      <c r="DO14" s="126">
        <f>SUMIF($C$18:$C$64,$C14,DO$18:DO$64)</f>
        <v>0</v>
      </c>
      <c r="DP14" s="126">
        <f>SUMIF($C$18:$C$64,$C14,DP$18:DP$64)</f>
        <v>0</v>
      </c>
      <c r="DQ14" s="126">
        <f>SUMIF($C$18:$C$64,$C14,DQ$18:DQ$64)</f>
        <v>0</v>
      </c>
      <c r="DR14" s="126">
        <f>SUMIF($C$18:$C$64,$C14,DR$18:DR$64)</f>
        <v>0</v>
      </c>
      <c r="DS14" s="126">
        <f>SUMIF($C$18:$C$64,$C14,DS$18:DS$64)</f>
        <v>0</v>
      </c>
      <c r="DT14" s="126">
        <f>SUMIF($C$18:$C$64,$C14,DT$18:DT$64)</f>
        <v>0</v>
      </c>
      <c r="DU14" s="126">
        <f>SUMIF($C$18:$C$64,$C14,DU$18:DU$64)</f>
        <v>0</v>
      </c>
      <c r="DV14" s="126">
        <f>SUMIF($C$18:$C$64,$C14,DV$18:DV$64)</f>
        <v>0</v>
      </c>
      <c r="DW14" s="126">
        <f>SUMIF($C$18:$C$64,$C14,DW$18:DW$64)</f>
        <v>0</v>
      </c>
      <c r="DX14" s="126">
        <f>SUMIF($C$18:$C$64,$C14,DX$18:DX$64)</f>
        <v>0</v>
      </c>
      <c r="DY14" s="126">
        <f>SUMIF($C$18:$C$64,$C14,DY$18:DY$64)</f>
        <v>0</v>
      </c>
      <c r="DZ14" s="126">
        <f>SUMIF($C$18:$C$64,$C14,DZ$18:DZ$64)</f>
        <v>0</v>
      </c>
      <c r="EA14" s="126">
        <f>SUMIF($C$18:$C$64,$C14,EA$18:EA$64)</f>
        <v>0</v>
      </c>
      <c r="EB14" s="126">
        <f>SUMIF($C$18:$C$64,$C14,EB$18:EB$64)</f>
        <v>0</v>
      </c>
      <c r="EC14" s="126">
        <f>SUMIF($C$18:$C$64,$C14,EC$18:EC$64)</f>
        <v>0</v>
      </c>
      <c r="ED14" s="126">
        <f>SUMIF($C$18:$C$64,$C14,ED$18:ED$64)</f>
        <v>0</v>
      </c>
      <c r="EE14" s="126">
        <f>SUMIF($C$18:$C$64,$C14,EE$18:EE$64)</f>
        <v>0</v>
      </c>
      <c r="EF14" s="126">
        <f>SUMIF($C$18:$C$64,$C14,EF$18:EF$64)</f>
        <v>0</v>
      </c>
      <c r="EG14" s="126">
        <f>SUMIF($C$18:$C$64,$C14,EG$18:EG$64)</f>
        <v>0</v>
      </c>
      <c r="EH14" s="126">
        <f>SUMIF($C$18:$C$64,$C14,EH$18:EH$64)</f>
        <v>0</v>
      </c>
      <c r="EI14" s="126">
        <f>SUMIF($C$18:$C$64,$C14,EI$18:EI$64)</f>
        <v>0</v>
      </c>
      <c r="EJ14" s="126">
        <f>SUMIF($C$18:$C$64,$C14,EJ$18:EJ$64)</f>
        <v>0</v>
      </c>
      <c r="EK14" s="126">
        <f>SUMIF($C$18:$C$64,$C14,EK$18:EK$64)</f>
        <v>0</v>
      </c>
      <c r="EL14" s="126">
        <f>SUMIF($C$18:$C$64,$C14,EL$18:EL$64)</f>
        <v>0</v>
      </c>
      <c r="EM14" s="193"/>
    </row>
    <row r="15" spans="1:143" ht="15.75" customHeight="1" x14ac:dyDescent="0.2">
      <c r="A15" s="123"/>
      <c r="B15" s="88">
        <f>SUMIF(C$20:C$65,C15,A$20:A$65)</f>
        <v>1</v>
      </c>
      <c r="C15" s="61" t="s">
        <v>167</v>
      </c>
      <c r="D15" s="124">
        <f>AVERAGEIF($C$20:$C$66,$C15,D$20:D$66)</f>
        <v>0</v>
      </c>
      <c r="E15" s="125">
        <f>AVERAGEIF($C$20:C$66, $C15, $E$20:$E$66)</f>
        <v>0</v>
      </c>
      <c r="U15" s="27"/>
      <c r="V15" s="7" t="str">
        <f t="shared" si="6"/>
        <v xml:space="preserve">Tenant Insurance </v>
      </c>
      <c r="W15" s="126">
        <f>SUMIF($C$20:$C$66,$C15,W$20:W$66)</f>
        <v>0</v>
      </c>
      <c r="X15" s="126">
        <f>SUMIF($C$18:$C$64,$C15,X$18:X$64)</f>
        <v>0</v>
      </c>
      <c r="Y15" s="126">
        <f>SUMIF($C$18:$C$64,$C15,Y$18:Y$64)</f>
        <v>0</v>
      </c>
      <c r="Z15" s="126">
        <f>SUMIF($C$18:$C$64,$C15,Z$18:Z$64)</f>
        <v>0</v>
      </c>
      <c r="AA15" s="126">
        <f>SUMIF($C$18:$C$64,$C15,AA$18:AA$64)</f>
        <v>0</v>
      </c>
      <c r="AB15" s="126">
        <f>SUMIF($C$18:$C$64,$C15,AB$18:AB$64)</f>
        <v>0</v>
      </c>
      <c r="AC15" s="126">
        <f>SUMIF($C$18:$C$64,$C15,AC$18:AC$64)</f>
        <v>0</v>
      </c>
      <c r="AD15" s="126">
        <f>SUMIF($C$18:$C$64,$C15,AD$18:AD$64)</f>
        <v>0</v>
      </c>
      <c r="AE15" s="126">
        <f>SUMIF($C$18:$C$64,$C15,AE$18:AE$64)</f>
        <v>0</v>
      </c>
      <c r="AF15" s="126">
        <f>SUMIF($C$18:$C$64,$C15,AF$18:AF$64)</f>
        <v>0</v>
      </c>
      <c r="AG15" s="126">
        <f>SUMIF($C$18:$C$64,$C15,AG$18:AG$64)</f>
        <v>0</v>
      </c>
      <c r="AH15" s="126">
        <f>SUMIF($C$18:$C$64,$C15,AH$18:AH$64)</f>
        <v>0</v>
      </c>
      <c r="AI15" s="126">
        <f>SUMIF($C$18:$C$64,$C15,AI$18:AI$64)</f>
        <v>0</v>
      </c>
      <c r="AJ15" s="126">
        <f>SUMIF($C$18:$C$64,$C15,AJ$18:AJ$64)</f>
        <v>0</v>
      </c>
      <c r="AK15" s="126">
        <f>SUMIF($C$18:$C$64,$C15,AK$18:AK$64)</f>
        <v>0</v>
      </c>
      <c r="AL15" s="126">
        <f>SUMIF($C$18:$C$64,$C15,AL$18:AL$64)</f>
        <v>0</v>
      </c>
      <c r="AM15" s="126">
        <f>SUMIF($C$18:$C$64,$C15,AM$18:AM$64)</f>
        <v>0</v>
      </c>
      <c r="AN15" s="126">
        <f>SUMIF($C$18:$C$64,$C15,AN$18:AN$64)</f>
        <v>0</v>
      </c>
      <c r="AO15" s="126">
        <f>SUMIF($C$18:$C$64,$C15,AO$18:AO$64)</f>
        <v>0</v>
      </c>
      <c r="AP15" s="126">
        <f>SUMIF($C$18:$C$64,$C15,AP$18:AP$64)</f>
        <v>0</v>
      </c>
      <c r="AQ15" s="126">
        <f>SUMIF($C$18:$C$64,$C15,AQ$18:AQ$64)</f>
        <v>0</v>
      </c>
      <c r="AR15" s="126">
        <f>SUMIF($C$18:$C$64,$C15,AR$18:AR$64)</f>
        <v>0</v>
      </c>
      <c r="AS15" s="126">
        <f>SUMIF($C$18:$C$64,$C15,AS$18:AS$64)</f>
        <v>0</v>
      </c>
      <c r="AT15" s="126">
        <f>SUMIF($C$18:$C$64,$C15,AT$18:AT$64)</f>
        <v>0</v>
      </c>
      <c r="AU15" s="126">
        <f>SUMIF($C$18:$C$64,$C15,AU$18:AU$64)</f>
        <v>0</v>
      </c>
      <c r="AV15" s="126">
        <f>SUMIF($C$18:$C$64,$C15,AV$18:AV$64)</f>
        <v>0</v>
      </c>
      <c r="AW15" s="126">
        <f>SUMIF($C$18:$C$64,$C15,AW$18:AW$64)</f>
        <v>0</v>
      </c>
      <c r="AX15" s="126">
        <f>SUMIF($C$18:$C$64,$C15,AX$18:AX$64)</f>
        <v>0</v>
      </c>
      <c r="AY15" s="126">
        <f>SUMIF($C$18:$C$64,$C15,AY$18:AY$64)</f>
        <v>0</v>
      </c>
      <c r="AZ15" s="126">
        <f>SUMIF($C$18:$C$64,$C15,AZ$18:AZ$64)</f>
        <v>0</v>
      </c>
      <c r="BA15" s="126">
        <f>SUMIF($C$18:$C$64,$C15,BA$18:BA$64)</f>
        <v>0</v>
      </c>
      <c r="BB15" s="126">
        <f>SUMIF($C$18:$C$64,$C15,BB$18:BB$64)</f>
        <v>0</v>
      </c>
      <c r="BC15" s="126">
        <f>SUMIF($C$18:$C$64,$C15,BC$18:BC$64)</f>
        <v>0</v>
      </c>
      <c r="BD15" s="126">
        <f>SUMIF($C$18:$C$64,$C15,BD$18:BD$64)</f>
        <v>0</v>
      </c>
      <c r="BE15" s="126">
        <f>SUMIF($C$18:$C$64,$C15,BE$18:BE$64)</f>
        <v>0</v>
      </c>
      <c r="BF15" s="126">
        <f>SUMIF($C$18:$C$64,$C15,BF$18:BF$64)</f>
        <v>0</v>
      </c>
      <c r="BG15" s="126">
        <f>SUMIF($C$18:$C$64,$C15,BG$18:BG$64)</f>
        <v>0</v>
      </c>
      <c r="BH15" s="126">
        <f>SUMIF($C$18:$C$64,$C15,BH$18:BH$64)</f>
        <v>0</v>
      </c>
      <c r="BI15" s="126">
        <f>SUMIF($C$18:$C$64,$C15,BI$18:BI$64)</f>
        <v>0</v>
      </c>
      <c r="BJ15" s="126">
        <f>SUMIF($C$18:$C$64,$C15,BJ$18:BJ$64)</f>
        <v>0</v>
      </c>
      <c r="BK15" s="126">
        <f>SUMIF($C$18:$C$64,$C15,BK$18:BK$64)</f>
        <v>0</v>
      </c>
      <c r="BL15" s="126">
        <f>SUMIF($C$18:$C$64,$C15,BL$18:BL$64)</f>
        <v>0</v>
      </c>
      <c r="BM15" s="126">
        <f>SUMIF($C$18:$C$64,$C15,BM$18:BM$64)</f>
        <v>0</v>
      </c>
      <c r="BN15" s="126">
        <f>SUMIF($C$18:$C$64,$C15,BN$18:BN$64)</f>
        <v>0</v>
      </c>
      <c r="BO15" s="126">
        <f>SUMIF($C$18:$C$64,$C15,BO$18:BO$64)</f>
        <v>0</v>
      </c>
      <c r="BP15" s="126">
        <f>SUMIF($C$18:$C$64,$C15,BP$18:BP$64)</f>
        <v>0</v>
      </c>
      <c r="BQ15" s="126">
        <f>SUMIF($C$18:$C$64,$C15,BQ$18:BQ$64)</f>
        <v>0</v>
      </c>
      <c r="BR15" s="126">
        <f>SUMIF($C$18:$C$64,$C15,BR$18:BR$64)</f>
        <v>0</v>
      </c>
      <c r="BS15" s="126">
        <f>SUMIF($C$18:$C$64,$C15,BS$18:BS$64)</f>
        <v>0</v>
      </c>
      <c r="BT15" s="126">
        <f>SUMIF($C$18:$C$64,$C15,BT$18:BT$64)</f>
        <v>0</v>
      </c>
      <c r="BU15" s="126">
        <f>SUMIF($C$18:$C$64,$C15,BU$18:BU$64)</f>
        <v>0</v>
      </c>
      <c r="BV15" s="126">
        <f>SUMIF($C$18:$C$64,$C15,BV$18:BV$64)</f>
        <v>0</v>
      </c>
      <c r="BW15" s="126">
        <f>SUMIF($C$18:$C$64,$C15,BW$18:BW$64)</f>
        <v>0</v>
      </c>
      <c r="BX15" s="126">
        <f>SUMIF($C$18:$C$64,$C15,BX$18:BX$64)</f>
        <v>0</v>
      </c>
      <c r="BY15" s="126">
        <f>SUMIF($C$18:$C$64,$C15,BY$18:BY$64)</f>
        <v>0</v>
      </c>
      <c r="BZ15" s="126">
        <f>SUMIF($C$18:$C$64,$C15,BZ$18:BZ$64)</f>
        <v>0</v>
      </c>
      <c r="CA15" s="126">
        <f>SUMIF($C$18:$C$64,$C15,CA$18:CA$64)</f>
        <v>0</v>
      </c>
      <c r="CB15" s="126">
        <f>SUMIF($C$18:$C$64,$C15,CB$18:CB$64)</f>
        <v>0</v>
      </c>
      <c r="CC15" s="126">
        <f>SUMIF($C$18:$C$64,$C15,CC$18:CC$64)</f>
        <v>0</v>
      </c>
      <c r="CD15" s="126">
        <f>SUMIF($C$18:$C$64,$C15,CD$18:CD$64)</f>
        <v>0</v>
      </c>
      <c r="CE15" s="126">
        <f>SUMIF($C$18:$C$64,$C15,CE$18:CE$64)</f>
        <v>0</v>
      </c>
      <c r="CF15" s="126">
        <f>SUMIF($C$18:$C$64,$C15,CF$18:CF$64)</f>
        <v>0</v>
      </c>
      <c r="CG15" s="126">
        <f>SUMIF($C$18:$C$64,$C15,CG$18:CG$64)</f>
        <v>0</v>
      </c>
      <c r="CH15" s="126">
        <f>SUMIF($C$18:$C$64,$C15,CH$18:CH$64)</f>
        <v>0</v>
      </c>
      <c r="CI15" s="126">
        <f>SUMIF($C$18:$C$64,$C15,CI$18:CI$64)</f>
        <v>0</v>
      </c>
      <c r="CJ15" s="126">
        <f>SUMIF($C$18:$C$64,$C15,CJ$18:CJ$64)</f>
        <v>0</v>
      </c>
      <c r="CK15" s="126">
        <f>SUMIF($C$18:$C$64,$C15,CK$18:CK$64)</f>
        <v>0</v>
      </c>
      <c r="CL15" s="126">
        <f>SUMIF($C$18:$C$64,$C15,CL$18:CL$64)</f>
        <v>0</v>
      </c>
      <c r="CM15" s="126">
        <f>SUMIF($C$18:$C$64,$C15,CM$18:CM$64)</f>
        <v>0</v>
      </c>
      <c r="CN15" s="126">
        <f>SUMIF($C$18:$C$64,$C15,CN$18:CN$64)</f>
        <v>0</v>
      </c>
      <c r="CO15" s="126">
        <f>SUMIF($C$18:$C$64,$C15,CO$18:CO$64)</f>
        <v>0</v>
      </c>
      <c r="CP15" s="126">
        <f>SUMIF($C$18:$C$64,$C15,CP$18:CP$64)</f>
        <v>0</v>
      </c>
      <c r="CQ15" s="126">
        <f>SUMIF($C$18:$C$64,$C15,CQ$18:CQ$64)</f>
        <v>0</v>
      </c>
      <c r="CR15" s="126">
        <f>SUMIF($C$18:$C$64,$C15,CR$18:CR$64)</f>
        <v>0</v>
      </c>
      <c r="CS15" s="126">
        <f>SUMIF($C$18:$C$64,$C15,CS$18:CS$64)</f>
        <v>0</v>
      </c>
      <c r="CT15" s="126">
        <f>SUMIF($C$18:$C$64,$C15,CT$18:CT$64)</f>
        <v>0</v>
      </c>
      <c r="CU15" s="126">
        <f>SUMIF($C$18:$C$64,$C15,CU$18:CU$64)</f>
        <v>0</v>
      </c>
      <c r="CV15" s="126">
        <f>SUMIF($C$18:$C$64,$C15,CV$18:CV$64)</f>
        <v>0</v>
      </c>
      <c r="CW15" s="126">
        <f>SUMIF($C$18:$C$64,$C15,CW$18:CW$64)</f>
        <v>0</v>
      </c>
      <c r="CX15" s="126">
        <f>SUMIF($C$18:$C$64,$C15,CX$18:CX$64)</f>
        <v>0</v>
      </c>
      <c r="CY15" s="126">
        <f>SUMIF($C$18:$C$64,$C15,CY$18:CY$64)</f>
        <v>0</v>
      </c>
      <c r="CZ15" s="126">
        <f>SUMIF($C$18:$C$64,$C15,CZ$18:CZ$64)</f>
        <v>0</v>
      </c>
      <c r="DA15" s="126">
        <f>SUMIF($C$18:$C$64,$C15,DA$18:DA$64)</f>
        <v>0</v>
      </c>
      <c r="DB15" s="126">
        <f>SUMIF($C$18:$C$64,$C15,DB$18:DB$64)</f>
        <v>0</v>
      </c>
      <c r="DC15" s="126">
        <f>SUMIF($C$18:$C$64,$C15,DC$18:DC$64)</f>
        <v>0</v>
      </c>
      <c r="DD15" s="126">
        <f>SUMIF($C$18:$C$64,$C15,DD$18:DD$64)</f>
        <v>0</v>
      </c>
      <c r="DE15" s="126">
        <f>SUMIF($C$18:$C$64,$C15,DE$18:DE$64)</f>
        <v>0</v>
      </c>
      <c r="DF15" s="126">
        <f>SUMIF($C$18:$C$64,$C15,DF$18:DF$64)</f>
        <v>0</v>
      </c>
      <c r="DG15" s="126">
        <f>SUMIF($C$18:$C$64,$C15,DG$18:DG$64)</f>
        <v>0</v>
      </c>
      <c r="DH15" s="126">
        <f>SUMIF($C$18:$C$64,$C15,DH$18:DH$64)</f>
        <v>0</v>
      </c>
      <c r="DI15" s="126">
        <f>SUMIF($C$18:$C$64,$C15,DI$18:DI$64)</f>
        <v>0</v>
      </c>
      <c r="DJ15" s="126">
        <f>SUMIF($C$18:$C$64,$C15,DJ$18:DJ$64)</f>
        <v>0</v>
      </c>
      <c r="DK15" s="126">
        <f>SUMIF($C$18:$C$64,$C15,DK$18:DK$64)</f>
        <v>0</v>
      </c>
      <c r="DL15" s="126">
        <f>SUMIF($C$18:$C$64,$C15,DL$18:DL$64)</f>
        <v>0</v>
      </c>
      <c r="DM15" s="126">
        <f>SUMIF($C$18:$C$64,$C15,DM$18:DM$64)</f>
        <v>0</v>
      </c>
      <c r="DN15" s="126">
        <f>SUMIF($C$18:$C$64,$C15,DN$18:DN$64)</f>
        <v>0</v>
      </c>
      <c r="DO15" s="126">
        <f>SUMIF($C$18:$C$64,$C15,DO$18:DO$64)</f>
        <v>0</v>
      </c>
      <c r="DP15" s="126">
        <f>SUMIF($C$18:$C$64,$C15,DP$18:DP$64)</f>
        <v>0</v>
      </c>
      <c r="DQ15" s="126">
        <f>SUMIF($C$18:$C$64,$C15,DQ$18:DQ$64)</f>
        <v>0</v>
      </c>
      <c r="DR15" s="126">
        <f>SUMIF($C$18:$C$64,$C15,DR$18:DR$64)</f>
        <v>0</v>
      </c>
      <c r="DS15" s="126">
        <f>SUMIF($C$18:$C$64,$C15,DS$18:DS$64)</f>
        <v>0</v>
      </c>
      <c r="DT15" s="126">
        <f>SUMIF($C$18:$C$64,$C15,DT$18:DT$64)</f>
        <v>0</v>
      </c>
      <c r="DU15" s="126">
        <f>SUMIF($C$18:$C$64,$C15,DU$18:DU$64)</f>
        <v>0</v>
      </c>
      <c r="DV15" s="126">
        <f>SUMIF($C$18:$C$64,$C15,DV$18:DV$64)</f>
        <v>0</v>
      </c>
      <c r="DW15" s="126">
        <f>SUMIF($C$18:$C$64,$C15,DW$18:DW$64)</f>
        <v>0</v>
      </c>
      <c r="DX15" s="126">
        <f>SUMIF($C$18:$C$64,$C15,DX$18:DX$64)</f>
        <v>0</v>
      </c>
      <c r="DY15" s="126">
        <f>SUMIF($C$18:$C$64,$C15,DY$18:DY$64)</f>
        <v>0</v>
      </c>
      <c r="DZ15" s="126">
        <f>SUMIF($C$18:$C$64,$C15,DZ$18:DZ$64)</f>
        <v>0</v>
      </c>
      <c r="EA15" s="126">
        <f>SUMIF($C$18:$C$64,$C15,EA$18:EA$64)</f>
        <v>0</v>
      </c>
      <c r="EB15" s="126">
        <f>SUMIF($C$18:$C$64,$C15,EB$18:EB$64)</f>
        <v>0</v>
      </c>
      <c r="EC15" s="126">
        <f>SUMIF($C$18:$C$64,$C15,EC$18:EC$64)</f>
        <v>0</v>
      </c>
      <c r="ED15" s="126">
        <f>SUMIF($C$18:$C$64,$C15,ED$18:ED$64)</f>
        <v>0</v>
      </c>
      <c r="EE15" s="126">
        <f>SUMIF($C$18:$C$64,$C15,EE$18:EE$64)</f>
        <v>0</v>
      </c>
      <c r="EF15" s="126">
        <f>SUMIF($C$18:$C$64,$C15,EF$18:EF$64)</f>
        <v>0</v>
      </c>
      <c r="EG15" s="126">
        <f>SUMIF($C$18:$C$64,$C15,EG$18:EG$64)</f>
        <v>0</v>
      </c>
      <c r="EH15" s="126">
        <f>SUMIF($C$18:$C$64,$C15,EH$18:EH$64)</f>
        <v>0</v>
      </c>
      <c r="EI15" s="126">
        <f>SUMIF($C$18:$C$64,$C15,EI$18:EI$64)</f>
        <v>0</v>
      </c>
      <c r="EJ15" s="126">
        <f>SUMIF($C$18:$C$64,$C15,EJ$18:EJ$64)</f>
        <v>0</v>
      </c>
      <c r="EK15" s="126">
        <f>SUMIF($C$18:$C$64,$C15,EK$18:EK$64)</f>
        <v>0</v>
      </c>
      <c r="EL15" s="126">
        <f>SUMIF($C$18:$C$64,$C15,EL$18:EL$64)</f>
        <v>0</v>
      </c>
      <c r="EM15" s="193"/>
    </row>
    <row r="16" spans="1:143" ht="15.75" customHeight="1" x14ac:dyDescent="0.2">
      <c r="A16" s="123"/>
      <c r="B16" s="88">
        <f>SUMIF(C$20:C$65,C16,A$20:A$65)</f>
        <v>1</v>
      </c>
      <c r="C16" s="61" t="s">
        <v>168</v>
      </c>
      <c r="D16" s="124">
        <f>AVERAGEIF($C$20:$C$66,$C16,D$20:D$66)</f>
        <v>0</v>
      </c>
      <c r="E16" s="125">
        <f>AVERAGEIF($C$20:C$66, $C16, $E$20:$E$66)</f>
        <v>0</v>
      </c>
      <c r="U16" s="27"/>
      <c r="V16" s="7" t="str">
        <f t="shared" si="6"/>
        <v xml:space="preserve">Utility Billback </v>
      </c>
      <c r="W16" s="126">
        <f>SUMIF($C$20:$C$66,$C16,W$20:W$66)</f>
        <v>0</v>
      </c>
      <c r="X16" s="126">
        <f>SUMIF($C$18:$C$64,$C16,X$18:X$64)</f>
        <v>0</v>
      </c>
      <c r="Y16" s="126">
        <f>SUMIF($C$18:$C$64,$C16,Y$18:Y$64)</f>
        <v>0</v>
      </c>
      <c r="Z16" s="126">
        <f>SUMIF($C$18:$C$64,$C16,Z$18:Z$64)</f>
        <v>0</v>
      </c>
      <c r="AA16" s="126">
        <f>SUMIF($C$18:$C$64,$C16,AA$18:AA$64)</f>
        <v>0</v>
      </c>
      <c r="AB16" s="126">
        <f>SUMIF($C$18:$C$64,$C16,AB$18:AB$64)</f>
        <v>0</v>
      </c>
      <c r="AC16" s="126">
        <f>SUMIF($C$18:$C$64,$C16,AC$18:AC$64)</f>
        <v>0</v>
      </c>
      <c r="AD16" s="126">
        <f>SUMIF($C$18:$C$64,$C16,AD$18:AD$64)</f>
        <v>0</v>
      </c>
      <c r="AE16" s="126">
        <f>SUMIF($C$18:$C$64,$C16,AE$18:AE$64)</f>
        <v>0</v>
      </c>
      <c r="AF16" s="126">
        <f>SUMIF($C$18:$C$64,$C16,AF$18:AF$64)</f>
        <v>0</v>
      </c>
      <c r="AG16" s="126">
        <f>SUMIF($C$18:$C$64,$C16,AG$18:AG$64)</f>
        <v>0</v>
      </c>
      <c r="AH16" s="126">
        <f>SUMIF($C$18:$C$64,$C16,AH$18:AH$64)</f>
        <v>0</v>
      </c>
      <c r="AI16" s="126">
        <f>SUMIF($C$18:$C$64,$C16,AI$18:AI$64)</f>
        <v>0</v>
      </c>
      <c r="AJ16" s="126">
        <f>SUMIF($C$18:$C$64,$C16,AJ$18:AJ$64)</f>
        <v>0</v>
      </c>
      <c r="AK16" s="126">
        <f>SUMIF($C$18:$C$64,$C16,AK$18:AK$64)</f>
        <v>0</v>
      </c>
      <c r="AL16" s="126">
        <f>SUMIF($C$18:$C$64,$C16,AL$18:AL$64)</f>
        <v>0</v>
      </c>
      <c r="AM16" s="126">
        <f>SUMIF($C$18:$C$64,$C16,AM$18:AM$64)</f>
        <v>0</v>
      </c>
      <c r="AN16" s="126">
        <f>SUMIF($C$18:$C$64,$C16,AN$18:AN$64)</f>
        <v>0</v>
      </c>
      <c r="AO16" s="126">
        <f>SUMIF($C$18:$C$64,$C16,AO$18:AO$64)</f>
        <v>0</v>
      </c>
      <c r="AP16" s="126">
        <f>SUMIF($C$18:$C$64,$C16,AP$18:AP$64)</f>
        <v>0</v>
      </c>
      <c r="AQ16" s="126">
        <f>SUMIF($C$18:$C$64,$C16,AQ$18:AQ$64)</f>
        <v>0</v>
      </c>
      <c r="AR16" s="126">
        <f>SUMIF($C$18:$C$64,$C16,AR$18:AR$64)</f>
        <v>0</v>
      </c>
      <c r="AS16" s="126">
        <f>SUMIF($C$18:$C$64,$C16,AS$18:AS$64)</f>
        <v>0</v>
      </c>
      <c r="AT16" s="126">
        <f>SUMIF($C$18:$C$64,$C16,AT$18:AT$64)</f>
        <v>0</v>
      </c>
      <c r="AU16" s="126">
        <f>SUMIF($C$18:$C$64,$C16,AU$18:AU$64)</f>
        <v>0</v>
      </c>
      <c r="AV16" s="126">
        <f>SUMIF($C$18:$C$64,$C16,AV$18:AV$64)</f>
        <v>0</v>
      </c>
      <c r="AW16" s="126">
        <f>SUMIF($C$18:$C$64,$C16,AW$18:AW$64)</f>
        <v>0</v>
      </c>
      <c r="AX16" s="126">
        <f>SUMIF($C$18:$C$64,$C16,AX$18:AX$64)</f>
        <v>0</v>
      </c>
      <c r="AY16" s="126">
        <f>SUMIF($C$18:$C$64,$C16,AY$18:AY$64)</f>
        <v>0</v>
      </c>
      <c r="AZ16" s="126">
        <f>SUMIF($C$18:$C$64,$C16,AZ$18:AZ$64)</f>
        <v>0</v>
      </c>
      <c r="BA16" s="126">
        <f>SUMIF($C$18:$C$64,$C16,BA$18:BA$64)</f>
        <v>0</v>
      </c>
      <c r="BB16" s="126">
        <f>SUMIF($C$18:$C$64,$C16,BB$18:BB$64)</f>
        <v>0</v>
      </c>
      <c r="BC16" s="126">
        <f>SUMIF($C$18:$C$64,$C16,BC$18:BC$64)</f>
        <v>0</v>
      </c>
      <c r="BD16" s="126">
        <f>SUMIF($C$18:$C$64,$C16,BD$18:BD$64)</f>
        <v>0</v>
      </c>
      <c r="BE16" s="126">
        <f>SUMIF($C$18:$C$64,$C16,BE$18:BE$64)</f>
        <v>0</v>
      </c>
      <c r="BF16" s="126">
        <f>SUMIF($C$18:$C$64,$C16,BF$18:BF$64)</f>
        <v>0</v>
      </c>
      <c r="BG16" s="126">
        <f>SUMIF($C$18:$C$64,$C16,BG$18:BG$64)</f>
        <v>0</v>
      </c>
      <c r="BH16" s="126">
        <f>SUMIF($C$18:$C$64,$C16,BH$18:BH$64)</f>
        <v>0</v>
      </c>
      <c r="BI16" s="126">
        <f>SUMIF($C$18:$C$64,$C16,BI$18:BI$64)</f>
        <v>0</v>
      </c>
      <c r="BJ16" s="126">
        <f>SUMIF($C$18:$C$64,$C16,BJ$18:BJ$64)</f>
        <v>0</v>
      </c>
      <c r="BK16" s="126">
        <f>SUMIF($C$18:$C$64,$C16,BK$18:BK$64)</f>
        <v>0</v>
      </c>
      <c r="BL16" s="126">
        <f>SUMIF($C$18:$C$64,$C16,BL$18:BL$64)</f>
        <v>0</v>
      </c>
      <c r="BM16" s="126">
        <f>SUMIF($C$18:$C$64,$C16,BM$18:BM$64)</f>
        <v>0</v>
      </c>
      <c r="BN16" s="126">
        <f>SUMIF($C$18:$C$64,$C16,BN$18:BN$64)</f>
        <v>0</v>
      </c>
      <c r="BO16" s="126">
        <f>SUMIF($C$18:$C$64,$C16,BO$18:BO$64)</f>
        <v>0</v>
      </c>
      <c r="BP16" s="126">
        <f>SUMIF($C$18:$C$64,$C16,BP$18:BP$64)</f>
        <v>0</v>
      </c>
      <c r="BQ16" s="126">
        <f>SUMIF($C$18:$C$64,$C16,BQ$18:BQ$64)</f>
        <v>0</v>
      </c>
      <c r="BR16" s="126">
        <f>SUMIF($C$18:$C$64,$C16,BR$18:BR$64)</f>
        <v>0</v>
      </c>
      <c r="BS16" s="126">
        <f>SUMIF($C$18:$C$64,$C16,BS$18:BS$64)</f>
        <v>0</v>
      </c>
      <c r="BT16" s="126">
        <f>SUMIF($C$18:$C$64,$C16,BT$18:BT$64)</f>
        <v>0</v>
      </c>
      <c r="BU16" s="126">
        <f>SUMIF($C$18:$C$64,$C16,BU$18:BU$64)</f>
        <v>0</v>
      </c>
      <c r="BV16" s="126">
        <f>SUMIF($C$18:$C$64,$C16,BV$18:BV$64)</f>
        <v>0</v>
      </c>
      <c r="BW16" s="126">
        <f>SUMIF($C$18:$C$64,$C16,BW$18:BW$64)</f>
        <v>0</v>
      </c>
      <c r="BX16" s="126">
        <f>SUMIF($C$18:$C$64,$C16,BX$18:BX$64)</f>
        <v>0</v>
      </c>
      <c r="BY16" s="126">
        <f>SUMIF($C$18:$C$64,$C16,BY$18:BY$64)</f>
        <v>0</v>
      </c>
      <c r="BZ16" s="126">
        <f>SUMIF($C$18:$C$64,$C16,BZ$18:BZ$64)</f>
        <v>0</v>
      </c>
      <c r="CA16" s="126">
        <f>SUMIF($C$18:$C$64,$C16,CA$18:CA$64)</f>
        <v>0</v>
      </c>
      <c r="CB16" s="126">
        <f>SUMIF($C$18:$C$64,$C16,CB$18:CB$64)</f>
        <v>0</v>
      </c>
      <c r="CC16" s="126">
        <f>SUMIF($C$18:$C$64,$C16,CC$18:CC$64)</f>
        <v>0</v>
      </c>
      <c r="CD16" s="126">
        <f>SUMIF($C$18:$C$64,$C16,CD$18:CD$64)</f>
        <v>0</v>
      </c>
      <c r="CE16" s="126">
        <f>SUMIF($C$18:$C$64,$C16,CE$18:CE$64)</f>
        <v>0</v>
      </c>
      <c r="CF16" s="126">
        <f>SUMIF($C$18:$C$64,$C16,CF$18:CF$64)</f>
        <v>0</v>
      </c>
      <c r="CG16" s="126">
        <f>SUMIF($C$18:$C$64,$C16,CG$18:CG$64)</f>
        <v>0</v>
      </c>
      <c r="CH16" s="126">
        <f>SUMIF($C$18:$C$64,$C16,CH$18:CH$64)</f>
        <v>0</v>
      </c>
      <c r="CI16" s="126">
        <f>SUMIF($C$18:$C$64,$C16,CI$18:CI$64)</f>
        <v>0</v>
      </c>
      <c r="CJ16" s="126">
        <f>SUMIF($C$18:$C$64,$C16,CJ$18:CJ$64)</f>
        <v>0</v>
      </c>
      <c r="CK16" s="126">
        <f>SUMIF($C$18:$C$64,$C16,CK$18:CK$64)</f>
        <v>0</v>
      </c>
      <c r="CL16" s="126">
        <f>SUMIF($C$18:$C$64,$C16,CL$18:CL$64)</f>
        <v>0</v>
      </c>
      <c r="CM16" s="126">
        <f>SUMIF($C$18:$C$64,$C16,CM$18:CM$64)</f>
        <v>0</v>
      </c>
      <c r="CN16" s="126">
        <f>SUMIF($C$18:$C$64,$C16,CN$18:CN$64)</f>
        <v>0</v>
      </c>
      <c r="CO16" s="126">
        <f>SUMIF($C$18:$C$64,$C16,CO$18:CO$64)</f>
        <v>0</v>
      </c>
      <c r="CP16" s="126">
        <f>SUMIF($C$18:$C$64,$C16,CP$18:CP$64)</f>
        <v>0</v>
      </c>
      <c r="CQ16" s="126">
        <f>SUMIF($C$18:$C$64,$C16,CQ$18:CQ$64)</f>
        <v>0</v>
      </c>
      <c r="CR16" s="126">
        <f>SUMIF($C$18:$C$64,$C16,CR$18:CR$64)</f>
        <v>0</v>
      </c>
      <c r="CS16" s="126">
        <f>SUMIF($C$18:$C$64,$C16,CS$18:CS$64)</f>
        <v>0</v>
      </c>
      <c r="CT16" s="126">
        <f>SUMIF($C$18:$C$64,$C16,CT$18:CT$64)</f>
        <v>0</v>
      </c>
      <c r="CU16" s="126">
        <f>SUMIF($C$18:$C$64,$C16,CU$18:CU$64)</f>
        <v>0</v>
      </c>
      <c r="CV16" s="126">
        <f>SUMIF($C$18:$C$64,$C16,CV$18:CV$64)</f>
        <v>0</v>
      </c>
      <c r="CW16" s="126">
        <f>SUMIF($C$18:$C$64,$C16,CW$18:CW$64)</f>
        <v>0</v>
      </c>
      <c r="CX16" s="126">
        <f>SUMIF($C$18:$C$64,$C16,CX$18:CX$64)</f>
        <v>0</v>
      </c>
      <c r="CY16" s="126">
        <f>SUMIF($C$18:$C$64,$C16,CY$18:CY$64)</f>
        <v>0</v>
      </c>
      <c r="CZ16" s="126">
        <f>SUMIF($C$18:$C$64,$C16,CZ$18:CZ$64)</f>
        <v>0</v>
      </c>
      <c r="DA16" s="126">
        <f>SUMIF($C$18:$C$64,$C16,DA$18:DA$64)</f>
        <v>0</v>
      </c>
      <c r="DB16" s="126">
        <f>SUMIF($C$18:$C$64,$C16,DB$18:DB$64)</f>
        <v>0</v>
      </c>
      <c r="DC16" s="126">
        <f>SUMIF($C$18:$C$64,$C16,DC$18:DC$64)</f>
        <v>0</v>
      </c>
      <c r="DD16" s="126">
        <f>SUMIF($C$18:$C$64,$C16,DD$18:DD$64)</f>
        <v>0</v>
      </c>
      <c r="DE16" s="126">
        <f>SUMIF($C$18:$C$64,$C16,DE$18:DE$64)</f>
        <v>0</v>
      </c>
      <c r="DF16" s="126">
        <f>SUMIF($C$18:$C$64,$C16,DF$18:DF$64)</f>
        <v>0</v>
      </c>
      <c r="DG16" s="126">
        <f>SUMIF($C$18:$C$64,$C16,DG$18:DG$64)</f>
        <v>0</v>
      </c>
      <c r="DH16" s="126">
        <f>SUMIF($C$18:$C$64,$C16,DH$18:DH$64)</f>
        <v>0</v>
      </c>
      <c r="DI16" s="126">
        <f>SUMIF($C$18:$C$64,$C16,DI$18:DI$64)</f>
        <v>0</v>
      </c>
      <c r="DJ16" s="126">
        <f>SUMIF($C$18:$C$64,$C16,DJ$18:DJ$64)</f>
        <v>0</v>
      </c>
      <c r="DK16" s="126">
        <f>SUMIF($C$18:$C$64,$C16,DK$18:DK$64)</f>
        <v>0</v>
      </c>
      <c r="DL16" s="126">
        <f>SUMIF($C$18:$C$64,$C16,DL$18:DL$64)</f>
        <v>0</v>
      </c>
      <c r="DM16" s="126">
        <f>SUMIF($C$18:$C$64,$C16,DM$18:DM$64)</f>
        <v>0</v>
      </c>
      <c r="DN16" s="126">
        <f>SUMIF($C$18:$C$64,$C16,DN$18:DN$64)</f>
        <v>0</v>
      </c>
      <c r="DO16" s="126">
        <f>SUMIF($C$18:$C$64,$C16,DO$18:DO$64)</f>
        <v>0</v>
      </c>
      <c r="DP16" s="126">
        <f>SUMIF($C$18:$C$64,$C16,DP$18:DP$64)</f>
        <v>0</v>
      </c>
      <c r="DQ16" s="126">
        <f>SUMIF($C$18:$C$64,$C16,DQ$18:DQ$64)</f>
        <v>0</v>
      </c>
      <c r="DR16" s="126">
        <f>SUMIF($C$18:$C$64,$C16,DR$18:DR$64)</f>
        <v>0</v>
      </c>
      <c r="DS16" s="126">
        <f>SUMIF($C$18:$C$64,$C16,DS$18:DS$64)</f>
        <v>0</v>
      </c>
      <c r="DT16" s="126">
        <f>SUMIF($C$18:$C$64,$C16,DT$18:DT$64)</f>
        <v>0</v>
      </c>
      <c r="DU16" s="126">
        <f>SUMIF($C$18:$C$64,$C16,DU$18:DU$64)</f>
        <v>0</v>
      </c>
      <c r="DV16" s="126">
        <f>SUMIF($C$18:$C$64,$C16,DV$18:DV$64)</f>
        <v>0</v>
      </c>
      <c r="DW16" s="126">
        <f>SUMIF($C$18:$C$64,$C16,DW$18:DW$64)</f>
        <v>0</v>
      </c>
      <c r="DX16" s="126">
        <f>SUMIF($C$18:$C$64,$C16,DX$18:DX$64)</f>
        <v>0</v>
      </c>
      <c r="DY16" s="126">
        <f>SUMIF($C$18:$C$64,$C16,DY$18:DY$64)</f>
        <v>0</v>
      </c>
      <c r="DZ16" s="126">
        <f>SUMIF($C$18:$C$64,$C16,DZ$18:DZ$64)</f>
        <v>0</v>
      </c>
      <c r="EA16" s="126">
        <f>SUMIF($C$18:$C$64,$C16,EA$18:EA$64)</f>
        <v>0</v>
      </c>
      <c r="EB16" s="126">
        <f>SUMIF($C$18:$C$64,$C16,EB$18:EB$64)</f>
        <v>0</v>
      </c>
      <c r="EC16" s="126">
        <f>SUMIF($C$18:$C$64,$C16,EC$18:EC$64)</f>
        <v>0</v>
      </c>
      <c r="ED16" s="126">
        <f>SUMIF($C$18:$C$64,$C16,ED$18:ED$64)</f>
        <v>0</v>
      </c>
      <c r="EE16" s="126">
        <f>SUMIF($C$18:$C$64,$C16,EE$18:EE$64)</f>
        <v>0</v>
      </c>
      <c r="EF16" s="126">
        <f>SUMIF($C$18:$C$64,$C16,EF$18:EF$64)</f>
        <v>0</v>
      </c>
      <c r="EG16" s="126">
        <f>SUMIF($C$18:$C$64,$C16,EG$18:EG$64)</f>
        <v>0</v>
      </c>
      <c r="EH16" s="126">
        <f>SUMIF($C$18:$C$64,$C16,EH$18:EH$64)</f>
        <v>0</v>
      </c>
      <c r="EI16" s="126">
        <f>SUMIF($C$18:$C$64,$C16,EI$18:EI$64)</f>
        <v>0</v>
      </c>
      <c r="EJ16" s="126">
        <f>SUMIF($C$18:$C$64,$C16,EJ$18:EJ$64)</f>
        <v>0</v>
      </c>
      <c r="EK16" s="126">
        <f>SUMIF($C$18:$C$64,$C16,EK$18:EK$64)</f>
        <v>0</v>
      </c>
      <c r="EL16" s="126">
        <f>SUMIF($C$18:$C$64,$C16,EL$18:EL$64)</f>
        <v>0</v>
      </c>
      <c r="EM16" s="193"/>
    </row>
    <row r="17" spans="1:143" ht="15.75" customHeight="1" x14ac:dyDescent="0.2">
      <c r="A17" s="123"/>
      <c r="B17" s="88">
        <f>SUMIF(C$20:C$65,C17,A$20:A$65)</f>
        <v>1</v>
      </c>
      <c r="C17" s="61" t="s">
        <v>169</v>
      </c>
      <c r="D17" s="124">
        <f>AVERAGEIF($C$20:$C$66,$C17,D$20:D$66)</f>
        <v>0</v>
      </c>
      <c r="E17" s="125">
        <f>AVERAGEIF($C$20:C$66, $C17, $E$20:$E$66)</f>
        <v>0</v>
      </c>
      <c r="U17" s="27"/>
      <c r="V17" s="7" t="str">
        <f t="shared" si="6"/>
        <v xml:space="preserve">Move-Out Charges </v>
      </c>
      <c r="W17" s="126">
        <f>SUMIF($C$20:$C$66,$C17,W$20:W$66)</f>
        <v>0</v>
      </c>
      <c r="X17" s="126">
        <f>SUMIF($C$18:$C$64,$C17,X$18:X$64)</f>
        <v>0</v>
      </c>
      <c r="Y17" s="126">
        <f>SUMIF($C$18:$C$64,$C17,Y$18:Y$64)</f>
        <v>0</v>
      </c>
      <c r="Z17" s="126">
        <f>SUMIF($C$18:$C$64,$C17,Z$18:Z$64)</f>
        <v>0</v>
      </c>
      <c r="AA17" s="126">
        <f>SUMIF($C$18:$C$64,$C17,AA$18:AA$64)</f>
        <v>0</v>
      </c>
      <c r="AB17" s="126">
        <f>SUMIF($C$18:$C$64,$C17,AB$18:AB$64)</f>
        <v>0</v>
      </c>
      <c r="AC17" s="126">
        <f>SUMIF($C$18:$C$64,$C17,AC$18:AC$64)</f>
        <v>0</v>
      </c>
      <c r="AD17" s="126">
        <f>SUMIF($C$18:$C$64,$C17,AD$18:AD$64)</f>
        <v>0</v>
      </c>
      <c r="AE17" s="126">
        <f>SUMIF($C$18:$C$64,$C17,AE$18:AE$64)</f>
        <v>0</v>
      </c>
      <c r="AF17" s="126">
        <f>SUMIF($C$18:$C$64,$C17,AF$18:AF$64)</f>
        <v>0</v>
      </c>
      <c r="AG17" s="126">
        <f>SUMIF($C$18:$C$64,$C17,AG$18:AG$64)</f>
        <v>0</v>
      </c>
      <c r="AH17" s="126">
        <f>SUMIF($C$18:$C$64,$C17,AH$18:AH$64)</f>
        <v>0</v>
      </c>
      <c r="AI17" s="126">
        <f>SUMIF($C$18:$C$64,$C17,AI$18:AI$64)</f>
        <v>0</v>
      </c>
      <c r="AJ17" s="126">
        <f>SUMIF($C$18:$C$64,$C17,AJ$18:AJ$64)</f>
        <v>0</v>
      </c>
      <c r="AK17" s="126">
        <f>SUMIF($C$18:$C$64,$C17,AK$18:AK$64)</f>
        <v>0</v>
      </c>
      <c r="AL17" s="126">
        <f>SUMIF($C$18:$C$64,$C17,AL$18:AL$64)</f>
        <v>0</v>
      </c>
      <c r="AM17" s="126">
        <f>SUMIF($C$18:$C$64,$C17,AM$18:AM$64)</f>
        <v>0</v>
      </c>
      <c r="AN17" s="126">
        <f>SUMIF($C$18:$C$64,$C17,AN$18:AN$64)</f>
        <v>0</v>
      </c>
      <c r="AO17" s="126">
        <f>SUMIF($C$18:$C$64,$C17,AO$18:AO$64)</f>
        <v>0</v>
      </c>
      <c r="AP17" s="126">
        <f>SUMIF($C$18:$C$64,$C17,AP$18:AP$64)</f>
        <v>0</v>
      </c>
      <c r="AQ17" s="126">
        <f>SUMIF($C$18:$C$64,$C17,AQ$18:AQ$64)</f>
        <v>0</v>
      </c>
      <c r="AR17" s="126">
        <f>SUMIF($C$18:$C$64,$C17,AR$18:AR$64)</f>
        <v>0</v>
      </c>
      <c r="AS17" s="126">
        <f>SUMIF($C$18:$C$64,$C17,AS$18:AS$64)</f>
        <v>0</v>
      </c>
      <c r="AT17" s="126">
        <f>SUMIF($C$18:$C$64,$C17,AT$18:AT$64)</f>
        <v>0</v>
      </c>
      <c r="AU17" s="126">
        <f>SUMIF($C$18:$C$64,$C17,AU$18:AU$64)</f>
        <v>0</v>
      </c>
      <c r="AV17" s="126">
        <f>SUMIF($C$18:$C$64,$C17,AV$18:AV$64)</f>
        <v>0</v>
      </c>
      <c r="AW17" s="126">
        <f>SUMIF($C$18:$C$64,$C17,AW$18:AW$64)</f>
        <v>0</v>
      </c>
      <c r="AX17" s="126">
        <f>SUMIF($C$18:$C$64,$C17,AX$18:AX$64)</f>
        <v>0</v>
      </c>
      <c r="AY17" s="126">
        <f>SUMIF($C$18:$C$64,$C17,AY$18:AY$64)</f>
        <v>0</v>
      </c>
      <c r="AZ17" s="126">
        <f>SUMIF($C$18:$C$64,$C17,AZ$18:AZ$64)</f>
        <v>0</v>
      </c>
      <c r="BA17" s="126">
        <f>SUMIF($C$18:$C$64,$C17,BA$18:BA$64)</f>
        <v>0</v>
      </c>
      <c r="BB17" s="126">
        <f>SUMIF($C$18:$C$64,$C17,BB$18:BB$64)</f>
        <v>0</v>
      </c>
      <c r="BC17" s="126">
        <f>SUMIF($C$18:$C$64,$C17,BC$18:BC$64)</f>
        <v>0</v>
      </c>
      <c r="BD17" s="126">
        <f>SUMIF($C$18:$C$64,$C17,BD$18:BD$64)</f>
        <v>0</v>
      </c>
      <c r="BE17" s="126">
        <f>SUMIF($C$18:$C$64,$C17,BE$18:BE$64)</f>
        <v>0</v>
      </c>
      <c r="BF17" s="126">
        <f>SUMIF($C$18:$C$64,$C17,BF$18:BF$64)</f>
        <v>0</v>
      </c>
      <c r="BG17" s="126">
        <f>SUMIF($C$18:$C$64,$C17,BG$18:BG$64)</f>
        <v>0</v>
      </c>
      <c r="BH17" s="126">
        <f>SUMIF($C$18:$C$64,$C17,BH$18:BH$64)</f>
        <v>0</v>
      </c>
      <c r="BI17" s="126">
        <f>SUMIF($C$18:$C$64,$C17,BI$18:BI$64)</f>
        <v>0</v>
      </c>
      <c r="BJ17" s="126">
        <f>SUMIF($C$18:$C$64,$C17,BJ$18:BJ$64)</f>
        <v>0</v>
      </c>
      <c r="BK17" s="126">
        <f>SUMIF($C$18:$C$64,$C17,BK$18:BK$64)</f>
        <v>0</v>
      </c>
      <c r="BL17" s="126">
        <f>SUMIF($C$18:$C$64,$C17,BL$18:BL$64)</f>
        <v>0</v>
      </c>
      <c r="BM17" s="126">
        <f>SUMIF($C$18:$C$64,$C17,BM$18:BM$64)</f>
        <v>0</v>
      </c>
      <c r="BN17" s="126">
        <f>SUMIF($C$18:$C$64,$C17,BN$18:BN$64)</f>
        <v>0</v>
      </c>
      <c r="BO17" s="126">
        <f>SUMIF($C$18:$C$64,$C17,BO$18:BO$64)</f>
        <v>0</v>
      </c>
      <c r="BP17" s="126">
        <f>SUMIF($C$18:$C$64,$C17,BP$18:BP$64)</f>
        <v>0</v>
      </c>
      <c r="BQ17" s="126">
        <f>SUMIF($C$18:$C$64,$C17,BQ$18:BQ$64)</f>
        <v>0</v>
      </c>
      <c r="BR17" s="126">
        <f>SUMIF($C$18:$C$64,$C17,BR$18:BR$64)</f>
        <v>0</v>
      </c>
      <c r="BS17" s="126">
        <f>SUMIF($C$18:$C$64,$C17,BS$18:BS$64)</f>
        <v>0</v>
      </c>
      <c r="BT17" s="126">
        <f>SUMIF($C$18:$C$64,$C17,BT$18:BT$64)</f>
        <v>0</v>
      </c>
      <c r="BU17" s="126">
        <f>SUMIF($C$18:$C$64,$C17,BU$18:BU$64)</f>
        <v>0</v>
      </c>
      <c r="BV17" s="126">
        <f>SUMIF($C$18:$C$64,$C17,BV$18:BV$64)</f>
        <v>0</v>
      </c>
      <c r="BW17" s="126">
        <f>SUMIF($C$18:$C$64,$C17,BW$18:BW$64)</f>
        <v>0</v>
      </c>
      <c r="BX17" s="126">
        <f>SUMIF($C$18:$C$64,$C17,BX$18:BX$64)</f>
        <v>0</v>
      </c>
      <c r="BY17" s="126">
        <f>SUMIF($C$18:$C$64,$C17,BY$18:BY$64)</f>
        <v>0</v>
      </c>
      <c r="BZ17" s="126">
        <f>SUMIF($C$18:$C$64,$C17,BZ$18:BZ$64)</f>
        <v>0</v>
      </c>
      <c r="CA17" s="126">
        <f>SUMIF($C$18:$C$64,$C17,CA$18:CA$64)</f>
        <v>0</v>
      </c>
      <c r="CB17" s="126">
        <f>SUMIF($C$18:$C$64,$C17,CB$18:CB$64)</f>
        <v>0</v>
      </c>
      <c r="CC17" s="126">
        <f>SUMIF($C$18:$C$64,$C17,CC$18:CC$64)</f>
        <v>0</v>
      </c>
      <c r="CD17" s="126">
        <f>SUMIF($C$18:$C$64,$C17,CD$18:CD$64)</f>
        <v>0</v>
      </c>
      <c r="CE17" s="126">
        <f>SUMIF($C$18:$C$64,$C17,CE$18:CE$64)</f>
        <v>0</v>
      </c>
      <c r="CF17" s="126">
        <f>SUMIF($C$18:$C$64,$C17,CF$18:CF$64)</f>
        <v>0</v>
      </c>
      <c r="CG17" s="126">
        <f>SUMIF($C$18:$C$64,$C17,CG$18:CG$64)</f>
        <v>0</v>
      </c>
      <c r="CH17" s="126">
        <f>SUMIF($C$18:$C$64,$C17,CH$18:CH$64)</f>
        <v>0</v>
      </c>
      <c r="CI17" s="126">
        <f>SUMIF($C$18:$C$64,$C17,CI$18:CI$64)</f>
        <v>0</v>
      </c>
      <c r="CJ17" s="126">
        <f>SUMIF($C$18:$C$64,$C17,CJ$18:CJ$64)</f>
        <v>0</v>
      </c>
      <c r="CK17" s="126">
        <f>SUMIF($C$18:$C$64,$C17,CK$18:CK$64)</f>
        <v>0</v>
      </c>
      <c r="CL17" s="126">
        <f>SUMIF($C$18:$C$64,$C17,CL$18:CL$64)</f>
        <v>0</v>
      </c>
      <c r="CM17" s="126">
        <f>SUMIF($C$18:$C$64,$C17,CM$18:CM$64)</f>
        <v>0</v>
      </c>
      <c r="CN17" s="126">
        <f>SUMIF($C$18:$C$64,$C17,CN$18:CN$64)</f>
        <v>0</v>
      </c>
      <c r="CO17" s="126">
        <f>SUMIF($C$18:$C$64,$C17,CO$18:CO$64)</f>
        <v>0</v>
      </c>
      <c r="CP17" s="126">
        <f>SUMIF($C$18:$C$64,$C17,CP$18:CP$64)</f>
        <v>0</v>
      </c>
      <c r="CQ17" s="126">
        <f>SUMIF($C$18:$C$64,$C17,CQ$18:CQ$64)</f>
        <v>0</v>
      </c>
      <c r="CR17" s="126">
        <f>SUMIF($C$18:$C$64,$C17,CR$18:CR$64)</f>
        <v>0</v>
      </c>
      <c r="CS17" s="126">
        <f>SUMIF($C$18:$C$64,$C17,CS$18:CS$64)</f>
        <v>0</v>
      </c>
      <c r="CT17" s="126">
        <f>SUMIF($C$18:$C$64,$C17,CT$18:CT$64)</f>
        <v>0</v>
      </c>
      <c r="CU17" s="126">
        <f>SUMIF($C$18:$C$64,$C17,CU$18:CU$64)</f>
        <v>0</v>
      </c>
      <c r="CV17" s="126">
        <f>SUMIF($C$18:$C$64,$C17,CV$18:CV$64)</f>
        <v>0</v>
      </c>
      <c r="CW17" s="126">
        <f>SUMIF($C$18:$C$64,$C17,CW$18:CW$64)</f>
        <v>0</v>
      </c>
      <c r="CX17" s="126">
        <f>SUMIF($C$18:$C$64,$C17,CX$18:CX$64)</f>
        <v>0</v>
      </c>
      <c r="CY17" s="126">
        <f>SUMIF($C$18:$C$64,$C17,CY$18:CY$64)</f>
        <v>0</v>
      </c>
      <c r="CZ17" s="126">
        <f>SUMIF($C$18:$C$64,$C17,CZ$18:CZ$64)</f>
        <v>0</v>
      </c>
      <c r="DA17" s="126">
        <f>SUMIF($C$18:$C$64,$C17,DA$18:DA$64)</f>
        <v>0</v>
      </c>
      <c r="DB17" s="126">
        <f>SUMIF($C$18:$C$64,$C17,DB$18:DB$64)</f>
        <v>0</v>
      </c>
      <c r="DC17" s="126">
        <f>SUMIF($C$18:$C$64,$C17,DC$18:DC$64)</f>
        <v>0</v>
      </c>
      <c r="DD17" s="126">
        <f>SUMIF($C$18:$C$64,$C17,DD$18:DD$64)</f>
        <v>0</v>
      </c>
      <c r="DE17" s="126">
        <f>SUMIF($C$18:$C$64,$C17,DE$18:DE$64)</f>
        <v>0</v>
      </c>
      <c r="DF17" s="126">
        <f>SUMIF($C$18:$C$64,$C17,DF$18:DF$64)</f>
        <v>0</v>
      </c>
      <c r="DG17" s="126">
        <f>SUMIF($C$18:$C$64,$C17,DG$18:DG$64)</f>
        <v>0</v>
      </c>
      <c r="DH17" s="126">
        <f>SUMIF($C$18:$C$64,$C17,DH$18:DH$64)</f>
        <v>0</v>
      </c>
      <c r="DI17" s="126">
        <f>SUMIF($C$18:$C$64,$C17,DI$18:DI$64)</f>
        <v>0</v>
      </c>
      <c r="DJ17" s="126">
        <f>SUMIF($C$18:$C$64,$C17,DJ$18:DJ$64)</f>
        <v>0</v>
      </c>
      <c r="DK17" s="126">
        <f>SUMIF($C$18:$C$64,$C17,DK$18:DK$64)</f>
        <v>0</v>
      </c>
      <c r="DL17" s="126">
        <f>SUMIF($C$18:$C$64,$C17,DL$18:DL$64)</f>
        <v>0</v>
      </c>
      <c r="DM17" s="126">
        <f>SUMIF($C$18:$C$64,$C17,DM$18:DM$64)</f>
        <v>0</v>
      </c>
      <c r="DN17" s="126">
        <f>SUMIF($C$18:$C$64,$C17,DN$18:DN$64)</f>
        <v>0</v>
      </c>
      <c r="DO17" s="126">
        <f>SUMIF($C$18:$C$64,$C17,DO$18:DO$64)</f>
        <v>0</v>
      </c>
      <c r="DP17" s="126">
        <f>SUMIF($C$18:$C$64,$C17,DP$18:DP$64)</f>
        <v>0</v>
      </c>
      <c r="DQ17" s="126">
        <f>SUMIF($C$18:$C$64,$C17,DQ$18:DQ$64)</f>
        <v>0</v>
      </c>
      <c r="DR17" s="126">
        <f>SUMIF($C$18:$C$64,$C17,DR$18:DR$64)</f>
        <v>0</v>
      </c>
      <c r="DS17" s="126">
        <f>SUMIF($C$18:$C$64,$C17,DS$18:DS$64)</f>
        <v>0</v>
      </c>
      <c r="DT17" s="126">
        <f>SUMIF($C$18:$C$64,$C17,DT$18:DT$64)</f>
        <v>0</v>
      </c>
      <c r="DU17" s="126">
        <f>SUMIF($C$18:$C$64,$C17,DU$18:DU$64)</f>
        <v>0</v>
      </c>
      <c r="DV17" s="126">
        <f>SUMIF($C$18:$C$64,$C17,DV$18:DV$64)</f>
        <v>0</v>
      </c>
      <c r="DW17" s="126">
        <f>SUMIF($C$18:$C$64,$C17,DW$18:DW$64)</f>
        <v>0</v>
      </c>
      <c r="DX17" s="126">
        <f>SUMIF($C$18:$C$64,$C17,DX$18:DX$64)</f>
        <v>0</v>
      </c>
      <c r="DY17" s="126">
        <f>SUMIF($C$18:$C$64,$C17,DY$18:DY$64)</f>
        <v>0</v>
      </c>
      <c r="DZ17" s="126">
        <f>SUMIF($C$18:$C$64,$C17,DZ$18:DZ$64)</f>
        <v>0</v>
      </c>
      <c r="EA17" s="126">
        <f>SUMIF($C$18:$C$64,$C17,EA$18:EA$64)</f>
        <v>0</v>
      </c>
      <c r="EB17" s="126">
        <f>SUMIF($C$18:$C$64,$C17,EB$18:EB$64)</f>
        <v>0</v>
      </c>
      <c r="EC17" s="126">
        <f>SUMIF($C$18:$C$64,$C17,EC$18:EC$64)</f>
        <v>0</v>
      </c>
      <c r="ED17" s="126">
        <f>SUMIF($C$18:$C$64,$C17,ED$18:ED$64)</f>
        <v>0</v>
      </c>
      <c r="EE17" s="126">
        <f>SUMIF($C$18:$C$64,$C17,EE$18:EE$64)</f>
        <v>0</v>
      </c>
      <c r="EF17" s="126">
        <f>SUMIF($C$18:$C$64,$C17,EF$18:EF$64)</f>
        <v>0</v>
      </c>
      <c r="EG17" s="126">
        <f>SUMIF($C$18:$C$64,$C17,EG$18:EG$64)</f>
        <v>0</v>
      </c>
      <c r="EH17" s="126">
        <f>SUMIF($C$18:$C$64,$C17,EH$18:EH$64)</f>
        <v>0</v>
      </c>
      <c r="EI17" s="126">
        <f>SUMIF($C$18:$C$64,$C17,EI$18:EI$64)</f>
        <v>0</v>
      </c>
      <c r="EJ17" s="126">
        <f>SUMIF($C$18:$C$64,$C17,EJ$18:EJ$64)</f>
        <v>0</v>
      </c>
      <c r="EK17" s="126">
        <f>SUMIF($C$18:$C$64,$C17,EK$18:EK$64)</f>
        <v>0</v>
      </c>
      <c r="EL17" s="126">
        <f>SUMIF($C$18:$C$64,$C17,EL$18:EL$64)</f>
        <v>0</v>
      </c>
      <c r="EM17" s="193"/>
    </row>
    <row r="18" spans="1:143" ht="15.75" customHeight="1" x14ac:dyDescent="0.2">
      <c r="A18" s="123"/>
      <c r="B18" s="88">
        <f>SUMIF(C$20:C$65,C18,A$20:A$65)</f>
        <v>1</v>
      </c>
      <c r="C18" s="61" t="s">
        <v>170</v>
      </c>
      <c r="D18" s="124">
        <f>AVERAGEIF($C$20:$C$66,$C18,D$20:D$66)</f>
        <v>0</v>
      </c>
      <c r="E18" s="125">
        <f>AVERAGEIF($C$20:C$66, $C18, $E$20:$E$66)</f>
        <v>0</v>
      </c>
      <c r="U18" s="27"/>
      <c r="V18" s="7" t="str">
        <f t="shared" si="6"/>
        <v xml:space="preserve">Misc. Income </v>
      </c>
      <c r="W18" s="126">
        <f>SUMIF($C$20:$C$66,$C18,W$20:W$66)</f>
        <v>0</v>
      </c>
      <c r="X18" s="126">
        <f>SUMIF($C$20:$C$66,$C18,X$20:X$66)</f>
        <v>0</v>
      </c>
      <c r="Y18" s="126">
        <f>SUMIF($C$20:$C$66,$C18,Y$20:Y$66)</f>
        <v>0</v>
      </c>
      <c r="Z18" s="126">
        <f>SUMIF($C$20:$C$66,$C18,Z$20:Z$66)</f>
        <v>0</v>
      </c>
      <c r="AA18" s="126">
        <f>SUMIF($C$20:$C$66,$C18,AA$20:AA$66)</f>
        <v>0</v>
      </c>
      <c r="AB18" s="126">
        <f>SUMIF($C$20:$C$66,$C18,AB$20:AB$66)</f>
        <v>0</v>
      </c>
      <c r="AC18" s="126">
        <f>SUMIF($C$20:$C$66,$C18,AC$20:AC$66)</f>
        <v>0</v>
      </c>
      <c r="AD18" s="126">
        <f>SUMIF($C$20:$C$66,$C18,AD$20:AD$66)</f>
        <v>0</v>
      </c>
      <c r="AE18" s="126">
        <f>SUMIF($C$20:$C$66,$C18,AE$20:AE$66)</f>
        <v>0</v>
      </c>
      <c r="AF18" s="126">
        <f>SUMIF($C$20:$C$66,$C18,AF$20:AF$66)</f>
        <v>0</v>
      </c>
      <c r="AG18" s="126">
        <f>SUMIF($C$20:$C$66,$C18,AG$20:AG$66)</f>
        <v>0</v>
      </c>
      <c r="AH18" s="126">
        <f>SUMIF($C$20:$C$66,$C18,AH$20:AH$66)</f>
        <v>0</v>
      </c>
      <c r="AI18" s="126">
        <f>SUMIF($C$20:$C$66,$C18,AI$20:AI$66)</f>
        <v>0</v>
      </c>
      <c r="AJ18" s="126">
        <f>SUMIF($C$20:$C$66,$C18,AJ$20:AJ$66)</f>
        <v>0</v>
      </c>
      <c r="AK18" s="126">
        <f>SUMIF($C$20:$C$66,$C18,AK$20:AK$66)</f>
        <v>0</v>
      </c>
      <c r="AL18" s="126">
        <f>SUMIF($C$20:$C$66,$C18,AL$20:AL$66)</f>
        <v>0</v>
      </c>
      <c r="AM18" s="126">
        <f>SUMIF($C$20:$C$66,$C18,AM$20:AM$66)</f>
        <v>0</v>
      </c>
      <c r="AN18" s="126">
        <f>SUMIF($C$20:$C$66,$C18,AN$20:AN$66)</f>
        <v>0</v>
      </c>
      <c r="AO18" s="126">
        <f>SUMIF($C$20:$C$66,$C18,AO$20:AO$66)</f>
        <v>0</v>
      </c>
      <c r="AP18" s="126">
        <f>SUMIF($C$20:$C$66,$C18,AP$20:AP$66)</f>
        <v>0</v>
      </c>
      <c r="AQ18" s="126">
        <f>SUMIF($C$20:$C$66,$C18,AQ$20:AQ$66)</f>
        <v>0</v>
      </c>
      <c r="AR18" s="126">
        <f>SUMIF($C$20:$C$66,$C18,AR$20:AR$66)</f>
        <v>0</v>
      </c>
      <c r="AS18" s="126">
        <f>SUMIF($C$20:$C$66,$C18,AS$20:AS$66)</f>
        <v>0</v>
      </c>
      <c r="AT18" s="126">
        <f>SUMIF($C$20:$C$66,$C18,AT$20:AT$66)</f>
        <v>0</v>
      </c>
      <c r="AU18" s="126">
        <f>SUMIF($C$20:$C$66,$C18,AU$20:AU$66)</f>
        <v>0</v>
      </c>
      <c r="AV18" s="126">
        <f>SUMIF($C$20:$C$66,$C18,AV$20:AV$66)</f>
        <v>0</v>
      </c>
      <c r="AW18" s="126">
        <f>SUMIF($C$20:$C$66,$C18,AW$20:AW$66)</f>
        <v>0</v>
      </c>
      <c r="AX18" s="126">
        <f>SUMIF($C$20:$C$66,$C18,AX$20:AX$66)</f>
        <v>0</v>
      </c>
      <c r="AY18" s="126">
        <f>SUMIF($C$20:$C$66,$C18,AY$20:AY$66)</f>
        <v>0</v>
      </c>
      <c r="AZ18" s="126">
        <f>SUMIF($C$20:$C$66,$C18,AZ$20:AZ$66)</f>
        <v>0</v>
      </c>
      <c r="BA18" s="126">
        <f>SUMIF($C$20:$C$66,$C18,BA$20:BA$66)</f>
        <v>0</v>
      </c>
      <c r="BB18" s="126">
        <f>SUMIF($C$20:$C$66,$C18,BB$20:BB$66)</f>
        <v>0</v>
      </c>
      <c r="BC18" s="126">
        <f>SUMIF($C$20:$C$66,$C18,BC$20:BC$66)</f>
        <v>0</v>
      </c>
      <c r="BD18" s="126">
        <f>SUMIF($C$20:$C$66,$C18,BD$20:BD$66)</f>
        <v>0</v>
      </c>
      <c r="BE18" s="126">
        <f>SUMIF($C$20:$C$66,$C18,BE$20:BE$66)</f>
        <v>0</v>
      </c>
      <c r="BF18" s="126">
        <f>SUMIF($C$20:$C$66,$C18,BF$20:BF$66)</f>
        <v>0</v>
      </c>
      <c r="BG18" s="126">
        <f>SUMIF($C$20:$C$66,$C18,BG$20:BG$66)</f>
        <v>0</v>
      </c>
      <c r="BH18" s="126">
        <f>SUMIF($C$20:$C$66,$C18,BH$20:BH$66)</f>
        <v>0</v>
      </c>
      <c r="BI18" s="126">
        <f>SUMIF($C$20:$C$66,$C18,BI$20:BI$66)</f>
        <v>0</v>
      </c>
      <c r="BJ18" s="126">
        <f>SUMIF($C$20:$C$66,$C18,BJ$20:BJ$66)</f>
        <v>0</v>
      </c>
      <c r="BK18" s="126">
        <f>SUMIF($C$20:$C$66,$C18,BK$20:BK$66)</f>
        <v>0</v>
      </c>
      <c r="BL18" s="126">
        <f>SUMIF($C$20:$C$66,$C18,BL$20:BL$66)</f>
        <v>0</v>
      </c>
      <c r="BM18" s="126">
        <f>SUMIF($C$20:$C$66,$C18,BM$20:BM$66)</f>
        <v>0</v>
      </c>
      <c r="BN18" s="126">
        <f>SUMIF($C$20:$C$66,$C18,BN$20:BN$66)</f>
        <v>0</v>
      </c>
      <c r="BO18" s="126">
        <f>SUMIF($C$20:$C$66,$C18,BO$20:BO$66)</f>
        <v>0</v>
      </c>
      <c r="BP18" s="126">
        <f>SUMIF($C$20:$C$66,$C18,BP$20:BP$66)</f>
        <v>0</v>
      </c>
      <c r="BQ18" s="126">
        <f>SUMIF($C$20:$C$66,$C18,BQ$20:BQ$66)</f>
        <v>0</v>
      </c>
      <c r="BR18" s="126">
        <f>SUMIF($C$20:$C$66,$C18,BR$20:BR$66)</f>
        <v>0</v>
      </c>
      <c r="BS18" s="126">
        <f>SUMIF($C$20:$C$66,$C18,BS$20:BS$66)</f>
        <v>0</v>
      </c>
      <c r="BT18" s="126">
        <f>SUMIF($C$20:$C$66,$C18,BT$20:BT$66)</f>
        <v>0</v>
      </c>
      <c r="BU18" s="126">
        <f>SUMIF($C$20:$C$66,$C18,BU$20:BU$66)</f>
        <v>0</v>
      </c>
      <c r="BV18" s="126">
        <f>SUMIF($C$20:$C$66,$C18,BV$20:BV$66)</f>
        <v>0</v>
      </c>
      <c r="BW18" s="126">
        <f>SUMIF($C$20:$C$66,$C18,BW$20:BW$66)</f>
        <v>0</v>
      </c>
      <c r="BX18" s="126">
        <f>SUMIF($C$20:$C$66,$C18,BX$20:BX$66)</f>
        <v>0</v>
      </c>
      <c r="BY18" s="126">
        <f>SUMIF($C$20:$C$66,$C18,BY$20:BY$66)</f>
        <v>0</v>
      </c>
      <c r="BZ18" s="126">
        <f>SUMIF($C$20:$C$66,$C18,BZ$20:BZ$66)</f>
        <v>0</v>
      </c>
      <c r="CA18" s="126">
        <f>SUMIF($C$20:$C$66,$C18,CA$20:CA$66)</f>
        <v>0</v>
      </c>
      <c r="CB18" s="126">
        <f>SUMIF($C$20:$C$66,$C18,CB$20:CB$66)</f>
        <v>0</v>
      </c>
      <c r="CC18" s="126">
        <f>SUMIF($C$20:$C$66,$C18,CC$20:CC$66)</f>
        <v>0</v>
      </c>
      <c r="CD18" s="126">
        <f>SUMIF($C$20:$C$66,$C18,CD$20:CD$66)</f>
        <v>0</v>
      </c>
      <c r="CE18" s="126">
        <f>SUMIF($C$20:$C$66,$C18,CE$20:CE$66)</f>
        <v>0</v>
      </c>
      <c r="CF18" s="126">
        <f>SUMIF($C$20:$C$66,$C18,CF$20:CF$66)</f>
        <v>0</v>
      </c>
      <c r="CG18" s="126">
        <f>SUMIF($C$20:$C$66,$C18,CG$20:CG$66)</f>
        <v>0</v>
      </c>
      <c r="CH18" s="126">
        <f>SUMIF($C$20:$C$66,$C18,CH$20:CH$66)</f>
        <v>0</v>
      </c>
      <c r="CI18" s="126">
        <f>SUMIF($C$20:$C$66,$C18,CI$20:CI$66)</f>
        <v>0</v>
      </c>
      <c r="CJ18" s="126">
        <f>SUMIF($C$20:$C$66,$C18,CJ$20:CJ$66)</f>
        <v>0</v>
      </c>
      <c r="CK18" s="126">
        <f>SUMIF($C$20:$C$66,$C18,CK$20:CK$66)</f>
        <v>0</v>
      </c>
      <c r="CL18" s="126">
        <f>SUMIF($C$20:$C$66,$C18,CL$20:CL$66)</f>
        <v>0</v>
      </c>
      <c r="CM18" s="126">
        <f>SUMIF($C$20:$C$66,$C18,CM$20:CM$66)</f>
        <v>0</v>
      </c>
      <c r="CN18" s="126">
        <f>SUMIF($C$20:$C$66,$C18,CN$20:CN$66)</f>
        <v>0</v>
      </c>
      <c r="CO18" s="126">
        <f>SUMIF($C$20:$C$66,$C18,CO$20:CO$66)</f>
        <v>0</v>
      </c>
      <c r="CP18" s="126">
        <f>SUMIF($C$20:$C$66,$C18,CP$20:CP$66)</f>
        <v>0</v>
      </c>
      <c r="CQ18" s="126">
        <f>SUMIF($C$20:$C$66,$C18,CQ$20:CQ$66)</f>
        <v>0</v>
      </c>
      <c r="CR18" s="126">
        <f>SUMIF($C$20:$C$66,$C18,CR$20:CR$66)</f>
        <v>0</v>
      </c>
      <c r="CS18" s="126">
        <f>SUMIF($C$20:$C$66,$C18,CS$20:CS$66)</f>
        <v>0</v>
      </c>
      <c r="CT18" s="126">
        <f>SUMIF($C$20:$C$66,$C18,CT$20:CT$66)</f>
        <v>0</v>
      </c>
      <c r="CU18" s="126">
        <f>SUMIF($C$20:$C$66,$C18,CU$20:CU$66)</f>
        <v>0</v>
      </c>
      <c r="CV18" s="126">
        <f>SUMIF($C$20:$C$66,$C18,CV$20:CV$66)</f>
        <v>0</v>
      </c>
      <c r="CW18" s="126">
        <f>SUMIF($C$20:$C$66,$C18,CW$20:CW$66)</f>
        <v>0</v>
      </c>
      <c r="CX18" s="126">
        <f>SUMIF($C$20:$C$66,$C18,CX$20:CX$66)</f>
        <v>0</v>
      </c>
      <c r="CY18" s="126">
        <f>SUMIF($C$20:$C$66,$C18,CY$20:CY$66)</f>
        <v>0</v>
      </c>
      <c r="CZ18" s="126">
        <f>SUMIF($C$20:$C$66,$C18,CZ$20:CZ$66)</f>
        <v>0</v>
      </c>
      <c r="DA18" s="126">
        <f>SUMIF($C$20:$C$66,$C18,DA$20:DA$66)</f>
        <v>0</v>
      </c>
      <c r="DB18" s="126">
        <f>SUMIF($C$20:$C$66,$C18,DB$20:DB$66)</f>
        <v>0</v>
      </c>
      <c r="DC18" s="126">
        <f>SUMIF($C$20:$C$66,$C18,DC$20:DC$66)</f>
        <v>0</v>
      </c>
      <c r="DD18" s="126">
        <f>SUMIF($C$20:$C$66,$C18,DD$20:DD$66)</f>
        <v>0</v>
      </c>
      <c r="DE18" s="126">
        <f>SUMIF($C$20:$C$66,$C18,DE$20:DE$66)</f>
        <v>0</v>
      </c>
      <c r="DF18" s="126">
        <f>SUMIF($C$20:$C$66,$C18,DF$20:DF$66)</f>
        <v>0</v>
      </c>
      <c r="DG18" s="126">
        <f>SUMIF($C$20:$C$66,$C18,DG$20:DG$66)</f>
        <v>0</v>
      </c>
      <c r="DH18" s="126">
        <f>SUMIF($C$20:$C$66,$C18,DH$20:DH$66)</f>
        <v>0</v>
      </c>
      <c r="DI18" s="126">
        <f>SUMIF($C$20:$C$66,$C18,DI$20:DI$66)</f>
        <v>0</v>
      </c>
      <c r="DJ18" s="126">
        <f>SUMIF($C$20:$C$66,$C18,DJ$20:DJ$66)</f>
        <v>0</v>
      </c>
      <c r="DK18" s="126">
        <f>SUMIF($C$20:$C$66,$C18,DK$20:DK$66)</f>
        <v>0</v>
      </c>
      <c r="DL18" s="126">
        <f>SUMIF($C$20:$C$66,$C18,DL$20:DL$66)</f>
        <v>0</v>
      </c>
      <c r="DM18" s="126">
        <f>SUMIF($C$20:$C$66,$C18,DM$20:DM$66)</f>
        <v>0</v>
      </c>
      <c r="DN18" s="126">
        <f>SUMIF($C$20:$C$66,$C18,DN$20:DN$66)</f>
        <v>0</v>
      </c>
      <c r="DO18" s="126">
        <f>SUMIF($C$20:$C$66,$C18,DO$20:DO$66)</f>
        <v>0</v>
      </c>
      <c r="DP18" s="126">
        <f>SUMIF($C$20:$C$66,$C18,DP$20:DP$66)</f>
        <v>0</v>
      </c>
      <c r="DQ18" s="126">
        <f>SUMIF($C$20:$C$66,$C18,DQ$20:DQ$66)</f>
        <v>0</v>
      </c>
      <c r="DR18" s="126">
        <f>SUMIF($C$20:$C$66,$C18,DR$20:DR$66)</f>
        <v>0</v>
      </c>
      <c r="DS18" s="126">
        <f>SUMIF($C$20:$C$66,$C18,DS$20:DS$66)</f>
        <v>0</v>
      </c>
      <c r="DT18" s="126">
        <f>SUMIF($C$20:$C$66,$C18,DT$20:DT$66)</f>
        <v>0</v>
      </c>
      <c r="DU18" s="126">
        <f>SUMIF($C$20:$C$66,$C18,DU$20:DU$66)</f>
        <v>0</v>
      </c>
      <c r="DV18" s="126">
        <f>SUMIF($C$20:$C$66,$C18,DV$20:DV$66)</f>
        <v>0</v>
      </c>
      <c r="DW18" s="126">
        <f>SUMIF($C$20:$C$66,$C18,DW$20:DW$66)</f>
        <v>0</v>
      </c>
      <c r="DX18" s="126">
        <f>SUMIF($C$20:$C$66,$C18,DX$20:DX$66)</f>
        <v>0</v>
      </c>
      <c r="DY18" s="126">
        <f>SUMIF($C$20:$C$66,$C18,DY$20:DY$66)</f>
        <v>0</v>
      </c>
      <c r="DZ18" s="126">
        <f>SUMIF($C$20:$C$66,$C18,DZ$20:DZ$66)</f>
        <v>0</v>
      </c>
      <c r="EA18" s="126">
        <f>SUMIF($C$20:$C$66,$C18,EA$20:EA$66)</f>
        <v>0</v>
      </c>
      <c r="EB18" s="126">
        <f>SUMIF($C$20:$C$66,$C18,EB$20:EB$66)</f>
        <v>0</v>
      </c>
      <c r="EC18" s="126">
        <f>SUMIF($C$20:$C$66,$C18,EC$20:EC$66)</f>
        <v>0</v>
      </c>
      <c r="ED18" s="126">
        <f>SUMIF($C$20:$C$66,$C18,ED$20:ED$66)</f>
        <v>0</v>
      </c>
      <c r="EE18" s="126">
        <f>SUMIF($C$20:$C$66,$C18,EE$20:EE$66)</f>
        <v>0</v>
      </c>
      <c r="EF18" s="126">
        <f>SUMIF($C$20:$C$66,$C18,EF$20:EF$66)</f>
        <v>0</v>
      </c>
      <c r="EG18" s="126">
        <f>SUMIF($C$20:$C$66,$C18,EG$20:EG$66)</f>
        <v>0</v>
      </c>
      <c r="EH18" s="126">
        <f>SUMIF($C$20:$C$66,$C18,EH$20:EH$66)</f>
        <v>0</v>
      </c>
      <c r="EI18" s="126">
        <f>SUMIF($C$20:$C$66,$C18,EI$20:EI$66)</f>
        <v>0</v>
      </c>
      <c r="EJ18" s="126">
        <f>SUMIF($C$20:$C$66,$C18,EJ$20:EJ$66)</f>
        <v>0</v>
      </c>
      <c r="EK18" s="126">
        <f>SUMIF($C$20:$C$66,$C18,EK$20:EK$66)</f>
        <v>0</v>
      </c>
      <c r="EL18" s="126">
        <f>SUMIF($C$20:$C$66,$C18,EL$20:EL$66)</f>
        <v>0</v>
      </c>
      <c r="EM18" s="193"/>
    </row>
    <row r="19" spans="1:143" ht="15.75" customHeight="1" thickBot="1" x14ac:dyDescent="0.25">
      <c r="A19" s="129" t="s">
        <v>11</v>
      </c>
      <c r="B19" s="130" t="s">
        <v>171</v>
      </c>
      <c r="C19" s="131"/>
      <c r="D19" s="132"/>
      <c r="E19" s="133">
        <f>(W2)</f>
        <v>45838</v>
      </c>
      <c r="F19" s="131"/>
      <c r="G19" s="131"/>
      <c r="H19" s="131"/>
      <c r="I19" s="131"/>
      <c r="J19" s="131"/>
      <c r="K19" s="131"/>
      <c r="L19" s="131"/>
      <c r="M19" s="131"/>
      <c r="N19" s="131"/>
      <c r="O19" s="131"/>
      <c r="P19" s="131"/>
      <c r="Q19" s="131"/>
      <c r="R19" s="131"/>
      <c r="S19" s="131"/>
      <c r="T19" s="131"/>
      <c r="U19" s="131"/>
      <c r="V19" s="131"/>
      <c r="W19" s="132">
        <f>SUM(W5:W18)</f>
        <v>29570</v>
      </c>
      <c r="X19" s="132">
        <f t="shared" ref="X19" si="7">SUM(X5:X18)</f>
        <v>29570</v>
      </c>
      <c r="Y19" s="132">
        <f t="shared" ref="Y19" si="8">SUM(Y5:Y18)</f>
        <v>29570</v>
      </c>
      <c r="Z19" s="132">
        <f t="shared" ref="Z19" si="9">SUM(Z5:Z18)</f>
        <v>29570</v>
      </c>
      <c r="AA19" s="132">
        <f t="shared" ref="AA19" si="10">SUM(AA5:AA18)</f>
        <v>29570</v>
      </c>
      <c r="AB19" s="132">
        <f t="shared" ref="AB19" si="11">SUM(AB5:AB18)</f>
        <v>29570</v>
      </c>
      <c r="AC19" s="132">
        <f t="shared" ref="AC19" si="12">SUM(AC5:AC18)</f>
        <v>29570</v>
      </c>
      <c r="AD19" s="132">
        <f t="shared" ref="AD19" si="13">SUM(AD5:AD18)</f>
        <v>29570</v>
      </c>
      <c r="AE19" s="132">
        <f t="shared" ref="AE19" si="14">SUM(AE5:AE18)</f>
        <v>29570</v>
      </c>
      <c r="AF19" s="132">
        <f t="shared" ref="AF19" si="15">SUM(AF5:AF18)</f>
        <v>29570</v>
      </c>
      <c r="AG19" s="132">
        <f t="shared" ref="AG19" si="16">SUM(AG5:AG18)</f>
        <v>29570</v>
      </c>
      <c r="AH19" s="132">
        <f t="shared" ref="AH19" si="17">SUM(AH5:AH18)</f>
        <v>29570</v>
      </c>
      <c r="AI19" s="132">
        <f t="shared" ref="AI19" si="18">SUM(AI5:AI18)</f>
        <v>30161.4</v>
      </c>
      <c r="AJ19" s="132">
        <f t="shared" ref="AJ19" si="19">SUM(AJ5:AJ18)</f>
        <v>30161.4</v>
      </c>
      <c r="AK19" s="132">
        <f t="shared" ref="AK19" si="20">SUM(AK5:AK18)</f>
        <v>30161.4</v>
      </c>
      <c r="AL19" s="132">
        <f t="shared" ref="AL19" si="21">SUM(AL5:AL18)</f>
        <v>30161.4</v>
      </c>
      <c r="AM19" s="132">
        <f t="shared" ref="AM19" si="22">SUM(AM5:AM18)</f>
        <v>30161.4</v>
      </c>
      <c r="AN19" s="132">
        <f t="shared" ref="AN19" si="23">SUM(AN5:AN18)</f>
        <v>30161.4</v>
      </c>
      <c r="AO19" s="132">
        <f t="shared" ref="AO19" si="24">SUM(AO5:AO18)</f>
        <v>30161.4</v>
      </c>
      <c r="AP19" s="132">
        <f t="shared" ref="AP19" si="25">SUM(AP5:AP18)</f>
        <v>30161.4</v>
      </c>
      <c r="AQ19" s="132">
        <f t="shared" ref="AQ19" si="26">SUM(AQ5:AQ18)</f>
        <v>30161.4</v>
      </c>
      <c r="AR19" s="132">
        <f t="shared" ref="AR19" si="27">SUM(AR5:AR18)</f>
        <v>30161.4</v>
      </c>
      <c r="AS19" s="132">
        <f t="shared" ref="AS19" si="28">SUM(AS5:AS18)</f>
        <v>30161.4</v>
      </c>
      <c r="AT19" s="132">
        <f t="shared" ref="AT19" si="29">SUM(AT5:AT18)</f>
        <v>30161.4</v>
      </c>
      <c r="AU19" s="132">
        <f t="shared" ref="AU19" si="30">SUM(AU5:AU18)</f>
        <v>30764.628000000001</v>
      </c>
      <c r="AV19" s="132">
        <f t="shared" ref="AV19" si="31">SUM(AV5:AV18)</f>
        <v>30764.628000000001</v>
      </c>
      <c r="AW19" s="132">
        <f t="shared" ref="AW19" si="32">SUM(AW5:AW18)</f>
        <v>30764.628000000001</v>
      </c>
      <c r="AX19" s="132">
        <f t="shared" ref="AX19" si="33">SUM(AX5:AX18)</f>
        <v>30764.628000000001</v>
      </c>
      <c r="AY19" s="132">
        <f t="shared" ref="AY19" si="34">SUM(AY5:AY18)</f>
        <v>30764.628000000001</v>
      </c>
      <c r="AZ19" s="132">
        <f t="shared" ref="AZ19" si="35">SUM(AZ5:AZ18)</f>
        <v>30764.628000000001</v>
      </c>
      <c r="BA19" s="132">
        <f t="shared" ref="BA19" si="36">SUM(BA5:BA18)</f>
        <v>30764.628000000001</v>
      </c>
      <c r="BB19" s="132">
        <f t="shared" ref="BB19" si="37">SUM(BB5:BB18)</f>
        <v>30764.628000000001</v>
      </c>
      <c r="BC19" s="132">
        <f t="shared" ref="BC19" si="38">SUM(BC5:BC18)</f>
        <v>30764.628000000001</v>
      </c>
      <c r="BD19" s="132">
        <f t="shared" ref="BD19" si="39">SUM(BD5:BD18)</f>
        <v>30764.628000000001</v>
      </c>
      <c r="BE19" s="132">
        <f t="shared" ref="BE19" si="40">SUM(BE5:BE18)</f>
        <v>30764.628000000001</v>
      </c>
      <c r="BF19" s="132">
        <f t="shared" ref="BF19" si="41">SUM(BF5:BF18)</f>
        <v>30764.628000000001</v>
      </c>
      <c r="BG19" s="132">
        <f t="shared" ref="BG19" si="42">SUM(BG5:BG18)</f>
        <v>31379.920559999999</v>
      </c>
      <c r="BH19" s="132">
        <f t="shared" ref="BH19" si="43">SUM(BH5:BH18)</f>
        <v>31379.920559999999</v>
      </c>
      <c r="BI19" s="132">
        <f t="shared" ref="BI19" si="44">SUM(BI5:BI18)</f>
        <v>31379.920559999999</v>
      </c>
      <c r="BJ19" s="132">
        <f t="shared" ref="BJ19" si="45">SUM(BJ5:BJ18)</f>
        <v>31379.920559999999</v>
      </c>
      <c r="BK19" s="132">
        <f t="shared" ref="BK19" si="46">SUM(BK5:BK18)</f>
        <v>31379.920559999999</v>
      </c>
      <c r="BL19" s="132">
        <f t="shared" ref="BL19" si="47">SUM(BL5:BL18)</f>
        <v>31379.920559999999</v>
      </c>
      <c r="BM19" s="132">
        <f t="shared" ref="BM19" si="48">SUM(BM5:BM18)</f>
        <v>31379.920559999999</v>
      </c>
      <c r="BN19" s="132">
        <f t="shared" ref="BN19" si="49">SUM(BN5:BN18)</f>
        <v>31379.920559999999</v>
      </c>
      <c r="BO19" s="132">
        <f t="shared" ref="BO19" si="50">SUM(BO5:BO18)</f>
        <v>31379.920559999999</v>
      </c>
      <c r="BP19" s="132">
        <f t="shared" ref="BP19" si="51">SUM(BP5:BP18)</f>
        <v>31379.920559999999</v>
      </c>
      <c r="BQ19" s="132">
        <f t="shared" ref="BQ19" si="52">SUM(BQ5:BQ18)</f>
        <v>31379.920559999999</v>
      </c>
      <c r="BR19" s="132">
        <f t="shared" ref="BR19" si="53">SUM(BR5:BR18)</f>
        <v>31379.920559999999</v>
      </c>
      <c r="BS19" s="132">
        <f t="shared" ref="BS19" si="54">SUM(BS5:BS18)</f>
        <v>32007.518971200014</v>
      </c>
      <c r="BT19" s="132">
        <f t="shared" ref="BT19" si="55">SUM(BT5:BT18)</f>
        <v>32007.518971200014</v>
      </c>
      <c r="BU19" s="132">
        <f t="shared" ref="BU19" si="56">SUM(BU5:BU18)</f>
        <v>32007.518971200014</v>
      </c>
      <c r="BV19" s="132">
        <f t="shared" ref="BV19" si="57">SUM(BV5:BV18)</f>
        <v>32007.518971200014</v>
      </c>
      <c r="BW19" s="132">
        <f t="shared" ref="BW19" si="58">SUM(BW5:BW18)</f>
        <v>32007.518971200014</v>
      </c>
      <c r="BX19" s="132">
        <f t="shared" ref="BX19" si="59">SUM(BX5:BX18)</f>
        <v>32007.518971200014</v>
      </c>
      <c r="BY19" s="132">
        <f t="shared" ref="BY19" si="60">SUM(BY5:BY18)</f>
        <v>32007.518971200014</v>
      </c>
      <c r="BZ19" s="132">
        <f t="shared" ref="BZ19" si="61">SUM(BZ5:BZ18)</f>
        <v>32007.518971200014</v>
      </c>
      <c r="CA19" s="132">
        <f t="shared" ref="CA19" si="62">SUM(CA5:CA18)</f>
        <v>32007.518971200014</v>
      </c>
      <c r="CB19" s="132">
        <f t="shared" ref="CB19" si="63">SUM(CB5:CB18)</f>
        <v>32007.518971200014</v>
      </c>
      <c r="CC19" s="132">
        <f t="shared" ref="CC19" si="64">SUM(CC5:CC18)</f>
        <v>32007.518971200014</v>
      </c>
      <c r="CD19" s="132">
        <f t="shared" ref="CD19" si="65">SUM(CD5:CD18)</f>
        <v>32007.518971200014</v>
      </c>
      <c r="CE19" s="132">
        <f t="shared" ref="CE19" si="66">SUM(CE5:CE18)</f>
        <v>32647.669350623983</v>
      </c>
      <c r="CF19" s="132">
        <f t="shared" ref="CF19" si="67">SUM(CF5:CF18)</f>
        <v>32647.669350623983</v>
      </c>
      <c r="CG19" s="132">
        <f t="shared" ref="CG19" si="68">SUM(CG5:CG18)</f>
        <v>32647.669350623983</v>
      </c>
      <c r="CH19" s="132">
        <f t="shared" ref="CH19" si="69">SUM(CH5:CH18)</f>
        <v>32647.669350623983</v>
      </c>
      <c r="CI19" s="132">
        <f t="shared" ref="CI19" si="70">SUM(CI5:CI18)</f>
        <v>32647.669350623983</v>
      </c>
      <c r="CJ19" s="132">
        <f t="shared" ref="CJ19" si="71">SUM(CJ5:CJ18)</f>
        <v>32647.669350623983</v>
      </c>
      <c r="CK19" s="132">
        <f t="shared" ref="CK19" si="72">SUM(CK5:CK18)</f>
        <v>32647.669350623983</v>
      </c>
      <c r="CL19" s="132">
        <f t="shared" ref="CL19" si="73">SUM(CL5:CL18)</f>
        <v>32647.669350623983</v>
      </c>
      <c r="CM19" s="132">
        <f t="shared" ref="CM19" si="74">SUM(CM5:CM18)</f>
        <v>32647.669350623983</v>
      </c>
      <c r="CN19" s="132">
        <f t="shared" ref="CN19" si="75">SUM(CN5:CN18)</f>
        <v>32647.669350623983</v>
      </c>
      <c r="CO19" s="132">
        <f t="shared" ref="CO19" si="76">SUM(CO5:CO18)</f>
        <v>32647.669350623983</v>
      </c>
      <c r="CP19" s="132">
        <f t="shared" ref="CP19" si="77">SUM(CP5:CP18)</f>
        <v>32647.669350623983</v>
      </c>
      <c r="CQ19" s="132">
        <f t="shared" ref="CQ19" si="78">SUM(CQ5:CQ18)</f>
        <v>33300.622737636499</v>
      </c>
      <c r="CR19" s="132">
        <f t="shared" ref="CR19" si="79">SUM(CR5:CR18)</f>
        <v>33300.622737636499</v>
      </c>
      <c r="CS19" s="132">
        <f t="shared" ref="CS19" si="80">SUM(CS5:CS18)</f>
        <v>33300.622737636499</v>
      </c>
      <c r="CT19" s="132">
        <f t="shared" ref="CT19" si="81">SUM(CT5:CT18)</f>
        <v>33300.622737636499</v>
      </c>
      <c r="CU19" s="132">
        <f t="shared" ref="CU19" si="82">SUM(CU5:CU18)</f>
        <v>33300.622737636499</v>
      </c>
      <c r="CV19" s="132">
        <f t="shared" ref="CV19" si="83">SUM(CV5:CV18)</f>
        <v>33300.622737636499</v>
      </c>
      <c r="CW19" s="132">
        <f t="shared" ref="CW19" si="84">SUM(CW5:CW18)</f>
        <v>33300.622737636499</v>
      </c>
      <c r="CX19" s="132">
        <f t="shared" ref="CX19" si="85">SUM(CX5:CX18)</f>
        <v>33300.622737636499</v>
      </c>
      <c r="CY19" s="132">
        <f t="shared" ref="CY19" si="86">SUM(CY5:CY18)</f>
        <v>33300.622737636499</v>
      </c>
      <c r="CZ19" s="132">
        <f t="shared" ref="CZ19" si="87">SUM(CZ5:CZ18)</f>
        <v>33300.622737636499</v>
      </c>
      <c r="DA19" s="132">
        <f t="shared" ref="DA19" si="88">SUM(DA5:DA18)</f>
        <v>33300.622737636499</v>
      </c>
      <c r="DB19" s="132">
        <f t="shared" ref="DB19" si="89">SUM(DB5:DB18)</f>
        <v>33300.622737636499</v>
      </c>
      <c r="DC19" s="132">
        <f t="shared" ref="DC19" si="90">SUM(DC5:DC18)</f>
        <v>33966.6351923892</v>
      </c>
      <c r="DD19" s="132">
        <f t="shared" ref="DD19" si="91">SUM(DD5:DD18)</f>
        <v>33966.6351923892</v>
      </c>
      <c r="DE19" s="132">
        <f t="shared" ref="DE19" si="92">SUM(DE5:DE18)</f>
        <v>33966.6351923892</v>
      </c>
      <c r="DF19" s="132">
        <f t="shared" ref="DF19" si="93">SUM(DF5:DF18)</f>
        <v>33966.6351923892</v>
      </c>
      <c r="DG19" s="132">
        <f t="shared" ref="DG19" si="94">SUM(DG5:DG18)</f>
        <v>33966.6351923892</v>
      </c>
      <c r="DH19" s="132">
        <f t="shared" ref="DH19" si="95">SUM(DH5:DH18)</f>
        <v>33966.6351923892</v>
      </c>
      <c r="DI19" s="132">
        <f t="shared" ref="DI19" si="96">SUM(DI5:DI18)</f>
        <v>33966.6351923892</v>
      </c>
      <c r="DJ19" s="132">
        <f t="shared" ref="DJ19" si="97">SUM(DJ5:DJ18)</f>
        <v>33966.6351923892</v>
      </c>
      <c r="DK19" s="132">
        <f t="shared" ref="DK19" si="98">SUM(DK5:DK18)</f>
        <v>33966.6351923892</v>
      </c>
      <c r="DL19" s="132">
        <f t="shared" ref="DL19" si="99">SUM(DL5:DL18)</f>
        <v>33966.6351923892</v>
      </c>
      <c r="DM19" s="132">
        <f t="shared" ref="DM19" si="100">SUM(DM5:DM18)</f>
        <v>33966.6351923892</v>
      </c>
      <c r="DN19" s="132">
        <f t="shared" ref="DN19" si="101">SUM(DN5:DN18)</f>
        <v>33966.6351923892</v>
      </c>
      <c r="DO19" s="132">
        <f t="shared" ref="DO19" si="102">SUM(DO5:DO18)</f>
        <v>34645.967896236987</v>
      </c>
      <c r="DP19" s="132">
        <f t="shared" ref="DP19" si="103">SUM(DP5:DP18)</f>
        <v>34645.967896236987</v>
      </c>
      <c r="DQ19" s="132">
        <f t="shared" ref="DQ19" si="104">SUM(DQ5:DQ18)</f>
        <v>34645.967896236987</v>
      </c>
      <c r="DR19" s="132">
        <f t="shared" ref="DR19" si="105">SUM(DR5:DR18)</f>
        <v>34645.967896236987</v>
      </c>
      <c r="DS19" s="132">
        <f t="shared" ref="DS19" si="106">SUM(DS5:DS18)</f>
        <v>34645.967896236987</v>
      </c>
      <c r="DT19" s="132">
        <f t="shared" ref="DT19" si="107">SUM(DT5:DT18)</f>
        <v>34645.967896236987</v>
      </c>
      <c r="DU19" s="132">
        <f t="shared" ref="DU19" si="108">SUM(DU5:DU18)</f>
        <v>34645.967896236987</v>
      </c>
      <c r="DV19" s="132">
        <f t="shared" ref="DV19" si="109">SUM(DV5:DV18)</f>
        <v>34645.967896236987</v>
      </c>
      <c r="DW19" s="132">
        <f t="shared" ref="DW19" si="110">SUM(DW5:DW18)</f>
        <v>34645.967896236987</v>
      </c>
      <c r="DX19" s="132">
        <f t="shared" ref="DX19" si="111">SUM(DX5:DX18)</f>
        <v>34645.967896236987</v>
      </c>
      <c r="DY19" s="132">
        <f t="shared" ref="DY19" si="112">SUM(DY5:DY18)</f>
        <v>34645.967896236987</v>
      </c>
      <c r="DZ19" s="132">
        <f t="shared" ref="DZ19" si="113">SUM(DZ5:DZ18)</f>
        <v>34645.967896236987</v>
      </c>
      <c r="EA19" s="132">
        <f t="shared" ref="EA19" si="114">SUM(EA5:EA18)</f>
        <v>35338.887254161738</v>
      </c>
      <c r="EB19" s="132">
        <f t="shared" ref="EB19" si="115">SUM(EB5:EB18)</f>
        <v>35338.887254161738</v>
      </c>
      <c r="EC19" s="132">
        <f t="shared" ref="EC19" si="116">SUM(EC5:EC18)</f>
        <v>35338.887254161738</v>
      </c>
      <c r="ED19" s="132">
        <f t="shared" ref="ED19" si="117">SUM(ED5:ED18)</f>
        <v>35338.887254161738</v>
      </c>
      <c r="EE19" s="132">
        <f t="shared" ref="EE19" si="118">SUM(EE5:EE18)</f>
        <v>35338.887254161738</v>
      </c>
      <c r="EF19" s="132">
        <f t="shared" ref="EF19" si="119">SUM(EF5:EF18)</f>
        <v>35338.887254161738</v>
      </c>
      <c r="EG19" s="132">
        <f t="shared" ref="EG19" si="120">SUM(EG5:EG18)</f>
        <v>35338.887254161738</v>
      </c>
      <c r="EH19" s="132">
        <f t="shared" ref="EH19" si="121">SUM(EH5:EH18)</f>
        <v>35338.887254161738</v>
      </c>
      <c r="EI19" s="132">
        <f t="shared" ref="EI19" si="122">SUM(EI5:EI18)</f>
        <v>35338.887254161738</v>
      </c>
      <c r="EJ19" s="132">
        <f t="shared" ref="EJ19" si="123">SUM(EJ5:EJ18)</f>
        <v>35338.887254161738</v>
      </c>
      <c r="EK19" s="132">
        <f t="shared" ref="EK19" si="124">SUM(EK5:EK18)</f>
        <v>35338.887254161738</v>
      </c>
      <c r="EL19" s="132">
        <f t="shared" ref="EL19" si="125">SUM(EL5:EL18)</f>
        <v>35338.887254161738</v>
      </c>
      <c r="EM19" s="195"/>
    </row>
    <row r="20" spans="1:143" ht="15.75" customHeight="1" x14ac:dyDescent="0.2">
      <c r="A20" s="123">
        <v>1</v>
      </c>
      <c r="B20" s="88">
        <v>1</v>
      </c>
      <c r="C20" s="61" t="s">
        <v>161</v>
      </c>
      <c r="D20" s="241">
        <v>750</v>
      </c>
      <c r="E20" s="134">
        <f>W20/D20</f>
        <v>1.1333333333333333</v>
      </c>
      <c r="U20" s="27"/>
      <c r="V20" s="7"/>
      <c r="W20" s="270">
        <v>850</v>
      </c>
      <c r="X20" s="135">
        <f t="shared" ref="X20:AG29" si="126">($D20*$E20)*(1+Rental_Increase3)^(X$3-1)</f>
        <v>850</v>
      </c>
      <c r="Y20" s="135">
        <f t="shared" si="126"/>
        <v>850</v>
      </c>
      <c r="Z20" s="135">
        <f t="shared" si="126"/>
        <v>850</v>
      </c>
      <c r="AA20" s="135">
        <f t="shared" si="126"/>
        <v>850</v>
      </c>
      <c r="AB20" s="135">
        <f t="shared" si="126"/>
        <v>850</v>
      </c>
      <c r="AC20" s="135">
        <f t="shared" si="126"/>
        <v>850</v>
      </c>
      <c r="AD20" s="135">
        <f t="shared" si="126"/>
        <v>850</v>
      </c>
      <c r="AE20" s="135">
        <f t="shared" si="126"/>
        <v>850</v>
      </c>
      <c r="AF20" s="135">
        <f t="shared" si="126"/>
        <v>850</v>
      </c>
      <c r="AG20" s="135">
        <f t="shared" si="126"/>
        <v>850</v>
      </c>
      <c r="AH20" s="135">
        <f t="shared" ref="AH20:AW30" si="127">($D20*$E20)*(1+Rental_Increase3)^(AH$3-1)</f>
        <v>850</v>
      </c>
      <c r="AI20" s="135">
        <f t="shared" si="127"/>
        <v>867</v>
      </c>
      <c r="AJ20" s="135">
        <f t="shared" si="127"/>
        <v>867</v>
      </c>
      <c r="AK20" s="135">
        <f t="shared" si="127"/>
        <v>867</v>
      </c>
      <c r="AL20" s="135">
        <f t="shared" si="127"/>
        <v>867</v>
      </c>
      <c r="AM20" s="135">
        <f t="shared" si="127"/>
        <v>867</v>
      </c>
      <c r="AN20" s="135">
        <f t="shared" si="127"/>
        <v>867</v>
      </c>
      <c r="AO20" s="135">
        <f t="shared" si="127"/>
        <v>867</v>
      </c>
      <c r="AP20" s="135">
        <f t="shared" si="127"/>
        <v>867</v>
      </c>
      <c r="AQ20" s="135">
        <f t="shared" si="127"/>
        <v>867</v>
      </c>
      <c r="AR20" s="135">
        <f t="shared" ref="AR20:BG30" si="128">($D20*$E20)*(1+Rental_Increase3)^(AR$3-1)</f>
        <v>867</v>
      </c>
      <c r="AS20" s="135">
        <f t="shared" si="128"/>
        <v>867</v>
      </c>
      <c r="AT20" s="135">
        <f t="shared" si="128"/>
        <v>867</v>
      </c>
      <c r="AU20" s="135">
        <f t="shared" si="128"/>
        <v>884.34</v>
      </c>
      <c r="AV20" s="135">
        <f t="shared" si="128"/>
        <v>884.34</v>
      </c>
      <c r="AW20" s="135">
        <f t="shared" si="128"/>
        <v>884.34</v>
      </c>
      <c r="AX20" s="135">
        <f t="shared" si="128"/>
        <v>884.34</v>
      </c>
      <c r="AY20" s="135">
        <f t="shared" si="128"/>
        <v>884.34</v>
      </c>
      <c r="AZ20" s="135">
        <f t="shared" si="128"/>
        <v>884.34</v>
      </c>
      <c r="BA20" s="135">
        <f t="shared" si="128"/>
        <v>884.34</v>
      </c>
      <c r="BB20" s="135">
        <f t="shared" ref="BB20:BQ30" si="129">($D20*$E20)*(1+Rental_Increase3)^(BB$3-1)</f>
        <v>884.34</v>
      </c>
      <c r="BC20" s="135">
        <f t="shared" si="129"/>
        <v>884.34</v>
      </c>
      <c r="BD20" s="135">
        <f t="shared" si="129"/>
        <v>884.34</v>
      </c>
      <c r="BE20" s="135">
        <f t="shared" si="129"/>
        <v>884.34</v>
      </c>
      <c r="BF20" s="135">
        <f t="shared" si="129"/>
        <v>884.34</v>
      </c>
      <c r="BG20" s="135">
        <f t="shared" si="129"/>
        <v>902.02679999999998</v>
      </c>
      <c r="BH20" s="135">
        <f t="shared" si="129"/>
        <v>902.02679999999998</v>
      </c>
      <c r="BI20" s="135">
        <f t="shared" si="129"/>
        <v>902.02679999999998</v>
      </c>
      <c r="BJ20" s="135">
        <f t="shared" si="129"/>
        <v>902.02679999999998</v>
      </c>
      <c r="BK20" s="135">
        <f t="shared" si="129"/>
        <v>902.02679999999998</v>
      </c>
      <c r="BL20" s="135">
        <f t="shared" ref="BL20:CA30" si="130">($D20*$E20)*(1+Rental_Increase3)^(BL$3-1)</f>
        <v>902.02679999999998</v>
      </c>
      <c r="BM20" s="135">
        <f t="shared" si="130"/>
        <v>902.02679999999998</v>
      </c>
      <c r="BN20" s="135">
        <f t="shared" si="130"/>
        <v>902.02679999999998</v>
      </c>
      <c r="BO20" s="135">
        <f t="shared" si="130"/>
        <v>902.02679999999998</v>
      </c>
      <c r="BP20" s="135">
        <f t="shared" si="130"/>
        <v>902.02679999999998</v>
      </c>
      <c r="BQ20" s="135">
        <f t="shared" si="130"/>
        <v>902.02679999999998</v>
      </c>
      <c r="BR20" s="135">
        <f t="shared" si="130"/>
        <v>902.02679999999998</v>
      </c>
      <c r="BS20" s="135">
        <f t="shared" si="130"/>
        <v>920.06733599999995</v>
      </c>
      <c r="BT20" s="135">
        <f t="shared" si="130"/>
        <v>920.06733599999995</v>
      </c>
      <c r="BU20" s="135">
        <f t="shared" si="130"/>
        <v>920.06733599999995</v>
      </c>
      <c r="BV20" s="135">
        <f t="shared" ref="BV20:CK33" si="131">($D20*$E20)*(1+Rental_Increase3)^(BV$3-1)</f>
        <v>920.06733599999995</v>
      </c>
      <c r="BW20" s="135">
        <f t="shared" si="131"/>
        <v>920.06733599999995</v>
      </c>
      <c r="BX20" s="135">
        <f t="shared" si="131"/>
        <v>920.06733599999995</v>
      </c>
      <c r="BY20" s="135">
        <f t="shared" si="131"/>
        <v>920.06733599999995</v>
      </c>
      <c r="BZ20" s="135">
        <f t="shared" si="131"/>
        <v>920.06733599999995</v>
      </c>
      <c r="CA20" s="135">
        <f t="shared" si="131"/>
        <v>920.06733599999995</v>
      </c>
      <c r="CB20" s="135">
        <f t="shared" si="131"/>
        <v>920.06733599999995</v>
      </c>
      <c r="CC20" s="135">
        <f t="shared" si="131"/>
        <v>920.06733599999995</v>
      </c>
      <c r="CD20" s="135">
        <f t="shared" si="131"/>
        <v>920.06733599999995</v>
      </c>
      <c r="CE20" s="135">
        <f t="shared" si="131"/>
        <v>938.46868272000006</v>
      </c>
      <c r="CF20" s="135">
        <f t="shared" ref="CF20:CU33" si="132">($D20*$E20)*(1+Rental_Increase3)^(CF$3-1)</f>
        <v>938.46868272000006</v>
      </c>
      <c r="CG20" s="135">
        <f t="shared" si="132"/>
        <v>938.46868272000006</v>
      </c>
      <c r="CH20" s="135">
        <f t="shared" si="132"/>
        <v>938.46868272000006</v>
      </c>
      <c r="CI20" s="135">
        <f t="shared" si="132"/>
        <v>938.46868272000006</v>
      </c>
      <c r="CJ20" s="135">
        <f t="shared" si="132"/>
        <v>938.46868272000006</v>
      </c>
      <c r="CK20" s="135">
        <f t="shared" si="132"/>
        <v>938.46868272000006</v>
      </c>
      <c r="CL20" s="135">
        <f t="shared" si="132"/>
        <v>938.46868272000006</v>
      </c>
      <c r="CM20" s="135">
        <f t="shared" si="132"/>
        <v>938.46868272000006</v>
      </c>
      <c r="CN20" s="135">
        <f t="shared" si="132"/>
        <v>938.46868272000006</v>
      </c>
      <c r="CO20" s="135">
        <f t="shared" si="132"/>
        <v>938.46868272000006</v>
      </c>
      <c r="CP20" s="135">
        <f t="shared" ref="CP20:DE33" si="133">($D20*$E20)*(1+Rental_Increase3)^(CP$3-1)</f>
        <v>938.46868272000006</v>
      </c>
      <c r="CQ20" s="135">
        <f t="shared" si="133"/>
        <v>957.2380563744</v>
      </c>
      <c r="CR20" s="135">
        <f t="shared" si="133"/>
        <v>957.2380563744</v>
      </c>
      <c r="CS20" s="135">
        <f t="shared" si="133"/>
        <v>957.2380563744</v>
      </c>
      <c r="CT20" s="135">
        <f t="shared" si="133"/>
        <v>957.2380563744</v>
      </c>
      <c r="CU20" s="135">
        <f t="shared" si="133"/>
        <v>957.2380563744</v>
      </c>
      <c r="CV20" s="135">
        <f t="shared" si="133"/>
        <v>957.2380563744</v>
      </c>
      <c r="CW20" s="135">
        <f t="shared" si="133"/>
        <v>957.2380563744</v>
      </c>
      <c r="CX20" s="135">
        <f t="shared" si="133"/>
        <v>957.2380563744</v>
      </c>
      <c r="CY20" s="135">
        <f t="shared" si="133"/>
        <v>957.2380563744</v>
      </c>
      <c r="CZ20" s="135">
        <f t="shared" ref="CZ20:DO33" si="134">($D20*$E20)*(1+Rental_Increase3)^(CZ$3-1)</f>
        <v>957.2380563744</v>
      </c>
      <c r="DA20" s="135">
        <f t="shared" si="134"/>
        <v>957.2380563744</v>
      </c>
      <c r="DB20" s="135">
        <f t="shared" si="134"/>
        <v>957.2380563744</v>
      </c>
      <c r="DC20" s="135">
        <f t="shared" si="134"/>
        <v>976.38281750188787</v>
      </c>
      <c r="DD20" s="135">
        <f t="shared" si="134"/>
        <v>976.38281750188787</v>
      </c>
      <c r="DE20" s="135">
        <f t="shared" si="134"/>
        <v>976.38281750188787</v>
      </c>
      <c r="DF20" s="135">
        <f t="shared" si="134"/>
        <v>976.38281750188787</v>
      </c>
      <c r="DG20" s="135">
        <f t="shared" si="134"/>
        <v>976.38281750188787</v>
      </c>
      <c r="DH20" s="135">
        <f t="shared" si="134"/>
        <v>976.38281750188787</v>
      </c>
      <c r="DI20" s="135">
        <f t="shared" si="134"/>
        <v>976.38281750188787</v>
      </c>
      <c r="DJ20" s="135">
        <f t="shared" ref="DJ20:DY33" si="135">($D20*$E20)*(1+Rental_Increase3)^(DJ$3-1)</f>
        <v>976.38281750188787</v>
      </c>
      <c r="DK20" s="135">
        <f t="shared" si="135"/>
        <v>976.38281750188787</v>
      </c>
      <c r="DL20" s="135">
        <f t="shared" si="135"/>
        <v>976.38281750188787</v>
      </c>
      <c r="DM20" s="135">
        <f t="shared" si="135"/>
        <v>976.38281750188787</v>
      </c>
      <c r="DN20" s="135">
        <f t="shared" si="135"/>
        <v>976.38281750188787</v>
      </c>
      <c r="DO20" s="135">
        <f t="shared" si="135"/>
        <v>995.91047385192564</v>
      </c>
      <c r="DP20" s="135">
        <f t="shared" si="135"/>
        <v>995.91047385192564</v>
      </c>
      <c r="DQ20" s="135">
        <f t="shared" si="135"/>
        <v>995.91047385192564</v>
      </c>
      <c r="DR20" s="135">
        <f t="shared" si="135"/>
        <v>995.91047385192564</v>
      </c>
      <c r="DS20" s="135">
        <f t="shared" si="135"/>
        <v>995.91047385192564</v>
      </c>
      <c r="DT20" s="135">
        <f t="shared" ref="DT20:EI33" si="136">($D20*$E20)*(1+Rental_Increase3)^(DT$3-1)</f>
        <v>995.91047385192564</v>
      </c>
      <c r="DU20" s="135">
        <f t="shared" si="136"/>
        <v>995.91047385192564</v>
      </c>
      <c r="DV20" s="135">
        <f t="shared" si="136"/>
        <v>995.91047385192564</v>
      </c>
      <c r="DW20" s="135">
        <f t="shared" si="136"/>
        <v>995.91047385192564</v>
      </c>
      <c r="DX20" s="135">
        <f t="shared" si="136"/>
        <v>995.91047385192564</v>
      </c>
      <c r="DY20" s="135">
        <f t="shared" si="136"/>
        <v>995.91047385192564</v>
      </c>
      <c r="DZ20" s="135">
        <f t="shared" si="136"/>
        <v>995.91047385192564</v>
      </c>
      <c r="EA20" s="135">
        <f t="shared" si="136"/>
        <v>1015.8286833289642</v>
      </c>
      <c r="EB20" s="135">
        <f t="shared" si="136"/>
        <v>1015.8286833289642</v>
      </c>
      <c r="EC20" s="135">
        <f t="shared" si="136"/>
        <v>1015.8286833289642</v>
      </c>
      <c r="ED20" s="135">
        <f t="shared" ref="ED20:EL33" si="137">($D20*$E20)*(1+Rental_Increase3)^(ED$3-1)</f>
        <v>1015.8286833289642</v>
      </c>
      <c r="EE20" s="135">
        <f t="shared" si="137"/>
        <v>1015.8286833289642</v>
      </c>
      <c r="EF20" s="135">
        <f t="shared" si="137"/>
        <v>1015.8286833289642</v>
      </c>
      <c r="EG20" s="135">
        <f t="shared" si="137"/>
        <v>1015.8286833289642</v>
      </c>
      <c r="EH20" s="135">
        <f t="shared" si="137"/>
        <v>1015.8286833289642</v>
      </c>
      <c r="EI20" s="135">
        <f t="shared" si="137"/>
        <v>1015.8286833289642</v>
      </c>
      <c r="EJ20" s="135">
        <f t="shared" si="137"/>
        <v>1015.8286833289642</v>
      </c>
      <c r="EK20" s="135">
        <f t="shared" si="137"/>
        <v>1015.8286833289642</v>
      </c>
      <c r="EL20" s="135">
        <f t="shared" si="137"/>
        <v>1015.8286833289642</v>
      </c>
      <c r="EM20" s="193"/>
    </row>
    <row r="21" spans="1:143" ht="15.75" customHeight="1" x14ac:dyDescent="0.2">
      <c r="A21" s="123">
        <v>1</v>
      </c>
      <c r="B21" s="88">
        <f>B20+1</f>
        <v>2</v>
      </c>
      <c r="C21" s="61" t="s">
        <v>161</v>
      </c>
      <c r="D21" s="241">
        <v>750</v>
      </c>
      <c r="E21" s="134">
        <f t="shared" ref="E21:E55" si="138">W21/D21</f>
        <v>1.1333333333333333</v>
      </c>
      <c r="U21" s="27"/>
      <c r="V21" s="7"/>
      <c r="W21" s="270">
        <v>850</v>
      </c>
      <c r="X21" s="135">
        <f t="shared" si="126"/>
        <v>850</v>
      </c>
      <c r="Y21" s="135">
        <f t="shared" si="126"/>
        <v>850</v>
      </c>
      <c r="Z21" s="135">
        <f t="shared" si="126"/>
        <v>850</v>
      </c>
      <c r="AA21" s="135">
        <f t="shared" si="126"/>
        <v>850</v>
      </c>
      <c r="AB21" s="135">
        <f t="shared" si="126"/>
        <v>850</v>
      </c>
      <c r="AC21" s="135">
        <f t="shared" si="126"/>
        <v>850</v>
      </c>
      <c r="AD21" s="135">
        <f t="shared" si="126"/>
        <v>850</v>
      </c>
      <c r="AE21" s="135">
        <f t="shared" si="126"/>
        <v>850</v>
      </c>
      <c r="AF21" s="135">
        <f t="shared" si="126"/>
        <v>850</v>
      </c>
      <c r="AG21" s="135">
        <f t="shared" si="126"/>
        <v>850</v>
      </c>
      <c r="AH21" s="135">
        <f t="shared" si="127"/>
        <v>850</v>
      </c>
      <c r="AI21" s="135">
        <f t="shared" si="127"/>
        <v>867</v>
      </c>
      <c r="AJ21" s="135">
        <f t="shared" si="127"/>
        <v>867</v>
      </c>
      <c r="AK21" s="135">
        <f t="shared" si="127"/>
        <v>867</v>
      </c>
      <c r="AL21" s="135">
        <f t="shared" si="127"/>
        <v>867</v>
      </c>
      <c r="AM21" s="135">
        <f t="shared" si="127"/>
        <v>867</v>
      </c>
      <c r="AN21" s="135">
        <f t="shared" si="127"/>
        <v>867</v>
      </c>
      <c r="AO21" s="135">
        <f t="shared" si="127"/>
        <v>867</v>
      </c>
      <c r="AP21" s="135">
        <f t="shared" si="127"/>
        <v>867</v>
      </c>
      <c r="AQ21" s="135">
        <f t="shared" si="127"/>
        <v>867</v>
      </c>
      <c r="AR21" s="135">
        <f t="shared" si="128"/>
        <v>867</v>
      </c>
      <c r="AS21" s="135">
        <f t="shared" si="128"/>
        <v>867</v>
      </c>
      <c r="AT21" s="135">
        <f t="shared" si="128"/>
        <v>867</v>
      </c>
      <c r="AU21" s="135">
        <f t="shared" si="128"/>
        <v>884.34</v>
      </c>
      <c r="AV21" s="135">
        <f t="shared" si="128"/>
        <v>884.34</v>
      </c>
      <c r="AW21" s="135">
        <f t="shared" si="128"/>
        <v>884.34</v>
      </c>
      <c r="AX21" s="135">
        <f t="shared" si="128"/>
        <v>884.34</v>
      </c>
      <c r="AY21" s="135">
        <f t="shared" si="128"/>
        <v>884.34</v>
      </c>
      <c r="AZ21" s="135">
        <f t="shared" si="128"/>
        <v>884.34</v>
      </c>
      <c r="BA21" s="135">
        <f t="shared" si="128"/>
        <v>884.34</v>
      </c>
      <c r="BB21" s="135">
        <f t="shared" si="129"/>
        <v>884.34</v>
      </c>
      <c r="BC21" s="135">
        <f t="shared" si="129"/>
        <v>884.34</v>
      </c>
      <c r="BD21" s="135">
        <f t="shared" si="129"/>
        <v>884.34</v>
      </c>
      <c r="BE21" s="135">
        <f t="shared" si="129"/>
        <v>884.34</v>
      </c>
      <c r="BF21" s="135">
        <f t="shared" si="129"/>
        <v>884.34</v>
      </c>
      <c r="BG21" s="135">
        <f t="shared" si="129"/>
        <v>902.02679999999998</v>
      </c>
      <c r="BH21" s="135">
        <f t="shared" si="129"/>
        <v>902.02679999999998</v>
      </c>
      <c r="BI21" s="135">
        <f t="shared" si="129"/>
        <v>902.02679999999998</v>
      </c>
      <c r="BJ21" s="135">
        <f t="shared" si="129"/>
        <v>902.02679999999998</v>
      </c>
      <c r="BK21" s="135">
        <f t="shared" si="129"/>
        <v>902.02679999999998</v>
      </c>
      <c r="BL21" s="135">
        <f t="shared" si="130"/>
        <v>902.02679999999998</v>
      </c>
      <c r="BM21" s="135">
        <f t="shared" si="130"/>
        <v>902.02679999999998</v>
      </c>
      <c r="BN21" s="135">
        <f t="shared" si="130"/>
        <v>902.02679999999998</v>
      </c>
      <c r="BO21" s="135">
        <f t="shared" si="130"/>
        <v>902.02679999999998</v>
      </c>
      <c r="BP21" s="135">
        <f t="shared" si="130"/>
        <v>902.02679999999998</v>
      </c>
      <c r="BQ21" s="135">
        <f t="shared" si="130"/>
        <v>902.02679999999998</v>
      </c>
      <c r="BR21" s="135">
        <f t="shared" si="130"/>
        <v>902.02679999999998</v>
      </c>
      <c r="BS21" s="135">
        <f t="shared" si="130"/>
        <v>920.06733599999995</v>
      </c>
      <c r="BT21" s="135">
        <f t="shared" si="130"/>
        <v>920.06733599999995</v>
      </c>
      <c r="BU21" s="135">
        <f t="shared" si="130"/>
        <v>920.06733599999995</v>
      </c>
      <c r="BV21" s="135">
        <f t="shared" si="131"/>
        <v>920.06733599999995</v>
      </c>
      <c r="BW21" s="135">
        <f t="shared" si="131"/>
        <v>920.06733599999995</v>
      </c>
      <c r="BX21" s="135">
        <f t="shared" si="131"/>
        <v>920.06733599999995</v>
      </c>
      <c r="BY21" s="135">
        <f t="shared" si="131"/>
        <v>920.06733599999995</v>
      </c>
      <c r="BZ21" s="135">
        <f t="shared" si="131"/>
        <v>920.06733599999995</v>
      </c>
      <c r="CA21" s="135">
        <f t="shared" si="131"/>
        <v>920.06733599999995</v>
      </c>
      <c r="CB21" s="135">
        <f t="shared" si="131"/>
        <v>920.06733599999995</v>
      </c>
      <c r="CC21" s="135">
        <f t="shared" si="131"/>
        <v>920.06733599999995</v>
      </c>
      <c r="CD21" s="135">
        <f t="shared" si="131"/>
        <v>920.06733599999995</v>
      </c>
      <c r="CE21" s="135">
        <f t="shared" si="131"/>
        <v>938.46868272000006</v>
      </c>
      <c r="CF21" s="135">
        <f t="shared" si="132"/>
        <v>938.46868272000006</v>
      </c>
      <c r="CG21" s="135">
        <f t="shared" si="132"/>
        <v>938.46868272000006</v>
      </c>
      <c r="CH21" s="135">
        <f t="shared" si="132"/>
        <v>938.46868272000006</v>
      </c>
      <c r="CI21" s="135">
        <f t="shared" si="132"/>
        <v>938.46868272000006</v>
      </c>
      <c r="CJ21" s="135">
        <f t="shared" si="132"/>
        <v>938.46868272000006</v>
      </c>
      <c r="CK21" s="135">
        <f t="shared" si="132"/>
        <v>938.46868272000006</v>
      </c>
      <c r="CL21" s="135">
        <f t="shared" si="132"/>
        <v>938.46868272000006</v>
      </c>
      <c r="CM21" s="135">
        <f t="shared" si="132"/>
        <v>938.46868272000006</v>
      </c>
      <c r="CN21" s="135">
        <f t="shared" si="132"/>
        <v>938.46868272000006</v>
      </c>
      <c r="CO21" s="135">
        <f t="shared" si="132"/>
        <v>938.46868272000006</v>
      </c>
      <c r="CP21" s="135">
        <f t="shared" si="133"/>
        <v>938.46868272000006</v>
      </c>
      <c r="CQ21" s="135">
        <f t="shared" si="133"/>
        <v>957.2380563744</v>
      </c>
      <c r="CR21" s="135">
        <f t="shared" si="133"/>
        <v>957.2380563744</v>
      </c>
      <c r="CS21" s="135">
        <f t="shared" si="133"/>
        <v>957.2380563744</v>
      </c>
      <c r="CT21" s="135">
        <f t="shared" si="133"/>
        <v>957.2380563744</v>
      </c>
      <c r="CU21" s="135">
        <f t="shared" si="133"/>
        <v>957.2380563744</v>
      </c>
      <c r="CV21" s="135">
        <f t="shared" si="133"/>
        <v>957.2380563744</v>
      </c>
      <c r="CW21" s="135">
        <f t="shared" si="133"/>
        <v>957.2380563744</v>
      </c>
      <c r="CX21" s="135">
        <f t="shared" si="133"/>
        <v>957.2380563744</v>
      </c>
      <c r="CY21" s="135">
        <f t="shared" si="133"/>
        <v>957.2380563744</v>
      </c>
      <c r="CZ21" s="135">
        <f t="shared" si="134"/>
        <v>957.2380563744</v>
      </c>
      <c r="DA21" s="135">
        <f t="shared" si="134"/>
        <v>957.2380563744</v>
      </c>
      <c r="DB21" s="135">
        <f t="shared" si="134"/>
        <v>957.2380563744</v>
      </c>
      <c r="DC21" s="135">
        <f t="shared" si="134"/>
        <v>976.38281750188787</v>
      </c>
      <c r="DD21" s="135">
        <f t="shared" si="134"/>
        <v>976.38281750188787</v>
      </c>
      <c r="DE21" s="135">
        <f t="shared" si="134"/>
        <v>976.38281750188787</v>
      </c>
      <c r="DF21" s="135">
        <f t="shared" si="134"/>
        <v>976.38281750188787</v>
      </c>
      <c r="DG21" s="135">
        <f t="shared" si="134"/>
        <v>976.38281750188787</v>
      </c>
      <c r="DH21" s="135">
        <f t="shared" si="134"/>
        <v>976.38281750188787</v>
      </c>
      <c r="DI21" s="135">
        <f t="shared" si="134"/>
        <v>976.38281750188787</v>
      </c>
      <c r="DJ21" s="135">
        <f t="shared" si="135"/>
        <v>976.38281750188787</v>
      </c>
      <c r="DK21" s="135">
        <f t="shared" si="135"/>
        <v>976.38281750188787</v>
      </c>
      <c r="DL21" s="135">
        <f t="shared" si="135"/>
        <v>976.38281750188787</v>
      </c>
      <c r="DM21" s="135">
        <f t="shared" si="135"/>
        <v>976.38281750188787</v>
      </c>
      <c r="DN21" s="135">
        <f t="shared" si="135"/>
        <v>976.38281750188787</v>
      </c>
      <c r="DO21" s="135">
        <f t="shared" si="135"/>
        <v>995.91047385192564</v>
      </c>
      <c r="DP21" s="135">
        <f t="shared" si="135"/>
        <v>995.91047385192564</v>
      </c>
      <c r="DQ21" s="135">
        <f t="shared" si="135"/>
        <v>995.91047385192564</v>
      </c>
      <c r="DR21" s="135">
        <f t="shared" si="135"/>
        <v>995.91047385192564</v>
      </c>
      <c r="DS21" s="135">
        <f t="shared" si="135"/>
        <v>995.91047385192564</v>
      </c>
      <c r="DT21" s="135">
        <f t="shared" si="136"/>
        <v>995.91047385192564</v>
      </c>
      <c r="DU21" s="135">
        <f t="shared" si="136"/>
        <v>995.91047385192564</v>
      </c>
      <c r="DV21" s="135">
        <f t="shared" si="136"/>
        <v>995.91047385192564</v>
      </c>
      <c r="DW21" s="135">
        <f t="shared" si="136"/>
        <v>995.91047385192564</v>
      </c>
      <c r="DX21" s="135">
        <f t="shared" si="136"/>
        <v>995.91047385192564</v>
      </c>
      <c r="DY21" s="135">
        <f t="shared" si="136"/>
        <v>995.91047385192564</v>
      </c>
      <c r="DZ21" s="135">
        <f t="shared" si="136"/>
        <v>995.91047385192564</v>
      </c>
      <c r="EA21" s="135">
        <f t="shared" si="136"/>
        <v>1015.8286833289642</v>
      </c>
      <c r="EB21" s="135">
        <f t="shared" si="136"/>
        <v>1015.8286833289642</v>
      </c>
      <c r="EC21" s="135">
        <f t="shared" si="136"/>
        <v>1015.8286833289642</v>
      </c>
      <c r="ED21" s="135">
        <f t="shared" si="137"/>
        <v>1015.8286833289642</v>
      </c>
      <c r="EE21" s="135">
        <f t="shared" si="137"/>
        <v>1015.8286833289642</v>
      </c>
      <c r="EF21" s="135">
        <f t="shared" si="137"/>
        <v>1015.8286833289642</v>
      </c>
      <c r="EG21" s="135">
        <f t="shared" si="137"/>
        <v>1015.8286833289642</v>
      </c>
      <c r="EH21" s="135">
        <f t="shared" si="137"/>
        <v>1015.8286833289642</v>
      </c>
      <c r="EI21" s="135">
        <f t="shared" si="137"/>
        <v>1015.8286833289642</v>
      </c>
      <c r="EJ21" s="135">
        <f t="shared" si="137"/>
        <v>1015.8286833289642</v>
      </c>
      <c r="EK21" s="135">
        <f t="shared" si="137"/>
        <v>1015.8286833289642</v>
      </c>
      <c r="EL21" s="135">
        <f t="shared" si="137"/>
        <v>1015.8286833289642</v>
      </c>
      <c r="EM21" s="193"/>
    </row>
    <row r="22" spans="1:143" ht="15.75" customHeight="1" x14ac:dyDescent="0.2">
      <c r="A22" s="123">
        <v>1</v>
      </c>
      <c r="B22" s="88">
        <f t="shared" ref="B22:B55" si="139">B21+1</f>
        <v>3</v>
      </c>
      <c r="C22" s="61" t="s">
        <v>161</v>
      </c>
      <c r="D22" s="241">
        <v>750</v>
      </c>
      <c r="E22" s="134">
        <f t="shared" si="138"/>
        <v>1.1333333333333333</v>
      </c>
      <c r="U22" s="27"/>
      <c r="V22" s="7"/>
      <c r="W22" s="270">
        <v>850</v>
      </c>
      <c r="X22" s="135">
        <f t="shared" si="126"/>
        <v>850</v>
      </c>
      <c r="Y22" s="135">
        <f t="shared" si="126"/>
        <v>850</v>
      </c>
      <c r="Z22" s="135">
        <f t="shared" si="126"/>
        <v>850</v>
      </c>
      <c r="AA22" s="135">
        <f t="shared" si="126"/>
        <v>850</v>
      </c>
      <c r="AB22" s="135">
        <f t="shared" si="126"/>
        <v>850</v>
      </c>
      <c r="AC22" s="135">
        <f t="shared" si="126"/>
        <v>850</v>
      </c>
      <c r="AD22" s="135">
        <f t="shared" si="126"/>
        <v>850</v>
      </c>
      <c r="AE22" s="135">
        <f t="shared" si="126"/>
        <v>850</v>
      </c>
      <c r="AF22" s="135">
        <f t="shared" si="126"/>
        <v>850</v>
      </c>
      <c r="AG22" s="135">
        <f t="shared" si="126"/>
        <v>850</v>
      </c>
      <c r="AH22" s="135">
        <f t="shared" si="127"/>
        <v>850</v>
      </c>
      <c r="AI22" s="135">
        <f t="shared" si="127"/>
        <v>867</v>
      </c>
      <c r="AJ22" s="135">
        <f t="shared" si="127"/>
        <v>867</v>
      </c>
      <c r="AK22" s="135">
        <f t="shared" si="127"/>
        <v>867</v>
      </c>
      <c r="AL22" s="135">
        <f t="shared" si="127"/>
        <v>867</v>
      </c>
      <c r="AM22" s="135">
        <f t="shared" si="127"/>
        <v>867</v>
      </c>
      <c r="AN22" s="135">
        <f t="shared" si="127"/>
        <v>867</v>
      </c>
      <c r="AO22" s="135">
        <f t="shared" si="127"/>
        <v>867</v>
      </c>
      <c r="AP22" s="135">
        <f t="shared" si="127"/>
        <v>867</v>
      </c>
      <c r="AQ22" s="135">
        <f t="shared" si="127"/>
        <v>867</v>
      </c>
      <c r="AR22" s="135">
        <f t="shared" si="128"/>
        <v>867</v>
      </c>
      <c r="AS22" s="135">
        <f t="shared" si="128"/>
        <v>867</v>
      </c>
      <c r="AT22" s="135">
        <f t="shared" si="128"/>
        <v>867</v>
      </c>
      <c r="AU22" s="135">
        <f t="shared" si="128"/>
        <v>884.34</v>
      </c>
      <c r="AV22" s="135">
        <f t="shared" si="128"/>
        <v>884.34</v>
      </c>
      <c r="AW22" s="135">
        <f t="shared" si="128"/>
        <v>884.34</v>
      </c>
      <c r="AX22" s="135">
        <f t="shared" si="128"/>
        <v>884.34</v>
      </c>
      <c r="AY22" s="135">
        <f t="shared" si="128"/>
        <v>884.34</v>
      </c>
      <c r="AZ22" s="135">
        <f t="shared" si="128"/>
        <v>884.34</v>
      </c>
      <c r="BA22" s="135">
        <f t="shared" si="128"/>
        <v>884.34</v>
      </c>
      <c r="BB22" s="135">
        <f t="shared" si="129"/>
        <v>884.34</v>
      </c>
      <c r="BC22" s="135">
        <f t="shared" si="129"/>
        <v>884.34</v>
      </c>
      <c r="BD22" s="135">
        <f t="shared" si="129"/>
        <v>884.34</v>
      </c>
      <c r="BE22" s="135">
        <f t="shared" si="129"/>
        <v>884.34</v>
      </c>
      <c r="BF22" s="135">
        <f t="shared" si="129"/>
        <v>884.34</v>
      </c>
      <c r="BG22" s="135">
        <f t="shared" si="129"/>
        <v>902.02679999999998</v>
      </c>
      <c r="BH22" s="135">
        <f t="shared" si="129"/>
        <v>902.02679999999998</v>
      </c>
      <c r="BI22" s="135">
        <f t="shared" si="129"/>
        <v>902.02679999999998</v>
      </c>
      <c r="BJ22" s="135">
        <f t="shared" si="129"/>
        <v>902.02679999999998</v>
      </c>
      <c r="BK22" s="135">
        <f t="shared" si="129"/>
        <v>902.02679999999998</v>
      </c>
      <c r="BL22" s="135">
        <f t="shared" si="130"/>
        <v>902.02679999999998</v>
      </c>
      <c r="BM22" s="135">
        <f t="shared" si="130"/>
        <v>902.02679999999998</v>
      </c>
      <c r="BN22" s="135">
        <f t="shared" si="130"/>
        <v>902.02679999999998</v>
      </c>
      <c r="BO22" s="135">
        <f t="shared" si="130"/>
        <v>902.02679999999998</v>
      </c>
      <c r="BP22" s="135">
        <f t="shared" si="130"/>
        <v>902.02679999999998</v>
      </c>
      <c r="BQ22" s="135">
        <f t="shared" si="130"/>
        <v>902.02679999999998</v>
      </c>
      <c r="BR22" s="135">
        <f t="shared" si="130"/>
        <v>902.02679999999998</v>
      </c>
      <c r="BS22" s="135">
        <f t="shared" si="130"/>
        <v>920.06733599999995</v>
      </c>
      <c r="BT22" s="135">
        <f t="shared" si="130"/>
        <v>920.06733599999995</v>
      </c>
      <c r="BU22" s="135">
        <f t="shared" si="130"/>
        <v>920.06733599999995</v>
      </c>
      <c r="BV22" s="135">
        <f t="shared" si="131"/>
        <v>920.06733599999995</v>
      </c>
      <c r="BW22" s="135">
        <f t="shared" si="131"/>
        <v>920.06733599999995</v>
      </c>
      <c r="BX22" s="135">
        <f t="shared" si="131"/>
        <v>920.06733599999995</v>
      </c>
      <c r="BY22" s="135">
        <f t="shared" si="131"/>
        <v>920.06733599999995</v>
      </c>
      <c r="BZ22" s="135">
        <f t="shared" si="131"/>
        <v>920.06733599999995</v>
      </c>
      <c r="CA22" s="135">
        <f t="shared" si="131"/>
        <v>920.06733599999995</v>
      </c>
      <c r="CB22" s="135">
        <f t="shared" si="131"/>
        <v>920.06733599999995</v>
      </c>
      <c r="CC22" s="135">
        <f t="shared" si="131"/>
        <v>920.06733599999995</v>
      </c>
      <c r="CD22" s="135">
        <f t="shared" si="131"/>
        <v>920.06733599999995</v>
      </c>
      <c r="CE22" s="135">
        <f t="shared" si="131"/>
        <v>938.46868272000006</v>
      </c>
      <c r="CF22" s="135">
        <f t="shared" si="132"/>
        <v>938.46868272000006</v>
      </c>
      <c r="CG22" s="135">
        <f t="shared" si="132"/>
        <v>938.46868272000006</v>
      </c>
      <c r="CH22" s="135">
        <f t="shared" si="132"/>
        <v>938.46868272000006</v>
      </c>
      <c r="CI22" s="135">
        <f t="shared" si="132"/>
        <v>938.46868272000006</v>
      </c>
      <c r="CJ22" s="135">
        <f t="shared" si="132"/>
        <v>938.46868272000006</v>
      </c>
      <c r="CK22" s="135">
        <f t="shared" si="132"/>
        <v>938.46868272000006</v>
      </c>
      <c r="CL22" s="135">
        <f t="shared" si="132"/>
        <v>938.46868272000006</v>
      </c>
      <c r="CM22" s="135">
        <f t="shared" si="132"/>
        <v>938.46868272000006</v>
      </c>
      <c r="CN22" s="135">
        <f t="shared" si="132"/>
        <v>938.46868272000006</v>
      </c>
      <c r="CO22" s="135">
        <f t="shared" si="132"/>
        <v>938.46868272000006</v>
      </c>
      <c r="CP22" s="135">
        <f t="shared" si="133"/>
        <v>938.46868272000006</v>
      </c>
      <c r="CQ22" s="135">
        <f t="shared" si="133"/>
        <v>957.2380563744</v>
      </c>
      <c r="CR22" s="135">
        <f t="shared" si="133"/>
        <v>957.2380563744</v>
      </c>
      <c r="CS22" s="135">
        <f t="shared" si="133"/>
        <v>957.2380563744</v>
      </c>
      <c r="CT22" s="135">
        <f t="shared" si="133"/>
        <v>957.2380563744</v>
      </c>
      <c r="CU22" s="135">
        <f t="shared" si="133"/>
        <v>957.2380563744</v>
      </c>
      <c r="CV22" s="135">
        <f t="shared" si="133"/>
        <v>957.2380563744</v>
      </c>
      <c r="CW22" s="135">
        <f t="shared" si="133"/>
        <v>957.2380563744</v>
      </c>
      <c r="CX22" s="135">
        <f t="shared" si="133"/>
        <v>957.2380563744</v>
      </c>
      <c r="CY22" s="135">
        <f t="shared" si="133"/>
        <v>957.2380563744</v>
      </c>
      <c r="CZ22" s="135">
        <f t="shared" si="134"/>
        <v>957.2380563744</v>
      </c>
      <c r="DA22" s="135">
        <f t="shared" si="134"/>
        <v>957.2380563744</v>
      </c>
      <c r="DB22" s="135">
        <f t="shared" si="134"/>
        <v>957.2380563744</v>
      </c>
      <c r="DC22" s="135">
        <f t="shared" si="134"/>
        <v>976.38281750188787</v>
      </c>
      <c r="DD22" s="135">
        <f t="shared" si="134"/>
        <v>976.38281750188787</v>
      </c>
      <c r="DE22" s="135">
        <f t="shared" si="134"/>
        <v>976.38281750188787</v>
      </c>
      <c r="DF22" s="135">
        <f t="shared" si="134"/>
        <v>976.38281750188787</v>
      </c>
      <c r="DG22" s="135">
        <f t="shared" si="134"/>
        <v>976.38281750188787</v>
      </c>
      <c r="DH22" s="135">
        <f t="shared" si="134"/>
        <v>976.38281750188787</v>
      </c>
      <c r="DI22" s="135">
        <f t="shared" si="134"/>
        <v>976.38281750188787</v>
      </c>
      <c r="DJ22" s="135">
        <f t="shared" si="135"/>
        <v>976.38281750188787</v>
      </c>
      <c r="DK22" s="135">
        <f t="shared" si="135"/>
        <v>976.38281750188787</v>
      </c>
      <c r="DL22" s="135">
        <f t="shared" si="135"/>
        <v>976.38281750188787</v>
      </c>
      <c r="DM22" s="135">
        <f t="shared" si="135"/>
        <v>976.38281750188787</v>
      </c>
      <c r="DN22" s="135">
        <f t="shared" si="135"/>
        <v>976.38281750188787</v>
      </c>
      <c r="DO22" s="135">
        <f t="shared" si="135"/>
        <v>995.91047385192564</v>
      </c>
      <c r="DP22" s="135">
        <f t="shared" si="135"/>
        <v>995.91047385192564</v>
      </c>
      <c r="DQ22" s="135">
        <f t="shared" si="135"/>
        <v>995.91047385192564</v>
      </c>
      <c r="DR22" s="135">
        <f t="shared" si="135"/>
        <v>995.91047385192564</v>
      </c>
      <c r="DS22" s="135">
        <f t="shared" si="135"/>
        <v>995.91047385192564</v>
      </c>
      <c r="DT22" s="135">
        <f t="shared" si="136"/>
        <v>995.91047385192564</v>
      </c>
      <c r="DU22" s="135">
        <f t="shared" si="136"/>
        <v>995.91047385192564</v>
      </c>
      <c r="DV22" s="135">
        <f t="shared" si="136"/>
        <v>995.91047385192564</v>
      </c>
      <c r="DW22" s="135">
        <f t="shared" si="136"/>
        <v>995.91047385192564</v>
      </c>
      <c r="DX22" s="135">
        <f t="shared" si="136"/>
        <v>995.91047385192564</v>
      </c>
      <c r="DY22" s="135">
        <f t="shared" si="136"/>
        <v>995.91047385192564</v>
      </c>
      <c r="DZ22" s="135">
        <f t="shared" si="136"/>
        <v>995.91047385192564</v>
      </c>
      <c r="EA22" s="135">
        <f t="shared" si="136"/>
        <v>1015.8286833289642</v>
      </c>
      <c r="EB22" s="135">
        <f t="shared" si="136"/>
        <v>1015.8286833289642</v>
      </c>
      <c r="EC22" s="135">
        <f t="shared" si="136"/>
        <v>1015.8286833289642</v>
      </c>
      <c r="ED22" s="135">
        <f t="shared" si="137"/>
        <v>1015.8286833289642</v>
      </c>
      <c r="EE22" s="135">
        <f t="shared" si="137"/>
        <v>1015.8286833289642</v>
      </c>
      <c r="EF22" s="135">
        <f t="shared" si="137"/>
        <v>1015.8286833289642</v>
      </c>
      <c r="EG22" s="135">
        <f t="shared" si="137"/>
        <v>1015.8286833289642</v>
      </c>
      <c r="EH22" s="135">
        <f t="shared" si="137"/>
        <v>1015.8286833289642</v>
      </c>
      <c r="EI22" s="135">
        <f t="shared" si="137"/>
        <v>1015.8286833289642</v>
      </c>
      <c r="EJ22" s="135">
        <f t="shared" si="137"/>
        <v>1015.8286833289642</v>
      </c>
      <c r="EK22" s="135">
        <f t="shared" si="137"/>
        <v>1015.8286833289642</v>
      </c>
      <c r="EL22" s="135">
        <f t="shared" si="137"/>
        <v>1015.8286833289642</v>
      </c>
      <c r="EM22" s="193"/>
    </row>
    <row r="23" spans="1:143" ht="15.75" customHeight="1" x14ac:dyDescent="0.2">
      <c r="A23" s="123">
        <v>1</v>
      </c>
      <c r="B23" s="88">
        <f t="shared" si="139"/>
        <v>4</v>
      </c>
      <c r="C23" s="61" t="s">
        <v>161</v>
      </c>
      <c r="D23" s="241">
        <v>750</v>
      </c>
      <c r="E23" s="134">
        <f t="shared" si="138"/>
        <v>1.1333333333333333</v>
      </c>
      <c r="U23" s="27"/>
      <c r="V23" s="7"/>
      <c r="W23" s="270">
        <v>850</v>
      </c>
      <c r="X23" s="135">
        <f t="shared" si="126"/>
        <v>850</v>
      </c>
      <c r="Y23" s="135">
        <f t="shared" si="126"/>
        <v>850</v>
      </c>
      <c r="Z23" s="135">
        <f t="shared" si="126"/>
        <v>850</v>
      </c>
      <c r="AA23" s="135">
        <f t="shared" si="126"/>
        <v>850</v>
      </c>
      <c r="AB23" s="135">
        <f t="shared" si="126"/>
        <v>850</v>
      </c>
      <c r="AC23" s="135">
        <f t="shared" si="126"/>
        <v>850</v>
      </c>
      <c r="AD23" s="135">
        <f t="shared" si="126"/>
        <v>850</v>
      </c>
      <c r="AE23" s="135">
        <f t="shared" si="126"/>
        <v>850</v>
      </c>
      <c r="AF23" s="135">
        <f t="shared" si="126"/>
        <v>850</v>
      </c>
      <c r="AG23" s="135">
        <f t="shared" si="126"/>
        <v>850</v>
      </c>
      <c r="AH23" s="135">
        <f t="shared" si="127"/>
        <v>850</v>
      </c>
      <c r="AI23" s="135">
        <f t="shared" si="127"/>
        <v>867</v>
      </c>
      <c r="AJ23" s="135">
        <f t="shared" si="127"/>
        <v>867</v>
      </c>
      <c r="AK23" s="135">
        <f t="shared" si="127"/>
        <v>867</v>
      </c>
      <c r="AL23" s="135">
        <f t="shared" si="127"/>
        <v>867</v>
      </c>
      <c r="AM23" s="135">
        <f t="shared" si="127"/>
        <v>867</v>
      </c>
      <c r="AN23" s="135">
        <f t="shared" si="127"/>
        <v>867</v>
      </c>
      <c r="AO23" s="135">
        <f t="shared" si="127"/>
        <v>867</v>
      </c>
      <c r="AP23" s="135">
        <f t="shared" si="127"/>
        <v>867</v>
      </c>
      <c r="AQ23" s="135">
        <f t="shared" si="127"/>
        <v>867</v>
      </c>
      <c r="AR23" s="135">
        <f t="shared" si="128"/>
        <v>867</v>
      </c>
      <c r="AS23" s="135">
        <f t="shared" si="128"/>
        <v>867</v>
      </c>
      <c r="AT23" s="135">
        <f t="shared" si="128"/>
        <v>867</v>
      </c>
      <c r="AU23" s="135">
        <f t="shared" si="128"/>
        <v>884.34</v>
      </c>
      <c r="AV23" s="135">
        <f t="shared" si="128"/>
        <v>884.34</v>
      </c>
      <c r="AW23" s="135">
        <f t="shared" si="128"/>
        <v>884.34</v>
      </c>
      <c r="AX23" s="135">
        <f t="shared" si="128"/>
        <v>884.34</v>
      </c>
      <c r="AY23" s="135">
        <f t="shared" si="128"/>
        <v>884.34</v>
      </c>
      <c r="AZ23" s="135">
        <f t="shared" si="128"/>
        <v>884.34</v>
      </c>
      <c r="BA23" s="135">
        <f t="shared" si="128"/>
        <v>884.34</v>
      </c>
      <c r="BB23" s="135">
        <f t="shared" si="129"/>
        <v>884.34</v>
      </c>
      <c r="BC23" s="135">
        <f t="shared" si="129"/>
        <v>884.34</v>
      </c>
      <c r="BD23" s="135">
        <f t="shared" si="129"/>
        <v>884.34</v>
      </c>
      <c r="BE23" s="135">
        <f t="shared" si="129"/>
        <v>884.34</v>
      </c>
      <c r="BF23" s="135">
        <f t="shared" si="129"/>
        <v>884.34</v>
      </c>
      <c r="BG23" s="135">
        <f t="shared" si="129"/>
        <v>902.02679999999998</v>
      </c>
      <c r="BH23" s="135">
        <f t="shared" si="129"/>
        <v>902.02679999999998</v>
      </c>
      <c r="BI23" s="135">
        <f t="shared" si="129"/>
        <v>902.02679999999998</v>
      </c>
      <c r="BJ23" s="135">
        <f t="shared" si="129"/>
        <v>902.02679999999998</v>
      </c>
      <c r="BK23" s="135">
        <f t="shared" si="129"/>
        <v>902.02679999999998</v>
      </c>
      <c r="BL23" s="135">
        <f t="shared" si="130"/>
        <v>902.02679999999998</v>
      </c>
      <c r="BM23" s="135">
        <f t="shared" si="130"/>
        <v>902.02679999999998</v>
      </c>
      <c r="BN23" s="135">
        <f t="shared" si="130"/>
        <v>902.02679999999998</v>
      </c>
      <c r="BO23" s="135">
        <f t="shared" si="130"/>
        <v>902.02679999999998</v>
      </c>
      <c r="BP23" s="135">
        <f t="shared" si="130"/>
        <v>902.02679999999998</v>
      </c>
      <c r="BQ23" s="135">
        <f t="shared" si="130"/>
        <v>902.02679999999998</v>
      </c>
      <c r="BR23" s="135">
        <f t="shared" si="130"/>
        <v>902.02679999999998</v>
      </c>
      <c r="BS23" s="135">
        <f t="shared" si="130"/>
        <v>920.06733599999995</v>
      </c>
      <c r="BT23" s="135">
        <f t="shared" si="130"/>
        <v>920.06733599999995</v>
      </c>
      <c r="BU23" s="135">
        <f t="shared" si="130"/>
        <v>920.06733599999995</v>
      </c>
      <c r="BV23" s="135">
        <f t="shared" si="131"/>
        <v>920.06733599999995</v>
      </c>
      <c r="BW23" s="135">
        <f t="shared" si="131"/>
        <v>920.06733599999995</v>
      </c>
      <c r="BX23" s="135">
        <f t="shared" si="131"/>
        <v>920.06733599999995</v>
      </c>
      <c r="BY23" s="135">
        <f t="shared" si="131"/>
        <v>920.06733599999995</v>
      </c>
      <c r="BZ23" s="135">
        <f t="shared" si="131"/>
        <v>920.06733599999995</v>
      </c>
      <c r="CA23" s="135">
        <f t="shared" si="131"/>
        <v>920.06733599999995</v>
      </c>
      <c r="CB23" s="135">
        <f t="shared" si="131"/>
        <v>920.06733599999995</v>
      </c>
      <c r="CC23" s="135">
        <f t="shared" si="131"/>
        <v>920.06733599999995</v>
      </c>
      <c r="CD23" s="135">
        <f t="shared" si="131"/>
        <v>920.06733599999995</v>
      </c>
      <c r="CE23" s="135">
        <f t="shared" si="131"/>
        <v>938.46868272000006</v>
      </c>
      <c r="CF23" s="135">
        <f t="shared" si="132"/>
        <v>938.46868272000006</v>
      </c>
      <c r="CG23" s="135">
        <f t="shared" si="132"/>
        <v>938.46868272000006</v>
      </c>
      <c r="CH23" s="135">
        <f t="shared" si="132"/>
        <v>938.46868272000006</v>
      </c>
      <c r="CI23" s="135">
        <f t="shared" si="132"/>
        <v>938.46868272000006</v>
      </c>
      <c r="CJ23" s="135">
        <f t="shared" si="132"/>
        <v>938.46868272000006</v>
      </c>
      <c r="CK23" s="135">
        <f t="shared" si="132"/>
        <v>938.46868272000006</v>
      </c>
      <c r="CL23" s="135">
        <f t="shared" si="132"/>
        <v>938.46868272000006</v>
      </c>
      <c r="CM23" s="135">
        <f t="shared" si="132"/>
        <v>938.46868272000006</v>
      </c>
      <c r="CN23" s="135">
        <f t="shared" si="132"/>
        <v>938.46868272000006</v>
      </c>
      <c r="CO23" s="135">
        <f t="shared" si="132"/>
        <v>938.46868272000006</v>
      </c>
      <c r="CP23" s="135">
        <f t="shared" si="133"/>
        <v>938.46868272000006</v>
      </c>
      <c r="CQ23" s="135">
        <f t="shared" si="133"/>
        <v>957.2380563744</v>
      </c>
      <c r="CR23" s="135">
        <f t="shared" si="133"/>
        <v>957.2380563744</v>
      </c>
      <c r="CS23" s="135">
        <f t="shared" si="133"/>
        <v>957.2380563744</v>
      </c>
      <c r="CT23" s="135">
        <f t="shared" si="133"/>
        <v>957.2380563744</v>
      </c>
      <c r="CU23" s="135">
        <f t="shared" si="133"/>
        <v>957.2380563744</v>
      </c>
      <c r="CV23" s="135">
        <f t="shared" si="133"/>
        <v>957.2380563744</v>
      </c>
      <c r="CW23" s="135">
        <f t="shared" si="133"/>
        <v>957.2380563744</v>
      </c>
      <c r="CX23" s="135">
        <f t="shared" si="133"/>
        <v>957.2380563744</v>
      </c>
      <c r="CY23" s="135">
        <f t="shared" si="133"/>
        <v>957.2380563744</v>
      </c>
      <c r="CZ23" s="135">
        <f t="shared" si="134"/>
        <v>957.2380563744</v>
      </c>
      <c r="DA23" s="135">
        <f t="shared" si="134"/>
        <v>957.2380563744</v>
      </c>
      <c r="DB23" s="135">
        <f t="shared" si="134"/>
        <v>957.2380563744</v>
      </c>
      <c r="DC23" s="135">
        <f t="shared" si="134"/>
        <v>976.38281750188787</v>
      </c>
      <c r="DD23" s="135">
        <f t="shared" si="134"/>
        <v>976.38281750188787</v>
      </c>
      <c r="DE23" s="135">
        <f t="shared" si="134"/>
        <v>976.38281750188787</v>
      </c>
      <c r="DF23" s="135">
        <f t="shared" si="134"/>
        <v>976.38281750188787</v>
      </c>
      <c r="DG23" s="135">
        <f t="shared" si="134"/>
        <v>976.38281750188787</v>
      </c>
      <c r="DH23" s="135">
        <f t="shared" si="134"/>
        <v>976.38281750188787</v>
      </c>
      <c r="DI23" s="135">
        <f t="shared" si="134"/>
        <v>976.38281750188787</v>
      </c>
      <c r="DJ23" s="135">
        <f t="shared" si="135"/>
        <v>976.38281750188787</v>
      </c>
      <c r="DK23" s="135">
        <f t="shared" si="135"/>
        <v>976.38281750188787</v>
      </c>
      <c r="DL23" s="135">
        <f t="shared" si="135"/>
        <v>976.38281750188787</v>
      </c>
      <c r="DM23" s="135">
        <f t="shared" si="135"/>
        <v>976.38281750188787</v>
      </c>
      <c r="DN23" s="135">
        <f t="shared" si="135"/>
        <v>976.38281750188787</v>
      </c>
      <c r="DO23" s="135">
        <f t="shared" si="135"/>
        <v>995.91047385192564</v>
      </c>
      <c r="DP23" s="135">
        <f t="shared" si="135"/>
        <v>995.91047385192564</v>
      </c>
      <c r="DQ23" s="135">
        <f t="shared" si="135"/>
        <v>995.91047385192564</v>
      </c>
      <c r="DR23" s="135">
        <f t="shared" si="135"/>
        <v>995.91047385192564</v>
      </c>
      <c r="DS23" s="135">
        <f t="shared" si="135"/>
        <v>995.91047385192564</v>
      </c>
      <c r="DT23" s="135">
        <f t="shared" si="136"/>
        <v>995.91047385192564</v>
      </c>
      <c r="DU23" s="135">
        <f t="shared" si="136"/>
        <v>995.91047385192564</v>
      </c>
      <c r="DV23" s="135">
        <f t="shared" si="136"/>
        <v>995.91047385192564</v>
      </c>
      <c r="DW23" s="135">
        <f t="shared" si="136"/>
        <v>995.91047385192564</v>
      </c>
      <c r="DX23" s="135">
        <f t="shared" si="136"/>
        <v>995.91047385192564</v>
      </c>
      <c r="DY23" s="135">
        <f t="shared" si="136"/>
        <v>995.91047385192564</v>
      </c>
      <c r="DZ23" s="135">
        <f t="shared" si="136"/>
        <v>995.91047385192564</v>
      </c>
      <c r="EA23" s="135">
        <f t="shared" si="136"/>
        <v>1015.8286833289642</v>
      </c>
      <c r="EB23" s="135">
        <f t="shared" si="136"/>
        <v>1015.8286833289642</v>
      </c>
      <c r="EC23" s="135">
        <f t="shared" si="136"/>
        <v>1015.8286833289642</v>
      </c>
      <c r="ED23" s="135">
        <f t="shared" si="137"/>
        <v>1015.8286833289642</v>
      </c>
      <c r="EE23" s="135">
        <f t="shared" si="137"/>
        <v>1015.8286833289642</v>
      </c>
      <c r="EF23" s="135">
        <f t="shared" si="137"/>
        <v>1015.8286833289642</v>
      </c>
      <c r="EG23" s="135">
        <f t="shared" si="137"/>
        <v>1015.8286833289642</v>
      </c>
      <c r="EH23" s="135">
        <f t="shared" si="137"/>
        <v>1015.8286833289642</v>
      </c>
      <c r="EI23" s="135">
        <f t="shared" si="137"/>
        <v>1015.8286833289642</v>
      </c>
      <c r="EJ23" s="135">
        <f t="shared" si="137"/>
        <v>1015.8286833289642</v>
      </c>
      <c r="EK23" s="135">
        <f t="shared" si="137"/>
        <v>1015.8286833289642</v>
      </c>
      <c r="EL23" s="135">
        <f t="shared" si="137"/>
        <v>1015.8286833289642</v>
      </c>
      <c r="EM23" s="193"/>
    </row>
    <row r="24" spans="1:143" ht="15.75" customHeight="1" x14ac:dyDescent="0.2">
      <c r="A24" s="123">
        <v>1</v>
      </c>
      <c r="B24" s="88">
        <f t="shared" si="139"/>
        <v>5</v>
      </c>
      <c r="C24" s="61" t="s">
        <v>161</v>
      </c>
      <c r="D24" s="241">
        <v>750</v>
      </c>
      <c r="E24" s="134">
        <f t="shared" si="138"/>
        <v>1.1333333333333333</v>
      </c>
      <c r="U24" s="27"/>
      <c r="W24" s="270">
        <v>850</v>
      </c>
      <c r="X24" s="135">
        <f t="shared" si="126"/>
        <v>850</v>
      </c>
      <c r="Y24" s="135">
        <f t="shared" si="126"/>
        <v>850</v>
      </c>
      <c r="Z24" s="135">
        <f t="shared" si="126"/>
        <v>850</v>
      </c>
      <c r="AA24" s="135">
        <f t="shared" si="126"/>
        <v>850</v>
      </c>
      <c r="AB24" s="135">
        <f t="shared" si="126"/>
        <v>850</v>
      </c>
      <c r="AC24" s="135">
        <f t="shared" si="126"/>
        <v>850</v>
      </c>
      <c r="AD24" s="135">
        <f t="shared" si="126"/>
        <v>850</v>
      </c>
      <c r="AE24" s="135">
        <f t="shared" si="126"/>
        <v>850</v>
      </c>
      <c r="AF24" s="135">
        <f t="shared" si="126"/>
        <v>850</v>
      </c>
      <c r="AG24" s="135">
        <f t="shared" si="126"/>
        <v>850</v>
      </c>
      <c r="AH24" s="135">
        <f t="shared" si="127"/>
        <v>850</v>
      </c>
      <c r="AI24" s="135">
        <f t="shared" si="127"/>
        <v>867</v>
      </c>
      <c r="AJ24" s="135">
        <f t="shared" si="127"/>
        <v>867</v>
      </c>
      <c r="AK24" s="135">
        <f t="shared" si="127"/>
        <v>867</v>
      </c>
      <c r="AL24" s="135">
        <f t="shared" si="127"/>
        <v>867</v>
      </c>
      <c r="AM24" s="135">
        <f t="shared" si="127"/>
        <v>867</v>
      </c>
      <c r="AN24" s="135">
        <f t="shared" si="127"/>
        <v>867</v>
      </c>
      <c r="AO24" s="135">
        <f t="shared" si="127"/>
        <v>867</v>
      </c>
      <c r="AP24" s="135">
        <f t="shared" si="127"/>
        <v>867</v>
      </c>
      <c r="AQ24" s="135">
        <f t="shared" si="127"/>
        <v>867</v>
      </c>
      <c r="AR24" s="135">
        <f t="shared" si="128"/>
        <v>867</v>
      </c>
      <c r="AS24" s="135">
        <f t="shared" si="128"/>
        <v>867</v>
      </c>
      <c r="AT24" s="135">
        <f t="shared" si="128"/>
        <v>867</v>
      </c>
      <c r="AU24" s="135">
        <f t="shared" si="128"/>
        <v>884.34</v>
      </c>
      <c r="AV24" s="135">
        <f t="shared" si="128"/>
        <v>884.34</v>
      </c>
      <c r="AW24" s="135">
        <f t="shared" si="128"/>
        <v>884.34</v>
      </c>
      <c r="AX24" s="135">
        <f t="shared" si="128"/>
        <v>884.34</v>
      </c>
      <c r="AY24" s="135">
        <f t="shared" si="128"/>
        <v>884.34</v>
      </c>
      <c r="AZ24" s="135">
        <f t="shared" si="128"/>
        <v>884.34</v>
      </c>
      <c r="BA24" s="135">
        <f t="shared" si="128"/>
        <v>884.34</v>
      </c>
      <c r="BB24" s="135">
        <f t="shared" si="129"/>
        <v>884.34</v>
      </c>
      <c r="BC24" s="135">
        <f t="shared" si="129"/>
        <v>884.34</v>
      </c>
      <c r="BD24" s="135">
        <f t="shared" si="129"/>
        <v>884.34</v>
      </c>
      <c r="BE24" s="135">
        <f t="shared" si="129"/>
        <v>884.34</v>
      </c>
      <c r="BF24" s="135">
        <f t="shared" si="129"/>
        <v>884.34</v>
      </c>
      <c r="BG24" s="135">
        <f t="shared" si="129"/>
        <v>902.02679999999998</v>
      </c>
      <c r="BH24" s="135">
        <f t="shared" si="129"/>
        <v>902.02679999999998</v>
      </c>
      <c r="BI24" s="135">
        <f t="shared" si="129"/>
        <v>902.02679999999998</v>
      </c>
      <c r="BJ24" s="135">
        <f t="shared" si="129"/>
        <v>902.02679999999998</v>
      </c>
      <c r="BK24" s="135">
        <f t="shared" si="129"/>
        <v>902.02679999999998</v>
      </c>
      <c r="BL24" s="135">
        <f t="shared" si="130"/>
        <v>902.02679999999998</v>
      </c>
      <c r="BM24" s="135">
        <f t="shared" si="130"/>
        <v>902.02679999999998</v>
      </c>
      <c r="BN24" s="135">
        <f t="shared" si="130"/>
        <v>902.02679999999998</v>
      </c>
      <c r="BO24" s="135">
        <f t="shared" si="130"/>
        <v>902.02679999999998</v>
      </c>
      <c r="BP24" s="135">
        <f t="shared" si="130"/>
        <v>902.02679999999998</v>
      </c>
      <c r="BQ24" s="135">
        <f t="shared" si="130"/>
        <v>902.02679999999998</v>
      </c>
      <c r="BR24" s="135">
        <f t="shared" si="130"/>
        <v>902.02679999999998</v>
      </c>
      <c r="BS24" s="135">
        <f t="shared" si="130"/>
        <v>920.06733599999995</v>
      </c>
      <c r="BT24" s="135">
        <f t="shared" si="130"/>
        <v>920.06733599999995</v>
      </c>
      <c r="BU24" s="135">
        <f t="shared" si="130"/>
        <v>920.06733599999995</v>
      </c>
      <c r="BV24" s="135">
        <f t="shared" si="131"/>
        <v>920.06733599999995</v>
      </c>
      <c r="BW24" s="135">
        <f t="shared" si="131"/>
        <v>920.06733599999995</v>
      </c>
      <c r="BX24" s="135">
        <f t="shared" si="131"/>
        <v>920.06733599999995</v>
      </c>
      <c r="BY24" s="135">
        <f t="shared" si="131"/>
        <v>920.06733599999995</v>
      </c>
      <c r="BZ24" s="135">
        <f t="shared" si="131"/>
        <v>920.06733599999995</v>
      </c>
      <c r="CA24" s="135">
        <f t="shared" si="131"/>
        <v>920.06733599999995</v>
      </c>
      <c r="CB24" s="135">
        <f t="shared" si="131"/>
        <v>920.06733599999995</v>
      </c>
      <c r="CC24" s="135">
        <f t="shared" si="131"/>
        <v>920.06733599999995</v>
      </c>
      <c r="CD24" s="135">
        <f t="shared" si="131"/>
        <v>920.06733599999995</v>
      </c>
      <c r="CE24" s="135">
        <f t="shared" si="131"/>
        <v>938.46868272000006</v>
      </c>
      <c r="CF24" s="135">
        <f t="shared" si="132"/>
        <v>938.46868272000006</v>
      </c>
      <c r="CG24" s="135">
        <f t="shared" si="132"/>
        <v>938.46868272000006</v>
      </c>
      <c r="CH24" s="135">
        <f t="shared" si="132"/>
        <v>938.46868272000006</v>
      </c>
      <c r="CI24" s="135">
        <f t="shared" si="132"/>
        <v>938.46868272000006</v>
      </c>
      <c r="CJ24" s="135">
        <f t="shared" si="132"/>
        <v>938.46868272000006</v>
      </c>
      <c r="CK24" s="135">
        <f t="shared" si="132"/>
        <v>938.46868272000006</v>
      </c>
      <c r="CL24" s="135">
        <f t="shared" si="132"/>
        <v>938.46868272000006</v>
      </c>
      <c r="CM24" s="135">
        <f t="shared" si="132"/>
        <v>938.46868272000006</v>
      </c>
      <c r="CN24" s="135">
        <f t="shared" si="132"/>
        <v>938.46868272000006</v>
      </c>
      <c r="CO24" s="135">
        <f t="shared" si="132"/>
        <v>938.46868272000006</v>
      </c>
      <c r="CP24" s="135">
        <f t="shared" si="133"/>
        <v>938.46868272000006</v>
      </c>
      <c r="CQ24" s="135">
        <f t="shared" si="133"/>
        <v>957.2380563744</v>
      </c>
      <c r="CR24" s="135">
        <f t="shared" si="133"/>
        <v>957.2380563744</v>
      </c>
      <c r="CS24" s="135">
        <f t="shared" si="133"/>
        <v>957.2380563744</v>
      </c>
      <c r="CT24" s="135">
        <f t="shared" si="133"/>
        <v>957.2380563744</v>
      </c>
      <c r="CU24" s="135">
        <f t="shared" si="133"/>
        <v>957.2380563744</v>
      </c>
      <c r="CV24" s="135">
        <f t="shared" si="133"/>
        <v>957.2380563744</v>
      </c>
      <c r="CW24" s="135">
        <f t="shared" si="133"/>
        <v>957.2380563744</v>
      </c>
      <c r="CX24" s="135">
        <f t="shared" si="133"/>
        <v>957.2380563744</v>
      </c>
      <c r="CY24" s="135">
        <f t="shared" si="133"/>
        <v>957.2380563744</v>
      </c>
      <c r="CZ24" s="135">
        <f t="shared" si="134"/>
        <v>957.2380563744</v>
      </c>
      <c r="DA24" s="135">
        <f t="shared" si="134"/>
        <v>957.2380563744</v>
      </c>
      <c r="DB24" s="135">
        <f t="shared" si="134"/>
        <v>957.2380563744</v>
      </c>
      <c r="DC24" s="135">
        <f t="shared" si="134"/>
        <v>976.38281750188787</v>
      </c>
      <c r="DD24" s="135">
        <f t="shared" si="134"/>
        <v>976.38281750188787</v>
      </c>
      <c r="DE24" s="135">
        <f t="shared" si="134"/>
        <v>976.38281750188787</v>
      </c>
      <c r="DF24" s="135">
        <f t="shared" si="134"/>
        <v>976.38281750188787</v>
      </c>
      <c r="DG24" s="135">
        <f t="shared" si="134"/>
        <v>976.38281750188787</v>
      </c>
      <c r="DH24" s="135">
        <f t="shared" si="134"/>
        <v>976.38281750188787</v>
      </c>
      <c r="DI24" s="135">
        <f t="shared" si="134"/>
        <v>976.38281750188787</v>
      </c>
      <c r="DJ24" s="135">
        <f t="shared" si="135"/>
        <v>976.38281750188787</v>
      </c>
      <c r="DK24" s="135">
        <f t="shared" si="135"/>
        <v>976.38281750188787</v>
      </c>
      <c r="DL24" s="135">
        <f t="shared" si="135"/>
        <v>976.38281750188787</v>
      </c>
      <c r="DM24" s="135">
        <f t="shared" si="135"/>
        <v>976.38281750188787</v>
      </c>
      <c r="DN24" s="135">
        <f t="shared" si="135"/>
        <v>976.38281750188787</v>
      </c>
      <c r="DO24" s="135">
        <f t="shared" si="135"/>
        <v>995.91047385192564</v>
      </c>
      <c r="DP24" s="135">
        <f t="shared" si="135"/>
        <v>995.91047385192564</v>
      </c>
      <c r="DQ24" s="135">
        <f t="shared" si="135"/>
        <v>995.91047385192564</v>
      </c>
      <c r="DR24" s="135">
        <f t="shared" si="135"/>
        <v>995.91047385192564</v>
      </c>
      <c r="DS24" s="135">
        <f t="shared" si="135"/>
        <v>995.91047385192564</v>
      </c>
      <c r="DT24" s="135">
        <f t="shared" si="136"/>
        <v>995.91047385192564</v>
      </c>
      <c r="DU24" s="135">
        <f t="shared" si="136"/>
        <v>995.91047385192564</v>
      </c>
      <c r="DV24" s="135">
        <f t="shared" si="136"/>
        <v>995.91047385192564</v>
      </c>
      <c r="DW24" s="135">
        <f t="shared" si="136"/>
        <v>995.91047385192564</v>
      </c>
      <c r="DX24" s="135">
        <f t="shared" si="136"/>
        <v>995.91047385192564</v>
      </c>
      <c r="DY24" s="135">
        <f t="shared" si="136"/>
        <v>995.91047385192564</v>
      </c>
      <c r="DZ24" s="135">
        <f t="shared" si="136"/>
        <v>995.91047385192564</v>
      </c>
      <c r="EA24" s="135">
        <f t="shared" si="136"/>
        <v>1015.8286833289642</v>
      </c>
      <c r="EB24" s="135">
        <f t="shared" si="136"/>
        <v>1015.8286833289642</v>
      </c>
      <c r="EC24" s="135">
        <f t="shared" si="136"/>
        <v>1015.8286833289642</v>
      </c>
      <c r="ED24" s="135">
        <f t="shared" si="137"/>
        <v>1015.8286833289642</v>
      </c>
      <c r="EE24" s="135">
        <f t="shared" si="137"/>
        <v>1015.8286833289642</v>
      </c>
      <c r="EF24" s="135">
        <f t="shared" si="137"/>
        <v>1015.8286833289642</v>
      </c>
      <c r="EG24" s="135">
        <f t="shared" si="137"/>
        <v>1015.8286833289642</v>
      </c>
      <c r="EH24" s="135">
        <f t="shared" si="137"/>
        <v>1015.8286833289642</v>
      </c>
      <c r="EI24" s="135">
        <f t="shared" si="137"/>
        <v>1015.8286833289642</v>
      </c>
      <c r="EJ24" s="135">
        <f t="shared" si="137"/>
        <v>1015.8286833289642</v>
      </c>
      <c r="EK24" s="135">
        <f t="shared" si="137"/>
        <v>1015.8286833289642</v>
      </c>
      <c r="EL24" s="135">
        <f t="shared" si="137"/>
        <v>1015.8286833289642</v>
      </c>
      <c r="EM24" s="193"/>
    </row>
    <row r="25" spans="1:143" ht="15.75" customHeight="1" x14ac:dyDescent="0.2">
      <c r="A25" s="123">
        <v>1</v>
      </c>
      <c r="B25" s="88">
        <f t="shared" si="139"/>
        <v>6</v>
      </c>
      <c r="C25" s="61" t="s">
        <v>161</v>
      </c>
      <c r="D25" s="241">
        <v>750</v>
      </c>
      <c r="E25" s="134">
        <f t="shared" si="138"/>
        <v>1.1000000000000001</v>
      </c>
      <c r="U25" s="27"/>
      <c r="W25" s="270">
        <v>825</v>
      </c>
      <c r="X25" s="135">
        <f t="shared" si="126"/>
        <v>825.00000000000011</v>
      </c>
      <c r="Y25" s="135">
        <f t="shared" si="126"/>
        <v>825.00000000000011</v>
      </c>
      <c r="Z25" s="135">
        <f t="shared" si="126"/>
        <v>825.00000000000011</v>
      </c>
      <c r="AA25" s="135">
        <f t="shared" si="126"/>
        <v>825.00000000000011</v>
      </c>
      <c r="AB25" s="135">
        <f t="shared" si="126"/>
        <v>825.00000000000011</v>
      </c>
      <c r="AC25" s="135">
        <f t="shared" si="126"/>
        <v>825.00000000000011</v>
      </c>
      <c r="AD25" s="135">
        <f t="shared" si="126"/>
        <v>825.00000000000011</v>
      </c>
      <c r="AE25" s="135">
        <f t="shared" si="126"/>
        <v>825.00000000000011</v>
      </c>
      <c r="AF25" s="135">
        <f t="shared" si="126"/>
        <v>825.00000000000011</v>
      </c>
      <c r="AG25" s="135">
        <f t="shared" si="126"/>
        <v>825.00000000000011</v>
      </c>
      <c r="AH25" s="135">
        <f t="shared" si="127"/>
        <v>825.00000000000011</v>
      </c>
      <c r="AI25" s="135">
        <f t="shared" si="127"/>
        <v>841.50000000000011</v>
      </c>
      <c r="AJ25" s="135">
        <f t="shared" si="127"/>
        <v>841.50000000000011</v>
      </c>
      <c r="AK25" s="135">
        <f t="shared" si="127"/>
        <v>841.50000000000011</v>
      </c>
      <c r="AL25" s="135">
        <f t="shared" si="127"/>
        <v>841.50000000000011</v>
      </c>
      <c r="AM25" s="135">
        <f t="shared" si="127"/>
        <v>841.50000000000011</v>
      </c>
      <c r="AN25" s="135">
        <f t="shared" si="127"/>
        <v>841.50000000000011</v>
      </c>
      <c r="AO25" s="135">
        <f t="shared" si="127"/>
        <v>841.50000000000011</v>
      </c>
      <c r="AP25" s="135">
        <f t="shared" si="127"/>
        <v>841.50000000000011</v>
      </c>
      <c r="AQ25" s="135">
        <f t="shared" si="127"/>
        <v>841.50000000000011</v>
      </c>
      <c r="AR25" s="135">
        <f t="shared" si="128"/>
        <v>841.50000000000011</v>
      </c>
      <c r="AS25" s="135">
        <f t="shared" si="128"/>
        <v>841.50000000000011</v>
      </c>
      <c r="AT25" s="135">
        <f t="shared" si="128"/>
        <v>841.50000000000011</v>
      </c>
      <c r="AU25" s="135">
        <f t="shared" si="128"/>
        <v>858.33000000000015</v>
      </c>
      <c r="AV25" s="135">
        <f t="shared" si="128"/>
        <v>858.33000000000015</v>
      </c>
      <c r="AW25" s="135">
        <f t="shared" si="128"/>
        <v>858.33000000000015</v>
      </c>
      <c r="AX25" s="135">
        <f t="shared" si="128"/>
        <v>858.33000000000015</v>
      </c>
      <c r="AY25" s="135">
        <f t="shared" si="128"/>
        <v>858.33000000000015</v>
      </c>
      <c r="AZ25" s="135">
        <f t="shared" si="128"/>
        <v>858.33000000000015</v>
      </c>
      <c r="BA25" s="135">
        <f t="shared" si="128"/>
        <v>858.33000000000015</v>
      </c>
      <c r="BB25" s="135">
        <f t="shared" si="129"/>
        <v>858.33000000000015</v>
      </c>
      <c r="BC25" s="135">
        <f t="shared" si="129"/>
        <v>858.33000000000015</v>
      </c>
      <c r="BD25" s="135">
        <f t="shared" si="129"/>
        <v>858.33000000000015</v>
      </c>
      <c r="BE25" s="135">
        <f t="shared" si="129"/>
        <v>858.33000000000015</v>
      </c>
      <c r="BF25" s="135">
        <f t="shared" si="129"/>
        <v>858.33000000000015</v>
      </c>
      <c r="BG25" s="135">
        <f t="shared" si="129"/>
        <v>875.49660000000006</v>
      </c>
      <c r="BH25" s="135">
        <f t="shared" si="129"/>
        <v>875.49660000000006</v>
      </c>
      <c r="BI25" s="135">
        <f t="shared" si="129"/>
        <v>875.49660000000006</v>
      </c>
      <c r="BJ25" s="135">
        <f t="shared" si="129"/>
        <v>875.49660000000006</v>
      </c>
      <c r="BK25" s="135">
        <f t="shared" si="129"/>
        <v>875.49660000000006</v>
      </c>
      <c r="BL25" s="135">
        <f t="shared" si="130"/>
        <v>875.49660000000006</v>
      </c>
      <c r="BM25" s="135">
        <f t="shared" si="130"/>
        <v>875.49660000000006</v>
      </c>
      <c r="BN25" s="135">
        <f t="shared" si="130"/>
        <v>875.49660000000006</v>
      </c>
      <c r="BO25" s="135">
        <f t="shared" si="130"/>
        <v>875.49660000000006</v>
      </c>
      <c r="BP25" s="135">
        <f t="shared" si="130"/>
        <v>875.49660000000006</v>
      </c>
      <c r="BQ25" s="135">
        <f t="shared" si="130"/>
        <v>875.49660000000006</v>
      </c>
      <c r="BR25" s="135">
        <f t="shared" si="130"/>
        <v>875.49660000000006</v>
      </c>
      <c r="BS25" s="135">
        <f t="shared" si="130"/>
        <v>893.00653200000011</v>
      </c>
      <c r="BT25" s="135">
        <f t="shared" si="130"/>
        <v>893.00653200000011</v>
      </c>
      <c r="BU25" s="135">
        <f t="shared" si="130"/>
        <v>893.00653200000011</v>
      </c>
      <c r="BV25" s="135">
        <f t="shared" si="131"/>
        <v>893.00653200000011</v>
      </c>
      <c r="BW25" s="135">
        <f t="shared" si="131"/>
        <v>893.00653200000011</v>
      </c>
      <c r="BX25" s="135">
        <f t="shared" si="131"/>
        <v>893.00653200000011</v>
      </c>
      <c r="BY25" s="135">
        <f t="shared" si="131"/>
        <v>893.00653200000011</v>
      </c>
      <c r="BZ25" s="135">
        <f t="shared" si="131"/>
        <v>893.00653200000011</v>
      </c>
      <c r="CA25" s="135">
        <f t="shared" si="131"/>
        <v>893.00653200000011</v>
      </c>
      <c r="CB25" s="135">
        <f t="shared" si="131"/>
        <v>893.00653200000011</v>
      </c>
      <c r="CC25" s="135">
        <f t="shared" si="131"/>
        <v>893.00653200000011</v>
      </c>
      <c r="CD25" s="135">
        <f t="shared" si="131"/>
        <v>893.00653200000011</v>
      </c>
      <c r="CE25" s="135">
        <f t="shared" si="131"/>
        <v>910.86666264000019</v>
      </c>
      <c r="CF25" s="135">
        <f t="shared" si="132"/>
        <v>910.86666264000019</v>
      </c>
      <c r="CG25" s="135">
        <f t="shared" si="132"/>
        <v>910.86666264000019</v>
      </c>
      <c r="CH25" s="135">
        <f t="shared" si="132"/>
        <v>910.86666264000019</v>
      </c>
      <c r="CI25" s="135">
        <f t="shared" si="132"/>
        <v>910.86666264000019</v>
      </c>
      <c r="CJ25" s="135">
        <f t="shared" si="132"/>
        <v>910.86666264000019</v>
      </c>
      <c r="CK25" s="135">
        <f t="shared" si="132"/>
        <v>910.86666264000019</v>
      </c>
      <c r="CL25" s="135">
        <f t="shared" si="132"/>
        <v>910.86666264000019</v>
      </c>
      <c r="CM25" s="135">
        <f t="shared" si="132"/>
        <v>910.86666264000019</v>
      </c>
      <c r="CN25" s="135">
        <f t="shared" si="132"/>
        <v>910.86666264000019</v>
      </c>
      <c r="CO25" s="135">
        <f t="shared" si="132"/>
        <v>910.86666264000019</v>
      </c>
      <c r="CP25" s="135">
        <f t="shared" si="133"/>
        <v>910.86666264000019</v>
      </c>
      <c r="CQ25" s="135">
        <f t="shared" si="133"/>
        <v>929.0839958928002</v>
      </c>
      <c r="CR25" s="135">
        <f t="shared" si="133"/>
        <v>929.0839958928002</v>
      </c>
      <c r="CS25" s="135">
        <f t="shared" si="133"/>
        <v>929.0839958928002</v>
      </c>
      <c r="CT25" s="135">
        <f t="shared" si="133"/>
        <v>929.0839958928002</v>
      </c>
      <c r="CU25" s="135">
        <f t="shared" si="133"/>
        <v>929.0839958928002</v>
      </c>
      <c r="CV25" s="135">
        <f t="shared" si="133"/>
        <v>929.0839958928002</v>
      </c>
      <c r="CW25" s="135">
        <f t="shared" si="133"/>
        <v>929.0839958928002</v>
      </c>
      <c r="CX25" s="135">
        <f t="shared" si="133"/>
        <v>929.0839958928002</v>
      </c>
      <c r="CY25" s="135">
        <f t="shared" si="133"/>
        <v>929.0839958928002</v>
      </c>
      <c r="CZ25" s="135">
        <f t="shared" si="134"/>
        <v>929.0839958928002</v>
      </c>
      <c r="DA25" s="135">
        <f t="shared" si="134"/>
        <v>929.0839958928002</v>
      </c>
      <c r="DB25" s="135">
        <f t="shared" si="134"/>
        <v>929.0839958928002</v>
      </c>
      <c r="DC25" s="135">
        <f t="shared" si="134"/>
        <v>947.66567581065601</v>
      </c>
      <c r="DD25" s="135">
        <f t="shared" si="134"/>
        <v>947.66567581065601</v>
      </c>
      <c r="DE25" s="135">
        <f t="shared" si="134"/>
        <v>947.66567581065601</v>
      </c>
      <c r="DF25" s="135">
        <f t="shared" si="134"/>
        <v>947.66567581065601</v>
      </c>
      <c r="DG25" s="135">
        <f t="shared" si="134"/>
        <v>947.66567581065601</v>
      </c>
      <c r="DH25" s="135">
        <f t="shared" si="134"/>
        <v>947.66567581065601</v>
      </c>
      <c r="DI25" s="135">
        <f t="shared" si="134"/>
        <v>947.66567581065601</v>
      </c>
      <c r="DJ25" s="135">
        <f t="shared" si="135"/>
        <v>947.66567581065601</v>
      </c>
      <c r="DK25" s="135">
        <f t="shared" si="135"/>
        <v>947.66567581065601</v>
      </c>
      <c r="DL25" s="135">
        <f t="shared" si="135"/>
        <v>947.66567581065601</v>
      </c>
      <c r="DM25" s="135">
        <f t="shared" si="135"/>
        <v>947.66567581065601</v>
      </c>
      <c r="DN25" s="135">
        <f t="shared" si="135"/>
        <v>947.66567581065601</v>
      </c>
      <c r="DO25" s="135">
        <f t="shared" si="135"/>
        <v>966.61898932686915</v>
      </c>
      <c r="DP25" s="135">
        <f t="shared" si="135"/>
        <v>966.61898932686915</v>
      </c>
      <c r="DQ25" s="135">
        <f t="shared" si="135"/>
        <v>966.61898932686915</v>
      </c>
      <c r="DR25" s="135">
        <f t="shared" si="135"/>
        <v>966.61898932686915</v>
      </c>
      <c r="DS25" s="135">
        <f t="shared" si="135"/>
        <v>966.61898932686915</v>
      </c>
      <c r="DT25" s="135">
        <f t="shared" si="136"/>
        <v>966.61898932686915</v>
      </c>
      <c r="DU25" s="135">
        <f t="shared" si="136"/>
        <v>966.61898932686915</v>
      </c>
      <c r="DV25" s="135">
        <f t="shared" si="136"/>
        <v>966.61898932686915</v>
      </c>
      <c r="DW25" s="135">
        <f t="shared" si="136"/>
        <v>966.61898932686915</v>
      </c>
      <c r="DX25" s="135">
        <f t="shared" si="136"/>
        <v>966.61898932686915</v>
      </c>
      <c r="DY25" s="135">
        <f t="shared" si="136"/>
        <v>966.61898932686915</v>
      </c>
      <c r="DZ25" s="135">
        <f t="shared" si="136"/>
        <v>966.61898932686915</v>
      </c>
      <c r="EA25" s="135">
        <f t="shared" si="136"/>
        <v>985.9513691134066</v>
      </c>
      <c r="EB25" s="135">
        <f t="shared" si="136"/>
        <v>985.9513691134066</v>
      </c>
      <c r="EC25" s="135">
        <f t="shared" si="136"/>
        <v>985.9513691134066</v>
      </c>
      <c r="ED25" s="135">
        <f t="shared" si="137"/>
        <v>985.9513691134066</v>
      </c>
      <c r="EE25" s="135">
        <f t="shared" si="137"/>
        <v>985.9513691134066</v>
      </c>
      <c r="EF25" s="135">
        <f t="shared" si="137"/>
        <v>985.9513691134066</v>
      </c>
      <c r="EG25" s="135">
        <f t="shared" si="137"/>
        <v>985.9513691134066</v>
      </c>
      <c r="EH25" s="135">
        <f t="shared" si="137"/>
        <v>985.9513691134066</v>
      </c>
      <c r="EI25" s="135">
        <f t="shared" si="137"/>
        <v>985.9513691134066</v>
      </c>
      <c r="EJ25" s="135">
        <f t="shared" si="137"/>
        <v>985.9513691134066</v>
      </c>
      <c r="EK25" s="135">
        <f t="shared" si="137"/>
        <v>985.9513691134066</v>
      </c>
      <c r="EL25" s="135">
        <f t="shared" si="137"/>
        <v>985.9513691134066</v>
      </c>
      <c r="EM25" s="193"/>
    </row>
    <row r="26" spans="1:143" ht="15.75" customHeight="1" x14ac:dyDescent="0.2">
      <c r="A26" s="123">
        <v>1</v>
      </c>
      <c r="B26" s="88">
        <f t="shared" si="139"/>
        <v>7</v>
      </c>
      <c r="C26" s="61" t="s">
        <v>161</v>
      </c>
      <c r="D26" s="241">
        <v>750</v>
      </c>
      <c r="E26" s="134">
        <f t="shared" si="138"/>
        <v>1.0333333333333334</v>
      </c>
      <c r="U26" s="27"/>
      <c r="W26" s="270">
        <v>775</v>
      </c>
      <c r="X26" s="135">
        <f t="shared" si="126"/>
        <v>775.00000000000011</v>
      </c>
      <c r="Y26" s="135">
        <f t="shared" si="126"/>
        <v>775.00000000000011</v>
      </c>
      <c r="Z26" s="135">
        <f t="shared" si="126"/>
        <v>775.00000000000011</v>
      </c>
      <c r="AA26" s="135">
        <f t="shared" si="126"/>
        <v>775.00000000000011</v>
      </c>
      <c r="AB26" s="135">
        <f t="shared" si="126"/>
        <v>775.00000000000011</v>
      </c>
      <c r="AC26" s="135">
        <f t="shared" si="126"/>
        <v>775.00000000000011</v>
      </c>
      <c r="AD26" s="135">
        <f t="shared" si="126"/>
        <v>775.00000000000011</v>
      </c>
      <c r="AE26" s="135">
        <f t="shared" si="126"/>
        <v>775.00000000000011</v>
      </c>
      <c r="AF26" s="135">
        <f t="shared" si="126"/>
        <v>775.00000000000011</v>
      </c>
      <c r="AG26" s="135">
        <f t="shared" si="126"/>
        <v>775.00000000000011</v>
      </c>
      <c r="AH26" s="135">
        <f t="shared" si="127"/>
        <v>775.00000000000011</v>
      </c>
      <c r="AI26" s="135">
        <f t="shared" si="127"/>
        <v>790.50000000000011</v>
      </c>
      <c r="AJ26" s="135">
        <f t="shared" si="127"/>
        <v>790.50000000000011</v>
      </c>
      <c r="AK26" s="135">
        <f t="shared" si="127"/>
        <v>790.50000000000011</v>
      </c>
      <c r="AL26" s="135">
        <f t="shared" si="127"/>
        <v>790.50000000000011</v>
      </c>
      <c r="AM26" s="135">
        <f t="shared" si="127"/>
        <v>790.50000000000011</v>
      </c>
      <c r="AN26" s="135">
        <f t="shared" si="127"/>
        <v>790.50000000000011</v>
      </c>
      <c r="AO26" s="135">
        <f t="shared" si="127"/>
        <v>790.50000000000011</v>
      </c>
      <c r="AP26" s="135">
        <f t="shared" si="127"/>
        <v>790.50000000000011</v>
      </c>
      <c r="AQ26" s="135">
        <f t="shared" si="127"/>
        <v>790.50000000000011</v>
      </c>
      <c r="AR26" s="135">
        <f t="shared" si="128"/>
        <v>790.50000000000011</v>
      </c>
      <c r="AS26" s="135">
        <f t="shared" si="128"/>
        <v>790.50000000000011</v>
      </c>
      <c r="AT26" s="135">
        <f t="shared" si="128"/>
        <v>790.50000000000011</v>
      </c>
      <c r="AU26" s="135">
        <f t="shared" si="128"/>
        <v>806.31000000000006</v>
      </c>
      <c r="AV26" s="135">
        <f t="shared" si="128"/>
        <v>806.31000000000006</v>
      </c>
      <c r="AW26" s="135">
        <f t="shared" si="128"/>
        <v>806.31000000000006</v>
      </c>
      <c r="AX26" s="135">
        <f t="shared" si="128"/>
        <v>806.31000000000006</v>
      </c>
      <c r="AY26" s="135">
        <f t="shared" si="128"/>
        <v>806.31000000000006</v>
      </c>
      <c r="AZ26" s="135">
        <f t="shared" si="128"/>
        <v>806.31000000000006</v>
      </c>
      <c r="BA26" s="135">
        <f t="shared" si="128"/>
        <v>806.31000000000006</v>
      </c>
      <c r="BB26" s="135">
        <f t="shared" si="129"/>
        <v>806.31000000000006</v>
      </c>
      <c r="BC26" s="135">
        <f t="shared" si="129"/>
        <v>806.31000000000006</v>
      </c>
      <c r="BD26" s="135">
        <f t="shared" si="129"/>
        <v>806.31000000000006</v>
      </c>
      <c r="BE26" s="135">
        <f t="shared" si="129"/>
        <v>806.31000000000006</v>
      </c>
      <c r="BF26" s="135">
        <f t="shared" si="129"/>
        <v>806.31000000000006</v>
      </c>
      <c r="BG26" s="135">
        <f t="shared" si="129"/>
        <v>822.4362000000001</v>
      </c>
      <c r="BH26" s="135">
        <f t="shared" si="129"/>
        <v>822.4362000000001</v>
      </c>
      <c r="BI26" s="135">
        <f t="shared" si="129"/>
        <v>822.4362000000001</v>
      </c>
      <c r="BJ26" s="135">
        <f t="shared" si="129"/>
        <v>822.4362000000001</v>
      </c>
      <c r="BK26" s="135">
        <f t="shared" si="129"/>
        <v>822.4362000000001</v>
      </c>
      <c r="BL26" s="135">
        <f t="shared" si="130"/>
        <v>822.4362000000001</v>
      </c>
      <c r="BM26" s="135">
        <f t="shared" si="130"/>
        <v>822.4362000000001</v>
      </c>
      <c r="BN26" s="135">
        <f t="shared" si="130"/>
        <v>822.4362000000001</v>
      </c>
      <c r="BO26" s="135">
        <f t="shared" si="130"/>
        <v>822.4362000000001</v>
      </c>
      <c r="BP26" s="135">
        <f t="shared" si="130"/>
        <v>822.4362000000001</v>
      </c>
      <c r="BQ26" s="135">
        <f t="shared" si="130"/>
        <v>822.4362000000001</v>
      </c>
      <c r="BR26" s="135">
        <f t="shared" si="130"/>
        <v>822.4362000000001</v>
      </c>
      <c r="BS26" s="135">
        <f t="shared" si="130"/>
        <v>838.88492400000007</v>
      </c>
      <c r="BT26" s="135">
        <f t="shared" si="130"/>
        <v>838.88492400000007</v>
      </c>
      <c r="BU26" s="135">
        <f t="shared" si="130"/>
        <v>838.88492400000007</v>
      </c>
      <c r="BV26" s="135">
        <f t="shared" si="131"/>
        <v>838.88492400000007</v>
      </c>
      <c r="BW26" s="135">
        <f t="shared" si="131"/>
        <v>838.88492400000007</v>
      </c>
      <c r="BX26" s="135">
        <f t="shared" si="131"/>
        <v>838.88492400000007</v>
      </c>
      <c r="BY26" s="135">
        <f t="shared" si="131"/>
        <v>838.88492400000007</v>
      </c>
      <c r="BZ26" s="135">
        <f t="shared" si="131"/>
        <v>838.88492400000007</v>
      </c>
      <c r="CA26" s="135">
        <f t="shared" si="131"/>
        <v>838.88492400000007</v>
      </c>
      <c r="CB26" s="135">
        <f t="shared" si="131"/>
        <v>838.88492400000007</v>
      </c>
      <c r="CC26" s="135">
        <f t="shared" si="131"/>
        <v>838.88492400000007</v>
      </c>
      <c r="CD26" s="135">
        <f t="shared" si="131"/>
        <v>838.88492400000007</v>
      </c>
      <c r="CE26" s="135">
        <f t="shared" si="131"/>
        <v>855.6626224800001</v>
      </c>
      <c r="CF26" s="135">
        <f t="shared" si="132"/>
        <v>855.6626224800001</v>
      </c>
      <c r="CG26" s="135">
        <f t="shared" si="132"/>
        <v>855.6626224800001</v>
      </c>
      <c r="CH26" s="135">
        <f t="shared" si="132"/>
        <v>855.6626224800001</v>
      </c>
      <c r="CI26" s="135">
        <f t="shared" si="132"/>
        <v>855.6626224800001</v>
      </c>
      <c r="CJ26" s="135">
        <f t="shared" si="132"/>
        <v>855.6626224800001</v>
      </c>
      <c r="CK26" s="135">
        <f t="shared" si="132"/>
        <v>855.6626224800001</v>
      </c>
      <c r="CL26" s="135">
        <f t="shared" si="132"/>
        <v>855.6626224800001</v>
      </c>
      <c r="CM26" s="135">
        <f t="shared" si="132"/>
        <v>855.6626224800001</v>
      </c>
      <c r="CN26" s="135">
        <f t="shared" si="132"/>
        <v>855.6626224800001</v>
      </c>
      <c r="CO26" s="135">
        <f t="shared" si="132"/>
        <v>855.6626224800001</v>
      </c>
      <c r="CP26" s="135">
        <f t="shared" si="133"/>
        <v>855.6626224800001</v>
      </c>
      <c r="CQ26" s="135">
        <f t="shared" si="133"/>
        <v>872.77587492960015</v>
      </c>
      <c r="CR26" s="135">
        <f t="shared" si="133"/>
        <v>872.77587492960015</v>
      </c>
      <c r="CS26" s="135">
        <f t="shared" si="133"/>
        <v>872.77587492960015</v>
      </c>
      <c r="CT26" s="135">
        <f t="shared" si="133"/>
        <v>872.77587492960015</v>
      </c>
      <c r="CU26" s="135">
        <f t="shared" si="133"/>
        <v>872.77587492960015</v>
      </c>
      <c r="CV26" s="135">
        <f t="shared" si="133"/>
        <v>872.77587492960015</v>
      </c>
      <c r="CW26" s="135">
        <f t="shared" si="133"/>
        <v>872.77587492960015</v>
      </c>
      <c r="CX26" s="135">
        <f t="shared" si="133"/>
        <v>872.77587492960015</v>
      </c>
      <c r="CY26" s="135">
        <f t="shared" si="133"/>
        <v>872.77587492960015</v>
      </c>
      <c r="CZ26" s="135">
        <f t="shared" si="134"/>
        <v>872.77587492960015</v>
      </c>
      <c r="DA26" s="135">
        <f t="shared" si="134"/>
        <v>872.77587492960015</v>
      </c>
      <c r="DB26" s="135">
        <f t="shared" si="134"/>
        <v>872.77587492960015</v>
      </c>
      <c r="DC26" s="135">
        <f t="shared" si="134"/>
        <v>890.23139242819195</v>
      </c>
      <c r="DD26" s="135">
        <f t="shared" si="134"/>
        <v>890.23139242819195</v>
      </c>
      <c r="DE26" s="135">
        <f t="shared" si="134"/>
        <v>890.23139242819195</v>
      </c>
      <c r="DF26" s="135">
        <f t="shared" si="134"/>
        <v>890.23139242819195</v>
      </c>
      <c r="DG26" s="135">
        <f t="shared" si="134"/>
        <v>890.23139242819195</v>
      </c>
      <c r="DH26" s="135">
        <f t="shared" si="134"/>
        <v>890.23139242819195</v>
      </c>
      <c r="DI26" s="135">
        <f t="shared" si="134"/>
        <v>890.23139242819195</v>
      </c>
      <c r="DJ26" s="135">
        <f t="shared" si="135"/>
        <v>890.23139242819195</v>
      </c>
      <c r="DK26" s="135">
        <f t="shared" si="135"/>
        <v>890.23139242819195</v>
      </c>
      <c r="DL26" s="135">
        <f t="shared" si="135"/>
        <v>890.23139242819195</v>
      </c>
      <c r="DM26" s="135">
        <f t="shared" si="135"/>
        <v>890.23139242819195</v>
      </c>
      <c r="DN26" s="135">
        <f t="shared" si="135"/>
        <v>890.23139242819195</v>
      </c>
      <c r="DO26" s="135">
        <f t="shared" si="135"/>
        <v>908.03602027675595</v>
      </c>
      <c r="DP26" s="135">
        <f t="shared" si="135"/>
        <v>908.03602027675595</v>
      </c>
      <c r="DQ26" s="135">
        <f t="shared" si="135"/>
        <v>908.03602027675595</v>
      </c>
      <c r="DR26" s="135">
        <f t="shared" si="135"/>
        <v>908.03602027675595</v>
      </c>
      <c r="DS26" s="135">
        <f t="shared" si="135"/>
        <v>908.03602027675595</v>
      </c>
      <c r="DT26" s="135">
        <f t="shared" si="136"/>
        <v>908.03602027675595</v>
      </c>
      <c r="DU26" s="135">
        <f t="shared" si="136"/>
        <v>908.03602027675595</v>
      </c>
      <c r="DV26" s="135">
        <f t="shared" si="136"/>
        <v>908.03602027675595</v>
      </c>
      <c r="DW26" s="135">
        <f t="shared" si="136"/>
        <v>908.03602027675595</v>
      </c>
      <c r="DX26" s="135">
        <f t="shared" si="136"/>
        <v>908.03602027675595</v>
      </c>
      <c r="DY26" s="135">
        <f t="shared" si="136"/>
        <v>908.03602027675595</v>
      </c>
      <c r="DZ26" s="135">
        <f t="shared" si="136"/>
        <v>908.03602027675595</v>
      </c>
      <c r="EA26" s="135">
        <f t="shared" si="136"/>
        <v>926.19674068229108</v>
      </c>
      <c r="EB26" s="135">
        <f t="shared" si="136"/>
        <v>926.19674068229108</v>
      </c>
      <c r="EC26" s="135">
        <f t="shared" si="136"/>
        <v>926.19674068229108</v>
      </c>
      <c r="ED26" s="135">
        <f t="shared" si="137"/>
        <v>926.19674068229108</v>
      </c>
      <c r="EE26" s="135">
        <f t="shared" si="137"/>
        <v>926.19674068229108</v>
      </c>
      <c r="EF26" s="135">
        <f t="shared" si="137"/>
        <v>926.19674068229108</v>
      </c>
      <c r="EG26" s="135">
        <f t="shared" si="137"/>
        <v>926.19674068229108</v>
      </c>
      <c r="EH26" s="135">
        <f t="shared" si="137"/>
        <v>926.19674068229108</v>
      </c>
      <c r="EI26" s="135">
        <f t="shared" si="137"/>
        <v>926.19674068229108</v>
      </c>
      <c r="EJ26" s="135">
        <f t="shared" si="137"/>
        <v>926.19674068229108</v>
      </c>
      <c r="EK26" s="135">
        <f t="shared" si="137"/>
        <v>926.19674068229108</v>
      </c>
      <c r="EL26" s="135">
        <f t="shared" si="137"/>
        <v>926.19674068229108</v>
      </c>
      <c r="EM26" s="193"/>
    </row>
    <row r="27" spans="1:143" ht="15.75" customHeight="1" x14ac:dyDescent="0.2">
      <c r="A27" s="123">
        <v>1</v>
      </c>
      <c r="B27" s="88">
        <f t="shared" si="139"/>
        <v>8</v>
      </c>
      <c r="C27" s="61" t="s">
        <v>161</v>
      </c>
      <c r="D27" s="241">
        <v>750</v>
      </c>
      <c r="E27" s="134">
        <f t="shared" si="138"/>
        <v>0.92666666666666664</v>
      </c>
      <c r="U27" s="27"/>
      <c r="W27" s="270">
        <v>695</v>
      </c>
      <c r="X27" s="135">
        <f t="shared" si="126"/>
        <v>695</v>
      </c>
      <c r="Y27" s="135">
        <f t="shared" si="126"/>
        <v>695</v>
      </c>
      <c r="Z27" s="135">
        <f t="shared" si="126"/>
        <v>695</v>
      </c>
      <c r="AA27" s="135">
        <f t="shared" si="126"/>
        <v>695</v>
      </c>
      <c r="AB27" s="135">
        <f t="shared" si="126"/>
        <v>695</v>
      </c>
      <c r="AC27" s="135">
        <f t="shared" si="126"/>
        <v>695</v>
      </c>
      <c r="AD27" s="135">
        <f t="shared" si="126"/>
        <v>695</v>
      </c>
      <c r="AE27" s="135">
        <f t="shared" si="126"/>
        <v>695</v>
      </c>
      <c r="AF27" s="135">
        <f t="shared" si="126"/>
        <v>695</v>
      </c>
      <c r="AG27" s="135">
        <f t="shared" si="126"/>
        <v>695</v>
      </c>
      <c r="AH27" s="135">
        <f t="shared" si="127"/>
        <v>695</v>
      </c>
      <c r="AI27" s="135">
        <f t="shared" si="127"/>
        <v>708.9</v>
      </c>
      <c r="AJ27" s="135">
        <f t="shared" si="127"/>
        <v>708.9</v>
      </c>
      <c r="AK27" s="135">
        <f t="shared" si="127"/>
        <v>708.9</v>
      </c>
      <c r="AL27" s="135">
        <f t="shared" si="127"/>
        <v>708.9</v>
      </c>
      <c r="AM27" s="135">
        <f t="shared" si="127"/>
        <v>708.9</v>
      </c>
      <c r="AN27" s="135">
        <f t="shared" si="127"/>
        <v>708.9</v>
      </c>
      <c r="AO27" s="135">
        <f t="shared" si="127"/>
        <v>708.9</v>
      </c>
      <c r="AP27" s="135">
        <f t="shared" si="127"/>
        <v>708.9</v>
      </c>
      <c r="AQ27" s="135">
        <f t="shared" si="127"/>
        <v>708.9</v>
      </c>
      <c r="AR27" s="135">
        <f t="shared" si="128"/>
        <v>708.9</v>
      </c>
      <c r="AS27" s="135">
        <f t="shared" si="128"/>
        <v>708.9</v>
      </c>
      <c r="AT27" s="135">
        <f t="shared" si="128"/>
        <v>708.9</v>
      </c>
      <c r="AU27" s="135">
        <f t="shared" si="128"/>
        <v>723.07799999999997</v>
      </c>
      <c r="AV27" s="135">
        <f t="shared" si="128"/>
        <v>723.07799999999997</v>
      </c>
      <c r="AW27" s="135">
        <f t="shared" si="128"/>
        <v>723.07799999999997</v>
      </c>
      <c r="AX27" s="135">
        <f t="shared" si="128"/>
        <v>723.07799999999997</v>
      </c>
      <c r="AY27" s="135">
        <f t="shared" si="128"/>
        <v>723.07799999999997</v>
      </c>
      <c r="AZ27" s="135">
        <f t="shared" si="128"/>
        <v>723.07799999999997</v>
      </c>
      <c r="BA27" s="135">
        <f t="shared" si="128"/>
        <v>723.07799999999997</v>
      </c>
      <c r="BB27" s="135">
        <f t="shared" si="129"/>
        <v>723.07799999999997</v>
      </c>
      <c r="BC27" s="135">
        <f t="shared" si="129"/>
        <v>723.07799999999997</v>
      </c>
      <c r="BD27" s="135">
        <f t="shared" si="129"/>
        <v>723.07799999999997</v>
      </c>
      <c r="BE27" s="135">
        <f t="shared" si="129"/>
        <v>723.07799999999997</v>
      </c>
      <c r="BF27" s="135">
        <f t="shared" si="129"/>
        <v>723.07799999999997</v>
      </c>
      <c r="BG27" s="135">
        <f t="shared" si="129"/>
        <v>737.53955999999994</v>
      </c>
      <c r="BH27" s="135">
        <f t="shared" si="129"/>
        <v>737.53955999999994</v>
      </c>
      <c r="BI27" s="135">
        <f t="shared" si="129"/>
        <v>737.53955999999994</v>
      </c>
      <c r="BJ27" s="135">
        <f t="shared" si="129"/>
        <v>737.53955999999994</v>
      </c>
      <c r="BK27" s="135">
        <f t="shared" si="129"/>
        <v>737.53955999999994</v>
      </c>
      <c r="BL27" s="135">
        <f t="shared" si="130"/>
        <v>737.53955999999994</v>
      </c>
      <c r="BM27" s="135">
        <f t="shared" si="130"/>
        <v>737.53955999999994</v>
      </c>
      <c r="BN27" s="135">
        <f t="shared" si="130"/>
        <v>737.53955999999994</v>
      </c>
      <c r="BO27" s="135">
        <f t="shared" si="130"/>
        <v>737.53955999999994</v>
      </c>
      <c r="BP27" s="135">
        <f t="shared" si="130"/>
        <v>737.53955999999994</v>
      </c>
      <c r="BQ27" s="135">
        <f t="shared" si="130"/>
        <v>737.53955999999994</v>
      </c>
      <c r="BR27" s="135">
        <f t="shared" si="130"/>
        <v>737.53955999999994</v>
      </c>
      <c r="BS27" s="135">
        <f t="shared" si="130"/>
        <v>752.29035120000003</v>
      </c>
      <c r="BT27" s="135">
        <f t="shared" si="130"/>
        <v>752.29035120000003</v>
      </c>
      <c r="BU27" s="135">
        <f t="shared" si="130"/>
        <v>752.29035120000003</v>
      </c>
      <c r="BV27" s="135">
        <f t="shared" si="131"/>
        <v>752.29035120000003</v>
      </c>
      <c r="BW27" s="135">
        <f t="shared" si="131"/>
        <v>752.29035120000003</v>
      </c>
      <c r="BX27" s="135">
        <f t="shared" si="131"/>
        <v>752.29035120000003</v>
      </c>
      <c r="BY27" s="135">
        <f t="shared" si="131"/>
        <v>752.29035120000003</v>
      </c>
      <c r="BZ27" s="135">
        <f t="shared" si="131"/>
        <v>752.29035120000003</v>
      </c>
      <c r="CA27" s="135">
        <f t="shared" si="131"/>
        <v>752.29035120000003</v>
      </c>
      <c r="CB27" s="135">
        <f t="shared" si="131"/>
        <v>752.29035120000003</v>
      </c>
      <c r="CC27" s="135">
        <f t="shared" si="131"/>
        <v>752.29035120000003</v>
      </c>
      <c r="CD27" s="135">
        <f t="shared" si="131"/>
        <v>752.29035120000003</v>
      </c>
      <c r="CE27" s="135">
        <f t="shared" si="131"/>
        <v>767.33615822399997</v>
      </c>
      <c r="CF27" s="135">
        <f t="shared" si="132"/>
        <v>767.33615822399997</v>
      </c>
      <c r="CG27" s="135">
        <f t="shared" si="132"/>
        <v>767.33615822399997</v>
      </c>
      <c r="CH27" s="135">
        <f t="shared" si="132"/>
        <v>767.33615822399997</v>
      </c>
      <c r="CI27" s="135">
        <f t="shared" si="132"/>
        <v>767.33615822399997</v>
      </c>
      <c r="CJ27" s="135">
        <f t="shared" si="132"/>
        <v>767.33615822399997</v>
      </c>
      <c r="CK27" s="135">
        <f t="shared" si="132"/>
        <v>767.33615822399997</v>
      </c>
      <c r="CL27" s="135">
        <f t="shared" si="132"/>
        <v>767.33615822399997</v>
      </c>
      <c r="CM27" s="135">
        <f t="shared" si="132"/>
        <v>767.33615822399997</v>
      </c>
      <c r="CN27" s="135">
        <f t="shared" si="132"/>
        <v>767.33615822399997</v>
      </c>
      <c r="CO27" s="135">
        <f t="shared" si="132"/>
        <v>767.33615822399997</v>
      </c>
      <c r="CP27" s="135">
        <f t="shared" si="133"/>
        <v>767.33615822399997</v>
      </c>
      <c r="CQ27" s="135">
        <f t="shared" si="133"/>
        <v>782.68288138848004</v>
      </c>
      <c r="CR27" s="135">
        <f t="shared" si="133"/>
        <v>782.68288138848004</v>
      </c>
      <c r="CS27" s="135">
        <f t="shared" si="133"/>
        <v>782.68288138848004</v>
      </c>
      <c r="CT27" s="135">
        <f t="shared" si="133"/>
        <v>782.68288138848004</v>
      </c>
      <c r="CU27" s="135">
        <f t="shared" si="133"/>
        <v>782.68288138848004</v>
      </c>
      <c r="CV27" s="135">
        <f t="shared" si="133"/>
        <v>782.68288138848004</v>
      </c>
      <c r="CW27" s="135">
        <f t="shared" si="133"/>
        <v>782.68288138848004</v>
      </c>
      <c r="CX27" s="135">
        <f t="shared" si="133"/>
        <v>782.68288138848004</v>
      </c>
      <c r="CY27" s="135">
        <f t="shared" si="133"/>
        <v>782.68288138848004</v>
      </c>
      <c r="CZ27" s="135">
        <f t="shared" si="134"/>
        <v>782.68288138848004</v>
      </c>
      <c r="DA27" s="135">
        <f t="shared" si="134"/>
        <v>782.68288138848004</v>
      </c>
      <c r="DB27" s="135">
        <f t="shared" si="134"/>
        <v>782.68288138848004</v>
      </c>
      <c r="DC27" s="135">
        <f t="shared" si="134"/>
        <v>798.3365390162495</v>
      </c>
      <c r="DD27" s="135">
        <f t="shared" si="134"/>
        <v>798.3365390162495</v>
      </c>
      <c r="DE27" s="135">
        <f t="shared" si="134"/>
        <v>798.3365390162495</v>
      </c>
      <c r="DF27" s="135">
        <f t="shared" si="134"/>
        <v>798.3365390162495</v>
      </c>
      <c r="DG27" s="135">
        <f t="shared" si="134"/>
        <v>798.3365390162495</v>
      </c>
      <c r="DH27" s="135">
        <f t="shared" si="134"/>
        <v>798.3365390162495</v>
      </c>
      <c r="DI27" s="135">
        <f t="shared" si="134"/>
        <v>798.3365390162495</v>
      </c>
      <c r="DJ27" s="135">
        <f t="shared" si="135"/>
        <v>798.3365390162495</v>
      </c>
      <c r="DK27" s="135">
        <f t="shared" si="135"/>
        <v>798.3365390162495</v>
      </c>
      <c r="DL27" s="135">
        <f t="shared" si="135"/>
        <v>798.3365390162495</v>
      </c>
      <c r="DM27" s="135">
        <f t="shared" si="135"/>
        <v>798.3365390162495</v>
      </c>
      <c r="DN27" s="135">
        <f t="shared" si="135"/>
        <v>798.3365390162495</v>
      </c>
      <c r="DO27" s="135">
        <f t="shared" si="135"/>
        <v>814.30326979657457</v>
      </c>
      <c r="DP27" s="135">
        <f t="shared" si="135"/>
        <v>814.30326979657457</v>
      </c>
      <c r="DQ27" s="135">
        <f t="shared" si="135"/>
        <v>814.30326979657457</v>
      </c>
      <c r="DR27" s="135">
        <f t="shared" si="135"/>
        <v>814.30326979657457</v>
      </c>
      <c r="DS27" s="135">
        <f t="shared" si="135"/>
        <v>814.30326979657457</v>
      </c>
      <c r="DT27" s="135">
        <f t="shared" si="136"/>
        <v>814.30326979657457</v>
      </c>
      <c r="DU27" s="135">
        <f t="shared" si="136"/>
        <v>814.30326979657457</v>
      </c>
      <c r="DV27" s="135">
        <f t="shared" si="136"/>
        <v>814.30326979657457</v>
      </c>
      <c r="DW27" s="135">
        <f t="shared" si="136"/>
        <v>814.30326979657457</v>
      </c>
      <c r="DX27" s="135">
        <f t="shared" si="136"/>
        <v>814.30326979657457</v>
      </c>
      <c r="DY27" s="135">
        <f t="shared" si="136"/>
        <v>814.30326979657457</v>
      </c>
      <c r="DZ27" s="135">
        <f t="shared" si="136"/>
        <v>814.30326979657457</v>
      </c>
      <c r="EA27" s="135">
        <f t="shared" si="136"/>
        <v>830.58933519250604</v>
      </c>
      <c r="EB27" s="135">
        <f t="shared" si="136"/>
        <v>830.58933519250604</v>
      </c>
      <c r="EC27" s="135">
        <f t="shared" si="136"/>
        <v>830.58933519250604</v>
      </c>
      <c r="ED27" s="135">
        <f t="shared" si="137"/>
        <v>830.58933519250604</v>
      </c>
      <c r="EE27" s="135">
        <f t="shared" si="137"/>
        <v>830.58933519250604</v>
      </c>
      <c r="EF27" s="135">
        <f t="shared" si="137"/>
        <v>830.58933519250604</v>
      </c>
      <c r="EG27" s="135">
        <f t="shared" si="137"/>
        <v>830.58933519250604</v>
      </c>
      <c r="EH27" s="135">
        <f t="shared" si="137"/>
        <v>830.58933519250604</v>
      </c>
      <c r="EI27" s="135">
        <f t="shared" si="137"/>
        <v>830.58933519250604</v>
      </c>
      <c r="EJ27" s="135">
        <f t="shared" si="137"/>
        <v>830.58933519250604</v>
      </c>
      <c r="EK27" s="135">
        <f t="shared" si="137"/>
        <v>830.58933519250604</v>
      </c>
      <c r="EL27" s="135">
        <f t="shared" si="137"/>
        <v>830.58933519250604</v>
      </c>
      <c r="EM27" s="193"/>
    </row>
    <row r="28" spans="1:143" ht="15.75" customHeight="1" x14ac:dyDescent="0.2">
      <c r="A28" s="123">
        <v>1</v>
      </c>
      <c r="B28" s="88">
        <f t="shared" si="139"/>
        <v>9</v>
      </c>
      <c r="C28" s="61" t="s">
        <v>161</v>
      </c>
      <c r="D28" s="241">
        <v>750</v>
      </c>
      <c r="E28" s="134">
        <f t="shared" si="138"/>
        <v>1.2066666666666668</v>
      </c>
      <c r="U28" s="27"/>
      <c r="W28" s="270">
        <v>905</v>
      </c>
      <c r="X28" s="135">
        <f t="shared" si="126"/>
        <v>905.00000000000011</v>
      </c>
      <c r="Y28" s="135">
        <f t="shared" si="126"/>
        <v>905.00000000000011</v>
      </c>
      <c r="Z28" s="135">
        <f t="shared" si="126"/>
        <v>905.00000000000011</v>
      </c>
      <c r="AA28" s="135">
        <f t="shared" si="126"/>
        <v>905.00000000000011</v>
      </c>
      <c r="AB28" s="135">
        <f t="shared" si="126"/>
        <v>905.00000000000011</v>
      </c>
      <c r="AC28" s="135">
        <f t="shared" si="126"/>
        <v>905.00000000000011</v>
      </c>
      <c r="AD28" s="135">
        <f t="shared" si="126"/>
        <v>905.00000000000011</v>
      </c>
      <c r="AE28" s="135">
        <f t="shared" si="126"/>
        <v>905.00000000000011</v>
      </c>
      <c r="AF28" s="135">
        <f t="shared" si="126"/>
        <v>905.00000000000011</v>
      </c>
      <c r="AG28" s="135">
        <f t="shared" si="126"/>
        <v>905.00000000000011</v>
      </c>
      <c r="AH28" s="135">
        <f t="shared" si="127"/>
        <v>905.00000000000011</v>
      </c>
      <c r="AI28" s="135">
        <f t="shared" si="127"/>
        <v>923.10000000000014</v>
      </c>
      <c r="AJ28" s="135">
        <f t="shared" si="127"/>
        <v>923.10000000000014</v>
      </c>
      <c r="AK28" s="135">
        <f t="shared" si="127"/>
        <v>923.10000000000014</v>
      </c>
      <c r="AL28" s="135">
        <f t="shared" si="127"/>
        <v>923.10000000000014</v>
      </c>
      <c r="AM28" s="135">
        <f t="shared" si="127"/>
        <v>923.10000000000014</v>
      </c>
      <c r="AN28" s="135">
        <f t="shared" si="127"/>
        <v>923.10000000000014</v>
      </c>
      <c r="AO28" s="135">
        <f t="shared" si="127"/>
        <v>923.10000000000014</v>
      </c>
      <c r="AP28" s="135">
        <f t="shared" si="127"/>
        <v>923.10000000000014</v>
      </c>
      <c r="AQ28" s="135">
        <f t="shared" si="127"/>
        <v>923.10000000000014</v>
      </c>
      <c r="AR28" s="135">
        <f t="shared" si="128"/>
        <v>923.10000000000014</v>
      </c>
      <c r="AS28" s="135">
        <f t="shared" si="128"/>
        <v>923.10000000000014</v>
      </c>
      <c r="AT28" s="135">
        <f t="shared" si="128"/>
        <v>923.10000000000014</v>
      </c>
      <c r="AU28" s="135">
        <f t="shared" si="128"/>
        <v>941.56200000000013</v>
      </c>
      <c r="AV28" s="135">
        <f t="shared" si="128"/>
        <v>941.56200000000013</v>
      </c>
      <c r="AW28" s="135">
        <f t="shared" si="128"/>
        <v>941.56200000000013</v>
      </c>
      <c r="AX28" s="135">
        <f t="shared" si="128"/>
        <v>941.56200000000013</v>
      </c>
      <c r="AY28" s="135">
        <f t="shared" si="128"/>
        <v>941.56200000000013</v>
      </c>
      <c r="AZ28" s="135">
        <f t="shared" si="128"/>
        <v>941.56200000000013</v>
      </c>
      <c r="BA28" s="135">
        <f t="shared" si="128"/>
        <v>941.56200000000013</v>
      </c>
      <c r="BB28" s="135">
        <f t="shared" si="129"/>
        <v>941.56200000000013</v>
      </c>
      <c r="BC28" s="135">
        <f t="shared" si="129"/>
        <v>941.56200000000013</v>
      </c>
      <c r="BD28" s="135">
        <f t="shared" si="129"/>
        <v>941.56200000000013</v>
      </c>
      <c r="BE28" s="135">
        <f t="shared" si="129"/>
        <v>941.56200000000013</v>
      </c>
      <c r="BF28" s="135">
        <f t="shared" si="129"/>
        <v>941.56200000000013</v>
      </c>
      <c r="BG28" s="135">
        <f t="shared" si="129"/>
        <v>960.39324000000011</v>
      </c>
      <c r="BH28" s="135">
        <f t="shared" si="129"/>
        <v>960.39324000000011</v>
      </c>
      <c r="BI28" s="135">
        <f t="shared" si="129"/>
        <v>960.39324000000011</v>
      </c>
      <c r="BJ28" s="135">
        <f t="shared" si="129"/>
        <v>960.39324000000011</v>
      </c>
      <c r="BK28" s="135">
        <f t="shared" si="129"/>
        <v>960.39324000000011</v>
      </c>
      <c r="BL28" s="135">
        <f t="shared" si="130"/>
        <v>960.39324000000011</v>
      </c>
      <c r="BM28" s="135">
        <f t="shared" si="130"/>
        <v>960.39324000000011</v>
      </c>
      <c r="BN28" s="135">
        <f t="shared" si="130"/>
        <v>960.39324000000011</v>
      </c>
      <c r="BO28" s="135">
        <f t="shared" si="130"/>
        <v>960.39324000000011</v>
      </c>
      <c r="BP28" s="135">
        <f t="shared" si="130"/>
        <v>960.39324000000011</v>
      </c>
      <c r="BQ28" s="135">
        <f t="shared" si="130"/>
        <v>960.39324000000011</v>
      </c>
      <c r="BR28" s="135">
        <f t="shared" si="130"/>
        <v>960.39324000000011</v>
      </c>
      <c r="BS28" s="135">
        <f t="shared" si="130"/>
        <v>979.60110480000014</v>
      </c>
      <c r="BT28" s="135">
        <f t="shared" si="130"/>
        <v>979.60110480000014</v>
      </c>
      <c r="BU28" s="135">
        <f t="shared" si="130"/>
        <v>979.60110480000014</v>
      </c>
      <c r="BV28" s="135">
        <f t="shared" si="131"/>
        <v>979.60110480000014</v>
      </c>
      <c r="BW28" s="135">
        <f t="shared" si="131"/>
        <v>979.60110480000014</v>
      </c>
      <c r="BX28" s="135">
        <f t="shared" si="131"/>
        <v>979.60110480000014</v>
      </c>
      <c r="BY28" s="135">
        <f t="shared" si="131"/>
        <v>979.60110480000014</v>
      </c>
      <c r="BZ28" s="135">
        <f t="shared" si="131"/>
        <v>979.60110480000014</v>
      </c>
      <c r="CA28" s="135">
        <f t="shared" si="131"/>
        <v>979.60110480000014</v>
      </c>
      <c r="CB28" s="135">
        <f t="shared" si="131"/>
        <v>979.60110480000014</v>
      </c>
      <c r="CC28" s="135">
        <f t="shared" si="131"/>
        <v>979.60110480000014</v>
      </c>
      <c r="CD28" s="135">
        <f t="shared" si="131"/>
        <v>979.60110480000014</v>
      </c>
      <c r="CE28" s="135">
        <f t="shared" si="131"/>
        <v>999.19312689600019</v>
      </c>
      <c r="CF28" s="135">
        <f t="shared" si="132"/>
        <v>999.19312689600019</v>
      </c>
      <c r="CG28" s="135">
        <f t="shared" si="132"/>
        <v>999.19312689600019</v>
      </c>
      <c r="CH28" s="135">
        <f t="shared" si="132"/>
        <v>999.19312689600019</v>
      </c>
      <c r="CI28" s="135">
        <f t="shared" si="132"/>
        <v>999.19312689600019</v>
      </c>
      <c r="CJ28" s="135">
        <f t="shared" si="132"/>
        <v>999.19312689600019</v>
      </c>
      <c r="CK28" s="135">
        <f t="shared" si="132"/>
        <v>999.19312689600019</v>
      </c>
      <c r="CL28" s="135">
        <f t="shared" si="132"/>
        <v>999.19312689600019</v>
      </c>
      <c r="CM28" s="135">
        <f t="shared" si="132"/>
        <v>999.19312689600019</v>
      </c>
      <c r="CN28" s="135">
        <f t="shared" si="132"/>
        <v>999.19312689600019</v>
      </c>
      <c r="CO28" s="135">
        <f t="shared" si="132"/>
        <v>999.19312689600019</v>
      </c>
      <c r="CP28" s="135">
        <f t="shared" si="133"/>
        <v>999.19312689600019</v>
      </c>
      <c r="CQ28" s="135">
        <f t="shared" si="133"/>
        <v>1019.1769894339202</v>
      </c>
      <c r="CR28" s="135">
        <f t="shared" si="133"/>
        <v>1019.1769894339202</v>
      </c>
      <c r="CS28" s="135">
        <f t="shared" si="133"/>
        <v>1019.1769894339202</v>
      </c>
      <c r="CT28" s="135">
        <f t="shared" si="133"/>
        <v>1019.1769894339202</v>
      </c>
      <c r="CU28" s="135">
        <f t="shared" si="133"/>
        <v>1019.1769894339202</v>
      </c>
      <c r="CV28" s="135">
        <f t="shared" si="133"/>
        <v>1019.1769894339202</v>
      </c>
      <c r="CW28" s="135">
        <f t="shared" si="133"/>
        <v>1019.1769894339202</v>
      </c>
      <c r="CX28" s="135">
        <f t="shared" si="133"/>
        <v>1019.1769894339202</v>
      </c>
      <c r="CY28" s="135">
        <f t="shared" si="133"/>
        <v>1019.1769894339202</v>
      </c>
      <c r="CZ28" s="135">
        <f t="shared" si="134"/>
        <v>1019.1769894339202</v>
      </c>
      <c r="DA28" s="135">
        <f t="shared" si="134"/>
        <v>1019.1769894339202</v>
      </c>
      <c r="DB28" s="135">
        <f t="shared" si="134"/>
        <v>1019.1769894339202</v>
      </c>
      <c r="DC28" s="135">
        <f t="shared" si="134"/>
        <v>1039.5605292225985</v>
      </c>
      <c r="DD28" s="135">
        <f t="shared" si="134"/>
        <v>1039.5605292225985</v>
      </c>
      <c r="DE28" s="135">
        <f t="shared" si="134"/>
        <v>1039.5605292225985</v>
      </c>
      <c r="DF28" s="135">
        <f t="shared" si="134"/>
        <v>1039.5605292225985</v>
      </c>
      <c r="DG28" s="135">
        <f t="shared" si="134"/>
        <v>1039.5605292225985</v>
      </c>
      <c r="DH28" s="135">
        <f t="shared" si="134"/>
        <v>1039.5605292225985</v>
      </c>
      <c r="DI28" s="135">
        <f t="shared" si="134"/>
        <v>1039.5605292225985</v>
      </c>
      <c r="DJ28" s="135">
        <f t="shared" si="135"/>
        <v>1039.5605292225985</v>
      </c>
      <c r="DK28" s="135">
        <f t="shared" si="135"/>
        <v>1039.5605292225985</v>
      </c>
      <c r="DL28" s="135">
        <f t="shared" si="135"/>
        <v>1039.5605292225985</v>
      </c>
      <c r="DM28" s="135">
        <f t="shared" si="135"/>
        <v>1039.5605292225985</v>
      </c>
      <c r="DN28" s="135">
        <f t="shared" si="135"/>
        <v>1039.5605292225985</v>
      </c>
      <c r="DO28" s="135">
        <f t="shared" si="135"/>
        <v>1060.3517398070505</v>
      </c>
      <c r="DP28" s="135">
        <f t="shared" si="135"/>
        <v>1060.3517398070505</v>
      </c>
      <c r="DQ28" s="135">
        <f t="shared" si="135"/>
        <v>1060.3517398070505</v>
      </c>
      <c r="DR28" s="135">
        <f t="shared" si="135"/>
        <v>1060.3517398070505</v>
      </c>
      <c r="DS28" s="135">
        <f t="shared" si="135"/>
        <v>1060.3517398070505</v>
      </c>
      <c r="DT28" s="135">
        <f t="shared" si="136"/>
        <v>1060.3517398070505</v>
      </c>
      <c r="DU28" s="135">
        <f t="shared" si="136"/>
        <v>1060.3517398070505</v>
      </c>
      <c r="DV28" s="135">
        <f t="shared" si="136"/>
        <v>1060.3517398070505</v>
      </c>
      <c r="DW28" s="135">
        <f t="shared" si="136"/>
        <v>1060.3517398070505</v>
      </c>
      <c r="DX28" s="135">
        <f t="shared" si="136"/>
        <v>1060.3517398070505</v>
      </c>
      <c r="DY28" s="135">
        <f t="shared" si="136"/>
        <v>1060.3517398070505</v>
      </c>
      <c r="DZ28" s="135">
        <f t="shared" si="136"/>
        <v>1060.3517398070505</v>
      </c>
      <c r="EA28" s="135">
        <f t="shared" si="136"/>
        <v>1081.5587746031915</v>
      </c>
      <c r="EB28" s="135">
        <f t="shared" si="136"/>
        <v>1081.5587746031915</v>
      </c>
      <c r="EC28" s="135">
        <f t="shared" si="136"/>
        <v>1081.5587746031915</v>
      </c>
      <c r="ED28" s="135">
        <f t="shared" si="137"/>
        <v>1081.5587746031915</v>
      </c>
      <c r="EE28" s="135">
        <f t="shared" si="137"/>
        <v>1081.5587746031915</v>
      </c>
      <c r="EF28" s="135">
        <f t="shared" si="137"/>
        <v>1081.5587746031915</v>
      </c>
      <c r="EG28" s="135">
        <f t="shared" si="137"/>
        <v>1081.5587746031915</v>
      </c>
      <c r="EH28" s="135">
        <f t="shared" si="137"/>
        <v>1081.5587746031915</v>
      </c>
      <c r="EI28" s="135">
        <f t="shared" si="137"/>
        <v>1081.5587746031915</v>
      </c>
      <c r="EJ28" s="135">
        <f t="shared" si="137"/>
        <v>1081.5587746031915</v>
      </c>
      <c r="EK28" s="135">
        <f t="shared" si="137"/>
        <v>1081.5587746031915</v>
      </c>
      <c r="EL28" s="135">
        <f t="shared" si="137"/>
        <v>1081.5587746031915</v>
      </c>
      <c r="EM28" s="193"/>
    </row>
    <row r="29" spans="1:143" ht="15.75" customHeight="1" x14ac:dyDescent="0.2">
      <c r="A29" s="123">
        <v>1</v>
      </c>
      <c r="B29" s="88">
        <f t="shared" si="139"/>
        <v>10</v>
      </c>
      <c r="C29" s="61" t="s">
        <v>161</v>
      </c>
      <c r="D29" s="241">
        <v>750</v>
      </c>
      <c r="E29" s="134">
        <f t="shared" si="138"/>
        <v>1.1333333333333333</v>
      </c>
      <c r="U29" s="27"/>
      <c r="W29" s="270">
        <v>850</v>
      </c>
      <c r="X29" s="135">
        <f t="shared" si="126"/>
        <v>850</v>
      </c>
      <c r="Y29" s="135">
        <f t="shared" si="126"/>
        <v>850</v>
      </c>
      <c r="Z29" s="135">
        <f t="shared" si="126"/>
        <v>850</v>
      </c>
      <c r="AA29" s="135">
        <f t="shared" si="126"/>
        <v>850</v>
      </c>
      <c r="AB29" s="135">
        <f t="shared" si="126"/>
        <v>850</v>
      </c>
      <c r="AC29" s="135">
        <f t="shared" si="126"/>
        <v>850</v>
      </c>
      <c r="AD29" s="135">
        <f t="shared" si="126"/>
        <v>850</v>
      </c>
      <c r="AE29" s="135">
        <f t="shared" si="126"/>
        <v>850</v>
      </c>
      <c r="AF29" s="135">
        <f t="shared" si="126"/>
        <v>850</v>
      </c>
      <c r="AG29" s="135">
        <f t="shared" si="126"/>
        <v>850</v>
      </c>
      <c r="AH29" s="135">
        <f t="shared" si="127"/>
        <v>850</v>
      </c>
      <c r="AI29" s="135">
        <f t="shared" si="127"/>
        <v>867</v>
      </c>
      <c r="AJ29" s="135">
        <f t="shared" si="127"/>
        <v>867</v>
      </c>
      <c r="AK29" s="135">
        <f t="shared" si="127"/>
        <v>867</v>
      </c>
      <c r="AL29" s="135">
        <f t="shared" si="127"/>
        <v>867</v>
      </c>
      <c r="AM29" s="135">
        <f t="shared" si="127"/>
        <v>867</v>
      </c>
      <c r="AN29" s="135">
        <f t="shared" si="127"/>
        <v>867</v>
      </c>
      <c r="AO29" s="135">
        <f t="shared" si="127"/>
        <v>867</v>
      </c>
      <c r="AP29" s="135">
        <f t="shared" si="127"/>
        <v>867</v>
      </c>
      <c r="AQ29" s="135">
        <f t="shared" si="127"/>
        <v>867</v>
      </c>
      <c r="AR29" s="135">
        <f t="shared" si="128"/>
        <v>867</v>
      </c>
      <c r="AS29" s="135">
        <f t="shared" si="128"/>
        <v>867</v>
      </c>
      <c r="AT29" s="135">
        <f t="shared" si="128"/>
        <v>867</v>
      </c>
      <c r="AU29" s="135">
        <f t="shared" si="128"/>
        <v>884.34</v>
      </c>
      <c r="AV29" s="135">
        <f t="shared" si="128"/>
        <v>884.34</v>
      </c>
      <c r="AW29" s="135">
        <f t="shared" si="128"/>
        <v>884.34</v>
      </c>
      <c r="AX29" s="135">
        <f t="shared" si="128"/>
        <v>884.34</v>
      </c>
      <c r="AY29" s="135">
        <f t="shared" si="128"/>
        <v>884.34</v>
      </c>
      <c r="AZ29" s="135">
        <f t="shared" si="128"/>
        <v>884.34</v>
      </c>
      <c r="BA29" s="135">
        <f t="shared" si="128"/>
        <v>884.34</v>
      </c>
      <c r="BB29" s="135">
        <f t="shared" si="129"/>
        <v>884.34</v>
      </c>
      <c r="BC29" s="135">
        <f t="shared" si="129"/>
        <v>884.34</v>
      </c>
      <c r="BD29" s="135">
        <f t="shared" si="129"/>
        <v>884.34</v>
      </c>
      <c r="BE29" s="135">
        <f t="shared" si="129"/>
        <v>884.34</v>
      </c>
      <c r="BF29" s="135">
        <f t="shared" si="129"/>
        <v>884.34</v>
      </c>
      <c r="BG29" s="135">
        <f t="shared" si="129"/>
        <v>902.02679999999998</v>
      </c>
      <c r="BH29" s="135">
        <f t="shared" si="129"/>
        <v>902.02679999999998</v>
      </c>
      <c r="BI29" s="135">
        <f t="shared" si="129"/>
        <v>902.02679999999998</v>
      </c>
      <c r="BJ29" s="135">
        <f t="shared" si="129"/>
        <v>902.02679999999998</v>
      </c>
      <c r="BK29" s="135">
        <f t="shared" si="129"/>
        <v>902.02679999999998</v>
      </c>
      <c r="BL29" s="135">
        <f t="shared" si="130"/>
        <v>902.02679999999998</v>
      </c>
      <c r="BM29" s="135">
        <f t="shared" si="130"/>
        <v>902.02679999999998</v>
      </c>
      <c r="BN29" s="135">
        <f t="shared" si="130"/>
        <v>902.02679999999998</v>
      </c>
      <c r="BO29" s="135">
        <f t="shared" si="130"/>
        <v>902.02679999999998</v>
      </c>
      <c r="BP29" s="135">
        <f t="shared" si="130"/>
        <v>902.02679999999998</v>
      </c>
      <c r="BQ29" s="135">
        <f t="shared" si="130"/>
        <v>902.02679999999998</v>
      </c>
      <c r="BR29" s="135">
        <f t="shared" si="130"/>
        <v>902.02679999999998</v>
      </c>
      <c r="BS29" s="135">
        <f t="shared" si="130"/>
        <v>920.06733599999995</v>
      </c>
      <c r="BT29" s="135">
        <f t="shared" si="130"/>
        <v>920.06733599999995</v>
      </c>
      <c r="BU29" s="135">
        <f t="shared" si="130"/>
        <v>920.06733599999995</v>
      </c>
      <c r="BV29" s="135">
        <f t="shared" si="131"/>
        <v>920.06733599999995</v>
      </c>
      <c r="BW29" s="135">
        <f t="shared" si="131"/>
        <v>920.06733599999995</v>
      </c>
      <c r="BX29" s="135">
        <f t="shared" si="131"/>
        <v>920.06733599999995</v>
      </c>
      <c r="BY29" s="135">
        <f t="shared" si="131"/>
        <v>920.06733599999995</v>
      </c>
      <c r="BZ29" s="135">
        <f t="shared" si="131"/>
        <v>920.06733599999995</v>
      </c>
      <c r="CA29" s="135">
        <f t="shared" si="131"/>
        <v>920.06733599999995</v>
      </c>
      <c r="CB29" s="135">
        <f t="shared" si="131"/>
        <v>920.06733599999995</v>
      </c>
      <c r="CC29" s="135">
        <f t="shared" si="131"/>
        <v>920.06733599999995</v>
      </c>
      <c r="CD29" s="135">
        <f t="shared" si="131"/>
        <v>920.06733599999995</v>
      </c>
      <c r="CE29" s="135">
        <f t="shared" si="131"/>
        <v>938.46868272000006</v>
      </c>
      <c r="CF29" s="135">
        <f t="shared" si="132"/>
        <v>938.46868272000006</v>
      </c>
      <c r="CG29" s="135">
        <f t="shared" si="132"/>
        <v>938.46868272000006</v>
      </c>
      <c r="CH29" s="135">
        <f t="shared" si="132"/>
        <v>938.46868272000006</v>
      </c>
      <c r="CI29" s="135">
        <f t="shared" si="132"/>
        <v>938.46868272000006</v>
      </c>
      <c r="CJ29" s="135">
        <f t="shared" si="132"/>
        <v>938.46868272000006</v>
      </c>
      <c r="CK29" s="135">
        <f t="shared" si="132"/>
        <v>938.46868272000006</v>
      </c>
      <c r="CL29" s="135">
        <f t="shared" si="132"/>
        <v>938.46868272000006</v>
      </c>
      <c r="CM29" s="135">
        <f t="shared" si="132"/>
        <v>938.46868272000006</v>
      </c>
      <c r="CN29" s="135">
        <f t="shared" si="132"/>
        <v>938.46868272000006</v>
      </c>
      <c r="CO29" s="135">
        <f t="shared" si="132"/>
        <v>938.46868272000006</v>
      </c>
      <c r="CP29" s="135">
        <f t="shared" si="133"/>
        <v>938.46868272000006</v>
      </c>
      <c r="CQ29" s="135">
        <f t="shared" si="133"/>
        <v>957.2380563744</v>
      </c>
      <c r="CR29" s="135">
        <f t="shared" si="133"/>
        <v>957.2380563744</v>
      </c>
      <c r="CS29" s="135">
        <f t="shared" si="133"/>
        <v>957.2380563744</v>
      </c>
      <c r="CT29" s="135">
        <f t="shared" si="133"/>
        <v>957.2380563744</v>
      </c>
      <c r="CU29" s="135">
        <f t="shared" si="133"/>
        <v>957.2380563744</v>
      </c>
      <c r="CV29" s="135">
        <f t="shared" si="133"/>
        <v>957.2380563744</v>
      </c>
      <c r="CW29" s="135">
        <f t="shared" si="133"/>
        <v>957.2380563744</v>
      </c>
      <c r="CX29" s="135">
        <f t="shared" si="133"/>
        <v>957.2380563744</v>
      </c>
      <c r="CY29" s="135">
        <f t="shared" si="133"/>
        <v>957.2380563744</v>
      </c>
      <c r="CZ29" s="135">
        <f t="shared" si="134"/>
        <v>957.2380563744</v>
      </c>
      <c r="DA29" s="135">
        <f t="shared" si="134"/>
        <v>957.2380563744</v>
      </c>
      <c r="DB29" s="135">
        <f t="shared" si="134"/>
        <v>957.2380563744</v>
      </c>
      <c r="DC29" s="135">
        <f t="shared" si="134"/>
        <v>976.38281750188787</v>
      </c>
      <c r="DD29" s="135">
        <f t="shared" si="134"/>
        <v>976.38281750188787</v>
      </c>
      <c r="DE29" s="135">
        <f t="shared" si="134"/>
        <v>976.38281750188787</v>
      </c>
      <c r="DF29" s="135">
        <f t="shared" si="134"/>
        <v>976.38281750188787</v>
      </c>
      <c r="DG29" s="135">
        <f t="shared" si="134"/>
        <v>976.38281750188787</v>
      </c>
      <c r="DH29" s="135">
        <f t="shared" si="134"/>
        <v>976.38281750188787</v>
      </c>
      <c r="DI29" s="135">
        <f t="shared" si="134"/>
        <v>976.38281750188787</v>
      </c>
      <c r="DJ29" s="135">
        <f t="shared" si="135"/>
        <v>976.38281750188787</v>
      </c>
      <c r="DK29" s="135">
        <f t="shared" si="135"/>
        <v>976.38281750188787</v>
      </c>
      <c r="DL29" s="135">
        <f t="shared" si="135"/>
        <v>976.38281750188787</v>
      </c>
      <c r="DM29" s="135">
        <f t="shared" si="135"/>
        <v>976.38281750188787</v>
      </c>
      <c r="DN29" s="135">
        <f t="shared" si="135"/>
        <v>976.38281750188787</v>
      </c>
      <c r="DO29" s="135">
        <f t="shared" si="135"/>
        <v>995.91047385192564</v>
      </c>
      <c r="DP29" s="135">
        <f t="shared" si="135"/>
        <v>995.91047385192564</v>
      </c>
      <c r="DQ29" s="135">
        <f t="shared" si="135"/>
        <v>995.91047385192564</v>
      </c>
      <c r="DR29" s="135">
        <f t="shared" si="135"/>
        <v>995.91047385192564</v>
      </c>
      <c r="DS29" s="135">
        <f t="shared" si="135"/>
        <v>995.91047385192564</v>
      </c>
      <c r="DT29" s="135">
        <f t="shared" si="136"/>
        <v>995.91047385192564</v>
      </c>
      <c r="DU29" s="135">
        <f t="shared" si="136"/>
        <v>995.91047385192564</v>
      </c>
      <c r="DV29" s="135">
        <f t="shared" si="136"/>
        <v>995.91047385192564</v>
      </c>
      <c r="DW29" s="135">
        <f t="shared" si="136"/>
        <v>995.91047385192564</v>
      </c>
      <c r="DX29" s="135">
        <f t="shared" si="136"/>
        <v>995.91047385192564</v>
      </c>
      <c r="DY29" s="135">
        <f t="shared" si="136"/>
        <v>995.91047385192564</v>
      </c>
      <c r="DZ29" s="135">
        <f t="shared" si="136"/>
        <v>995.91047385192564</v>
      </c>
      <c r="EA29" s="135">
        <f t="shared" si="136"/>
        <v>1015.8286833289642</v>
      </c>
      <c r="EB29" s="135">
        <f t="shared" si="136"/>
        <v>1015.8286833289642</v>
      </c>
      <c r="EC29" s="135">
        <f t="shared" si="136"/>
        <v>1015.8286833289642</v>
      </c>
      <c r="ED29" s="135">
        <f t="shared" si="137"/>
        <v>1015.8286833289642</v>
      </c>
      <c r="EE29" s="135">
        <f t="shared" si="137"/>
        <v>1015.8286833289642</v>
      </c>
      <c r="EF29" s="135">
        <f t="shared" si="137"/>
        <v>1015.8286833289642</v>
      </c>
      <c r="EG29" s="135">
        <f t="shared" si="137"/>
        <v>1015.8286833289642</v>
      </c>
      <c r="EH29" s="135">
        <f t="shared" si="137"/>
        <v>1015.8286833289642</v>
      </c>
      <c r="EI29" s="135">
        <f t="shared" si="137"/>
        <v>1015.8286833289642</v>
      </c>
      <c r="EJ29" s="135">
        <f t="shared" si="137"/>
        <v>1015.8286833289642</v>
      </c>
      <c r="EK29" s="135">
        <f t="shared" si="137"/>
        <v>1015.8286833289642</v>
      </c>
      <c r="EL29" s="135">
        <f t="shared" si="137"/>
        <v>1015.8286833289642</v>
      </c>
      <c r="EM29" s="193"/>
    </row>
    <row r="30" spans="1:143" ht="15.75" customHeight="1" x14ac:dyDescent="0.2">
      <c r="A30" s="123">
        <v>1</v>
      </c>
      <c r="B30" s="88">
        <f t="shared" si="139"/>
        <v>11</v>
      </c>
      <c r="C30" s="61" t="s">
        <v>161</v>
      </c>
      <c r="D30" s="241">
        <v>750</v>
      </c>
      <c r="E30" s="134">
        <f t="shared" si="138"/>
        <v>1.0333333333333334</v>
      </c>
      <c r="U30" s="27"/>
      <c r="W30" s="270">
        <v>775</v>
      </c>
      <c r="X30" s="135">
        <f t="shared" ref="X30:AM45" si="140">($D30*$E30)*(1+Rental_Increase3)^(X$3-1)</f>
        <v>775.00000000000011</v>
      </c>
      <c r="Y30" s="135">
        <f t="shared" si="140"/>
        <v>775.00000000000011</v>
      </c>
      <c r="Z30" s="135">
        <f t="shared" si="140"/>
        <v>775.00000000000011</v>
      </c>
      <c r="AA30" s="135">
        <f t="shared" si="140"/>
        <v>775.00000000000011</v>
      </c>
      <c r="AB30" s="135">
        <f t="shared" si="140"/>
        <v>775.00000000000011</v>
      </c>
      <c r="AC30" s="135">
        <f t="shared" si="140"/>
        <v>775.00000000000011</v>
      </c>
      <c r="AD30" s="135">
        <f t="shared" si="140"/>
        <v>775.00000000000011</v>
      </c>
      <c r="AE30" s="135">
        <f t="shared" si="140"/>
        <v>775.00000000000011</v>
      </c>
      <c r="AF30" s="135">
        <f t="shared" si="140"/>
        <v>775.00000000000011</v>
      </c>
      <c r="AG30" s="135">
        <f t="shared" si="140"/>
        <v>775.00000000000011</v>
      </c>
      <c r="AH30" s="135">
        <f t="shared" si="140"/>
        <v>775.00000000000011</v>
      </c>
      <c r="AI30" s="135">
        <f t="shared" si="140"/>
        <v>790.50000000000011</v>
      </c>
      <c r="AJ30" s="135">
        <f t="shared" si="140"/>
        <v>790.50000000000011</v>
      </c>
      <c r="AK30" s="135">
        <f t="shared" si="140"/>
        <v>790.50000000000011</v>
      </c>
      <c r="AL30" s="135">
        <f t="shared" si="140"/>
        <v>790.50000000000011</v>
      </c>
      <c r="AM30" s="135">
        <f t="shared" si="140"/>
        <v>790.50000000000011</v>
      </c>
      <c r="AN30" s="135">
        <f t="shared" si="127"/>
        <v>790.50000000000011</v>
      </c>
      <c r="AO30" s="135">
        <f t="shared" si="127"/>
        <v>790.50000000000011</v>
      </c>
      <c r="AP30" s="135">
        <f t="shared" si="127"/>
        <v>790.50000000000011</v>
      </c>
      <c r="AQ30" s="135">
        <f t="shared" si="127"/>
        <v>790.50000000000011</v>
      </c>
      <c r="AR30" s="135">
        <f t="shared" si="127"/>
        <v>790.50000000000011</v>
      </c>
      <c r="AS30" s="135">
        <f t="shared" si="127"/>
        <v>790.50000000000011</v>
      </c>
      <c r="AT30" s="135">
        <f t="shared" si="127"/>
        <v>790.50000000000011</v>
      </c>
      <c r="AU30" s="135">
        <f t="shared" si="127"/>
        <v>806.31000000000006</v>
      </c>
      <c r="AV30" s="135">
        <f t="shared" si="127"/>
        <v>806.31000000000006</v>
      </c>
      <c r="AW30" s="135">
        <f t="shared" si="127"/>
        <v>806.31000000000006</v>
      </c>
      <c r="AX30" s="135">
        <f t="shared" si="128"/>
        <v>806.31000000000006</v>
      </c>
      <c r="AY30" s="135">
        <f t="shared" si="128"/>
        <v>806.31000000000006</v>
      </c>
      <c r="AZ30" s="135">
        <f t="shared" si="128"/>
        <v>806.31000000000006</v>
      </c>
      <c r="BA30" s="135">
        <f t="shared" si="128"/>
        <v>806.31000000000006</v>
      </c>
      <c r="BB30" s="135">
        <f t="shared" si="128"/>
        <v>806.31000000000006</v>
      </c>
      <c r="BC30" s="135">
        <f t="shared" si="128"/>
        <v>806.31000000000006</v>
      </c>
      <c r="BD30" s="135">
        <f t="shared" si="128"/>
        <v>806.31000000000006</v>
      </c>
      <c r="BE30" s="135">
        <f t="shared" si="128"/>
        <v>806.31000000000006</v>
      </c>
      <c r="BF30" s="135">
        <f t="shared" si="128"/>
        <v>806.31000000000006</v>
      </c>
      <c r="BG30" s="135">
        <f t="shared" si="128"/>
        <v>822.4362000000001</v>
      </c>
      <c r="BH30" s="135">
        <f t="shared" si="129"/>
        <v>822.4362000000001</v>
      </c>
      <c r="BI30" s="135">
        <f t="shared" si="129"/>
        <v>822.4362000000001</v>
      </c>
      <c r="BJ30" s="135">
        <f t="shared" si="129"/>
        <v>822.4362000000001</v>
      </c>
      <c r="BK30" s="135">
        <f t="shared" si="129"/>
        <v>822.4362000000001</v>
      </c>
      <c r="BL30" s="135">
        <f t="shared" si="129"/>
        <v>822.4362000000001</v>
      </c>
      <c r="BM30" s="135">
        <f t="shared" si="129"/>
        <v>822.4362000000001</v>
      </c>
      <c r="BN30" s="135">
        <f t="shared" si="129"/>
        <v>822.4362000000001</v>
      </c>
      <c r="BO30" s="135">
        <f t="shared" si="129"/>
        <v>822.4362000000001</v>
      </c>
      <c r="BP30" s="135">
        <f t="shared" si="129"/>
        <v>822.4362000000001</v>
      </c>
      <c r="BQ30" s="135">
        <f t="shared" si="129"/>
        <v>822.4362000000001</v>
      </c>
      <c r="BR30" s="135">
        <f t="shared" si="130"/>
        <v>822.4362000000001</v>
      </c>
      <c r="BS30" s="135">
        <f t="shared" si="130"/>
        <v>838.88492400000007</v>
      </c>
      <c r="BT30" s="135">
        <f t="shared" si="130"/>
        <v>838.88492400000007</v>
      </c>
      <c r="BU30" s="135">
        <f t="shared" si="130"/>
        <v>838.88492400000007</v>
      </c>
      <c r="BV30" s="135">
        <f t="shared" si="130"/>
        <v>838.88492400000007</v>
      </c>
      <c r="BW30" s="135">
        <f t="shared" si="130"/>
        <v>838.88492400000007</v>
      </c>
      <c r="BX30" s="135">
        <f t="shared" si="130"/>
        <v>838.88492400000007</v>
      </c>
      <c r="BY30" s="135">
        <f t="shared" si="130"/>
        <v>838.88492400000007</v>
      </c>
      <c r="BZ30" s="135">
        <f t="shared" si="130"/>
        <v>838.88492400000007</v>
      </c>
      <c r="CA30" s="135">
        <f t="shared" si="130"/>
        <v>838.88492400000007</v>
      </c>
      <c r="CB30" s="135">
        <f t="shared" si="131"/>
        <v>838.88492400000007</v>
      </c>
      <c r="CC30" s="135">
        <f t="shared" si="131"/>
        <v>838.88492400000007</v>
      </c>
      <c r="CD30" s="135">
        <f t="shared" si="131"/>
        <v>838.88492400000007</v>
      </c>
      <c r="CE30" s="135">
        <f t="shared" si="131"/>
        <v>855.6626224800001</v>
      </c>
      <c r="CF30" s="135">
        <f t="shared" si="131"/>
        <v>855.6626224800001</v>
      </c>
      <c r="CG30" s="135">
        <f t="shared" si="131"/>
        <v>855.6626224800001</v>
      </c>
      <c r="CH30" s="135">
        <f t="shared" si="131"/>
        <v>855.6626224800001</v>
      </c>
      <c r="CI30" s="135">
        <f t="shared" si="131"/>
        <v>855.6626224800001</v>
      </c>
      <c r="CJ30" s="135">
        <f t="shared" si="131"/>
        <v>855.6626224800001</v>
      </c>
      <c r="CK30" s="135">
        <f t="shared" si="131"/>
        <v>855.6626224800001</v>
      </c>
      <c r="CL30" s="135">
        <f t="shared" si="132"/>
        <v>855.6626224800001</v>
      </c>
      <c r="CM30" s="135">
        <f t="shared" si="132"/>
        <v>855.6626224800001</v>
      </c>
      <c r="CN30" s="135">
        <f t="shared" si="132"/>
        <v>855.6626224800001</v>
      </c>
      <c r="CO30" s="135">
        <f t="shared" si="132"/>
        <v>855.6626224800001</v>
      </c>
      <c r="CP30" s="135">
        <f t="shared" si="132"/>
        <v>855.6626224800001</v>
      </c>
      <c r="CQ30" s="135">
        <f t="shared" si="132"/>
        <v>872.77587492960015</v>
      </c>
      <c r="CR30" s="135">
        <f t="shared" si="132"/>
        <v>872.77587492960015</v>
      </c>
      <c r="CS30" s="135">
        <f t="shared" si="132"/>
        <v>872.77587492960015</v>
      </c>
      <c r="CT30" s="135">
        <f t="shared" si="132"/>
        <v>872.77587492960015</v>
      </c>
      <c r="CU30" s="135">
        <f t="shared" si="132"/>
        <v>872.77587492960015</v>
      </c>
      <c r="CV30" s="135">
        <f t="shared" si="133"/>
        <v>872.77587492960015</v>
      </c>
      <c r="CW30" s="135">
        <f t="shared" si="133"/>
        <v>872.77587492960015</v>
      </c>
      <c r="CX30" s="135">
        <f t="shared" si="133"/>
        <v>872.77587492960015</v>
      </c>
      <c r="CY30" s="135">
        <f t="shared" si="133"/>
        <v>872.77587492960015</v>
      </c>
      <c r="CZ30" s="135">
        <f t="shared" si="133"/>
        <v>872.77587492960015</v>
      </c>
      <c r="DA30" s="135">
        <f t="shared" si="133"/>
        <v>872.77587492960015</v>
      </c>
      <c r="DB30" s="135">
        <f t="shared" si="133"/>
        <v>872.77587492960015</v>
      </c>
      <c r="DC30" s="135">
        <f t="shared" si="133"/>
        <v>890.23139242819195</v>
      </c>
      <c r="DD30" s="135">
        <f t="shared" si="133"/>
        <v>890.23139242819195</v>
      </c>
      <c r="DE30" s="135">
        <f t="shared" si="133"/>
        <v>890.23139242819195</v>
      </c>
      <c r="DF30" s="135">
        <f t="shared" si="134"/>
        <v>890.23139242819195</v>
      </c>
      <c r="DG30" s="135">
        <f t="shared" si="134"/>
        <v>890.23139242819195</v>
      </c>
      <c r="DH30" s="135">
        <f t="shared" si="134"/>
        <v>890.23139242819195</v>
      </c>
      <c r="DI30" s="135">
        <f t="shared" si="134"/>
        <v>890.23139242819195</v>
      </c>
      <c r="DJ30" s="135">
        <f t="shared" si="134"/>
        <v>890.23139242819195</v>
      </c>
      <c r="DK30" s="135">
        <f t="shared" si="134"/>
        <v>890.23139242819195</v>
      </c>
      <c r="DL30" s="135">
        <f t="shared" si="134"/>
        <v>890.23139242819195</v>
      </c>
      <c r="DM30" s="135">
        <f t="shared" si="134"/>
        <v>890.23139242819195</v>
      </c>
      <c r="DN30" s="135">
        <f t="shared" si="134"/>
        <v>890.23139242819195</v>
      </c>
      <c r="DO30" s="135">
        <f t="shared" si="134"/>
        <v>908.03602027675595</v>
      </c>
      <c r="DP30" s="135">
        <f t="shared" si="135"/>
        <v>908.03602027675595</v>
      </c>
      <c r="DQ30" s="135">
        <f t="shared" si="135"/>
        <v>908.03602027675595</v>
      </c>
      <c r="DR30" s="135">
        <f t="shared" si="135"/>
        <v>908.03602027675595</v>
      </c>
      <c r="DS30" s="135">
        <f t="shared" si="135"/>
        <v>908.03602027675595</v>
      </c>
      <c r="DT30" s="135">
        <f t="shared" si="135"/>
        <v>908.03602027675595</v>
      </c>
      <c r="DU30" s="135">
        <f t="shared" si="135"/>
        <v>908.03602027675595</v>
      </c>
      <c r="DV30" s="135">
        <f t="shared" si="135"/>
        <v>908.03602027675595</v>
      </c>
      <c r="DW30" s="135">
        <f t="shared" si="135"/>
        <v>908.03602027675595</v>
      </c>
      <c r="DX30" s="135">
        <f t="shared" si="135"/>
        <v>908.03602027675595</v>
      </c>
      <c r="DY30" s="135">
        <f t="shared" si="135"/>
        <v>908.03602027675595</v>
      </c>
      <c r="DZ30" s="135">
        <f t="shared" si="136"/>
        <v>908.03602027675595</v>
      </c>
      <c r="EA30" s="135">
        <f t="shared" si="136"/>
        <v>926.19674068229108</v>
      </c>
      <c r="EB30" s="135">
        <f t="shared" si="136"/>
        <v>926.19674068229108</v>
      </c>
      <c r="EC30" s="135">
        <f t="shared" si="136"/>
        <v>926.19674068229108</v>
      </c>
      <c r="ED30" s="135">
        <f t="shared" si="136"/>
        <v>926.19674068229108</v>
      </c>
      <c r="EE30" s="135">
        <f t="shared" si="136"/>
        <v>926.19674068229108</v>
      </c>
      <c r="EF30" s="135">
        <f t="shared" si="136"/>
        <v>926.19674068229108</v>
      </c>
      <c r="EG30" s="135">
        <f t="shared" si="136"/>
        <v>926.19674068229108</v>
      </c>
      <c r="EH30" s="135">
        <f t="shared" si="136"/>
        <v>926.19674068229108</v>
      </c>
      <c r="EI30" s="135">
        <f t="shared" si="136"/>
        <v>926.19674068229108</v>
      </c>
      <c r="EJ30" s="135">
        <f t="shared" si="137"/>
        <v>926.19674068229108</v>
      </c>
      <c r="EK30" s="135">
        <f t="shared" si="137"/>
        <v>926.19674068229108</v>
      </c>
      <c r="EL30" s="135">
        <f t="shared" si="137"/>
        <v>926.19674068229108</v>
      </c>
      <c r="EM30" s="193"/>
    </row>
    <row r="31" spans="1:143" ht="15" customHeight="1" x14ac:dyDescent="0.2">
      <c r="A31" s="123">
        <v>1</v>
      </c>
      <c r="B31" s="88">
        <f t="shared" si="139"/>
        <v>12</v>
      </c>
      <c r="C31" s="61" t="s">
        <v>161</v>
      </c>
      <c r="D31" s="241">
        <v>750</v>
      </c>
      <c r="E31" s="134">
        <f t="shared" si="138"/>
        <v>1.0333333333333334</v>
      </c>
      <c r="U31" s="27"/>
      <c r="W31" s="270">
        <v>775</v>
      </c>
      <c r="X31" s="135">
        <f t="shared" si="140"/>
        <v>775.00000000000011</v>
      </c>
      <c r="Y31" s="135">
        <f t="shared" ref="Y31:CJ34" si="141">($D31*$E31)*(1+Rental_Increase3)^(Y$3-1)</f>
        <v>775.00000000000011</v>
      </c>
      <c r="Z31" s="135">
        <f t="shared" si="141"/>
        <v>775.00000000000011</v>
      </c>
      <c r="AA31" s="135">
        <f t="shared" si="141"/>
        <v>775.00000000000011</v>
      </c>
      <c r="AB31" s="135">
        <f t="shared" si="141"/>
        <v>775.00000000000011</v>
      </c>
      <c r="AC31" s="135">
        <f t="shared" si="141"/>
        <v>775.00000000000011</v>
      </c>
      <c r="AD31" s="135">
        <f t="shared" si="141"/>
        <v>775.00000000000011</v>
      </c>
      <c r="AE31" s="135">
        <f t="shared" si="141"/>
        <v>775.00000000000011</v>
      </c>
      <c r="AF31" s="135">
        <f t="shared" si="141"/>
        <v>775.00000000000011</v>
      </c>
      <c r="AG31" s="135">
        <f t="shared" si="141"/>
        <v>775.00000000000011</v>
      </c>
      <c r="AH31" s="135">
        <f t="shared" si="141"/>
        <v>775.00000000000011</v>
      </c>
      <c r="AI31" s="135">
        <f t="shared" si="141"/>
        <v>790.50000000000011</v>
      </c>
      <c r="AJ31" s="135">
        <f t="shared" si="141"/>
        <v>790.50000000000011</v>
      </c>
      <c r="AK31" s="135">
        <f t="shared" si="141"/>
        <v>790.50000000000011</v>
      </c>
      <c r="AL31" s="135">
        <f t="shared" si="141"/>
        <v>790.50000000000011</v>
      </c>
      <c r="AM31" s="135">
        <f t="shared" si="141"/>
        <v>790.50000000000011</v>
      </c>
      <c r="AN31" s="135">
        <f t="shared" si="141"/>
        <v>790.50000000000011</v>
      </c>
      <c r="AO31" s="135">
        <f t="shared" si="141"/>
        <v>790.50000000000011</v>
      </c>
      <c r="AP31" s="135">
        <f t="shared" si="141"/>
        <v>790.50000000000011</v>
      </c>
      <c r="AQ31" s="135">
        <f t="shared" si="141"/>
        <v>790.50000000000011</v>
      </c>
      <c r="AR31" s="135">
        <f t="shared" si="141"/>
        <v>790.50000000000011</v>
      </c>
      <c r="AS31" s="135">
        <f t="shared" si="141"/>
        <v>790.50000000000011</v>
      </c>
      <c r="AT31" s="135">
        <f t="shared" si="141"/>
        <v>790.50000000000011</v>
      </c>
      <c r="AU31" s="135">
        <f t="shared" si="141"/>
        <v>806.31000000000006</v>
      </c>
      <c r="AV31" s="135">
        <f t="shared" si="141"/>
        <v>806.31000000000006</v>
      </c>
      <c r="AW31" s="135">
        <f t="shared" si="141"/>
        <v>806.31000000000006</v>
      </c>
      <c r="AX31" s="135">
        <f t="shared" si="141"/>
        <v>806.31000000000006</v>
      </c>
      <c r="AY31" s="135">
        <f t="shared" si="141"/>
        <v>806.31000000000006</v>
      </c>
      <c r="AZ31" s="135">
        <f t="shared" si="141"/>
        <v>806.31000000000006</v>
      </c>
      <c r="BA31" s="135">
        <f t="shared" si="141"/>
        <v>806.31000000000006</v>
      </c>
      <c r="BB31" s="135">
        <f t="shared" si="141"/>
        <v>806.31000000000006</v>
      </c>
      <c r="BC31" s="135">
        <f t="shared" si="141"/>
        <v>806.31000000000006</v>
      </c>
      <c r="BD31" s="135">
        <f t="shared" si="141"/>
        <v>806.31000000000006</v>
      </c>
      <c r="BE31" s="135">
        <f t="shared" si="141"/>
        <v>806.31000000000006</v>
      </c>
      <c r="BF31" s="135">
        <f t="shared" si="141"/>
        <v>806.31000000000006</v>
      </c>
      <c r="BG31" s="135">
        <f t="shared" si="141"/>
        <v>822.4362000000001</v>
      </c>
      <c r="BH31" s="135">
        <f t="shared" si="141"/>
        <v>822.4362000000001</v>
      </c>
      <c r="BI31" s="135">
        <f t="shared" si="141"/>
        <v>822.4362000000001</v>
      </c>
      <c r="BJ31" s="135">
        <f t="shared" si="141"/>
        <v>822.4362000000001</v>
      </c>
      <c r="BK31" s="135">
        <f t="shared" si="141"/>
        <v>822.4362000000001</v>
      </c>
      <c r="BL31" s="135">
        <f t="shared" si="141"/>
        <v>822.4362000000001</v>
      </c>
      <c r="BM31" s="135">
        <f t="shared" si="141"/>
        <v>822.4362000000001</v>
      </c>
      <c r="BN31" s="135">
        <f t="shared" si="141"/>
        <v>822.4362000000001</v>
      </c>
      <c r="BO31" s="135">
        <f t="shared" si="141"/>
        <v>822.4362000000001</v>
      </c>
      <c r="BP31" s="135">
        <f t="shared" si="141"/>
        <v>822.4362000000001</v>
      </c>
      <c r="BQ31" s="135">
        <f t="shared" si="141"/>
        <v>822.4362000000001</v>
      </c>
      <c r="BR31" s="135">
        <f t="shared" si="141"/>
        <v>822.4362000000001</v>
      </c>
      <c r="BS31" s="135">
        <f t="shared" si="141"/>
        <v>838.88492400000007</v>
      </c>
      <c r="BT31" s="135">
        <f t="shared" si="141"/>
        <v>838.88492400000007</v>
      </c>
      <c r="BU31" s="135">
        <f t="shared" si="141"/>
        <v>838.88492400000007</v>
      </c>
      <c r="BV31" s="135">
        <f t="shared" si="141"/>
        <v>838.88492400000007</v>
      </c>
      <c r="BW31" s="135">
        <f t="shared" si="141"/>
        <v>838.88492400000007</v>
      </c>
      <c r="BX31" s="135">
        <f t="shared" si="141"/>
        <v>838.88492400000007</v>
      </c>
      <c r="BY31" s="135">
        <f t="shared" si="141"/>
        <v>838.88492400000007</v>
      </c>
      <c r="BZ31" s="135">
        <f t="shared" si="141"/>
        <v>838.88492400000007</v>
      </c>
      <c r="CA31" s="135">
        <f t="shared" si="141"/>
        <v>838.88492400000007</v>
      </c>
      <c r="CB31" s="135">
        <f t="shared" si="141"/>
        <v>838.88492400000007</v>
      </c>
      <c r="CC31" s="135">
        <f t="shared" si="141"/>
        <v>838.88492400000007</v>
      </c>
      <c r="CD31" s="135">
        <f t="shared" si="141"/>
        <v>838.88492400000007</v>
      </c>
      <c r="CE31" s="135">
        <f t="shared" si="141"/>
        <v>855.6626224800001</v>
      </c>
      <c r="CF31" s="135">
        <f t="shared" si="141"/>
        <v>855.6626224800001</v>
      </c>
      <c r="CG31" s="135">
        <f t="shared" si="141"/>
        <v>855.6626224800001</v>
      </c>
      <c r="CH31" s="135">
        <f t="shared" si="141"/>
        <v>855.6626224800001</v>
      </c>
      <c r="CI31" s="135">
        <f t="shared" si="141"/>
        <v>855.6626224800001</v>
      </c>
      <c r="CJ31" s="135">
        <f t="shared" si="141"/>
        <v>855.6626224800001</v>
      </c>
      <c r="CK31" s="135">
        <f t="shared" si="131"/>
        <v>855.6626224800001</v>
      </c>
      <c r="CL31" s="135">
        <f t="shared" si="132"/>
        <v>855.6626224800001</v>
      </c>
      <c r="CM31" s="135">
        <f t="shared" si="132"/>
        <v>855.6626224800001</v>
      </c>
      <c r="CN31" s="135">
        <f t="shared" si="132"/>
        <v>855.6626224800001</v>
      </c>
      <c r="CO31" s="135">
        <f t="shared" si="132"/>
        <v>855.6626224800001</v>
      </c>
      <c r="CP31" s="135">
        <f t="shared" si="132"/>
        <v>855.6626224800001</v>
      </c>
      <c r="CQ31" s="135">
        <f t="shared" si="132"/>
        <v>872.77587492960015</v>
      </c>
      <c r="CR31" s="135">
        <f t="shared" si="132"/>
        <v>872.77587492960015</v>
      </c>
      <c r="CS31" s="135">
        <f t="shared" si="132"/>
        <v>872.77587492960015</v>
      </c>
      <c r="CT31" s="135">
        <f t="shared" si="132"/>
        <v>872.77587492960015</v>
      </c>
      <c r="CU31" s="135">
        <f t="shared" si="132"/>
        <v>872.77587492960015</v>
      </c>
      <c r="CV31" s="135">
        <f t="shared" si="133"/>
        <v>872.77587492960015</v>
      </c>
      <c r="CW31" s="135">
        <f t="shared" si="133"/>
        <v>872.77587492960015</v>
      </c>
      <c r="CX31" s="135">
        <f t="shared" si="133"/>
        <v>872.77587492960015</v>
      </c>
      <c r="CY31" s="135">
        <f t="shared" si="133"/>
        <v>872.77587492960015</v>
      </c>
      <c r="CZ31" s="135">
        <f t="shared" si="133"/>
        <v>872.77587492960015</v>
      </c>
      <c r="DA31" s="135">
        <f t="shared" si="133"/>
        <v>872.77587492960015</v>
      </c>
      <c r="DB31" s="135">
        <f t="shared" si="133"/>
        <v>872.77587492960015</v>
      </c>
      <c r="DC31" s="135">
        <f t="shared" si="133"/>
        <v>890.23139242819195</v>
      </c>
      <c r="DD31" s="135">
        <f t="shared" si="133"/>
        <v>890.23139242819195</v>
      </c>
      <c r="DE31" s="135">
        <f t="shared" si="133"/>
        <v>890.23139242819195</v>
      </c>
      <c r="DF31" s="135">
        <f t="shared" si="134"/>
        <v>890.23139242819195</v>
      </c>
      <c r="DG31" s="135">
        <f t="shared" si="134"/>
        <v>890.23139242819195</v>
      </c>
      <c r="DH31" s="135">
        <f t="shared" si="134"/>
        <v>890.23139242819195</v>
      </c>
      <c r="DI31" s="135">
        <f t="shared" si="134"/>
        <v>890.23139242819195</v>
      </c>
      <c r="DJ31" s="135">
        <f t="shared" si="134"/>
        <v>890.23139242819195</v>
      </c>
      <c r="DK31" s="135">
        <f t="shared" si="134"/>
        <v>890.23139242819195</v>
      </c>
      <c r="DL31" s="135">
        <f t="shared" si="134"/>
        <v>890.23139242819195</v>
      </c>
      <c r="DM31" s="135">
        <f t="shared" si="134"/>
        <v>890.23139242819195</v>
      </c>
      <c r="DN31" s="135">
        <f t="shared" si="134"/>
        <v>890.23139242819195</v>
      </c>
      <c r="DO31" s="135">
        <f t="shared" si="134"/>
        <v>908.03602027675595</v>
      </c>
      <c r="DP31" s="135">
        <f t="shared" si="135"/>
        <v>908.03602027675595</v>
      </c>
      <c r="DQ31" s="135">
        <f t="shared" si="135"/>
        <v>908.03602027675595</v>
      </c>
      <c r="DR31" s="135">
        <f t="shared" si="135"/>
        <v>908.03602027675595</v>
      </c>
      <c r="DS31" s="135">
        <f t="shared" si="135"/>
        <v>908.03602027675595</v>
      </c>
      <c r="DT31" s="135">
        <f t="shared" si="135"/>
        <v>908.03602027675595</v>
      </c>
      <c r="DU31" s="135">
        <f t="shared" si="135"/>
        <v>908.03602027675595</v>
      </c>
      <c r="DV31" s="135">
        <f t="shared" si="135"/>
        <v>908.03602027675595</v>
      </c>
      <c r="DW31" s="135">
        <f t="shared" si="135"/>
        <v>908.03602027675595</v>
      </c>
      <c r="DX31" s="135">
        <f t="shared" si="135"/>
        <v>908.03602027675595</v>
      </c>
      <c r="DY31" s="135">
        <f t="shared" si="135"/>
        <v>908.03602027675595</v>
      </c>
      <c r="DZ31" s="135">
        <f t="shared" si="136"/>
        <v>908.03602027675595</v>
      </c>
      <c r="EA31" s="135">
        <f t="shared" si="136"/>
        <v>926.19674068229108</v>
      </c>
      <c r="EB31" s="135">
        <f t="shared" si="136"/>
        <v>926.19674068229108</v>
      </c>
      <c r="EC31" s="135">
        <f t="shared" si="136"/>
        <v>926.19674068229108</v>
      </c>
      <c r="ED31" s="135">
        <f t="shared" si="136"/>
        <v>926.19674068229108</v>
      </c>
      <c r="EE31" s="135">
        <f t="shared" si="136"/>
        <v>926.19674068229108</v>
      </c>
      <c r="EF31" s="135">
        <f t="shared" si="136"/>
        <v>926.19674068229108</v>
      </c>
      <c r="EG31" s="135">
        <f t="shared" si="136"/>
        <v>926.19674068229108</v>
      </c>
      <c r="EH31" s="135">
        <f t="shared" si="136"/>
        <v>926.19674068229108</v>
      </c>
      <c r="EI31" s="135">
        <f t="shared" si="136"/>
        <v>926.19674068229108</v>
      </c>
      <c r="EJ31" s="135">
        <f t="shared" si="137"/>
        <v>926.19674068229108</v>
      </c>
      <c r="EK31" s="135">
        <f t="shared" si="137"/>
        <v>926.19674068229108</v>
      </c>
      <c r="EL31" s="135">
        <f t="shared" si="137"/>
        <v>926.19674068229108</v>
      </c>
      <c r="EM31" s="193"/>
    </row>
    <row r="32" spans="1:143" ht="15" customHeight="1" x14ac:dyDescent="0.2">
      <c r="A32" s="123">
        <v>1</v>
      </c>
      <c r="B32" s="88">
        <f t="shared" si="139"/>
        <v>13</v>
      </c>
      <c r="C32" s="61" t="s">
        <v>161</v>
      </c>
      <c r="D32" s="241">
        <v>750</v>
      </c>
      <c r="E32" s="134">
        <f t="shared" si="138"/>
        <v>1.1333333333333333</v>
      </c>
      <c r="U32" s="27"/>
      <c r="W32" s="270">
        <v>850</v>
      </c>
      <c r="X32" s="135">
        <f t="shared" si="140"/>
        <v>850</v>
      </c>
      <c r="Y32" s="135">
        <f t="shared" si="141"/>
        <v>850</v>
      </c>
      <c r="Z32" s="135">
        <f t="shared" si="141"/>
        <v>850</v>
      </c>
      <c r="AA32" s="135">
        <f t="shared" si="141"/>
        <v>850</v>
      </c>
      <c r="AB32" s="135">
        <f t="shared" si="141"/>
        <v>850</v>
      </c>
      <c r="AC32" s="135">
        <f t="shared" si="141"/>
        <v>850</v>
      </c>
      <c r="AD32" s="135">
        <f t="shared" si="141"/>
        <v>850</v>
      </c>
      <c r="AE32" s="135">
        <f t="shared" si="141"/>
        <v>850</v>
      </c>
      <c r="AF32" s="135">
        <f t="shared" si="141"/>
        <v>850</v>
      </c>
      <c r="AG32" s="135">
        <f t="shared" si="141"/>
        <v>850</v>
      </c>
      <c r="AH32" s="135">
        <f t="shared" si="141"/>
        <v>850</v>
      </c>
      <c r="AI32" s="135">
        <f t="shared" si="141"/>
        <v>867</v>
      </c>
      <c r="AJ32" s="135">
        <f t="shared" si="141"/>
        <v>867</v>
      </c>
      <c r="AK32" s="135">
        <f t="shared" si="141"/>
        <v>867</v>
      </c>
      <c r="AL32" s="135">
        <f t="shared" si="141"/>
        <v>867</v>
      </c>
      <c r="AM32" s="135">
        <f t="shared" si="141"/>
        <v>867</v>
      </c>
      <c r="AN32" s="135">
        <f t="shared" si="141"/>
        <v>867</v>
      </c>
      <c r="AO32" s="135">
        <f t="shared" si="141"/>
        <v>867</v>
      </c>
      <c r="AP32" s="135">
        <f t="shared" si="141"/>
        <v>867</v>
      </c>
      <c r="AQ32" s="135">
        <f t="shared" si="141"/>
        <v>867</v>
      </c>
      <c r="AR32" s="135">
        <f t="shared" si="141"/>
        <v>867</v>
      </c>
      <c r="AS32" s="135">
        <f t="shared" si="141"/>
        <v>867</v>
      </c>
      <c r="AT32" s="135">
        <f t="shared" si="141"/>
        <v>867</v>
      </c>
      <c r="AU32" s="135">
        <f t="shared" si="141"/>
        <v>884.34</v>
      </c>
      <c r="AV32" s="135">
        <f t="shared" si="141"/>
        <v>884.34</v>
      </c>
      <c r="AW32" s="135">
        <f t="shared" si="141"/>
        <v>884.34</v>
      </c>
      <c r="AX32" s="135">
        <f t="shared" si="141"/>
        <v>884.34</v>
      </c>
      <c r="AY32" s="135">
        <f t="shared" si="141"/>
        <v>884.34</v>
      </c>
      <c r="AZ32" s="135">
        <f t="shared" si="141"/>
        <v>884.34</v>
      </c>
      <c r="BA32" s="135">
        <f t="shared" si="141"/>
        <v>884.34</v>
      </c>
      <c r="BB32" s="135">
        <f t="shared" si="141"/>
        <v>884.34</v>
      </c>
      <c r="BC32" s="135">
        <f t="shared" si="141"/>
        <v>884.34</v>
      </c>
      <c r="BD32" s="135">
        <f t="shared" si="141"/>
        <v>884.34</v>
      </c>
      <c r="BE32" s="135">
        <f t="shared" si="141"/>
        <v>884.34</v>
      </c>
      <c r="BF32" s="135">
        <f t="shared" si="141"/>
        <v>884.34</v>
      </c>
      <c r="BG32" s="135">
        <f t="shared" si="141"/>
        <v>902.02679999999998</v>
      </c>
      <c r="BH32" s="135">
        <f t="shared" si="141"/>
        <v>902.02679999999998</v>
      </c>
      <c r="BI32" s="135">
        <f t="shared" si="141"/>
        <v>902.02679999999998</v>
      </c>
      <c r="BJ32" s="135">
        <f t="shared" si="141"/>
        <v>902.02679999999998</v>
      </c>
      <c r="BK32" s="135">
        <f t="shared" si="141"/>
        <v>902.02679999999998</v>
      </c>
      <c r="BL32" s="135">
        <f t="shared" si="141"/>
        <v>902.02679999999998</v>
      </c>
      <c r="BM32" s="135">
        <f t="shared" si="141"/>
        <v>902.02679999999998</v>
      </c>
      <c r="BN32" s="135">
        <f t="shared" si="141"/>
        <v>902.02679999999998</v>
      </c>
      <c r="BO32" s="135">
        <f t="shared" si="141"/>
        <v>902.02679999999998</v>
      </c>
      <c r="BP32" s="135">
        <f t="shared" si="141"/>
        <v>902.02679999999998</v>
      </c>
      <c r="BQ32" s="135">
        <f t="shared" si="141"/>
        <v>902.02679999999998</v>
      </c>
      <c r="BR32" s="135">
        <f t="shared" si="141"/>
        <v>902.02679999999998</v>
      </c>
      <c r="BS32" s="135">
        <f t="shared" si="141"/>
        <v>920.06733599999995</v>
      </c>
      <c r="BT32" s="135">
        <f t="shared" si="141"/>
        <v>920.06733599999995</v>
      </c>
      <c r="BU32" s="135">
        <f t="shared" si="141"/>
        <v>920.06733599999995</v>
      </c>
      <c r="BV32" s="135">
        <f t="shared" si="141"/>
        <v>920.06733599999995</v>
      </c>
      <c r="BW32" s="135">
        <f t="shared" si="141"/>
        <v>920.06733599999995</v>
      </c>
      <c r="BX32" s="135">
        <f t="shared" si="141"/>
        <v>920.06733599999995</v>
      </c>
      <c r="BY32" s="135">
        <f t="shared" si="141"/>
        <v>920.06733599999995</v>
      </c>
      <c r="BZ32" s="135">
        <f t="shared" si="141"/>
        <v>920.06733599999995</v>
      </c>
      <c r="CA32" s="135">
        <f t="shared" si="141"/>
        <v>920.06733599999995</v>
      </c>
      <c r="CB32" s="135">
        <f t="shared" si="141"/>
        <v>920.06733599999995</v>
      </c>
      <c r="CC32" s="135">
        <f t="shared" si="141"/>
        <v>920.06733599999995</v>
      </c>
      <c r="CD32" s="135">
        <f t="shared" si="141"/>
        <v>920.06733599999995</v>
      </c>
      <c r="CE32" s="135">
        <f t="shared" si="141"/>
        <v>938.46868272000006</v>
      </c>
      <c r="CF32" s="135">
        <f t="shared" si="141"/>
        <v>938.46868272000006</v>
      </c>
      <c r="CG32" s="135">
        <f t="shared" si="141"/>
        <v>938.46868272000006</v>
      </c>
      <c r="CH32" s="135">
        <f t="shared" si="141"/>
        <v>938.46868272000006</v>
      </c>
      <c r="CI32" s="135">
        <f t="shared" si="141"/>
        <v>938.46868272000006</v>
      </c>
      <c r="CJ32" s="135">
        <f t="shared" si="141"/>
        <v>938.46868272000006</v>
      </c>
      <c r="CK32" s="135">
        <f t="shared" si="131"/>
        <v>938.46868272000006</v>
      </c>
      <c r="CL32" s="135">
        <f t="shared" si="132"/>
        <v>938.46868272000006</v>
      </c>
      <c r="CM32" s="135">
        <f t="shared" si="132"/>
        <v>938.46868272000006</v>
      </c>
      <c r="CN32" s="135">
        <f t="shared" si="132"/>
        <v>938.46868272000006</v>
      </c>
      <c r="CO32" s="135">
        <f t="shared" si="132"/>
        <v>938.46868272000006</v>
      </c>
      <c r="CP32" s="135">
        <f t="shared" si="132"/>
        <v>938.46868272000006</v>
      </c>
      <c r="CQ32" s="135">
        <f t="shared" si="132"/>
        <v>957.2380563744</v>
      </c>
      <c r="CR32" s="135">
        <f t="shared" si="132"/>
        <v>957.2380563744</v>
      </c>
      <c r="CS32" s="135">
        <f t="shared" si="132"/>
        <v>957.2380563744</v>
      </c>
      <c r="CT32" s="135">
        <f t="shared" si="132"/>
        <v>957.2380563744</v>
      </c>
      <c r="CU32" s="135">
        <f t="shared" si="132"/>
        <v>957.2380563744</v>
      </c>
      <c r="CV32" s="135">
        <f t="shared" si="133"/>
        <v>957.2380563744</v>
      </c>
      <c r="CW32" s="135">
        <f t="shared" si="133"/>
        <v>957.2380563744</v>
      </c>
      <c r="CX32" s="135">
        <f t="shared" si="133"/>
        <v>957.2380563744</v>
      </c>
      <c r="CY32" s="135">
        <f t="shared" si="133"/>
        <v>957.2380563744</v>
      </c>
      <c r="CZ32" s="135">
        <f t="shared" si="133"/>
        <v>957.2380563744</v>
      </c>
      <c r="DA32" s="135">
        <f t="shared" si="133"/>
        <v>957.2380563744</v>
      </c>
      <c r="DB32" s="135">
        <f t="shared" si="133"/>
        <v>957.2380563744</v>
      </c>
      <c r="DC32" s="135">
        <f t="shared" si="133"/>
        <v>976.38281750188787</v>
      </c>
      <c r="DD32" s="135">
        <f t="shared" si="133"/>
        <v>976.38281750188787</v>
      </c>
      <c r="DE32" s="135">
        <f t="shared" si="133"/>
        <v>976.38281750188787</v>
      </c>
      <c r="DF32" s="135">
        <f t="shared" si="134"/>
        <v>976.38281750188787</v>
      </c>
      <c r="DG32" s="135">
        <f t="shared" si="134"/>
        <v>976.38281750188787</v>
      </c>
      <c r="DH32" s="135">
        <f t="shared" si="134"/>
        <v>976.38281750188787</v>
      </c>
      <c r="DI32" s="135">
        <f t="shared" si="134"/>
        <v>976.38281750188787</v>
      </c>
      <c r="DJ32" s="135">
        <f t="shared" si="134"/>
        <v>976.38281750188787</v>
      </c>
      <c r="DK32" s="135">
        <f t="shared" si="134"/>
        <v>976.38281750188787</v>
      </c>
      <c r="DL32" s="135">
        <f t="shared" si="134"/>
        <v>976.38281750188787</v>
      </c>
      <c r="DM32" s="135">
        <f t="shared" si="134"/>
        <v>976.38281750188787</v>
      </c>
      <c r="DN32" s="135">
        <f t="shared" si="134"/>
        <v>976.38281750188787</v>
      </c>
      <c r="DO32" s="135">
        <f t="shared" si="134"/>
        <v>995.91047385192564</v>
      </c>
      <c r="DP32" s="135">
        <f t="shared" si="135"/>
        <v>995.91047385192564</v>
      </c>
      <c r="DQ32" s="135">
        <f t="shared" si="135"/>
        <v>995.91047385192564</v>
      </c>
      <c r="DR32" s="135">
        <f t="shared" si="135"/>
        <v>995.91047385192564</v>
      </c>
      <c r="DS32" s="135">
        <f t="shared" si="135"/>
        <v>995.91047385192564</v>
      </c>
      <c r="DT32" s="135">
        <f t="shared" si="135"/>
        <v>995.91047385192564</v>
      </c>
      <c r="DU32" s="135">
        <f t="shared" si="135"/>
        <v>995.91047385192564</v>
      </c>
      <c r="DV32" s="135">
        <f t="shared" si="135"/>
        <v>995.91047385192564</v>
      </c>
      <c r="DW32" s="135">
        <f t="shared" si="135"/>
        <v>995.91047385192564</v>
      </c>
      <c r="DX32" s="135">
        <f t="shared" si="135"/>
        <v>995.91047385192564</v>
      </c>
      <c r="DY32" s="135">
        <f t="shared" si="135"/>
        <v>995.91047385192564</v>
      </c>
      <c r="DZ32" s="135">
        <f t="shared" si="136"/>
        <v>995.91047385192564</v>
      </c>
      <c r="EA32" s="135">
        <f t="shared" si="136"/>
        <v>1015.8286833289642</v>
      </c>
      <c r="EB32" s="135">
        <f t="shared" si="136"/>
        <v>1015.8286833289642</v>
      </c>
      <c r="EC32" s="135">
        <f t="shared" si="136"/>
        <v>1015.8286833289642</v>
      </c>
      <c r="ED32" s="135">
        <f t="shared" si="136"/>
        <v>1015.8286833289642</v>
      </c>
      <c r="EE32" s="135">
        <f t="shared" si="136"/>
        <v>1015.8286833289642</v>
      </c>
      <c r="EF32" s="135">
        <f t="shared" si="136"/>
        <v>1015.8286833289642</v>
      </c>
      <c r="EG32" s="135">
        <f t="shared" si="136"/>
        <v>1015.8286833289642</v>
      </c>
      <c r="EH32" s="135">
        <f t="shared" si="136"/>
        <v>1015.8286833289642</v>
      </c>
      <c r="EI32" s="135">
        <f t="shared" si="136"/>
        <v>1015.8286833289642</v>
      </c>
      <c r="EJ32" s="135">
        <f t="shared" si="137"/>
        <v>1015.8286833289642</v>
      </c>
      <c r="EK32" s="135">
        <f t="shared" si="137"/>
        <v>1015.8286833289642</v>
      </c>
      <c r="EL32" s="135">
        <f t="shared" si="137"/>
        <v>1015.8286833289642</v>
      </c>
      <c r="EM32" s="193"/>
    </row>
    <row r="33" spans="1:143" ht="15" customHeight="1" x14ac:dyDescent="0.2">
      <c r="A33" s="123">
        <v>1</v>
      </c>
      <c r="B33" s="88">
        <f t="shared" si="139"/>
        <v>14</v>
      </c>
      <c r="C33" s="61" t="s">
        <v>161</v>
      </c>
      <c r="D33" s="241">
        <v>750</v>
      </c>
      <c r="E33" s="134">
        <f t="shared" si="138"/>
        <v>1.0333333333333334</v>
      </c>
      <c r="U33" s="27"/>
      <c r="W33" s="270">
        <v>775</v>
      </c>
      <c r="X33" s="135">
        <f t="shared" si="140"/>
        <v>775.00000000000011</v>
      </c>
      <c r="Y33" s="135">
        <f t="shared" si="141"/>
        <v>775.00000000000011</v>
      </c>
      <c r="Z33" s="135">
        <f t="shared" si="141"/>
        <v>775.00000000000011</v>
      </c>
      <c r="AA33" s="135">
        <f t="shared" si="141"/>
        <v>775.00000000000011</v>
      </c>
      <c r="AB33" s="135">
        <f t="shared" si="141"/>
        <v>775.00000000000011</v>
      </c>
      <c r="AC33" s="135">
        <f t="shared" si="141"/>
        <v>775.00000000000011</v>
      </c>
      <c r="AD33" s="135">
        <f t="shared" si="141"/>
        <v>775.00000000000011</v>
      </c>
      <c r="AE33" s="135">
        <f t="shared" si="141"/>
        <v>775.00000000000011</v>
      </c>
      <c r="AF33" s="135">
        <f t="shared" si="141"/>
        <v>775.00000000000011</v>
      </c>
      <c r="AG33" s="135">
        <f t="shared" si="141"/>
        <v>775.00000000000011</v>
      </c>
      <c r="AH33" s="135">
        <f t="shared" si="141"/>
        <v>775.00000000000011</v>
      </c>
      <c r="AI33" s="135">
        <f t="shared" si="141"/>
        <v>790.50000000000011</v>
      </c>
      <c r="AJ33" s="135">
        <f t="shared" si="141"/>
        <v>790.50000000000011</v>
      </c>
      <c r="AK33" s="135">
        <f t="shared" si="141"/>
        <v>790.50000000000011</v>
      </c>
      <c r="AL33" s="135">
        <f t="shared" si="141"/>
        <v>790.50000000000011</v>
      </c>
      <c r="AM33" s="135">
        <f t="shared" si="141"/>
        <v>790.50000000000011</v>
      </c>
      <c r="AN33" s="135">
        <f t="shared" si="141"/>
        <v>790.50000000000011</v>
      </c>
      <c r="AO33" s="135">
        <f t="shared" si="141"/>
        <v>790.50000000000011</v>
      </c>
      <c r="AP33" s="135">
        <f t="shared" si="141"/>
        <v>790.50000000000011</v>
      </c>
      <c r="AQ33" s="135">
        <f t="shared" si="141"/>
        <v>790.50000000000011</v>
      </c>
      <c r="AR33" s="135">
        <f t="shared" si="141"/>
        <v>790.50000000000011</v>
      </c>
      <c r="AS33" s="135">
        <f t="shared" si="141"/>
        <v>790.50000000000011</v>
      </c>
      <c r="AT33" s="135">
        <f t="shared" si="141"/>
        <v>790.50000000000011</v>
      </c>
      <c r="AU33" s="135">
        <f t="shared" si="141"/>
        <v>806.31000000000006</v>
      </c>
      <c r="AV33" s="135">
        <f t="shared" si="141"/>
        <v>806.31000000000006</v>
      </c>
      <c r="AW33" s="135">
        <f t="shared" si="141"/>
        <v>806.31000000000006</v>
      </c>
      <c r="AX33" s="135">
        <f t="shared" si="141"/>
        <v>806.31000000000006</v>
      </c>
      <c r="AY33" s="135">
        <f t="shared" si="141"/>
        <v>806.31000000000006</v>
      </c>
      <c r="AZ33" s="135">
        <f t="shared" si="141"/>
        <v>806.31000000000006</v>
      </c>
      <c r="BA33" s="135">
        <f t="shared" si="141"/>
        <v>806.31000000000006</v>
      </c>
      <c r="BB33" s="135">
        <f t="shared" si="141"/>
        <v>806.31000000000006</v>
      </c>
      <c r="BC33" s="135">
        <f t="shared" si="141"/>
        <v>806.31000000000006</v>
      </c>
      <c r="BD33" s="135">
        <f t="shared" si="141"/>
        <v>806.31000000000006</v>
      </c>
      <c r="BE33" s="135">
        <f t="shared" si="141"/>
        <v>806.31000000000006</v>
      </c>
      <c r="BF33" s="135">
        <f t="shared" si="141"/>
        <v>806.31000000000006</v>
      </c>
      <c r="BG33" s="135">
        <f t="shared" si="141"/>
        <v>822.4362000000001</v>
      </c>
      <c r="BH33" s="135">
        <f t="shared" si="141"/>
        <v>822.4362000000001</v>
      </c>
      <c r="BI33" s="135">
        <f t="shared" si="141"/>
        <v>822.4362000000001</v>
      </c>
      <c r="BJ33" s="135">
        <f t="shared" si="141"/>
        <v>822.4362000000001</v>
      </c>
      <c r="BK33" s="135">
        <f t="shared" si="141"/>
        <v>822.4362000000001</v>
      </c>
      <c r="BL33" s="135">
        <f t="shared" si="141"/>
        <v>822.4362000000001</v>
      </c>
      <c r="BM33" s="135">
        <f t="shared" si="141"/>
        <v>822.4362000000001</v>
      </c>
      <c r="BN33" s="135">
        <f t="shared" si="141"/>
        <v>822.4362000000001</v>
      </c>
      <c r="BO33" s="135">
        <f t="shared" si="141"/>
        <v>822.4362000000001</v>
      </c>
      <c r="BP33" s="135">
        <f t="shared" si="141"/>
        <v>822.4362000000001</v>
      </c>
      <c r="BQ33" s="135">
        <f t="shared" si="141"/>
        <v>822.4362000000001</v>
      </c>
      <c r="BR33" s="135">
        <f t="shared" si="141"/>
        <v>822.4362000000001</v>
      </c>
      <c r="BS33" s="135">
        <f t="shared" si="141"/>
        <v>838.88492400000007</v>
      </c>
      <c r="BT33" s="135">
        <f t="shared" si="141"/>
        <v>838.88492400000007</v>
      </c>
      <c r="BU33" s="135">
        <f t="shared" si="141"/>
        <v>838.88492400000007</v>
      </c>
      <c r="BV33" s="135">
        <f t="shared" si="141"/>
        <v>838.88492400000007</v>
      </c>
      <c r="BW33" s="135">
        <f t="shared" si="141"/>
        <v>838.88492400000007</v>
      </c>
      <c r="BX33" s="135">
        <f t="shared" si="141"/>
        <v>838.88492400000007</v>
      </c>
      <c r="BY33" s="135">
        <f t="shared" si="141"/>
        <v>838.88492400000007</v>
      </c>
      <c r="BZ33" s="135">
        <f t="shared" si="141"/>
        <v>838.88492400000007</v>
      </c>
      <c r="CA33" s="135">
        <f t="shared" si="141"/>
        <v>838.88492400000007</v>
      </c>
      <c r="CB33" s="135">
        <f t="shared" si="141"/>
        <v>838.88492400000007</v>
      </c>
      <c r="CC33" s="135">
        <f t="shared" si="141"/>
        <v>838.88492400000007</v>
      </c>
      <c r="CD33" s="135">
        <f t="shared" si="141"/>
        <v>838.88492400000007</v>
      </c>
      <c r="CE33" s="135">
        <f t="shared" si="141"/>
        <v>855.6626224800001</v>
      </c>
      <c r="CF33" s="135">
        <f t="shared" si="141"/>
        <v>855.6626224800001</v>
      </c>
      <c r="CG33" s="135">
        <f t="shared" si="141"/>
        <v>855.6626224800001</v>
      </c>
      <c r="CH33" s="135">
        <f t="shared" si="141"/>
        <v>855.6626224800001</v>
      </c>
      <c r="CI33" s="135">
        <f t="shared" si="141"/>
        <v>855.6626224800001</v>
      </c>
      <c r="CJ33" s="135">
        <f t="shared" si="141"/>
        <v>855.6626224800001</v>
      </c>
      <c r="CK33" s="135">
        <f t="shared" si="131"/>
        <v>855.6626224800001</v>
      </c>
      <c r="CL33" s="135">
        <f t="shared" si="132"/>
        <v>855.6626224800001</v>
      </c>
      <c r="CM33" s="135">
        <f t="shared" si="132"/>
        <v>855.6626224800001</v>
      </c>
      <c r="CN33" s="135">
        <f t="shared" si="132"/>
        <v>855.6626224800001</v>
      </c>
      <c r="CO33" s="135">
        <f t="shared" si="132"/>
        <v>855.6626224800001</v>
      </c>
      <c r="CP33" s="135">
        <f t="shared" si="132"/>
        <v>855.6626224800001</v>
      </c>
      <c r="CQ33" s="135">
        <f t="shared" si="132"/>
        <v>872.77587492960015</v>
      </c>
      <c r="CR33" s="135">
        <f t="shared" si="132"/>
        <v>872.77587492960015</v>
      </c>
      <c r="CS33" s="135">
        <f t="shared" si="132"/>
        <v>872.77587492960015</v>
      </c>
      <c r="CT33" s="135">
        <f t="shared" si="132"/>
        <v>872.77587492960015</v>
      </c>
      <c r="CU33" s="135">
        <f t="shared" si="132"/>
        <v>872.77587492960015</v>
      </c>
      <c r="CV33" s="135">
        <f t="shared" si="133"/>
        <v>872.77587492960015</v>
      </c>
      <c r="CW33" s="135">
        <f t="shared" si="133"/>
        <v>872.77587492960015</v>
      </c>
      <c r="CX33" s="135">
        <f t="shared" si="133"/>
        <v>872.77587492960015</v>
      </c>
      <c r="CY33" s="135">
        <f t="shared" si="133"/>
        <v>872.77587492960015</v>
      </c>
      <c r="CZ33" s="135">
        <f t="shared" si="133"/>
        <v>872.77587492960015</v>
      </c>
      <c r="DA33" s="135">
        <f t="shared" si="133"/>
        <v>872.77587492960015</v>
      </c>
      <c r="DB33" s="135">
        <f t="shared" si="133"/>
        <v>872.77587492960015</v>
      </c>
      <c r="DC33" s="135">
        <f t="shared" si="133"/>
        <v>890.23139242819195</v>
      </c>
      <c r="DD33" s="135">
        <f t="shared" si="133"/>
        <v>890.23139242819195</v>
      </c>
      <c r="DE33" s="135">
        <f t="shared" si="133"/>
        <v>890.23139242819195</v>
      </c>
      <c r="DF33" s="135">
        <f t="shared" si="134"/>
        <v>890.23139242819195</v>
      </c>
      <c r="DG33" s="135">
        <f t="shared" si="134"/>
        <v>890.23139242819195</v>
      </c>
      <c r="DH33" s="135">
        <f t="shared" si="134"/>
        <v>890.23139242819195</v>
      </c>
      <c r="DI33" s="135">
        <f t="shared" si="134"/>
        <v>890.23139242819195</v>
      </c>
      <c r="DJ33" s="135">
        <f t="shared" si="134"/>
        <v>890.23139242819195</v>
      </c>
      <c r="DK33" s="135">
        <f t="shared" si="134"/>
        <v>890.23139242819195</v>
      </c>
      <c r="DL33" s="135">
        <f t="shared" si="134"/>
        <v>890.23139242819195</v>
      </c>
      <c r="DM33" s="135">
        <f t="shared" si="134"/>
        <v>890.23139242819195</v>
      </c>
      <c r="DN33" s="135">
        <f t="shared" si="134"/>
        <v>890.23139242819195</v>
      </c>
      <c r="DO33" s="135">
        <f t="shared" si="134"/>
        <v>908.03602027675595</v>
      </c>
      <c r="DP33" s="135">
        <f t="shared" si="135"/>
        <v>908.03602027675595</v>
      </c>
      <c r="DQ33" s="135">
        <f t="shared" si="135"/>
        <v>908.03602027675595</v>
      </c>
      <c r="DR33" s="135">
        <f t="shared" si="135"/>
        <v>908.03602027675595</v>
      </c>
      <c r="DS33" s="135">
        <f t="shared" si="135"/>
        <v>908.03602027675595</v>
      </c>
      <c r="DT33" s="135">
        <f t="shared" si="135"/>
        <v>908.03602027675595</v>
      </c>
      <c r="DU33" s="135">
        <f t="shared" si="135"/>
        <v>908.03602027675595</v>
      </c>
      <c r="DV33" s="135">
        <f t="shared" si="135"/>
        <v>908.03602027675595</v>
      </c>
      <c r="DW33" s="135">
        <f t="shared" si="135"/>
        <v>908.03602027675595</v>
      </c>
      <c r="DX33" s="135">
        <f t="shared" si="135"/>
        <v>908.03602027675595</v>
      </c>
      <c r="DY33" s="135">
        <f t="shared" si="135"/>
        <v>908.03602027675595</v>
      </c>
      <c r="DZ33" s="135">
        <f t="shared" si="136"/>
        <v>908.03602027675595</v>
      </c>
      <c r="EA33" s="135">
        <f t="shared" si="136"/>
        <v>926.19674068229108</v>
      </c>
      <c r="EB33" s="135">
        <f t="shared" si="136"/>
        <v>926.19674068229108</v>
      </c>
      <c r="EC33" s="135">
        <f t="shared" si="136"/>
        <v>926.19674068229108</v>
      </c>
      <c r="ED33" s="135">
        <f t="shared" si="136"/>
        <v>926.19674068229108</v>
      </c>
      <c r="EE33" s="135">
        <f t="shared" si="136"/>
        <v>926.19674068229108</v>
      </c>
      <c r="EF33" s="135">
        <f t="shared" si="136"/>
        <v>926.19674068229108</v>
      </c>
      <c r="EG33" s="135">
        <f t="shared" si="136"/>
        <v>926.19674068229108</v>
      </c>
      <c r="EH33" s="135">
        <f t="shared" si="136"/>
        <v>926.19674068229108</v>
      </c>
      <c r="EI33" s="135">
        <f t="shared" si="136"/>
        <v>926.19674068229108</v>
      </c>
      <c r="EJ33" s="135">
        <f t="shared" si="137"/>
        <v>926.19674068229108</v>
      </c>
      <c r="EK33" s="135">
        <f t="shared" si="137"/>
        <v>926.19674068229108</v>
      </c>
      <c r="EL33" s="135">
        <f t="shared" si="137"/>
        <v>926.19674068229108</v>
      </c>
      <c r="EM33" s="193"/>
    </row>
    <row r="34" spans="1:143" ht="15" customHeight="1" x14ac:dyDescent="0.2">
      <c r="A34" s="123">
        <v>1</v>
      </c>
      <c r="B34" s="88">
        <f t="shared" si="139"/>
        <v>15</v>
      </c>
      <c r="C34" s="61" t="s">
        <v>161</v>
      </c>
      <c r="D34" s="241">
        <v>750</v>
      </c>
      <c r="E34" s="134">
        <f t="shared" si="138"/>
        <v>1.1333333333333333</v>
      </c>
      <c r="U34" s="27"/>
      <c r="W34" s="270">
        <v>850</v>
      </c>
      <c r="X34" s="135">
        <f t="shared" si="140"/>
        <v>850</v>
      </c>
      <c r="Y34" s="135">
        <f t="shared" si="141"/>
        <v>850</v>
      </c>
      <c r="Z34" s="135">
        <f t="shared" si="141"/>
        <v>850</v>
      </c>
      <c r="AA34" s="135">
        <f t="shared" si="141"/>
        <v>850</v>
      </c>
      <c r="AB34" s="135">
        <f t="shared" si="141"/>
        <v>850</v>
      </c>
      <c r="AC34" s="135">
        <f t="shared" si="141"/>
        <v>850</v>
      </c>
      <c r="AD34" s="135">
        <f t="shared" si="141"/>
        <v>850</v>
      </c>
      <c r="AE34" s="135">
        <f t="shared" si="141"/>
        <v>850</v>
      </c>
      <c r="AF34" s="135">
        <f t="shared" si="141"/>
        <v>850</v>
      </c>
      <c r="AG34" s="135">
        <f t="shared" si="141"/>
        <v>850</v>
      </c>
      <c r="AH34" s="135">
        <f t="shared" si="141"/>
        <v>850</v>
      </c>
      <c r="AI34" s="135">
        <f t="shared" si="141"/>
        <v>867</v>
      </c>
      <c r="AJ34" s="135">
        <f t="shared" si="141"/>
        <v>867</v>
      </c>
      <c r="AK34" s="135">
        <f t="shared" si="141"/>
        <v>867</v>
      </c>
      <c r="AL34" s="135">
        <f t="shared" si="141"/>
        <v>867</v>
      </c>
      <c r="AM34" s="135">
        <f t="shared" si="141"/>
        <v>867</v>
      </c>
      <c r="AN34" s="135">
        <f t="shared" si="141"/>
        <v>867</v>
      </c>
      <c r="AO34" s="135">
        <f t="shared" si="141"/>
        <v>867</v>
      </c>
      <c r="AP34" s="135">
        <f t="shared" si="141"/>
        <v>867</v>
      </c>
      <c r="AQ34" s="135">
        <f t="shared" si="141"/>
        <v>867</v>
      </c>
      <c r="AR34" s="135">
        <f t="shared" si="141"/>
        <v>867</v>
      </c>
      <c r="AS34" s="135">
        <f t="shared" si="141"/>
        <v>867</v>
      </c>
      <c r="AT34" s="135">
        <f t="shared" si="141"/>
        <v>867</v>
      </c>
      <c r="AU34" s="135">
        <f t="shared" si="141"/>
        <v>884.34</v>
      </c>
      <c r="AV34" s="135">
        <f t="shared" si="141"/>
        <v>884.34</v>
      </c>
      <c r="AW34" s="135">
        <f t="shared" si="141"/>
        <v>884.34</v>
      </c>
      <c r="AX34" s="135">
        <f t="shared" si="141"/>
        <v>884.34</v>
      </c>
      <c r="AY34" s="135">
        <f t="shared" si="141"/>
        <v>884.34</v>
      </c>
      <c r="AZ34" s="135">
        <f t="shared" si="141"/>
        <v>884.34</v>
      </c>
      <c r="BA34" s="135">
        <f t="shared" si="141"/>
        <v>884.34</v>
      </c>
      <c r="BB34" s="135">
        <f t="shared" si="141"/>
        <v>884.34</v>
      </c>
      <c r="BC34" s="135">
        <f t="shared" si="141"/>
        <v>884.34</v>
      </c>
      <c r="BD34" s="135">
        <f t="shared" si="141"/>
        <v>884.34</v>
      </c>
      <c r="BE34" s="135">
        <f t="shared" si="141"/>
        <v>884.34</v>
      </c>
      <c r="BF34" s="135">
        <f t="shared" si="141"/>
        <v>884.34</v>
      </c>
      <c r="BG34" s="135">
        <f t="shared" si="141"/>
        <v>902.02679999999998</v>
      </c>
      <c r="BH34" s="135">
        <f t="shared" si="141"/>
        <v>902.02679999999998</v>
      </c>
      <c r="BI34" s="135">
        <f t="shared" si="141"/>
        <v>902.02679999999998</v>
      </c>
      <c r="BJ34" s="135">
        <f t="shared" si="141"/>
        <v>902.02679999999998</v>
      </c>
      <c r="BK34" s="135">
        <f t="shared" si="141"/>
        <v>902.02679999999998</v>
      </c>
      <c r="BL34" s="135">
        <f t="shared" si="141"/>
        <v>902.02679999999998</v>
      </c>
      <c r="BM34" s="135">
        <f t="shared" si="141"/>
        <v>902.02679999999998</v>
      </c>
      <c r="BN34" s="135">
        <f t="shared" si="141"/>
        <v>902.02679999999998</v>
      </c>
      <c r="BO34" s="135">
        <f t="shared" si="141"/>
        <v>902.02679999999998</v>
      </c>
      <c r="BP34" s="135">
        <f t="shared" si="141"/>
        <v>902.02679999999998</v>
      </c>
      <c r="BQ34" s="135">
        <f t="shared" si="141"/>
        <v>902.02679999999998</v>
      </c>
      <c r="BR34" s="135">
        <f t="shared" si="141"/>
        <v>902.02679999999998</v>
      </c>
      <c r="BS34" s="135">
        <f t="shared" si="141"/>
        <v>920.06733599999995</v>
      </c>
      <c r="BT34" s="135">
        <f t="shared" si="141"/>
        <v>920.06733599999995</v>
      </c>
      <c r="BU34" s="135">
        <f t="shared" si="141"/>
        <v>920.06733599999995</v>
      </c>
      <c r="BV34" s="135">
        <f t="shared" si="141"/>
        <v>920.06733599999995</v>
      </c>
      <c r="BW34" s="135">
        <f t="shared" si="141"/>
        <v>920.06733599999995</v>
      </c>
      <c r="BX34" s="135">
        <f t="shared" si="141"/>
        <v>920.06733599999995</v>
      </c>
      <c r="BY34" s="135">
        <f t="shared" si="141"/>
        <v>920.06733599999995</v>
      </c>
      <c r="BZ34" s="135">
        <f t="shared" si="141"/>
        <v>920.06733599999995</v>
      </c>
      <c r="CA34" s="135">
        <f t="shared" si="141"/>
        <v>920.06733599999995</v>
      </c>
      <c r="CB34" s="135">
        <f t="shared" si="141"/>
        <v>920.06733599999995</v>
      </c>
      <c r="CC34" s="135">
        <f t="shared" si="141"/>
        <v>920.06733599999995</v>
      </c>
      <c r="CD34" s="135">
        <f t="shared" si="141"/>
        <v>920.06733599999995</v>
      </c>
      <c r="CE34" s="135">
        <f t="shared" si="141"/>
        <v>938.46868272000006</v>
      </c>
      <c r="CF34" s="135">
        <f t="shared" si="141"/>
        <v>938.46868272000006</v>
      </c>
      <c r="CG34" s="135">
        <f t="shared" si="141"/>
        <v>938.46868272000006</v>
      </c>
      <c r="CH34" s="135">
        <f t="shared" si="141"/>
        <v>938.46868272000006</v>
      </c>
      <c r="CI34" s="135">
        <f t="shared" si="141"/>
        <v>938.46868272000006</v>
      </c>
      <c r="CJ34" s="135">
        <f t="shared" ref="CJ34:EL37" si="142">($D34*$E34)*(1+Rental_Increase3)^(CJ$3-1)</f>
        <v>938.46868272000006</v>
      </c>
      <c r="CK34" s="135">
        <f t="shared" si="142"/>
        <v>938.46868272000006</v>
      </c>
      <c r="CL34" s="135">
        <f t="shared" si="142"/>
        <v>938.46868272000006</v>
      </c>
      <c r="CM34" s="135">
        <f t="shared" si="142"/>
        <v>938.46868272000006</v>
      </c>
      <c r="CN34" s="135">
        <f t="shared" si="142"/>
        <v>938.46868272000006</v>
      </c>
      <c r="CO34" s="135">
        <f t="shared" si="142"/>
        <v>938.46868272000006</v>
      </c>
      <c r="CP34" s="135">
        <f t="shared" si="142"/>
        <v>938.46868272000006</v>
      </c>
      <c r="CQ34" s="135">
        <f t="shared" si="142"/>
        <v>957.2380563744</v>
      </c>
      <c r="CR34" s="135">
        <f t="shared" si="142"/>
        <v>957.2380563744</v>
      </c>
      <c r="CS34" s="135">
        <f t="shared" si="142"/>
        <v>957.2380563744</v>
      </c>
      <c r="CT34" s="135">
        <f t="shared" si="142"/>
        <v>957.2380563744</v>
      </c>
      <c r="CU34" s="135">
        <f t="shared" si="142"/>
        <v>957.2380563744</v>
      </c>
      <c r="CV34" s="135">
        <f t="shared" si="142"/>
        <v>957.2380563744</v>
      </c>
      <c r="CW34" s="135">
        <f t="shared" si="142"/>
        <v>957.2380563744</v>
      </c>
      <c r="CX34" s="135">
        <f t="shared" si="142"/>
        <v>957.2380563744</v>
      </c>
      <c r="CY34" s="135">
        <f t="shared" si="142"/>
        <v>957.2380563744</v>
      </c>
      <c r="CZ34" s="135">
        <f t="shared" si="142"/>
        <v>957.2380563744</v>
      </c>
      <c r="DA34" s="135">
        <f t="shared" si="142"/>
        <v>957.2380563744</v>
      </c>
      <c r="DB34" s="135">
        <f t="shared" si="142"/>
        <v>957.2380563744</v>
      </c>
      <c r="DC34" s="135">
        <f t="shared" si="142"/>
        <v>976.38281750188787</v>
      </c>
      <c r="DD34" s="135">
        <f t="shared" si="142"/>
        <v>976.38281750188787</v>
      </c>
      <c r="DE34" s="135">
        <f t="shared" si="142"/>
        <v>976.38281750188787</v>
      </c>
      <c r="DF34" s="135">
        <f t="shared" si="142"/>
        <v>976.38281750188787</v>
      </c>
      <c r="DG34" s="135">
        <f t="shared" si="142"/>
        <v>976.38281750188787</v>
      </c>
      <c r="DH34" s="135">
        <f t="shared" si="142"/>
        <v>976.38281750188787</v>
      </c>
      <c r="DI34" s="135">
        <f t="shared" si="142"/>
        <v>976.38281750188787</v>
      </c>
      <c r="DJ34" s="135">
        <f t="shared" si="142"/>
        <v>976.38281750188787</v>
      </c>
      <c r="DK34" s="135">
        <f t="shared" si="142"/>
        <v>976.38281750188787</v>
      </c>
      <c r="DL34" s="135">
        <f t="shared" si="142"/>
        <v>976.38281750188787</v>
      </c>
      <c r="DM34" s="135">
        <f t="shared" si="142"/>
        <v>976.38281750188787</v>
      </c>
      <c r="DN34" s="135">
        <f t="shared" si="142"/>
        <v>976.38281750188787</v>
      </c>
      <c r="DO34" s="135">
        <f t="shared" si="142"/>
        <v>995.91047385192564</v>
      </c>
      <c r="DP34" s="135">
        <f t="shared" si="142"/>
        <v>995.91047385192564</v>
      </c>
      <c r="DQ34" s="135">
        <f t="shared" si="142"/>
        <v>995.91047385192564</v>
      </c>
      <c r="DR34" s="135">
        <f t="shared" si="142"/>
        <v>995.91047385192564</v>
      </c>
      <c r="DS34" s="135">
        <f t="shared" si="142"/>
        <v>995.91047385192564</v>
      </c>
      <c r="DT34" s="135">
        <f t="shared" si="142"/>
        <v>995.91047385192564</v>
      </c>
      <c r="DU34" s="135">
        <f t="shared" si="142"/>
        <v>995.91047385192564</v>
      </c>
      <c r="DV34" s="135">
        <f t="shared" si="142"/>
        <v>995.91047385192564</v>
      </c>
      <c r="DW34" s="135">
        <f t="shared" si="142"/>
        <v>995.91047385192564</v>
      </c>
      <c r="DX34" s="135">
        <f t="shared" si="142"/>
        <v>995.91047385192564</v>
      </c>
      <c r="DY34" s="135">
        <f t="shared" si="142"/>
        <v>995.91047385192564</v>
      </c>
      <c r="DZ34" s="135">
        <f t="shared" si="142"/>
        <v>995.91047385192564</v>
      </c>
      <c r="EA34" s="135">
        <f t="shared" si="142"/>
        <v>1015.8286833289642</v>
      </c>
      <c r="EB34" s="135">
        <f t="shared" si="142"/>
        <v>1015.8286833289642</v>
      </c>
      <c r="EC34" s="135">
        <f t="shared" si="142"/>
        <v>1015.8286833289642</v>
      </c>
      <c r="ED34" s="135">
        <f t="shared" si="142"/>
        <v>1015.8286833289642</v>
      </c>
      <c r="EE34" s="135">
        <f t="shared" si="142"/>
        <v>1015.8286833289642</v>
      </c>
      <c r="EF34" s="135">
        <f t="shared" si="142"/>
        <v>1015.8286833289642</v>
      </c>
      <c r="EG34" s="135">
        <f t="shared" si="142"/>
        <v>1015.8286833289642</v>
      </c>
      <c r="EH34" s="135">
        <f t="shared" si="142"/>
        <v>1015.8286833289642</v>
      </c>
      <c r="EI34" s="135">
        <f t="shared" si="142"/>
        <v>1015.8286833289642</v>
      </c>
      <c r="EJ34" s="135">
        <f t="shared" si="142"/>
        <v>1015.8286833289642</v>
      </c>
      <c r="EK34" s="135">
        <f t="shared" si="142"/>
        <v>1015.8286833289642</v>
      </c>
      <c r="EL34" s="135">
        <f t="shared" si="142"/>
        <v>1015.8286833289642</v>
      </c>
      <c r="EM34" s="193"/>
    </row>
    <row r="35" spans="1:143" ht="15" customHeight="1" x14ac:dyDescent="0.2">
      <c r="A35" s="123">
        <v>1</v>
      </c>
      <c r="B35" s="88">
        <f t="shared" si="139"/>
        <v>16</v>
      </c>
      <c r="C35" s="61" t="s">
        <v>161</v>
      </c>
      <c r="D35" s="241">
        <v>750</v>
      </c>
      <c r="E35" s="134">
        <f t="shared" si="138"/>
        <v>1.1333333333333333</v>
      </c>
      <c r="U35" s="27"/>
      <c r="W35" s="270">
        <v>850</v>
      </c>
      <c r="X35" s="135">
        <f t="shared" si="140"/>
        <v>850</v>
      </c>
      <c r="Y35" s="135">
        <f t="shared" ref="Y35:CJ38" si="143">($D35*$E35)*(1+Rental_Increase3)^(Y$3-1)</f>
        <v>850</v>
      </c>
      <c r="Z35" s="135">
        <f t="shared" si="143"/>
        <v>850</v>
      </c>
      <c r="AA35" s="135">
        <f t="shared" si="143"/>
        <v>850</v>
      </c>
      <c r="AB35" s="135">
        <f t="shared" si="143"/>
        <v>850</v>
      </c>
      <c r="AC35" s="135">
        <f t="shared" si="143"/>
        <v>850</v>
      </c>
      <c r="AD35" s="135">
        <f t="shared" si="143"/>
        <v>850</v>
      </c>
      <c r="AE35" s="135">
        <f t="shared" si="143"/>
        <v>850</v>
      </c>
      <c r="AF35" s="135">
        <f t="shared" si="143"/>
        <v>850</v>
      </c>
      <c r="AG35" s="135">
        <f t="shared" si="143"/>
        <v>850</v>
      </c>
      <c r="AH35" s="135">
        <f t="shared" si="143"/>
        <v>850</v>
      </c>
      <c r="AI35" s="135">
        <f t="shared" si="143"/>
        <v>867</v>
      </c>
      <c r="AJ35" s="135">
        <f t="shared" si="143"/>
        <v>867</v>
      </c>
      <c r="AK35" s="135">
        <f t="shared" si="143"/>
        <v>867</v>
      </c>
      <c r="AL35" s="135">
        <f t="shared" si="143"/>
        <v>867</v>
      </c>
      <c r="AM35" s="135">
        <f t="shared" si="143"/>
        <v>867</v>
      </c>
      <c r="AN35" s="135">
        <f t="shared" si="143"/>
        <v>867</v>
      </c>
      <c r="AO35" s="135">
        <f t="shared" si="143"/>
        <v>867</v>
      </c>
      <c r="AP35" s="135">
        <f t="shared" si="143"/>
        <v>867</v>
      </c>
      <c r="AQ35" s="135">
        <f t="shared" si="143"/>
        <v>867</v>
      </c>
      <c r="AR35" s="135">
        <f t="shared" si="143"/>
        <v>867</v>
      </c>
      <c r="AS35" s="135">
        <f t="shared" si="143"/>
        <v>867</v>
      </c>
      <c r="AT35" s="135">
        <f t="shared" si="143"/>
        <v>867</v>
      </c>
      <c r="AU35" s="135">
        <f t="shared" si="143"/>
        <v>884.34</v>
      </c>
      <c r="AV35" s="135">
        <f t="shared" si="143"/>
        <v>884.34</v>
      </c>
      <c r="AW35" s="135">
        <f t="shared" si="143"/>
        <v>884.34</v>
      </c>
      <c r="AX35" s="135">
        <f t="shared" si="143"/>
        <v>884.34</v>
      </c>
      <c r="AY35" s="135">
        <f t="shared" si="143"/>
        <v>884.34</v>
      </c>
      <c r="AZ35" s="135">
        <f t="shared" si="143"/>
        <v>884.34</v>
      </c>
      <c r="BA35" s="135">
        <f t="shared" si="143"/>
        <v>884.34</v>
      </c>
      <c r="BB35" s="135">
        <f t="shared" si="143"/>
        <v>884.34</v>
      </c>
      <c r="BC35" s="135">
        <f t="shared" si="143"/>
        <v>884.34</v>
      </c>
      <c r="BD35" s="135">
        <f t="shared" si="143"/>
        <v>884.34</v>
      </c>
      <c r="BE35" s="135">
        <f t="shared" si="143"/>
        <v>884.34</v>
      </c>
      <c r="BF35" s="135">
        <f t="shared" si="143"/>
        <v>884.34</v>
      </c>
      <c r="BG35" s="135">
        <f t="shared" si="143"/>
        <v>902.02679999999998</v>
      </c>
      <c r="BH35" s="135">
        <f t="shared" si="143"/>
        <v>902.02679999999998</v>
      </c>
      <c r="BI35" s="135">
        <f t="shared" si="143"/>
        <v>902.02679999999998</v>
      </c>
      <c r="BJ35" s="135">
        <f t="shared" si="143"/>
        <v>902.02679999999998</v>
      </c>
      <c r="BK35" s="135">
        <f t="shared" si="143"/>
        <v>902.02679999999998</v>
      </c>
      <c r="BL35" s="135">
        <f t="shared" si="143"/>
        <v>902.02679999999998</v>
      </c>
      <c r="BM35" s="135">
        <f t="shared" si="143"/>
        <v>902.02679999999998</v>
      </c>
      <c r="BN35" s="135">
        <f t="shared" si="143"/>
        <v>902.02679999999998</v>
      </c>
      <c r="BO35" s="135">
        <f t="shared" si="143"/>
        <v>902.02679999999998</v>
      </c>
      <c r="BP35" s="135">
        <f t="shared" si="143"/>
        <v>902.02679999999998</v>
      </c>
      <c r="BQ35" s="135">
        <f t="shared" si="143"/>
        <v>902.02679999999998</v>
      </c>
      <c r="BR35" s="135">
        <f t="shared" si="143"/>
        <v>902.02679999999998</v>
      </c>
      <c r="BS35" s="135">
        <f t="shared" si="143"/>
        <v>920.06733599999995</v>
      </c>
      <c r="BT35" s="135">
        <f t="shared" si="143"/>
        <v>920.06733599999995</v>
      </c>
      <c r="BU35" s="135">
        <f t="shared" si="143"/>
        <v>920.06733599999995</v>
      </c>
      <c r="BV35" s="135">
        <f t="shared" si="143"/>
        <v>920.06733599999995</v>
      </c>
      <c r="BW35" s="135">
        <f t="shared" si="143"/>
        <v>920.06733599999995</v>
      </c>
      <c r="BX35" s="135">
        <f t="shared" si="143"/>
        <v>920.06733599999995</v>
      </c>
      <c r="BY35" s="135">
        <f t="shared" si="143"/>
        <v>920.06733599999995</v>
      </c>
      <c r="BZ35" s="135">
        <f t="shared" si="143"/>
        <v>920.06733599999995</v>
      </c>
      <c r="CA35" s="135">
        <f t="shared" si="143"/>
        <v>920.06733599999995</v>
      </c>
      <c r="CB35" s="135">
        <f t="shared" si="143"/>
        <v>920.06733599999995</v>
      </c>
      <c r="CC35" s="135">
        <f t="shared" si="143"/>
        <v>920.06733599999995</v>
      </c>
      <c r="CD35" s="135">
        <f t="shared" si="143"/>
        <v>920.06733599999995</v>
      </c>
      <c r="CE35" s="135">
        <f t="shared" si="143"/>
        <v>938.46868272000006</v>
      </c>
      <c r="CF35" s="135">
        <f t="shared" si="143"/>
        <v>938.46868272000006</v>
      </c>
      <c r="CG35" s="135">
        <f t="shared" si="143"/>
        <v>938.46868272000006</v>
      </c>
      <c r="CH35" s="135">
        <f t="shared" si="143"/>
        <v>938.46868272000006</v>
      </c>
      <c r="CI35" s="135">
        <f t="shared" si="143"/>
        <v>938.46868272000006</v>
      </c>
      <c r="CJ35" s="135">
        <f t="shared" si="143"/>
        <v>938.46868272000006</v>
      </c>
      <c r="CK35" s="135">
        <f t="shared" si="142"/>
        <v>938.46868272000006</v>
      </c>
      <c r="CL35" s="135">
        <f t="shared" si="142"/>
        <v>938.46868272000006</v>
      </c>
      <c r="CM35" s="135">
        <f t="shared" si="142"/>
        <v>938.46868272000006</v>
      </c>
      <c r="CN35" s="135">
        <f t="shared" si="142"/>
        <v>938.46868272000006</v>
      </c>
      <c r="CO35" s="135">
        <f t="shared" si="142"/>
        <v>938.46868272000006</v>
      </c>
      <c r="CP35" s="135">
        <f t="shared" si="142"/>
        <v>938.46868272000006</v>
      </c>
      <c r="CQ35" s="135">
        <f t="shared" si="142"/>
        <v>957.2380563744</v>
      </c>
      <c r="CR35" s="135">
        <f t="shared" si="142"/>
        <v>957.2380563744</v>
      </c>
      <c r="CS35" s="135">
        <f t="shared" si="142"/>
        <v>957.2380563744</v>
      </c>
      <c r="CT35" s="135">
        <f t="shared" si="142"/>
        <v>957.2380563744</v>
      </c>
      <c r="CU35" s="135">
        <f t="shared" si="142"/>
        <v>957.2380563744</v>
      </c>
      <c r="CV35" s="135">
        <f t="shared" si="142"/>
        <v>957.2380563744</v>
      </c>
      <c r="CW35" s="135">
        <f t="shared" si="142"/>
        <v>957.2380563744</v>
      </c>
      <c r="CX35" s="135">
        <f t="shared" si="142"/>
        <v>957.2380563744</v>
      </c>
      <c r="CY35" s="135">
        <f t="shared" si="142"/>
        <v>957.2380563744</v>
      </c>
      <c r="CZ35" s="135">
        <f t="shared" si="142"/>
        <v>957.2380563744</v>
      </c>
      <c r="DA35" s="135">
        <f t="shared" si="142"/>
        <v>957.2380563744</v>
      </c>
      <c r="DB35" s="135">
        <f t="shared" si="142"/>
        <v>957.2380563744</v>
      </c>
      <c r="DC35" s="135">
        <f t="shared" si="142"/>
        <v>976.38281750188787</v>
      </c>
      <c r="DD35" s="135">
        <f t="shared" si="142"/>
        <v>976.38281750188787</v>
      </c>
      <c r="DE35" s="135">
        <f t="shared" si="142"/>
        <v>976.38281750188787</v>
      </c>
      <c r="DF35" s="135">
        <f t="shared" si="142"/>
        <v>976.38281750188787</v>
      </c>
      <c r="DG35" s="135">
        <f t="shared" si="142"/>
        <v>976.38281750188787</v>
      </c>
      <c r="DH35" s="135">
        <f t="shared" si="142"/>
        <v>976.38281750188787</v>
      </c>
      <c r="DI35" s="135">
        <f t="shared" si="142"/>
        <v>976.38281750188787</v>
      </c>
      <c r="DJ35" s="135">
        <f t="shared" si="142"/>
        <v>976.38281750188787</v>
      </c>
      <c r="DK35" s="135">
        <f t="shared" si="142"/>
        <v>976.38281750188787</v>
      </c>
      <c r="DL35" s="135">
        <f t="shared" si="142"/>
        <v>976.38281750188787</v>
      </c>
      <c r="DM35" s="135">
        <f t="shared" si="142"/>
        <v>976.38281750188787</v>
      </c>
      <c r="DN35" s="135">
        <f t="shared" si="142"/>
        <v>976.38281750188787</v>
      </c>
      <c r="DO35" s="135">
        <f t="shared" si="142"/>
        <v>995.91047385192564</v>
      </c>
      <c r="DP35" s="135">
        <f t="shared" si="142"/>
        <v>995.91047385192564</v>
      </c>
      <c r="DQ35" s="135">
        <f t="shared" si="142"/>
        <v>995.91047385192564</v>
      </c>
      <c r="DR35" s="135">
        <f t="shared" si="142"/>
        <v>995.91047385192564</v>
      </c>
      <c r="DS35" s="135">
        <f t="shared" si="142"/>
        <v>995.91047385192564</v>
      </c>
      <c r="DT35" s="135">
        <f t="shared" si="142"/>
        <v>995.91047385192564</v>
      </c>
      <c r="DU35" s="135">
        <f t="shared" si="142"/>
        <v>995.91047385192564</v>
      </c>
      <c r="DV35" s="135">
        <f t="shared" si="142"/>
        <v>995.91047385192564</v>
      </c>
      <c r="DW35" s="135">
        <f t="shared" si="142"/>
        <v>995.91047385192564</v>
      </c>
      <c r="DX35" s="135">
        <f t="shared" si="142"/>
        <v>995.91047385192564</v>
      </c>
      <c r="DY35" s="135">
        <f t="shared" si="142"/>
        <v>995.91047385192564</v>
      </c>
      <c r="DZ35" s="135">
        <f t="shared" si="142"/>
        <v>995.91047385192564</v>
      </c>
      <c r="EA35" s="135">
        <f t="shared" si="142"/>
        <v>1015.8286833289642</v>
      </c>
      <c r="EB35" s="135">
        <f t="shared" si="142"/>
        <v>1015.8286833289642</v>
      </c>
      <c r="EC35" s="135">
        <f t="shared" si="142"/>
        <v>1015.8286833289642</v>
      </c>
      <c r="ED35" s="135">
        <f t="shared" si="142"/>
        <v>1015.8286833289642</v>
      </c>
      <c r="EE35" s="135">
        <f t="shared" si="142"/>
        <v>1015.8286833289642</v>
      </c>
      <c r="EF35" s="135">
        <f t="shared" si="142"/>
        <v>1015.8286833289642</v>
      </c>
      <c r="EG35" s="135">
        <f t="shared" si="142"/>
        <v>1015.8286833289642</v>
      </c>
      <c r="EH35" s="135">
        <f t="shared" si="142"/>
        <v>1015.8286833289642</v>
      </c>
      <c r="EI35" s="135">
        <f t="shared" si="142"/>
        <v>1015.8286833289642</v>
      </c>
      <c r="EJ35" s="135">
        <f t="shared" si="142"/>
        <v>1015.8286833289642</v>
      </c>
      <c r="EK35" s="135">
        <f t="shared" si="142"/>
        <v>1015.8286833289642</v>
      </c>
      <c r="EL35" s="135">
        <f t="shared" si="142"/>
        <v>1015.8286833289642</v>
      </c>
      <c r="EM35" s="193"/>
    </row>
    <row r="36" spans="1:143" ht="15" customHeight="1" x14ac:dyDescent="0.2">
      <c r="A36" s="123">
        <v>1</v>
      </c>
      <c r="B36" s="88">
        <f t="shared" si="139"/>
        <v>17</v>
      </c>
      <c r="C36" s="61" t="s">
        <v>161</v>
      </c>
      <c r="D36" s="241">
        <v>750</v>
      </c>
      <c r="E36" s="134">
        <f t="shared" si="138"/>
        <v>1.0333333333333334</v>
      </c>
      <c r="U36" s="27"/>
      <c r="W36" s="270">
        <v>775</v>
      </c>
      <c r="X36" s="135">
        <f t="shared" si="140"/>
        <v>775.00000000000011</v>
      </c>
      <c r="Y36" s="135">
        <f t="shared" si="143"/>
        <v>775.00000000000011</v>
      </c>
      <c r="Z36" s="135">
        <f t="shared" si="143"/>
        <v>775.00000000000011</v>
      </c>
      <c r="AA36" s="135">
        <f t="shared" si="143"/>
        <v>775.00000000000011</v>
      </c>
      <c r="AB36" s="135">
        <f t="shared" si="143"/>
        <v>775.00000000000011</v>
      </c>
      <c r="AC36" s="135">
        <f t="shared" si="143"/>
        <v>775.00000000000011</v>
      </c>
      <c r="AD36" s="135">
        <f t="shared" si="143"/>
        <v>775.00000000000011</v>
      </c>
      <c r="AE36" s="135">
        <f t="shared" si="143"/>
        <v>775.00000000000011</v>
      </c>
      <c r="AF36" s="135">
        <f t="shared" si="143"/>
        <v>775.00000000000011</v>
      </c>
      <c r="AG36" s="135">
        <f t="shared" si="143"/>
        <v>775.00000000000011</v>
      </c>
      <c r="AH36" s="135">
        <f t="shared" si="143"/>
        <v>775.00000000000011</v>
      </c>
      <c r="AI36" s="135">
        <f t="shared" si="143"/>
        <v>790.50000000000011</v>
      </c>
      <c r="AJ36" s="135">
        <f t="shared" si="143"/>
        <v>790.50000000000011</v>
      </c>
      <c r="AK36" s="135">
        <f t="shared" si="143"/>
        <v>790.50000000000011</v>
      </c>
      <c r="AL36" s="135">
        <f t="shared" si="143"/>
        <v>790.50000000000011</v>
      </c>
      <c r="AM36" s="135">
        <f t="shared" si="143"/>
        <v>790.50000000000011</v>
      </c>
      <c r="AN36" s="135">
        <f t="shared" si="143"/>
        <v>790.50000000000011</v>
      </c>
      <c r="AO36" s="135">
        <f t="shared" si="143"/>
        <v>790.50000000000011</v>
      </c>
      <c r="AP36" s="135">
        <f t="shared" si="143"/>
        <v>790.50000000000011</v>
      </c>
      <c r="AQ36" s="135">
        <f t="shared" si="143"/>
        <v>790.50000000000011</v>
      </c>
      <c r="AR36" s="135">
        <f t="shared" si="143"/>
        <v>790.50000000000011</v>
      </c>
      <c r="AS36" s="135">
        <f t="shared" si="143"/>
        <v>790.50000000000011</v>
      </c>
      <c r="AT36" s="135">
        <f t="shared" si="143"/>
        <v>790.50000000000011</v>
      </c>
      <c r="AU36" s="135">
        <f t="shared" si="143"/>
        <v>806.31000000000006</v>
      </c>
      <c r="AV36" s="135">
        <f t="shared" si="143"/>
        <v>806.31000000000006</v>
      </c>
      <c r="AW36" s="135">
        <f t="shared" si="143"/>
        <v>806.31000000000006</v>
      </c>
      <c r="AX36" s="135">
        <f t="shared" si="143"/>
        <v>806.31000000000006</v>
      </c>
      <c r="AY36" s="135">
        <f t="shared" si="143"/>
        <v>806.31000000000006</v>
      </c>
      <c r="AZ36" s="135">
        <f t="shared" si="143"/>
        <v>806.31000000000006</v>
      </c>
      <c r="BA36" s="135">
        <f t="shared" si="143"/>
        <v>806.31000000000006</v>
      </c>
      <c r="BB36" s="135">
        <f t="shared" si="143"/>
        <v>806.31000000000006</v>
      </c>
      <c r="BC36" s="135">
        <f t="shared" si="143"/>
        <v>806.31000000000006</v>
      </c>
      <c r="BD36" s="135">
        <f t="shared" si="143"/>
        <v>806.31000000000006</v>
      </c>
      <c r="BE36" s="135">
        <f t="shared" si="143"/>
        <v>806.31000000000006</v>
      </c>
      <c r="BF36" s="135">
        <f t="shared" si="143"/>
        <v>806.31000000000006</v>
      </c>
      <c r="BG36" s="135">
        <f t="shared" si="143"/>
        <v>822.4362000000001</v>
      </c>
      <c r="BH36" s="135">
        <f t="shared" si="143"/>
        <v>822.4362000000001</v>
      </c>
      <c r="BI36" s="135">
        <f t="shared" si="143"/>
        <v>822.4362000000001</v>
      </c>
      <c r="BJ36" s="135">
        <f t="shared" si="143"/>
        <v>822.4362000000001</v>
      </c>
      <c r="BK36" s="135">
        <f t="shared" si="143"/>
        <v>822.4362000000001</v>
      </c>
      <c r="BL36" s="135">
        <f t="shared" si="143"/>
        <v>822.4362000000001</v>
      </c>
      <c r="BM36" s="135">
        <f t="shared" si="143"/>
        <v>822.4362000000001</v>
      </c>
      <c r="BN36" s="135">
        <f t="shared" si="143"/>
        <v>822.4362000000001</v>
      </c>
      <c r="BO36" s="135">
        <f t="shared" si="143"/>
        <v>822.4362000000001</v>
      </c>
      <c r="BP36" s="135">
        <f t="shared" si="143"/>
        <v>822.4362000000001</v>
      </c>
      <c r="BQ36" s="135">
        <f t="shared" si="143"/>
        <v>822.4362000000001</v>
      </c>
      <c r="BR36" s="135">
        <f t="shared" si="143"/>
        <v>822.4362000000001</v>
      </c>
      <c r="BS36" s="135">
        <f t="shared" si="143"/>
        <v>838.88492400000007</v>
      </c>
      <c r="BT36" s="135">
        <f t="shared" si="143"/>
        <v>838.88492400000007</v>
      </c>
      <c r="BU36" s="135">
        <f t="shared" si="143"/>
        <v>838.88492400000007</v>
      </c>
      <c r="BV36" s="135">
        <f t="shared" si="143"/>
        <v>838.88492400000007</v>
      </c>
      <c r="BW36" s="135">
        <f t="shared" si="143"/>
        <v>838.88492400000007</v>
      </c>
      <c r="BX36" s="135">
        <f t="shared" si="143"/>
        <v>838.88492400000007</v>
      </c>
      <c r="BY36" s="135">
        <f t="shared" si="143"/>
        <v>838.88492400000007</v>
      </c>
      <c r="BZ36" s="135">
        <f t="shared" si="143"/>
        <v>838.88492400000007</v>
      </c>
      <c r="CA36" s="135">
        <f t="shared" si="143"/>
        <v>838.88492400000007</v>
      </c>
      <c r="CB36" s="135">
        <f t="shared" si="143"/>
        <v>838.88492400000007</v>
      </c>
      <c r="CC36" s="135">
        <f t="shared" si="143"/>
        <v>838.88492400000007</v>
      </c>
      <c r="CD36" s="135">
        <f t="shared" si="143"/>
        <v>838.88492400000007</v>
      </c>
      <c r="CE36" s="135">
        <f t="shared" si="143"/>
        <v>855.6626224800001</v>
      </c>
      <c r="CF36" s="135">
        <f t="shared" si="143"/>
        <v>855.6626224800001</v>
      </c>
      <c r="CG36" s="135">
        <f t="shared" si="143"/>
        <v>855.6626224800001</v>
      </c>
      <c r="CH36" s="135">
        <f t="shared" si="143"/>
        <v>855.6626224800001</v>
      </c>
      <c r="CI36" s="135">
        <f t="shared" si="143"/>
        <v>855.6626224800001</v>
      </c>
      <c r="CJ36" s="135">
        <f t="shared" si="143"/>
        <v>855.6626224800001</v>
      </c>
      <c r="CK36" s="135">
        <f t="shared" si="142"/>
        <v>855.6626224800001</v>
      </c>
      <c r="CL36" s="135">
        <f t="shared" si="142"/>
        <v>855.6626224800001</v>
      </c>
      <c r="CM36" s="135">
        <f t="shared" si="142"/>
        <v>855.6626224800001</v>
      </c>
      <c r="CN36" s="135">
        <f t="shared" si="142"/>
        <v>855.6626224800001</v>
      </c>
      <c r="CO36" s="135">
        <f t="shared" si="142"/>
        <v>855.6626224800001</v>
      </c>
      <c r="CP36" s="135">
        <f t="shared" si="142"/>
        <v>855.6626224800001</v>
      </c>
      <c r="CQ36" s="135">
        <f t="shared" si="142"/>
        <v>872.77587492960015</v>
      </c>
      <c r="CR36" s="135">
        <f t="shared" si="142"/>
        <v>872.77587492960015</v>
      </c>
      <c r="CS36" s="135">
        <f t="shared" si="142"/>
        <v>872.77587492960015</v>
      </c>
      <c r="CT36" s="135">
        <f t="shared" si="142"/>
        <v>872.77587492960015</v>
      </c>
      <c r="CU36" s="135">
        <f t="shared" si="142"/>
        <v>872.77587492960015</v>
      </c>
      <c r="CV36" s="135">
        <f t="shared" si="142"/>
        <v>872.77587492960015</v>
      </c>
      <c r="CW36" s="135">
        <f t="shared" si="142"/>
        <v>872.77587492960015</v>
      </c>
      <c r="CX36" s="135">
        <f t="shared" si="142"/>
        <v>872.77587492960015</v>
      </c>
      <c r="CY36" s="135">
        <f t="shared" si="142"/>
        <v>872.77587492960015</v>
      </c>
      <c r="CZ36" s="135">
        <f t="shared" si="142"/>
        <v>872.77587492960015</v>
      </c>
      <c r="DA36" s="135">
        <f t="shared" si="142"/>
        <v>872.77587492960015</v>
      </c>
      <c r="DB36" s="135">
        <f t="shared" si="142"/>
        <v>872.77587492960015</v>
      </c>
      <c r="DC36" s="135">
        <f t="shared" si="142"/>
        <v>890.23139242819195</v>
      </c>
      <c r="DD36" s="135">
        <f t="shared" si="142"/>
        <v>890.23139242819195</v>
      </c>
      <c r="DE36" s="135">
        <f t="shared" si="142"/>
        <v>890.23139242819195</v>
      </c>
      <c r="DF36" s="135">
        <f t="shared" si="142"/>
        <v>890.23139242819195</v>
      </c>
      <c r="DG36" s="135">
        <f t="shared" si="142"/>
        <v>890.23139242819195</v>
      </c>
      <c r="DH36" s="135">
        <f t="shared" si="142"/>
        <v>890.23139242819195</v>
      </c>
      <c r="DI36" s="135">
        <f t="shared" si="142"/>
        <v>890.23139242819195</v>
      </c>
      <c r="DJ36" s="135">
        <f t="shared" si="142"/>
        <v>890.23139242819195</v>
      </c>
      <c r="DK36" s="135">
        <f t="shared" si="142"/>
        <v>890.23139242819195</v>
      </c>
      <c r="DL36" s="135">
        <f t="shared" si="142"/>
        <v>890.23139242819195</v>
      </c>
      <c r="DM36" s="135">
        <f t="shared" si="142"/>
        <v>890.23139242819195</v>
      </c>
      <c r="DN36" s="135">
        <f t="shared" si="142"/>
        <v>890.23139242819195</v>
      </c>
      <c r="DO36" s="135">
        <f t="shared" si="142"/>
        <v>908.03602027675595</v>
      </c>
      <c r="DP36" s="135">
        <f t="shared" si="142"/>
        <v>908.03602027675595</v>
      </c>
      <c r="DQ36" s="135">
        <f t="shared" si="142"/>
        <v>908.03602027675595</v>
      </c>
      <c r="DR36" s="135">
        <f t="shared" si="142"/>
        <v>908.03602027675595</v>
      </c>
      <c r="DS36" s="135">
        <f t="shared" si="142"/>
        <v>908.03602027675595</v>
      </c>
      <c r="DT36" s="135">
        <f t="shared" si="142"/>
        <v>908.03602027675595</v>
      </c>
      <c r="DU36" s="135">
        <f t="shared" si="142"/>
        <v>908.03602027675595</v>
      </c>
      <c r="DV36" s="135">
        <f t="shared" si="142"/>
        <v>908.03602027675595</v>
      </c>
      <c r="DW36" s="135">
        <f t="shared" si="142"/>
        <v>908.03602027675595</v>
      </c>
      <c r="DX36" s="135">
        <f t="shared" si="142"/>
        <v>908.03602027675595</v>
      </c>
      <c r="DY36" s="135">
        <f t="shared" si="142"/>
        <v>908.03602027675595</v>
      </c>
      <c r="DZ36" s="135">
        <f t="shared" si="142"/>
        <v>908.03602027675595</v>
      </c>
      <c r="EA36" s="135">
        <f t="shared" si="142"/>
        <v>926.19674068229108</v>
      </c>
      <c r="EB36" s="135">
        <f t="shared" si="142"/>
        <v>926.19674068229108</v>
      </c>
      <c r="EC36" s="135">
        <f t="shared" si="142"/>
        <v>926.19674068229108</v>
      </c>
      <c r="ED36" s="135">
        <f t="shared" si="142"/>
        <v>926.19674068229108</v>
      </c>
      <c r="EE36" s="135">
        <f t="shared" si="142"/>
        <v>926.19674068229108</v>
      </c>
      <c r="EF36" s="135">
        <f t="shared" si="142"/>
        <v>926.19674068229108</v>
      </c>
      <c r="EG36" s="135">
        <f t="shared" si="142"/>
        <v>926.19674068229108</v>
      </c>
      <c r="EH36" s="135">
        <f t="shared" si="142"/>
        <v>926.19674068229108</v>
      </c>
      <c r="EI36" s="135">
        <f t="shared" si="142"/>
        <v>926.19674068229108</v>
      </c>
      <c r="EJ36" s="135">
        <f t="shared" si="142"/>
        <v>926.19674068229108</v>
      </c>
      <c r="EK36" s="135">
        <f t="shared" si="142"/>
        <v>926.19674068229108</v>
      </c>
      <c r="EL36" s="135">
        <f t="shared" si="142"/>
        <v>926.19674068229108</v>
      </c>
      <c r="EM36" s="193"/>
    </row>
    <row r="37" spans="1:143" ht="15" customHeight="1" x14ac:dyDescent="0.2">
      <c r="A37" s="123">
        <v>1</v>
      </c>
      <c r="B37" s="88">
        <f t="shared" si="139"/>
        <v>18</v>
      </c>
      <c r="C37" s="61" t="s">
        <v>161</v>
      </c>
      <c r="D37" s="241">
        <v>750</v>
      </c>
      <c r="E37" s="134">
        <f t="shared" si="138"/>
        <v>1.3333333333333333</v>
      </c>
      <c r="U37" s="27"/>
      <c r="W37" s="270">
        <v>1000</v>
      </c>
      <c r="X37" s="135">
        <f t="shared" si="140"/>
        <v>1000</v>
      </c>
      <c r="Y37" s="135">
        <f t="shared" si="143"/>
        <v>1000</v>
      </c>
      <c r="Z37" s="135">
        <f t="shared" si="143"/>
        <v>1000</v>
      </c>
      <c r="AA37" s="135">
        <f t="shared" si="143"/>
        <v>1000</v>
      </c>
      <c r="AB37" s="135">
        <f t="shared" si="143"/>
        <v>1000</v>
      </c>
      <c r="AC37" s="135">
        <f t="shared" si="143"/>
        <v>1000</v>
      </c>
      <c r="AD37" s="135">
        <f t="shared" si="143"/>
        <v>1000</v>
      </c>
      <c r="AE37" s="135">
        <f t="shared" si="143"/>
        <v>1000</v>
      </c>
      <c r="AF37" s="135">
        <f t="shared" si="143"/>
        <v>1000</v>
      </c>
      <c r="AG37" s="135">
        <f t="shared" si="143"/>
        <v>1000</v>
      </c>
      <c r="AH37" s="135">
        <f t="shared" si="143"/>
        <v>1000</v>
      </c>
      <c r="AI37" s="135">
        <f t="shared" si="143"/>
        <v>1020</v>
      </c>
      <c r="AJ37" s="135">
        <f t="shared" si="143"/>
        <v>1020</v>
      </c>
      <c r="AK37" s="135">
        <f t="shared" si="143"/>
        <v>1020</v>
      </c>
      <c r="AL37" s="135">
        <f t="shared" si="143"/>
        <v>1020</v>
      </c>
      <c r="AM37" s="135">
        <f t="shared" si="143"/>
        <v>1020</v>
      </c>
      <c r="AN37" s="135">
        <f t="shared" si="143"/>
        <v>1020</v>
      </c>
      <c r="AO37" s="135">
        <f t="shared" si="143"/>
        <v>1020</v>
      </c>
      <c r="AP37" s="135">
        <f t="shared" si="143"/>
        <v>1020</v>
      </c>
      <c r="AQ37" s="135">
        <f t="shared" si="143"/>
        <v>1020</v>
      </c>
      <c r="AR37" s="135">
        <f t="shared" si="143"/>
        <v>1020</v>
      </c>
      <c r="AS37" s="135">
        <f t="shared" si="143"/>
        <v>1020</v>
      </c>
      <c r="AT37" s="135">
        <f t="shared" si="143"/>
        <v>1020</v>
      </c>
      <c r="AU37" s="135">
        <f t="shared" si="143"/>
        <v>1040.4000000000001</v>
      </c>
      <c r="AV37" s="135">
        <f t="shared" si="143"/>
        <v>1040.4000000000001</v>
      </c>
      <c r="AW37" s="135">
        <f t="shared" si="143"/>
        <v>1040.4000000000001</v>
      </c>
      <c r="AX37" s="135">
        <f t="shared" si="143"/>
        <v>1040.4000000000001</v>
      </c>
      <c r="AY37" s="135">
        <f t="shared" si="143"/>
        <v>1040.4000000000001</v>
      </c>
      <c r="AZ37" s="135">
        <f t="shared" si="143"/>
        <v>1040.4000000000001</v>
      </c>
      <c r="BA37" s="135">
        <f t="shared" si="143"/>
        <v>1040.4000000000001</v>
      </c>
      <c r="BB37" s="135">
        <f t="shared" si="143"/>
        <v>1040.4000000000001</v>
      </c>
      <c r="BC37" s="135">
        <f t="shared" si="143"/>
        <v>1040.4000000000001</v>
      </c>
      <c r="BD37" s="135">
        <f t="shared" si="143"/>
        <v>1040.4000000000001</v>
      </c>
      <c r="BE37" s="135">
        <f t="shared" si="143"/>
        <v>1040.4000000000001</v>
      </c>
      <c r="BF37" s="135">
        <f t="shared" si="143"/>
        <v>1040.4000000000001</v>
      </c>
      <c r="BG37" s="135">
        <f t="shared" si="143"/>
        <v>1061.2079999999999</v>
      </c>
      <c r="BH37" s="135">
        <f t="shared" si="143"/>
        <v>1061.2079999999999</v>
      </c>
      <c r="BI37" s="135">
        <f t="shared" si="143"/>
        <v>1061.2079999999999</v>
      </c>
      <c r="BJ37" s="135">
        <f t="shared" si="143"/>
        <v>1061.2079999999999</v>
      </c>
      <c r="BK37" s="135">
        <f t="shared" si="143"/>
        <v>1061.2079999999999</v>
      </c>
      <c r="BL37" s="135">
        <f t="shared" si="143"/>
        <v>1061.2079999999999</v>
      </c>
      <c r="BM37" s="135">
        <f t="shared" si="143"/>
        <v>1061.2079999999999</v>
      </c>
      <c r="BN37" s="135">
        <f t="shared" si="143"/>
        <v>1061.2079999999999</v>
      </c>
      <c r="BO37" s="135">
        <f t="shared" si="143"/>
        <v>1061.2079999999999</v>
      </c>
      <c r="BP37" s="135">
        <f t="shared" si="143"/>
        <v>1061.2079999999999</v>
      </c>
      <c r="BQ37" s="135">
        <f t="shared" si="143"/>
        <v>1061.2079999999999</v>
      </c>
      <c r="BR37" s="135">
        <f t="shared" si="143"/>
        <v>1061.2079999999999</v>
      </c>
      <c r="BS37" s="135">
        <f t="shared" si="143"/>
        <v>1082.4321600000001</v>
      </c>
      <c r="BT37" s="135">
        <f t="shared" si="143"/>
        <v>1082.4321600000001</v>
      </c>
      <c r="BU37" s="135">
        <f t="shared" si="143"/>
        <v>1082.4321600000001</v>
      </c>
      <c r="BV37" s="135">
        <f t="shared" si="143"/>
        <v>1082.4321600000001</v>
      </c>
      <c r="BW37" s="135">
        <f t="shared" si="143"/>
        <v>1082.4321600000001</v>
      </c>
      <c r="BX37" s="135">
        <f t="shared" si="143"/>
        <v>1082.4321600000001</v>
      </c>
      <c r="BY37" s="135">
        <f t="shared" si="143"/>
        <v>1082.4321600000001</v>
      </c>
      <c r="BZ37" s="135">
        <f t="shared" si="143"/>
        <v>1082.4321600000001</v>
      </c>
      <c r="CA37" s="135">
        <f t="shared" si="143"/>
        <v>1082.4321600000001</v>
      </c>
      <c r="CB37" s="135">
        <f t="shared" si="143"/>
        <v>1082.4321600000001</v>
      </c>
      <c r="CC37" s="135">
        <f t="shared" si="143"/>
        <v>1082.4321600000001</v>
      </c>
      <c r="CD37" s="135">
        <f t="shared" si="143"/>
        <v>1082.4321600000001</v>
      </c>
      <c r="CE37" s="135">
        <f t="shared" si="143"/>
        <v>1104.0808032</v>
      </c>
      <c r="CF37" s="135">
        <f t="shared" si="143"/>
        <v>1104.0808032</v>
      </c>
      <c r="CG37" s="135">
        <f t="shared" si="143"/>
        <v>1104.0808032</v>
      </c>
      <c r="CH37" s="135">
        <f t="shared" si="143"/>
        <v>1104.0808032</v>
      </c>
      <c r="CI37" s="135">
        <f t="shared" si="143"/>
        <v>1104.0808032</v>
      </c>
      <c r="CJ37" s="135">
        <f t="shared" si="143"/>
        <v>1104.0808032</v>
      </c>
      <c r="CK37" s="135">
        <f t="shared" si="142"/>
        <v>1104.0808032</v>
      </c>
      <c r="CL37" s="135">
        <f t="shared" si="142"/>
        <v>1104.0808032</v>
      </c>
      <c r="CM37" s="135">
        <f t="shared" si="142"/>
        <v>1104.0808032</v>
      </c>
      <c r="CN37" s="135">
        <f t="shared" si="142"/>
        <v>1104.0808032</v>
      </c>
      <c r="CO37" s="135">
        <f t="shared" si="142"/>
        <v>1104.0808032</v>
      </c>
      <c r="CP37" s="135">
        <f t="shared" si="142"/>
        <v>1104.0808032</v>
      </c>
      <c r="CQ37" s="135">
        <f t="shared" si="142"/>
        <v>1126.1624192640002</v>
      </c>
      <c r="CR37" s="135">
        <f t="shared" si="142"/>
        <v>1126.1624192640002</v>
      </c>
      <c r="CS37" s="135">
        <f t="shared" si="142"/>
        <v>1126.1624192640002</v>
      </c>
      <c r="CT37" s="135">
        <f t="shared" si="142"/>
        <v>1126.1624192640002</v>
      </c>
      <c r="CU37" s="135">
        <f t="shared" si="142"/>
        <v>1126.1624192640002</v>
      </c>
      <c r="CV37" s="135">
        <f t="shared" si="142"/>
        <v>1126.1624192640002</v>
      </c>
      <c r="CW37" s="135">
        <f t="shared" si="142"/>
        <v>1126.1624192640002</v>
      </c>
      <c r="CX37" s="135">
        <f t="shared" si="142"/>
        <v>1126.1624192640002</v>
      </c>
      <c r="CY37" s="135">
        <f t="shared" si="142"/>
        <v>1126.1624192640002</v>
      </c>
      <c r="CZ37" s="135">
        <f t="shared" si="142"/>
        <v>1126.1624192640002</v>
      </c>
      <c r="DA37" s="135">
        <f t="shared" si="142"/>
        <v>1126.1624192640002</v>
      </c>
      <c r="DB37" s="135">
        <f t="shared" si="142"/>
        <v>1126.1624192640002</v>
      </c>
      <c r="DC37" s="135">
        <f t="shared" si="142"/>
        <v>1148.6856676492798</v>
      </c>
      <c r="DD37" s="135">
        <f t="shared" si="142"/>
        <v>1148.6856676492798</v>
      </c>
      <c r="DE37" s="135">
        <f t="shared" si="142"/>
        <v>1148.6856676492798</v>
      </c>
      <c r="DF37" s="135">
        <f t="shared" si="142"/>
        <v>1148.6856676492798</v>
      </c>
      <c r="DG37" s="135">
        <f t="shared" si="142"/>
        <v>1148.6856676492798</v>
      </c>
      <c r="DH37" s="135">
        <f t="shared" si="142"/>
        <v>1148.6856676492798</v>
      </c>
      <c r="DI37" s="135">
        <f t="shared" si="142"/>
        <v>1148.6856676492798</v>
      </c>
      <c r="DJ37" s="135">
        <f t="shared" si="142"/>
        <v>1148.6856676492798</v>
      </c>
      <c r="DK37" s="135">
        <f t="shared" si="142"/>
        <v>1148.6856676492798</v>
      </c>
      <c r="DL37" s="135">
        <f t="shared" si="142"/>
        <v>1148.6856676492798</v>
      </c>
      <c r="DM37" s="135">
        <f t="shared" si="142"/>
        <v>1148.6856676492798</v>
      </c>
      <c r="DN37" s="135">
        <f t="shared" si="142"/>
        <v>1148.6856676492798</v>
      </c>
      <c r="DO37" s="135">
        <f t="shared" si="142"/>
        <v>1171.6593810022655</v>
      </c>
      <c r="DP37" s="135">
        <f t="shared" si="142"/>
        <v>1171.6593810022655</v>
      </c>
      <c r="DQ37" s="135">
        <f t="shared" si="142"/>
        <v>1171.6593810022655</v>
      </c>
      <c r="DR37" s="135">
        <f t="shared" si="142"/>
        <v>1171.6593810022655</v>
      </c>
      <c r="DS37" s="135">
        <f t="shared" si="142"/>
        <v>1171.6593810022655</v>
      </c>
      <c r="DT37" s="135">
        <f t="shared" si="142"/>
        <v>1171.6593810022655</v>
      </c>
      <c r="DU37" s="135">
        <f t="shared" si="142"/>
        <v>1171.6593810022655</v>
      </c>
      <c r="DV37" s="135">
        <f t="shared" si="142"/>
        <v>1171.6593810022655</v>
      </c>
      <c r="DW37" s="135">
        <f t="shared" si="142"/>
        <v>1171.6593810022655</v>
      </c>
      <c r="DX37" s="135">
        <f t="shared" si="142"/>
        <v>1171.6593810022655</v>
      </c>
      <c r="DY37" s="135">
        <f t="shared" si="142"/>
        <v>1171.6593810022655</v>
      </c>
      <c r="DZ37" s="135">
        <f t="shared" si="142"/>
        <v>1171.6593810022655</v>
      </c>
      <c r="EA37" s="135">
        <f t="shared" si="142"/>
        <v>1195.0925686223109</v>
      </c>
      <c r="EB37" s="135">
        <f t="shared" si="142"/>
        <v>1195.0925686223109</v>
      </c>
      <c r="EC37" s="135">
        <f t="shared" si="142"/>
        <v>1195.0925686223109</v>
      </c>
      <c r="ED37" s="135">
        <f t="shared" si="142"/>
        <v>1195.0925686223109</v>
      </c>
      <c r="EE37" s="135">
        <f t="shared" si="142"/>
        <v>1195.0925686223109</v>
      </c>
      <c r="EF37" s="135">
        <f t="shared" si="142"/>
        <v>1195.0925686223109</v>
      </c>
      <c r="EG37" s="135">
        <f t="shared" si="142"/>
        <v>1195.0925686223109</v>
      </c>
      <c r="EH37" s="135">
        <f t="shared" si="142"/>
        <v>1195.0925686223109</v>
      </c>
      <c r="EI37" s="135">
        <f t="shared" si="142"/>
        <v>1195.0925686223109</v>
      </c>
      <c r="EJ37" s="135">
        <f t="shared" si="142"/>
        <v>1195.0925686223109</v>
      </c>
      <c r="EK37" s="135">
        <f t="shared" si="142"/>
        <v>1195.0925686223109</v>
      </c>
      <c r="EL37" s="135">
        <f t="shared" si="142"/>
        <v>1195.0925686223109</v>
      </c>
      <c r="EM37" s="193"/>
    </row>
    <row r="38" spans="1:143" ht="15" customHeight="1" x14ac:dyDescent="0.2">
      <c r="A38" s="123">
        <v>1</v>
      </c>
      <c r="B38" s="88">
        <f t="shared" si="139"/>
        <v>19</v>
      </c>
      <c r="C38" s="61" t="s">
        <v>161</v>
      </c>
      <c r="D38" s="241">
        <v>750</v>
      </c>
      <c r="E38" s="134">
        <f t="shared" si="138"/>
        <v>1.0333333333333334</v>
      </c>
      <c r="U38" s="27"/>
      <c r="W38" s="270">
        <v>775</v>
      </c>
      <c r="X38" s="135">
        <f t="shared" si="140"/>
        <v>775.00000000000011</v>
      </c>
      <c r="Y38" s="135">
        <f t="shared" si="143"/>
        <v>775.00000000000011</v>
      </c>
      <c r="Z38" s="135">
        <f t="shared" si="143"/>
        <v>775.00000000000011</v>
      </c>
      <c r="AA38" s="135">
        <f t="shared" si="143"/>
        <v>775.00000000000011</v>
      </c>
      <c r="AB38" s="135">
        <f t="shared" si="143"/>
        <v>775.00000000000011</v>
      </c>
      <c r="AC38" s="135">
        <f t="shared" si="143"/>
        <v>775.00000000000011</v>
      </c>
      <c r="AD38" s="135">
        <f t="shared" si="143"/>
        <v>775.00000000000011</v>
      </c>
      <c r="AE38" s="135">
        <f t="shared" si="143"/>
        <v>775.00000000000011</v>
      </c>
      <c r="AF38" s="135">
        <f t="shared" si="143"/>
        <v>775.00000000000011</v>
      </c>
      <c r="AG38" s="135">
        <f t="shared" si="143"/>
        <v>775.00000000000011</v>
      </c>
      <c r="AH38" s="135">
        <f t="shared" si="143"/>
        <v>775.00000000000011</v>
      </c>
      <c r="AI38" s="135">
        <f t="shared" si="143"/>
        <v>790.50000000000011</v>
      </c>
      <c r="AJ38" s="135">
        <f t="shared" si="143"/>
        <v>790.50000000000011</v>
      </c>
      <c r="AK38" s="135">
        <f t="shared" si="143"/>
        <v>790.50000000000011</v>
      </c>
      <c r="AL38" s="135">
        <f t="shared" si="143"/>
        <v>790.50000000000011</v>
      </c>
      <c r="AM38" s="135">
        <f t="shared" si="143"/>
        <v>790.50000000000011</v>
      </c>
      <c r="AN38" s="135">
        <f t="shared" si="143"/>
        <v>790.50000000000011</v>
      </c>
      <c r="AO38" s="135">
        <f t="shared" si="143"/>
        <v>790.50000000000011</v>
      </c>
      <c r="AP38" s="135">
        <f t="shared" si="143"/>
        <v>790.50000000000011</v>
      </c>
      <c r="AQ38" s="135">
        <f t="shared" si="143"/>
        <v>790.50000000000011</v>
      </c>
      <c r="AR38" s="135">
        <f t="shared" si="143"/>
        <v>790.50000000000011</v>
      </c>
      <c r="AS38" s="135">
        <f t="shared" si="143"/>
        <v>790.50000000000011</v>
      </c>
      <c r="AT38" s="135">
        <f t="shared" si="143"/>
        <v>790.50000000000011</v>
      </c>
      <c r="AU38" s="135">
        <f t="shared" si="143"/>
        <v>806.31000000000006</v>
      </c>
      <c r="AV38" s="135">
        <f t="shared" si="143"/>
        <v>806.31000000000006</v>
      </c>
      <c r="AW38" s="135">
        <f t="shared" si="143"/>
        <v>806.31000000000006</v>
      </c>
      <c r="AX38" s="135">
        <f t="shared" si="143"/>
        <v>806.31000000000006</v>
      </c>
      <c r="AY38" s="135">
        <f t="shared" si="143"/>
        <v>806.31000000000006</v>
      </c>
      <c r="AZ38" s="135">
        <f t="shared" si="143"/>
        <v>806.31000000000006</v>
      </c>
      <c r="BA38" s="135">
        <f t="shared" si="143"/>
        <v>806.31000000000006</v>
      </c>
      <c r="BB38" s="135">
        <f t="shared" si="143"/>
        <v>806.31000000000006</v>
      </c>
      <c r="BC38" s="135">
        <f t="shared" si="143"/>
        <v>806.31000000000006</v>
      </c>
      <c r="BD38" s="135">
        <f t="shared" si="143"/>
        <v>806.31000000000006</v>
      </c>
      <c r="BE38" s="135">
        <f t="shared" si="143"/>
        <v>806.31000000000006</v>
      </c>
      <c r="BF38" s="135">
        <f t="shared" si="143"/>
        <v>806.31000000000006</v>
      </c>
      <c r="BG38" s="135">
        <f t="shared" si="143"/>
        <v>822.4362000000001</v>
      </c>
      <c r="BH38" s="135">
        <f t="shared" si="143"/>
        <v>822.4362000000001</v>
      </c>
      <c r="BI38" s="135">
        <f t="shared" si="143"/>
        <v>822.4362000000001</v>
      </c>
      <c r="BJ38" s="135">
        <f t="shared" si="143"/>
        <v>822.4362000000001</v>
      </c>
      <c r="BK38" s="135">
        <f t="shared" si="143"/>
        <v>822.4362000000001</v>
      </c>
      <c r="BL38" s="135">
        <f t="shared" si="143"/>
        <v>822.4362000000001</v>
      </c>
      <c r="BM38" s="135">
        <f t="shared" si="143"/>
        <v>822.4362000000001</v>
      </c>
      <c r="BN38" s="135">
        <f t="shared" si="143"/>
        <v>822.4362000000001</v>
      </c>
      <c r="BO38" s="135">
        <f t="shared" si="143"/>
        <v>822.4362000000001</v>
      </c>
      <c r="BP38" s="135">
        <f t="shared" si="143"/>
        <v>822.4362000000001</v>
      </c>
      <c r="BQ38" s="135">
        <f t="shared" si="143"/>
        <v>822.4362000000001</v>
      </c>
      <c r="BR38" s="135">
        <f t="shared" si="143"/>
        <v>822.4362000000001</v>
      </c>
      <c r="BS38" s="135">
        <f t="shared" si="143"/>
        <v>838.88492400000007</v>
      </c>
      <c r="BT38" s="135">
        <f t="shared" si="143"/>
        <v>838.88492400000007</v>
      </c>
      <c r="BU38" s="135">
        <f t="shared" si="143"/>
        <v>838.88492400000007</v>
      </c>
      <c r="BV38" s="135">
        <f t="shared" si="143"/>
        <v>838.88492400000007</v>
      </c>
      <c r="BW38" s="135">
        <f t="shared" si="143"/>
        <v>838.88492400000007</v>
      </c>
      <c r="BX38" s="135">
        <f t="shared" si="143"/>
        <v>838.88492400000007</v>
      </c>
      <c r="BY38" s="135">
        <f t="shared" si="143"/>
        <v>838.88492400000007</v>
      </c>
      <c r="BZ38" s="135">
        <f t="shared" si="143"/>
        <v>838.88492400000007</v>
      </c>
      <c r="CA38" s="135">
        <f t="shared" si="143"/>
        <v>838.88492400000007</v>
      </c>
      <c r="CB38" s="135">
        <f t="shared" si="143"/>
        <v>838.88492400000007</v>
      </c>
      <c r="CC38" s="135">
        <f t="shared" si="143"/>
        <v>838.88492400000007</v>
      </c>
      <c r="CD38" s="135">
        <f t="shared" si="143"/>
        <v>838.88492400000007</v>
      </c>
      <c r="CE38" s="135">
        <f t="shared" si="143"/>
        <v>855.6626224800001</v>
      </c>
      <c r="CF38" s="135">
        <f t="shared" si="143"/>
        <v>855.6626224800001</v>
      </c>
      <c r="CG38" s="135">
        <f t="shared" si="143"/>
        <v>855.6626224800001</v>
      </c>
      <c r="CH38" s="135">
        <f t="shared" si="143"/>
        <v>855.6626224800001</v>
      </c>
      <c r="CI38" s="135">
        <f t="shared" si="143"/>
        <v>855.6626224800001</v>
      </c>
      <c r="CJ38" s="135">
        <f t="shared" ref="CJ38:EL41" si="144">($D38*$E38)*(1+Rental_Increase3)^(CJ$3-1)</f>
        <v>855.6626224800001</v>
      </c>
      <c r="CK38" s="135">
        <f t="shared" si="144"/>
        <v>855.6626224800001</v>
      </c>
      <c r="CL38" s="135">
        <f t="shared" si="144"/>
        <v>855.6626224800001</v>
      </c>
      <c r="CM38" s="135">
        <f t="shared" si="144"/>
        <v>855.6626224800001</v>
      </c>
      <c r="CN38" s="135">
        <f t="shared" si="144"/>
        <v>855.6626224800001</v>
      </c>
      <c r="CO38" s="135">
        <f t="shared" si="144"/>
        <v>855.6626224800001</v>
      </c>
      <c r="CP38" s="135">
        <f t="shared" si="144"/>
        <v>855.6626224800001</v>
      </c>
      <c r="CQ38" s="135">
        <f t="shared" si="144"/>
        <v>872.77587492960015</v>
      </c>
      <c r="CR38" s="135">
        <f t="shared" si="144"/>
        <v>872.77587492960015</v>
      </c>
      <c r="CS38" s="135">
        <f t="shared" si="144"/>
        <v>872.77587492960015</v>
      </c>
      <c r="CT38" s="135">
        <f t="shared" si="144"/>
        <v>872.77587492960015</v>
      </c>
      <c r="CU38" s="135">
        <f t="shared" si="144"/>
        <v>872.77587492960015</v>
      </c>
      <c r="CV38" s="135">
        <f t="shared" si="144"/>
        <v>872.77587492960015</v>
      </c>
      <c r="CW38" s="135">
        <f t="shared" si="144"/>
        <v>872.77587492960015</v>
      </c>
      <c r="CX38" s="135">
        <f t="shared" si="144"/>
        <v>872.77587492960015</v>
      </c>
      <c r="CY38" s="135">
        <f t="shared" si="144"/>
        <v>872.77587492960015</v>
      </c>
      <c r="CZ38" s="135">
        <f t="shared" si="144"/>
        <v>872.77587492960015</v>
      </c>
      <c r="DA38" s="135">
        <f t="shared" si="144"/>
        <v>872.77587492960015</v>
      </c>
      <c r="DB38" s="135">
        <f t="shared" si="144"/>
        <v>872.77587492960015</v>
      </c>
      <c r="DC38" s="135">
        <f t="shared" si="144"/>
        <v>890.23139242819195</v>
      </c>
      <c r="DD38" s="135">
        <f t="shared" si="144"/>
        <v>890.23139242819195</v>
      </c>
      <c r="DE38" s="135">
        <f t="shared" si="144"/>
        <v>890.23139242819195</v>
      </c>
      <c r="DF38" s="135">
        <f t="shared" si="144"/>
        <v>890.23139242819195</v>
      </c>
      <c r="DG38" s="135">
        <f t="shared" si="144"/>
        <v>890.23139242819195</v>
      </c>
      <c r="DH38" s="135">
        <f t="shared" si="144"/>
        <v>890.23139242819195</v>
      </c>
      <c r="DI38" s="135">
        <f t="shared" si="144"/>
        <v>890.23139242819195</v>
      </c>
      <c r="DJ38" s="135">
        <f t="shared" si="144"/>
        <v>890.23139242819195</v>
      </c>
      <c r="DK38" s="135">
        <f t="shared" si="144"/>
        <v>890.23139242819195</v>
      </c>
      <c r="DL38" s="135">
        <f t="shared" si="144"/>
        <v>890.23139242819195</v>
      </c>
      <c r="DM38" s="135">
        <f t="shared" si="144"/>
        <v>890.23139242819195</v>
      </c>
      <c r="DN38" s="135">
        <f t="shared" si="144"/>
        <v>890.23139242819195</v>
      </c>
      <c r="DO38" s="135">
        <f t="shared" si="144"/>
        <v>908.03602027675595</v>
      </c>
      <c r="DP38" s="135">
        <f t="shared" si="144"/>
        <v>908.03602027675595</v>
      </c>
      <c r="DQ38" s="135">
        <f t="shared" si="144"/>
        <v>908.03602027675595</v>
      </c>
      <c r="DR38" s="135">
        <f t="shared" si="144"/>
        <v>908.03602027675595</v>
      </c>
      <c r="DS38" s="135">
        <f t="shared" si="144"/>
        <v>908.03602027675595</v>
      </c>
      <c r="DT38" s="135">
        <f t="shared" si="144"/>
        <v>908.03602027675595</v>
      </c>
      <c r="DU38" s="135">
        <f t="shared" si="144"/>
        <v>908.03602027675595</v>
      </c>
      <c r="DV38" s="135">
        <f t="shared" si="144"/>
        <v>908.03602027675595</v>
      </c>
      <c r="DW38" s="135">
        <f t="shared" si="144"/>
        <v>908.03602027675595</v>
      </c>
      <c r="DX38" s="135">
        <f t="shared" si="144"/>
        <v>908.03602027675595</v>
      </c>
      <c r="DY38" s="135">
        <f t="shared" si="144"/>
        <v>908.03602027675595</v>
      </c>
      <c r="DZ38" s="135">
        <f t="shared" si="144"/>
        <v>908.03602027675595</v>
      </c>
      <c r="EA38" s="135">
        <f t="shared" si="144"/>
        <v>926.19674068229108</v>
      </c>
      <c r="EB38" s="135">
        <f t="shared" si="144"/>
        <v>926.19674068229108</v>
      </c>
      <c r="EC38" s="135">
        <f t="shared" si="144"/>
        <v>926.19674068229108</v>
      </c>
      <c r="ED38" s="135">
        <f t="shared" si="144"/>
        <v>926.19674068229108</v>
      </c>
      <c r="EE38" s="135">
        <f t="shared" si="144"/>
        <v>926.19674068229108</v>
      </c>
      <c r="EF38" s="135">
        <f t="shared" si="144"/>
        <v>926.19674068229108</v>
      </c>
      <c r="EG38" s="135">
        <f t="shared" si="144"/>
        <v>926.19674068229108</v>
      </c>
      <c r="EH38" s="135">
        <f t="shared" si="144"/>
        <v>926.19674068229108</v>
      </c>
      <c r="EI38" s="135">
        <f t="shared" si="144"/>
        <v>926.19674068229108</v>
      </c>
      <c r="EJ38" s="135">
        <f t="shared" si="144"/>
        <v>926.19674068229108</v>
      </c>
      <c r="EK38" s="135">
        <f t="shared" si="144"/>
        <v>926.19674068229108</v>
      </c>
      <c r="EL38" s="135">
        <f t="shared" si="144"/>
        <v>926.19674068229108</v>
      </c>
      <c r="EM38" s="193"/>
    </row>
    <row r="39" spans="1:143" ht="15" customHeight="1" x14ac:dyDescent="0.2">
      <c r="A39" s="123">
        <v>1</v>
      </c>
      <c r="B39" s="88">
        <f t="shared" si="139"/>
        <v>20</v>
      </c>
      <c r="C39" s="61" t="s">
        <v>161</v>
      </c>
      <c r="D39" s="241">
        <v>750</v>
      </c>
      <c r="E39" s="134">
        <f t="shared" si="138"/>
        <v>1.0333333333333334</v>
      </c>
      <c r="U39" s="27"/>
      <c r="W39" s="270">
        <v>775</v>
      </c>
      <c r="X39" s="135">
        <f t="shared" si="140"/>
        <v>775.00000000000011</v>
      </c>
      <c r="Y39" s="135">
        <f t="shared" ref="Y39:CJ42" si="145">($D39*$E39)*(1+Rental_Increase3)^(Y$3-1)</f>
        <v>775.00000000000011</v>
      </c>
      <c r="Z39" s="135">
        <f t="shared" si="145"/>
        <v>775.00000000000011</v>
      </c>
      <c r="AA39" s="135">
        <f t="shared" si="145"/>
        <v>775.00000000000011</v>
      </c>
      <c r="AB39" s="135">
        <f t="shared" si="145"/>
        <v>775.00000000000011</v>
      </c>
      <c r="AC39" s="135">
        <f t="shared" si="145"/>
        <v>775.00000000000011</v>
      </c>
      <c r="AD39" s="135">
        <f t="shared" si="145"/>
        <v>775.00000000000011</v>
      </c>
      <c r="AE39" s="135">
        <f t="shared" si="145"/>
        <v>775.00000000000011</v>
      </c>
      <c r="AF39" s="135">
        <f t="shared" si="145"/>
        <v>775.00000000000011</v>
      </c>
      <c r="AG39" s="135">
        <f t="shared" si="145"/>
        <v>775.00000000000011</v>
      </c>
      <c r="AH39" s="135">
        <f t="shared" si="145"/>
        <v>775.00000000000011</v>
      </c>
      <c r="AI39" s="135">
        <f t="shared" si="145"/>
        <v>790.50000000000011</v>
      </c>
      <c r="AJ39" s="135">
        <f t="shared" si="145"/>
        <v>790.50000000000011</v>
      </c>
      <c r="AK39" s="135">
        <f t="shared" si="145"/>
        <v>790.50000000000011</v>
      </c>
      <c r="AL39" s="135">
        <f t="shared" si="145"/>
        <v>790.50000000000011</v>
      </c>
      <c r="AM39" s="135">
        <f t="shared" si="145"/>
        <v>790.50000000000011</v>
      </c>
      <c r="AN39" s="135">
        <f t="shared" si="145"/>
        <v>790.50000000000011</v>
      </c>
      <c r="AO39" s="135">
        <f t="shared" si="145"/>
        <v>790.50000000000011</v>
      </c>
      <c r="AP39" s="135">
        <f t="shared" si="145"/>
        <v>790.50000000000011</v>
      </c>
      <c r="AQ39" s="135">
        <f t="shared" si="145"/>
        <v>790.50000000000011</v>
      </c>
      <c r="AR39" s="135">
        <f t="shared" si="145"/>
        <v>790.50000000000011</v>
      </c>
      <c r="AS39" s="135">
        <f t="shared" si="145"/>
        <v>790.50000000000011</v>
      </c>
      <c r="AT39" s="135">
        <f t="shared" si="145"/>
        <v>790.50000000000011</v>
      </c>
      <c r="AU39" s="135">
        <f t="shared" si="145"/>
        <v>806.31000000000006</v>
      </c>
      <c r="AV39" s="135">
        <f t="shared" si="145"/>
        <v>806.31000000000006</v>
      </c>
      <c r="AW39" s="135">
        <f t="shared" si="145"/>
        <v>806.31000000000006</v>
      </c>
      <c r="AX39" s="135">
        <f t="shared" si="145"/>
        <v>806.31000000000006</v>
      </c>
      <c r="AY39" s="135">
        <f t="shared" si="145"/>
        <v>806.31000000000006</v>
      </c>
      <c r="AZ39" s="135">
        <f t="shared" si="145"/>
        <v>806.31000000000006</v>
      </c>
      <c r="BA39" s="135">
        <f t="shared" si="145"/>
        <v>806.31000000000006</v>
      </c>
      <c r="BB39" s="135">
        <f t="shared" si="145"/>
        <v>806.31000000000006</v>
      </c>
      <c r="BC39" s="135">
        <f t="shared" si="145"/>
        <v>806.31000000000006</v>
      </c>
      <c r="BD39" s="135">
        <f t="shared" si="145"/>
        <v>806.31000000000006</v>
      </c>
      <c r="BE39" s="135">
        <f t="shared" si="145"/>
        <v>806.31000000000006</v>
      </c>
      <c r="BF39" s="135">
        <f t="shared" si="145"/>
        <v>806.31000000000006</v>
      </c>
      <c r="BG39" s="135">
        <f t="shared" si="145"/>
        <v>822.4362000000001</v>
      </c>
      <c r="BH39" s="135">
        <f t="shared" si="145"/>
        <v>822.4362000000001</v>
      </c>
      <c r="BI39" s="135">
        <f t="shared" si="145"/>
        <v>822.4362000000001</v>
      </c>
      <c r="BJ39" s="135">
        <f t="shared" si="145"/>
        <v>822.4362000000001</v>
      </c>
      <c r="BK39" s="135">
        <f t="shared" si="145"/>
        <v>822.4362000000001</v>
      </c>
      <c r="BL39" s="135">
        <f t="shared" si="145"/>
        <v>822.4362000000001</v>
      </c>
      <c r="BM39" s="135">
        <f t="shared" si="145"/>
        <v>822.4362000000001</v>
      </c>
      <c r="BN39" s="135">
        <f t="shared" si="145"/>
        <v>822.4362000000001</v>
      </c>
      <c r="BO39" s="135">
        <f t="shared" si="145"/>
        <v>822.4362000000001</v>
      </c>
      <c r="BP39" s="135">
        <f t="shared" si="145"/>
        <v>822.4362000000001</v>
      </c>
      <c r="BQ39" s="135">
        <f t="shared" si="145"/>
        <v>822.4362000000001</v>
      </c>
      <c r="BR39" s="135">
        <f t="shared" si="145"/>
        <v>822.4362000000001</v>
      </c>
      <c r="BS39" s="135">
        <f t="shared" si="145"/>
        <v>838.88492400000007</v>
      </c>
      <c r="BT39" s="135">
        <f t="shared" si="145"/>
        <v>838.88492400000007</v>
      </c>
      <c r="BU39" s="135">
        <f t="shared" si="145"/>
        <v>838.88492400000007</v>
      </c>
      <c r="BV39" s="135">
        <f t="shared" si="145"/>
        <v>838.88492400000007</v>
      </c>
      <c r="BW39" s="135">
        <f t="shared" si="145"/>
        <v>838.88492400000007</v>
      </c>
      <c r="BX39" s="135">
        <f t="shared" si="145"/>
        <v>838.88492400000007</v>
      </c>
      <c r="BY39" s="135">
        <f t="shared" si="145"/>
        <v>838.88492400000007</v>
      </c>
      <c r="BZ39" s="135">
        <f t="shared" si="145"/>
        <v>838.88492400000007</v>
      </c>
      <c r="CA39" s="135">
        <f t="shared" si="145"/>
        <v>838.88492400000007</v>
      </c>
      <c r="CB39" s="135">
        <f t="shared" si="145"/>
        <v>838.88492400000007</v>
      </c>
      <c r="CC39" s="135">
        <f t="shared" si="145"/>
        <v>838.88492400000007</v>
      </c>
      <c r="CD39" s="135">
        <f t="shared" si="145"/>
        <v>838.88492400000007</v>
      </c>
      <c r="CE39" s="135">
        <f t="shared" si="145"/>
        <v>855.6626224800001</v>
      </c>
      <c r="CF39" s="135">
        <f t="shared" si="145"/>
        <v>855.6626224800001</v>
      </c>
      <c r="CG39" s="135">
        <f t="shared" si="145"/>
        <v>855.6626224800001</v>
      </c>
      <c r="CH39" s="135">
        <f t="shared" si="145"/>
        <v>855.6626224800001</v>
      </c>
      <c r="CI39" s="135">
        <f t="shared" si="145"/>
        <v>855.6626224800001</v>
      </c>
      <c r="CJ39" s="135">
        <f t="shared" si="145"/>
        <v>855.6626224800001</v>
      </c>
      <c r="CK39" s="135">
        <f t="shared" si="144"/>
        <v>855.6626224800001</v>
      </c>
      <c r="CL39" s="135">
        <f t="shared" si="144"/>
        <v>855.6626224800001</v>
      </c>
      <c r="CM39" s="135">
        <f t="shared" si="144"/>
        <v>855.6626224800001</v>
      </c>
      <c r="CN39" s="135">
        <f t="shared" si="144"/>
        <v>855.6626224800001</v>
      </c>
      <c r="CO39" s="135">
        <f t="shared" si="144"/>
        <v>855.6626224800001</v>
      </c>
      <c r="CP39" s="135">
        <f t="shared" si="144"/>
        <v>855.6626224800001</v>
      </c>
      <c r="CQ39" s="135">
        <f t="shared" si="144"/>
        <v>872.77587492960015</v>
      </c>
      <c r="CR39" s="135">
        <f t="shared" si="144"/>
        <v>872.77587492960015</v>
      </c>
      <c r="CS39" s="135">
        <f t="shared" si="144"/>
        <v>872.77587492960015</v>
      </c>
      <c r="CT39" s="135">
        <f t="shared" si="144"/>
        <v>872.77587492960015</v>
      </c>
      <c r="CU39" s="135">
        <f t="shared" si="144"/>
        <v>872.77587492960015</v>
      </c>
      <c r="CV39" s="135">
        <f t="shared" si="144"/>
        <v>872.77587492960015</v>
      </c>
      <c r="CW39" s="135">
        <f t="shared" si="144"/>
        <v>872.77587492960015</v>
      </c>
      <c r="CX39" s="135">
        <f t="shared" si="144"/>
        <v>872.77587492960015</v>
      </c>
      <c r="CY39" s="135">
        <f t="shared" si="144"/>
        <v>872.77587492960015</v>
      </c>
      <c r="CZ39" s="135">
        <f t="shared" si="144"/>
        <v>872.77587492960015</v>
      </c>
      <c r="DA39" s="135">
        <f t="shared" si="144"/>
        <v>872.77587492960015</v>
      </c>
      <c r="DB39" s="135">
        <f t="shared" si="144"/>
        <v>872.77587492960015</v>
      </c>
      <c r="DC39" s="135">
        <f t="shared" si="144"/>
        <v>890.23139242819195</v>
      </c>
      <c r="DD39" s="135">
        <f t="shared" si="144"/>
        <v>890.23139242819195</v>
      </c>
      <c r="DE39" s="135">
        <f t="shared" si="144"/>
        <v>890.23139242819195</v>
      </c>
      <c r="DF39" s="135">
        <f t="shared" si="144"/>
        <v>890.23139242819195</v>
      </c>
      <c r="DG39" s="135">
        <f t="shared" si="144"/>
        <v>890.23139242819195</v>
      </c>
      <c r="DH39" s="135">
        <f t="shared" si="144"/>
        <v>890.23139242819195</v>
      </c>
      <c r="DI39" s="135">
        <f t="shared" si="144"/>
        <v>890.23139242819195</v>
      </c>
      <c r="DJ39" s="135">
        <f t="shared" si="144"/>
        <v>890.23139242819195</v>
      </c>
      <c r="DK39" s="135">
        <f t="shared" si="144"/>
        <v>890.23139242819195</v>
      </c>
      <c r="DL39" s="135">
        <f t="shared" si="144"/>
        <v>890.23139242819195</v>
      </c>
      <c r="DM39" s="135">
        <f t="shared" si="144"/>
        <v>890.23139242819195</v>
      </c>
      <c r="DN39" s="135">
        <f t="shared" si="144"/>
        <v>890.23139242819195</v>
      </c>
      <c r="DO39" s="135">
        <f t="shared" si="144"/>
        <v>908.03602027675595</v>
      </c>
      <c r="DP39" s="135">
        <f t="shared" si="144"/>
        <v>908.03602027675595</v>
      </c>
      <c r="DQ39" s="135">
        <f t="shared" si="144"/>
        <v>908.03602027675595</v>
      </c>
      <c r="DR39" s="135">
        <f t="shared" si="144"/>
        <v>908.03602027675595</v>
      </c>
      <c r="DS39" s="135">
        <f t="shared" si="144"/>
        <v>908.03602027675595</v>
      </c>
      <c r="DT39" s="135">
        <f t="shared" si="144"/>
        <v>908.03602027675595</v>
      </c>
      <c r="DU39" s="135">
        <f t="shared" si="144"/>
        <v>908.03602027675595</v>
      </c>
      <c r="DV39" s="135">
        <f t="shared" si="144"/>
        <v>908.03602027675595</v>
      </c>
      <c r="DW39" s="135">
        <f t="shared" si="144"/>
        <v>908.03602027675595</v>
      </c>
      <c r="DX39" s="135">
        <f t="shared" si="144"/>
        <v>908.03602027675595</v>
      </c>
      <c r="DY39" s="135">
        <f t="shared" si="144"/>
        <v>908.03602027675595</v>
      </c>
      <c r="DZ39" s="135">
        <f t="shared" si="144"/>
        <v>908.03602027675595</v>
      </c>
      <c r="EA39" s="135">
        <f t="shared" si="144"/>
        <v>926.19674068229108</v>
      </c>
      <c r="EB39" s="135">
        <f t="shared" si="144"/>
        <v>926.19674068229108</v>
      </c>
      <c r="EC39" s="135">
        <f t="shared" si="144"/>
        <v>926.19674068229108</v>
      </c>
      <c r="ED39" s="135">
        <f t="shared" si="144"/>
        <v>926.19674068229108</v>
      </c>
      <c r="EE39" s="135">
        <f t="shared" si="144"/>
        <v>926.19674068229108</v>
      </c>
      <c r="EF39" s="135">
        <f t="shared" si="144"/>
        <v>926.19674068229108</v>
      </c>
      <c r="EG39" s="135">
        <f t="shared" si="144"/>
        <v>926.19674068229108</v>
      </c>
      <c r="EH39" s="135">
        <f t="shared" si="144"/>
        <v>926.19674068229108</v>
      </c>
      <c r="EI39" s="135">
        <f t="shared" si="144"/>
        <v>926.19674068229108</v>
      </c>
      <c r="EJ39" s="135">
        <f t="shared" si="144"/>
        <v>926.19674068229108</v>
      </c>
      <c r="EK39" s="135">
        <f t="shared" si="144"/>
        <v>926.19674068229108</v>
      </c>
      <c r="EL39" s="135">
        <f t="shared" si="144"/>
        <v>926.19674068229108</v>
      </c>
      <c r="EM39" s="193"/>
    </row>
    <row r="40" spans="1:143" ht="15" customHeight="1" x14ac:dyDescent="0.2">
      <c r="A40" s="123">
        <v>1</v>
      </c>
      <c r="B40" s="88">
        <f t="shared" si="139"/>
        <v>21</v>
      </c>
      <c r="C40" s="61" t="s">
        <v>161</v>
      </c>
      <c r="D40" s="241">
        <v>750</v>
      </c>
      <c r="E40" s="134">
        <f t="shared" si="138"/>
        <v>1.1666666666666667</v>
      </c>
      <c r="U40" s="27"/>
      <c r="W40" s="270">
        <v>875</v>
      </c>
      <c r="X40" s="135">
        <f t="shared" si="140"/>
        <v>875</v>
      </c>
      <c r="Y40" s="135">
        <f t="shared" si="145"/>
        <v>875</v>
      </c>
      <c r="Z40" s="135">
        <f t="shared" si="145"/>
        <v>875</v>
      </c>
      <c r="AA40" s="135">
        <f t="shared" si="145"/>
        <v>875</v>
      </c>
      <c r="AB40" s="135">
        <f t="shared" si="145"/>
        <v>875</v>
      </c>
      <c r="AC40" s="135">
        <f t="shared" si="145"/>
        <v>875</v>
      </c>
      <c r="AD40" s="135">
        <f t="shared" si="145"/>
        <v>875</v>
      </c>
      <c r="AE40" s="135">
        <f t="shared" si="145"/>
        <v>875</v>
      </c>
      <c r="AF40" s="135">
        <f t="shared" si="145"/>
        <v>875</v>
      </c>
      <c r="AG40" s="135">
        <f t="shared" si="145"/>
        <v>875</v>
      </c>
      <c r="AH40" s="135">
        <f t="shared" si="145"/>
        <v>875</v>
      </c>
      <c r="AI40" s="135">
        <f t="shared" si="145"/>
        <v>892.5</v>
      </c>
      <c r="AJ40" s="135">
        <f t="shared" si="145"/>
        <v>892.5</v>
      </c>
      <c r="AK40" s="135">
        <f t="shared" si="145"/>
        <v>892.5</v>
      </c>
      <c r="AL40" s="135">
        <f t="shared" si="145"/>
        <v>892.5</v>
      </c>
      <c r="AM40" s="135">
        <f t="shared" si="145"/>
        <v>892.5</v>
      </c>
      <c r="AN40" s="135">
        <f t="shared" si="145"/>
        <v>892.5</v>
      </c>
      <c r="AO40" s="135">
        <f t="shared" si="145"/>
        <v>892.5</v>
      </c>
      <c r="AP40" s="135">
        <f t="shared" si="145"/>
        <v>892.5</v>
      </c>
      <c r="AQ40" s="135">
        <f t="shared" si="145"/>
        <v>892.5</v>
      </c>
      <c r="AR40" s="135">
        <f t="shared" si="145"/>
        <v>892.5</v>
      </c>
      <c r="AS40" s="135">
        <f t="shared" si="145"/>
        <v>892.5</v>
      </c>
      <c r="AT40" s="135">
        <f t="shared" si="145"/>
        <v>892.5</v>
      </c>
      <c r="AU40" s="135">
        <f t="shared" si="145"/>
        <v>910.35</v>
      </c>
      <c r="AV40" s="135">
        <f t="shared" si="145"/>
        <v>910.35</v>
      </c>
      <c r="AW40" s="135">
        <f t="shared" si="145"/>
        <v>910.35</v>
      </c>
      <c r="AX40" s="135">
        <f t="shared" si="145"/>
        <v>910.35</v>
      </c>
      <c r="AY40" s="135">
        <f t="shared" si="145"/>
        <v>910.35</v>
      </c>
      <c r="AZ40" s="135">
        <f t="shared" si="145"/>
        <v>910.35</v>
      </c>
      <c r="BA40" s="135">
        <f t="shared" si="145"/>
        <v>910.35</v>
      </c>
      <c r="BB40" s="135">
        <f t="shared" si="145"/>
        <v>910.35</v>
      </c>
      <c r="BC40" s="135">
        <f t="shared" si="145"/>
        <v>910.35</v>
      </c>
      <c r="BD40" s="135">
        <f t="shared" si="145"/>
        <v>910.35</v>
      </c>
      <c r="BE40" s="135">
        <f t="shared" si="145"/>
        <v>910.35</v>
      </c>
      <c r="BF40" s="135">
        <f t="shared" si="145"/>
        <v>910.35</v>
      </c>
      <c r="BG40" s="135">
        <f t="shared" si="145"/>
        <v>928.5569999999999</v>
      </c>
      <c r="BH40" s="135">
        <f t="shared" si="145"/>
        <v>928.5569999999999</v>
      </c>
      <c r="BI40" s="135">
        <f t="shared" si="145"/>
        <v>928.5569999999999</v>
      </c>
      <c r="BJ40" s="135">
        <f t="shared" si="145"/>
        <v>928.5569999999999</v>
      </c>
      <c r="BK40" s="135">
        <f t="shared" si="145"/>
        <v>928.5569999999999</v>
      </c>
      <c r="BL40" s="135">
        <f t="shared" si="145"/>
        <v>928.5569999999999</v>
      </c>
      <c r="BM40" s="135">
        <f t="shared" si="145"/>
        <v>928.5569999999999</v>
      </c>
      <c r="BN40" s="135">
        <f t="shared" si="145"/>
        <v>928.5569999999999</v>
      </c>
      <c r="BO40" s="135">
        <f t="shared" si="145"/>
        <v>928.5569999999999</v>
      </c>
      <c r="BP40" s="135">
        <f t="shared" si="145"/>
        <v>928.5569999999999</v>
      </c>
      <c r="BQ40" s="135">
        <f t="shared" si="145"/>
        <v>928.5569999999999</v>
      </c>
      <c r="BR40" s="135">
        <f t="shared" si="145"/>
        <v>928.5569999999999</v>
      </c>
      <c r="BS40" s="135">
        <f t="shared" si="145"/>
        <v>947.12814000000003</v>
      </c>
      <c r="BT40" s="135">
        <f t="shared" si="145"/>
        <v>947.12814000000003</v>
      </c>
      <c r="BU40" s="135">
        <f t="shared" si="145"/>
        <v>947.12814000000003</v>
      </c>
      <c r="BV40" s="135">
        <f t="shared" si="145"/>
        <v>947.12814000000003</v>
      </c>
      <c r="BW40" s="135">
        <f t="shared" si="145"/>
        <v>947.12814000000003</v>
      </c>
      <c r="BX40" s="135">
        <f t="shared" si="145"/>
        <v>947.12814000000003</v>
      </c>
      <c r="BY40" s="135">
        <f t="shared" si="145"/>
        <v>947.12814000000003</v>
      </c>
      <c r="BZ40" s="135">
        <f t="shared" si="145"/>
        <v>947.12814000000003</v>
      </c>
      <c r="CA40" s="135">
        <f t="shared" si="145"/>
        <v>947.12814000000003</v>
      </c>
      <c r="CB40" s="135">
        <f t="shared" si="145"/>
        <v>947.12814000000003</v>
      </c>
      <c r="CC40" s="135">
        <f t="shared" si="145"/>
        <v>947.12814000000003</v>
      </c>
      <c r="CD40" s="135">
        <f t="shared" si="145"/>
        <v>947.12814000000003</v>
      </c>
      <c r="CE40" s="135">
        <f t="shared" si="145"/>
        <v>966.07070280000005</v>
      </c>
      <c r="CF40" s="135">
        <f t="shared" si="145"/>
        <v>966.07070280000005</v>
      </c>
      <c r="CG40" s="135">
        <f t="shared" si="145"/>
        <v>966.07070280000005</v>
      </c>
      <c r="CH40" s="135">
        <f t="shared" si="145"/>
        <v>966.07070280000005</v>
      </c>
      <c r="CI40" s="135">
        <f t="shared" si="145"/>
        <v>966.07070280000005</v>
      </c>
      <c r="CJ40" s="135">
        <f t="shared" si="145"/>
        <v>966.07070280000005</v>
      </c>
      <c r="CK40" s="135">
        <f t="shared" si="144"/>
        <v>966.07070280000005</v>
      </c>
      <c r="CL40" s="135">
        <f t="shared" si="144"/>
        <v>966.07070280000005</v>
      </c>
      <c r="CM40" s="135">
        <f t="shared" si="144"/>
        <v>966.07070280000005</v>
      </c>
      <c r="CN40" s="135">
        <f t="shared" si="144"/>
        <v>966.07070280000005</v>
      </c>
      <c r="CO40" s="135">
        <f t="shared" si="144"/>
        <v>966.07070280000005</v>
      </c>
      <c r="CP40" s="135">
        <f t="shared" si="144"/>
        <v>966.07070280000005</v>
      </c>
      <c r="CQ40" s="135">
        <f t="shared" si="144"/>
        <v>985.39211685600003</v>
      </c>
      <c r="CR40" s="135">
        <f t="shared" si="144"/>
        <v>985.39211685600003</v>
      </c>
      <c r="CS40" s="135">
        <f t="shared" si="144"/>
        <v>985.39211685600003</v>
      </c>
      <c r="CT40" s="135">
        <f t="shared" si="144"/>
        <v>985.39211685600003</v>
      </c>
      <c r="CU40" s="135">
        <f t="shared" si="144"/>
        <v>985.39211685600003</v>
      </c>
      <c r="CV40" s="135">
        <f t="shared" si="144"/>
        <v>985.39211685600003</v>
      </c>
      <c r="CW40" s="135">
        <f t="shared" si="144"/>
        <v>985.39211685600003</v>
      </c>
      <c r="CX40" s="135">
        <f t="shared" si="144"/>
        <v>985.39211685600003</v>
      </c>
      <c r="CY40" s="135">
        <f t="shared" si="144"/>
        <v>985.39211685600003</v>
      </c>
      <c r="CZ40" s="135">
        <f t="shared" si="144"/>
        <v>985.39211685600003</v>
      </c>
      <c r="DA40" s="135">
        <f t="shared" si="144"/>
        <v>985.39211685600003</v>
      </c>
      <c r="DB40" s="135">
        <f t="shared" si="144"/>
        <v>985.39211685600003</v>
      </c>
      <c r="DC40" s="135">
        <f t="shared" si="144"/>
        <v>1005.0999591931198</v>
      </c>
      <c r="DD40" s="135">
        <f t="shared" si="144"/>
        <v>1005.0999591931198</v>
      </c>
      <c r="DE40" s="135">
        <f t="shared" si="144"/>
        <v>1005.0999591931198</v>
      </c>
      <c r="DF40" s="135">
        <f t="shared" si="144"/>
        <v>1005.0999591931198</v>
      </c>
      <c r="DG40" s="135">
        <f t="shared" si="144"/>
        <v>1005.0999591931198</v>
      </c>
      <c r="DH40" s="135">
        <f t="shared" si="144"/>
        <v>1005.0999591931198</v>
      </c>
      <c r="DI40" s="135">
        <f t="shared" si="144"/>
        <v>1005.0999591931198</v>
      </c>
      <c r="DJ40" s="135">
        <f t="shared" si="144"/>
        <v>1005.0999591931198</v>
      </c>
      <c r="DK40" s="135">
        <f t="shared" si="144"/>
        <v>1005.0999591931198</v>
      </c>
      <c r="DL40" s="135">
        <f t="shared" si="144"/>
        <v>1005.0999591931198</v>
      </c>
      <c r="DM40" s="135">
        <f t="shared" si="144"/>
        <v>1005.0999591931198</v>
      </c>
      <c r="DN40" s="135">
        <f t="shared" si="144"/>
        <v>1005.0999591931198</v>
      </c>
      <c r="DO40" s="135">
        <f t="shared" si="144"/>
        <v>1025.2019583769822</v>
      </c>
      <c r="DP40" s="135">
        <f t="shared" si="144"/>
        <v>1025.2019583769822</v>
      </c>
      <c r="DQ40" s="135">
        <f t="shared" si="144"/>
        <v>1025.2019583769822</v>
      </c>
      <c r="DR40" s="135">
        <f t="shared" si="144"/>
        <v>1025.2019583769822</v>
      </c>
      <c r="DS40" s="135">
        <f t="shared" si="144"/>
        <v>1025.2019583769822</v>
      </c>
      <c r="DT40" s="135">
        <f t="shared" si="144"/>
        <v>1025.2019583769822</v>
      </c>
      <c r="DU40" s="135">
        <f t="shared" si="144"/>
        <v>1025.2019583769822</v>
      </c>
      <c r="DV40" s="135">
        <f t="shared" si="144"/>
        <v>1025.2019583769822</v>
      </c>
      <c r="DW40" s="135">
        <f t="shared" si="144"/>
        <v>1025.2019583769822</v>
      </c>
      <c r="DX40" s="135">
        <f t="shared" si="144"/>
        <v>1025.2019583769822</v>
      </c>
      <c r="DY40" s="135">
        <f t="shared" si="144"/>
        <v>1025.2019583769822</v>
      </c>
      <c r="DZ40" s="135">
        <f t="shared" si="144"/>
        <v>1025.2019583769822</v>
      </c>
      <c r="EA40" s="135">
        <f t="shared" si="144"/>
        <v>1045.705997544522</v>
      </c>
      <c r="EB40" s="135">
        <f t="shared" si="144"/>
        <v>1045.705997544522</v>
      </c>
      <c r="EC40" s="135">
        <f t="shared" si="144"/>
        <v>1045.705997544522</v>
      </c>
      <c r="ED40" s="135">
        <f t="shared" si="144"/>
        <v>1045.705997544522</v>
      </c>
      <c r="EE40" s="135">
        <f t="shared" si="144"/>
        <v>1045.705997544522</v>
      </c>
      <c r="EF40" s="135">
        <f t="shared" si="144"/>
        <v>1045.705997544522</v>
      </c>
      <c r="EG40" s="135">
        <f t="shared" si="144"/>
        <v>1045.705997544522</v>
      </c>
      <c r="EH40" s="135">
        <f t="shared" si="144"/>
        <v>1045.705997544522</v>
      </c>
      <c r="EI40" s="135">
        <f t="shared" si="144"/>
        <v>1045.705997544522</v>
      </c>
      <c r="EJ40" s="135">
        <f t="shared" si="144"/>
        <v>1045.705997544522</v>
      </c>
      <c r="EK40" s="135">
        <f t="shared" si="144"/>
        <v>1045.705997544522</v>
      </c>
      <c r="EL40" s="135">
        <f t="shared" si="144"/>
        <v>1045.705997544522</v>
      </c>
      <c r="EM40" s="193"/>
    </row>
    <row r="41" spans="1:143" ht="15" customHeight="1" x14ac:dyDescent="0.2">
      <c r="A41" s="123">
        <v>1</v>
      </c>
      <c r="B41" s="88">
        <f t="shared" si="139"/>
        <v>22</v>
      </c>
      <c r="C41" s="61" t="s">
        <v>161</v>
      </c>
      <c r="D41" s="241">
        <v>750</v>
      </c>
      <c r="E41" s="134">
        <f t="shared" si="138"/>
        <v>1.0733333333333333</v>
      </c>
      <c r="U41" s="27"/>
      <c r="W41" s="270">
        <v>805</v>
      </c>
      <c r="X41" s="135">
        <f t="shared" si="140"/>
        <v>804.99999999999989</v>
      </c>
      <c r="Y41" s="135">
        <f t="shared" si="145"/>
        <v>804.99999999999989</v>
      </c>
      <c r="Z41" s="135">
        <f t="shared" si="145"/>
        <v>804.99999999999989</v>
      </c>
      <c r="AA41" s="135">
        <f t="shared" si="145"/>
        <v>804.99999999999989</v>
      </c>
      <c r="AB41" s="135">
        <f t="shared" si="145"/>
        <v>804.99999999999989</v>
      </c>
      <c r="AC41" s="135">
        <f t="shared" si="145"/>
        <v>804.99999999999989</v>
      </c>
      <c r="AD41" s="135">
        <f t="shared" si="145"/>
        <v>804.99999999999989</v>
      </c>
      <c r="AE41" s="135">
        <f t="shared" si="145"/>
        <v>804.99999999999989</v>
      </c>
      <c r="AF41" s="135">
        <f t="shared" si="145"/>
        <v>804.99999999999989</v>
      </c>
      <c r="AG41" s="135">
        <f t="shared" si="145"/>
        <v>804.99999999999989</v>
      </c>
      <c r="AH41" s="135">
        <f t="shared" si="145"/>
        <v>804.99999999999989</v>
      </c>
      <c r="AI41" s="135">
        <f t="shared" si="145"/>
        <v>821.09999999999991</v>
      </c>
      <c r="AJ41" s="135">
        <f t="shared" si="145"/>
        <v>821.09999999999991</v>
      </c>
      <c r="AK41" s="135">
        <f t="shared" si="145"/>
        <v>821.09999999999991</v>
      </c>
      <c r="AL41" s="135">
        <f t="shared" si="145"/>
        <v>821.09999999999991</v>
      </c>
      <c r="AM41" s="135">
        <f t="shared" si="145"/>
        <v>821.09999999999991</v>
      </c>
      <c r="AN41" s="135">
        <f t="shared" si="145"/>
        <v>821.09999999999991</v>
      </c>
      <c r="AO41" s="135">
        <f t="shared" si="145"/>
        <v>821.09999999999991</v>
      </c>
      <c r="AP41" s="135">
        <f t="shared" si="145"/>
        <v>821.09999999999991</v>
      </c>
      <c r="AQ41" s="135">
        <f t="shared" si="145"/>
        <v>821.09999999999991</v>
      </c>
      <c r="AR41" s="135">
        <f t="shared" si="145"/>
        <v>821.09999999999991</v>
      </c>
      <c r="AS41" s="135">
        <f t="shared" si="145"/>
        <v>821.09999999999991</v>
      </c>
      <c r="AT41" s="135">
        <f t="shared" si="145"/>
        <v>821.09999999999991</v>
      </c>
      <c r="AU41" s="135">
        <f t="shared" si="145"/>
        <v>837.52199999999982</v>
      </c>
      <c r="AV41" s="135">
        <f t="shared" si="145"/>
        <v>837.52199999999982</v>
      </c>
      <c r="AW41" s="135">
        <f t="shared" si="145"/>
        <v>837.52199999999982</v>
      </c>
      <c r="AX41" s="135">
        <f t="shared" si="145"/>
        <v>837.52199999999982</v>
      </c>
      <c r="AY41" s="135">
        <f t="shared" si="145"/>
        <v>837.52199999999982</v>
      </c>
      <c r="AZ41" s="135">
        <f t="shared" si="145"/>
        <v>837.52199999999982</v>
      </c>
      <c r="BA41" s="135">
        <f t="shared" si="145"/>
        <v>837.52199999999982</v>
      </c>
      <c r="BB41" s="135">
        <f t="shared" si="145"/>
        <v>837.52199999999982</v>
      </c>
      <c r="BC41" s="135">
        <f t="shared" si="145"/>
        <v>837.52199999999982</v>
      </c>
      <c r="BD41" s="135">
        <f t="shared" si="145"/>
        <v>837.52199999999982</v>
      </c>
      <c r="BE41" s="135">
        <f t="shared" si="145"/>
        <v>837.52199999999982</v>
      </c>
      <c r="BF41" s="135">
        <f t="shared" si="145"/>
        <v>837.52199999999982</v>
      </c>
      <c r="BG41" s="135">
        <f t="shared" si="145"/>
        <v>854.27243999999985</v>
      </c>
      <c r="BH41" s="135">
        <f t="shared" si="145"/>
        <v>854.27243999999985</v>
      </c>
      <c r="BI41" s="135">
        <f t="shared" si="145"/>
        <v>854.27243999999985</v>
      </c>
      <c r="BJ41" s="135">
        <f t="shared" si="145"/>
        <v>854.27243999999985</v>
      </c>
      <c r="BK41" s="135">
        <f t="shared" si="145"/>
        <v>854.27243999999985</v>
      </c>
      <c r="BL41" s="135">
        <f t="shared" si="145"/>
        <v>854.27243999999985</v>
      </c>
      <c r="BM41" s="135">
        <f t="shared" si="145"/>
        <v>854.27243999999985</v>
      </c>
      <c r="BN41" s="135">
        <f t="shared" si="145"/>
        <v>854.27243999999985</v>
      </c>
      <c r="BO41" s="135">
        <f t="shared" si="145"/>
        <v>854.27243999999985</v>
      </c>
      <c r="BP41" s="135">
        <f t="shared" si="145"/>
        <v>854.27243999999985</v>
      </c>
      <c r="BQ41" s="135">
        <f t="shared" si="145"/>
        <v>854.27243999999985</v>
      </c>
      <c r="BR41" s="135">
        <f t="shared" si="145"/>
        <v>854.27243999999985</v>
      </c>
      <c r="BS41" s="135">
        <f t="shared" si="145"/>
        <v>871.35788879999984</v>
      </c>
      <c r="BT41" s="135">
        <f t="shared" si="145"/>
        <v>871.35788879999984</v>
      </c>
      <c r="BU41" s="135">
        <f t="shared" si="145"/>
        <v>871.35788879999984</v>
      </c>
      <c r="BV41" s="135">
        <f t="shared" si="145"/>
        <v>871.35788879999984</v>
      </c>
      <c r="BW41" s="135">
        <f t="shared" si="145"/>
        <v>871.35788879999984</v>
      </c>
      <c r="BX41" s="135">
        <f t="shared" si="145"/>
        <v>871.35788879999984</v>
      </c>
      <c r="BY41" s="135">
        <f t="shared" si="145"/>
        <v>871.35788879999984</v>
      </c>
      <c r="BZ41" s="135">
        <f t="shared" si="145"/>
        <v>871.35788879999984</v>
      </c>
      <c r="CA41" s="135">
        <f t="shared" si="145"/>
        <v>871.35788879999984</v>
      </c>
      <c r="CB41" s="135">
        <f t="shared" si="145"/>
        <v>871.35788879999984</v>
      </c>
      <c r="CC41" s="135">
        <f t="shared" si="145"/>
        <v>871.35788879999984</v>
      </c>
      <c r="CD41" s="135">
        <f t="shared" si="145"/>
        <v>871.35788879999984</v>
      </c>
      <c r="CE41" s="135">
        <f t="shared" si="145"/>
        <v>888.7850465759999</v>
      </c>
      <c r="CF41" s="135">
        <f t="shared" si="145"/>
        <v>888.7850465759999</v>
      </c>
      <c r="CG41" s="135">
        <f t="shared" si="145"/>
        <v>888.7850465759999</v>
      </c>
      <c r="CH41" s="135">
        <f t="shared" si="145"/>
        <v>888.7850465759999</v>
      </c>
      <c r="CI41" s="135">
        <f t="shared" si="145"/>
        <v>888.7850465759999</v>
      </c>
      <c r="CJ41" s="135">
        <f t="shared" si="145"/>
        <v>888.7850465759999</v>
      </c>
      <c r="CK41" s="135">
        <f t="shared" si="144"/>
        <v>888.7850465759999</v>
      </c>
      <c r="CL41" s="135">
        <f t="shared" si="144"/>
        <v>888.7850465759999</v>
      </c>
      <c r="CM41" s="135">
        <f t="shared" si="144"/>
        <v>888.7850465759999</v>
      </c>
      <c r="CN41" s="135">
        <f t="shared" si="144"/>
        <v>888.7850465759999</v>
      </c>
      <c r="CO41" s="135">
        <f t="shared" si="144"/>
        <v>888.7850465759999</v>
      </c>
      <c r="CP41" s="135">
        <f t="shared" si="144"/>
        <v>888.7850465759999</v>
      </c>
      <c r="CQ41" s="135">
        <f t="shared" si="144"/>
        <v>906.56074750751998</v>
      </c>
      <c r="CR41" s="135">
        <f t="shared" si="144"/>
        <v>906.56074750751998</v>
      </c>
      <c r="CS41" s="135">
        <f t="shared" si="144"/>
        <v>906.56074750751998</v>
      </c>
      <c r="CT41" s="135">
        <f t="shared" si="144"/>
        <v>906.56074750751998</v>
      </c>
      <c r="CU41" s="135">
        <f t="shared" si="144"/>
        <v>906.56074750751998</v>
      </c>
      <c r="CV41" s="135">
        <f t="shared" si="144"/>
        <v>906.56074750751998</v>
      </c>
      <c r="CW41" s="135">
        <f t="shared" si="144"/>
        <v>906.56074750751998</v>
      </c>
      <c r="CX41" s="135">
        <f t="shared" si="144"/>
        <v>906.56074750751998</v>
      </c>
      <c r="CY41" s="135">
        <f t="shared" si="144"/>
        <v>906.56074750751998</v>
      </c>
      <c r="CZ41" s="135">
        <f t="shared" si="144"/>
        <v>906.56074750751998</v>
      </c>
      <c r="DA41" s="135">
        <f t="shared" si="144"/>
        <v>906.56074750751998</v>
      </c>
      <c r="DB41" s="135">
        <f t="shared" si="144"/>
        <v>906.56074750751998</v>
      </c>
      <c r="DC41" s="135">
        <f t="shared" si="144"/>
        <v>924.69196245767012</v>
      </c>
      <c r="DD41" s="135">
        <f t="shared" si="144"/>
        <v>924.69196245767012</v>
      </c>
      <c r="DE41" s="135">
        <f t="shared" si="144"/>
        <v>924.69196245767012</v>
      </c>
      <c r="DF41" s="135">
        <f t="shared" si="144"/>
        <v>924.69196245767012</v>
      </c>
      <c r="DG41" s="135">
        <f t="shared" si="144"/>
        <v>924.69196245767012</v>
      </c>
      <c r="DH41" s="135">
        <f t="shared" si="144"/>
        <v>924.69196245767012</v>
      </c>
      <c r="DI41" s="135">
        <f t="shared" si="144"/>
        <v>924.69196245767012</v>
      </c>
      <c r="DJ41" s="135">
        <f t="shared" si="144"/>
        <v>924.69196245767012</v>
      </c>
      <c r="DK41" s="135">
        <f t="shared" si="144"/>
        <v>924.69196245767012</v>
      </c>
      <c r="DL41" s="135">
        <f t="shared" si="144"/>
        <v>924.69196245767012</v>
      </c>
      <c r="DM41" s="135">
        <f t="shared" si="144"/>
        <v>924.69196245767012</v>
      </c>
      <c r="DN41" s="135">
        <f t="shared" si="144"/>
        <v>924.69196245767012</v>
      </c>
      <c r="DO41" s="135">
        <f t="shared" si="144"/>
        <v>943.18580170682367</v>
      </c>
      <c r="DP41" s="135">
        <f t="shared" si="144"/>
        <v>943.18580170682367</v>
      </c>
      <c r="DQ41" s="135">
        <f t="shared" si="144"/>
        <v>943.18580170682367</v>
      </c>
      <c r="DR41" s="135">
        <f t="shared" si="144"/>
        <v>943.18580170682367</v>
      </c>
      <c r="DS41" s="135">
        <f t="shared" si="144"/>
        <v>943.18580170682367</v>
      </c>
      <c r="DT41" s="135">
        <f t="shared" si="144"/>
        <v>943.18580170682367</v>
      </c>
      <c r="DU41" s="135">
        <f t="shared" si="144"/>
        <v>943.18580170682367</v>
      </c>
      <c r="DV41" s="135">
        <f t="shared" si="144"/>
        <v>943.18580170682367</v>
      </c>
      <c r="DW41" s="135">
        <f t="shared" si="144"/>
        <v>943.18580170682367</v>
      </c>
      <c r="DX41" s="135">
        <f t="shared" si="144"/>
        <v>943.18580170682367</v>
      </c>
      <c r="DY41" s="135">
        <f t="shared" si="144"/>
        <v>943.18580170682367</v>
      </c>
      <c r="DZ41" s="135">
        <f t="shared" si="144"/>
        <v>943.18580170682367</v>
      </c>
      <c r="EA41" s="135">
        <f t="shared" si="144"/>
        <v>962.04951774096014</v>
      </c>
      <c r="EB41" s="135">
        <f t="shared" si="144"/>
        <v>962.04951774096014</v>
      </c>
      <c r="EC41" s="135">
        <f t="shared" si="144"/>
        <v>962.04951774096014</v>
      </c>
      <c r="ED41" s="135">
        <f t="shared" si="144"/>
        <v>962.04951774096014</v>
      </c>
      <c r="EE41" s="135">
        <f t="shared" si="144"/>
        <v>962.04951774096014</v>
      </c>
      <c r="EF41" s="135">
        <f t="shared" si="144"/>
        <v>962.04951774096014</v>
      </c>
      <c r="EG41" s="135">
        <f t="shared" si="144"/>
        <v>962.04951774096014</v>
      </c>
      <c r="EH41" s="135">
        <f t="shared" si="144"/>
        <v>962.04951774096014</v>
      </c>
      <c r="EI41" s="135">
        <f t="shared" si="144"/>
        <v>962.04951774096014</v>
      </c>
      <c r="EJ41" s="135">
        <f t="shared" si="144"/>
        <v>962.04951774096014</v>
      </c>
      <c r="EK41" s="135">
        <f t="shared" si="144"/>
        <v>962.04951774096014</v>
      </c>
      <c r="EL41" s="135">
        <f t="shared" si="144"/>
        <v>962.04951774096014</v>
      </c>
      <c r="EM41" s="193"/>
    </row>
    <row r="42" spans="1:143" ht="15.75" customHeight="1" x14ac:dyDescent="0.2">
      <c r="A42" s="123">
        <v>1</v>
      </c>
      <c r="B42" s="88">
        <f t="shared" si="139"/>
        <v>23</v>
      </c>
      <c r="C42" s="61" t="s">
        <v>161</v>
      </c>
      <c r="D42" s="241">
        <v>750</v>
      </c>
      <c r="E42" s="134">
        <f t="shared" si="138"/>
        <v>0.99333333333333329</v>
      </c>
      <c r="U42" s="27"/>
      <c r="W42" s="270">
        <v>745</v>
      </c>
      <c r="X42" s="135">
        <f t="shared" si="140"/>
        <v>745</v>
      </c>
      <c r="Y42" s="135">
        <f t="shared" si="145"/>
        <v>745</v>
      </c>
      <c r="Z42" s="135">
        <f t="shared" si="145"/>
        <v>745</v>
      </c>
      <c r="AA42" s="135">
        <f t="shared" si="145"/>
        <v>745</v>
      </c>
      <c r="AB42" s="135">
        <f t="shared" si="145"/>
        <v>745</v>
      </c>
      <c r="AC42" s="135">
        <f t="shared" si="145"/>
        <v>745</v>
      </c>
      <c r="AD42" s="135">
        <f t="shared" si="145"/>
        <v>745</v>
      </c>
      <c r="AE42" s="135">
        <f t="shared" si="145"/>
        <v>745</v>
      </c>
      <c r="AF42" s="135">
        <f t="shared" si="145"/>
        <v>745</v>
      </c>
      <c r="AG42" s="135">
        <f t="shared" si="145"/>
        <v>745</v>
      </c>
      <c r="AH42" s="135">
        <f t="shared" si="145"/>
        <v>745</v>
      </c>
      <c r="AI42" s="135">
        <f t="shared" si="145"/>
        <v>759.9</v>
      </c>
      <c r="AJ42" s="135">
        <f t="shared" si="145"/>
        <v>759.9</v>
      </c>
      <c r="AK42" s="135">
        <f t="shared" si="145"/>
        <v>759.9</v>
      </c>
      <c r="AL42" s="135">
        <f t="shared" si="145"/>
        <v>759.9</v>
      </c>
      <c r="AM42" s="135">
        <f t="shared" si="145"/>
        <v>759.9</v>
      </c>
      <c r="AN42" s="135">
        <f t="shared" si="145"/>
        <v>759.9</v>
      </c>
      <c r="AO42" s="135">
        <f t="shared" si="145"/>
        <v>759.9</v>
      </c>
      <c r="AP42" s="135">
        <f t="shared" si="145"/>
        <v>759.9</v>
      </c>
      <c r="AQ42" s="135">
        <f t="shared" si="145"/>
        <v>759.9</v>
      </c>
      <c r="AR42" s="135">
        <f t="shared" si="145"/>
        <v>759.9</v>
      </c>
      <c r="AS42" s="135">
        <f t="shared" si="145"/>
        <v>759.9</v>
      </c>
      <c r="AT42" s="135">
        <f t="shared" si="145"/>
        <v>759.9</v>
      </c>
      <c r="AU42" s="135">
        <f t="shared" si="145"/>
        <v>775.09799999999996</v>
      </c>
      <c r="AV42" s="135">
        <f t="shared" si="145"/>
        <v>775.09799999999996</v>
      </c>
      <c r="AW42" s="135">
        <f t="shared" si="145"/>
        <v>775.09799999999996</v>
      </c>
      <c r="AX42" s="135">
        <f t="shared" si="145"/>
        <v>775.09799999999996</v>
      </c>
      <c r="AY42" s="135">
        <f t="shared" si="145"/>
        <v>775.09799999999996</v>
      </c>
      <c r="AZ42" s="135">
        <f t="shared" si="145"/>
        <v>775.09799999999996</v>
      </c>
      <c r="BA42" s="135">
        <f t="shared" si="145"/>
        <v>775.09799999999996</v>
      </c>
      <c r="BB42" s="135">
        <f t="shared" si="145"/>
        <v>775.09799999999996</v>
      </c>
      <c r="BC42" s="135">
        <f t="shared" si="145"/>
        <v>775.09799999999996</v>
      </c>
      <c r="BD42" s="135">
        <f t="shared" si="145"/>
        <v>775.09799999999996</v>
      </c>
      <c r="BE42" s="135">
        <f t="shared" si="145"/>
        <v>775.09799999999996</v>
      </c>
      <c r="BF42" s="135">
        <f t="shared" si="145"/>
        <v>775.09799999999996</v>
      </c>
      <c r="BG42" s="135">
        <f t="shared" si="145"/>
        <v>790.5999599999999</v>
      </c>
      <c r="BH42" s="135">
        <f t="shared" si="145"/>
        <v>790.5999599999999</v>
      </c>
      <c r="BI42" s="135">
        <f t="shared" si="145"/>
        <v>790.5999599999999</v>
      </c>
      <c r="BJ42" s="135">
        <f t="shared" si="145"/>
        <v>790.5999599999999</v>
      </c>
      <c r="BK42" s="135">
        <f t="shared" si="145"/>
        <v>790.5999599999999</v>
      </c>
      <c r="BL42" s="135">
        <f t="shared" si="145"/>
        <v>790.5999599999999</v>
      </c>
      <c r="BM42" s="135">
        <f t="shared" si="145"/>
        <v>790.5999599999999</v>
      </c>
      <c r="BN42" s="135">
        <f t="shared" si="145"/>
        <v>790.5999599999999</v>
      </c>
      <c r="BO42" s="135">
        <f t="shared" si="145"/>
        <v>790.5999599999999</v>
      </c>
      <c r="BP42" s="135">
        <f t="shared" si="145"/>
        <v>790.5999599999999</v>
      </c>
      <c r="BQ42" s="135">
        <f t="shared" si="145"/>
        <v>790.5999599999999</v>
      </c>
      <c r="BR42" s="135">
        <f t="shared" si="145"/>
        <v>790.5999599999999</v>
      </c>
      <c r="BS42" s="135">
        <f t="shared" si="145"/>
        <v>806.41195919999996</v>
      </c>
      <c r="BT42" s="135">
        <f t="shared" si="145"/>
        <v>806.41195919999996</v>
      </c>
      <c r="BU42" s="135">
        <f t="shared" si="145"/>
        <v>806.41195919999996</v>
      </c>
      <c r="BV42" s="135">
        <f t="shared" si="145"/>
        <v>806.41195919999996</v>
      </c>
      <c r="BW42" s="135">
        <f t="shared" si="145"/>
        <v>806.41195919999996</v>
      </c>
      <c r="BX42" s="135">
        <f t="shared" si="145"/>
        <v>806.41195919999996</v>
      </c>
      <c r="BY42" s="135">
        <f t="shared" si="145"/>
        <v>806.41195919999996</v>
      </c>
      <c r="BZ42" s="135">
        <f t="shared" si="145"/>
        <v>806.41195919999996</v>
      </c>
      <c r="CA42" s="135">
        <f t="shared" si="145"/>
        <v>806.41195919999996</v>
      </c>
      <c r="CB42" s="135">
        <f t="shared" si="145"/>
        <v>806.41195919999996</v>
      </c>
      <c r="CC42" s="135">
        <f t="shared" si="145"/>
        <v>806.41195919999996</v>
      </c>
      <c r="CD42" s="135">
        <f t="shared" si="145"/>
        <v>806.41195919999996</v>
      </c>
      <c r="CE42" s="135">
        <f t="shared" si="145"/>
        <v>822.54019838400006</v>
      </c>
      <c r="CF42" s="135">
        <f t="shared" si="145"/>
        <v>822.54019838400006</v>
      </c>
      <c r="CG42" s="135">
        <f t="shared" si="145"/>
        <v>822.54019838400006</v>
      </c>
      <c r="CH42" s="135">
        <f t="shared" si="145"/>
        <v>822.54019838400006</v>
      </c>
      <c r="CI42" s="135">
        <f t="shared" si="145"/>
        <v>822.54019838400006</v>
      </c>
      <c r="CJ42" s="135">
        <f t="shared" ref="CJ42:EL46" si="146">($D42*$E42)*(1+Rental_Increase3)^(CJ$3-1)</f>
        <v>822.54019838400006</v>
      </c>
      <c r="CK42" s="135">
        <f t="shared" si="146"/>
        <v>822.54019838400006</v>
      </c>
      <c r="CL42" s="135">
        <f t="shared" si="146"/>
        <v>822.54019838400006</v>
      </c>
      <c r="CM42" s="135">
        <f t="shared" si="146"/>
        <v>822.54019838400006</v>
      </c>
      <c r="CN42" s="135">
        <f t="shared" si="146"/>
        <v>822.54019838400006</v>
      </c>
      <c r="CO42" s="135">
        <f t="shared" si="146"/>
        <v>822.54019838400006</v>
      </c>
      <c r="CP42" s="135">
        <f t="shared" si="146"/>
        <v>822.54019838400006</v>
      </c>
      <c r="CQ42" s="135">
        <f t="shared" si="146"/>
        <v>838.99100235168009</v>
      </c>
      <c r="CR42" s="135">
        <f t="shared" si="146"/>
        <v>838.99100235168009</v>
      </c>
      <c r="CS42" s="135">
        <f t="shared" si="146"/>
        <v>838.99100235168009</v>
      </c>
      <c r="CT42" s="135">
        <f t="shared" si="146"/>
        <v>838.99100235168009</v>
      </c>
      <c r="CU42" s="135">
        <f t="shared" si="146"/>
        <v>838.99100235168009</v>
      </c>
      <c r="CV42" s="135">
        <f t="shared" si="146"/>
        <v>838.99100235168009</v>
      </c>
      <c r="CW42" s="135">
        <f t="shared" si="146"/>
        <v>838.99100235168009</v>
      </c>
      <c r="CX42" s="135">
        <f t="shared" si="146"/>
        <v>838.99100235168009</v>
      </c>
      <c r="CY42" s="135">
        <f t="shared" si="146"/>
        <v>838.99100235168009</v>
      </c>
      <c r="CZ42" s="135">
        <f t="shared" si="146"/>
        <v>838.99100235168009</v>
      </c>
      <c r="DA42" s="135">
        <f t="shared" si="146"/>
        <v>838.99100235168009</v>
      </c>
      <c r="DB42" s="135">
        <f t="shared" si="146"/>
        <v>838.99100235168009</v>
      </c>
      <c r="DC42" s="135">
        <f t="shared" si="146"/>
        <v>855.77082239871345</v>
      </c>
      <c r="DD42" s="135">
        <f t="shared" si="146"/>
        <v>855.77082239871345</v>
      </c>
      <c r="DE42" s="135">
        <f t="shared" si="146"/>
        <v>855.77082239871345</v>
      </c>
      <c r="DF42" s="135">
        <f t="shared" si="146"/>
        <v>855.77082239871345</v>
      </c>
      <c r="DG42" s="135">
        <f t="shared" si="146"/>
        <v>855.77082239871345</v>
      </c>
      <c r="DH42" s="135">
        <f t="shared" si="146"/>
        <v>855.77082239871345</v>
      </c>
      <c r="DI42" s="135">
        <f t="shared" si="146"/>
        <v>855.77082239871345</v>
      </c>
      <c r="DJ42" s="135">
        <f t="shared" si="146"/>
        <v>855.77082239871345</v>
      </c>
      <c r="DK42" s="135">
        <f t="shared" si="146"/>
        <v>855.77082239871345</v>
      </c>
      <c r="DL42" s="135">
        <f t="shared" si="146"/>
        <v>855.77082239871345</v>
      </c>
      <c r="DM42" s="135">
        <f t="shared" si="146"/>
        <v>855.77082239871345</v>
      </c>
      <c r="DN42" s="135">
        <f t="shared" si="146"/>
        <v>855.77082239871345</v>
      </c>
      <c r="DO42" s="135">
        <f t="shared" si="146"/>
        <v>872.88623884668777</v>
      </c>
      <c r="DP42" s="135">
        <f t="shared" si="146"/>
        <v>872.88623884668777</v>
      </c>
      <c r="DQ42" s="135">
        <f t="shared" si="146"/>
        <v>872.88623884668777</v>
      </c>
      <c r="DR42" s="135">
        <f t="shared" si="146"/>
        <v>872.88623884668777</v>
      </c>
      <c r="DS42" s="135">
        <f t="shared" si="146"/>
        <v>872.88623884668777</v>
      </c>
      <c r="DT42" s="135">
        <f t="shared" si="146"/>
        <v>872.88623884668777</v>
      </c>
      <c r="DU42" s="135">
        <f t="shared" si="146"/>
        <v>872.88623884668777</v>
      </c>
      <c r="DV42" s="135">
        <f t="shared" si="146"/>
        <v>872.88623884668777</v>
      </c>
      <c r="DW42" s="135">
        <f t="shared" si="146"/>
        <v>872.88623884668777</v>
      </c>
      <c r="DX42" s="135">
        <f t="shared" si="146"/>
        <v>872.88623884668777</v>
      </c>
      <c r="DY42" s="135">
        <f t="shared" si="146"/>
        <v>872.88623884668777</v>
      </c>
      <c r="DZ42" s="135">
        <f t="shared" si="146"/>
        <v>872.88623884668777</v>
      </c>
      <c r="EA42" s="135">
        <f t="shared" si="146"/>
        <v>890.34396362362156</v>
      </c>
      <c r="EB42" s="135">
        <f t="shared" si="146"/>
        <v>890.34396362362156</v>
      </c>
      <c r="EC42" s="135">
        <f t="shared" si="146"/>
        <v>890.34396362362156</v>
      </c>
      <c r="ED42" s="135">
        <f t="shared" si="146"/>
        <v>890.34396362362156</v>
      </c>
      <c r="EE42" s="135">
        <f t="shared" si="146"/>
        <v>890.34396362362156</v>
      </c>
      <c r="EF42" s="135">
        <f t="shared" si="146"/>
        <v>890.34396362362156</v>
      </c>
      <c r="EG42" s="135">
        <f t="shared" si="146"/>
        <v>890.34396362362156</v>
      </c>
      <c r="EH42" s="135">
        <f t="shared" si="146"/>
        <v>890.34396362362156</v>
      </c>
      <c r="EI42" s="135">
        <f t="shared" si="146"/>
        <v>890.34396362362156</v>
      </c>
      <c r="EJ42" s="135">
        <f t="shared" si="146"/>
        <v>890.34396362362156</v>
      </c>
      <c r="EK42" s="135">
        <f t="shared" si="146"/>
        <v>890.34396362362156</v>
      </c>
      <c r="EL42" s="135">
        <f t="shared" si="146"/>
        <v>890.34396362362156</v>
      </c>
      <c r="EM42" s="193"/>
    </row>
    <row r="43" spans="1:143" ht="15.75" customHeight="1" x14ac:dyDescent="0.2">
      <c r="A43" s="123">
        <v>1</v>
      </c>
      <c r="B43" s="88">
        <f t="shared" si="139"/>
        <v>24</v>
      </c>
      <c r="C43" s="61" t="s">
        <v>161</v>
      </c>
      <c r="D43" s="241">
        <v>750</v>
      </c>
      <c r="E43" s="134">
        <f t="shared" si="138"/>
        <v>1</v>
      </c>
      <c r="U43" s="27"/>
      <c r="W43" s="270">
        <v>750</v>
      </c>
      <c r="X43" s="135">
        <f t="shared" si="140"/>
        <v>750</v>
      </c>
      <c r="Y43" s="135">
        <f t="shared" ref="Y43:CJ46" si="147">($D43*$E43)*(1+Rental_Increase3)^(Y$3-1)</f>
        <v>750</v>
      </c>
      <c r="Z43" s="135">
        <f t="shared" si="147"/>
        <v>750</v>
      </c>
      <c r="AA43" s="135">
        <f t="shared" si="147"/>
        <v>750</v>
      </c>
      <c r="AB43" s="135">
        <f t="shared" si="147"/>
        <v>750</v>
      </c>
      <c r="AC43" s="135">
        <f t="shared" si="147"/>
        <v>750</v>
      </c>
      <c r="AD43" s="135">
        <f t="shared" si="147"/>
        <v>750</v>
      </c>
      <c r="AE43" s="135">
        <f t="shared" si="147"/>
        <v>750</v>
      </c>
      <c r="AF43" s="135">
        <f t="shared" si="147"/>
        <v>750</v>
      </c>
      <c r="AG43" s="135">
        <f t="shared" si="147"/>
        <v>750</v>
      </c>
      <c r="AH43" s="135">
        <f t="shared" si="147"/>
        <v>750</v>
      </c>
      <c r="AI43" s="135">
        <f t="shared" si="147"/>
        <v>765</v>
      </c>
      <c r="AJ43" s="135">
        <f t="shared" si="147"/>
        <v>765</v>
      </c>
      <c r="AK43" s="135">
        <f t="shared" si="147"/>
        <v>765</v>
      </c>
      <c r="AL43" s="135">
        <f t="shared" si="147"/>
        <v>765</v>
      </c>
      <c r="AM43" s="135">
        <f t="shared" si="147"/>
        <v>765</v>
      </c>
      <c r="AN43" s="135">
        <f t="shared" si="147"/>
        <v>765</v>
      </c>
      <c r="AO43" s="135">
        <f t="shared" si="147"/>
        <v>765</v>
      </c>
      <c r="AP43" s="135">
        <f t="shared" si="147"/>
        <v>765</v>
      </c>
      <c r="AQ43" s="135">
        <f t="shared" si="147"/>
        <v>765</v>
      </c>
      <c r="AR43" s="135">
        <f t="shared" si="147"/>
        <v>765</v>
      </c>
      <c r="AS43" s="135">
        <f t="shared" si="147"/>
        <v>765</v>
      </c>
      <c r="AT43" s="135">
        <f t="shared" si="147"/>
        <v>765</v>
      </c>
      <c r="AU43" s="135">
        <f t="shared" si="147"/>
        <v>780.3</v>
      </c>
      <c r="AV43" s="135">
        <f t="shared" si="147"/>
        <v>780.3</v>
      </c>
      <c r="AW43" s="135">
        <f t="shared" si="147"/>
        <v>780.3</v>
      </c>
      <c r="AX43" s="135">
        <f t="shared" si="147"/>
        <v>780.3</v>
      </c>
      <c r="AY43" s="135">
        <f t="shared" si="147"/>
        <v>780.3</v>
      </c>
      <c r="AZ43" s="135">
        <f t="shared" si="147"/>
        <v>780.3</v>
      </c>
      <c r="BA43" s="135">
        <f t="shared" si="147"/>
        <v>780.3</v>
      </c>
      <c r="BB43" s="135">
        <f t="shared" si="147"/>
        <v>780.3</v>
      </c>
      <c r="BC43" s="135">
        <f t="shared" si="147"/>
        <v>780.3</v>
      </c>
      <c r="BD43" s="135">
        <f t="shared" si="147"/>
        <v>780.3</v>
      </c>
      <c r="BE43" s="135">
        <f t="shared" si="147"/>
        <v>780.3</v>
      </c>
      <c r="BF43" s="135">
        <f t="shared" si="147"/>
        <v>780.3</v>
      </c>
      <c r="BG43" s="135">
        <f t="shared" si="147"/>
        <v>795.90599999999995</v>
      </c>
      <c r="BH43" s="135">
        <f t="shared" si="147"/>
        <v>795.90599999999995</v>
      </c>
      <c r="BI43" s="135">
        <f t="shared" si="147"/>
        <v>795.90599999999995</v>
      </c>
      <c r="BJ43" s="135">
        <f t="shared" si="147"/>
        <v>795.90599999999995</v>
      </c>
      <c r="BK43" s="135">
        <f t="shared" si="147"/>
        <v>795.90599999999995</v>
      </c>
      <c r="BL43" s="135">
        <f t="shared" si="147"/>
        <v>795.90599999999995</v>
      </c>
      <c r="BM43" s="135">
        <f t="shared" si="147"/>
        <v>795.90599999999995</v>
      </c>
      <c r="BN43" s="135">
        <f t="shared" si="147"/>
        <v>795.90599999999995</v>
      </c>
      <c r="BO43" s="135">
        <f t="shared" si="147"/>
        <v>795.90599999999995</v>
      </c>
      <c r="BP43" s="135">
        <f t="shared" si="147"/>
        <v>795.90599999999995</v>
      </c>
      <c r="BQ43" s="135">
        <f t="shared" si="147"/>
        <v>795.90599999999995</v>
      </c>
      <c r="BR43" s="135">
        <f t="shared" si="147"/>
        <v>795.90599999999995</v>
      </c>
      <c r="BS43" s="135">
        <f t="shared" si="147"/>
        <v>811.82411999999999</v>
      </c>
      <c r="BT43" s="135">
        <f t="shared" si="147"/>
        <v>811.82411999999999</v>
      </c>
      <c r="BU43" s="135">
        <f t="shared" si="147"/>
        <v>811.82411999999999</v>
      </c>
      <c r="BV43" s="135">
        <f t="shared" si="147"/>
        <v>811.82411999999999</v>
      </c>
      <c r="BW43" s="135">
        <f t="shared" si="147"/>
        <v>811.82411999999999</v>
      </c>
      <c r="BX43" s="135">
        <f t="shared" si="147"/>
        <v>811.82411999999999</v>
      </c>
      <c r="BY43" s="135">
        <f t="shared" si="147"/>
        <v>811.82411999999999</v>
      </c>
      <c r="BZ43" s="135">
        <f t="shared" si="147"/>
        <v>811.82411999999999</v>
      </c>
      <c r="CA43" s="135">
        <f t="shared" si="147"/>
        <v>811.82411999999999</v>
      </c>
      <c r="CB43" s="135">
        <f t="shared" si="147"/>
        <v>811.82411999999999</v>
      </c>
      <c r="CC43" s="135">
        <f t="shared" si="147"/>
        <v>811.82411999999999</v>
      </c>
      <c r="CD43" s="135">
        <f t="shared" si="147"/>
        <v>811.82411999999999</v>
      </c>
      <c r="CE43" s="135">
        <f t="shared" si="147"/>
        <v>828.06060239999999</v>
      </c>
      <c r="CF43" s="135">
        <f t="shared" si="147"/>
        <v>828.06060239999999</v>
      </c>
      <c r="CG43" s="135">
        <f t="shared" si="147"/>
        <v>828.06060239999999</v>
      </c>
      <c r="CH43" s="135">
        <f t="shared" si="147"/>
        <v>828.06060239999999</v>
      </c>
      <c r="CI43" s="135">
        <f t="shared" si="147"/>
        <v>828.06060239999999</v>
      </c>
      <c r="CJ43" s="135">
        <f t="shared" si="147"/>
        <v>828.06060239999999</v>
      </c>
      <c r="CK43" s="135">
        <f t="shared" si="146"/>
        <v>828.06060239999999</v>
      </c>
      <c r="CL43" s="135">
        <f t="shared" si="146"/>
        <v>828.06060239999999</v>
      </c>
      <c r="CM43" s="135">
        <f t="shared" si="146"/>
        <v>828.06060239999999</v>
      </c>
      <c r="CN43" s="135">
        <f t="shared" si="146"/>
        <v>828.06060239999999</v>
      </c>
      <c r="CO43" s="135">
        <f t="shared" si="146"/>
        <v>828.06060239999999</v>
      </c>
      <c r="CP43" s="135">
        <f t="shared" si="146"/>
        <v>828.06060239999999</v>
      </c>
      <c r="CQ43" s="135">
        <f t="shared" si="146"/>
        <v>844.62181444800001</v>
      </c>
      <c r="CR43" s="135">
        <f t="shared" si="146"/>
        <v>844.62181444800001</v>
      </c>
      <c r="CS43" s="135">
        <f t="shared" si="146"/>
        <v>844.62181444800001</v>
      </c>
      <c r="CT43" s="135">
        <f t="shared" si="146"/>
        <v>844.62181444800001</v>
      </c>
      <c r="CU43" s="135">
        <f t="shared" si="146"/>
        <v>844.62181444800001</v>
      </c>
      <c r="CV43" s="135">
        <f t="shared" si="146"/>
        <v>844.62181444800001</v>
      </c>
      <c r="CW43" s="135">
        <f t="shared" si="146"/>
        <v>844.62181444800001</v>
      </c>
      <c r="CX43" s="135">
        <f t="shared" si="146"/>
        <v>844.62181444800001</v>
      </c>
      <c r="CY43" s="135">
        <f t="shared" si="146"/>
        <v>844.62181444800001</v>
      </c>
      <c r="CZ43" s="135">
        <f t="shared" si="146"/>
        <v>844.62181444800001</v>
      </c>
      <c r="DA43" s="135">
        <f t="shared" si="146"/>
        <v>844.62181444800001</v>
      </c>
      <c r="DB43" s="135">
        <f t="shared" si="146"/>
        <v>844.62181444800001</v>
      </c>
      <c r="DC43" s="135">
        <f t="shared" si="146"/>
        <v>861.51425073695987</v>
      </c>
      <c r="DD43" s="135">
        <f t="shared" si="146"/>
        <v>861.51425073695987</v>
      </c>
      <c r="DE43" s="135">
        <f t="shared" si="146"/>
        <v>861.51425073695987</v>
      </c>
      <c r="DF43" s="135">
        <f t="shared" si="146"/>
        <v>861.51425073695987</v>
      </c>
      <c r="DG43" s="135">
        <f t="shared" si="146"/>
        <v>861.51425073695987</v>
      </c>
      <c r="DH43" s="135">
        <f t="shared" si="146"/>
        <v>861.51425073695987</v>
      </c>
      <c r="DI43" s="135">
        <f t="shared" si="146"/>
        <v>861.51425073695987</v>
      </c>
      <c r="DJ43" s="135">
        <f t="shared" si="146"/>
        <v>861.51425073695987</v>
      </c>
      <c r="DK43" s="135">
        <f t="shared" si="146"/>
        <v>861.51425073695987</v>
      </c>
      <c r="DL43" s="135">
        <f t="shared" si="146"/>
        <v>861.51425073695987</v>
      </c>
      <c r="DM43" s="135">
        <f t="shared" si="146"/>
        <v>861.51425073695987</v>
      </c>
      <c r="DN43" s="135">
        <f t="shared" si="146"/>
        <v>861.51425073695987</v>
      </c>
      <c r="DO43" s="135">
        <f t="shared" si="146"/>
        <v>878.74453575169912</v>
      </c>
      <c r="DP43" s="135">
        <f t="shared" si="146"/>
        <v>878.74453575169912</v>
      </c>
      <c r="DQ43" s="135">
        <f t="shared" si="146"/>
        <v>878.74453575169912</v>
      </c>
      <c r="DR43" s="135">
        <f t="shared" si="146"/>
        <v>878.74453575169912</v>
      </c>
      <c r="DS43" s="135">
        <f t="shared" si="146"/>
        <v>878.74453575169912</v>
      </c>
      <c r="DT43" s="135">
        <f t="shared" si="146"/>
        <v>878.74453575169912</v>
      </c>
      <c r="DU43" s="135">
        <f t="shared" si="146"/>
        <v>878.74453575169912</v>
      </c>
      <c r="DV43" s="135">
        <f t="shared" si="146"/>
        <v>878.74453575169912</v>
      </c>
      <c r="DW43" s="135">
        <f t="shared" si="146"/>
        <v>878.74453575169912</v>
      </c>
      <c r="DX43" s="135">
        <f t="shared" si="146"/>
        <v>878.74453575169912</v>
      </c>
      <c r="DY43" s="135">
        <f t="shared" si="146"/>
        <v>878.74453575169912</v>
      </c>
      <c r="DZ43" s="135">
        <f t="shared" si="146"/>
        <v>878.74453575169912</v>
      </c>
      <c r="EA43" s="135">
        <f t="shared" si="146"/>
        <v>896.31942646673315</v>
      </c>
      <c r="EB43" s="135">
        <f t="shared" si="146"/>
        <v>896.31942646673315</v>
      </c>
      <c r="EC43" s="135">
        <f t="shared" si="146"/>
        <v>896.31942646673315</v>
      </c>
      <c r="ED43" s="135">
        <f t="shared" si="146"/>
        <v>896.31942646673315</v>
      </c>
      <c r="EE43" s="135">
        <f t="shared" si="146"/>
        <v>896.31942646673315</v>
      </c>
      <c r="EF43" s="135">
        <f t="shared" si="146"/>
        <v>896.31942646673315</v>
      </c>
      <c r="EG43" s="135">
        <f t="shared" si="146"/>
        <v>896.31942646673315</v>
      </c>
      <c r="EH43" s="135">
        <f t="shared" si="146"/>
        <v>896.31942646673315</v>
      </c>
      <c r="EI43" s="135">
        <f t="shared" si="146"/>
        <v>896.31942646673315</v>
      </c>
      <c r="EJ43" s="135">
        <f t="shared" si="146"/>
        <v>896.31942646673315</v>
      </c>
      <c r="EK43" s="135">
        <f t="shared" si="146"/>
        <v>896.31942646673315</v>
      </c>
      <c r="EL43" s="135">
        <f t="shared" si="146"/>
        <v>896.31942646673315</v>
      </c>
      <c r="EM43" s="193"/>
    </row>
    <row r="44" spans="1:143" ht="15.75" customHeight="1" x14ac:dyDescent="0.2">
      <c r="A44" s="123">
        <v>1</v>
      </c>
      <c r="B44" s="88">
        <f t="shared" si="139"/>
        <v>25</v>
      </c>
      <c r="C44" s="61" t="s">
        <v>161</v>
      </c>
      <c r="D44" s="241">
        <v>750</v>
      </c>
      <c r="E44" s="134">
        <f t="shared" si="138"/>
        <v>1.1333333333333333</v>
      </c>
      <c r="U44" s="27"/>
      <c r="W44" s="270">
        <v>850</v>
      </c>
      <c r="X44" s="135">
        <f t="shared" si="140"/>
        <v>850</v>
      </c>
      <c r="Y44" s="135">
        <f t="shared" si="147"/>
        <v>850</v>
      </c>
      <c r="Z44" s="135">
        <f t="shared" si="147"/>
        <v>850</v>
      </c>
      <c r="AA44" s="135">
        <f t="shared" si="147"/>
        <v>850</v>
      </c>
      <c r="AB44" s="135">
        <f t="shared" si="147"/>
        <v>850</v>
      </c>
      <c r="AC44" s="135">
        <f t="shared" si="147"/>
        <v>850</v>
      </c>
      <c r="AD44" s="135">
        <f t="shared" si="147"/>
        <v>850</v>
      </c>
      <c r="AE44" s="135">
        <f t="shared" si="147"/>
        <v>850</v>
      </c>
      <c r="AF44" s="135">
        <f t="shared" si="147"/>
        <v>850</v>
      </c>
      <c r="AG44" s="135">
        <f t="shared" si="147"/>
        <v>850</v>
      </c>
      <c r="AH44" s="135">
        <f t="shared" si="147"/>
        <v>850</v>
      </c>
      <c r="AI44" s="135">
        <f t="shared" si="147"/>
        <v>867</v>
      </c>
      <c r="AJ44" s="135">
        <f t="shared" si="147"/>
        <v>867</v>
      </c>
      <c r="AK44" s="135">
        <f t="shared" si="147"/>
        <v>867</v>
      </c>
      <c r="AL44" s="135">
        <f t="shared" si="147"/>
        <v>867</v>
      </c>
      <c r="AM44" s="135">
        <f t="shared" si="147"/>
        <v>867</v>
      </c>
      <c r="AN44" s="135">
        <f t="shared" si="147"/>
        <v>867</v>
      </c>
      <c r="AO44" s="135">
        <f t="shared" si="147"/>
        <v>867</v>
      </c>
      <c r="AP44" s="135">
        <f t="shared" si="147"/>
        <v>867</v>
      </c>
      <c r="AQ44" s="135">
        <f t="shared" si="147"/>
        <v>867</v>
      </c>
      <c r="AR44" s="135">
        <f t="shared" si="147"/>
        <v>867</v>
      </c>
      <c r="AS44" s="135">
        <f t="shared" si="147"/>
        <v>867</v>
      </c>
      <c r="AT44" s="135">
        <f t="shared" si="147"/>
        <v>867</v>
      </c>
      <c r="AU44" s="135">
        <f t="shared" si="147"/>
        <v>884.34</v>
      </c>
      <c r="AV44" s="135">
        <f t="shared" si="147"/>
        <v>884.34</v>
      </c>
      <c r="AW44" s="135">
        <f t="shared" si="147"/>
        <v>884.34</v>
      </c>
      <c r="AX44" s="135">
        <f t="shared" si="147"/>
        <v>884.34</v>
      </c>
      <c r="AY44" s="135">
        <f t="shared" si="147"/>
        <v>884.34</v>
      </c>
      <c r="AZ44" s="135">
        <f t="shared" si="147"/>
        <v>884.34</v>
      </c>
      <c r="BA44" s="135">
        <f t="shared" si="147"/>
        <v>884.34</v>
      </c>
      <c r="BB44" s="135">
        <f t="shared" si="147"/>
        <v>884.34</v>
      </c>
      <c r="BC44" s="135">
        <f t="shared" si="147"/>
        <v>884.34</v>
      </c>
      <c r="BD44" s="135">
        <f t="shared" si="147"/>
        <v>884.34</v>
      </c>
      <c r="BE44" s="135">
        <f t="shared" si="147"/>
        <v>884.34</v>
      </c>
      <c r="BF44" s="135">
        <f t="shared" si="147"/>
        <v>884.34</v>
      </c>
      <c r="BG44" s="135">
        <f t="shared" si="147"/>
        <v>902.02679999999998</v>
      </c>
      <c r="BH44" s="135">
        <f t="shared" si="147"/>
        <v>902.02679999999998</v>
      </c>
      <c r="BI44" s="135">
        <f t="shared" si="147"/>
        <v>902.02679999999998</v>
      </c>
      <c r="BJ44" s="135">
        <f t="shared" si="147"/>
        <v>902.02679999999998</v>
      </c>
      <c r="BK44" s="135">
        <f t="shared" si="147"/>
        <v>902.02679999999998</v>
      </c>
      <c r="BL44" s="135">
        <f t="shared" si="147"/>
        <v>902.02679999999998</v>
      </c>
      <c r="BM44" s="135">
        <f t="shared" si="147"/>
        <v>902.02679999999998</v>
      </c>
      <c r="BN44" s="135">
        <f t="shared" si="147"/>
        <v>902.02679999999998</v>
      </c>
      <c r="BO44" s="135">
        <f t="shared" si="147"/>
        <v>902.02679999999998</v>
      </c>
      <c r="BP44" s="135">
        <f t="shared" si="147"/>
        <v>902.02679999999998</v>
      </c>
      <c r="BQ44" s="135">
        <f t="shared" si="147"/>
        <v>902.02679999999998</v>
      </c>
      <c r="BR44" s="135">
        <f t="shared" si="147"/>
        <v>902.02679999999998</v>
      </c>
      <c r="BS44" s="135">
        <f t="shared" si="147"/>
        <v>920.06733599999995</v>
      </c>
      <c r="BT44" s="135">
        <f t="shared" si="147"/>
        <v>920.06733599999995</v>
      </c>
      <c r="BU44" s="135">
        <f t="shared" si="147"/>
        <v>920.06733599999995</v>
      </c>
      <c r="BV44" s="135">
        <f t="shared" si="147"/>
        <v>920.06733599999995</v>
      </c>
      <c r="BW44" s="135">
        <f t="shared" si="147"/>
        <v>920.06733599999995</v>
      </c>
      <c r="BX44" s="135">
        <f t="shared" si="147"/>
        <v>920.06733599999995</v>
      </c>
      <c r="BY44" s="135">
        <f t="shared" si="147"/>
        <v>920.06733599999995</v>
      </c>
      <c r="BZ44" s="135">
        <f t="shared" si="147"/>
        <v>920.06733599999995</v>
      </c>
      <c r="CA44" s="135">
        <f t="shared" si="147"/>
        <v>920.06733599999995</v>
      </c>
      <c r="CB44" s="135">
        <f t="shared" si="147"/>
        <v>920.06733599999995</v>
      </c>
      <c r="CC44" s="135">
        <f t="shared" si="147"/>
        <v>920.06733599999995</v>
      </c>
      <c r="CD44" s="135">
        <f t="shared" si="147"/>
        <v>920.06733599999995</v>
      </c>
      <c r="CE44" s="135">
        <f t="shared" si="147"/>
        <v>938.46868272000006</v>
      </c>
      <c r="CF44" s="135">
        <f t="shared" si="147"/>
        <v>938.46868272000006</v>
      </c>
      <c r="CG44" s="135">
        <f t="shared" si="147"/>
        <v>938.46868272000006</v>
      </c>
      <c r="CH44" s="135">
        <f t="shared" si="147"/>
        <v>938.46868272000006</v>
      </c>
      <c r="CI44" s="135">
        <f t="shared" si="147"/>
        <v>938.46868272000006</v>
      </c>
      <c r="CJ44" s="135">
        <f t="shared" si="147"/>
        <v>938.46868272000006</v>
      </c>
      <c r="CK44" s="135">
        <f t="shared" si="146"/>
        <v>938.46868272000006</v>
      </c>
      <c r="CL44" s="135">
        <f t="shared" si="146"/>
        <v>938.46868272000006</v>
      </c>
      <c r="CM44" s="135">
        <f t="shared" si="146"/>
        <v>938.46868272000006</v>
      </c>
      <c r="CN44" s="135">
        <f t="shared" si="146"/>
        <v>938.46868272000006</v>
      </c>
      <c r="CO44" s="135">
        <f t="shared" si="146"/>
        <v>938.46868272000006</v>
      </c>
      <c r="CP44" s="135">
        <f t="shared" si="146"/>
        <v>938.46868272000006</v>
      </c>
      <c r="CQ44" s="135">
        <f t="shared" si="146"/>
        <v>957.2380563744</v>
      </c>
      <c r="CR44" s="135">
        <f t="shared" si="146"/>
        <v>957.2380563744</v>
      </c>
      <c r="CS44" s="135">
        <f t="shared" si="146"/>
        <v>957.2380563744</v>
      </c>
      <c r="CT44" s="135">
        <f t="shared" si="146"/>
        <v>957.2380563744</v>
      </c>
      <c r="CU44" s="135">
        <f t="shared" si="146"/>
        <v>957.2380563744</v>
      </c>
      <c r="CV44" s="135">
        <f t="shared" si="146"/>
        <v>957.2380563744</v>
      </c>
      <c r="CW44" s="135">
        <f t="shared" si="146"/>
        <v>957.2380563744</v>
      </c>
      <c r="CX44" s="135">
        <f t="shared" si="146"/>
        <v>957.2380563744</v>
      </c>
      <c r="CY44" s="135">
        <f t="shared" si="146"/>
        <v>957.2380563744</v>
      </c>
      <c r="CZ44" s="135">
        <f t="shared" si="146"/>
        <v>957.2380563744</v>
      </c>
      <c r="DA44" s="135">
        <f t="shared" si="146"/>
        <v>957.2380563744</v>
      </c>
      <c r="DB44" s="135">
        <f t="shared" si="146"/>
        <v>957.2380563744</v>
      </c>
      <c r="DC44" s="135">
        <f t="shared" si="146"/>
        <v>976.38281750188787</v>
      </c>
      <c r="DD44" s="135">
        <f t="shared" si="146"/>
        <v>976.38281750188787</v>
      </c>
      <c r="DE44" s="135">
        <f t="shared" si="146"/>
        <v>976.38281750188787</v>
      </c>
      <c r="DF44" s="135">
        <f t="shared" si="146"/>
        <v>976.38281750188787</v>
      </c>
      <c r="DG44" s="135">
        <f t="shared" si="146"/>
        <v>976.38281750188787</v>
      </c>
      <c r="DH44" s="135">
        <f t="shared" si="146"/>
        <v>976.38281750188787</v>
      </c>
      <c r="DI44" s="135">
        <f t="shared" si="146"/>
        <v>976.38281750188787</v>
      </c>
      <c r="DJ44" s="135">
        <f t="shared" si="146"/>
        <v>976.38281750188787</v>
      </c>
      <c r="DK44" s="135">
        <f t="shared" si="146"/>
        <v>976.38281750188787</v>
      </c>
      <c r="DL44" s="135">
        <f t="shared" si="146"/>
        <v>976.38281750188787</v>
      </c>
      <c r="DM44" s="135">
        <f t="shared" si="146"/>
        <v>976.38281750188787</v>
      </c>
      <c r="DN44" s="135">
        <f t="shared" si="146"/>
        <v>976.38281750188787</v>
      </c>
      <c r="DO44" s="135">
        <f t="shared" si="146"/>
        <v>995.91047385192564</v>
      </c>
      <c r="DP44" s="135">
        <f t="shared" si="146"/>
        <v>995.91047385192564</v>
      </c>
      <c r="DQ44" s="135">
        <f t="shared" si="146"/>
        <v>995.91047385192564</v>
      </c>
      <c r="DR44" s="135">
        <f t="shared" si="146"/>
        <v>995.91047385192564</v>
      </c>
      <c r="DS44" s="135">
        <f t="shared" si="146"/>
        <v>995.91047385192564</v>
      </c>
      <c r="DT44" s="135">
        <f t="shared" si="146"/>
        <v>995.91047385192564</v>
      </c>
      <c r="DU44" s="135">
        <f t="shared" si="146"/>
        <v>995.91047385192564</v>
      </c>
      <c r="DV44" s="135">
        <f t="shared" si="146"/>
        <v>995.91047385192564</v>
      </c>
      <c r="DW44" s="135">
        <f t="shared" si="146"/>
        <v>995.91047385192564</v>
      </c>
      <c r="DX44" s="135">
        <f t="shared" si="146"/>
        <v>995.91047385192564</v>
      </c>
      <c r="DY44" s="135">
        <f t="shared" si="146"/>
        <v>995.91047385192564</v>
      </c>
      <c r="DZ44" s="135">
        <f t="shared" si="146"/>
        <v>995.91047385192564</v>
      </c>
      <c r="EA44" s="135">
        <f t="shared" si="146"/>
        <v>1015.8286833289642</v>
      </c>
      <c r="EB44" s="135">
        <f t="shared" si="146"/>
        <v>1015.8286833289642</v>
      </c>
      <c r="EC44" s="135">
        <f t="shared" si="146"/>
        <v>1015.8286833289642</v>
      </c>
      <c r="ED44" s="135">
        <f t="shared" si="146"/>
        <v>1015.8286833289642</v>
      </c>
      <c r="EE44" s="135">
        <f t="shared" si="146"/>
        <v>1015.8286833289642</v>
      </c>
      <c r="EF44" s="135">
        <f t="shared" si="146"/>
        <v>1015.8286833289642</v>
      </c>
      <c r="EG44" s="135">
        <f t="shared" si="146"/>
        <v>1015.8286833289642</v>
      </c>
      <c r="EH44" s="135">
        <f t="shared" si="146"/>
        <v>1015.8286833289642</v>
      </c>
      <c r="EI44" s="135">
        <f t="shared" si="146"/>
        <v>1015.8286833289642</v>
      </c>
      <c r="EJ44" s="135">
        <f t="shared" si="146"/>
        <v>1015.8286833289642</v>
      </c>
      <c r="EK44" s="135">
        <f t="shared" si="146"/>
        <v>1015.8286833289642</v>
      </c>
      <c r="EL44" s="135">
        <f t="shared" si="146"/>
        <v>1015.8286833289642</v>
      </c>
      <c r="EM44" s="193"/>
    </row>
    <row r="45" spans="1:143" ht="15.75" customHeight="1" x14ac:dyDescent="0.2">
      <c r="A45" s="123">
        <v>1</v>
      </c>
      <c r="B45" s="88">
        <f t="shared" si="139"/>
        <v>26</v>
      </c>
      <c r="C45" s="61" t="s">
        <v>161</v>
      </c>
      <c r="D45" s="241">
        <v>750</v>
      </c>
      <c r="E45" s="134">
        <f t="shared" si="138"/>
        <v>1.1933333333333334</v>
      </c>
      <c r="U45" s="27"/>
      <c r="W45" s="270">
        <v>895</v>
      </c>
      <c r="X45" s="135">
        <f t="shared" si="140"/>
        <v>895</v>
      </c>
      <c r="Y45" s="135">
        <f t="shared" si="147"/>
        <v>895</v>
      </c>
      <c r="Z45" s="135">
        <f t="shared" si="147"/>
        <v>895</v>
      </c>
      <c r="AA45" s="135">
        <f t="shared" si="147"/>
        <v>895</v>
      </c>
      <c r="AB45" s="135">
        <f t="shared" si="147"/>
        <v>895</v>
      </c>
      <c r="AC45" s="135">
        <f t="shared" si="147"/>
        <v>895</v>
      </c>
      <c r="AD45" s="135">
        <f t="shared" si="147"/>
        <v>895</v>
      </c>
      <c r="AE45" s="135">
        <f t="shared" si="147"/>
        <v>895</v>
      </c>
      <c r="AF45" s="135">
        <f t="shared" si="147"/>
        <v>895</v>
      </c>
      <c r="AG45" s="135">
        <f t="shared" si="147"/>
        <v>895</v>
      </c>
      <c r="AH45" s="135">
        <f t="shared" si="147"/>
        <v>895</v>
      </c>
      <c r="AI45" s="135">
        <f t="shared" si="147"/>
        <v>912.9</v>
      </c>
      <c r="AJ45" s="135">
        <f t="shared" si="147"/>
        <v>912.9</v>
      </c>
      <c r="AK45" s="135">
        <f t="shared" si="147"/>
        <v>912.9</v>
      </c>
      <c r="AL45" s="135">
        <f t="shared" si="147"/>
        <v>912.9</v>
      </c>
      <c r="AM45" s="135">
        <f t="shared" si="147"/>
        <v>912.9</v>
      </c>
      <c r="AN45" s="135">
        <f t="shared" si="147"/>
        <v>912.9</v>
      </c>
      <c r="AO45" s="135">
        <f t="shared" si="147"/>
        <v>912.9</v>
      </c>
      <c r="AP45" s="135">
        <f t="shared" si="147"/>
        <v>912.9</v>
      </c>
      <c r="AQ45" s="135">
        <f t="shared" si="147"/>
        <v>912.9</v>
      </c>
      <c r="AR45" s="135">
        <f t="shared" si="147"/>
        <v>912.9</v>
      </c>
      <c r="AS45" s="135">
        <f t="shared" si="147"/>
        <v>912.9</v>
      </c>
      <c r="AT45" s="135">
        <f t="shared" si="147"/>
        <v>912.9</v>
      </c>
      <c r="AU45" s="135">
        <f t="shared" si="147"/>
        <v>931.15800000000002</v>
      </c>
      <c r="AV45" s="135">
        <f t="shared" si="147"/>
        <v>931.15800000000002</v>
      </c>
      <c r="AW45" s="135">
        <f t="shared" si="147"/>
        <v>931.15800000000002</v>
      </c>
      <c r="AX45" s="135">
        <f t="shared" si="147"/>
        <v>931.15800000000002</v>
      </c>
      <c r="AY45" s="135">
        <f t="shared" si="147"/>
        <v>931.15800000000002</v>
      </c>
      <c r="AZ45" s="135">
        <f t="shared" si="147"/>
        <v>931.15800000000002</v>
      </c>
      <c r="BA45" s="135">
        <f t="shared" si="147"/>
        <v>931.15800000000002</v>
      </c>
      <c r="BB45" s="135">
        <f t="shared" si="147"/>
        <v>931.15800000000002</v>
      </c>
      <c r="BC45" s="135">
        <f t="shared" si="147"/>
        <v>931.15800000000002</v>
      </c>
      <c r="BD45" s="135">
        <f t="shared" si="147"/>
        <v>931.15800000000002</v>
      </c>
      <c r="BE45" s="135">
        <f t="shared" si="147"/>
        <v>931.15800000000002</v>
      </c>
      <c r="BF45" s="135">
        <f t="shared" si="147"/>
        <v>931.15800000000002</v>
      </c>
      <c r="BG45" s="135">
        <f t="shared" si="147"/>
        <v>949.78115999999989</v>
      </c>
      <c r="BH45" s="135">
        <f t="shared" si="147"/>
        <v>949.78115999999989</v>
      </c>
      <c r="BI45" s="135">
        <f t="shared" si="147"/>
        <v>949.78115999999989</v>
      </c>
      <c r="BJ45" s="135">
        <f t="shared" si="147"/>
        <v>949.78115999999989</v>
      </c>
      <c r="BK45" s="135">
        <f t="shared" si="147"/>
        <v>949.78115999999989</v>
      </c>
      <c r="BL45" s="135">
        <f t="shared" si="147"/>
        <v>949.78115999999989</v>
      </c>
      <c r="BM45" s="135">
        <f t="shared" si="147"/>
        <v>949.78115999999989</v>
      </c>
      <c r="BN45" s="135">
        <f t="shared" si="147"/>
        <v>949.78115999999989</v>
      </c>
      <c r="BO45" s="135">
        <f t="shared" si="147"/>
        <v>949.78115999999989</v>
      </c>
      <c r="BP45" s="135">
        <f t="shared" si="147"/>
        <v>949.78115999999989</v>
      </c>
      <c r="BQ45" s="135">
        <f t="shared" si="147"/>
        <v>949.78115999999989</v>
      </c>
      <c r="BR45" s="135">
        <f t="shared" si="147"/>
        <v>949.78115999999989</v>
      </c>
      <c r="BS45" s="135">
        <f t="shared" si="147"/>
        <v>968.77678319999995</v>
      </c>
      <c r="BT45" s="135">
        <f t="shared" si="147"/>
        <v>968.77678319999995</v>
      </c>
      <c r="BU45" s="135">
        <f t="shared" si="147"/>
        <v>968.77678319999995</v>
      </c>
      <c r="BV45" s="135">
        <f t="shared" si="147"/>
        <v>968.77678319999995</v>
      </c>
      <c r="BW45" s="135">
        <f t="shared" si="147"/>
        <v>968.77678319999995</v>
      </c>
      <c r="BX45" s="135">
        <f t="shared" si="147"/>
        <v>968.77678319999995</v>
      </c>
      <c r="BY45" s="135">
        <f t="shared" si="147"/>
        <v>968.77678319999995</v>
      </c>
      <c r="BZ45" s="135">
        <f t="shared" si="147"/>
        <v>968.77678319999995</v>
      </c>
      <c r="CA45" s="135">
        <f t="shared" si="147"/>
        <v>968.77678319999995</v>
      </c>
      <c r="CB45" s="135">
        <f t="shared" si="147"/>
        <v>968.77678319999995</v>
      </c>
      <c r="CC45" s="135">
        <f t="shared" si="147"/>
        <v>968.77678319999995</v>
      </c>
      <c r="CD45" s="135">
        <f t="shared" si="147"/>
        <v>968.77678319999995</v>
      </c>
      <c r="CE45" s="135">
        <f t="shared" si="147"/>
        <v>988.15231886399999</v>
      </c>
      <c r="CF45" s="135">
        <f t="shared" si="147"/>
        <v>988.15231886399999</v>
      </c>
      <c r="CG45" s="135">
        <f t="shared" si="147"/>
        <v>988.15231886399999</v>
      </c>
      <c r="CH45" s="135">
        <f t="shared" si="147"/>
        <v>988.15231886399999</v>
      </c>
      <c r="CI45" s="135">
        <f t="shared" si="147"/>
        <v>988.15231886399999</v>
      </c>
      <c r="CJ45" s="135">
        <f t="shared" si="147"/>
        <v>988.15231886399999</v>
      </c>
      <c r="CK45" s="135">
        <f t="shared" si="146"/>
        <v>988.15231886399999</v>
      </c>
      <c r="CL45" s="135">
        <f t="shared" si="146"/>
        <v>988.15231886399999</v>
      </c>
      <c r="CM45" s="135">
        <f t="shared" si="146"/>
        <v>988.15231886399999</v>
      </c>
      <c r="CN45" s="135">
        <f t="shared" si="146"/>
        <v>988.15231886399999</v>
      </c>
      <c r="CO45" s="135">
        <f t="shared" si="146"/>
        <v>988.15231886399999</v>
      </c>
      <c r="CP45" s="135">
        <f t="shared" si="146"/>
        <v>988.15231886399999</v>
      </c>
      <c r="CQ45" s="135">
        <f t="shared" si="146"/>
        <v>1007.91536524128</v>
      </c>
      <c r="CR45" s="135">
        <f t="shared" si="146"/>
        <v>1007.91536524128</v>
      </c>
      <c r="CS45" s="135">
        <f t="shared" si="146"/>
        <v>1007.91536524128</v>
      </c>
      <c r="CT45" s="135">
        <f t="shared" si="146"/>
        <v>1007.91536524128</v>
      </c>
      <c r="CU45" s="135">
        <f t="shared" si="146"/>
        <v>1007.91536524128</v>
      </c>
      <c r="CV45" s="135">
        <f t="shared" si="146"/>
        <v>1007.91536524128</v>
      </c>
      <c r="CW45" s="135">
        <f t="shared" si="146"/>
        <v>1007.91536524128</v>
      </c>
      <c r="CX45" s="135">
        <f t="shared" si="146"/>
        <v>1007.91536524128</v>
      </c>
      <c r="CY45" s="135">
        <f t="shared" si="146"/>
        <v>1007.91536524128</v>
      </c>
      <c r="CZ45" s="135">
        <f t="shared" si="146"/>
        <v>1007.91536524128</v>
      </c>
      <c r="DA45" s="135">
        <f t="shared" si="146"/>
        <v>1007.91536524128</v>
      </c>
      <c r="DB45" s="135">
        <f t="shared" si="146"/>
        <v>1007.91536524128</v>
      </c>
      <c r="DC45" s="135">
        <f t="shared" si="146"/>
        <v>1028.0736725461054</v>
      </c>
      <c r="DD45" s="135">
        <f t="shared" si="146"/>
        <v>1028.0736725461054</v>
      </c>
      <c r="DE45" s="135">
        <f t="shared" si="146"/>
        <v>1028.0736725461054</v>
      </c>
      <c r="DF45" s="135">
        <f t="shared" si="146"/>
        <v>1028.0736725461054</v>
      </c>
      <c r="DG45" s="135">
        <f t="shared" si="146"/>
        <v>1028.0736725461054</v>
      </c>
      <c r="DH45" s="135">
        <f t="shared" si="146"/>
        <v>1028.0736725461054</v>
      </c>
      <c r="DI45" s="135">
        <f t="shared" si="146"/>
        <v>1028.0736725461054</v>
      </c>
      <c r="DJ45" s="135">
        <f t="shared" si="146"/>
        <v>1028.0736725461054</v>
      </c>
      <c r="DK45" s="135">
        <f t="shared" si="146"/>
        <v>1028.0736725461054</v>
      </c>
      <c r="DL45" s="135">
        <f t="shared" si="146"/>
        <v>1028.0736725461054</v>
      </c>
      <c r="DM45" s="135">
        <f t="shared" si="146"/>
        <v>1028.0736725461054</v>
      </c>
      <c r="DN45" s="135">
        <f t="shared" si="146"/>
        <v>1028.0736725461054</v>
      </c>
      <c r="DO45" s="135">
        <f t="shared" si="146"/>
        <v>1048.6351459970276</v>
      </c>
      <c r="DP45" s="135">
        <f t="shared" si="146"/>
        <v>1048.6351459970276</v>
      </c>
      <c r="DQ45" s="135">
        <f t="shared" si="146"/>
        <v>1048.6351459970276</v>
      </c>
      <c r="DR45" s="135">
        <f t="shared" si="146"/>
        <v>1048.6351459970276</v>
      </c>
      <c r="DS45" s="135">
        <f t="shared" si="146"/>
        <v>1048.6351459970276</v>
      </c>
      <c r="DT45" s="135">
        <f t="shared" si="146"/>
        <v>1048.6351459970276</v>
      </c>
      <c r="DU45" s="135">
        <f t="shared" si="146"/>
        <v>1048.6351459970276</v>
      </c>
      <c r="DV45" s="135">
        <f t="shared" si="146"/>
        <v>1048.6351459970276</v>
      </c>
      <c r="DW45" s="135">
        <f t="shared" si="146"/>
        <v>1048.6351459970276</v>
      </c>
      <c r="DX45" s="135">
        <f t="shared" si="146"/>
        <v>1048.6351459970276</v>
      </c>
      <c r="DY45" s="135">
        <f t="shared" si="146"/>
        <v>1048.6351459970276</v>
      </c>
      <c r="DZ45" s="135">
        <f t="shared" si="146"/>
        <v>1048.6351459970276</v>
      </c>
      <c r="EA45" s="135">
        <f t="shared" si="146"/>
        <v>1069.6078489169681</v>
      </c>
      <c r="EB45" s="135">
        <f t="shared" si="146"/>
        <v>1069.6078489169681</v>
      </c>
      <c r="EC45" s="135">
        <f t="shared" si="146"/>
        <v>1069.6078489169681</v>
      </c>
      <c r="ED45" s="135">
        <f t="shared" si="146"/>
        <v>1069.6078489169681</v>
      </c>
      <c r="EE45" s="135">
        <f t="shared" si="146"/>
        <v>1069.6078489169681</v>
      </c>
      <c r="EF45" s="135">
        <f t="shared" si="146"/>
        <v>1069.6078489169681</v>
      </c>
      <c r="EG45" s="135">
        <f t="shared" si="146"/>
        <v>1069.6078489169681</v>
      </c>
      <c r="EH45" s="135">
        <f t="shared" si="146"/>
        <v>1069.6078489169681</v>
      </c>
      <c r="EI45" s="135">
        <f t="shared" si="146"/>
        <v>1069.6078489169681</v>
      </c>
      <c r="EJ45" s="135">
        <f t="shared" si="146"/>
        <v>1069.6078489169681</v>
      </c>
      <c r="EK45" s="135">
        <f t="shared" si="146"/>
        <v>1069.6078489169681</v>
      </c>
      <c r="EL45" s="135">
        <f t="shared" si="146"/>
        <v>1069.6078489169681</v>
      </c>
      <c r="EM45" s="193"/>
    </row>
    <row r="46" spans="1:143" ht="15.75" customHeight="1" x14ac:dyDescent="0.2">
      <c r="A46" s="123">
        <v>1</v>
      </c>
      <c r="B46" s="88">
        <f t="shared" si="139"/>
        <v>27</v>
      </c>
      <c r="C46" s="61" t="s">
        <v>161</v>
      </c>
      <c r="D46" s="241">
        <v>750</v>
      </c>
      <c r="E46" s="134">
        <f t="shared" si="138"/>
        <v>1.0333333333333334</v>
      </c>
      <c r="U46" s="27"/>
      <c r="W46" s="270">
        <v>775</v>
      </c>
      <c r="X46" s="135">
        <f t="shared" ref="X46:AM55" si="148">($D46*$E46)*(1+Rental_Increase3)^(X$3-1)</f>
        <v>775.00000000000011</v>
      </c>
      <c r="Y46" s="135">
        <f t="shared" si="148"/>
        <v>775.00000000000011</v>
      </c>
      <c r="Z46" s="135">
        <f t="shared" si="148"/>
        <v>775.00000000000011</v>
      </c>
      <c r="AA46" s="135">
        <f t="shared" si="148"/>
        <v>775.00000000000011</v>
      </c>
      <c r="AB46" s="135">
        <f t="shared" si="148"/>
        <v>775.00000000000011</v>
      </c>
      <c r="AC46" s="135">
        <f t="shared" si="148"/>
        <v>775.00000000000011</v>
      </c>
      <c r="AD46" s="135">
        <f t="shared" si="148"/>
        <v>775.00000000000011</v>
      </c>
      <c r="AE46" s="135">
        <f t="shared" si="148"/>
        <v>775.00000000000011</v>
      </c>
      <c r="AF46" s="135">
        <f t="shared" si="148"/>
        <v>775.00000000000011</v>
      </c>
      <c r="AG46" s="135">
        <f t="shared" si="148"/>
        <v>775.00000000000011</v>
      </c>
      <c r="AH46" s="135">
        <f t="shared" si="148"/>
        <v>775.00000000000011</v>
      </c>
      <c r="AI46" s="135">
        <f t="shared" si="148"/>
        <v>790.50000000000011</v>
      </c>
      <c r="AJ46" s="135">
        <f t="shared" si="148"/>
        <v>790.50000000000011</v>
      </c>
      <c r="AK46" s="135">
        <f t="shared" si="148"/>
        <v>790.50000000000011</v>
      </c>
      <c r="AL46" s="135">
        <f t="shared" si="148"/>
        <v>790.50000000000011</v>
      </c>
      <c r="AM46" s="135">
        <f t="shared" si="148"/>
        <v>790.50000000000011</v>
      </c>
      <c r="AN46" s="135">
        <f t="shared" si="147"/>
        <v>790.50000000000011</v>
      </c>
      <c r="AO46" s="135">
        <f t="shared" si="147"/>
        <v>790.50000000000011</v>
      </c>
      <c r="AP46" s="135">
        <f t="shared" si="147"/>
        <v>790.50000000000011</v>
      </c>
      <c r="AQ46" s="135">
        <f t="shared" si="147"/>
        <v>790.50000000000011</v>
      </c>
      <c r="AR46" s="135">
        <f t="shared" si="147"/>
        <v>790.50000000000011</v>
      </c>
      <c r="AS46" s="135">
        <f t="shared" si="147"/>
        <v>790.50000000000011</v>
      </c>
      <c r="AT46" s="135">
        <f t="shared" si="147"/>
        <v>790.50000000000011</v>
      </c>
      <c r="AU46" s="135">
        <f t="shared" si="147"/>
        <v>806.31000000000006</v>
      </c>
      <c r="AV46" s="135">
        <f t="shared" si="147"/>
        <v>806.31000000000006</v>
      </c>
      <c r="AW46" s="135">
        <f t="shared" si="147"/>
        <v>806.31000000000006</v>
      </c>
      <c r="AX46" s="135">
        <f t="shared" si="147"/>
        <v>806.31000000000006</v>
      </c>
      <c r="AY46" s="135">
        <f t="shared" si="147"/>
        <v>806.31000000000006</v>
      </c>
      <c r="AZ46" s="135">
        <f t="shared" si="147"/>
        <v>806.31000000000006</v>
      </c>
      <c r="BA46" s="135">
        <f t="shared" si="147"/>
        <v>806.31000000000006</v>
      </c>
      <c r="BB46" s="135">
        <f t="shared" si="147"/>
        <v>806.31000000000006</v>
      </c>
      <c r="BC46" s="135">
        <f t="shared" si="147"/>
        <v>806.31000000000006</v>
      </c>
      <c r="BD46" s="135">
        <f t="shared" si="147"/>
        <v>806.31000000000006</v>
      </c>
      <c r="BE46" s="135">
        <f t="shared" si="147"/>
        <v>806.31000000000006</v>
      </c>
      <c r="BF46" s="135">
        <f t="shared" si="147"/>
        <v>806.31000000000006</v>
      </c>
      <c r="BG46" s="135">
        <f t="shared" si="147"/>
        <v>822.4362000000001</v>
      </c>
      <c r="BH46" s="135">
        <f t="shared" si="147"/>
        <v>822.4362000000001</v>
      </c>
      <c r="BI46" s="135">
        <f t="shared" si="147"/>
        <v>822.4362000000001</v>
      </c>
      <c r="BJ46" s="135">
        <f t="shared" si="147"/>
        <v>822.4362000000001</v>
      </c>
      <c r="BK46" s="135">
        <f t="shared" si="147"/>
        <v>822.4362000000001</v>
      </c>
      <c r="BL46" s="135">
        <f t="shared" si="147"/>
        <v>822.4362000000001</v>
      </c>
      <c r="BM46" s="135">
        <f t="shared" si="147"/>
        <v>822.4362000000001</v>
      </c>
      <c r="BN46" s="135">
        <f t="shared" si="147"/>
        <v>822.4362000000001</v>
      </c>
      <c r="BO46" s="135">
        <f t="shared" si="147"/>
        <v>822.4362000000001</v>
      </c>
      <c r="BP46" s="135">
        <f t="shared" si="147"/>
        <v>822.4362000000001</v>
      </c>
      <c r="BQ46" s="135">
        <f t="shared" si="147"/>
        <v>822.4362000000001</v>
      </c>
      <c r="BR46" s="135">
        <f t="shared" si="147"/>
        <v>822.4362000000001</v>
      </c>
      <c r="BS46" s="135">
        <f t="shared" si="147"/>
        <v>838.88492400000007</v>
      </c>
      <c r="BT46" s="135">
        <f t="shared" si="147"/>
        <v>838.88492400000007</v>
      </c>
      <c r="BU46" s="135">
        <f t="shared" si="147"/>
        <v>838.88492400000007</v>
      </c>
      <c r="BV46" s="135">
        <f t="shared" si="147"/>
        <v>838.88492400000007</v>
      </c>
      <c r="BW46" s="135">
        <f t="shared" si="147"/>
        <v>838.88492400000007</v>
      </c>
      <c r="BX46" s="135">
        <f t="shared" si="147"/>
        <v>838.88492400000007</v>
      </c>
      <c r="BY46" s="135">
        <f t="shared" si="147"/>
        <v>838.88492400000007</v>
      </c>
      <c r="BZ46" s="135">
        <f t="shared" si="147"/>
        <v>838.88492400000007</v>
      </c>
      <c r="CA46" s="135">
        <f t="shared" si="147"/>
        <v>838.88492400000007</v>
      </c>
      <c r="CB46" s="135">
        <f t="shared" si="147"/>
        <v>838.88492400000007</v>
      </c>
      <c r="CC46" s="135">
        <f t="shared" si="147"/>
        <v>838.88492400000007</v>
      </c>
      <c r="CD46" s="135">
        <f t="shared" si="147"/>
        <v>838.88492400000007</v>
      </c>
      <c r="CE46" s="135">
        <f t="shared" si="147"/>
        <v>855.6626224800001</v>
      </c>
      <c r="CF46" s="135">
        <f t="shared" si="147"/>
        <v>855.6626224800001</v>
      </c>
      <c r="CG46" s="135">
        <f t="shared" si="147"/>
        <v>855.6626224800001</v>
      </c>
      <c r="CH46" s="135">
        <f t="shared" si="147"/>
        <v>855.6626224800001</v>
      </c>
      <c r="CI46" s="135">
        <f t="shared" si="147"/>
        <v>855.6626224800001</v>
      </c>
      <c r="CJ46" s="135">
        <f t="shared" si="147"/>
        <v>855.6626224800001</v>
      </c>
      <c r="CK46" s="135">
        <f t="shared" si="146"/>
        <v>855.6626224800001</v>
      </c>
      <c r="CL46" s="135">
        <f t="shared" si="146"/>
        <v>855.6626224800001</v>
      </c>
      <c r="CM46" s="135">
        <f t="shared" si="146"/>
        <v>855.6626224800001</v>
      </c>
      <c r="CN46" s="135">
        <f t="shared" si="146"/>
        <v>855.6626224800001</v>
      </c>
      <c r="CO46" s="135">
        <f t="shared" si="146"/>
        <v>855.6626224800001</v>
      </c>
      <c r="CP46" s="135">
        <f t="shared" si="146"/>
        <v>855.6626224800001</v>
      </c>
      <c r="CQ46" s="135">
        <f t="shared" si="146"/>
        <v>872.77587492960015</v>
      </c>
      <c r="CR46" s="135">
        <f t="shared" si="146"/>
        <v>872.77587492960015</v>
      </c>
      <c r="CS46" s="135">
        <f t="shared" si="146"/>
        <v>872.77587492960015</v>
      </c>
      <c r="CT46" s="135">
        <f t="shared" si="146"/>
        <v>872.77587492960015</v>
      </c>
      <c r="CU46" s="135">
        <f t="shared" si="146"/>
        <v>872.77587492960015</v>
      </c>
      <c r="CV46" s="135">
        <f t="shared" si="146"/>
        <v>872.77587492960015</v>
      </c>
      <c r="CW46" s="135">
        <f t="shared" si="146"/>
        <v>872.77587492960015</v>
      </c>
      <c r="CX46" s="135">
        <f t="shared" si="146"/>
        <v>872.77587492960015</v>
      </c>
      <c r="CY46" s="135">
        <f t="shared" si="146"/>
        <v>872.77587492960015</v>
      </c>
      <c r="CZ46" s="135">
        <f t="shared" si="146"/>
        <v>872.77587492960015</v>
      </c>
      <c r="DA46" s="135">
        <f t="shared" si="146"/>
        <v>872.77587492960015</v>
      </c>
      <c r="DB46" s="135">
        <f t="shared" si="146"/>
        <v>872.77587492960015</v>
      </c>
      <c r="DC46" s="135">
        <f t="shared" si="146"/>
        <v>890.23139242819195</v>
      </c>
      <c r="DD46" s="135">
        <f t="shared" si="146"/>
        <v>890.23139242819195</v>
      </c>
      <c r="DE46" s="135">
        <f t="shared" si="146"/>
        <v>890.23139242819195</v>
      </c>
      <c r="DF46" s="135">
        <f t="shared" si="146"/>
        <v>890.23139242819195</v>
      </c>
      <c r="DG46" s="135">
        <f t="shared" si="146"/>
        <v>890.23139242819195</v>
      </c>
      <c r="DH46" s="135">
        <f t="shared" si="146"/>
        <v>890.23139242819195</v>
      </c>
      <c r="DI46" s="135">
        <f t="shared" si="146"/>
        <v>890.23139242819195</v>
      </c>
      <c r="DJ46" s="135">
        <f t="shared" si="146"/>
        <v>890.23139242819195</v>
      </c>
      <c r="DK46" s="135">
        <f t="shared" si="146"/>
        <v>890.23139242819195</v>
      </c>
      <c r="DL46" s="135">
        <f t="shared" si="146"/>
        <v>890.23139242819195</v>
      </c>
      <c r="DM46" s="135">
        <f t="shared" si="146"/>
        <v>890.23139242819195</v>
      </c>
      <c r="DN46" s="135">
        <f t="shared" si="146"/>
        <v>890.23139242819195</v>
      </c>
      <c r="DO46" s="135">
        <f t="shared" si="146"/>
        <v>908.03602027675595</v>
      </c>
      <c r="DP46" s="135">
        <f t="shared" si="146"/>
        <v>908.03602027675595</v>
      </c>
      <c r="DQ46" s="135">
        <f t="shared" si="146"/>
        <v>908.03602027675595</v>
      </c>
      <c r="DR46" s="135">
        <f t="shared" si="146"/>
        <v>908.03602027675595</v>
      </c>
      <c r="DS46" s="135">
        <f t="shared" si="146"/>
        <v>908.03602027675595</v>
      </c>
      <c r="DT46" s="135">
        <f t="shared" si="146"/>
        <v>908.03602027675595</v>
      </c>
      <c r="DU46" s="135">
        <f t="shared" si="146"/>
        <v>908.03602027675595</v>
      </c>
      <c r="DV46" s="135">
        <f t="shared" si="146"/>
        <v>908.03602027675595</v>
      </c>
      <c r="DW46" s="135">
        <f t="shared" ref="DW46:EL46" si="149">($D46*$E46)*(1+Rental_Increase3)^(DW$3-1)</f>
        <v>908.03602027675595</v>
      </c>
      <c r="DX46" s="135">
        <f t="shared" si="149"/>
        <v>908.03602027675595</v>
      </c>
      <c r="DY46" s="135">
        <f t="shared" si="149"/>
        <v>908.03602027675595</v>
      </c>
      <c r="DZ46" s="135">
        <f t="shared" si="149"/>
        <v>908.03602027675595</v>
      </c>
      <c r="EA46" s="135">
        <f t="shared" si="149"/>
        <v>926.19674068229108</v>
      </c>
      <c r="EB46" s="135">
        <f t="shared" si="149"/>
        <v>926.19674068229108</v>
      </c>
      <c r="EC46" s="135">
        <f t="shared" si="149"/>
        <v>926.19674068229108</v>
      </c>
      <c r="ED46" s="135">
        <f t="shared" si="149"/>
        <v>926.19674068229108</v>
      </c>
      <c r="EE46" s="135">
        <f t="shared" si="149"/>
        <v>926.19674068229108</v>
      </c>
      <c r="EF46" s="135">
        <f t="shared" si="149"/>
        <v>926.19674068229108</v>
      </c>
      <c r="EG46" s="135">
        <f t="shared" si="149"/>
        <v>926.19674068229108</v>
      </c>
      <c r="EH46" s="135">
        <f t="shared" si="149"/>
        <v>926.19674068229108</v>
      </c>
      <c r="EI46" s="135">
        <f t="shared" si="149"/>
        <v>926.19674068229108</v>
      </c>
      <c r="EJ46" s="135">
        <f t="shared" si="149"/>
        <v>926.19674068229108</v>
      </c>
      <c r="EK46" s="135">
        <f t="shared" si="149"/>
        <v>926.19674068229108</v>
      </c>
      <c r="EL46" s="135">
        <f t="shared" si="149"/>
        <v>926.19674068229108</v>
      </c>
      <c r="EM46" s="193"/>
    </row>
    <row r="47" spans="1:143" ht="15.75" customHeight="1" x14ac:dyDescent="0.2">
      <c r="A47" s="123">
        <v>1</v>
      </c>
      <c r="B47" s="88">
        <f t="shared" si="139"/>
        <v>28</v>
      </c>
      <c r="C47" s="61" t="s">
        <v>161</v>
      </c>
      <c r="D47" s="241">
        <v>750</v>
      </c>
      <c r="E47" s="134">
        <f t="shared" si="138"/>
        <v>1.1333333333333333</v>
      </c>
      <c r="U47" s="27"/>
      <c r="W47" s="270">
        <v>850</v>
      </c>
      <c r="X47" s="135">
        <f t="shared" si="148"/>
        <v>850</v>
      </c>
      <c r="Y47" s="135">
        <f t="shared" ref="Y47:CJ50" si="150">($D47*$E47)*(1+Rental_Increase3)^(Y$3-1)</f>
        <v>850</v>
      </c>
      <c r="Z47" s="135">
        <f t="shared" si="150"/>
        <v>850</v>
      </c>
      <c r="AA47" s="135">
        <f t="shared" si="150"/>
        <v>850</v>
      </c>
      <c r="AB47" s="135">
        <f t="shared" si="150"/>
        <v>850</v>
      </c>
      <c r="AC47" s="135">
        <f t="shared" si="150"/>
        <v>850</v>
      </c>
      <c r="AD47" s="135">
        <f t="shared" si="150"/>
        <v>850</v>
      </c>
      <c r="AE47" s="135">
        <f t="shared" si="150"/>
        <v>850</v>
      </c>
      <c r="AF47" s="135">
        <f t="shared" si="150"/>
        <v>850</v>
      </c>
      <c r="AG47" s="135">
        <f t="shared" si="150"/>
        <v>850</v>
      </c>
      <c r="AH47" s="135">
        <f t="shared" si="150"/>
        <v>850</v>
      </c>
      <c r="AI47" s="135">
        <f t="shared" si="150"/>
        <v>867</v>
      </c>
      <c r="AJ47" s="135">
        <f t="shared" si="150"/>
        <v>867</v>
      </c>
      <c r="AK47" s="135">
        <f t="shared" si="150"/>
        <v>867</v>
      </c>
      <c r="AL47" s="135">
        <f t="shared" si="150"/>
        <v>867</v>
      </c>
      <c r="AM47" s="135">
        <f t="shared" si="150"/>
        <v>867</v>
      </c>
      <c r="AN47" s="135">
        <f t="shared" si="150"/>
        <v>867</v>
      </c>
      <c r="AO47" s="135">
        <f t="shared" si="150"/>
        <v>867</v>
      </c>
      <c r="AP47" s="135">
        <f t="shared" si="150"/>
        <v>867</v>
      </c>
      <c r="AQ47" s="135">
        <f t="shared" si="150"/>
        <v>867</v>
      </c>
      <c r="AR47" s="135">
        <f t="shared" si="150"/>
        <v>867</v>
      </c>
      <c r="AS47" s="135">
        <f t="shared" si="150"/>
        <v>867</v>
      </c>
      <c r="AT47" s="135">
        <f t="shared" si="150"/>
        <v>867</v>
      </c>
      <c r="AU47" s="135">
        <f t="shared" si="150"/>
        <v>884.34</v>
      </c>
      <c r="AV47" s="135">
        <f t="shared" si="150"/>
        <v>884.34</v>
      </c>
      <c r="AW47" s="135">
        <f t="shared" si="150"/>
        <v>884.34</v>
      </c>
      <c r="AX47" s="135">
        <f t="shared" si="150"/>
        <v>884.34</v>
      </c>
      <c r="AY47" s="135">
        <f t="shared" si="150"/>
        <v>884.34</v>
      </c>
      <c r="AZ47" s="135">
        <f t="shared" si="150"/>
        <v>884.34</v>
      </c>
      <c r="BA47" s="135">
        <f t="shared" si="150"/>
        <v>884.34</v>
      </c>
      <c r="BB47" s="135">
        <f t="shared" si="150"/>
        <v>884.34</v>
      </c>
      <c r="BC47" s="135">
        <f t="shared" si="150"/>
        <v>884.34</v>
      </c>
      <c r="BD47" s="135">
        <f t="shared" si="150"/>
        <v>884.34</v>
      </c>
      <c r="BE47" s="135">
        <f t="shared" si="150"/>
        <v>884.34</v>
      </c>
      <c r="BF47" s="135">
        <f t="shared" si="150"/>
        <v>884.34</v>
      </c>
      <c r="BG47" s="135">
        <f t="shared" si="150"/>
        <v>902.02679999999998</v>
      </c>
      <c r="BH47" s="135">
        <f t="shared" si="150"/>
        <v>902.02679999999998</v>
      </c>
      <c r="BI47" s="135">
        <f t="shared" si="150"/>
        <v>902.02679999999998</v>
      </c>
      <c r="BJ47" s="135">
        <f t="shared" si="150"/>
        <v>902.02679999999998</v>
      </c>
      <c r="BK47" s="135">
        <f t="shared" si="150"/>
        <v>902.02679999999998</v>
      </c>
      <c r="BL47" s="135">
        <f t="shared" si="150"/>
        <v>902.02679999999998</v>
      </c>
      <c r="BM47" s="135">
        <f t="shared" si="150"/>
        <v>902.02679999999998</v>
      </c>
      <c r="BN47" s="135">
        <f t="shared" si="150"/>
        <v>902.02679999999998</v>
      </c>
      <c r="BO47" s="135">
        <f t="shared" si="150"/>
        <v>902.02679999999998</v>
      </c>
      <c r="BP47" s="135">
        <f t="shared" si="150"/>
        <v>902.02679999999998</v>
      </c>
      <c r="BQ47" s="135">
        <f t="shared" si="150"/>
        <v>902.02679999999998</v>
      </c>
      <c r="BR47" s="135">
        <f t="shared" si="150"/>
        <v>902.02679999999998</v>
      </c>
      <c r="BS47" s="135">
        <f t="shared" si="150"/>
        <v>920.06733599999995</v>
      </c>
      <c r="BT47" s="135">
        <f t="shared" si="150"/>
        <v>920.06733599999995</v>
      </c>
      <c r="BU47" s="135">
        <f t="shared" si="150"/>
        <v>920.06733599999995</v>
      </c>
      <c r="BV47" s="135">
        <f t="shared" si="150"/>
        <v>920.06733599999995</v>
      </c>
      <c r="BW47" s="135">
        <f t="shared" si="150"/>
        <v>920.06733599999995</v>
      </c>
      <c r="BX47" s="135">
        <f t="shared" si="150"/>
        <v>920.06733599999995</v>
      </c>
      <c r="BY47" s="135">
        <f t="shared" si="150"/>
        <v>920.06733599999995</v>
      </c>
      <c r="BZ47" s="135">
        <f t="shared" si="150"/>
        <v>920.06733599999995</v>
      </c>
      <c r="CA47" s="135">
        <f t="shared" si="150"/>
        <v>920.06733599999995</v>
      </c>
      <c r="CB47" s="135">
        <f t="shared" si="150"/>
        <v>920.06733599999995</v>
      </c>
      <c r="CC47" s="135">
        <f t="shared" si="150"/>
        <v>920.06733599999995</v>
      </c>
      <c r="CD47" s="135">
        <f t="shared" si="150"/>
        <v>920.06733599999995</v>
      </c>
      <c r="CE47" s="135">
        <f t="shared" si="150"/>
        <v>938.46868272000006</v>
      </c>
      <c r="CF47" s="135">
        <f t="shared" si="150"/>
        <v>938.46868272000006</v>
      </c>
      <c r="CG47" s="135">
        <f t="shared" si="150"/>
        <v>938.46868272000006</v>
      </c>
      <c r="CH47" s="135">
        <f t="shared" si="150"/>
        <v>938.46868272000006</v>
      </c>
      <c r="CI47" s="135">
        <f t="shared" si="150"/>
        <v>938.46868272000006</v>
      </c>
      <c r="CJ47" s="135">
        <f t="shared" si="150"/>
        <v>938.46868272000006</v>
      </c>
      <c r="CK47" s="135">
        <f t="shared" ref="CK47:EL49" si="151">($D47*$E47)*(1+Rental_Increase3)^(CK$3-1)</f>
        <v>938.46868272000006</v>
      </c>
      <c r="CL47" s="135">
        <f t="shared" si="151"/>
        <v>938.46868272000006</v>
      </c>
      <c r="CM47" s="135">
        <f t="shared" si="151"/>
        <v>938.46868272000006</v>
      </c>
      <c r="CN47" s="135">
        <f t="shared" si="151"/>
        <v>938.46868272000006</v>
      </c>
      <c r="CO47" s="135">
        <f t="shared" si="151"/>
        <v>938.46868272000006</v>
      </c>
      <c r="CP47" s="135">
        <f t="shared" si="151"/>
        <v>938.46868272000006</v>
      </c>
      <c r="CQ47" s="135">
        <f t="shared" si="151"/>
        <v>957.2380563744</v>
      </c>
      <c r="CR47" s="135">
        <f t="shared" si="151"/>
        <v>957.2380563744</v>
      </c>
      <c r="CS47" s="135">
        <f t="shared" si="151"/>
        <v>957.2380563744</v>
      </c>
      <c r="CT47" s="135">
        <f t="shared" si="151"/>
        <v>957.2380563744</v>
      </c>
      <c r="CU47" s="135">
        <f t="shared" si="151"/>
        <v>957.2380563744</v>
      </c>
      <c r="CV47" s="135">
        <f t="shared" si="151"/>
        <v>957.2380563744</v>
      </c>
      <c r="CW47" s="135">
        <f t="shared" si="151"/>
        <v>957.2380563744</v>
      </c>
      <c r="CX47" s="135">
        <f t="shared" si="151"/>
        <v>957.2380563744</v>
      </c>
      <c r="CY47" s="135">
        <f t="shared" si="151"/>
        <v>957.2380563744</v>
      </c>
      <c r="CZ47" s="135">
        <f t="shared" si="151"/>
        <v>957.2380563744</v>
      </c>
      <c r="DA47" s="135">
        <f t="shared" si="151"/>
        <v>957.2380563744</v>
      </c>
      <c r="DB47" s="135">
        <f t="shared" si="151"/>
        <v>957.2380563744</v>
      </c>
      <c r="DC47" s="135">
        <f t="shared" si="151"/>
        <v>976.38281750188787</v>
      </c>
      <c r="DD47" s="135">
        <f t="shared" si="151"/>
        <v>976.38281750188787</v>
      </c>
      <c r="DE47" s="135">
        <f t="shared" si="151"/>
        <v>976.38281750188787</v>
      </c>
      <c r="DF47" s="135">
        <f t="shared" si="151"/>
        <v>976.38281750188787</v>
      </c>
      <c r="DG47" s="135">
        <f t="shared" si="151"/>
        <v>976.38281750188787</v>
      </c>
      <c r="DH47" s="135">
        <f t="shared" si="151"/>
        <v>976.38281750188787</v>
      </c>
      <c r="DI47" s="135">
        <f t="shared" si="151"/>
        <v>976.38281750188787</v>
      </c>
      <c r="DJ47" s="135">
        <f t="shared" si="151"/>
        <v>976.38281750188787</v>
      </c>
      <c r="DK47" s="135">
        <f t="shared" si="151"/>
        <v>976.38281750188787</v>
      </c>
      <c r="DL47" s="135">
        <f t="shared" si="151"/>
        <v>976.38281750188787</v>
      </c>
      <c r="DM47" s="135">
        <f t="shared" si="151"/>
        <v>976.38281750188787</v>
      </c>
      <c r="DN47" s="135">
        <f t="shared" si="151"/>
        <v>976.38281750188787</v>
      </c>
      <c r="DO47" s="135">
        <f t="shared" si="151"/>
        <v>995.91047385192564</v>
      </c>
      <c r="DP47" s="135">
        <f t="shared" si="151"/>
        <v>995.91047385192564</v>
      </c>
      <c r="DQ47" s="135">
        <f t="shared" si="151"/>
        <v>995.91047385192564</v>
      </c>
      <c r="DR47" s="135">
        <f t="shared" si="151"/>
        <v>995.91047385192564</v>
      </c>
      <c r="DS47" s="135">
        <f t="shared" si="151"/>
        <v>995.91047385192564</v>
      </c>
      <c r="DT47" s="135">
        <f t="shared" si="151"/>
        <v>995.91047385192564</v>
      </c>
      <c r="DU47" s="135">
        <f t="shared" si="151"/>
        <v>995.91047385192564</v>
      </c>
      <c r="DV47" s="135">
        <f t="shared" si="151"/>
        <v>995.91047385192564</v>
      </c>
      <c r="DW47" s="135">
        <f t="shared" si="151"/>
        <v>995.91047385192564</v>
      </c>
      <c r="DX47" s="135">
        <f t="shared" si="151"/>
        <v>995.91047385192564</v>
      </c>
      <c r="DY47" s="135">
        <f t="shared" si="151"/>
        <v>995.91047385192564</v>
      </c>
      <c r="DZ47" s="135">
        <f t="shared" si="151"/>
        <v>995.91047385192564</v>
      </c>
      <c r="EA47" s="135">
        <f t="shared" si="151"/>
        <v>1015.8286833289642</v>
      </c>
      <c r="EB47" s="135">
        <f t="shared" si="151"/>
        <v>1015.8286833289642</v>
      </c>
      <c r="EC47" s="135">
        <f t="shared" si="151"/>
        <v>1015.8286833289642</v>
      </c>
      <c r="ED47" s="135">
        <f t="shared" si="151"/>
        <v>1015.8286833289642</v>
      </c>
      <c r="EE47" s="135">
        <f t="shared" si="151"/>
        <v>1015.8286833289642</v>
      </c>
      <c r="EF47" s="135">
        <f t="shared" si="151"/>
        <v>1015.8286833289642</v>
      </c>
      <c r="EG47" s="135">
        <f t="shared" si="151"/>
        <v>1015.8286833289642</v>
      </c>
      <c r="EH47" s="135">
        <f t="shared" si="151"/>
        <v>1015.8286833289642</v>
      </c>
      <c r="EI47" s="135">
        <f t="shared" si="151"/>
        <v>1015.8286833289642</v>
      </c>
      <c r="EJ47" s="135">
        <f t="shared" si="151"/>
        <v>1015.8286833289642</v>
      </c>
      <c r="EK47" s="135">
        <f t="shared" si="151"/>
        <v>1015.8286833289642</v>
      </c>
      <c r="EL47" s="135">
        <f t="shared" si="151"/>
        <v>1015.8286833289642</v>
      </c>
      <c r="EM47" s="193"/>
    </row>
    <row r="48" spans="1:143" ht="15.75" customHeight="1" x14ac:dyDescent="0.2">
      <c r="A48" s="123">
        <v>1</v>
      </c>
      <c r="B48" s="88">
        <f t="shared" si="139"/>
        <v>29</v>
      </c>
      <c r="C48" s="61" t="s">
        <v>161</v>
      </c>
      <c r="D48" s="241">
        <v>750</v>
      </c>
      <c r="E48" s="134">
        <f t="shared" si="138"/>
        <v>1</v>
      </c>
      <c r="U48" s="27"/>
      <c r="W48" s="270">
        <v>750</v>
      </c>
      <c r="X48" s="135">
        <f t="shared" si="148"/>
        <v>750</v>
      </c>
      <c r="Y48" s="135">
        <f t="shared" si="150"/>
        <v>750</v>
      </c>
      <c r="Z48" s="135">
        <f t="shared" si="150"/>
        <v>750</v>
      </c>
      <c r="AA48" s="135">
        <f t="shared" si="150"/>
        <v>750</v>
      </c>
      <c r="AB48" s="135">
        <f t="shared" si="150"/>
        <v>750</v>
      </c>
      <c r="AC48" s="135">
        <f t="shared" si="150"/>
        <v>750</v>
      </c>
      <c r="AD48" s="135">
        <f t="shared" si="150"/>
        <v>750</v>
      </c>
      <c r="AE48" s="135">
        <f t="shared" si="150"/>
        <v>750</v>
      </c>
      <c r="AF48" s="135">
        <f t="shared" si="150"/>
        <v>750</v>
      </c>
      <c r="AG48" s="135">
        <f t="shared" si="150"/>
        <v>750</v>
      </c>
      <c r="AH48" s="135">
        <f t="shared" si="150"/>
        <v>750</v>
      </c>
      <c r="AI48" s="135">
        <f t="shared" si="150"/>
        <v>765</v>
      </c>
      <c r="AJ48" s="135">
        <f t="shared" si="150"/>
        <v>765</v>
      </c>
      <c r="AK48" s="135">
        <f t="shared" si="150"/>
        <v>765</v>
      </c>
      <c r="AL48" s="135">
        <f t="shared" si="150"/>
        <v>765</v>
      </c>
      <c r="AM48" s="135">
        <f t="shared" si="150"/>
        <v>765</v>
      </c>
      <c r="AN48" s="135">
        <f t="shared" si="150"/>
        <v>765</v>
      </c>
      <c r="AO48" s="135">
        <f t="shared" si="150"/>
        <v>765</v>
      </c>
      <c r="AP48" s="135">
        <f t="shared" si="150"/>
        <v>765</v>
      </c>
      <c r="AQ48" s="135">
        <f t="shared" si="150"/>
        <v>765</v>
      </c>
      <c r="AR48" s="135">
        <f t="shared" si="150"/>
        <v>765</v>
      </c>
      <c r="AS48" s="135">
        <f t="shared" si="150"/>
        <v>765</v>
      </c>
      <c r="AT48" s="135">
        <f t="shared" si="150"/>
        <v>765</v>
      </c>
      <c r="AU48" s="135">
        <f t="shared" si="150"/>
        <v>780.3</v>
      </c>
      <c r="AV48" s="135">
        <f t="shared" si="150"/>
        <v>780.3</v>
      </c>
      <c r="AW48" s="135">
        <f t="shared" si="150"/>
        <v>780.3</v>
      </c>
      <c r="AX48" s="135">
        <f t="shared" si="150"/>
        <v>780.3</v>
      </c>
      <c r="AY48" s="135">
        <f t="shared" si="150"/>
        <v>780.3</v>
      </c>
      <c r="AZ48" s="135">
        <f t="shared" si="150"/>
        <v>780.3</v>
      </c>
      <c r="BA48" s="135">
        <f t="shared" si="150"/>
        <v>780.3</v>
      </c>
      <c r="BB48" s="135">
        <f t="shared" si="150"/>
        <v>780.3</v>
      </c>
      <c r="BC48" s="135">
        <f t="shared" si="150"/>
        <v>780.3</v>
      </c>
      <c r="BD48" s="135">
        <f t="shared" si="150"/>
        <v>780.3</v>
      </c>
      <c r="BE48" s="135">
        <f t="shared" si="150"/>
        <v>780.3</v>
      </c>
      <c r="BF48" s="135">
        <f t="shared" si="150"/>
        <v>780.3</v>
      </c>
      <c r="BG48" s="135">
        <f t="shared" si="150"/>
        <v>795.90599999999995</v>
      </c>
      <c r="BH48" s="135">
        <f t="shared" si="150"/>
        <v>795.90599999999995</v>
      </c>
      <c r="BI48" s="135">
        <f t="shared" si="150"/>
        <v>795.90599999999995</v>
      </c>
      <c r="BJ48" s="135">
        <f t="shared" si="150"/>
        <v>795.90599999999995</v>
      </c>
      <c r="BK48" s="135">
        <f t="shared" si="150"/>
        <v>795.90599999999995</v>
      </c>
      <c r="BL48" s="135">
        <f t="shared" si="150"/>
        <v>795.90599999999995</v>
      </c>
      <c r="BM48" s="135">
        <f t="shared" si="150"/>
        <v>795.90599999999995</v>
      </c>
      <c r="BN48" s="135">
        <f t="shared" si="150"/>
        <v>795.90599999999995</v>
      </c>
      <c r="BO48" s="135">
        <f t="shared" si="150"/>
        <v>795.90599999999995</v>
      </c>
      <c r="BP48" s="135">
        <f t="shared" si="150"/>
        <v>795.90599999999995</v>
      </c>
      <c r="BQ48" s="135">
        <f t="shared" si="150"/>
        <v>795.90599999999995</v>
      </c>
      <c r="BR48" s="135">
        <f t="shared" si="150"/>
        <v>795.90599999999995</v>
      </c>
      <c r="BS48" s="135">
        <f t="shared" si="150"/>
        <v>811.82411999999999</v>
      </c>
      <c r="BT48" s="135">
        <f t="shared" si="150"/>
        <v>811.82411999999999</v>
      </c>
      <c r="BU48" s="135">
        <f t="shared" si="150"/>
        <v>811.82411999999999</v>
      </c>
      <c r="BV48" s="135">
        <f t="shared" si="150"/>
        <v>811.82411999999999</v>
      </c>
      <c r="BW48" s="135">
        <f t="shared" si="150"/>
        <v>811.82411999999999</v>
      </c>
      <c r="BX48" s="135">
        <f t="shared" si="150"/>
        <v>811.82411999999999</v>
      </c>
      <c r="BY48" s="135">
        <f t="shared" si="150"/>
        <v>811.82411999999999</v>
      </c>
      <c r="BZ48" s="135">
        <f t="shared" si="150"/>
        <v>811.82411999999999</v>
      </c>
      <c r="CA48" s="135">
        <f t="shared" si="150"/>
        <v>811.82411999999999</v>
      </c>
      <c r="CB48" s="135">
        <f t="shared" si="150"/>
        <v>811.82411999999999</v>
      </c>
      <c r="CC48" s="135">
        <f t="shared" si="150"/>
        <v>811.82411999999999</v>
      </c>
      <c r="CD48" s="135">
        <f t="shared" si="150"/>
        <v>811.82411999999999</v>
      </c>
      <c r="CE48" s="135">
        <f t="shared" si="150"/>
        <v>828.06060239999999</v>
      </c>
      <c r="CF48" s="135">
        <f t="shared" si="150"/>
        <v>828.06060239999999</v>
      </c>
      <c r="CG48" s="135">
        <f t="shared" si="150"/>
        <v>828.06060239999999</v>
      </c>
      <c r="CH48" s="135">
        <f t="shared" si="150"/>
        <v>828.06060239999999</v>
      </c>
      <c r="CI48" s="135">
        <f t="shared" si="150"/>
        <v>828.06060239999999</v>
      </c>
      <c r="CJ48" s="135">
        <f t="shared" si="150"/>
        <v>828.06060239999999</v>
      </c>
      <c r="CK48" s="135">
        <f t="shared" si="151"/>
        <v>828.06060239999999</v>
      </c>
      <c r="CL48" s="135">
        <f t="shared" si="151"/>
        <v>828.06060239999999</v>
      </c>
      <c r="CM48" s="135">
        <f t="shared" si="151"/>
        <v>828.06060239999999</v>
      </c>
      <c r="CN48" s="135">
        <f t="shared" si="151"/>
        <v>828.06060239999999</v>
      </c>
      <c r="CO48" s="135">
        <f t="shared" si="151"/>
        <v>828.06060239999999</v>
      </c>
      <c r="CP48" s="135">
        <f t="shared" si="151"/>
        <v>828.06060239999999</v>
      </c>
      <c r="CQ48" s="135">
        <f t="shared" si="151"/>
        <v>844.62181444800001</v>
      </c>
      <c r="CR48" s="135">
        <f t="shared" si="151"/>
        <v>844.62181444800001</v>
      </c>
      <c r="CS48" s="135">
        <f t="shared" si="151"/>
        <v>844.62181444800001</v>
      </c>
      <c r="CT48" s="135">
        <f t="shared" si="151"/>
        <v>844.62181444800001</v>
      </c>
      <c r="CU48" s="135">
        <f t="shared" si="151"/>
        <v>844.62181444800001</v>
      </c>
      <c r="CV48" s="135">
        <f t="shared" si="151"/>
        <v>844.62181444800001</v>
      </c>
      <c r="CW48" s="135">
        <f t="shared" si="151"/>
        <v>844.62181444800001</v>
      </c>
      <c r="CX48" s="135">
        <f t="shared" si="151"/>
        <v>844.62181444800001</v>
      </c>
      <c r="CY48" s="135">
        <f t="shared" si="151"/>
        <v>844.62181444800001</v>
      </c>
      <c r="CZ48" s="135">
        <f t="shared" si="151"/>
        <v>844.62181444800001</v>
      </c>
      <c r="DA48" s="135">
        <f t="shared" si="151"/>
        <v>844.62181444800001</v>
      </c>
      <c r="DB48" s="135">
        <f t="shared" si="151"/>
        <v>844.62181444800001</v>
      </c>
      <c r="DC48" s="135">
        <f t="shared" si="151"/>
        <v>861.51425073695987</v>
      </c>
      <c r="DD48" s="135">
        <f t="shared" si="151"/>
        <v>861.51425073695987</v>
      </c>
      <c r="DE48" s="135">
        <f t="shared" si="151"/>
        <v>861.51425073695987</v>
      </c>
      <c r="DF48" s="135">
        <f t="shared" si="151"/>
        <v>861.51425073695987</v>
      </c>
      <c r="DG48" s="135">
        <f t="shared" si="151"/>
        <v>861.51425073695987</v>
      </c>
      <c r="DH48" s="135">
        <f t="shared" si="151"/>
        <v>861.51425073695987</v>
      </c>
      <c r="DI48" s="135">
        <f t="shared" si="151"/>
        <v>861.51425073695987</v>
      </c>
      <c r="DJ48" s="135">
        <f t="shared" si="151"/>
        <v>861.51425073695987</v>
      </c>
      <c r="DK48" s="135">
        <f t="shared" si="151"/>
        <v>861.51425073695987</v>
      </c>
      <c r="DL48" s="135">
        <f t="shared" si="151"/>
        <v>861.51425073695987</v>
      </c>
      <c r="DM48" s="135">
        <f t="shared" si="151"/>
        <v>861.51425073695987</v>
      </c>
      <c r="DN48" s="135">
        <f t="shared" si="151"/>
        <v>861.51425073695987</v>
      </c>
      <c r="DO48" s="135">
        <f t="shared" si="151"/>
        <v>878.74453575169912</v>
      </c>
      <c r="DP48" s="135">
        <f t="shared" si="151"/>
        <v>878.74453575169912</v>
      </c>
      <c r="DQ48" s="135">
        <f t="shared" si="151"/>
        <v>878.74453575169912</v>
      </c>
      <c r="DR48" s="135">
        <f t="shared" si="151"/>
        <v>878.74453575169912</v>
      </c>
      <c r="DS48" s="135">
        <f t="shared" si="151"/>
        <v>878.74453575169912</v>
      </c>
      <c r="DT48" s="135">
        <f t="shared" si="151"/>
        <v>878.74453575169912</v>
      </c>
      <c r="DU48" s="135">
        <f t="shared" si="151"/>
        <v>878.74453575169912</v>
      </c>
      <c r="DV48" s="135">
        <f t="shared" si="151"/>
        <v>878.74453575169912</v>
      </c>
      <c r="DW48" s="135">
        <f t="shared" si="151"/>
        <v>878.74453575169912</v>
      </c>
      <c r="DX48" s="135">
        <f t="shared" si="151"/>
        <v>878.74453575169912</v>
      </c>
      <c r="DY48" s="135">
        <f t="shared" si="151"/>
        <v>878.74453575169912</v>
      </c>
      <c r="DZ48" s="135">
        <f t="shared" si="151"/>
        <v>878.74453575169912</v>
      </c>
      <c r="EA48" s="135">
        <f t="shared" si="151"/>
        <v>896.31942646673315</v>
      </c>
      <c r="EB48" s="135">
        <f t="shared" si="151"/>
        <v>896.31942646673315</v>
      </c>
      <c r="EC48" s="135">
        <f t="shared" si="151"/>
        <v>896.31942646673315</v>
      </c>
      <c r="ED48" s="135">
        <f t="shared" si="151"/>
        <v>896.31942646673315</v>
      </c>
      <c r="EE48" s="135">
        <f t="shared" si="151"/>
        <v>896.31942646673315</v>
      </c>
      <c r="EF48" s="135">
        <f t="shared" si="151"/>
        <v>896.31942646673315</v>
      </c>
      <c r="EG48" s="135">
        <f t="shared" si="151"/>
        <v>896.31942646673315</v>
      </c>
      <c r="EH48" s="135">
        <f t="shared" si="151"/>
        <v>896.31942646673315</v>
      </c>
      <c r="EI48" s="135">
        <f t="shared" si="151"/>
        <v>896.31942646673315</v>
      </c>
      <c r="EJ48" s="135">
        <f t="shared" si="151"/>
        <v>896.31942646673315</v>
      </c>
      <c r="EK48" s="135">
        <f t="shared" si="151"/>
        <v>896.31942646673315</v>
      </c>
      <c r="EL48" s="135">
        <f t="shared" si="151"/>
        <v>896.31942646673315</v>
      </c>
      <c r="EM48" s="193"/>
    </row>
    <row r="49" spans="1:143" ht="15.75" customHeight="1" x14ac:dyDescent="0.2">
      <c r="A49" s="123">
        <v>1</v>
      </c>
      <c r="B49" s="88">
        <f t="shared" si="139"/>
        <v>30</v>
      </c>
      <c r="C49" s="61" t="s">
        <v>161</v>
      </c>
      <c r="D49" s="241">
        <v>750</v>
      </c>
      <c r="E49" s="134">
        <f t="shared" si="138"/>
        <v>1.0333333333333334</v>
      </c>
      <c r="U49" s="27"/>
      <c r="W49" s="270">
        <v>775</v>
      </c>
      <c r="X49" s="135">
        <f t="shared" si="148"/>
        <v>775.00000000000011</v>
      </c>
      <c r="Y49" s="135">
        <f t="shared" si="150"/>
        <v>775.00000000000011</v>
      </c>
      <c r="Z49" s="135">
        <f t="shared" si="150"/>
        <v>775.00000000000011</v>
      </c>
      <c r="AA49" s="135">
        <f t="shared" si="150"/>
        <v>775.00000000000011</v>
      </c>
      <c r="AB49" s="135">
        <f t="shared" si="150"/>
        <v>775.00000000000011</v>
      </c>
      <c r="AC49" s="135">
        <f t="shared" si="150"/>
        <v>775.00000000000011</v>
      </c>
      <c r="AD49" s="135">
        <f t="shared" si="150"/>
        <v>775.00000000000011</v>
      </c>
      <c r="AE49" s="135">
        <f t="shared" si="150"/>
        <v>775.00000000000011</v>
      </c>
      <c r="AF49" s="135">
        <f t="shared" si="150"/>
        <v>775.00000000000011</v>
      </c>
      <c r="AG49" s="135">
        <f t="shared" si="150"/>
        <v>775.00000000000011</v>
      </c>
      <c r="AH49" s="135">
        <f t="shared" si="150"/>
        <v>775.00000000000011</v>
      </c>
      <c r="AI49" s="135">
        <f t="shared" si="150"/>
        <v>790.50000000000011</v>
      </c>
      <c r="AJ49" s="135">
        <f t="shared" si="150"/>
        <v>790.50000000000011</v>
      </c>
      <c r="AK49" s="135">
        <f t="shared" si="150"/>
        <v>790.50000000000011</v>
      </c>
      <c r="AL49" s="135">
        <f t="shared" si="150"/>
        <v>790.50000000000011</v>
      </c>
      <c r="AM49" s="135">
        <f t="shared" si="150"/>
        <v>790.50000000000011</v>
      </c>
      <c r="AN49" s="135">
        <f t="shared" si="150"/>
        <v>790.50000000000011</v>
      </c>
      <c r="AO49" s="135">
        <f t="shared" si="150"/>
        <v>790.50000000000011</v>
      </c>
      <c r="AP49" s="135">
        <f t="shared" si="150"/>
        <v>790.50000000000011</v>
      </c>
      <c r="AQ49" s="135">
        <f t="shared" si="150"/>
        <v>790.50000000000011</v>
      </c>
      <c r="AR49" s="135">
        <f t="shared" si="150"/>
        <v>790.50000000000011</v>
      </c>
      <c r="AS49" s="135">
        <f t="shared" si="150"/>
        <v>790.50000000000011</v>
      </c>
      <c r="AT49" s="135">
        <f t="shared" si="150"/>
        <v>790.50000000000011</v>
      </c>
      <c r="AU49" s="135">
        <f t="shared" si="150"/>
        <v>806.31000000000006</v>
      </c>
      <c r="AV49" s="135">
        <f t="shared" si="150"/>
        <v>806.31000000000006</v>
      </c>
      <c r="AW49" s="135">
        <f t="shared" si="150"/>
        <v>806.31000000000006</v>
      </c>
      <c r="AX49" s="135">
        <f t="shared" si="150"/>
        <v>806.31000000000006</v>
      </c>
      <c r="AY49" s="135">
        <f t="shared" si="150"/>
        <v>806.31000000000006</v>
      </c>
      <c r="AZ49" s="135">
        <f t="shared" si="150"/>
        <v>806.31000000000006</v>
      </c>
      <c r="BA49" s="135">
        <f t="shared" si="150"/>
        <v>806.31000000000006</v>
      </c>
      <c r="BB49" s="135">
        <f t="shared" si="150"/>
        <v>806.31000000000006</v>
      </c>
      <c r="BC49" s="135">
        <f t="shared" si="150"/>
        <v>806.31000000000006</v>
      </c>
      <c r="BD49" s="135">
        <f t="shared" si="150"/>
        <v>806.31000000000006</v>
      </c>
      <c r="BE49" s="135">
        <f t="shared" si="150"/>
        <v>806.31000000000006</v>
      </c>
      <c r="BF49" s="135">
        <f t="shared" si="150"/>
        <v>806.31000000000006</v>
      </c>
      <c r="BG49" s="135">
        <f t="shared" si="150"/>
        <v>822.4362000000001</v>
      </c>
      <c r="BH49" s="135">
        <f t="shared" si="150"/>
        <v>822.4362000000001</v>
      </c>
      <c r="BI49" s="135">
        <f t="shared" si="150"/>
        <v>822.4362000000001</v>
      </c>
      <c r="BJ49" s="135">
        <f t="shared" si="150"/>
        <v>822.4362000000001</v>
      </c>
      <c r="BK49" s="135">
        <f t="shared" si="150"/>
        <v>822.4362000000001</v>
      </c>
      <c r="BL49" s="135">
        <f t="shared" si="150"/>
        <v>822.4362000000001</v>
      </c>
      <c r="BM49" s="135">
        <f t="shared" si="150"/>
        <v>822.4362000000001</v>
      </c>
      <c r="BN49" s="135">
        <f t="shared" si="150"/>
        <v>822.4362000000001</v>
      </c>
      <c r="BO49" s="135">
        <f t="shared" si="150"/>
        <v>822.4362000000001</v>
      </c>
      <c r="BP49" s="135">
        <f t="shared" si="150"/>
        <v>822.4362000000001</v>
      </c>
      <c r="BQ49" s="135">
        <f t="shared" si="150"/>
        <v>822.4362000000001</v>
      </c>
      <c r="BR49" s="135">
        <f t="shared" si="150"/>
        <v>822.4362000000001</v>
      </c>
      <c r="BS49" s="135">
        <f t="shared" si="150"/>
        <v>838.88492400000007</v>
      </c>
      <c r="BT49" s="135">
        <f t="shared" si="150"/>
        <v>838.88492400000007</v>
      </c>
      <c r="BU49" s="135">
        <f t="shared" si="150"/>
        <v>838.88492400000007</v>
      </c>
      <c r="BV49" s="135">
        <f t="shared" si="150"/>
        <v>838.88492400000007</v>
      </c>
      <c r="BW49" s="135">
        <f t="shared" si="150"/>
        <v>838.88492400000007</v>
      </c>
      <c r="BX49" s="135">
        <f t="shared" si="150"/>
        <v>838.88492400000007</v>
      </c>
      <c r="BY49" s="135">
        <f t="shared" si="150"/>
        <v>838.88492400000007</v>
      </c>
      <c r="BZ49" s="135">
        <f t="shared" si="150"/>
        <v>838.88492400000007</v>
      </c>
      <c r="CA49" s="135">
        <f t="shared" si="150"/>
        <v>838.88492400000007</v>
      </c>
      <c r="CB49" s="135">
        <f t="shared" si="150"/>
        <v>838.88492400000007</v>
      </c>
      <c r="CC49" s="135">
        <f t="shared" si="150"/>
        <v>838.88492400000007</v>
      </c>
      <c r="CD49" s="135">
        <f t="shared" si="150"/>
        <v>838.88492400000007</v>
      </c>
      <c r="CE49" s="135">
        <f t="shared" si="150"/>
        <v>855.6626224800001</v>
      </c>
      <c r="CF49" s="135">
        <f t="shared" si="150"/>
        <v>855.6626224800001</v>
      </c>
      <c r="CG49" s="135">
        <f t="shared" si="150"/>
        <v>855.6626224800001</v>
      </c>
      <c r="CH49" s="135">
        <f t="shared" si="150"/>
        <v>855.6626224800001</v>
      </c>
      <c r="CI49" s="135">
        <f t="shared" si="150"/>
        <v>855.6626224800001</v>
      </c>
      <c r="CJ49" s="135">
        <f t="shared" si="150"/>
        <v>855.6626224800001</v>
      </c>
      <c r="CK49" s="135">
        <f t="shared" si="151"/>
        <v>855.6626224800001</v>
      </c>
      <c r="CL49" s="135">
        <f t="shared" si="151"/>
        <v>855.6626224800001</v>
      </c>
      <c r="CM49" s="135">
        <f t="shared" si="151"/>
        <v>855.6626224800001</v>
      </c>
      <c r="CN49" s="135">
        <f t="shared" si="151"/>
        <v>855.6626224800001</v>
      </c>
      <c r="CO49" s="135">
        <f t="shared" si="151"/>
        <v>855.6626224800001</v>
      </c>
      <c r="CP49" s="135">
        <f t="shared" si="151"/>
        <v>855.6626224800001</v>
      </c>
      <c r="CQ49" s="135">
        <f t="shared" si="151"/>
        <v>872.77587492960015</v>
      </c>
      <c r="CR49" s="135">
        <f t="shared" si="151"/>
        <v>872.77587492960015</v>
      </c>
      <c r="CS49" s="135">
        <f t="shared" si="151"/>
        <v>872.77587492960015</v>
      </c>
      <c r="CT49" s="135">
        <f t="shared" si="151"/>
        <v>872.77587492960015</v>
      </c>
      <c r="CU49" s="135">
        <f t="shared" si="151"/>
        <v>872.77587492960015</v>
      </c>
      <c r="CV49" s="135">
        <f t="shared" si="151"/>
        <v>872.77587492960015</v>
      </c>
      <c r="CW49" s="135">
        <f t="shared" si="151"/>
        <v>872.77587492960015</v>
      </c>
      <c r="CX49" s="135">
        <f t="shared" si="151"/>
        <v>872.77587492960015</v>
      </c>
      <c r="CY49" s="135">
        <f t="shared" si="151"/>
        <v>872.77587492960015</v>
      </c>
      <c r="CZ49" s="135">
        <f t="shared" si="151"/>
        <v>872.77587492960015</v>
      </c>
      <c r="DA49" s="135">
        <f t="shared" si="151"/>
        <v>872.77587492960015</v>
      </c>
      <c r="DB49" s="135">
        <f t="shared" si="151"/>
        <v>872.77587492960015</v>
      </c>
      <c r="DC49" s="135">
        <f t="shared" si="151"/>
        <v>890.23139242819195</v>
      </c>
      <c r="DD49" s="135">
        <f t="shared" si="151"/>
        <v>890.23139242819195</v>
      </c>
      <c r="DE49" s="135">
        <f t="shared" si="151"/>
        <v>890.23139242819195</v>
      </c>
      <c r="DF49" s="135">
        <f t="shared" si="151"/>
        <v>890.23139242819195</v>
      </c>
      <c r="DG49" s="135">
        <f t="shared" si="151"/>
        <v>890.23139242819195</v>
      </c>
      <c r="DH49" s="135">
        <f t="shared" si="151"/>
        <v>890.23139242819195</v>
      </c>
      <c r="DI49" s="135">
        <f t="shared" si="151"/>
        <v>890.23139242819195</v>
      </c>
      <c r="DJ49" s="135">
        <f t="shared" si="151"/>
        <v>890.23139242819195</v>
      </c>
      <c r="DK49" s="135">
        <f t="shared" si="151"/>
        <v>890.23139242819195</v>
      </c>
      <c r="DL49" s="135">
        <f t="shared" si="151"/>
        <v>890.23139242819195</v>
      </c>
      <c r="DM49" s="135">
        <f t="shared" si="151"/>
        <v>890.23139242819195</v>
      </c>
      <c r="DN49" s="135">
        <f t="shared" si="151"/>
        <v>890.23139242819195</v>
      </c>
      <c r="DO49" s="135">
        <f t="shared" si="151"/>
        <v>908.03602027675595</v>
      </c>
      <c r="DP49" s="135">
        <f t="shared" si="151"/>
        <v>908.03602027675595</v>
      </c>
      <c r="DQ49" s="135">
        <f t="shared" si="151"/>
        <v>908.03602027675595</v>
      </c>
      <c r="DR49" s="135">
        <f t="shared" si="151"/>
        <v>908.03602027675595</v>
      </c>
      <c r="DS49" s="135">
        <f t="shared" si="151"/>
        <v>908.03602027675595</v>
      </c>
      <c r="DT49" s="135">
        <f t="shared" si="151"/>
        <v>908.03602027675595</v>
      </c>
      <c r="DU49" s="135">
        <f t="shared" si="151"/>
        <v>908.03602027675595</v>
      </c>
      <c r="DV49" s="135">
        <f t="shared" si="151"/>
        <v>908.03602027675595</v>
      </c>
      <c r="DW49" s="135">
        <f t="shared" si="151"/>
        <v>908.03602027675595</v>
      </c>
      <c r="DX49" s="135">
        <f t="shared" si="151"/>
        <v>908.03602027675595</v>
      </c>
      <c r="DY49" s="135">
        <f t="shared" si="151"/>
        <v>908.03602027675595</v>
      </c>
      <c r="DZ49" s="135">
        <f t="shared" si="151"/>
        <v>908.03602027675595</v>
      </c>
      <c r="EA49" s="135">
        <f t="shared" si="151"/>
        <v>926.19674068229108</v>
      </c>
      <c r="EB49" s="135">
        <f t="shared" si="151"/>
        <v>926.19674068229108</v>
      </c>
      <c r="EC49" s="135">
        <f t="shared" si="151"/>
        <v>926.19674068229108</v>
      </c>
      <c r="ED49" s="135">
        <f t="shared" si="151"/>
        <v>926.19674068229108</v>
      </c>
      <c r="EE49" s="135">
        <f t="shared" si="151"/>
        <v>926.19674068229108</v>
      </c>
      <c r="EF49" s="135">
        <f t="shared" si="151"/>
        <v>926.19674068229108</v>
      </c>
      <c r="EG49" s="135">
        <f t="shared" si="151"/>
        <v>926.19674068229108</v>
      </c>
      <c r="EH49" s="135">
        <f t="shared" si="151"/>
        <v>926.19674068229108</v>
      </c>
      <c r="EI49" s="135">
        <f t="shared" si="151"/>
        <v>926.19674068229108</v>
      </c>
      <c r="EJ49" s="135">
        <f t="shared" si="151"/>
        <v>926.19674068229108</v>
      </c>
      <c r="EK49" s="135">
        <f t="shared" si="151"/>
        <v>926.19674068229108</v>
      </c>
      <c r="EL49" s="135">
        <f t="shared" si="151"/>
        <v>926.19674068229108</v>
      </c>
      <c r="EM49" s="193"/>
    </row>
    <row r="50" spans="1:143" ht="15.75" customHeight="1" x14ac:dyDescent="0.2">
      <c r="A50" s="123">
        <v>1</v>
      </c>
      <c r="B50" s="88">
        <f t="shared" si="139"/>
        <v>31</v>
      </c>
      <c r="C50" s="61" t="s">
        <v>161</v>
      </c>
      <c r="D50" s="241">
        <v>750</v>
      </c>
      <c r="E50" s="134">
        <f t="shared" si="138"/>
        <v>1.1666666666666667</v>
      </c>
      <c r="U50" s="27"/>
      <c r="W50" s="270">
        <v>875</v>
      </c>
      <c r="X50" s="135">
        <f t="shared" si="148"/>
        <v>875</v>
      </c>
      <c r="Y50" s="135">
        <f t="shared" si="150"/>
        <v>875</v>
      </c>
      <c r="Z50" s="135">
        <f t="shared" si="150"/>
        <v>875</v>
      </c>
      <c r="AA50" s="135">
        <f t="shared" si="150"/>
        <v>875</v>
      </c>
      <c r="AB50" s="135">
        <f t="shared" si="150"/>
        <v>875</v>
      </c>
      <c r="AC50" s="135">
        <f t="shared" si="150"/>
        <v>875</v>
      </c>
      <c r="AD50" s="135">
        <f t="shared" si="150"/>
        <v>875</v>
      </c>
      <c r="AE50" s="135">
        <f t="shared" si="150"/>
        <v>875</v>
      </c>
      <c r="AF50" s="135">
        <f t="shared" si="150"/>
        <v>875</v>
      </c>
      <c r="AG50" s="135">
        <f t="shared" si="150"/>
        <v>875</v>
      </c>
      <c r="AH50" s="135">
        <f t="shared" si="150"/>
        <v>875</v>
      </c>
      <c r="AI50" s="135">
        <f t="shared" si="150"/>
        <v>892.5</v>
      </c>
      <c r="AJ50" s="135">
        <f t="shared" si="150"/>
        <v>892.5</v>
      </c>
      <c r="AK50" s="135">
        <f t="shared" si="150"/>
        <v>892.5</v>
      </c>
      <c r="AL50" s="135">
        <f t="shared" si="150"/>
        <v>892.5</v>
      </c>
      <c r="AM50" s="135">
        <f t="shared" si="150"/>
        <v>892.5</v>
      </c>
      <c r="AN50" s="135">
        <f t="shared" si="150"/>
        <v>892.5</v>
      </c>
      <c r="AO50" s="135">
        <f t="shared" si="150"/>
        <v>892.5</v>
      </c>
      <c r="AP50" s="135">
        <f t="shared" si="150"/>
        <v>892.5</v>
      </c>
      <c r="AQ50" s="135">
        <f t="shared" si="150"/>
        <v>892.5</v>
      </c>
      <c r="AR50" s="135">
        <f t="shared" si="150"/>
        <v>892.5</v>
      </c>
      <c r="AS50" s="135">
        <f t="shared" si="150"/>
        <v>892.5</v>
      </c>
      <c r="AT50" s="135">
        <f t="shared" si="150"/>
        <v>892.5</v>
      </c>
      <c r="AU50" s="135">
        <f t="shared" si="150"/>
        <v>910.35</v>
      </c>
      <c r="AV50" s="135">
        <f t="shared" si="150"/>
        <v>910.35</v>
      </c>
      <c r="AW50" s="135">
        <f t="shared" si="150"/>
        <v>910.35</v>
      </c>
      <c r="AX50" s="135">
        <f t="shared" si="150"/>
        <v>910.35</v>
      </c>
      <c r="AY50" s="135">
        <f t="shared" si="150"/>
        <v>910.35</v>
      </c>
      <c r="AZ50" s="135">
        <f t="shared" si="150"/>
        <v>910.35</v>
      </c>
      <c r="BA50" s="135">
        <f t="shared" si="150"/>
        <v>910.35</v>
      </c>
      <c r="BB50" s="135">
        <f t="shared" si="150"/>
        <v>910.35</v>
      </c>
      <c r="BC50" s="135">
        <f t="shared" si="150"/>
        <v>910.35</v>
      </c>
      <c r="BD50" s="135">
        <f t="shared" si="150"/>
        <v>910.35</v>
      </c>
      <c r="BE50" s="135">
        <f t="shared" si="150"/>
        <v>910.35</v>
      </c>
      <c r="BF50" s="135">
        <f t="shared" si="150"/>
        <v>910.35</v>
      </c>
      <c r="BG50" s="135">
        <f t="shared" si="150"/>
        <v>928.5569999999999</v>
      </c>
      <c r="BH50" s="135">
        <f t="shared" si="150"/>
        <v>928.5569999999999</v>
      </c>
      <c r="BI50" s="135">
        <f t="shared" si="150"/>
        <v>928.5569999999999</v>
      </c>
      <c r="BJ50" s="135">
        <f t="shared" si="150"/>
        <v>928.5569999999999</v>
      </c>
      <c r="BK50" s="135">
        <f t="shared" si="150"/>
        <v>928.5569999999999</v>
      </c>
      <c r="BL50" s="135">
        <f t="shared" si="150"/>
        <v>928.5569999999999</v>
      </c>
      <c r="BM50" s="135">
        <f t="shared" si="150"/>
        <v>928.5569999999999</v>
      </c>
      <c r="BN50" s="135">
        <f t="shared" si="150"/>
        <v>928.5569999999999</v>
      </c>
      <c r="BO50" s="135">
        <f t="shared" si="150"/>
        <v>928.5569999999999</v>
      </c>
      <c r="BP50" s="135">
        <f t="shared" si="150"/>
        <v>928.5569999999999</v>
      </c>
      <c r="BQ50" s="135">
        <f t="shared" si="150"/>
        <v>928.5569999999999</v>
      </c>
      <c r="BR50" s="135">
        <f t="shared" si="150"/>
        <v>928.5569999999999</v>
      </c>
      <c r="BS50" s="135">
        <f t="shared" si="150"/>
        <v>947.12814000000003</v>
      </c>
      <c r="BT50" s="135">
        <f t="shared" si="150"/>
        <v>947.12814000000003</v>
      </c>
      <c r="BU50" s="135">
        <f t="shared" si="150"/>
        <v>947.12814000000003</v>
      </c>
      <c r="BV50" s="135">
        <f t="shared" si="150"/>
        <v>947.12814000000003</v>
      </c>
      <c r="BW50" s="135">
        <f t="shared" si="150"/>
        <v>947.12814000000003</v>
      </c>
      <c r="BX50" s="135">
        <f t="shared" si="150"/>
        <v>947.12814000000003</v>
      </c>
      <c r="BY50" s="135">
        <f t="shared" si="150"/>
        <v>947.12814000000003</v>
      </c>
      <c r="BZ50" s="135">
        <f t="shared" si="150"/>
        <v>947.12814000000003</v>
      </c>
      <c r="CA50" s="135">
        <f t="shared" si="150"/>
        <v>947.12814000000003</v>
      </c>
      <c r="CB50" s="135">
        <f t="shared" si="150"/>
        <v>947.12814000000003</v>
      </c>
      <c r="CC50" s="135">
        <f t="shared" si="150"/>
        <v>947.12814000000003</v>
      </c>
      <c r="CD50" s="135">
        <f t="shared" si="150"/>
        <v>947.12814000000003</v>
      </c>
      <c r="CE50" s="135">
        <f t="shared" si="150"/>
        <v>966.07070280000005</v>
      </c>
      <c r="CF50" s="135">
        <f t="shared" si="150"/>
        <v>966.07070280000005</v>
      </c>
      <c r="CG50" s="135">
        <f t="shared" si="150"/>
        <v>966.07070280000005</v>
      </c>
      <c r="CH50" s="135">
        <f t="shared" si="150"/>
        <v>966.07070280000005</v>
      </c>
      <c r="CI50" s="135">
        <f t="shared" si="150"/>
        <v>966.07070280000005</v>
      </c>
      <c r="CJ50" s="135">
        <f t="shared" ref="CJ50:EL53" si="152">($D50*$E50)*(1+Rental_Increase3)^(CJ$3-1)</f>
        <v>966.07070280000005</v>
      </c>
      <c r="CK50" s="135">
        <f t="shared" si="152"/>
        <v>966.07070280000005</v>
      </c>
      <c r="CL50" s="135">
        <f t="shared" si="152"/>
        <v>966.07070280000005</v>
      </c>
      <c r="CM50" s="135">
        <f t="shared" si="152"/>
        <v>966.07070280000005</v>
      </c>
      <c r="CN50" s="135">
        <f t="shared" si="152"/>
        <v>966.07070280000005</v>
      </c>
      <c r="CO50" s="135">
        <f t="shared" si="152"/>
        <v>966.07070280000005</v>
      </c>
      <c r="CP50" s="135">
        <f t="shared" si="152"/>
        <v>966.07070280000005</v>
      </c>
      <c r="CQ50" s="135">
        <f t="shared" si="152"/>
        <v>985.39211685600003</v>
      </c>
      <c r="CR50" s="135">
        <f t="shared" si="152"/>
        <v>985.39211685600003</v>
      </c>
      <c r="CS50" s="135">
        <f t="shared" si="152"/>
        <v>985.39211685600003</v>
      </c>
      <c r="CT50" s="135">
        <f t="shared" si="152"/>
        <v>985.39211685600003</v>
      </c>
      <c r="CU50" s="135">
        <f t="shared" si="152"/>
        <v>985.39211685600003</v>
      </c>
      <c r="CV50" s="135">
        <f t="shared" si="152"/>
        <v>985.39211685600003</v>
      </c>
      <c r="CW50" s="135">
        <f t="shared" si="152"/>
        <v>985.39211685600003</v>
      </c>
      <c r="CX50" s="135">
        <f t="shared" si="152"/>
        <v>985.39211685600003</v>
      </c>
      <c r="CY50" s="135">
        <f t="shared" si="152"/>
        <v>985.39211685600003</v>
      </c>
      <c r="CZ50" s="135">
        <f t="shared" si="152"/>
        <v>985.39211685600003</v>
      </c>
      <c r="DA50" s="135">
        <f t="shared" si="152"/>
        <v>985.39211685600003</v>
      </c>
      <c r="DB50" s="135">
        <f t="shared" si="152"/>
        <v>985.39211685600003</v>
      </c>
      <c r="DC50" s="135">
        <f t="shared" si="152"/>
        <v>1005.0999591931198</v>
      </c>
      <c r="DD50" s="135">
        <f t="shared" si="152"/>
        <v>1005.0999591931198</v>
      </c>
      <c r="DE50" s="135">
        <f t="shared" si="152"/>
        <v>1005.0999591931198</v>
      </c>
      <c r="DF50" s="135">
        <f t="shared" si="152"/>
        <v>1005.0999591931198</v>
      </c>
      <c r="DG50" s="135">
        <f t="shared" si="152"/>
        <v>1005.0999591931198</v>
      </c>
      <c r="DH50" s="135">
        <f t="shared" si="152"/>
        <v>1005.0999591931198</v>
      </c>
      <c r="DI50" s="135">
        <f t="shared" si="152"/>
        <v>1005.0999591931198</v>
      </c>
      <c r="DJ50" s="135">
        <f t="shared" si="152"/>
        <v>1005.0999591931198</v>
      </c>
      <c r="DK50" s="135">
        <f t="shared" si="152"/>
        <v>1005.0999591931198</v>
      </c>
      <c r="DL50" s="135">
        <f t="shared" si="152"/>
        <v>1005.0999591931198</v>
      </c>
      <c r="DM50" s="135">
        <f t="shared" si="152"/>
        <v>1005.0999591931198</v>
      </c>
      <c r="DN50" s="135">
        <f t="shared" si="152"/>
        <v>1005.0999591931198</v>
      </c>
      <c r="DO50" s="135">
        <f t="shared" si="152"/>
        <v>1025.2019583769822</v>
      </c>
      <c r="DP50" s="135">
        <f t="shared" si="152"/>
        <v>1025.2019583769822</v>
      </c>
      <c r="DQ50" s="135">
        <f t="shared" si="152"/>
        <v>1025.2019583769822</v>
      </c>
      <c r="DR50" s="135">
        <f t="shared" si="152"/>
        <v>1025.2019583769822</v>
      </c>
      <c r="DS50" s="135">
        <f t="shared" si="152"/>
        <v>1025.2019583769822</v>
      </c>
      <c r="DT50" s="135">
        <f t="shared" si="152"/>
        <v>1025.2019583769822</v>
      </c>
      <c r="DU50" s="135">
        <f t="shared" si="152"/>
        <v>1025.2019583769822</v>
      </c>
      <c r="DV50" s="135">
        <f t="shared" si="152"/>
        <v>1025.2019583769822</v>
      </c>
      <c r="DW50" s="135">
        <f t="shared" si="152"/>
        <v>1025.2019583769822</v>
      </c>
      <c r="DX50" s="135">
        <f t="shared" si="152"/>
        <v>1025.2019583769822</v>
      </c>
      <c r="DY50" s="135">
        <f t="shared" si="152"/>
        <v>1025.2019583769822</v>
      </c>
      <c r="DZ50" s="135">
        <f t="shared" si="152"/>
        <v>1025.2019583769822</v>
      </c>
      <c r="EA50" s="135">
        <f t="shared" si="152"/>
        <v>1045.705997544522</v>
      </c>
      <c r="EB50" s="135">
        <f t="shared" si="152"/>
        <v>1045.705997544522</v>
      </c>
      <c r="EC50" s="135">
        <f t="shared" si="152"/>
        <v>1045.705997544522</v>
      </c>
      <c r="ED50" s="135">
        <f t="shared" si="152"/>
        <v>1045.705997544522</v>
      </c>
      <c r="EE50" s="135">
        <f t="shared" si="152"/>
        <v>1045.705997544522</v>
      </c>
      <c r="EF50" s="135">
        <f t="shared" si="152"/>
        <v>1045.705997544522</v>
      </c>
      <c r="EG50" s="135">
        <f t="shared" si="152"/>
        <v>1045.705997544522</v>
      </c>
      <c r="EH50" s="135">
        <f t="shared" si="152"/>
        <v>1045.705997544522</v>
      </c>
      <c r="EI50" s="135">
        <f t="shared" si="152"/>
        <v>1045.705997544522</v>
      </c>
      <c r="EJ50" s="135">
        <f t="shared" si="152"/>
        <v>1045.705997544522</v>
      </c>
      <c r="EK50" s="135">
        <f t="shared" si="152"/>
        <v>1045.705997544522</v>
      </c>
      <c r="EL50" s="135">
        <f t="shared" si="152"/>
        <v>1045.705997544522</v>
      </c>
      <c r="EM50" s="193"/>
    </row>
    <row r="51" spans="1:143" ht="15.75" customHeight="1" x14ac:dyDescent="0.2">
      <c r="A51" s="123">
        <v>1</v>
      </c>
      <c r="B51" s="88">
        <f t="shared" si="139"/>
        <v>32</v>
      </c>
      <c r="C51" s="61" t="s">
        <v>161</v>
      </c>
      <c r="D51" s="241">
        <v>750</v>
      </c>
      <c r="E51" s="134">
        <f t="shared" si="138"/>
        <v>1.1333333333333333</v>
      </c>
      <c r="U51" s="27"/>
      <c r="W51" s="270">
        <v>850</v>
      </c>
      <c r="X51" s="135">
        <f t="shared" si="148"/>
        <v>850</v>
      </c>
      <c r="Y51" s="135">
        <f t="shared" ref="Y51:CJ54" si="153">($D51*$E51)*(1+Rental_Increase3)^(Y$3-1)</f>
        <v>850</v>
      </c>
      <c r="Z51" s="135">
        <f t="shared" si="153"/>
        <v>850</v>
      </c>
      <c r="AA51" s="135">
        <f t="shared" si="153"/>
        <v>850</v>
      </c>
      <c r="AB51" s="135">
        <f t="shared" si="153"/>
        <v>850</v>
      </c>
      <c r="AC51" s="135">
        <f t="shared" si="153"/>
        <v>850</v>
      </c>
      <c r="AD51" s="135">
        <f t="shared" si="153"/>
        <v>850</v>
      </c>
      <c r="AE51" s="135">
        <f t="shared" si="153"/>
        <v>850</v>
      </c>
      <c r="AF51" s="135">
        <f t="shared" si="153"/>
        <v>850</v>
      </c>
      <c r="AG51" s="135">
        <f t="shared" si="153"/>
        <v>850</v>
      </c>
      <c r="AH51" s="135">
        <f t="shared" si="153"/>
        <v>850</v>
      </c>
      <c r="AI51" s="135">
        <f t="shared" si="153"/>
        <v>867</v>
      </c>
      <c r="AJ51" s="135">
        <f t="shared" si="153"/>
        <v>867</v>
      </c>
      <c r="AK51" s="135">
        <f t="shared" si="153"/>
        <v>867</v>
      </c>
      <c r="AL51" s="135">
        <f t="shared" si="153"/>
        <v>867</v>
      </c>
      <c r="AM51" s="135">
        <f t="shared" si="153"/>
        <v>867</v>
      </c>
      <c r="AN51" s="135">
        <f t="shared" si="153"/>
        <v>867</v>
      </c>
      <c r="AO51" s="135">
        <f t="shared" si="153"/>
        <v>867</v>
      </c>
      <c r="AP51" s="135">
        <f t="shared" si="153"/>
        <v>867</v>
      </c>
      <c r="AQ51" s="135">
        <f t="shared" si="153"/>
        <v>867</v>
      </c>
      <c r="AR51" s="135">
        <f t="shared" si="153"/>
        <v>867</v>
      </c>
      <c r="AS51" s="135">
        <f t="shared" si="153"/>
        <v>867</v>
      </c>
      <c r="AT51" s="135">
        <f t="shared" si="153"/>
        <v>867</v>
      </c>
      <c r="AU51" s="135">
        <f t="shared" si="153"/>
        <v>884.34</v>
      </c>
      <c r="AV51" s="135">
        <f t="shared" si="153"/>
        <v>884.34</v>
      </c>
      <c r="AW51" s="135">
        <f t="shared" si="153"/>
        <v>884.34</v>
      </c>
      <c r="AX51" s="135">
        <f t="shared" si="153"/>
        <v>884.34</v>
      </c>
      <c r="AY51" s="135">
        <f t="shared" si="153"/>
        <v>884.34</v>
      </c>
      <c r="AZ51" s="135">
        <f t="shared" si="153"/>
        <v>884.34</v>
      </c>
      <c r="BA51" s="135">
        <f t="shared" si="153"/>
        <v>884.34</v>
      </c>
      <c r="BB51" s="135">
        <f t="shared" si="153"/>
        <v>884.34</v>
      </c>
      <c r="BC51" s="135">
        <f t="shared" si="153"/>
        <v>884.34</v>
      </c>
      <c r="BD51" s="135">
        <f t="shared" si="153"/>
        <v>884.34</v>
      </c>
      <c r="BE51" s="135">
        <f t="shared" si="153"/>
        <v>884.34</v>
      </c>
      <c r="BF51" s="135">
        <f t="shared" si="153"/>
        <v>884.34</v>
      </c>
      <c r="BG51" s="135">
        <f t="shared" si="153"/>
        <v>902.02679999999998</v>
      </c>
      <c r="BH51" s="135">
        <f t="shared" si="153"/>
        <v>902.02679999999998</v>
      </c>
      <c r="BI51" s="135">
        <f t="shared" si="153"/>
        <v>902.02679999999998</v>
      </c>
      <c r="BJ51" s="135">
        <f t="shared" si="153"/>
        <v>902.02679999999998</v>
      </c>
      <c r="BK51" s="135">
        <f t="shared" si="153"/>
        <v>902.02679999999998</v>
      </c>
      <c r="BL51" s="135">
        <f t="shared" si="153"/>
        <v>902.02679999999998</v>
      </c>
      <c r="BM51" s="135">
        <f t="shared" si="153"/>
        <v>902.02679999999998</v>
      </c>
      <c r="BN51" s="135">
        <f t="shared" si="153"/>
        <v>902.02679999999998</v>
      </c>
      <c r="BO51" s="135">
        <f t="shared" si="153"/>
        <v>902.02679999999998</v>
      </c>
      <c r="BP51" s="135">
        <f t="shared" si="153"/>
        <v>902.02679999999998</v>
      </c>
      <c r="BQ51" s="135">
        <f t="shared" si="153"/>
        <v>902.02679999999998</v>
      </c>
      <c r="BR51" s="135">
        <f t="shared" si="153"/>
        <v>902.02679999999998</v>
      </c>
      <c r="BS51" s="135">
        <f t="shared" si="153"/>
        <v>920.06733599999995</v>
      </c>
      <c r="BT51" s="135">
        <f t="shared" si="153"/>
        <v>920.06733599999995</v>
      </c>
      <c r="BU51" s="135">
        <f t="shared" si="153"/>
        <v>920.06733599999995</v>
      </c>
      <c r="BV51" s="135">
        <f t="shared" si="153"/>
        <v>920.06733599999995</v>
      </c>
      <c r="BW51" s="135">
        <f t="shared" si="153"/>
        <v>920.06733599999995</v>
      </c>
      <c r="BX51" s="135">
        <f t="shared" si="153"/>
        <v>920.06733599999995</v>
      </c>
      <c r="BY51" s="135">
        <f t="shared" si="153"/>
        <v>920.06733599999995</v>
      </c>
      <c r="BZ51" s="135">
        <f t="shared" si="153"/>
        <v>920.06733599999995</v>
      </c>
      <c r="CA51" s="135">
        <f t="shared" si="153"/>
        <v>920.06733599999995</v>
      </c>
      <c r="CB51" s="135">
        <f t="shared" si="153"/>
        <v>920.06733599999995</v>
      </c>
      <c r="CC51" s="135">
        <f t="shared" si="153"/>
        <v>920.06733599999995</v>
      </c>
      <c r="CD51" s="135">
        <f t="shared" si="153"/>
        <v>920.06733599999995</v>
      </c>
      <c r="CE51" s="135">
        <f t="shared" si="153"/>
        <v>938.46868272000006</v>
      </c>
      <c r="CF51" s="135">
        <f t="shared" si="153"/>
        <v>938.46868272000006</v>
      </c>
      <c r="CG51" s="135">
        <f t="shared" si="153"/>
        <v>938.46868272000006</v>
      </c>
      <c r="CH51" s="135">
        <f t="shared" si="153"/>
        <v>938.46868272000006</v>
      </c>
      <c r="CI51" s="135">
        <f t="shared" si="153"/>
        <v>938.46868272000006</v>
      </c>
      <c r="CJ51" s="135">
        <f t="shared" si="153"/>
        <v>938.46868272000006</v>
      </c>
      <c r="CK51" s="135">
        <f t="shared" si="152"/>
        <v>938.46868272000006</v>
      </c>
      <c r="CL51" s="135">
        <f t="shared" si="152"/>
        <v>938.46868272000006</v>
      </c>
      <c r="CM51" s="135">
        <f t="shared" si="152"/>
        <v>938.46868272000006</v>
      </c>
      <c r="CN51" s="135">
        <f t="shared" si="152"/>
        <v>938.46868272000006</v>
      </c>
      <c r="CO51" s="135">
        <f t="shared" si="152"/>
        <v>938.46868272000006</v>
      </c>
      <c r="CP51" s="135">
        <f t="shared" si="152"/>
        <v>938.46868272000006</v>
      </c>
      <c r="CQ51" s="135">
        <f t="shared" si="152"/>
        <v>957.2380563744</v>
      </c>
      <c r="CR51" s="135">
        <f t="shared" si="152"/>
        <v>957.2380563744</v>
      </c>
      <c r="CS51" s="135">
        <f t="shared" si="152"/>
        <v>957.2380563744</v>
      </c>
      <c r="CT51" s="135">
        <f t="shared" si="152"/>
        <v>957.2380563744</v>
      </c>
      <c r="CU51" s="135">
        <f t="shared" si="152"/>
        <v>957.2380563744</v>
      </c>
      <c r="CV51" s="135">
        <f t="shared" si="152"/>
        <v>957.2380563744</v>
      </c>
      <c r="CW51" s="135">
        <f t="shared" si="152"/>
        <v>957.2380563744</v>
      </c>
      <c r="CX51" s="135">
        <f t="shared" si="152"/>
        <v>957.2380563744</v>
      </c>
      <c r="CY51" s="135">
        <f t="shared" si="152"/>
        <v>957.2380563744</v>
      </c>
      <c r="CZ51" s="135">
        <f t="shared" si="152"/>
        <v>957.2380563744</v>
      </c>
      <c r="DA51" s="135">
        <f t="shared" si="152"/>
        <v>957.2380563744</v>
      </c>
      <c r="DB51" s="135">
        <f t="shared" si="152"/>
        <v>957.2380563744</v>
      </c>
      <c r="DC51" s="135">
        <f t="shared" si="152"/>
        <v>976.38281750188787</v>
      </c>
      <c r="DD51" s="135">
        <f t="shared" si="152"/>
        <v>976.38281750188787</v>
      </c>
      <c r="DE51" s="135">
        <f t="shared" si="152"/>
        <v>976.38281750188787</v>
      </c>
      <c r="DF51" s="135">
        <f t="shared" si="152"/>
        <v>976.38281750188787</v>
      </c>
      <c r="DG51" s="135">
        <f t="shared" si="152"/>
        <v>976.38281750188787</v>
      </c>
      <c r="DH51" s="135">
        <f t="shared" si="152"/>
        <v>976.38281750188787</v>
      </c>
      <c r="DI51" s="135">
        <f t="shared" si="152"/>
        <v>976.38281750188787</v>
      </c>
      <c r="DJ51" s="135">
        <f t="shared" si="152"/>
        <v>976.38281750188787</v>
      </c>
      <c r="DK51" s="135">
        <f t="shared" si="152"/>
        <v>976.38281750188787</v>
      </c>
      <c r="DL51" s="135">
        <f t="shared" si="152"/>
        <v>976.38281750188787</v>
      </c>
      <c r="DM51" s="135">
        <f t="shared" si="152"/>
        <v>976.38281750188787</v>
      </c>
      <c r="DN51" s="135">
        <f t="shared" si="152"/>
        <v>976.38281750188787</v>
      </c>
      <c r="DO51" s="135">
        <f t="shared" si="152"/>
        <v>995.91047385192564</v>
      </c>
      <c r="DP51" s="135">
        <f t="shared" si="152"/>
        <v>995.91047385192564</v>
      </c>
      <c r="DQ51" s="135">
        <f t="shared" si="152"/>
        <v>995.91047385192564</v>
      </c>
      <c r="DR51" s="135">
        <f t="shared" si="152"/>
        <v>995.91047385192564</v>
      </c>
      <c r="DS51" s="135">
        <f t="shared" si="152"/>
        <v>995.91047385192564</v>
      </c>
      <c r="DT51" s="135">
        <f t="shared" si="152"/>
        <v>995.91047385192564</v>
      </c>
      <c r="DU51" s="135">
        <f t="shared" si="152"/>
        <v>995.91047385192564</v>
      </c>
      <c r="DV51" s="135">
        <f t="shared" si="152"/>
        <v>995.91047385192564</v>
      </c>
      <c r="DW51" s="135">
        <f t="shared" si="152"/>
        <v>995.91047385192564</v>
      </c>
      <c r="DX51" s="135">
        <f t="shared" si="152"/>
        <v>995.91047385192564</v>
      </c>
      <c r="DY51" s="135">
        <f t="shared" si="152"/>
        <v>995.91047385192564</v>
      </c>
      <c r="DZ51" s="135">
        <f t="shared" si="152"/>
        <v>995.91047385192564</v>
      </c>
      <c r="EA51" s="135">
        <f t="shared" si="152"/>
        <v>1015.8286833289642</v>
      </c>
      <c r="EB51" s="135">
        <f t="shared" si="152"/>
        <v>1015.8286833289642</v>
      </c>
      <c r="EC51" s="135">
        <f t="shared" si="152"/>
        <v>1015.8286833289642</v>
      </c>
      <c r="ED51" s="135">
        <f t="shared" si="152"/>
        <v>1015.8286833289642</v>
      </c>
      <c r="EE51" s="135">
        <f t="shared" si="152"/>
        <v>1015.8286833289642</v>
      </c>
      <c r="EF51" s="135">
        <f t="shared" si="152"/>
        <v>1015.8286833289642</v>
      </c>
      <c r="EG51" s="135">
        <f t="shared" si="152"/>
        <v>1015.8286833289642</v>
      </c>
      <c r="EH51" s="135">
        <f t="shared" si="152"/>
        <v>1015.8286833289642</v>
      </c>
      <c r="EI51" s="135">
        <f t="shared" si="152"/>
        <v>1015.8286833289642</v>
      </c>
      <c r="EJ51" s="135">
        <f t="shared" si="152"/>
        <v>1015.8286833289642</v>
      </c>
      <c r="EK51" s="135">
        <f t="shared" si="152"/>
        <v>1015.8286833289642</v>
      </c>
      <c r="EL51" s="135">
        <f t="shared" si="152"/>
        <v>1015.8286833289642</v>
      </c>
      <c r="EM51" s="193"/>
    </row>
    <row r="52" spans="1:143" ht="15.75" customHeight="1" x14ac:dyDescent="0.2">
      <c r="A52" s="123">
        <v>1</v>
      </c>
      <c r="B52" s="88">
        <f t="shared" si="139"/>
        <v>33</v>
      </c>
      <c r="C52" s="61" t="s">
        <v>161</v>
      </c>
      <c r="D52" s="241">
        <v>750</v>
      </c>
      <c r="E52" s="134">
        <f t="shared" si="138"/>
        <v>1.1666666666666667</v>
      </c>
      <c r="U52" s="27"/>
      <c r="W52" s="270">
        <v>875</v>
      </c>
      <c r="X52" s="135">
        <f t="shared" si="148"/>
        <v>875</v>
      </c>
      <c r="Y52" s="135">
        <f t="shared" si="153"/>
        <v>875</v>
      </c>
      <c r="Z52" s="135">
        <f t="shared" si="153"/>
        <v>875</v>
      </c>
      <c r="AA52" s="135">
        <f t="shared" si="153"/>
        <v>875</v>
      </c>
      <c r="AB52" s="135">
        <f t="shared" si="153"/>
        <v>875</v>
      </c>
      <c r="AC52" s="135">
        <f t="shared" si="153"/>
        <v>875</v>
      </c>
      <c r="AD52" s="135">
        <f t="shared" si="153"/>
        <v>875</v>
      </c>
      <c r="AE52" s="135">
        <f t="shared" si="153"/>
        <v>875</v>
      </c>
      <c r="AF52" s="135">
        <f t="shared" si="153"/>
        <v>875</v>
      </c>
      <c r="AG52" s="135">
        <f t="shared" si="153"/>
        <v>875</v>
      </c>
      <c r="AH52" s="135">
        <f t="shared" si="153"/>
        <v>875</v>
      </c>
      <c r="AI52" s="135">
        <f t="shared" si="153"/>
        <v>892.5</v>
      </c>
      <c r="AJ52" s="135">
        <f t="shared" si="153"/>
        <v>892.5</v>
      </c>
      <c r="AK52" s="135">
        <f t="shared" si="153"/>
        <v>892.5</v>
      </c>
      <c r="AL52" s="135">
        <f t="shared" si="153"/>
        <v>892.5</v>
      </c>
      <c r="AM52" s="135">
        <f t="shared" si="153"/>
        <v>892.5</v>
      </c>
      <c r="AN52" s="135">
        <f t="shared" si="153"/>
        <v>892.5</v>
      </c>
      <c r="AO52" s="135">
        <f t="shared" si="153"/>
        <v>892.5</v>
      </c>
      <c r="AP52" s="135">
        <f t="shared" si="153"/>
        <v>892.5</v>
      </c>
      <c r="AQ52" s="135">
        <f t="shared" si="153"/>
        <v>892.5</v>
      </c>
      <c r="AR52" s="135">
        <f t="shared" si="153"/>
        <v>892.5</v>
      </c>
      <c r="AS52" s="135">
        <f t="shared" si="153"/>
        <v>892.5</v>
      </c>
      <c r="AT52" s="135">
        <f t="shared" si="153"/>
        <v>892.5</v>
      </c>
      <c r="AU52" s="135">
        <f t="shared" si="153"/>
        <v>910.35</v>
      </c>
      <c r="AV52" s="135">
        <f t="shared" si="153"/>
        <v>910.35</v>
      </c>
      <c r="AW52" s="135">
        <f t="shared" si="153"/>
        <v>910.35</v>
      </c>
      <c r="AX52" s="135">
        <f t="shared" si="153"/>
        <v>910.35</v>
      </c>
      <c r="AY52" s="135">
        <f t="shared" si="153"/>
        <v>910.35</v>
      </c>
      <c r="AZ52" s="135">
        <f t="shared" si="153"/>
        <v>910.35</v>
      </c>
      <c r="BA52" s="135">
        <f t="shared" si="153"/>
        <v>910.35</v>
      </c>
      <c r="BB52" s="135">
        <f t="shared" si="153"/>
        <v>910.35</v>
      </c>
      <c r="BC52" s="135">
        <f t="shared" si="153"/>
        <v>910.35</v>
      </c>
      <c r="BD52" s="135">
        <f t="shared" si="153"/>
        <v>910.35</v>
      </c>
      <c r="BE52" s="135">
        <f t="shared" si="153"/>
        <v>910.35</v>
      </c>
      <c r="BF52" s="135">
        <f t="shared" si="153"/>
        <v>910.35</v>
      </c>
      <c r="BG52" s="135">
        <f t="shared" si="153"/>
        <v>928.5569999999999</v>
      </c>
      <c r="BH52" s="135">
        <f t="shared" si="153"/>
        <v>928.5569999999999</v>
      </c>
      <c r="BI52" s="135">
        <f t="shared" si="153"/>
        <v>928.5569999999999</v>
      </c>
      <c r="BJ52" s="135">
        <f t="shared" si="153"/>
        <v>928.5569999999999</v>
      </c>
      <c r="BK52" s="135">
        <f t="shared" si="153"/>
        <v>928.5569999999999</v>
      </c>
      <c r="BL52" s="135">
        <f t="shared" si="153"/>
        <v>928.5569999999999</v>
      </c>
      <c r="BM52" s="135">
        <f t="shared" si="153"/>
        <v>928.5569999999999</v>
      </c>
      <c r="BN52" s="135">
        <f t="shared" si="153"/>
        <v>928.5569999999999</v>
      </c>
      <c r="BO52" s="135">
        <f t="shared" si="153"/>
        <v>928.5569999999999</v>
      </c>
      <c r="BP52" s="135">
        <f t="shared" si="153"/>
        <v>928.5569999999999</v>
      </c>
      <c r="BQ52" s="135">
        <f t="shared" si="153"/>
        <v>928.5569999999999</v>
      </c>
      <c r="BR52" s="135">
        <f t="shared" si="153"/>
        <v>928.5569999999999</v>
      </c>
      <c r="BS52" s="135">
        <f t="shared" si="153"/>
        <v>947.12814000000003</v>
      </c>
      <c r="BT52" s="135">
        <f t="shared" si="153"/>
        <v>947.12814000000003</v>
      </c>
      <c r="BU52" s="135">
        <f t="shared" si="153"/>
        <v>947.12814000000003</v>
      </c>
      <c r="BV52" s="135">
        <f t="shared" si="153"/>
        <v>947.12814000000003</v>
      </c>
      <c r="BW52" s="135">
        <f t="shared" si="153"/>
        <v>947.12814000000003</v>
      </c>
      <c r="BX52" s="135">
        <f t="shared" si="153"/>
        <v>947.12814000000003</v>
      </c>
      <c r="BY52" s="135">
        <f t="shared" si="153"/>
        <v>947.12814000000003</v>
      </c>
      <c r="BZ52" s="135">
        <f t="shared" si="153"/>
        <v>947.12814000000003</v>
      </c>
      <c r="CA52" s="135">
        <f t="shared" si="153"/>
        <v>947.12814000000003</v>
      </c>
      <c r="CB52" s="135">
        <f t="shared" si="153"/>
        <v>947.12814000000003</v>
      </c>
      <c r="CC52" s="135">
        <f t="shared" si="153"/>
        <v>947.12814000000003</v>
      </c>
      <c r="CD52" s="135">
        <f t="shared" si="153"/>
        <v>947.12814000000003</v>
      </c>
      <c r="CE52" s="135">
        <f t="shared" si="153"/>
        <v>966.07070280000005</v>
      </c>
      <c r="CF52" s="135">
        <f t="shared" si="153"/>
        <v>966.07070280000005</v>
      </c>
      <c r="CG52" s="135">
        <f t="shared" si="153"/>
        <v>966.07070280000005</v>
      </c>
      <c r="CH52" s="135">
        <f t="shared" si="153"/>
        <v>966.07070280000005</v>
      </c>
      <c r="CI52" s="135">
        <f t="shared" si="153"/>
        <v>966.07070280000005</v>
      </c>
      <c r="CJ52" s="135">
        <f t="shared" si="153"/>
        <v>966.07070280000005</v>
      </c>
      <c r="CK52" s="135">
        <f t="shared" si="152"/>
        <v>966.07070280000005</v>
      </c>
      <c r="CL52" s="135">
        <f t="shared" si="152"/>
        <v>966.07070280000005</v>
      </c>
      <c r="CM52" s="135">
        <f t="shared" si="152"/>
        <v>966.07070280000005</v>
      </c>
      <c r="CN52" s="135">
        <f t="shared" si="152"/>
        <v>966.07070280000005</v>
      </c>
      <c r="CO52" s="135">
        <f t="shared" si="152"/>
        <v>966.07070280000005</v>
      </c>
      <c r="CP52" s="135">
        <f t="shared" si="152"/>
        <v>966.07070280000005</v>
      </c>
      <c r="CQ52" s="135">
        <f t="shared" si="152"/>
        <v>985.39211685600003</v>
      </c>
      <c r="CR52" s="135">
        <f t="shared" si="152"/>
        <v>985.39211685600003</v>
      </c>
      <c r="CS52" s="135">
        <f t="shared" si="152"/>
        <v>985.39211685600003</v>
      </c>
      <c r="CT52" s="135">
        <f t="shared" si="152"/>
        <v>985.39211685600003</v>
      </c>
      <c r="CU52" s="135">
        <f t="shared" si="152"/>
        <v>985.39211685600003</v>
      </c>
      <c r="CV52" s="135">
        <f t="shared" si="152"/>
        <v>985.39211685600003</v>
      </c>
      <c r="CW52" s="135">
        <f t="shared" si="152"/>
        <v>985.39211685600003</v>
      </c>
      <c r="CX52" s="135">
        <f t="shared" si="152"/>
        <v>985.39211685600003</v>
      </c>
      <c r="CY52" s="135">
        <f t="shared" si="152"/>
        <v>985.39211685600003</v>
      </c>
      <c r="CZ52" s="135">
        <f t="shared" si="152"/>
        <v>985.39211685600003</v>
      </c>
      <c r="DA52" s="135">
        <f t="shared" si="152"/>
        <v>985.39211685600003</v>
      </c>
      <c r="DB52" s="135">
        <f t="shared" si="152"/>
        <v>985.39211685600003</v>
      </c>
      <c r="DC52" s="135">
        <f t="shared" si="152"/>
        <v>1005.0999591931198</v>
      </c>
      <c r="DD52" s="135">
        <f t="shared" si="152"/>
        <v>1005.0999591931198</v>
      </c>
      <c r="DE52" s="135">
        <f t="shared" si="152"/>
        <v>1005.0999591931198</v>
      </c>
      <c r="DF52" s="135">
        <f t="shared" si="152"/>
        <v>1005.0999591931198</v>
      </c>
      <c r="DG52" s="135">
        <f t="shared" si="152"/>
        <v>1005.0999591931198</v>
      </c>
      <c r="DH52" s="135">
        <f t="shared" si="152"/>
        <v>1005.0999591931198</v>
      </c>
      <c r="DI52" s="135">
        <f t="shared" si="152"/>
        <v>1005.0999591931198</v>
      </c>
      <c r="DJ52" s="135">
        <f t="shared" si="152"/>
        <v>1005.0999591931198</v>
      </c>
      <c r="DK52" s="135">
        <f t="shared" si="152"/>
        <v>1005.0999591931198</v>
      </c>
      <c r="DL52" s="135">
        <f t="shared" si="152"/>
        <v>1005.0999591931198</v>
      </c>
      <c r="DM52" s="135">
        <f t="shared" si="152"/>
        <v>1005.0999591931198</v>
      </c>
      <c r="DN52" s="135">
        <f t="shared" si="152"/>
        <v>1005.0999591931198</v>
      </c>
      <c r="DO52" s="135">
        <f t="shared" si="152"/>
        <v>1025.2019583769822</v>
      </c>
      <c r="DP52" s="135">
        <f t="shared" si="152"/>
        <v>1025.2019583769822</v>
      </c>
      <c r="DQ52" s="135">
        <f t="shared" si="152"/>
        <v>1025.2019583769822</v>
      </c>
      <c r="DR52" s="135">
        <f t="shared" si="152"/>
        <v>1025.2019583769822</v>
      </c>
      <c r="DS52" s="135">
        <f t="shared" si="152"/>
        <v>1025.2019583769822</v>
      </c>
      <c r="DT52" s="135">
        <f t="shared" si="152"/>
        <v>1025.2019583769822</v>
      </c>
      <c r="DU52" s="135">
        <f t="shared" si="152"/>
        <v>1025.2019583769822</v>
      </c>
      <c r="DV52" s="135">
        <f t="shared" si="152"/>
        <v>1025.2019583769822</v>
      </c>
      <c r="DW52" s="135">
        <f t="shared" si="152"/>
        <v>1025.2019583769822</v>
      </c>
      <c r="DX52" s="135">
        <f t="shared" si="152"/>
        <v>1025.2019583769822</v>
      </c>
      <c r="DY52" s="135">
        <f t="shared" si="152"/>
        <v>1025.2019583769822</v>
      </c>
      <c r="DZ52" s="135">
        <f t="shared" si="152"/>
        <v>1025.2019583769822</v>
      </c>
      <c r="EA52" s="135">
        <f t="shared" si="152"/>
        <v>1045.705997544522</v>
      </c>
      <c r="EB52" s="135">
        <f t="shared" si="152"/>
        <v>1045.705997544522</v>
      </c>
      <c r="EC52" s="135">
        <f t="shared" si="152"/>
        <v>1045.705997544522</v>
      </c>
      <c r="ED52" s="135">
        <f t="shared" si="152"/>
        <v>1045.705997544522</v>
      </c>
      <c r="EE52" s="135">
        <f t="shared" si="152"/>
        <v>1045.705997544522</v>
      </c>
      <c r="EF52" s="135">
        <f t="shared" si="152"/>
        <v>1045.705997544522</v>
      </c>
      <c r="EG52" s="135">
        <f t="shared" si="152"/>
        <v>1045.705997544522</v>
      </c>
      <c r="EH52" s="135">
        <f t="shared" si="152"/>
        <v>1045.705997544522</v>
      </c>
      <c r="EI52" s="135">
        <f t="shared" si="152"/>
        <v>1045.705997544522</v>
      </c>
      <c r="EJ52" s="135">
        <f t="shared" si="152"/>
        <v>1045.705997544522</v>
      </c>
      <c r="EK52" s="135">
        <f t="shared" si="152"/>
        <v>1045.705997544522</v>
      </c>
      <c r="EL52" s="135">
        <f t="shared" si="152"/>
        <v>1045.705997544522</v>
      </c>
      <c r="EM52" s="193"/>
    </row>
    <row r="53" spans="1:143" ht="15.75" customHeight="1" x14ac:dyDescent="0.2">
      <c r="A53" s="123">
        <v>1</v>
      </c>
      <c r="B53" s="88">
        <f t="shared" si="139"/>
        <v>34</v>
      </c>
      <c r="C53" s="61" t="s">
        <v>161</v>
      </c>
      <c r="D53" s="241">
        <v>750</v>
      </c>
      <c r="E53" s="134">
        <f t="shared" si="138"/>
        <v>1.0333333333333334</v>
      </c>
      <c r="U53" s="27"/>
      <c r="W53" s="270">
        <v>775</v>
      </c>
      <c r="X53" s="135">
        <f t="shared" si="148"/>
        <v>775.00000000000011</v>
      </c>
      <c r="Y53" s="135">
        <f t="shared" si="153"/>
        <v>775.00000000000011</v>
      </c>
      <c r="Z53" s="135">
        <f t="shared" si="153"/>
        <v>775.00000000000011</v>
      </c>
      <c r="AA53" s="135">
        <f t="shared" si="153"/>
        <v>775.00000000000011</v>
      </c>
      <c r="AB53" s="135">
        <f t="shared" si="153"/>
        <v>775.00000000000011</v>
      </c>
      <c r="AC53" s="135">
        <f t="shared" si="153"/>
        <v>775.00000000000011</v>
      </c>
      <c r="AD53" s="135">
        <f t="shared" si="153"/>
        <v>775.00000000000011</v>
      </c>
      <c r="AE53" s="135">
        <f t="shared" si="153"/>
        <v>775.00000000000011</v>
      </c>
      <c r="AF53" s="135">
        <f t="shared" si="153"/>
        <v>775.00000000000011</v>
      </c>
      <c r="AG53" s="135">
        <f t="shared" si="153"/>
        <v>775.00000000000011</v>
      </c>
      <c r="AH53" s="135">
        <f t="shared" si="153"/>
        <v>775.00000000000011</v>
      </c>
      <c r="AI53" s="135">
        <f t="shared" si="153"/>
        <v>790.50000000000011</v>
      </c>
      <c r="AJ53" s="135">
        <f t="shared" si="153"/>
        <v>790.50000000000011</v>
      </c>
      <c r="AK53" s="135">
        <f t="shared" si="153"/>
        <v>790.50000000000011</v>
      </c>
      <c r="AL53" s="135">
        <f t="shared" si="153"/>
        <v>790.50000000000011</v>
      </c>
      <c r="AM53" s="135">
        <f t="shared" si="153"/>
        <v>790.50000000000011</v>
      </c>
      <c r="AN53" s="135">
        <f t="shared" si="153"/>
        <v>790.50000000000011</v>
      </c>
      <c r="AO53" s="135">
        <f t="shared" si="153"/>
        <v>790.50000000000011</v>
      </c>
      <c r="AP53" s="135">
        <f t="shared" si="153"/>
        <v>790.50000000000011</v>
      </c>
      <c r="AQ53" s="135">
        <f t="shared" si="153"/>
        <v>790.50000000000011</v>
      </c>
      <c r="AR53" s="135">
        <f t="shared" si="153"/>
        <v>790.50000000000011</v>
      </c>
      <c r="AS53" s="135">
        <f t="shared" si="153"/>
        <v>790.50000000000011</v>
      </c>
      <c r="AT53" s="135">
        <f t="shared" si="153"/>
        <v>790.50000000000011</v>
      </c>
      <c r="AU53" s="135">
        <f t="shared" si="153"/>
        <v>806.31000000000006</v>
      </c>
      <c r="AV53" s="135">
        <f t="shared" si="153"/>
        <v>806.31000000000006</v>
      </c>
      <c r="AW53" s="135">
        <f t="shared" si="153"/>
        <v>806.31000000000006</v>
      </c>
      <c r="AX53" s="135">
        <f t="shared" si="153"/>
        <v>806.31000000000006</v>
      </c>
      <c r="AY53" s="135">
        <f t="shared" si="153"/>
        <v>806.31000000000006</v>
      </c>
      <c r="AZ53" s="135">
        <f t="shared" si="153"/>
        <v>806.31000000000006</v>
      </c>
      <c r="BA53" s="135">
        <f t="shared" si="153"/>
        <v>806.31000000000006</v>
      </c>
      <c r="BB53" s="135">
        <f t="shared" si="153"/>
        <v>806.31000000000006</v>
      </c>
      <c r="BC53" s="135">
        <f t="shared" si="153"/>
        <v>806.31000000000006</v>
      </c>
      <c r="BD53" s="135">
        <f t="shared" si="153"/>
        <v>806.31000000000006</v>
      </c>
      <c r="BE53" s="135">
        <f t="shared" si="153"/>
        <v>806.31000000000006</v>
      </c>
      <c r="BF53" s="135">
        <f t="shared" si="153"/>
        <v>806.31000000000006</v>
      </c>
      <c r="BG53" s="135">
        <f t="shared" si="153"/>
        <v>822.4362000000001</v>
      </c>
      <c r="BH53" s="135">
        <f t="shared" si="153"/>
        <v>822.4362000000001</v>
      </c>
      <c r="BI53" s="135">
        <f t="shared" si="153"/>
        <v>822.4362000000001</v>
      </c>
      <c r="BJ53" s="135">
        <f t="shared" si="153"/>
        <v>822.4362000000001</v>
      </c>
      <c r="BK53" s="135">
        <f t="shared" si="153"/>
        <v>822.4362000000001</v>
      </c>
      <c r="BL53" s="135">
        <f t="shared" si="153"/>
        <v>822.4362000000001</v>
      </c>
      <c r="BM53" s="135">
        <f t="shared" si="153"/>
        <v>822.4362000000001</v>
      </c>
      <c r="BN53" s="135">
        <f t="shared" si="153"/>
        <v>822.4362000000001</v>
      </c>
      <c r="BO53" s="135">
        <f t="shared" si="153"/>
        <v>822.4362000000001</v>
      </c>
      <c r="BP53" s="135">
        <f t="shared" si="153"/>
        <v>822.4362000000001</v>
      </c>
      <c r="BQ53" s="135">
        <f t="shared" si="153"/>
        <v>822.4362000000001</v>
      </c>
      <c r="BR53" s="135">
        <f t="shared" si="153"/>
        <v>822.4362000000001</v>
      </c>
      <c r="BS53" s="135">
        <f t="shared" si="153"/>
        <v>838.88492400000007</v>
      </c>
      <c r="BT53" s="135">
        <f t="shared" si="153"/>
        <v>838.88492400000007</v>
      </c>
      <c r="BU53" s="135">
        <f t="shared" si="153"/>
        <v>838.88492400000007</v>
      </c>
      <c r="BV53" s="135">
        <f t="shared" si="153"/>
        <v>838.88492400000007</v>
      </c>
      <c r="BW53" s="135">
        <f t="shared" si="153"/>
        <v>838.88492400000007</v>
      </c>
      <c r="BX53" s="135">
        <f t="shared" si="153"/>
        <v>838.88492400000007</v>
      </c>
      <c r="BY53" s="135">
        <f t="shared" si="153"/>
        <v>838.88492400000007</v>
      </c>
      <c r="BZ53" s="135">
        <f t="shared" si="153"/>
        <v>838.88492400000007</v>
      </c>
      <c r="CA53" s="135">
        <f t="shared" si="153"/>
        <v>838.88492400000007</v>
      </c>
      <c r="CB53" s="135">
        <f t="shared" si="153"/>
        <v>838.88492400000007</v>
      </c>
      <c r="CC53" s="135">
        <f t="shared" si="153"/>
        <v>838.88492400000007</v>
      </c>
      <c r="CD53" s="135">
        <f t="shared" si="153"/>
        <v>838.88492400000007</v>
      </c>
      <c r="CE53" s="135">
        <f t="shared" si="153"/>
        <v>855.6626224800001</v>
      </c>
      <c r="CF53" s="135">
        <f t="shared" si="153"/>
        <v>855.6626224800001</v>
      </c>
      <c r="CG53" s="135">
        <f t="shared" si="153"/>
        <v>855.6626224800001</v>
      </c>
      <c r="CH53" s="135">
        <f t="shared" si="153"/>
        <v>855.6626224800001</v>
      </c>
      <c r="CI53" s="135">
        <f t="shared" si="153"/>
        <v>855.6626224800001</v>
      </c>
      <c r="CJ53" s="135">
        <f t="shared" si="153"/>
        <v>855.6626224800001</v>
      </c>
      <c r="CK53" s="135">
        <f t="shared" si="152"/>
        <v>855.6626224800001</v>
      </c>
      <c r="CL53" s="135">
        <f t="shared" si="152"/>
        <v>855.6626224800001</v>
      </c>
      <c r="CM53" s="135">
        <f t="shared" si="152"/>
        <v>855.6626224800001</v>
      </c>
      <c r="CN53" s="135">
        <f t="shared" si="152"/>
        <v>855.6626224800001</v>
      </c>
      <c r="CO53" s="135">
        <f t="shared" si="152"/>
        <v>855.6626224800001</v>
      </c>
      <c r="CP53" s="135">
        <f t="shared" si="152"/>
        <v>855.6626224800001</v>
      </c>
      <c r="CQ53" s="135">
        <f t="shared" si="152"/>
        <v>872.77587492960015</v>
      </c>
      <c r="CR53" s="135">
        <f t="shared" si="152"/>
        <v>872.77587492960015</v>
      </c>
      <c r="CS53" s="135">
        <f t="shared" si="152"/>
        <v>872.77587492960015</v>
      </c>
      <c r="CT53" s="135">
        <f t="shared" si="152"/>
        <v>872.77587492960015</v>
      </c>
      <c r="CU53" s="135">
        <f t="shared" si="152"/>
        <v>872.77587492960015</v>
      </c>
      <c r="CV53" s="135">
        <f t="shared" si="152"/>
        <v>872.77587492960015</v>
      </c>
      <c r="CW53" s="135">
        <f t="shared" si="152"/>
        <v>872.77587492960015</v>
      </c>
      <c r="CX53" s="135">
        <f t="shared" si="152"/>
        <v>872.77587492960015</v>
      </c>
      <c r="CY53" s="135">
        <f t="shared" si="152"/>
        <v>872.77587492960015</v>
      </c>
      <c r="CZ53" s="135">
        <f t="shared" si="152"/>
        <v>872.77587492960015</v>
      </c>
      <c r="DA53" s="135">
        <f t="shared" si="152"/>
        <v>872.77587492960015</v>
      </c>
      <c r="DB53" s="135">
        <f t="shared" si="152"/>
        <v>872.77587492960015</v>
      </c>
      <c r="DC53" s="135">
        <f t="shared" si="152"/>
        <v>890.23139242819195</v>
      </c>
      <c r="DD53" s="135">
        <f t="shared" si="152"/>
        <v>890.23139242819195</v>
      </c>
      <c r="DE53" s="135">
        <f t="shared" si="152"/>
        <v>890.23139242819195</v>
      </c>
      <c r="DF53" s="135">
        <f t="shared" si="152"/>
        <v>890.23139242819195</v>
      </c>
      <c r="DG53" s="135">
        <f t="shared" si="152"/>
        <v>890.23139242819195</v>
      </c>
      <c r="DH53" s="135">
        <f t="shared" si="152"/>
        <v>890.23139242819195</v>
      </c>
      <c r="DI53" s="135">
        <f t="shared" si="152"/>
        <v>890.23139242819195</v>
      </c>
      <c r="DJ53" s="135">
        <f t="shared" si="152"/>
        <v>890.23139242819195</v>
      </c>
      <c r="DK53" s="135">
        <f t="shared" si="152"/>
        <v>890.23139242819195</v>
      </c>
      <c r="DL53" s="135">
        <f t="shared" si="152"/>
        <v>890.23139242819195</v>
      </c>
      <c r="DM53" s="135">
        <f t="shared" si="152"/>
        <v>890.23139242819195</v>
      </c>
      <c r="DN53" s="135">
        <f t="shared" si="152"/>
        <v>890.23139242819195</v>
      </c>
      <c r="DO53" s="135">
        <f t="shared" si="152"/>
        <v>908.03602027675595</v>
      </c>
      <c r="DP53" s="135">
        <f t="shared" si="152"/>
        <v>908.03602027675595</v>
      </c>
      <c r="DQ53" s="135">
        <f t="shared" si="152"/>
        <v>908.03602027675595</v>
      </c>
      <c r="DR53" s="135">
        <f t="shared" si="152"/>
        <v>908.03602027675595</v>
      </c>
      <c r="DS53" s="135">
        <f t="shared" si="152"/>
        <v>908.03602027675595</v>
      </c>
      <c r="DT53" s="135">
        <f t="shared" si="152"/>
        <v>908.03602027675595</v>
      </c>
      <c r="DU53" s="135">
        <f t="shared" si="152"/>
        <v>908.03602027675595</v>
      </c>
      <c r="DV53" s="135">
        <f t="shared" si="152"/>
        <v>908.03602027675595</v>
      </c>
      <c r="DW53" s="135">
        <f t="shared" si="152"/>
        <v>908.03602027675595</v>
      </c>
      <c r="DX53" s="135">
        <f t="shared" si="152"/>
        <v>908.03602027675595</v>
      </c>
      <c r="DY53" s="135">
        <f t="shared" si="152"/>
        <v>908.03602027675595</v>
      </c>
      <c r="DZ53" s="135">
        <f t="shared" si="152"/>
        <v>908.03602027675595</v>
      </c>
      <c r="EA53" s="135">
        <f t="shared" si="152"/>
        <v>926.19674068229108</v>
      </c>
      <c r="EB53" s="135">
        <f t="shared" si="152"/>
        <v>926.19674068229108</v>
      </c>
      <c r="EC53" s="135">
        <f t="shared" si="152"/>
        <v>926.19674068229108</v>
      </c>
      <c r="ED53" s="135">
        <f t="shared" si="152"/>
        <v>926.19674068229108</v>
      </c>
      <c r="EE53" s="135">
        <f t="shared" si="152"/>
        <v>926.19674068229108</v>
      </c>
      <c r="EF53" s="135">
        <f t="shared" si="152"/>
        <v>926.19674068229108</v>
      </c>
      <c r="EG53" s="135">
        <f t="shared" si="152"/>
        <v>926.19674068229108</v>
      </c>
      <c r="EH53" s="135">
        <f t="shared" si="152"/>
        <v>926.19674068229108</v>
      </c>
      <c r="EI53" s="135">
        <f t="shared" si="152"/>
        <v>926.19674068229108</v>
      </c>
      <c r="EJ53" s="135">
        <f t="shared" si="152"/>
        <v>926.19674068229108</v>
      </c>
      <c r="EK53" s="135">
        <f t="shared" si="152"/>
        <v>926.19674068229108</v>
      </c>
      <c r="EL53" s="135">
        <f t="shared" si="152"/>
        <v>926.19674068229108</v>
      </c>
      <c r="EM53" s="193"/>
    </row>
    <row r="54" spans="1:143" ht="15.75" customHeight="1" x14ac:dyDescent="0.2">
      <c r="A54" s="123">
        <v>1</v>
      </c>
      <c r="B54" s="88">
        <f t="shared" si="139"/>
        <v>35</v>
      </c>
      <c r="C54" s="61" t="s">
        <v>161</v>
      </c>
      <c r="D54" s="241">
        <v>750</v>
      </c>
      <c r="E54" s="134">
        <f t="shared" si="138"/>
        <v>1.0333333333333334</v>
      </c>
      <c r="U54" s="27"/>
      <c r="W54" s="270">
        <v>775</v>
      </c>
      <c r="X54" s="135">
        <f t="shared" si="148"/>
        <v>775.00000000000011</v>
      </c>
      <c r="Y54" s="135">
        <f t="shared" si="153"/>
        <v>775.00000000000011</v>
      </c>
      <c r="Z54" s="135">
        <f t="shared" si="153"/>
        <v>775.00000000000011</v>
      </c>
      <c r="AA54" s="135">
        <f t="shared" si="153"/>
        <v>775.00000000000011</v>
      </c>
      <c r="AB54" s="135">
        <f t="shared" si="153"/>
        <v>775.00000000000011</v>
      </c>
      <c r="AC54" s="135">
        <f t="shared" si="153"/>
        <v>775.00000000000011</v>
      </c>
      <c r="AD54" s="135">
        <f t="shared" si="153"/>
        <v>775.00000000000011</v>
      </c>
      <c r="AE54" s="135">
        <f t="shared" si="153"/>
        <v>775.00000000000011</v>
      </c>
      <c r="AF54" s="135">
        <f t="shared" si="153"/>
        <v>775.00000000000011</v>
      </c>
      <c r="AG54" s="135">
        <f t="shared" si="153"/>
        <v>775.00000000000011</v>
      </c>
      <c r="AH54" s="135">
        <f t="shared" si="153"/>
        <v>775.00000000000011</v>
      </c>
      <c r="AI54" s="135">
        <f t="shared" si="153"/>
        <v>790.50000000000011</v>
      </c>
      <c r="AJ54" s="135">
        <f t="shared" si="153"/>
        <v>790.50000000000011</v>
      </c>
      <c r="AK54" s="135">
        <f t="shared" si="153"/>
        <v>790.50000000000011</v>
      </c>
      <c r="AL54" s="135">
        <f t="shared" si="153"/>
        <v>790.50000000000011</v>
      </c>
      <c r="AM54" s="135">
        <f t="shared" si="153"/>
        <v>790.50000000000011</v>
      </c>
      <c r="AN54" s="135">
        <f t="shared" si="153"/>
        <v>790.50000000000011</v>
      </c>
      <c r="AO54" s="135">
        <f t="shared" si="153"/>
        <v>790.50000000000011</v>
      </c>
      <c r="AP54" s="135">
        <f t="shared" si="153"/>
        <v>790.50000000000011</v>
      </c>
      <c r="AQ54" s="135">
        <f t="shared" si="153"/>
        <v>790.50000000000011</v>
      </c>
      <c r="AR54" s="135">
        <f t="shared" si="153"/>
        <v>790.50000000000011</v>
      </c>
      <c r="AS54" s="135">
        <f t="shared" si="153"/>
        <v>790.50000000000011</v>
      </c>
      <c r="AT54" s="135">
        <f t="shared" si="153"/>
        <v>790.50000000000011</v>
      </c>
      <c r="AU54" s="135">
        <f t="shared" si="153"/>
        <v>806.31000000000006</v>
      </c>
      <c r="AV54" s="135">
        <f t="shared" si="153"/>
        <v>806.31000000000006</v>
      </c>
      <c r="AW54" s="135">
        <f t="shared" si="153"/>
        <v>806.31000000000006</v>
      </c>
      <c r="AX54" s="135">
        <f t="shared" si="153"/>
        <v>806.31000000000006</v>
      </c>
      <c r="AY54" s="135">
        <f t="shared" si="153"/>
        <v>806.31000000000006</v>
      </c>
      <c r="AZ54" s="135">
        <f t="shared" si="153"/>
        <v>806.31000000000006</v>
      </c>
      <c r="BA54" s="135">
        <f t="shared" si="153"/>
        <v>806.31000000000006</v>
      </c>
      <c r="BB54" s="135">
        <f t="shared" si="153"/>
        <v>806.31000000000006</v>
      </c>
      <c r="BC54" s="135">
        <f t="shared" si="153"/>
        <v>806.31000000000006</v>
      </c>
      <c r="BD54" s="135">
        <f t="shared" si="153"/>
        <v>806.31000000000006</v>
      </c>
      <c r="BE54" s="135">
        <f t="shared" si="153"/>
        <v>806.31000000000006</v>
      </c>
      <c r="BF54" s="135">
        <f t="shared" si="153"/>
        <v>806.31000000000006</v>
      </c>
      <c r="BG54" s="135">
        <f t="shared" si="153"/>
        <v>822.4362000000001</v>
      </c>
      <c r="BH54" s="135">
        <f t="shared" si="153"/>
        <v>822.4362000000001</v>
      </c>
      <c r="BI54" s="135">
        <f t="shared" si="153"/>
        <v>822.4362000000001</v>
      </c>
      <c r="BJ54" s="135">
        <f t="shared" si="153"/>
        <v>822.4362000000001</v>
      </c>
      <c r="BK54" s="135">
        <f t="shared" si="153"/>
        <v>822.4362000000001</v>
      </c>
      <c r="BL54" s="135">
        <f t="shared" si="153"/>
        <v>822.4362000000001</v>
      </c>
      <c r="BM54" s="135">
        <f t="shared" si="153"/>
        <v>822.4362000000001</v>
      </c>
      <c r="BN54" s="135">
        <f t="shared" si="153"/>
        <v>822.4362000000001</v>
      </c>
      <c r="BO54" s="135">
        <f t="shared" si="153"/>
        <v>822.4362000000001</v>
      </c>
      <c r="BP54" s="135">
        <f t="shared" si="153"/>
        <v>822.4362000000001</v>
      </c>
      <c r="BQ54" s="135">
        <f t="shared" si="153"/>
        <v>822.4362000000001</v>
      </c>
      <c r="BR54" s="135">
        <f t="shared" si="153"/>
        <v>822.4362000000001</v>
      </c>
      <c r="BS54" s="135">
        <f t="shared" si="153"/>
        <v>838.88492400000007</v>
      </c>
      <c r="BT54" s="135">
        <f t="shared" si="153"/>
        <v>838.88492400000007</v>
      </c>
      <c r="BU54" s="135">
        <f t="shared" si="153"/>
        <v>838.88492400000007</v>
      </c>
      <c r="BV54" s="135">
        <f t="shared" si="153"/>
        <v>838.88492400000007</v>
      </c>
      <c r="BW54" s="135">
        <f t="shared" si="153"/>
        <v>838.88492400000007</v>
      </c>
      <c r="BX54" s="135">
        <f t="shared" si="153"/>
        <v>838.88492400000007</v>
      </c>
      <c r="BY54" s="135">
        <f t="shared" si="153"/>
        <v>838.88492400000007</v>
      </c>
      <c r="BZ54" s="135">
        <f t="shared" si="153"/>
        <v>838.88492400000007</v>
      </c>
      <c r="CA54" s="135">
        <f t="shared" si="153"/>
        <v>838.88492400000007</v>
      </c>
      <c r="CB54" s="135">
        <f t="shared" si="153"/>
        <v>838.88492400000007</v>
      </c>
      <c r="CC54" s="135">
        <f t="shared" si="153"/>
        <v>838.88492400000007</v>
      </c>
      <c r="CD54" s="135">
        <f t="shared" si="153"/>
        <v>838.88492400000007</v>
      </c>
      <c r="CE54" s="135">
        <f t="shared" si="153"/>
        <v>855.6626224800001</v>
      </c>
      <c r="CF54" s="135">
        <f t="shared" si="153"/>
        <v>855.6626224800001</v>
      </c>
      <c r="CG54" s="135">
        <f t="shared" si="153"/>
        <v>855.6626224800001</v>
      </c>
      <c r="CH54" s="135">
        <f t="shared" si="153"/>
        <v>855.6626224800001</v>
      </c>
      <c r="CI54" s="135">
        <f t="shared" si="153"/>
        <v>855.6626224800001</v>
      </c>
      <c r="CJ54" s="135">
        <f t="shared" ref="CJ54:EL55" si="154">($D54*$E54)*(1+Rental_Increase3)^(CJ$3-1)</f>
        <v>855.6626224800001</v>
      </c>
      <c r="CK54" s="135">
        <f t="shared" si="154"/>
        <v>855.6626224800001</v>
      </c>
      <c r="CL54" s="135">
        <f t="shared" si="154"/>
        <v>855.6626224800001</v>
      </c>
      <c r="CM54" s="135">
        <f t="shared" si="154"/>
        <v>855.6626224800001</v>
      </c>
      <c r="CN54" s="135">
        <f t="shared" si="154"/>
        <v>855.6626224800001</v>
      </c>
      <c r="CO54" s="135">
        <f t="shared" si="154"/>
        <v>855.6626224800001</v>
      </c>
      <c r="CP54" s="135">
        <f t="shared" si="154"/>
        <v>855.6626224800001</v>
      </c>
      <c r="CQ54" s="135">
        <f t="shared" si="154"/>
        <v>872.77587492960015</v>
      </c>
      <c r="CR54" s="135">
        <f t="shared" si="154"/>
        <v>872.77587492960015</v>
      </c>
      <c r="CS54" s="135">
        <f t="shared" si="154"/>
        <v>872.77587492960015</v>
      </c>
      <c r="CT54" s="135">
        <f t="shared" si="154"/>
        <v>872.77587492960015</v>
      </c>
      <c r="CU54" s="135">
        <f t="shared" si="154"/>
        <v>872.77587492960015</v>
      </c>
      <c r="CV54" s="135">
        <f t="shared" si="154"/>
        <v>872.77587492960015</v>
      </c>
      <c r="CW54" s="135">
        <f t="shared" si="154"/>
        <v>872.77587492960015</v>
      </c>
      <c r="CX54" s="135">
        <f t="shared" si="154"/>
        <v>872.77587492960015</v>
      </c>
      <c r="CY54" s="135">
        <f t="shared" si="154"/>
        <v>872.77587492960015</v>
      </c>
      <c r="CZ54" s="135">
        <f t="shared" si="154"/>
        <v>872.77587492960015</v>
      </c>
      <c r="DA54" s="135">
        <f t="shared" si="154"/>
        <v>872.77587492960015</v>
      </c>
      <c r="DB54" s="135">
        <f t="shared" si="154"/>
        <v>872.77587492960015</v>
      </c>
      <c r="DC54" s="135">
        <f t="shared" si="154"/>
        <v>890.23139242819195</v>
      </c>
      <c r="DD54" s="135">
        <f t="shared" si="154"/>
        <v>890.23139242819195</v>
      </c>
      <c r="DE54" s="135">
        <f t="shared" si="154"/>
        <v>890.23139242819195</v>
      </c>
      <c r="DF54" s="135">
        <f t="shared" si="154"/>
        <v>890.23139242819195</v>
      </c>
      <c r="DG54" s="135">
        <f t="shared" si="154"/>
        <v>890.23139242819195</v>
      </c>
      <c r="DH54" s="135">
        <f t="shared" si="154"/>
        <v>890.23139242819195</v>
      </c>
      <c r="DI54" s="135">
        <f t="shared" si="154"/>
        <v>890.23139242819195</v>
      </c>
      <c r="DJ54" s="135">
        <f t="shared" si="154"/>
        <v>890.23139242819195</v>
      </c>
      <c r="DK54" s="135">
        <f t="shared" si="154"/>
        <v>890.23139242819195</v>
      </c>
      <c r="DL54" s="135">
        <f t="shared" si="154"/>
        <v>890.23139242819195</v>
      </c>
      <c r="DM54" s="135">
        <f t="shared" si="154"/>
        <v>890.23139242819195</v>
      </c>
      <c r="DN54" s="135">
        <f t="shared" si="154"/>
        <v>890.23139242819195</v>
      </c>
      <c r="DO54" s="135">
        <f t="shared" si="154"/>
        <v>908.03602027675595</v>
      </c>
      <c r="DP54" s="135">
        <f t="shared" si="154"/>
        <v>908.03602027675595</v>
      </c>
      <c r="DQ54" s="135">
        <f t="shared" si="154"/>
        <v>908.03602027675595</v>
      </c>
      <c r="DR54" s="135">
        <f t="shared" si="154"/>
        <v>908.03602027675595</v>
      </c>
      <c r="DS54" s="135">
        <f t="shared" si="154"/>
        <v>908.03602027675595</v>
      </c>
      <c r="DT54" s="135">
        <f t="shared" si="154"/>
        <v>908.03602027675595</v>
      </c>
      <c r="DU54" s="135">
        <f t="shared" si="154"/>
        <v>908.03602027675595</v>
      </c>
      <c r="DV54" s="135">
        <f t="shared" si="154"/>
        <v>908.03602027675595</v>
      </c>
      <c r="DW54" s="135">
        <f t="shared" si="154"/>
        <v>908.03602027675595</v>
      </c>
      <c r="DX54" s="135">
        <f t="shared" si="154"/>
        <v>908.03602027675595</v>
      </c>
      <c r="DY54" s="135">
        <f t="shared" si="154"/>
        <v>908.03602027675595</v>
      </c>
      <c r="DZ54" s="135">
        <f t="shared" si="154"/>
        <v>908.03602027675595</v>
      </c>
      <c r="EA54" s="135">
        <f t="shared" si="154"/>
        <v>926.19674068229108</v>
      </c>
      <c r="EB54" s="135">
        <f t="shared" si="154"/>
        <v>926.19674068229108</v>
      </c>
      <c r="EC54" s="135">
        <f t="shared" si="154"/>
        <v>926.19674068229108</v>
      </c>
      <c r="ED54" s="135">
        <f t="shared" si="154"/>
        <v>926.19674068229108</v>
      </c>
      <c r="EE54" s="135">
        <f t="shared" si="154"/>
        <v>926.19674068229108</v>
      </c>
      <c r="EF54" s="135">
        <f t="shared" si="154"/>
        <v>926.19674068229108</v>
      </c>
      <c r="EG54" s="135">
        <f t="shared" si="154"/>
        <v>926.19674068229108</v>
      </c>
      <c r="EH54" s="135">
        <f t="shared" si="154"/>
        <v>926.19674068229108</v>
      </c>
      <c r="EI54" s="135">
        <f t="shared" si="154"/>
        <v>926.19674068229108</v>
      </c>
      <c r="EJ54" s="135">
        <f t="shared" si="154"/>
        <v>926.19674068229108</v>
      </c>
      <c r="EK54" s="135">
        <f t="shared" si="154"/>
        <v>926.19674068229108</v>
      </c>
      <c r="EL54" s="135">
        <f t="shared" si="154"/>
        <v>926.19674068229108</v>
      </c>
      <c r="EM54" s="193"/>
    </row>
    <row r="55" spans="1:143" ht="15.75" customHeight="1" thickBot="1" x14ac:dyDescent="0.25">
      <c r="A55" s="123">
        <v>1</v>
      </c>
      <c r="B55" s="88">
        <f t="shared" si="139"/>
        <v>36</v>
      </c>
      <c r="C55" s="61" t="s">
        <v>161</v>
      </c>
      <c r="D55" s="241">
        <v>750</v>
      </c>
      <c r="E55" s="134">
        <f t="shared" si="138"/>
        <v>1.1333333333333333</v>
      </c>
      <c r="U55" s="27"/>
      <c r="W55" s="270">
        <v>850</v>
      </c>
      <c r="X55" s="135">
        <f t="shared" si="148"/>
        <v>850</v>
      </c>
      <c r="Y55" s="135">
        <f t="shared" ref="Y55:CJ55" si="155">($D55*$E55)*(1+Rental_Increase3)^(Y$3-1)</f>
        <v>850</v>
      </c>
      <c r="Z55" s="135">
        <f t="shared" si="155"/>
        <v>850</v>
      </c>
      <c r="AA55" s="135">
        <f t="shared" si="155"/>
        <v>850</v>
      </c>
      <c r="AB55" s="135">
        <f t="shared" si="155"/>
        <v>850</v>
      </c>
      <c r="AC55" s="135">
        <f t="shared" si="155"/>
        <v>850</v>
      </c>
      <c r="AD55" s="135">
        <f t="shared" si="155"/>
        <v>850</v>
      </c>
      <c r="AE55" s="135">
        <f t="shared" si="155"/>
        <v>850</v>
      </c>
      <c r="AF55" s="135">
        <f t="shared" si="155"/>
        <v>850</v>
      </c>
      <c r="AG55" s="135">
        <f t="shared" si="155"/>
        <v>850</v>
      </c>
      <c r="AH55" s="135">
        <f t="shared" si="155"/>
        <v>850</v>
      </c>
      <c r="AI55" s="135">
        <f t="shared" si="155"/>
        <v>867</v>
      </c>
      <c r="AJ55" s="135">
        <f t="shared" si="155"/>
        <v>867</v>
      </c>
      <c r="AK55" s="135">
        <f t="shared" si="155"/>
        <v>867</v>
      </c>
      <c r="AL55" s="135">
        <f t="shared" si="155"/>
        <v>867</v>
      </c>
      <c r="AM55" s="135">
        <f t="shared" si="155"/>
        <v>867</v>
      </c>
      <c r="AN55" s="135">
        <f t="shared" si="155"/>
        <v>867</v>
      </c>
      <c r="AO55" s="135">
        <f t="shared" si="155"/>
        <v>867</v>
      </c>
      <c r="AP55" s="135">
        <f t="shared" si="155"/>
        <v>867</v>
      </c>
      <c r="AQ55" s="135">
        <f t="shared" si="155"/>
        <v>867</v>
      </c>
      <c r="AR55" s="135">
        <f t="shared" si="155"/>
        <v>867</v>
      </c>
      <c r="AS55" s="135">
        <f t="shared" si="155"/>
        <v>867</v>
      </c>
      <c r="AT55" s="135">
        <f t="shared" si="155"/>
        <v>867</v>
      </c>
      <c r="AU55" s="135">
        <f t="shared" si="155"/>
        <v>884.34</v>
      </c>
      <c r="AV55" s="135">
        <f t="shared" si="155"/>
        <v>884.34</v>
      </c>
      <c r="AW55" s="135">
        <f t="shared" si="155"/>
        <v>884.34</v>
      </c>
      <c r="AX55" s="135">
        <f t="shared" si="155"/>
        <v>884.34</v>
      </c>
      <c r="AY55" s="135">
        <f t="shared" si="155"/>
        <v>884.34</v>
      </c>
      <c r="AZ55" s="135">
        <f t="shared" si="155"/>
        <v>884.34</v>
      </c>
      <c r="BA55" s="135">
        <f t="shared" si="155"/>
        <v>884.34</v>
      </c>
      <c r="BB55" s="135">
        <f t="shared" si="155"/>
        <v>884.34</v>
      </c>
      <c r="BC55" s="135">
        <f t="shared" si="155"/>
        <v>884.34</v>
      </c>
      <c r="BD55" s="135">
        <f t="shared" si="155"/>
        <v>884.34</v>
      </c>
      <c r="BE55" s="135">
        <f t="shared" si="155"/>
        <v>884.34</v>
      </c>
      <c r="BF55" s="135">
        <f t="shared" si="155"/>
        <v>884.34</v>
      </c>
      <c r="BG55" s="135">
        <f t="shared" si="155"/>
        <v>902.02679999999998</v>
      </c>
      <c r="BH55" s="135">
        <f t="shared" si="155"/>
        <v>902.02679999999998</v>
      </c>
      <c r="BI55" s="135">
        <f t="shared" si="155"/>
        <v>902.02679999999998</v>
      </c>
      <c r="BJ55" s="135">
        <f t="shared" si="155"/>
        <v>902.02679999999998</v>
      </c>
      <c r="BK55" s="135">
        <f t="shared" si="155"/>
        <v>902.02679999999998</v>
      </c>
      <c r="BL55" s="135">
        <f t="shared" si="155"/>
        <v>902.02679999999998</v>
      </c>
      <c r="BM55" s="135">
        <f t="shared" si="155"/>
        <v>902.02679999999998</v>
      </c>
      <c r="BN55" s="135">
        <f t="shared" si="155"/>
        <v>902.02679999999998</v>
      </c>
      <c r="BO55" s="135">
        <f t="shared" si="155"/>
        <v>902.02679999999998</v>
      </c>
      <c r="BP55" s="135">
        <f t="shared" si="155"/>
        <v>902.02679999999998</v>
      </c>
      <c r="BQ55" s="135">
        <f t="shared" si="155"/>
        <v>902.02679999999998</v>
      </c>
      <c r="BR55" s="135">
        <f t="shared" si="155"/>
        <v>902.02679999999998</v>
      </c>
      <c r="BS55" s="135">
        <f t="shared" si="155"/>
        <v>920.06733599999995</v>
      </c>
      <c r="BT55" s="135">
        <f t="shared" si="155"/>
        <v>920.06733599999995</v>
      </c>
      <c r="BU55" s="135">
        <f t="shared" si="155"/>
        <v>920.06733599999995</v>
      </c>
      <c r="BV55" s="135">
        <f t="shared" si="155"/>
        <v>920.06733599999995</v>
      </c>
      <c r="BW55" s="135">
        <f t="shared" si="155"/>
        <v>920.06733599999995</v>
      </c>
      <c r="BX55" s="135">
        <f t="shared" si="155"/>
        <v>920.06733599999995</v>
      </c>
      <c r="BY55" s="135">
        <f t="shared" si="155"/>
        <v>920.06733599999995</v>
      </c>
      <c r="BZ55" s="135">
        <f t="shared" si="155"/>
        <v>920.06733599999995</v>
      </c>
      <c r="CA55" s="135">
        <f t="shared" si="155"/>
        <v>920.06733599999995</v>
      </c>
      <c r="CB55" s="135">
        <f t="shared" si="155"/>
        <v>920.06733599999995</v>
      </c>
      <c r="CC55" s="135">
        <f t="shared" si="155"/>
        <v>920.06733599999995</v>
      </c>
      <c r="CD55" s="135">
        <f t="shared" si="155"/>
        <v>920.06733599999995</v>
      </c>
      <c r="CE55" s="135">
        <f t="shared" si="155"/>
        <v>938.46868272000006</v>
      </c>
      <c r="CF55" s="135">
        <f t="shared" si="155"/>
        <v>938.46868272000006</v>
      </c>
      <c r="CG55" s="135">
        <f t="shared" si="155"/>
        <v>938.46868272000006</v>
      </c>
      <c r="CH55" s="135">
        <f t="shared" si="155"/>
        <v>938.46868272000006</v>
      </c>
      <c r="CI55" s="135">
        <f t="shared" si="155"/>
        <v>938.46868272000006</v>
      </c>
      <c r="CJ55" s="135">
        <f t="shared" si="155"/>
        <v>938.46868272000006</v>
      </c>
      <c r="CK55" s="135">
        <f t="shared" si="154"/>
        <v>938.46868272000006</v>
      </c>
      <c r="CL55" s="135">
        <f t="shared" si="154"/>
        <v>938.46868272000006</v>
      </c>
      <c r="CM55" s="135">
        <f t="shared" si="154"/>
        <v>938.46868272000006</v>
      </c>
      <c r="CN55" s="135">
        <f t="shared" si="154"/>
        <v>938.46868272000006</v>
      </c>
      <c r="CO55" s="135">
        <f t="shared" si="154"/>
        <v>938.46868272000006</v>
      </c>
      <c r="CP55" s="135">
        <f t="shared" si="154"/>
        <v>938.46868272000006</v>
      </c>
      <c r="CQ55" s="135">
        <f t="shared" si="154"/>
        <v>957.2380563744</v>
      </c>
      <c r="CR55" s="135">
        <f t="shared" si="154"/>
        <v>957.2380563744</v>
      </c>
      <c r="CS55" s="135">
        <f t="shared" si="154"/>
        <v>957.2380563744</v>
      </c>
      <c r="CT55" s="135">
        <f t="shared" si="154"/>
        <v>957.2380563744</v>
      </c>
      <c r="CU55" s="135">
        <f t="shared" si="154"/>
        <v>957.2380563744</v>
      </c>
      <c r="CV55" s="135">
        <f t="shared" si="154"/>
        <v>957.2380563744</v>
      </c>
      <c r="CW55" s="135">
        <f t="shared" si="154"/>
        <v>957.2380563744</v>
      </c>
      <c r="CX55" s="135">
        <f t="shared" si="154"/>
        <v>957.2380563744</v>
      </c>
      <c r="CY55" s="135">
        <f t="shared" si="154"/>
        <v>957.2380563744</v>
      </c>
      <c r="CZ55" s="135">
        <f t="shared" si="154"/>
        <v>957.2380563744</v>
      </c>
      <c r="DA55" s="135">
        <f t="shared" si="154"/>
        <v>957.2380563744</v>
      </c>
      <c r="DB55" s="135">
        <f t="shared" si="154"/>
        <v>957.2380563744</v>
      </c>
      <c r="DC55" s="135">
        <f t="shared" si="154"/>
        <v>976.38281750188787</v>
      </c>
      <c r="DD55" s="135">
        <f t="shared" si="154"/>
        <v>976.38281750188787</v>
      </c>
      <c r="DE55" s="135">
        <f t="shared" si="154"/>
        <v>976.38281750188787</v>
      </c>
      <c r="DF55" s="135">
        <f t="shared" si="154"/>
        <v>976.38281750188787</v>
      </c>
      <c r="DG55" s="135">
        <f t="shared" si="154"/>
        <v>976.38281750188787</v>
      </c>
      <c r="DH55" s="135">
        <f t="shared" si="154"/>
        <v>976.38281750188787</v>
      </c>
      <c r="DI55" s="135">
        <f t="shared" si="154"/>
        <v>976.38281750188787</v>
      </c>
      <c r="DJ55" s="135">
        <f t="shared" si="154"/>
        <v>976.38281750188787</v>
      </c>
      <c r="DK55" s="135">
        <f t="shared" si="154"/>
        <v>976.38281750188787</v>
      </c>
      <c r="DL55" s="135">
        <f t="shared" si="154"/>
        <v>976.38281750188787</v>
      </c>
      <c r="DM55" s="135">
        <f t="shared" si="154"/>
        <v>976.38281750188787</v>
      </c>
      <c r="DN55" s="135">
        <f t="shared" si="154"/>
        <v>976.38281750188787</v>
      </c>
      <c r="DO55" s="135">
        <f t="shared" si="154"/>
        <v>995.91047385192564</v>
      </c>
      <c r="DP55" s="135">
        <f t="shared" si="154"/>
        <v>995.91047385192564</v>
      </c>
      <c r="DQ55" s="135">
        <f t="shared" si="154"/>
        <v>995.91047385192564</v>
      </c>
      <c r="DR55" s="135">
        <f t="shared" si="154"/>
        <v>995.91047385192564</v>
      </c>
      <c r="DS55" s="135">
        <f t="shared" si="154"/>
        <v>995.91047385192564</v>
      </c>
      <c r="DT55" s="135">
        <f t="shared" si="154"/>
        <v>995.91047385192564</v>
      </c>
      <c r="DU55" s="135">
        <f t="shared" si="154"/>
        <v>995.91047385192564</v>
      </c>
      <c r="DV55" s="135">
        <f t="shared" si="154"/>
        <v>995.91047385192564</v>
      </c>
      <c r="DW55" s="135">
        <f t="shared" si="154"/>
        <v>995.91047385192564</v>
      </c>
      <c r="DX55" s="135">
        <f t="shared" si="154"/>
        <v>995.91047385192564</v>
      </c>
      <c r="DY55" s="135">
        <f t="shared" si="154"/>
        <v>995.91047385192564</v>
      </c>
      <c r="DZ55" s="135">
        <f t="shared" si="154"/>
        <v>995.91047385192564</v>
      </c>
      <c r="EA55" s="135">
        <f t="shared" si="154"/>
        <v>1015.8286833289642</v>
      </c>
      <c r="EB55" s="135">
        <f t="shared" si="154"/>
        <v>1015.8286833289642</v>
      </c>
      <c r="EC55" s="135">
        <f t="shared" si="154"/>
        <v>1015.8286833289642</v>
      </c>
      <c r="ED55" s="135">
        <f t="shared" si="154"/>
        <v>1015.8286833289642</v>
      </c>
      <c r="EE55" s="135">
        <f t="shared" si="154"/>
        <v>1015.8286833289642</v>
      </c>
      <c r="EF55" s="135">
        <f t="shared" si="154"/>
        <v>1015.8286833289642</v>
      </c>
      <c r="EG55" s="135">
        <f t="shared" si="154"/>
        <v>1015.8286833289642</v>
      </c>
      <c r="EH55" s="135">
        <f t="shared" si="154"/>
        <v>1015.8286833289642</v>
      </c>
      <c r="EI55" s="135">
        <f t="shared" si="154"/>
        <v>1015.8286833289642</v>
      </c>
      <c r="EJ55" s="135">
        <f t="shared" si="154"/>
        <v>1015.8286833289642</v>
      </c>
      <c r="EK55" s="135">
        <f t="shared" si="154"/>
        <v>1015.8286833289642</v>
      </c>
      <c r="EL55" s="135">
        <f t="shared" si="154"/>
        <v>1015.8286833289642</v>
      </c>
      <c r="EM55" s="193"/>
    </row>
    <row r="56" spans="1:143" ht="15.75" customHeight="1" thickBot="1" x14ac:dyDescent="0.25">
      <c r="A56" s="136"/>
      <c r="B56" s="268" t="s">
        <v>162</v>
      </c>
      <c r="C56" s="269"/>
      <c r="D56" s="137"/>
      <c r="E56" s="138"/>
      <c r="F56" s="84"/>
      <c r="G56" s="84"/>
      <c r="H56" s="84"/>
      <c r="I56" s="84"/>
      <c r="J56" s="84"/>
      <c r="K56" s="84"/>
      <c r="L56" s="84"/>
      <c r="M56" s="84"/>
      <c r="N56" s="84"/>
      <c r="O56" s="84"/>
      <c r="P56" s="84"/>
      <c r="Q56" s="84"/>
      <c r="R56" s="84"/>
      <c r="S56" s="84"/>
      <c r="T56" s="84"/>
      <c r="U56" s="127"/>
      <c r="V56" s="84"/>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c r="CN56" s="139"/>
      <c r="CO56" s="139"/>
      <c r="CP56" s="139"/>
      <c r="CQ56" s="139"/>
      <c r="CR56" s="139"/>
      <c r="CS56" s="139"/>
      <c r="CT56" s="139"/>
      <c r="CU56" s="139"/>
      <c r="CV56" s="139"/>
      <c r="CW56" s="139"/>
      <c r="CX56" s="139"/>
      <c r="CY56" s="139"/>
      <c r="CZ56" s="139"/>
      <c r="DA56" s="139"/>
      <c r="DB56" s="139"/>
      <c r="DC56" s="139"/>
      <c r="DD56" s="139"/>
      <c r="DE56" s="139"/>
      <c r="DF56" s="139"/>
      <c r="DG56" s="139"/>
      <c r="DH56" s="139"/>
      <c r="DI56" s="139"/>
      <c r="DJ56" s="139"/>
      <c r="DK56" s="139"/>
      <c r="DL56" s="139"/>
      <c r="DM56" s="139"/>
      <c r="DN56" s="139"/>
      <c r="DO56" s="139"/>
      <c r="DP56" s="139"/>
      <c r="DQ56" s="139"/>
      <c r="DR56" s="139"/>
      <c r="DS56" s="139"/>
      <c r="DT56" s="139"/>
      <c r="DU56" s="139"/>
      <c r="DV56" s="139"/>
      <c r="DW56" s="139"/>
      <c r="DX56" s="139"/>
      <c r="DY56" s="139"/>
      <c r="DZ56" s="139"/>
      <c r="EA56" s="139"/>
      <c r="EB56" s="139"/>
      <c r="EC56" s="139"/>
      <c r="ED56" s="139"/>
      <c r="EE56" s="139"/>
      <c r="EF56" s="139"/>
      <c r="EG56" s="139"/>
      <c r="EH56" s="139"/>
      <c r="EI56" s="139"/>
      <c r="EJ56" s="139"/>
      <c r="EK56" s="139"/>
      <c r="EL56" s="139"/>
      <c r="EM56" s="194"/>
    </row>
    <row r="57" spans="1:143" ht="15.75" customHeight="1" x14ac:dyDescent="0.2">
      <c r="A57" s="123">
        <v>1</v>
      </c>
      <c r="B57" s="88">
        <v>1</v>
      </c>
      <c r="C57" s="61" t="s">
        <v>163</v>
      </c>
      <c r="D57" s="124">
        <v>0</v>
      </c>
      <c r="E57" s="125">
        <v>0</v>
      </c>
      <c r="U57" s="27"/>
      <c r="W57" s="135">
        <f>($A57*$D57*$E57)*(1+Rental_Increase)^(W$3-1)</f>
        <v>0</v>
      </c>
      <c r="X57" s="135">
        <f>($A57*$D57*$E57)*(1+Rental_Increase3)^(X$3-1)</f>
        <v>0</v>
      </c>
      <c r="Y57" s="135">
        <f>($A57*$D57*$E57)*(1+Rental_Increase3)^(Y$3-1)</f>
        <v>0</v>
      </c>
      <c r="Z57" s="135">
        <f>($A57*$D57*$E57)*(1+Rental_Increase3)^(Z$3-1)</f>
        <v>0</v>
      </c>
      <c r="AA57" s="135">
        <f>($A57*$D57*$E57)*(1+Rental_Increase3)^(AA$3-1)</f>
        <v>0</v>
      </c>
      <c r="AB57" s="135">
        <f>($A57*$D57*$E57)*(1+Rental_Increase3)^(AB$3-1)</f>
        <v>0</v>
      </c>
      <c r="AC57" s="135">
        <f>($A57*$D57*$E57)*(1+Rental_Increase3)^(AC$3-1)</f>
        <v>0</v>
      </c>
      <c r="AD57" s="135">
        <f>($A57*$D57*$E57)*(1+Rental_Increase3)^(AD$3-1)</f>
        <v>0</v>
      </c>
      <c r="AE57" s="135">
        <f>($A57*$D57*$E57)*(1+Rental_Increase3)^(AE$3-1)</f>
        <v>0</v>
      </c>
      <c r="AF57" s="135">
        <f>($A57*$D57*$E57)*(1+Rental_Increase3)^(AF$3-1)</f>
        <v>0</v>
      </c>
      <c r="AG57" s="135">
        <f>($A57*$D57*$E57)*(1+Rental_Increase3)^(AG$3-1)</f>
        <v>0</v>
      </c>
      <c r="AH57" s="135">
        <f>($A57*$D57*$E57)*(1+Rental_Increase3)^(AH$3-1)</f>
        <v>0</v>
      </c>
      <c r="AI57" s="135">
        <f>($A57*$D57*$E57)*(1+Rental_Increase3)^(AI$3-1)</f>
        <v>0</v>
      </c>
      <c r="AJ57" s="135">
        <f>($A57*$D57*$E57)*(1+Rental_Increase3)^(AJ$3-1)</f>
        <v>0</v>
      </c>
      <c r="AK57" s="135">
        <f>($A57*$D57*$E57)*(1+Rental_Increase3)^(AK$3-1)</f>
        <v>0</v>
      </c>
      <c r="AL57" s="135">
        <f>($A57*$D57*$E57)*(1+Rental_Increase3)^(AL$3-1)</f>
        <v>0</v>
      </c>
      <c r="AM57" s="135">
        <f>($A57*$D57*$E57)*(1+Rental_Increase3)^(AM$3-1)</f>
        <v>0</v>
      </c>
      <c r="AN57" s="135">
        <f>($A57*$D57*$E57)*(1+Rental_Increase3)^(AN$3-1)</f>
        <v>0</v>
      </c>
      <c r="AO57" s="135">
        <f>($A57*$D57*$E57)*(1+Rental_Increase3)^(AO$3-1)</f>
        <v>0</v>
      </c>
      <c r="AP57" s="135">
        <f>($A57*$D57*$E57)*(1+Rental_Increase3)^(AP$3-1)</f>
        <v>0</v>
      </c>
      <c r="AQ57" s="135">
        <f>($A57*$D57*$E57)*(1+Rental_Increase3)^(AQ$3-1)</f>
        <v>0</v>
      </c>
      <c r="AR57" s="135">
        <f>($A57*$D57*$E57)*(1+Rental_Increase3)^(AR$3-1)</f>
        <v>0</v>
      </c>
      <c r="AS57" s="135">
        <f>($A57*$D57*$E57)*(1+Rental_Increase3)^(AS$3-1)</f>
        <v>0</v>
      </c>
      <c r="AT57" s="135">
        <f>($A57*$D57*$E57)*(1+Rental_Increase3)^(AT$3-1)</f>
        <v>0</v>
      </c>
      <c r="AU57" s="135">
        <f>($A57*$D57*$E57)*(1+Rental_Increase3)^(AU$3-1)</f>
        <v>0</v>
      </c>
      <c r="AV57" s="135">
        <f>($A57*$D57*$E57)*(1+Rental_Increase3)^(AV$3-1)</f>
        <v>0</v>
      </c>
      <c r="AW57" s="135">
        <f>($A57*$D57*$E57)*(1+Rental_Increase3)^(AW$3-1)</f>
        <v>0</v>
      </c>
      <c r="AX57" s="135">
        <f>($A57*$D57*$E57)*(1+Rental_Increase3)^(AX$3-1)</f>
        <v>0</v>
      </c>
      <c r="AY57" s="135">
        <f>($A57*$D57*$E57)*(1+Rental_Increase3)^(AY$3-1)</f>
        <v>0</v>
      </c>
      <c r="AZ57" s="135">
        <f>($A57*$D57*$E57)*(1+Rental_Increase3)^(AZ$3-1)</f>
        <v>0</v>
      </c>
      <c r="BA57" s="135">
        <f>($A57*$D57*$E57)*(1+Rental_Increase3)^(BA$3-1)</f>
        <v>0</v>
      </c>
      <c r="BB57" s="135">
        <f>($A57*$D57*$E57)*(1+Rental_Increase3)^(BB$3-1)</f>
        <v>0</v>
      </c>
      <c r="BC57" s="135">
        <f>($A57*$D57*$E57)*(1+Rental_Increase3)^(BC$3-1)</f>
        <v>0</v>
      </c>
      <c r="BD57" s="135">
        <f>($A57*$D57*$E57)*(1+Rental_Increase3)^(BD$3-1)</f>
        <v>0</v>
      </c>
      <c r="BE57" s="135">
        <f>($A57*$D57*$E57)*(1+Rental_Increase3)^(BE$3-1)</f>
        <v>0</v>
      </c>
      <c r="BF57" s="135">
        <f>($A57*$D57*$E57)*(1+Rental_Increase3)^(BF$3-1)</f>
        <v>0</v>
      </c>
      <c r="BG57" s="135">
        <f>($A57*$D57*$E57)*(1+Rental_Increase3)^(BG$3-1)</f>
        <v>0</v>
      </c>
      <c r="BH57" s="135">
        <f>($A57*$D57*$E57)*(1+Rental_Increase3)^(BH$3-1)</f>
        <v>0</v>
      </c>
      <c r="BI57" s="135">
        <f>($A57*$D57*$E57)*(1+Rental_Increase3)^(BI$3-1)</f>
        <v>0</v>
      </c>
      <c r="BJ57" s="135">
        <f>($A57*$D57*$E57)*(1+Rental_Increase3)^(BJ$3-1)</f>
        <v>0</v>
      </c>
      <c r="BK57" s="135">
        <f>($A57*$D57*$E57)*(1+Rental_Increase3)^(BK$3-1)</f>
        <v>0</v>
      </c>
      <c r="BL57" s="135">
        <f>($A57*$D57*$E57)*(1+Rental_Increase3)^(BL$3-1)</f>
        <v>0</v>
      </c>
      <c r="BM57" s="135">
        <f>($A57*$D57*$E57)*(1+Rental_Increase3)^(BM$3-1)</f>
        <v>0</v>
      </c>
      <c r="BN57" s="135">
        <f>($A57*$D57*$E57)*(1+Rental_Increase3)^(BN$3-1)</f>
        <v>0</v>
      </c>
      <c r="BO57" s="135">
        <f>($A57*$D57*$E57)*(1+Rental_Increase3)^(BO$3-1)</f>
        <v>0</v>
      </c>
      <c r="BP57" s="135">
        <f>($A57*$D57*$E57)*(1+Rental_Increase3)^(BP$3-1)</f>
        <v>0</v>
      </c>
      <c r="BQ57" s="135">
        <f>($A57*$D57*$E57)*(1+Rental_Increase3)^(BQ$3-1)</f>
        <v>0</v>
      </c>
      <c r="BR57" s="135">
        <f>($A57*$D57*$E57)*(1+Rental_Increase3)^(BR$3-1)</f>
        <v>0</v>
      </c>
      <c r="BS57" s="135">
        <f>($A57*$D57*$E57)*(1+Rental_Increase3)^(BS$3-1)</f>
        <v>0</v>
      </c>
      <c r="BT57" s="135">
        <f>($A57*$D57*$E57)*(1+Rental_Increase3)^(BT$3-1)</f>
        <v>0</v>
      </c>
      <c r="BU57" s="135">
        <f>($A57*$D57*$E57)*(1+Rental_Increase3)^(BU$3-1)</f>
        <v>0</v>
      </c>
      <c r="BV57" s="135">
        <f>($A57*$D57*$E57)*(1+Rental_Increase3)^(BV$3-1)</f>
        <v>0</v>
      </c>
      <c r="BW57" s="135">
        <f>($A57*$D57*$E57)*(1+Rental_Increase3)^(BW$3-1)</f>
        <v>0</v>
      </c>
      <c r="BX57" s="135">
        <f>($A57*$D57*$E57)*(1+Rental_Increase3)^(BX$3-1)</f>
        <v>0</v>
      </c>
      <c r="BY57" s="135">
        <f>($A57*$D57*$E57)*(1+Rental_Increase3)^(BY$3-1)</f>
        <v>0</v>
      </c>
      <c r="BZ57" s="135">
        <f>($A57*$D57*$E57)*(1+Rental_Increase3)^(BZ$3-1)</f>
        <v>0</v>
      </c>
      <c r="CA57" s="135">
        <f>($A57*$D57*$E57)*(1+Rental_Increase3)^(CA$3-1)</f>
        <v>0</v>
      </c>
      <c r="CB57" s="135">
        <f>($A57*$D57*$E57)*(1+Rental_Increase3)^(CB$3-1)</f>
        <v>0</v>
      </c>
      <c r="CC57" s="135">
        <f>($A57*$D57*$E57)*(1+Rental_Increase3)^(CC$3-1)</f>
        <v>0</v>
      </c>
      <c r="CD57" s="135">
        <f>($A57*$D57*$E57)*(1+Rental_Increase3)^(CD$3-1)</f>
        <v>0</v>
      </c>
      <c r="CE57" s="135">
        <f>($A57*$D57*$E57)*(1+Rental_Increase3)^(CE$3-1)</f>
        <v>0</v>
      </c>
      <c r="CF57" s="135">
        <f>($A57*$D57*$E57)*(1+Rental_Increase3)^(CF$3-1)</f>
        <v>0</v>
      </c>
      <c r="CG57" s="135">
        <f>($A57*$D57*$E57)*(1+Rental_Increase3)^(CG$3-1)</f>
        <v>0</v>
      </c>
      <c r="CH57" s="135">
        <f>($A57*$D57*$E57)*(1+Rental_Increase3)^(CH$3-1)</f>
        <v>0</v>
      </c>
      <c r="CI57" s="135">
        <f>($A57*$D57*$E57)*(1+Rental_Increase3)^(CI$3-1)</f>
        <v>0</v>
      </c>
      <c r="CJ57" s="135">
        <f>($A57*$D57*$E57)*(1+Rental_Increase3)^(CJ$3-1)</f>
        <v>0</v>
      </c>
      <c r="CK57" s="135">
        <f>($A57*$D57*$E57)*(1+Rental_Increase3)^(CK$3-1)</f>
        <v>0</v>
      </c>
      <c r="CL57" s="135">
        <f>($A57*$D57*$E57)*(1+Rental_Increase3)^(CL$3-1)</f>
        <v>0</v>
      </c>
      <c r="CM57" s="135">
        <f>($A57*$D57*$E57)*(1+Rental_Increase3)^(CM$3-1)</f>
        <v>0</v>
      </c>
      <c r="CN57" s="135">
        <f>($A57*$D57*$E57)*(1+Rental_Increase3)^(CN$3-1)</f>
        <v>0</v>
      </c>
      <c r="CO57" s="135">
        <f>($A57*$D57*$E57)*(1+Rental_Increase3)^(CO$3-1)</f>
        <v>0</v>
      </c>
      <c r="CP57" s="135">
        <f>($A57*$D57*$E57)*(1+Rental_Increase3)^(CP$3-1)</f>
        <v>0</v>
      </c>
      <c r="CQ57" s="135">
        <f>($A57*$D57*$E57)*(1+Rental_Increase3)^(CQ$3-1)</f>
        <v>0</v>
      </c>
      <c r="CR57" s="135">
        <f>($A57*$D57*$E57)*(1+Rental_Increase3)^(CR$3-1)</f>
        <v>0</v>
      </c>
      <c r="CS57" s="135">
        <f>($A57*$D57*$E57)*(1+Rental_Increase3)^(CS$3-1)</f>
        <v>0</v>
      </c>
      <c r="CT57" s="135">
        <f>($A57*$D57*$E57)*(1+Rental_Increase3)^(CT$3-1)</f>
        <v>0</v>
      </c>
      <c r="CU57" s="135">
        <f>($A57*$D57*$E57)*(1+Rental_Increase3)^(CU$3-1)</f>
        <v>0</v>
      </c>
      <c r="CV57" s="135">
        <f>($A57*$D57*$E57)*(1+Rental_Increase3)^(CV$3-1)</f>
        <v>0</v>
      </c>
      <c r="CW57" s="135">
        <f>($A57*$D57*$E57)*(1+Rental_Increase3)^(CW$3-1)</f>
        <v>0</v>
      </c>
      <c r="CX57" s="135">
        <f>($A57*$D57*$E57)*(1+Rental_Increase3)^(CX$3-1)</f>
        <v>0</v>
      </c>
      <c r="CY57" s="135">
        <f>($A57*$D57*$E57)*(1+Rental_Increase3)^(CY$3-1)</f>
        <v>0</v>
      </c>
      <c r="CZ57" s="135">
        <f>($A57*$D57*$E57)*(1+Rental_Increase3)^(CZ$3-1)</f>
        <v>0</v>
      </c>
      <c r="DA57" s="135">
        <f>($A57*$D57*$E57)*(1+Rental_Increase3)^(DA$3-1)</f>
        <v>0</v>
      </c>
      <c r="DB57" s="135">
        <f>($A57*$D57*$E57)*(1+Rental_Increase3)^(DB$3-1)</f>
        <v>0</v>
      </c>
      <c r="DC57" s="135">
        <f>($A57*$D57*$E57)*(1+Rental_Increase3)^(DC$3-1)</f>
        <v>0</v>
      </c>
      <c r="DD57" s="135">
        <f>($A57*$D57*$E57)*(1+Rental_Increase3)^(DD$3-1)</f>
        <v>0</v>
      </c>
      <c r="DE57" s="135">
        <f>($A57*$D57*$E57)*(1+Rental_Increase3)^(DE$3-1)</f>
        <v>0</v>
      </c>
      <c r="DF57" s="135">
        <f>($A57*$D57*$E57)*(1+Rental_Increase3)^(DF$3-1)</f>
        <v>0</v>
      </c>
      <c r="DG57" s="135">
        <f>($A57*$D57*$E57)*(1+Rental_Increase3)^(DG$3-1)</f>
        <v>0</v>
      </c>
      <c r="DH57" s="135">
        <f>($A57*$D57*$E57)*(1+Rental_Increase3)^(DH$3-1)</f>
        <v>0</v>
      </c>
      <c r="DI57" s="135">
        <f>($A57*$D57*$E57)*(1+Rental_Increase3)^(DI$3-1)</f>
        <v>0</v>
      </c>
      <c r="DJ57" s="135">
        <f>($A57*$D57*$E57)*(1+Rental_Increase3)^(DJ$3-1)</f>
        <v>0</v>
      </c>
      <c r="DK57" s="135">
        <f>($A57*$D57*$E57)*(1+Rental_Increase3)^(DK$3-1)</f>
        <v>0</v>
      </c>
      <c r="DL57" s="135">
        <f>($A57*$D57*$E57)*(1+Rental_Increase3)^(DL$3-1)</f>
        <v>0</v>
      </c>
      <c r="DM57" s="135">
        <f>($A57*$D57*$E57)*(1+Rental_Increase3)^(DM$3-1)</f>
        <v>0</v>
      </c>
      <c r="DN57" s="135">
        <f>($A57*$D57*$E57)*(1+Rental_Increase3)^(DN$3-1)</f>
        <v>0</v>
      </c>
      <c r="DO57" s="135">
        <f>($A57*$D57*$E57)*(1+Rental_Increase3)^(DO$3-1)</f>
        <v>0</v>
      </c>
      <c r="DP57" s="135">
        <f>($A57*$D57*$E57)*(1+Rental_Increase3)^(DP$3-1)</f>
        <v>0</v>
      </c>
      <c r="DQ57" s="135">
        <f>($A57*$D57*$E57)*(1+Rental_Increase3)^(DQ$3-1)</f>
        <v>0</v>
      </c>
      <c r="DR57" s="135">
        <f>($A57*$D57*$E57)*(1+Rental_Increase3)^(DR$3-1)</f>
        <v>0</v>
      </c>
      <c r="DS57" s="135">
        <f>($A57*$D57*$E57)*(1+Rental_Increase3)^(DS$3-1)</f>
        <v>0</v>
      </c>
      <c r="DT57" s="135">
        <f>($A57*$D57*$E57)*(1+Rental_Increase3)^(DT$3-1)</f>
        <v>0</v>
      </c>
      <c r="DU57" s="135">
        <f>($A57*$D57*$E57)*(1+Rental_Increase3)^(DU$3-1)</f>
        <v>0</v>
      </c>
      <c r="DV57" s="135">
        <f>($A57*$D57*$E57)*(1+Rental_Increase3)^(DV$3-1)</f>
        <v>0</v>
      </c>
      <c r="DW57" s="135">
        <f>($A57*$D57*$E57)*(1+Rental_Increase3)^(DW$3-1)</f>
        <v>0</v>
      </c>
      <c r="DX57" s="135">
        <f>($A57*$D57*$E57)*(1+Rental_Increase3)^(DX$3-1)</f>
        <v>0</v>
      </c>
      <c r="DY57" s="135">
        <f>($A57*$D57*$E57)*(1+Rental_Increase3)^(DY$3-1)</f>
        <v>0</v>
      </c>
      <c r="DZ57" s="135">
        <f>($A57*$D57*$E57)*(1+Rental_Increase3)^(DZ$3-1)</f>
        <v>0</v>
      </c>
      <c r="EA57" s="135">
        <f>($A57*$D57*$E57)*(1+Rental_Increase3)^(EA$3-1)</f>
        <v>0</v>
      </c>
      <c r="EB57" s="135">
        <f>($A57*$D57*$E57)*(1+Rental_Increase3)^(EB$3-1)</f>
        <v>0</v>
      </c>
      <c r="EC57" s="135">
        <f>($A57*$D57*$E57)*(1+Rental_Increase3)^(EC$3-1)</f>
        <v>0</v>
      </c>
      <c r="ED57" s="135">
        <f>($A57*$D57*$E57)*(1+Rental_Increase3)^(ED$3-1)</f>
        <v>0</v>
      </c>
      <c r="EE57" s="135">
        <f>($A57*$D57*$E57)*(1+Rental_Increase3)^(EE$3-1)</f>
        <v>0</v>
      </c>
      <c r="EF57" s="135">
        <f>($A57*$D57*$E57)*(1+Rental_Increase3)^(EF$3-1)</f>
        <v>0</v>
      </c>
      <c r="EG57" s="135">
        <f>($A57*$D57*$E57)*(1+Rental_Increase3)^(EG$3-1)</f>
        <v>0</v>
      </c>
      <c r="EH57" s="135">
        <f>($A57*$D57*$E57)*(1+Rental_Increase3)^(EH$3-1)</f>
        <v>0</v>
      </c>
      <c r="EI57" s="135">
        <f>($A57*$D57*$E57)*(1+Rental_Increase3)^(EI$3-1)</f>
        <v>0</v>
      </c>
      <c r="EJ57" s="135">
        <f>($A57*$D57*$E57)*(1+Rental_Increase3)^(EJ$3-1)</f>
        <v>0</v>
      </c>
      <c r="EK57" s="135">
        <f>($A57*$D57*$E57)*(1+Rental_Increase3)^(EK$3-1)</f>
        <v>0</v>
      </c>
      <c r="EL57" s="135">
        <f>($A57*$D57*$E57)*(1+Rental_Increase3)^(EL$3-1)</f>
        <v>0</v>
      </c>
      <c r="EM57" s="193"/>
    </row>
    <row r="58" spans="1:143" ht="15.75" customHeight="1" x14ac:dyDescent="0.2">
      <c r="A58" s="123">
        <v>1</v>
      </c>
      <c r="B58" s="88">
        <v>1</v>
      </c>
      <c r="C58" s="61" t="s">
        <v>164</v>
      </c>
      <c r="D58" s="124">
        <v>0</v>
      </c>
      <c r="E58" s="125">
        <v>0</v>
      </c>
      <c r="U58" s="27"/>
      <c r="W58" s="135">
        <f>($A58*$D58*$E58)*(1+Rental_Increase)^(W$3-1)</f>
        <v>0</v>
      </c>
      <c r="X58" s="135">
        <f>($A58*$D58*$E58)*(1+Rental_Increase)^(X$1-1)</f>
        <v>0</v>
      </c>
      <c r="Y58" s="135">
        <f>($A58*$D58*$E58)*(1+Rental_Increase)^(Y$1-1)</f>
        <v>0</v>
      </c>
      <c r="Z58" s="135">
        <f>($A58*$D58*$E58)*(1+Rental_Increase)^(Z$1-1)</f>
        <v>0</v>
      </c>
      <c r="AA58" s="135">
        <f>($A58*$D58*$E58)*(1+Rental_Increase)^(AA$1-1)</f>
        <v>0</v>
      </c>
      <c r="AB58" s="135">
        <f>($A58*$D58*$E58)*(1+Rental_Increase)^(AB$1-1)</f>
        <v>0</v>
      </c>
      <c r="AC58" s="135">
        <f>($A58*$D58*$E58)*(1+Rental_Increase)^(AC$1-1)</f>
        <v>0</v>
      </c>
      <c r="AD58" s="135">
        <f>($A58*$D58*$E58)*(1+Rental_Increase)^(AD$1-1)</f>
        <v>0</v>
      </c>
      <c r="AE58" s="135">
        <f>($A58*$D58*$E58)*(1+Rental_Increase)^(AE$1-1)</f>
        <v>0</v>
      </c>
      <c r="AF58" s="135">
        <f>($A58*$D58*$E58)*(1+Rental_Increase)^(AF$1-1)</f>
        <v>0</v>
      </c>
      <c r="AG58" s="135">
        <f>($A58*$D58*$E58)*(1+Rental_Increase)^(AG$1-1)</f>
        <v>0</v>
      </c>
      <c r="AH58" s="135">
        <f>($A58*$D58*$E58)*(1+Rental_Increase)^(AH$1-1)</f>
        <v>0</v>
      </c>
      <c r="AI58" s="135">
        <f>($A58*$D58*$E58)*(1+Rental_Increase)^(AI$1-1)</f>
        <v>0</v>
      </c>
      <c r="AJ58" s="135">
        <f>($A58*$D58*$E58)*(1+Rental_Increase)^(AJ$1-1)</f>
        <v>0</v>
      </c>
      <c r="AK58" s="135">
        <f>($A58*$D58*$E58)*(1+Rental_Increase)^(AK$1-1)</f>
        <v>0</v>
      </c>
      <c r="AL58" s="135">
        <f>($A58*$D58*$E58)*(1+Rental_Increase)^(AL$1-1)</f>
        <v>0</v>
      </c>
      <c r="AM58" s="135">
        <f>($A58*$D58*$E58)*(1+Rental_Increase)^(AM$1-1)</f>
        <v>0</v>
      </c>
      <c r="AN58" s="135">
        <f>($A58*$D58*$E58)*(1+Rental_Increase)^(AN$1-1)</f>
        <v>0</v>
      </c>
      <c r="AO58" s="135">
        <f>($A58*$D58*$E58)*(1+Rental_Increase)^(AO$1-1)</f>
        <v>0</v>
      </c>
      <c r="AP58" s="135">
        <f>($A58*$D58*$E58)*(1+Rental_Increase)^(AP$1-1)</f>
        <v>0</v>
      </c>
      <c r="AQ58" s="135">
        <f>($A58*$D58*$E58)*(1+Rental_Increase)^(AQ$1-1)</f>
        <v>0</v>
      </c>
      <c r="AR58" s="135">
        <f>($A58*$D58*$E58)*(1+Rental_Increase)^(AR$1-1)</f>
        <v>0</v>
      </c>
      <c r="AS58" s="135">
        <f>($A58*$D58*$E58)*(1+Rental_Increase)^(AS$1-1)</f>
        <v>0</v>
      </c>
      <c r="AT58" s="135">
        <f>($A58*$D58*$E58)*(1+Rental_Increase)^(AT$1-1)</f>
        <v>0</v>
      </c>
      <c r="AU58" s="135">
        <f>($A58*$D58*$E58)*(1+Rental_Increase)^(AU$1-1)</f>
        <v>0</v>
      </c>
      <c r="AV58" s="135">
        <f>($A58*$D58*$E58)*(1+Rental_Increase)^(AV$1-1)</f>
        <v>0</v>
      </c>
      <c r="AW58" s="135">
        <f>($A58*$D58*$E58)*(1+Rental_Increase)^(AW$1-1)</f>
        <v>0</v>
      </c>
      <c r="AX58" s="135">
        <f>($A58*$D58*$E58)*(1+Rental_Increase)^(AX$1-1)</f>
        <v>0</v>
      </c>
      <c r="AY58" s="135">
        <f>($A58*$D58*$E58)*(1+Rental_Increase)^(AY$1-1)</f>
        <v>0</v>
      </c>
      <c r="AZ58" s="135">
        <f>($A58*$D58*$E58)*(1+Rental_Increase)^(AZ$1-1)</f>
        <v>0</v>
      </c>
      <c r="BA58" s="135">
        <f>($A58*$D58*$E58)*(1+Rental_Increase)^(BA$1-1)</f>
        <v>0</v>
      </c>
      <c r="BB58" s="135">
        <f>($A58*$D58*$E58)*(1+Rental_Increase)^(BB$1-1)</f>
        <v>0</v>
      </c>
      <c r="BC58" s="135">
        <f>($A58*$D58*$E58)*(1+Rental_Increase)^(BC$1-1)</f>
        <v>0</v>
      </c>
      <c r="BD58" s="135">
        <f>($A58*$D58*$E58)*(1+Rental_Increase)^(BD$1-1)</f>
        <v>0</v>
      </c>
      <c r="BE58" s="135">
        <f>($A58*$D58*$E58)*(1+Rental_Increase)^(BE$1-1)</f>
        <v>0</v>
      </c>
      <c r="BF58" s="135">
        <f>($A58*$D58*$E58)*(1+Rental_Increase)^(BF$1-1)</f>
        <v>0</v>
      </c>
      <c r="BG58" s="135">
        <f>($A58*$D58*$E58)*(1+Rental_Increase)^(BG$1-1)</f>
        <v>0</v>
      </c>
      <c r="BH58" s="135">
        <f>($A58*$D58*$E58)*(1+Rental_Increase)^(BH$1-1)</f>
        <v>0</v>
      </c>
      <c r="BI58" s="135">
        <f>($A58*$D58*$E58)*(1+Rental_Increase)^(BI$1-1)</f>
        <v>0</v>
      </c>
      <c r="BJ58" s="135">
        <f>($A58*$D58*$E58)*(1+Rental_Increase)^(BJ$1-1)</f>
        <v>0</v>
      </c>
      <c r="BK58" s="135">
        <f>($A58*$D58*$E58)*(1+Rental_Increase)^(BK$1-1)</f>
        <v>0</v>
      </c>
      <c r="BL58" s="135">
        <f>($A58*$D58*$E58)*(1+Rental_Increase)^(BL$1-1)</f>
        <v>0</v>
      </c>
      <c r="BM58" s="135">
        <f>($A58*$D58*$E58)*(1+Rental_Increase)^(BM$1-1)</f>
        <v>0</v>
      </c>
      <c r="BN58" s="135">
        <f>($A58*$D58*$E58)*(1+Rental_Increase)^(BN$1-1)</f>
        <v>0</v>
      </c>
      <c r="BO58" s="135">
        <f>($A58*$D58*$E58)*(1+Rental_Increase)^(BO$1-1)</f>
        <v>0</v>
      </c>
      <c r="BP58" s="135">
        <f>($A58*$D58*$E58)*(1+Rental_Increase)^(BP$1-1)</f>
        <v>0</v>
      </c>
      <c r="BQ58" s="135">
        <f>($A58*$D58*$E58)*(1+Rental_Increase)^(BQ$1-1)</f>
        <v>0</v>
      </c>
      <c r="BR58" s="135">
        <f>($A58*$D58*$E58)*(1+Rental_Increase)^(BR$1-1)</f>
        <v>0</v>
      </c>
      <c r="BS58" s="135">
        <f>($A58*$D58*$E58)*(1+Rental_Increase)^(BS$1-1)</f>
        <v>0</v>
      </c>
      <c r="BT58" s="135">
        <f>($A58*$D58*$E58)*(1+Rental_Increase)^(BT$1-1)</f>
        <v>0</v>
      </c>
      <c r="BU58" s="135">
        <f>($A58*$D58*$E58)*(1+Rental_Increase)^(BU$1-1)</f>
        <v>0</v>
      </c>
      <c r="BV58" s="135">
        <f>($A58*$D58*$E58)*(1+Rental_Increase)^(BV$1-1)</f>
        <v>0</v>
      </c>
      <c r="BW58" s="135">
        <f>($A58*$D58*$E58)*(1+Rental_Increase)^(BW$1-1)</f>
        <v>0</v>
      </c>
      <c r="BX58" s="135">
        <f>($A58*$D58*$E58)*(1+Rental_Increase)^(BX$1-1)</f>
        <v>0</v>
      </c>
      <c r="BY58" s="135">
        <f>($A58*$D58*$E58)*(1+Rental_Increase)^(BY$1-1)</f>
        <v>0</v>
      </c>
      <c r="BZ58" s="135">
        <f>($A58*$D58*$E58)*(1+Rental_Increase)^(BZ$1-1)</f>
        <v>0</v>
      </c>
      <c r="CA58" s="135">
        <f>($A58*$D58*$E58)*(1+Rental_Increase)^(CA$1-1)</f>
        <v>0</v>
      </c>
      <c r="CB58" s="135">
        <f>($A58*$D58*$E58)*(1+Rental_Increase)^(CB$1-1)</f>
        <v>0</v>
      </c>
      <c r="CC58" s="135">
        <f>($A58*$D58*$E58)*(1+Rental_Increase)^(CC$1-1)</f>
        <v>0</v>
      </c>
      <c r="CD58" s="135">
        <f>($A58*$D58*$E58)*(1+Rental_Increase)^(CD$1-1)</f>
        <v>0</v>
      </c>
      <c r="CE58" s="135">
        <f>($A58*$D58*$E58)*(1+Rental_Increase)^(CE$1-1)</f>
        <v>0</v>
      </c>
      <c r="CF58" s="135">
        <f>($A58*$D58*$E58)*(1+Rental_Increase)^(CF$1-1)</f>
        <v>0</v>
      </c>
      <c r="CG58" s="135">
        <f>($A58*$D58*$E58)*(1+Rental_Increase)^(CG$1-1)</f>
        <v>0</v>
      </c>
      <c r="CH58" s="135">
        <f>($A58*$D58*$E58)*(1+Rental_Increase)^(CH$1-1)</f>
        <v>0</v>
      </c>
      <c r="CI58" s="135">
        <f>($A58*$D58*$E58)*(1+Rental_Increase)^(CI$1-1)</f>
        <v>0</v>
      </c>
      <c r="CJ58" s="135">
        <f>($A58*$D58*$E58)*(1+Rental_Increase)^(CJ$1-1)</f>
        <v>0</v>
      </c>
      <c r="CK58" s="135">
        <f>($A58*$D58*$E58)*(1+Rental_Increase)^(CK$1-1)</f>
        <v>0</v>
      </c>
      <c r="CL58" s="135">
        <f>($A58*$D58*$E58)*(1+Rental_Increase)^(CL$1-1)</f>
        <v>0</v>
      </c>
      <c r="CM58" s="135">
        <f>($A58*$D58*$E58)*(1+Rental_Increase)^(CM$1-1)</f>
        <v>0</v>
      </c>
      <c r="CN58" s="135">
        <f>($A58*$D58*$E58)*(1+Rental_Increase)^(CN$1-1)</f>
        <v>0</v>
      </c>
      <c r="CO58" s="135">
        <f>($A58*$D58*$E58)*(1+Rental_Increase)^(CO$1-1)</f>
        <v>0</v>
      </c>
      <c r="CP58" s="135">
        <f>($A58*$D58*$E58)*(1+Rental_Increase)^(CP$1-1)</f>
        <v>0</v>
      </c>
      <c r="CQ58" s="135">
        <f>($A58*$D58*$E58)*(1+Rental_Increase)^(CQ$1-1)</f>
        <v>0</v>
      </c>
      <c r="CR58" s="135">
        <f>($A58*$D58*$E58)*(1+Rental_Increase)^(CR$1-1)</f>
        <v>0</v>
      </c>
      <c r="CS58" s="135">
        <f>($A58*$D58*$E58)*(1+Rental_Increase)^(CS$1-1)</f>
        <v>0</v>
      </c>
      <c r="CT58" s="135">
        <f>($A58*$D58*$E58)*(1+Rental_Increase)^(CT$1-1)</f>
        <v>0</v>
      </c>
      <c r="CU58" s="135">
        <f>($A58*$D58*$E58)*(1+Rental_Increase)^(CU$1-1)</f>
        <v>0</v>
      </c>
      <c r="CV58" s="135">
        <f>($A58*$D58*$E58)*(1+Rental_Increase)^(CV$1-1)</f>
        <v>0</v>
      </c>
      <c r="CW58" s="135">
        <f>($A58*$D58*$E58)*(1+Rental_Increase)^(CW$1-1)</f>
        <v>0</v>
      </c>
      <c r="CX58" s="135">
        <f>($A58*$D58*$E58)*(1+Rental_Increase)^(CX$1-1)</f>
        <v>0</v>
      </c>
      <c r="CY58" s="135">
        <f>($A58*$D58*$E58)*(1+Rental_Increase)^(CY$1-1)</f>
        <v>0</v>
      </c>
      <c r="CZ58" s="135">
        <f>($A58*$D58*$E58)*(1+Rental_Increase)^(CZ$1-1)</f>
        <v>0</v>
      </c>
      <c r="DA58" s="135">
        <f>($A58*$D58*$E58)*(1+Rental_Increase)^(DA$1-1)</f>
        <v>0</v>
      </c>
      <c r="DB58" s="135">
        <f>($A58*$D58*$E58)*(1+Rental_Increase)^(DB$1-1)</f>
        <v>0</v>
      </c>
      <c r="DC58" s="135">
        <f>($A58*$D58*$E58)*(1+Rental_Increase)^(DC$1-1)</f>
        <v>0</v>
      </c>
      <c r="DD58" s="135">
        <f>($A58*$D58*$E58)*(1+Rental_Increase)^(DD$1-1)</f>
        <v>0</v>
      </c>
      <c r="DE58" s="135">
        <f>($A58*$D58*$E58)*(1+Rental_Increase)^(DE$1-1)</f>
        <v>0</v>
      </c>
      <c r="DF58" s="135">
        <f>($A58*$D58*$E58)*(1+Rental_Increase)^(DF$1-1)</f>
        <v>0</v>
      </c>
      <c r="DG58" s="135">
        <f>($A58*$D58*$E58)*(1+Rental_Increase)^(DG$1-1)</f>
        <v>0</v>
      </c>
      <c r="DH58" s="135">
        <f>($A58*$D58*$E58)*(1+Rental_Increase)^(DH$1-1)</f>
        <v>0</v>
      </c>
      <c r="DI58" s="135">
        <f>($A58*$D58*$E58)*(1+Rental_Increase)^(DI$1-1)</f>
        <v>0</v>
      </c>
      <c r="DJ58" s="135">
        <f>($A58*$D58*$E58)*(1+Rental_Increase)^(DJ$1-1)</f>
        <v>0</v>
      </c>
      <c r="DK58" s="135">
        <f>($A58*$D58*$E58)*(1+Rental_Increase)^(DK$1-1)</f>
        <v>0</v>
      </c>
      <c r="DL58" s="135">
        <f>($A58*$D58*$E58)*(1+Rental_Increase)^(DL$1-1)</f>
        <v>0</v>
      </c>
      <c r="DM58" s="135">
        <f>($A58*$D58*$E58)*(1+Rental_Increase)^(DM$1-1)</f>
        <v>0</v>
      </c>
      <c r="DN58" s="135">
        <f>($A58*$D58*$E58)*(1+Rental_Increase)^(DN$1-1)</f>
        <v>0</v>
      </c>
      <c r="DO58" s="135">
        <f>($A58*$D58*$E58)*(1+Rental_Increase)^(DO$1-1)</f>
        <v>0</v>
      </c>
      <c r="DP58" s="135">
        <f>($A58*$D58*$E58)*(1+Rental_Increase)^(DP$1-1)</f>
        <v>0</v>
      </c>
      <c r="DQ58" s="135">
        <f>($A58*$D58*$E58)*(1+Rental_Increase)^(DQ$1-1)</f>
        <v>0</v>
      </c>
      <c r="DR58" s="135">
        <f>($A58*$D58*$E58)*(1+Rental_Increase)^(DR$1-1)</f>
        <v>0</v>
      </c>
      <c r="DS58" s="135">
        <f>($A58*$D58*$E58)*(1+Rental_Increase)^(DS$1-1)</f>
        <v>0</v>
      </c>
      <c r="DT58" s="135">
        <f>($A58*$D58*$E58)*(1+Rental_Increase)^(DT$1-1)</f>
        <v>0</v>
      </c>
      <c r="DU58" s="135">
        <f>($A58*$D58*$E58)*(1+Rental_Increase)^(DU$1-1)</f>
        <v>0</v>
      </c>
      <c r="DV58" s="135">
        <f>($A58*$D58*$E58)*(1+Rental_Increase)^(DV$1-1)</f>
        <v>0</v>
      </c>
      <c r="DW58" s="135">
        <f>($A58*$D58*$E58)*(1+Rental_Increase)^(DW$1-1)</f>
        <v>0</v>
      </c>
      <c r="DX58" s="135">
        <f>($A58*$D58*$E58)*(1+Rental_Increase)^(DX$1-1)</f>
        <v>0</v>
      </c>
      <c r="DY58" s="135">
        <f>($A58*$D58*$E58)*(1+Rental_Increase)^(DY$1-1)</f>
        <v>0</v>
      </c>
      <c r="DZ58" s="135">
        <f>($A58*$D58*$E58)*(1+Rental_Increase)^(DZ$1-1)</f>
        <v>0</v>
      </c>
      <c r="EA58" s="135">
        <f>($A58*$D58*$E58)*(1+Rental_Increase)^(EA$1-1)</f>
        <v>0</v>
      </c>
      <c r="EB58" s="135">
        <f>($A58*$D58*$E58)*(1+Rental_Increase)^(EB$1-1)</f>
        <v>0</v>
      </c>
      <c r="EC58" s="135">
        <f>($A58*$D58*$E58)*(1+Rental_Increase)^(EC$1-1)</f>
        <v>0</v>
      </c>
      <c r="ED58" s="135">
        <f>($A58*$D58*$E58)*(1+Rental_Increase)^(ED$1-1)</f>
        <v>0</v>
      </c>
      <c r="EE58" s="135">
        <f>($A58*$D58*$E58)*(1+Rental_Increase)^(EE$1-1)</f>
        <v>0</v>
      </c>
      <c r="EF58" s="135">
        <f>($A58*$D58*$E58)*(1+Rental_Increase)^(EF$1-1)</f>
        <v>0</v>
      </c>
      <c r="EG58" s="135">
        <f>($A58*$D58*$E58)*(1+Rental_Increase)^(EG$1-1)</f>
        <v>0</v>
      </c>
      <c r="EH58" s="135">
        <f>($A58*$D58*$E58)*(1+Rental_Increase)^(EH$1-1)</f>
        <v>0</v>
      </c>
      <c r="EI58" s="135">
        <f>($A58*$D58*$E58)*(1+Rental_Increase)^(EI$1-1)</f>
        <v>0</v>
      </c>
      <c r="EJ58" s="135">
        <f>($A58*$D58*$E58)*(1+Rental_Increase)^(EJ$1-1)</f>
        <v>0</v>
      </c>
      <c r="EK58" s="135">
        <f>($A58*$D58*$E58)*(1+Rental_Increase)^(EK$1-1)</f>
        <v>0</v>
      </c>
      <c r="EL58" s="135">
        <f>($A58*$D58*$E58)*(1+Rental_Increase)^(EL$1-1)</f>
        <v>0</v>
      </c>
      <c r="EM58" s="193"/>
    </row>
    <row r="59" spans="1:143" ht="15.75" customHeight="1" x14ac:dyDescent="0.2">
      <c r="A59" s="123">
        <v>1</v>
      </c>
      <c r="B59" s="88">
        <v>1</v>
      </c>
      <c r="C59" s="61" t="s">
        <v>165</v>
      </c>
      <c r="D59" s="124">
        <v>0</v>
      </c>
      <c r="E59" s="125">
        <v>0</v>
      </c>
      <c r="U59" s="27"/>
      <c r="W59" s="135">
        <f>($A59*$D59*$E59)*(1+Rental_Increase)^(W$3-1)</f>
        <v>0</v>
      </c>
      <c r="X59" s="135">
        <f>($A59*$D59*$E59)*(1+Rental_Increase)^(X$1-1)</f>
        <v>0</v>
      </c>
      <c r="Y59" s="135">
        <f>($A59*$D59*$E59)*(1+Rental_Increase)^(Y$1-1)</f>
        <v>0</v>
      </c>
      <c r="Z59" s="135">
        <f>($A59*$D59*$E59)*(1+Rental_Increase)^(Z$1-1)</f>
        <v>0</v>
      </c>
      <c r="AA59" s="135">
        <f>($A59*$D59*$E59)*(1+Rental_Increase)^(AA$1-1)</f>
        <v>0</v>
      </c>
      <c r="AB59" s="135">
        <f>($A59*$D59*$E59)*(1+Rental_Increase)^(AB$1-1)</f>
        <v>0</v>
      </c>
      <c r="AC59" s="135">
        <f>($A59*$D59*$E59)*(1+Rental_Increase)^(AC$1-1)</f>
        <v>0</v>
      </c>
      <c r="AD59" s="135">
        <f>($A59*$D59*$E59)*(1+Rental_Increase)^(AD$1-1)</f>
        <v>0</v>
      </c>
      <c r="AE59" s="135">
        <f>($A59*$D59*$E59)*(1+Rental_Increase)^(AE$1-1)</f>
        <v>0</v>
      </c>
      <c r="AF59" s="135">
        <f>($A59*$D59*$E59)*(1+Rental_Increase)^(AF$1-1)</f>
        <v>0</v>
      </c>
      <c r="AG59" s="135">
        <f>($A59*$D59*$E59)*(1+Rental_Increase)^(AG$1-1)</f>
        <v>0</v>
      </c>
      <c r="AH59" s="135">
        <f>($A59*$D59*$E59)*(1+Rental_Increase)^(AH$1-1)</f>
        <v>0</v>
      </c>
      <c r="AI59" s="135">
        <f>($A59*$D59*$E59)*(1+Rental_Increase)^(AI$1-1)</f>
        <v>0</v>
      </c>
      <c r="AJ59" s="135">
        <f>($A59*$D59*$E59)*(1+Rental_Increase)^(AJ$1-1)</f>
        <v>0</v>
      </c>
      <c r="AK59" s="135">
        <f>($A59*$D59*$E59)*(1+Rental_Increase)^(AK$1-1)</f>
        <v>0</v>
      </c>
      <c r="AL59" s="135">
        <f>($A59*$D59*$E59)*(1+Rental_Increase)^(AL$1-1)</f>
        <v>0</v>
      </c>
      <c r="AM59" s="135">
        <f>($A59*$D59*$E59)*(1+Rental_Increase)^(AM$1-1)</f>
        <v>0</v>
      </c>
      <c r="AN59" s="135">
        <f>($A59*$D59*$E59)*(1+Rental_Increase)^(AN$1-1)</f>
        <v>0</v>
      </c>
      <c r="AO59" s="135">
        <f>($A59*$D59*$E59)*(1+Rental_Increase)^(AO$1-1)</f>
        <v>0</v>
      </c>
      <c r="AP59" s="135">
        <f>($A59*$D59*$E59)*(1+Rental_Increase)^(AP$1-1)</f>
        <v>0</v>
      </c>
      <c r="AQ59" s="135">
        <f>($A59*$D59*$E59)*(1+Rental_Increase)^(AQ$1-1)</f>
        <v>0</v>
      </c>
      <c r="AR59" s="135">
        <f>($A59*$D59*$E59)*(1+Rental_Increase)^(AR$1-1)</f>
        <v>0</v>
      </c>
      <c r="AS59" s="135">
        <f>($A59*$D59*$E59)*(1+Rental_Increase)^(AS$1-1)</f>
        <v>0</v>
      </c>
      <c r="AT59" s="135">
        <f>($A59*$D59*$E59)*(1+Rental_Increase)^(AT$1-1)</f>
        <v>0</v>
      </c>
      <c r="AU59" s="135">
        <f>($A59*$D59*$E59)*(1+Rental_Increase)^(AU$1-1)</f>
        <v>0</v>
      </c>
      <c r="AV59" s="135">
        <f>($A59*$D59*$E59)*(1+Rental_Increase)^(AV$1-1)</f>
        <v>0</v>
      </c>
      <c r="AW59" s="135">
        <f>($A59*$D59*$E59)*(1+Rental_Increase)^(AW$1-1)</f>
        <v>0</v>
      </c>
      <c r="AX59" s="135">
        <f>($A59*$D59*$E59)*(1+Rental_Increase)^(AX$1-1)</f>
        <v>0</v>
      </c>
      <c r="AY59" s="135">
        <f>($A59*$D59*$E59)*(1+Rental_Increase)^(AY$1-1)</f>
        <v>0</v>
      </c>
      <c r="AZ59" s="135">
        <f>($A59*$D59*$E59)*(1+Rental_Increase)^(AZ$1-1)</f>
        <v>0</v>
      </c>
      <c r="BA59" s="135">
        <f>($A59*$D59*$E59)*(1+Rental_Increase)^(BA$1-1)</f>
        <v>0</v>
      </c>
      <c r="BB59" s="135">
        <f>($A59*$D59*$E59)*(1+Rental_Increase)^(BB$1-1)</f>
        <v>0</v>
      </c>
      <c r="BC59" s="135">
        <f>($A59*$D59*$E59)*(1+Rental_Increase)^(BC$1-1)</f>
        <v>0</v>
      </c>
      <c r="BD59" s="135">
        <f>($A59*$D59*$E59)*(1+Rental_Increase)^(BD$1-1)</f>
        <v>0</v>
      </c>
      <c r="BE59" s="135">
        <f>($A59*$D59*$E59)*(1+Rental_Increase)^(BE$1-1)</f>
        <v>0</v>
      </c>
      <c r="BF59" s="135">
        <f>($A59*$D59*$E59)*(1+Rental_Increase)^(BF$1-1)</f>
        <v>0</v>
      </c>
      <c r="BG59" s="135">
        <f>($A59*$D59*$E59)*(1+Rental_Increase)^(BG$1-1)</f>
        <v>0</v>
      </c>
      <c r="BH59" s="135">
        <f>($A59*$D59*$E59)*(1+Rental_Increase)^(BH$1-1)</f>
        <v>0</v>
      </c>
      <c r="BI59" s="135">
        <f>($A59*$D59*$E59)*(1+Rental_Increase)^(BI$1-1)</f>
        <v>0</v>
      </c>
      <c r="BJ59" s="135">
        <f>($A59*$D59*$E59)*(1+Rental_Increase)^(BJ$1-1)</f>
        <v>0</v>
      </c>
      <c r="BK59" s="135">
        <f>($A59*$D59*$E59)*(1+Rental_Increase)^(BK$1-1)</f>
        <v>0</v>
      </c>
      <c r="BL59" s="135">
        <f>($A59*$D59*$E59)*(1+Rental_Increase)^(BL$1-1)</f>
        <v>0</v>
      </c>
      <c r="BM59" s="135">
        <f>($A59*$D59*$E59)*(1+Rental_Increase)^(BM$1-1)</f>
        <v>0</v>
      </c>
      <c r="BN59" s="135">
        <f>($A59*$D59*$E59)*(1+Rental_Increase)^(BN$1-1)</f>
        <v>0</v>
      </c>
      <c r="BO59" s="135">
        <f>($A59*$D59*$E59)*(1+Rental_Increase)^(BO$1-1)</f>
        <v>0</v>
      </c>
      <c r="BP59" s="135">
        <f>($A59*$D59*$E59)*(1+Rental_Increase)^(BP$1-1)</f>
        <v>0</v>
      </c>
      <c r="BQ59" s="135">
        <f>($A59*$D59*$E59)*(1+Rental_Increase)^(BQ$1-1)</f>
        <v>0</v>
      </c>
      <c r="BR59" s="135">
        <f>($A59*$D59*$E59)*(1+Rental_Increase)^(BR$1-1)</f>
        <v>0</v>
      </c>
      <c r="BS59" s="135">
        <f>($A59*$D59*$E59)*(1+Rental_Increase)^(BS$1-1)</f>
        <v>0</v>
      </c>
      <c r="BT59" s="135">
        <f>($A59*$D59*$E59)*(1+Rental_Increase)^(BT$1-1)</f>
        <v>0</v>
      </c>
      <c r="BU59" s="135">
        <f>($A59*$D59*$E59)*(1+Rental_Increase)^(BU$1-1)</f>
        <v>0</v>
      </c>
      <c r="BV59" s="135">
        <f>($A59*$D59*$E59)*(1+Rental_Increase)^(BV$1-1)</f>
        <v>0</v>
      </c>
      <c r="BW59" s="135">
        <f>($A59*$D59*$E59)*(1+Rental_Increase)^(BW$1-1)</f>
        <v>0</v>
      </c>
      <c r="BX59" s="135">
        <f>($A59*$D59*$E59)*(1+Rental_Increase)^(BX$1-1)</f>
        <v>0</v>
      </c>
      <c r="BY59" s="135">
        <f>($A59*$D59*$E59)*(1+Rental_Increase)^(BY$1-1)</f>
        <v>0</v>
      </c>
      <c r="BZ59" s="135">
        <f>($A59*$D59*$E59)*(1+Rental_Increase)^(BZ$1-1)</f>
        <v>0</v>
      </c>
      <c r="CA59" s="135">
        <f>($A59*$D59*$E59)*(1+Rental_Increase)^(CA$1-1)</f>
        <v>0</v>
      </c>
      <c r="CB59" s="135">
        <f>($A59*$D59*$E59)*(1+Rental_Increase)^(CB$1-1)</f>
        <v>0</v>
      </c>
      <c r="CC59" s="135">
        <f>($A59*$D59*$E59)*(1+Rental_Increase)^(CC$1-1)</f>
        <v>0</v>
      </c>
      <c r="CD59" s="135">
        <f>($A59*$D59*$E59)*(1+Rental_Increase)^(CD$1-1)</f>
        <v>0</v>
      </c>
      <c r="CE59" s="135">
        <f>($A59*$D59*$E59)*(1+Rental_Increase)^(CE$1-1)</f>
        <v>0</v>
      </c>
      <c r="CF59" s="135">
        <f>($A59*$D59*$E59)*(1+Rental_Increase)^(CF$1-1)</f>
        <v>0</v>
      </c>
      <c r="CG59" s="135">
        <f>($A59*$D59*$E59)*(1+Rental_Increase)^(CG$1-1)</f>
        <v>0</v>
      </c>
      <c r="CH59" s="135">
        <f>($A59*$D59*$E59)*(1+Rental_Increase)^(CH$1-1)</f>
        <v>0</v>
      </c>
      <c r="CI59" s="135">
        <f>($A59*$D59*$E59)*(1+Rental_Increase)^(CI$1-1)</f>
        <v>0</v>
      </c>
      <c r="CJ59" s="135">
        <f>($A59*$D59*$E59)*(1+Rental_Increase)^(CJ$1-1)</f>
        <v>0</v>
      </c>
      <c r="CK59" s="135">
        <f>($A59*$D59*$E59)*(1+Rental_Increase)^(CK$1-1)</f>
        <v>0</v>
      </c>
      <c r="CL59" s="135">
        <f>($A59*$D59*$E59)*(1+Rental_Increase)^(CL$1-1)</f>
        <v>0</v>
      </c>
      <c r="CM59" s="135">
        <f>($A59*$D59*$E59)*(1+Rental_Increase)^(CM$1-1)</f>
        <v>0</v>
      </c>
      <c r="CN59" s="135">
        <f>($A59*$D59*$E59)*(1+Rental_Increase)^(CN$1-1)</f>
        <v>0</v>
      </c>
      <c r="CO59" s="135">
        <f>($A59*$D59*$E59)*(1+Rental_Increase)^(CO$1-1)</f>
        <v>0</v>
      </c>
      <c r="CP59" s="135">
        <f>($A59*$D59*$E59)*(1+Rental_Increase)^(CP$1-1)</f>
        <v>0</v>
      </c>
      <c r="CQ59" s="135">
        <f>($A59*$D59*$E59)*(1+Rental_Increase)^(CQ$1-1)</f>
        <v>0</v>
      </c>
      <c r="CR59" s="135">
        <f>($A59*$D59*$E59)*(1+Rental_Increase)^(CR$1-1)</f>
        <v>0</v>
      </c>
      <c r="CS59" s="135">
        <f>($A59*$D59*$E59)*(1+Rental_Increase)^(CS$1-1)</f>
        <v>0</v>
      </c>
      <c r="CT59" s="135">
        <f>($A59*$D59*$E59)*(1+Rental_Increase)^(CT$1-1)</f>
        <v>0</v>
      </c>
      <c r="CU59" s="135">
        <f>($A59*$D59*$E59)*(1+Rental_Increase)^(CU$1-1)</f>
        <v>0</v>
      </c>
      <c r="CV59" s="135">
        <f>($A59*$D59*$E59)*(1+Rental_Increase)^(CV$1-1)</f>
        <v>0</v>
      </c>
      <c r="CW59" s="135">
        <f>($A59*$D59*$E59)*(1+Rental_Increase)^(CW$1-1)</f>
        <v>0</v>
      </c>
      <c r="CX59" s="135">
        <f>($A59*$D59*$E59)*(1+Rental_Increase)^(CX$1-1)</f>
        <v>0</v>
      </c>
      <c r="CY59" s="135">
        <f>($A59*$D59*$E59)*(1+Rental_Increase)^(CY$1-1)</f>
        <v>0</v>
      </c>
      <c r="CZ59" s="135">
        <f>($A59*$D59*$E59)*(1+Rental_Increase)^(CZ$1-1)</f>
        <v>0</v>
      </c>
      <c r="DA59" s="135">
        <f>($A59*$D59*$E59)*(1+Rental_Increase)^(DA$1-1)</f>
        <v>0</v>
      </c>
      <c r="DB59" s="135">
        <f>($A59*$D59*$E59)*(1+Rental_Increase)^(DB$1-1)</f>
        <v>0</v>
      </c>
      <c r="DC59" s="135">
        <f>($A59*$D59*$E59)*(1+Rental_Increase)^(DC$1-1)</f>
        <v>0</v>
      </c>
      <c r="DD59" s="135">
        <f>($A59*$D59*$E59)*(1+Rental_Increase)^(DD$1-1)</f>
        <v>0</v>
      </c>
      <c r="DE59" s="135">
        <f>($A59*$D59*$E59)*(1+Rental_Increase)^(DE$1-1)</f>
        <v>0</v>
      </c>
      <c r="DF59" s="135">
        <f>($A59*$D59*$E59)*(1+Rental_Increase)^(DF$1-1)</f>
        <v>0</v>
      </c>
      <c r="DG59" s="135">
        <f>($A59*$D59*$E59)*(1+Rental_Increase)^(DG$1-1)</f>
        <v>0</v>
      </c>
      <c r="DH59" s="135">
        <f>($A59*$D59*$E59)*(1+Rental_Increase)^(DH$1-1)</f>
        <v>0</v>
      </c>
      <c r="DI59" s="135">
        <f>($A59*$D59*$E59)*(1+Rental_Increase)^(DI$1-1)</f>
        <v>0</v>
      </c>
      <c r="DJ59" s="135">
        <f>($A59*$D59*$E59)*(1+Rental_Increase)^(DJ$1-1)</f>
        <v>0</v>
      </c>
      <c r="DK59" s="135">
        <f>($A59*$D59*$E59)*(1+Rental_Increase)^(DK$1-1)</f>
        <v>0</v>
      </c>
      <c r="DL59" s="135">
        <f>($A59*$D59*$E59)*(1+Rental_Increase)^(DL$1-1)</f>
        <v>0</v>
      </c>
      <c r="DM59" s="135">
        <f>($A59*$D59*$E59)*(1+Rental_Increase)^(DM$1-1)</f>
        <v>0</v>
      </c>
      <c r="DN59" s="135">
        <f>($A59*$D59*$E59)*(1+Rental_Increase)^(DN$1-1)</f>
        <v>0</v>
      </c>
      <c r="DO59" s="135">
        <f>($A59*$D59*$E59)*(1+Rental_Increase)^(DO$1-1)</f>
        <v>0</v>
      </c>
      <c r="DP59" s="135">
        <f>($A59*$D59*$E59)*(1+Rental_Increase)^(DP$1-1)</f>
        <v>0</v>
      </c>
      <c r="DQ59" s="135">
        <f>($A59*$D59*$E59)*(1+Rental_Increase)^(DQ$1-1)</f>
        <v>0</v>
      </c>
      <c r="DR59" s="135">
        <f>($A59*$D59*$E59)*(1+Rental_Increase)^(DR$1-1)</f>
        <v>0</v>
      </c>
      <c r="DS59" s="135">
        <f>($A59*$D59*$E59)*(1+Rental_Increase)^(DS$1-1)</f>
        <v>0</v>
      </c>
      <c r="DT59" s="135">
        <f>($A59*$D59*$E59)*(1+Rental_Increase)^(DT$1-1)</f>
        <v>0</v>
      </c>
      <c r="DU59" s="135">
        <f>($A59*$D59*$E59)*(1+Rental_Increase)^(DU$1-1)</f>
        <v>0</v>
      </c>
      <c r="DV59" s="135">
        <f>($A59*$D59*$E59)*(1+Rental_Increase)^(DV$1-1)</f>
        <v>0</v>
      </c>
      <c r="DW59" s="135">
        <f>($A59*$D59*$E59)*(1+Rental_Increase)^(DW$1-1)</f>
        <v>0</v>
      </c>
      <c r="DX59" s="135">
        <f>($A59*$D59*$E59)*(1+Rental_Increase)^(DX$1-1)</f>
        <v>0</v>
      </c>
      <c r="DY59" s="135">
        <f>($A59*$D59*$E59)*(1+Rental_Increase)^(DY$1-1)</f>
        <v>0</v>
      </c>
      <c r="DZ59" s="135">
        <f>($A59*$D59*$E59)*(1+Rental_Increase)^(DZ$1-1)</f>
        <v>0</v>
      </c>
      <c r="EA59" s="135">
        <f>($A59*$D59*$E59)*(1+Rental_Increase)^(EA$1-1)</f>
        <v>0</v>
      </c>
      <c r="EB59" s="135">
        <f>($A59*$D59*$E59)*(1+Rental_Increase)^(EB$1-1)</f>
        <v>0</v>
      </c>
      <c r="EC59" s="135">
        <f>($A59*$D59*$E59)*(1+Rental_Increase)^(EC$1-1)</f>
        <v>0</v>
      </c>
      <c r="ED59" s="135">
        <f>($A59*$D59*$E59)*(1+Rental_Increase)^(ED$1-1)</f>
        <v>0</v>
      </c>
      <c r="EE59" s="135">
        <f>($A59*$D59*$E59)*(1+Rental_Increase)^(EE$1-1)</f>
        <v>0</v>
      </c>
      <c r="EF59" s="135">
        <f>($A59*$D59*$E59)*(1+Rental_Increase)^(EF$1-1)</f>
        <v>0</v>
      </c>
      <c r="EG59" s="135">
        <f>($A59*$D59*$E59)*(1+Rental_Increase)^(EG$1-1)</f>
        <v>0</v>
      </c>
      <c r="EH59" s="135">
        <f>($A59*$D59*$E59)*(1+Rental_Increase)^(EH$1-1)</f>
        <v>0</v>
      </c>
      <c r="EI59" s="135">
        <f>($A59*$D59*$E59)*(1+Rental_Increase)^(EI$1-1)</f>
        <v>0</v>
      </c>
      <c r="EJ59" s="135">
        <f>($A59*$D59*$E59)*(1+Rental_Increase)^(EJ$1-1)</f>
        <v>0</v>
      </c>
      <c r="EK59" s="135">
        <f>($A59*$D59*$E59)*(1+Rental_Increase)^(EK$1-1)</f>
        <v>0</v>
      </c>
      <c r="EL59" s="135">
        <f>($A59*$D59*$E59)*(1+Rental_Increase)^(EL$1-1)</f>
        <v>0</v>
      </c>
      <c r="EM59" s="193"/>
    </row>
    <row r="60" spans="1:143" ht="15.75" customHeight="1" x14ac:dyDescent="0.2">
      <c r="A60" s="123">
        <v>1</v>
      </c>
      <c r="B60" s="88">
        <v>1</v>
      </c>
      <c r="C60" s="61" t="s">
        <v>166</v>
      </c>
      <c r="D60" s="124">
        <v>0</v>
      </c>
      <c r="E60" s="125">
        <v>0</v>
      </c>
      <c r="U60" s="27"/>
      <c r="W60" s="135">
        <f>($A60*$D60*$E60)*(1+Rental_Increase)^(W$3-1)</f>
        <v>0</v>
      </c>
      <c r="X60" s="135">
        <f>($A60*$D60*$E60)*(1+Rental_Increase)^(X$1-1)</f>
        <v>0</v>
      </c>
      <c r="Y60" s="135">
        <f>($A60*$D60*$E60)*(1+Rental_Increase)^(Y$1-1)</f>
        <v>0</v>
      </c>
      <c r="Z60" s="135">
        <f>($A60*$D60*$E60)*(1+Rental_Increase)^(Z$1-1)</f>
        <v>0</v>
      </c>
      <c r="AA60" s="135">
        <f>($A60*$D60*$E60)*(1+Rental_Increase)^(AA$1-1)</f>
        <v>0</v>
      </c>
      <c r="AB60" s="135">
        <f>($A60*$D60*$E60)*(1+Rental_Increase)^(AB$1-1)</f>
        <v>0</v>
      </c>
      <c r="AC60" s="135">
        <f>($A60*$D60*$E60)*(1+Rental_Increase)^(AC$1-1)</f>
        <v>0</v>
      </c>
      <c r="AD60" s="135">
        <f>($A60*$D60*$E60)*(1+Rental_Increase)^(AD$1-1)</f>
        <v>0</v>
      </c>
      <c r="AE60" s="135">
        <f>($A60*$D60*$E60)*(1+Rental_Increase)^(AE$1-1)</f>
        <v>0</v>
      </c>
      <c r="AF60" s="135">
        <f>($A60*$D60*$E60)*(1+Rental_Increase)^(AF$1-1)</f>
        <v>0</v>
      </c>
      <c r="AG60" s="135">
        <f>($A60*$D60*$E60)*(1+Rental_Increase)^(AG$1-1)</f>
        <v>0</v>
      </c>
      <c r="AH60" s="135">
        <f>($A60*$D60*$E60)*(1+Rental_Increase)^(AH$1-1)</f>
        <v>0</v>
      </c>
      <c r="AI60" s="135">
        <f>($A60*$D60*$E60)*(1+Rental_Increase)^(AI$1-1)</f>
        <v>0</v>
      </c>
      <c r="AJ60" s="135">
        <f>($A60*$D60*$E60)*(1+Rental_Increase)^(AJ$1-1)</f>
        <v>0</v>
      </c>
      <c r="AK60" s="135">
        <f>($A60*$D60*$E60)*(1+Rental_Increase)^(AK$1-1)</f>
        <v>0</v>
      </c>
      <c r="AL60" s="135">
        <f>($A60*$D60*$E60)*(1+Rental_Increase)^(AL$1-1)</f>
        <v>0</v>
      </c>
      <c r="AM60" s="135">
        <f>($A60*$D60*$E60)*(1+Rental_Increase)^(AM$1-1)</f>
        <v>0</v>
      </c>
      <c r="AN60" s="135">
        <f>($A60*$D60*$E60)*(1+Rental_Increase)^(AN$1-1)</f>
        <v>0</v>
      </c>
      <c r="AO60" s="135">
        <f>($A60*$D60*$E60)*(1+Rental_Increase)^(AO$1-1)</f>
        <v>0</v>
      </c>
      <c r="AP60" s="135">
        <f>($A60*$D60*$E60)*(1+Rental_Increase)^(AP$1-1)</f>
        <v>0</v>
      </c>
      <c r="AQ60" s="135">
        <f>($A60*$D60*$E60)*(1+Rental_Increase)^(AQ$1-1)</f>
        <v>0</v>
      </c>
      <c r="AR60" s="135">
        <f>($A60*$D60*$E60)*(1+Rental_Increase)^(AR$1-1)</f>
        <v>0</v>
      </c>
      <c r="AS60" s="135">
        <f>($A60*$D60*$E60)*(1+Rental_Increase)^(AS$1-1)</f>
        <v>0</v>
      </c>
      <c r="AT60" s="135">
        <f>($A60*$D60*$E60)*(1+Rental_Increase)^(AT$1-1)</f>
        <v>0</v>
      </c>
      <c r="AU60" s="135">
        <f>($A60*$D60*$E60)*(1+Rental_Increase)^(AU$1-1)</f>
        <v>0</v>
      </c>
      <c r="AV60" s="135">
        <f>($A60*$D60*$E60)*(1+Rental_Increase)^(AV$1-1)</f>
        <v>0</v>
      </c>
      <c r="AW60" s="135">
        <f>($A60*$D60*$E60)*(1+Rental_Increase)^(AW$1-1)</f>
        <v>0</v>
      </c>
      <c r="AX60" s="135">
        <f>($A60*$D60*$E60)*(1+Rental_Increase)^(AX$1-1)</f>
        <v>0</v>
      </c>
      <c r="AY60" s="135">
        <f>($A60*$D60*$E60)*(1+Rental_Increase)^(AY$1-1)</f>
        <v>0</v>
      </c>
      <c r="AZ60" s="135">
        <f>($A60*$D60*$E60)*(1+Rental_Increase)^(AZ$1-1)</f>
        <v>0</v>
      </c>
      <c r="BA60" s="135">
        <f>($A60*$D60*$E60)*(1+Rental_Increase)^(BA$1-1)</f>
        <v>0</v>
      </c>
      <c r="BB60" s="135">
        <f>($A60*$D60*$E60)*(1+Rental_Increase)^(BB$1-1)</f>
        <v>0</v>
      </c>
      <c r="BC60" s="135">
        <f>($A60*$D60*$E60)*(1+Rental_Increase)^(BC$1-1)</f>
        <v>0</v>
      </c>
      <c r="BD60" s="135">
        <f>($A60*$D60*$E60)*(1+Rental_Increase)^(BD$1-1)</f>
        <v>0</v>
      </c>
      <c r="BE60" s="135">
        <f>($A60*$D60*$E60)*(1+Rental_Increase)^(BE$1-1)</f>
        <v>0</v>
      </c>
      <c r="BF60" s="135">
        <f>($A60*$D60*$E60)*(1+Rental_Increase)^(BF$1-1)</f>
        <v>0</v>
      </c>
      <c r="BG60" s="135">
        <f>($A60*$D60*$E60)*(1+Rental_Increase)^(BG$1-1)</f>
        <v>0</v>
      </c>
      <c r="BH60" s="135">
        <f>($A60*$D60*$E60)*(1+Rental_Increase)^(BH$1-1)</f>
        <v>0</v>
      </c>
      <c r="BI60" s="135">
        <f>($A60*$D60*$E60)*(1+Rental_Increase)^(BI$1-1)</f>
        <v>0</v>
      </c>
      <c r="BJ60" s="135">
        <f>($A60*$D60*$E60)*(1+Rental_Increase)^(BJ$1-1)</f>
        <v>0</v>
      </c>
      <c r="BK60" s="135">
        <f>($A60*$D60*$E60)*(1+Rental_Increase)^(BK$1-1)</f>
        <v>0</v>
      </c>
      <c r="BL60" s="135">
        <f>($A60*$D60*$E60)*(1+Rental_Increase)^(BL$1-1)</f>
        <v>0</v>
      </c>
      <c r="BM60" s="135">
        <f>($A60*$D60*$E60)*(1+Rental_Increase)^(BM$1-1)</f>
        <v>0</v>
      </c>
      <c r="BN60" s="135">
        <f>($A60*$D60*$E60)*(1+Rental_Increase)^(BN$1-1)</f>
        <v>0</v>
      </c>
      <c r="BO60" s="135">
        <f>($A60*$D60*$E60)*(1+Rental_Increase)^(BO$1-1)</f>
        <v>0</v>
      </c>
      <c r="BP60" s="135">
        <f>($A60*$D60*$E60)*(1+Rental_Increase)^(BP$1-1)</f>
        <v>0</v>
      </c>
      <c r="BQ60" s="135">
        <f>($A60*$D60*$E60)*(1+Rental_Increase)^(BQ$1-1)</f>
        <v>0</v>
      </c>
      <c r="BR60" s="135">
        <f>($A60*$D60*$E60)*(1+Rental_Increase)^(BR$1-1)</f>
        <v>0</v>
      </c>
      <c r="BS60" s="135">
        <f>($A60*$D60*$E60)*(1+Rental_Increase)^(BS$1-1)</f>
        <v>0</v>
      </c>
      <c r="BT60" s="135">
        <f>($A60*$D60*$E60)*(1+Rental_Increase)^(BT$1-1)</f>
        <v>0</v>
      </c>
      <c r="BU60" s="135">
        <f>($A60*$D60*$E60)*(1+Rental_Increase)^(BU$1-1)</f>
        <v>0</v>
      </c>
      <c r="BV60" s="135">
        <f>($A60*$D60*$E60)*(1+Rental_Increase)^(BV$1-1)</f>
        <v>0</v>
      </c>
      <c r="BW60" s="135">
        <f>($A60*$D60*$E60)*(1+Rental_Increase)^(BW$1-1)</f>
        <v>0</v>
      </c>
      <c r="BX60" s="135">
        <f>($A60*$D60*$E60)*(1+Rental_Increase)^(BX$1-1)</f>
        <v>0</v>
      </c>
      <c r="BY60" s="135">
        <f>($A60*$D60*$E60)*(1+Rental_Increase)^(BY$1-1)</f>
        <v>0</v>
      </c>
      <c r="BZ60" s="135">
        <f>($A60*$D60*$E60)*(1+Rental_Increase)^(BZ$1-1)</f>
        <v>0</v>
      </c>
      <c r="CA60" s="135">
        <f>($A60*$D60*$E60)*(1+Rental_Increase)^(CA$1-1)</f>
        <v>0</v>
      </c>
      <c r="CB60" s="135">
        <f>($A60*$D60*$E60)*(1+Rental_Increase)^(CB$1-1)</f>
        <v>0</v>
      </c>
      <c r="CC60" s="135">
        <f>($A60*$D60*$E60)*(1+Rental_Increase)^(CC$1-1)</f>
        <v>0</v>
      </c>
      <c r="CD60" s="135">
        <f>($A60*$D60*$E60)*(1+Rental_Increase)^(CD$1-1)</f>
        <v>0</v>
      </c>
      <c r="CE60" s="135">
        <f>($A60*$D60*$E60)*(1+Rental_Increase)^(CE$1-1)</f>
        <v>0</v>
      </c>
      <c r="CF60" s="135">
        <f>($A60*$D60*$E60)*(1+Rental_Increase)^(CF$1-1)</f>
        <v>0</v>
      </c>
      <c r="CG60" s="135">
        <f>($A60*$D60*$E60)*(1+Rental_Increase)^(CG$1-1)</f>
        <v>0</v>
      </c>
      <c r="CH60" s="135">
        <f>($A60*$D60*$E60)*(1+Rental_Increase)^(CH$1-1)</f>
        <v>0</v>
      </c>
      <c r="CI60" s="135">
        <f>($A60*$D60*$E60)*(1+Rental_Increase)^(CI$1-1)</f>
        <v>0</v>
      </c>
      <c r="CJ60" s="135">
        <f>($A60*$D60*$E60)*(1+Rental_Increase)^(CJ$1-1)</f>
        <v>0</v>
      </c>
      <c r="CK60" s="135">
        <f>($A60*$D60*$E60)*(1+Rental_Increase)^(CK$1-1)</f>
        <v>0</v>
      </c>
      <c r="CL60" s="135">
        <f>($A60*$D60*$E60)*(1+Rental_Increase)^(CL$1-1)</f>
        <v>0</v>
      </c>
      <c r="CM60" s="135">
        <f>($A60*$D60*$E60)*(1+Rental_Increase)^(CM$1-1)</f>
        <v>0</v>
      </c>
      <c r="CN60" s="135">
        <f>($A60*$D60*$E60)*(1+Rental_Increase)^(CN$1-1)</f>
        <v>0</v>
      </c>
      <c r="CO60" s="135">
        <f>($A60*$D60*$E60)*(1+Rental_Increase)^(CO$1-1)</f>
        <v>0</v>
      </c>
      <c r="CP60" s="135">
        <f>($A60*$D60*$E60)*(1+Rental_Increase)^(CP$1-1)</f>
        <v>0</v>
      </c>
      <c r="CQ60" s="135">
        <f>($A60*$D60*$E60)*(1+Rental_Increase)^(CQ$1-1)</f>
        <v>0</v>
      </c>
      <c r="CR60" s="135">
        <f>($A60*$D60*$E60)*(1+Rental_Increase)^(CR$1-1)</f>
        <v>0</v>
      </c>
      <c r="CS60" s="135">
        <f>($A60*$D60*$E60)*(1+Rental_Increase)^(CS$1-1)</f>
        <v>0</v>
      </c>
      <c r="CT60" s="135">
        <f>($A60*$D60*$E60)*(1+Rental_Increase)^(CT$1-1)</f>
        <v>0</v>
      </c>
      <c r="CU60" s="135">
        <f>($A60*$D60*$E60)*(1+Rental_Increase)^(CU$1-1)</f>
        <v>0</v>
      </c>
      <c r="CV60" s="135">
        <f>($A60*$D60*$E60)*(1+Rental_Increase)^(CV$1-1)</f>
        <v>0</v>
      </c>
      <c r="CW60" s="135">
        <f>($A60*$D60*$E60)*(1+Rental_Increase)^(CW$1-1)</f>
        <v>0</v>
      </c>
      <c r="CX60" s="135">
        <f>($A60*$D60*$E60)*(1+Rental_Increase)^(CX$1-1)</f>
        <v>0</v>
      </c>
      <c r="CY60" s="135">
        <f>($A60*$D60*$E60)*(1+Rental_Increase)^(CY$1-1)</f>
        <v>0</v>
      </c>
      <c r="CZ60" s="135">
        <f>($A60*$D60*$E60)*(1+Rental_Increase)^(CZ$1-1)</f>
        <v>0</v>
      </c>
      <c r="DA60" s="135">
        <f>($A60*$D60*$E60)*(1+Rental_Increase)^(DA$1-1)</f>
        <v>0</v>
      </c>
      <c r="DB60" s="135">
        <f>($A60*$D60*$E60)*(1+Rental_Increase)^(DB$1-1)</f>
        <v>0</v>
      </c>
      <c r="DC60" s="135">
        <f>($A60*$D60*$E60)*(1+Rental_Increase)^(DC$1-1)</f>
        <v>0</v>
      </c>
      <c r="DD60" s="135">
        <f>($A60*$D60*$E60)*(1+Rental_Increase)^(DD$1-1)</f>
        <v>0</v>
      </c>
      <c r="DE60" s="135">
        <f>($A60*$D60*$E60)*(1+Rental_Increase)^(DE$1-1)</f>
        <v>0</v>
      </c>
      <c r="DF60" s="135">
        <f>($A60*$D60*$E60)*(1+Rental_Increase)^(DF$1-1)</f>
        <v>0</v>
      </c>
      <c r="DG60" s="135">
        <f>($A60*$D60*$E60)*(1+Rental_Increase)^(DG$1-1)</f>
        <v>0</v>
      </c>
      <c r="DH60" s="135">
        <f>($A60*$D60*$E60)*(1+Rental_Increase)^(DH$1-1)</f>
        <v>0</v>
      </c>
      <c r="DI60" s="135">
        <f>($A60*$D60*$E60)*(1+Rental_Increase)^(DI$1-1)</f>
        <v>0</v>
      </c>
      <c r="DJ60" s="135">
        <f>($A60*$D60*$E60)*(1+Rental_Increase)^(DJ$1-1)</f>
        <v>0</v>
      </c>
      <c r="DK60" s="135">
        <f>($A60*$D60*$E60)*(1+Rental_Increase)^(DK$1-1)</f>
        <v>0</v>
      </c>
      <c r="DL60" s="135">
        <f>($A60*$D60*$E60)*(1+Rental_Increase)^(DL$1-1)</f>
        <v>0</v>
      </c>
      <c r="DM60" s="135">
        <f>($A60*$D60*$E60)*(1+Rental_Increase)^(DM$1-1)</f>
        <v>0</v>
      </c>
      <c r="DN60" s="135">
        <f>($A60*$D60*$E60)*(1+Rental_Increase)^(DN$1-1)</f>
        <v>0</v>
      </c>
      <c r="DO60" s="135">
        <f>($A60*$D60*$E60)*(1+Rental_Increase)^(DO$1-1)</f>
        <v>0</v>
      </c>
      <c r="DP60" s="135">
        <f>($A60*$D60*$E60)*(1+Rental_Increase)^(DP$1-1)</f>
        <v>0</v>
      </c>
      <c r="DQ60" s="135">
        <f>($A60*$D60*$E60)*(1+Rental_Increase)^(DQ$1-1)</f>
        <v>0</v>
      </c>
      <c r="DR60" s="135">
        <f>($A60*$D60*$E60)*(1+Rental_Increase)^(DR$1-1)</f>
        <v>0</v>
      </c>
      <c r="DS60" s="135">
        <f>($A60*$D60*$E60)*(1+Rental_Increase)^(DS$1-1)</f>
        <v>0</v>
      </c>
      <c r="DT60" s="135">
        <f>($A60*$D60*$E60)*(1+Rental_Increase)^(DT$1-1)</f>
        <v>0</v>
      </c>
      <c r="DU60" s="135">
        <f>($A60*$D60*$E60)*(1+Rental_Increase)^(DU$1-1)</f>
        <v>0</v>
      </c>
      <c r="DV60" s="135">
        <f>($A60*$D60*$E60)*(1+Rental_Increase)^(DV$1-1)</f>
        <v>0</v>
      </c>
      <c r="DW60" s="135">
        <f>($A60*$D60*$E60)*(1+Rental_Increase)^(DW$1-1)</f>
        <v>0</v>
      </c>
      <c r="DX60" s="135">
        <f>($A60*$D60*$E60)*(1+Rental_Increase)^(DX$1-1)</f>
        <v>0</v>
      </c>
      <c r="DY60" s="135">
        <f>($A60*$D60*$E60)*(1+Rental_Increase)^(DY$1-1)</f>
        <v>0</v>
      </c>
      <c r="DZ60" s="135">
        <f>($A60*$D60*$E60)*(1+Rental_Increase)^(DZ$1-1)</f>
        <v>0</v>
      </c>
      <c r="EA60" s="135">
        <f>($A60*$D60*$E60)*(1+Rental_Increase)^(EA$1-1)</f>
        <v>0</v>
      </c>
      <c r="EB60" s="135">
        <f>($A60*$D60*$E60)*(1+Rental_Increase)^(EB$1-1)</f>
        <v>0</v>
      </c>
      <c r="EC60" s="135">
        <f>($A60*$D60*$E60)*(1+Rental_Increase)^(EC$1-1)</f>
        <v>0</v>
      </c>
      <c r="ED60" s="135">
        <f>($A60*$D60*$E60)*(1+Rental_Increase)^(ED$1-1)</f>
        <v>0</v>
      </c>
      <c r="EE60" s="135">
        <f>($A60*$D60*$E60)*(1+Rental_Increase)^(EE$1-1)</f>
        <v>0</v>
      </c>
      <c r="EF60" s="135">
        <f>($A60*$D60*$E60)*(1+Rental_Increase)^(EF$1-1)</f>
        <v>0</v>
      </c>
      <c r="EG60" s="135">
        <f>($A60*$D60*$E60)*(1+Rental_Increase)^(EG$1-1)</f>
        <v>0</v>
      </c>
      <c r="EH60" s="135">
        <f>($A60*$D60*$E60)*(1+Rental_Increase)^(EH$1-1)</f>
        <v>0</v>
      </c>
      <c r="EI60" s="135">
        <f>($A60*$D60*$E60)*(1+Rental_Increase)^(EI$1-1)</f>
        <v>0</v>
      </c>
      <c r="EJ60" s="135">
        <f>($A60*$D60*$E60)*(1+Rental_Increase)^(EJ$1-1)</f>
        <v>0</v>
      </c>
      <c r="EK60" s="135">
        <f>($A60*$D60*$E60)*(1+Rental_Increase)^(EK$1-1)</f>
        <v>0</v>
      </c>
      <c r="EL60" s="135">
        <f>($A60*$D60*$E60)*(1+Rental_Increase)^(EL$1-1)</f>
        <v>0</v>
      </c>
      <c r="EM60" s="193"/>
    </row>
    <row r="61" spans="1:143" ht="15.75" customHeight="1" x14ac:dyDescent="0.2">
      <c r="A61" s="123">
        <v>1</v>
      </c>
      <c r="B61" s="88">
        <v>1</v>
      </c>
      <c r="C61" s="61" t="s">
        <v>135</v>
      </c>
      <c r="D61" s="124">
        <v>0</v>
      </c>
      <c r="E61" s="125">
        <v>0</v>
      </c>
      <c r="U61" s="27"/>
      <c r="W61" s="135">
        <f>($A61*$D61*$E61)*(1+Rental_Increase)^(W$3-1)</f>
        <v>0</v>
      </c>
      <c r="X61" s="135">
        <f>($A61*$D61*$E61)*(1+Rental_Increase)^(X$1-1)</f>
        <v>0</v>
      </c>
      <c r="Y61" s="135">
        <f>($A61*$D61*$E61)*(1+Rental_Increase)^(Y$1-1)</f>
        <v>0</v>
      </c>
      <c r="Z61" s="135">
        <f>($A61*$D61*$E61)*(1+Rental_Increase)^(Z$1-1)</f>
        <v>0</v>
      </c>
      <c r="AA61" s="135">
        <f>($A61*$D61*$E61)*(1+Rental_Increase)^(AA$1-1)</f>
        <v>0</v>
      </c>
      <c r="AB61" s="135">
        <f>($A61*$D61*$E61)*(1+Rental_Increase)^(AB$1-1)</f>
        <v>0</v>
      </c>
      <c r="AC61" s="135">
        <f>($A61*$D61*$E61)*(1+Rental_Increase)^(AC$1-1)</f>
        <v>0</v>
      </c>
      <c r="AD61" s="135">
        <f>($A61*$D61*$E61)*(1+Rental_Increase)^(AD$1-1)</f>
        <v>0</v>
      </c>
      <c r="AE61" s="135">
        <f>($A61*$D61*$E61)*(1+Rental_Increase)^(AE$1-1)</f>
        <v>0</v>
      </c>
      <c r="AF61" s="135">
        <f>($A61*$D61*$E61)*(1+Rental_Increase)^(AF$1-1)</f>
        <v>0</v>
      </c>
      <c r="AG61" s="135">
        <f>($A61*$D61*$E61)*(1+Rental_Increase)^(AG$1-1)</f>
        <v>0</v>
      </c>
      <c r="AH61" s="135">
        <f>($A61*$D61*$E61)*(1+Rental_Increase)^(AH$1-1)</f>
        <v>0</v>
      </c>
      <c r="AI61" s="135">
        <f>($A61*$D61*$E61)*(1+Rental_Increase)^(AI$1-1)</f>
        <v>0</v>
      </c>
      <c r="AJ61" s="135">
        <f>($A61*$D61*$E61)*(1+Rental_Increase)^(AJ$1-1)</f>
        <v>0</v>
      </c>
      <c r="AK61" s="135">
        <f>($A61*$D61*$E61)*(1+Rental_Increase)^(AK$1-1)</f>
        <v>0</v>
      </c>
      <c r="AL61" s="135">
        <f>($A61*$D61*$E61)*(1+Rental_Increase)^(AL$1-1)</f>
        <v>0</v>
      </c>
      <c r="AM61" s="135">
        <f>($A61*$D61*$E61)*(1+Rental_Increase)^(AM$1-1)</f>
        <v>0</v>
      </c>
      <c r="AN61" s="135">
        <f>($A61*$D61*$E61)*(1+Rental_Increase)^(AN$1-1)</f>
        <v>0</v>
      </c>
      <c r="AO61" s="135">
        <f>($A61*$D61*$E61)*(1+Rental_Increase)^(AO$1-1)</f>
        <v>0</v>
      </c>
      <c r="AP61" s="135">
        <f>($A61*$D61*$E61)*(1+Rental_Increase)^(AP$1-1)</f>
        <v>0</v>
      </c>
      <c r="AQ61" s="135">
        <f>($A61*$D61*$E61)*(1+Rental_Increase)^(AQ$1-1)</f>
        <v>0</v>
      </c>
      <c r="AR61" s="135">
        <f>($A61*$D61*$E61)*(1+Rental_Increase)^(AR$1-1)</f>
        <v>0</v>
      </c>
      <c r="AS61" s="135">
        <f>($A61*$D61*$E61)*(1+Rental_Increase)^(AS$1-1)</f>
        <v>0</v>
      </c>
      <c r="AT61" s="135">
        <f>($A61*$D61*$E61)*(1+Rental_Increase)^(AT$1-1)</f>
        <v>0</v>
      </c>
      <c r="AU61" s="135">
        <f>($A61*$D61*$E61)*(1+Rental_Increase)^(AU$1-1)</f>
        <v>0</v>
      </c>
      <c r="AV61" s="135">
        <f>($A61*$D61*$E61)*(1+Rental_Increase)^(AV$1-1)</f>
        <v>0</v>
      </c>
      <c r="AW61" s="135">
        <f>($A61*$D61*$E61)*(1+Rental_Increase)^(AW$1-1)</f>
        <v>0</v>
      </c>
      <c r="AX61" s="135">
        <f>($A61*$D61*$E61)*(1+Rental_Increase)^(AX$1-1)</f>
        <v>0</v>
      </c>
      <c r="AY61" s="135">
        <f>($A61*$D61*$E61)*(1+Rental_Increase)^(AY$1-1)</f>
        <v>0</v>
      </c>
      <c r="AZ61" s="135">
        <f>($A61*$D61*$E61)*(1+Rental_Increase)^(AZ$1-1)</f>
        <v>0</v>
      </c>
      <c r="BA61" s="135">
        <f>($A61*$D61*$E61)*(1+Rental_Increase)^(BA$1-1)</f>
        <v>0</v>
      </c>
      <c r="BB61" s="135">
        <f>($A61*$D61*$E61)*(1+Rental_Increase)^(BB$1-1)</f>
        <v>0</v>
      </c>
      <c r="BC61" s="135">
        <f>($A61*$D61*$E61)*(1+Rental_Increase)^(BC$1-1)</f>
        <v>0</v>
      </c>
      <c r="BD61" s="135">
        <f>($A61*$D61*$E61)*(1+Rental_Increase)^(BD$1-1)</f>
        <v>0</v>
      </c>
      <c r="BE61" s="135">
        <f>($A61*$D61*$E61)*(1+Rental_Increase)^(BE$1-1)</f>
        <v>0</v>
      </c>
      <c r="BF61" s="135">
        <f>($A61*$D61*$E61)*(1+Rental_Increase)^(BF$1-1)</f>
        <v>0</v>
      </c>
      <c r="BG61" s="135">
        <f>($A61*$D61*$E61)*(1+Rental_Increase)^(BG$1-1)</f>
        <v>0</v>
      </c>
      <c r="BH61" s="135">
        <f>($A61*$D61*$E61)*(1+Rental_Increase)^(BH$1-1)</f>
        <v>0</v>
      </c>
      <c r="BI61" s="135">
        <f>($A61*$D61*$E61)*(1+Rental_Increase)^(BI$1-1)</f>
        <v>0</v>
      </c>
      <c r="BJ61" s="135">
        <f>($A61*$D61*$E61)*(1+Rental_Increase)^(BJ$1-1)</f>
        <v>0</v>
      </c>
      <c r="BK61" s="135">
        <f>($A61*$D61*$E61)*(1+Rental_Increase)^(BK$1-1)</f>
        <v>0</v>
      </c>
      <c r="BL61" s="135">
        <f>($A61*$D61*$E61)*(1+Rental_Increase)^(BL$1-1)</f>
        <v>0</v>
      </c>
      <c r="BM61" s="135">
        <f>($A61*$D61*$E61)*(1+Rental_Increase)^(BM$1-1)</f>
        <v>0</v>
      </c>
      <c r="BN61" s="135">
        <f>($A61*$D61*$E61)*(1+Rental_Increase)^(BN$1-1)</f>
        <v>0</v>
      </c>
      <c r="BO61" s="135">
        <f>($A61*$D61*$E61)*(1+Rental_Increase)^(BO$1-1)</f>
        <v>0</v>
      </c>
      <c r="BP61" s="135">
        <f>($A61*$D61*$E61)*(1+Rental_Increase)^(BP$1-1)</f>
        <v>0</v>
      </c>
      <c r="BQ61" s="135">
        <f>($A61*$D61*$E61)*(1+Rental_Increase)^(BQ$1-1)</f>
        <v>0</v>
      </c>
      <c r="BR61" s="135">
        <f>($A61*$D61*$E61)*(1+Rental_Increase)^(BR$1-1)</f>
        <v>0</v>
      </c>
      <c r="BS61" s="135">
        <f>($A61*$D61*$E61)*(1+Rental_Increase)^(BS$1-1)</f>
        <v>0</v>
      </c>
      <c r="BT61" s="135">
        <f>($A61*$D61*$E61)*(1+Rental_Increase)^(BT$1-1)</f>
        <v>0</v>
      </c>
      <c r="BU61" s="135">
        <f>($A61*$D61*$E61)*(1+Rental_Increase)^(BU$1-1)</f>
        <v>0</v>
      </c>
      <c r="BV61" s="135">
        <f>($A61*$D61*$E61)*(1+Rental_Increase)^(BV$1-1)</f>
        <v>0</v>
      </c>
      <c r="BW61" s="135">
        <f>($A61*$D61*$E61)*(1+Rental_Increase)^(BW$1-1)</f>
        <v>0</v>
      </c>
      <c r="BX61" s="135">
        <f>($A61*$D61*$E61)*(1+Rental_Increase)^(BX$1-1)</f>
        <v>0</v>
      </c>
      <c r="BY61" s="135">
        <f>($A61*$D61*$E61)*(1+Rental_Increase)^(BY$1-1)</f>
        <v>0</v>
      </c>
      <c r="BZ61" s="135">
        <f>($A61*$D61*$E61)*(1+Rental_Increase)^(BZ$1-1)</f>
        <v>0</v>
      </c>
      <c r="CA61" s="135">
        <f>($A61*$D61*$E61)*(1+Rental_Increase)^(CA$1-1)</f>
        <v>0</v>
      </c>
      <c r="CB61" s="135">
        <f>($A61*$D61*$E61)*(1+Rental_Increase)^(CB$1-1)</f>
        <v>0</v>
      </c>
      <c r="CC61" s="135">
        <f>($A61*$D61*$E61)*(1+Rental_Increase)^(CC$1-1)</f>
        <v>0</v>
      </c>
      <c r="CD61" s="135">
        <f>($A61*$D61*$E61)*(1+Rental_Increase)^(CD$1-1)</f>
        <v>0</v>
      </c>
      <c r="CE61" s="135">
        <f>($A61*$D61*$E61)*(1+Rental_Increase)^(CE$1-1)</f>
        <v>0</v>
      </c>
      <c r="CF61" s="135">
        <f>($A61*$D61*$E61)*(1+Rental_Increase)^(CF$1-1)</f>
        <v>0</v>
      </c>
      <c r="CG61" s="135">
        <f>($A61*$D61*$E61)*(1+Rental_Increase)^(CG$1-1)</f>
        <v>0</v>
      </c>
      <c r="CH61" s="135">
        <f>($A61*$D61*$E61)*(1+Rental_Increase)^(CH$1-1)</f>
        <v>0</v>
      </c>
      <c r="CI61" s="135">
        <f>($A61*$D61*$E61)*(1+Rental_Increase)^(CI$1-1)</f>
        <v>0</v>
      </c>
      <c r="CJ61" s="135">
        <f>($A61*$D61*$E61)*(1+Rental_Increase)^(CJ$1-1)</f>
        <v>0</v>
      </c>
      <c r="CK61" s="135">
        <f>($A61*$D61*$E61)*(1+Rental_Increase)^(CK$1-1)</f>
        <v>0</v>
      </c>
      <c r="CL61" s="135">
        <f>($A61*$D61*$E61)*(1+Rental_Increase)^(CL$1-1)</f>
        <v>0</v>
      </c>
      <c r="CM61" s="135">
        <f>($A61*$D61*$E61)*(1+Rental_Increase)^(CM$1-1)</f>
        <v>0</v>
      </c>
      <c r="CN61" s="135">
        <f>($A61*$D61*$E61)*(1+Rental_Increase)^(CN$1-1)</f>
        <v>0</v>
      </c>
      <c r="CO61" s="135">
        <f>($A61*$D61*$E61)*(1+Rental_Increase)^(CO$1-1)</f>
        <v>0</v>
      </c>
      <c r="CP61" s="135">
        <f>($A61*$D61*$E61)*(1+Rental_Increase)^(CP$1-1)</f>
        <v>0</v>
      </c>
      <c r="CQ61" s="135">
        <f>($A61*$D61*$E61)*(1+Rental_Increase)^(CQ$1-1)</f>
        <v>0</v>
      </c>
      <c r="CR61" s="135">
        <f>($A61*$D61*$E61)*(1+Rental_Increase)^(CR$1-1)</f>
        <v>0</v>
      </c>
      <c r="CS61" s="135">
        <f>($A61*$D61*$E61)*(1+Rental_Increase)^(CS$1-1)</f>
        <v>0</v>
      </c>
      <c r="CT61" s="135">
        <f>($A61*$D61*$E61)*(1+Rental_Increase)^(CT$1-1)</f>
        <v>0</v>
      </c>
      <c r="CU61" s="135">
        <f>($A61*$D61*$E61)*(1+Rental_Increase)^(CU$1-1)</f>
        <v>0</v>
      </c>
      <c r="CV61" s="135">
        <f>($A61*$D61*$E61)*(1+Rental_Increase)^(CV$1-1)</f>
        <v>0</v>
      </c>
      <c r="CW61" s="135">
        <f>($A61*$D61*$E61)*(1+Rental_Increase)^(CW$1-1)</f>
        <v>0</v>
      </c>
      <c r="CX61" s="135">
        <f>($A61*$D61*$E61)*(1+Rental_Increase)^(CX$1-1)</f>
        <v>0</v>
      </c>
      <c r="CY61" s="135">
        <f>($A61*$D61*$E61)*(1+Rental_Increase)^(CY$1-1)</f>
        <v>0</v>
      </c>
      <c r="CZ61" s="135">
        <f>($A61*$D61*$E61)*(1+Rental_Increase)^(CZ$1-1)</f>
        <v>0</v>
      </c>
      <c r="DA61" s="135">
        <f>($A61*$D61*$E61)*(1+Rental_Increase)^(DA$1-1)</f>
        <v>0</v>
      </c>
      <c r="DB61" s="135">
        <f>($A61*$D61*$E61)*(1+Rental_Increase)^(DB$1-1)</f>
        <v>0</v>
      </c>
      <c r="DC61" s="135">
        <f>($A61*$D61*$E61)*(1+Rental_Increase)^(DC$1-1)</f>
        <v>0</v>
      </c>
      <c r="DD61" s="135">
        <f>($A61*$D61*$E61)*(1+Rental_Increase)^(DD$1-1)</f>
        <v>0</v>
      </c>
      <c r="DE61" s="135">
        <f>($A61*$D61*$E61)*(1+Rental_Increase)^(DE$1-1)</f>
        <v>0</v>
      </c>
      <c r="DF61" s="135">
        <f>($A61*$D61*$E61)*(1+Rental_Increase)^(DF$1-1)</f>
        <v>0</v>
      </c>
      <c r="DG61" s="135">
        <f>($A61*$D61*$E61)*(1+Rental_Increase)^(DG$1-1)</f>
        <v>0</v>
      </c>
      <c r="DH61" s="135">
        <f>($A61*$D61*$E61)*(1+Rental_Increase)^(DH$1-1)</f>
        <v>0</v>
      </c>
      <c r="DI61" s="135">
        <f>($A61*$D61*$E61)*(1+Rental_Increase)^(DI$1-1)</f>
        <v>0</v>
      </c>
      <c r="DJ61" s="135">
        <f>($A61*$D61*$E61)*(1+Rental_Increase)^(DJ$1-1)</f>
        <v>0</v>
      </c>
      <c r="DK61" s="135">
        <f>($A61*$D61*$E61)*(1+Rental_Increase)^(DK$1-1)</f>
        <v>0</v>
      </c>
      <c r="DL61" s="135">
        <f>($A61*$D61*$E61)*(1+Rental_Increase)^(DL$1-1)</f>
        <v>0</v>
      </c>
      <c r="DM61" s="135">
        <f>($A61*$D61*$E61)*(1+Rental_Increase)^(DM$1-1)</f>
        <v>0</v>
      </c>
      <c r="DN61" s="135">
        <f>($A61*$D61*$E61)*(1+Rental_Increase)^(DN$1-1)</f>
        <v>0</v>
      </c>
      <c r="DO61" s="135">
        <f>($A61*$D61*$E61)*(1+Rental_Increase)^(DO$1-1)</f>
        <v>0</v>
      </c>
      <c r="DP61" s="135">
        <f>($A61*$D61*$E61)*(1+Rental_Increase)^(DP$1-1)</f>
        <v>0</v>
      </c>
      <c r="DQ61" s="135">
        <f>($A61*$D61*$E61)*(1+Rental_Increase)^(DQ$1-1)</f>
        <v>0</v>
      </c>
      <c r="DR61" s="135">
        <f>($A61*$D61*$E61)*(1+Rental_Increase)^(DR$1-1)</f>
        <v>0</v>
      </c>
      <c r="DS61" s="135">
        <f>($A61*$D61*$E61)*(1+Rental_Increase)^(DS$1-1)</f>
        <v>0</v>
      </c>
      <c r="DT61" s="135">
        <f>($A61*$D61*$E61)*(1+Rental_Increase)^(DT$1-1)</f>
        <v>0</v>
      </c>
      <c r="DU61" s="135">
        <f>($A61*$D61*$E61)*(1+Rental_Increase)^(DU$1-1)</f>
        <v>0</v>
      </c>
      <c r="DV61" s="135">
        <f>($A61*$D61*$E61)*(1+Rental_Increase)^(DV$1-1)</f>
        <v>0</v>
      </c>
      <c r="DW61" s="135">
        <f>($A61*$D61*$E61)*(1+Rental_Increase)^(DW$1-1)</f>
        <v>0</v>
      </c>
      <c r="DX61" s="135">
        <f>($A61*$D61*$E61)*(1+Rental_Increase)^(DX$1-1)</f>
        <v>0</v>
      </c>
      <c r="DY61" s="135">
        <f>($A61*$D61*$E61)*(1+Rental_Increase)^(DY$1-1)</f>
        <v>0</v>
      </c>
      <c r="DZ61" s="135">
        <f>($A61*$D61*$E61)*(1+Rental_Increase)^(DZ$1-1)</f>
        <v>0</v>
      </c>
      <c r="EA61" s="135">
        <f>($A61*$D61*$E61)*(1+Rental_Increase)^(EA$1-1)</f>
        <v>0</v>
      </c>
      <c r="EB61" s="135">
        <f>($A61*$D61*$E61)*(1+Rental_Increase)^(EB$1-1)</f>
        <v>0</v>
      </c>
      <c r="EC61" s="135">
        <f>($A61*$D61*$E61)*(1+Rental_Increase)^(EC$1-1)</f>
        <v>0</v>
      </c>
      <c r="ED61" s="135">
        <f>($A61*$D61*$E61)*(1+Rental_Increase)^(ED$1-1)</f>
        <v>0</v>
      </c>
      <c r="EE61" s="135">
        <f>($A61*$D61*$E61)*(1+Rental_Increase)^(EE$1-1)</f>
        <v>0</v>
      </c>
      <c r="EF61" s="135">
        <f>($A61*$D61*$E61)*(1+Rental_Increase)^(EF$1-1)</f>
        <v>0</v>
      </c>
      <c r="EG61" s="135">
        <f>($A61*$D61*$E61)*(1+Rental_Increase)^(EG$1-1)</f>
        <v>0</v>
      </c>
      <c r="EH61" s="135">
        <f>($A61*$D61*$E61)*(1+Rental_Increase)^(EH$1-1)</f>
        <v>0</v>
      </c>
      <c r="EI61" s="135">
        <f>($A61*$D61*$E61)*(1+Rental_Increase)^(EI$1-1)</f>
        <v>0</v>
      </c>
      <c r="EJ61" s="135">
        <f>($A61*$D61*$E61)*(1+Rental_Increase)^(EJ$1-1)</f>
        <v>0</v>
      </c>
      <c r="EK61" s="135">
        <f>($A61*$D61*$E61)*(1+Rental_Increase)^(EK$1-1)</f>
        <v>0</v>
      </c>
      <c r="EL61" s="135">
        <f>($A61*$D61*$E61)*(1+Rental_Increase)^(EL$1-1)</f>
        <v>0</v>
      </c>
      <c r="EM61" s="193"/>
    </row>
    <row r="62" spans="1:143" ht="15.75" customHeight="1" x14ac:dyDescent="0.2">
      <c r="A62" s="123">
        <v>1</v>
      </c>
      <c r="B62" s="88">
        <v>1</v>
      </c>
      <c r="C62" s="61" t="s">
        <v>167</v>
      </c>
      <c r="D62" s="124">
        <v>0</v>
      </c>
      <c r="E62" s="125">
        <v>0</v>
      </c>
      <c r="U62" s="27"/>
      <c r="W62" s="135">
        <f>($A62*$D62*$E62)*(1+Rental_Increase)^(W$3-1)</f>
        <v>0</v>
      </c>
      <c r="X62" s="135">
        <f>($A62*$D62*$E62)*(1+Rental_Increase)^(X$1-1)</f>
        <v>0</v>
      </c>
      <c r="Y62" s="135">
        <f>($A62*$D62*$E62)*(1+Rental_Increase)^(Y$1-1)</f>
        <v>0</v>
      </c>
      <c r="Z62" s="135">
        <f>($A62*$D62*$E62)*(1+Rental_Increase)^(Z$1-1)</f>
        <v>0</v>
      </c>
      <c r="AA62" s="135">
        <f>($A62*$D62*$E62)*(1+Rental_Increase)^(AA$1-1)</f>
        <v>0</v>
      </c>
      <c r="AB62" s="135">
        <f>($A62*$D62*$E62)*(1+Rental_Increase)^(AB$1-1)</f>
        <v>0</v>
      </c>
      <c r="AC62" s="135">
        <f>($A62*$D62*$E62)*(1+Rental_Increase)^(AC$1-1)</f>
        <v>0</v>
      </c>
      <c r="AD62" s="135">
        <f>($A62*$D62*$E62)*(1+Rental_Increase)^(AD$1-1)</f>
        <v>0</v>
      </c>
      <c r="AE62" s="135">
        <f>($A62*$D62*$E62)*(1+Rental_Increase)^(AE$1-1)</f>
        <v>0</v>
      </c>
      <c r="AF62" s="135">
        <f>($A62*$D62*$E62)*(1+Rental_Increase)^(AF$1-1)</f>
        <v>0</v>
      </c>
      <c r="AG62" s="135">
        <f>($A62*$D62*$E62)*(1+Rental_Increase)^(AG$1-1)</f>
        <v>0</v>
      </c>
      <c r="AH62" s="135">
        <f>($A62*$D62*$E62)*(1+Rental_Increase)^(AH$1-1)</f>
        <v>0</v>
      </c>
      <c r="AI62" s="135">
        <f>($A62*$D62*$E62)*(1+Rental_Increase)^(AI$1-1)</f>
        <v>0</v>
      </c>
      <c r="AJ62" s="135">
        <f>($A62*$D62*$E62)*(1+Rental_Increase)^(AJ$1-1)</f>
        <v>0</v>
      </c>
      <c r="AK62" s="135">
        <f>($A62*$D62*$E62)*(1+Rental_Increase)^(AK$1-1)</f>
        <v>0</v>
      </c>
      <c r="AL62" s="135">
        <f>($A62*$D62*$E62)*(1+Rental_Increase)^(AL$1-1)</f>
        <v>0</v>
      </c>
      <c r="AM62" s="135">
        <f>($A62*$D62*$E62)*(1+Rental_Increase)^(AM$1-1)</f>
        <v>0</v>
      </c>
      <c r="AN62" s="135">
        <f>($A62*$D62*$E62)*(1+Rental_Increase)^(AN$1-1)</f>
        <v>0</v>
      </c>
      <c r="AO62" s="135">
        <f>($A62*$D62*$E62)*(1+Rental_Increase)^(AO$1-1)</f>
        <v>0</v>
      </c>
      <c r="AP62" s="135">
        <f>($A62*$D62*$E62)*(1+Rental_Increase)^(AP$1-1)</f>
        <v>0</v>
      </c>
      <c r="AQ62" s="135">
        <f>($A62*$D62*$E62)*(1+Rental_Increase)^(AQ$1-1)</f>
        <v>0</v>
      </c>
      <c r="AR62" s="135">
        <f>($A62*$D62*$E62)*(1+Rental_Increase)^(AR$1-1)</f>
        <v>0</v>
      </c>
      <c r="AS62" s="135">
        <f>($A62*$D62*$E62)*(1+Rental_Increase)^(AS$1-1)</f>
        <v>0</v>
      </c>
      <c r="AT62" s="135">
        <f>($A62*$D62*$E62)*(1+Rental_Increase)^(AT$1-1)</f>
        <v>0</v>
      </c>
      <c r="AU62" s="135">
        <f>($A62*$D62*$E62)*(1+Rental_Increase)^(AU$1-1)</f>
        <v>0</v>
      </c>
      <c r="AV62" s="135">
        <f>($A62*$D62*$E62)*(1+Rental_Increase)^(AV$1-1)</f>
        <v>0</v>
      </c>
      <c r="AW62" s="135">
        <f>($A62*$D62*$E62)*(1+Rental_Increase)^(AW$1-1)</f>
        <v>0</v>
      </c>
      <c r="AX62" s="135">
        <f>($A62*$D62*$E62)*(1+Rental_Increase)^(AX$1-1)</f>
        <v>0</v>
      </c>
      <c r="AY62" s="135">
        <f>($A62*$D62*$E62)*(1+Rental_Increase)^(AY$1-1)</f>
        <v>0</v>
      </c>
      <c r="AZ62" s="135">
        <f>($A62*$D62*$E62)*(1+Rental_Increase)^(AZ$1-1)</f>
        <v>0</v>
      </c>
      <c r="BA62" s="135">
        <f>($A62*$D62*$E62)*(1+Rental_Increase)^(BA$1-1)</f>
        <v>0</v>
      </c>
      <c r="BB62" s="135">
        <f>($A62*$D62*$E62)*(1+Rental_Increase)^(BB$1-1)</f>
        <v>0</v>
      </c>
      <c r="BC62" s="135">
        <f>($A62*$D62*$E62)*(1+Rental_Increase)^(BC$1-1)</f>
        <v>0</v>
      </c>
      <c r="BD62" s="135">
        <f>($A62*$D62*$E62)*(1+Rental_Increase)^(BD$1-1)</f>
        <v>0</v>
      </c>
      <c r="BE62" s="135">
        <f>($A62*$D62*$E62)*(1+Rental_Increase)^(BE$1-1)</f>
        <v>0</v>
      </c>
      <c r="BF62" s="135">
        <f>($A62*$D62*$E62)*(1+Rental_Increase)^(BF$1-1)</f>
        <v>0</v>
      </c>
      <c r="BG62" s="135">
        <f>($A62*$D62*$E62)*(1+Rental_Increase)^(BG$1-1)</f>
        <v>0</v>
      </c>
      <c r="BH62" s="135">
        <f>($A62*$D62*$E62)*(1+Rental_Increase)^(BH$1-1)</f>
        <v>0</v>
      </c>
      <c r="BI62" s="135">
        <f>($A62*$D62*$E62)*(1+Rental_Increase)^(BI$1-1)</f>
        <v>0</v>
      </c>
      <c r="BJ62" s="135">
        <f>($A62*$D62*$E62)*(1+Rental_Increase)^(BJ$1-1)</f>
        <v>0</v>
      </c>
      <c r="BK62" s="135">
        <f>($A62*$D62*$E62)*(1+Rental_Increase)^(BK$1-1)</f>
        <v>0</v>
      </c>
      <c r="BL62" s="135">
        <f>($A62*$D62*$E62)*(1+Rental_Increase)^(BL$1-1)</f>
        <v>0</v>
      </c>
      <c r="BM62" s="135">
        <f>($A62*$D62*$E62)*(1+Rental_Increase)^(BM$1-1)</f>
        <v>0</v>
      </c>
      <c r="BN62" s="135">
        <f>($A62*$D62*$E62)*(1+Rental_Increase)^(BN$1-1)</f>
        <v>0</v>
      </c>
      <c r="BO62" s="135">
        <f>($A62*$D62*$E62)*(1+Rental_Increase)^(BO$1-1)</f>
        <v>0</v>
      </c>
      <c r="BP62" s="135">
        <f>($A62*$D62*$E62)*(1+Rental_Increase)^(BP$1-1)</f>
        <v>0</v>
      </c>
      <c r="BQ62" s="135">
        <f>($A62*$D62*$E62)*(1+Rental_Increase)^(BQ$1-1)</f>
        <v>0</v>
      </c>
      <c r="BR62" s="135">
        <f>($A62*$D62*$E62)*(1+Rental_Increase)^(BR$1-1)</f>
        <v>0</v>
      </c>
      <c r="BS62" s="135">
        <f>($A62*$D62*$E62)*(1+Rental_Increase)^(BS$1-1)</f>
        <v>0</v>
      </c>
      <c r="BT62" s="135">
        <f>($A62*$D62*$E62)*(1+Rental_Increase)^(BT$1-1)</f>
        <v>0</v>
      </c>
      <c r="BU62" s="135">
        <f>($A62*$D62*$E62)*(1+Rental_Increase)^(BU$1-1)</f>
        <v>0</v>
      </c>
      <c r="BV62" s="135">
        <f>($A62*$D62*$E62)*(1+Rental_Increase)^(BV$1-1)</f>
        <v>0</v>
      </c>
      <c r="BW62" s="135">
        <f>($A62*$D62*$E62)*(1+Rental_Increase)^(BW$1-1)</f>
        <v>0</v>
      </c>
      <c r="BX62" s="135">
        <f>($A62*$D62*$E62)*(1+Rental_Increase)^(BX$1-1)</f>
        <v>0</v>
      </c>
      <c r="BY62" s="135">
        <f>($A62*$D62*$E62)*(1+Rental_Increase)^(BY$1-1)</f>
        <v>0</v>
      </c>
      <c r="BZ62" s="135">
        <f>($A62*$D62*$E62)*(1+Rental_Increase)^(BZ$1-1)</f>
        <v>0</v>
      </c>
      <c r="CA62" s="135">
        <f>($A62*$D62*$E62)*(1+Rental_Increase)^(CA$1-1)</f>
        <v>0</v>
      </c>
      <c r="CB62" s="135">
        <f>($A62*$D62*$E62)*(1+Rental_Increase)^(CB$1-1)</f>
        <v>0</v>
      </c>
      <c r="CC62" s="135">
        <f>($A62*$D62*$E62)*(1+Rental_Increase)^(CC$1-1)</f>
        <v>0</v>
      </c>
      <c r="CD62" s="135">
        <f>($A62*$D62*$E62)*(1+Rental_Increase)^(CD$1-1)</f>
        <v>0</v>
      </c>
      <c r="CE62" s="135">
        <f>($A62*$D62*$E62)*(1+Rental_Increase)^(CE$1-1)</f>
        <v>0</v>
      </c>
      <c r="CF62" s="135">
        <f>($A62*$D62*$E62)*(1+Rental_Increase)^(CF$1-1)</f>
        <v>0</v>
      </c>
      <c r="CG62" s="135">
        <f>($A62*$D62*$E62)*(1+Rental_Increase)^(CG$1-1)</f>
        <v>0</v>
      </c>
      <c r="CH62" s="135">
        <f>($A62*$D62*$E62)*(1+Rental_Increase)^(CH$1-1)</f>
        <v>0</v>
      </c>
      <c r="CI62" s="135">
        <f>($A62*$D62*$E62)*(1+Rental_Increase)^(CI$1-1)</f>
        <v>0</v>
      </c>
      <c r="CJ62" s="135">
        <f>($A62*$D62*$E62)*(1+Rental_Increase)^(CJ$1-1)</f>
        <v>0</v>
      </c>
      <c r="CK62" s="135">
        <f>($A62*$D62*$E62)*(1+Rental_Increase)^(CK$1-1)</f>
        <v>0</v>
      </c>
      <c r="CL62" s="135">
        <f>($A62*$D62*$E62)*(1+Rental_Increase)^(CL$1-1)</f>
        <v>0</v>
      </c>
      <c r="CM62" s="135">
        <f>($A62*$D62*$E62)*(1+Rental_Increase)^(CM$1-1)</f>
        <v>0</v>
      </c>
      <c r="CN62" s="135">
        <f>($A62*$D62*$E62)*(1+Rental_Increase)^(CN$1-1)</f>
        <v>0</v>
      </c>
      <c r="CO62" s="135">
        <f>($A62*$D62*$E62)*(1+Rental_Increase)^(CO$1-1)</f>
        <v>0</v>
      </c>
      <c r="CP62" s="135">
        <f>($A62*$D62*$E62)*(1+Rental_Increase)^(CP$1-1)</f>
        <v>0</v>
      </c>
      <c r="CQ62" s="135">
        <f>($A62*$D62*$E62)*(1+Rental_Increase)^(CQ$1-1)</f>
        <v>0</v>
      </c>
      <c r="CR62" s="135">
        <f>($A62*$D62*$E62)*(1+Rental_Increase)^(CR$1-1)</f>
        <v>0</v>
      </c>
      <c r="CS62" s="135">
        <f>($A62*$D62*$E62)*(1+Rental_Increase)^(CS$1-1)</f>
        <v>0</v>
      </c>
      <c r="CT62" s="135">
        <f>($A62*$D62*$E62)*(1+Rental_Increase)^(CT$1-1)</f>
        <v>0</v>
      </c>
      <c r="CU62" s="135">
        <f>($A62*$D62*$E62)*(1+Rental_Increase)^(CU$1-1)</f>
        <v>0</v>
      </c>
      <c r="CV62" s="135">
        <f>($A62*$D62*$E62)*(1+Rental_Increase)^(CV$1-1)</f>
        <v>0</v>
      </c>
      <c r="CW62" s="135">
        <f>($A62*$D62*$E62)*(1+Rental_Increase)^(CW$1-1)</f>
        <v>0</v>
      </c>
      <c r="CX62" s="135">
        <f>($A62*$D62*$E62)*(1+Rental_Increase)^(CX$1-1)</f>
        <v>0</v>
      </c>
      <c r="CY62" s="135">
        <f>($A62*$D62*$E62)*(1+Rental_Increase)^(CY$1-1)</f>
        <v>0</v>
      </c>
      <c r="CZ62" s="135">
        <f>($A62*$D62*$E62)*(1+Rental_Increase)^(CZ$1-1)</f>
        <v>0</v>
      </c>
      <c r="DA62" s="135">
        <f>($A62*$D62*$E62)*(1+Rental_Increase)^(DA$1-1)</f>
        <v>0</v>
      </c>
      <c r="DB62" s="135">
        <f>($A62*$D62*$E62)*(1+Rental_Increase)^(DB$1-1)</f>
        <v>0</v>
      </c>
      <c r="DC62" s="135">
        <f>($A62*$D62*$E62)*(1+Rental_Increase)^(DC$1-1)</f>
        <v>0</v>
      </c>
      <c r="DD62" s="135">
        <f>($A62*$D62*$E62)*(1+Rental_Increase)^(DD$1-1)</f>
        <v>0</v>
      </c>
      <c r="DE62" s="135">
        <f>($A62*$D62*$E62)*(1+Rental_Increase)^(DE$1-1)</f>
        <v>0</v>
      </c>
      <c r="DF62" s="135">
        <f>($A62*$D62*$E62)*(1+Rental_Increase)^(DF$1-1)</f>
        <v>0</v>
      </c>
      <c r="DG62" s="135">
        <f>($A62*$D62*$E62)*(1+Rental_Increase)^(DG$1-1)</f>
        <v>0</v>
      </c>
      <c r="DH62" s="135">
        <f>($A62*$D62*$E62)*(1+Rental_Increase)^(DH$1-1)</f>
        <v>0</v>
      </c>
      <c r="DI62" s="135">
        <f>($A62*$D62*$E62)*(1+Rental_Increase)^(DI$1-1)</f>
        <v>0</v>
      </c>
      <c r="DJ62" s="135">
        <f>($A62*$D62*$E62)*(1+Rental_Increase)^(DJ$1-1)</f>
        <v>0</v>
      </c>
      <c r="DK62" s="135">
        <f>($A62*$D62*$E62)*(1+Rental_Increase)^(DK$1-1)</f>
        <v>0</v>
      </c>
      <c r="DL62" s="135">
        <f>($A62*$D62*$E62)*(1+Rental_Increase)^(DL$1-1)</f>
        <v>0</v>
      </c>
      <c r="DM62" s="135">
        <f>($A62*$D62*$E62)*(1+Rental_Increase)^(DM$1-1)</f>
        <v>0</v>
      </c>
      <c r="DN62" s="135">
        <f>($A62*$D62*$E62)*(1+Rental_Increase)^(DN$1-1)</f>
        <v>0</v>
      </c>
      <c r="DO62" s="135">
        <f>($A62*$D62*$E62)*(1+Rental_Increase)^(DO$1-1)</f>
        <v>0</v>
      </c>
      <c r="DP62" s="135">
        <f>($A62*$D62*$E62)*(1+Rental_Increase)^(DP$1-1)</f>
        <v>0</v>
      </c>
      <c r="DQ62" s="135">
        <f>($A62*$D62*$E62)*(1+Rental_Increase)^(DQ$1-1)</f>
        <v>0</v>
      </c>
      <c r="DR62" s="135">
        <f>($A62*$D62*$E62)*(1+Rental_Increase)^(DR$1-1)</f>
        <v>0</v>
      </c>
      <c r="DS62" s="135">
        <f>($A62*$D62*$E62)*(1+Rental_Increase)^(DS$1-1)</f>
        <v>0</v>
      </c>
      <c r="DT62" s="135">
        <f>($A62*$D62*$E62)*(1+Rental_Increase)^(DT$1-1)</f>
        <v>0</v>
      </c>
      <c r="DU62" s="135">
        <f>($A62*$D62*$E62)*(1+Rental_Increase)^(DU$1-1)</f>
        <v>0</v>
      </c>
      <c r="DV62" s="135">
        <f>($A62*$D62*$E62)*(1+Rental_Increase)^(DV$1-1)</f>
        <v>0</v>
      </c>
      <c r="DW62" s="135">
        <f>($A62*$D62*$E62)*(1+Rental_Increase)^(DW$1-1)</f>
        <v>0</v>
      </c>
      <c r="DX62" s="135">
        <f>($A62*$D62*$E62)*(1+Rental_Increase)^(DX$1-1)</f>
        <v>0</v>
      </c>
      <c r="DY62" s="135">
        <f>($A62*$D62*$E62)*(1+Rental_Increase)^(DY$1-1)</f>
        <v>0</v>
      </c>
      <c r="DZ62" s="135">
        <f>($A62*$D62*$E62)*(1+Rental_Increase)^(DZ$1-1)</f>
        <v>0</v>
      </c>
      <c r="EA62" s="135">
        <f>($A62*$D62*$E62)*(1+Rental_Increase)^(EA$1-1)</f>
        <v>0</v>
      </c>
      <c r="EB62" s="135">
        <f>($A62*$D62*$E62)*(1+Rental_Increase)^(EB$1-1)</f>
        <v>0</v>
      </c>
      <c r="EC62" s="135">
        <f>($A62*$D62*$E62)*(1+Rental_Increase)^(EC$1-1)</f>
        <v>0</v>
      </c>
      <c r="ED62" s="135">
        <f>($A62*$D62*$E62)*(1+Rental_Increase)^(ED$1-1)</f>
        <v>0</v>
      </c>
      <c r="EE62" s="135">
        <f>($A62*$D62*$E62)*(1+Rental_Increase)^(EE$1-1)</f>
        <v>0</v>
      </c>
      <c r="EF62" s="135">
        <f>($A62*$D62*$E62)*(1+Rental_Increase)^(EF$1-1)</f>
        <v>0</v>
      </c>
      <c r="EG62" s="135">
        <f>($A62*$D62*$E62)*(1+Rental_Increase)^(EG$1-1)</f>
        <v>0</v>
      </c>
      <c r="EH62" s="135">
        <f>($A62*$D62*$E62)*(1+Rental_Increase)^(EH$1-1)</f>
        <v>0</v>
      </c>
      <c r="EI62" s="135">
        <f>($A62*$D62*$E62)*(1+Rental_Increase)^(EI$1-1)</f>
        <v>0</v>
      </c>
      <c r="EJ62" s="135">
        <f>($A62*$D62*$E62)*(1+Rental_Increase)^(EJ$1-1)</f>
        <v>0</v>
      </c>
      <c r="EK62" s="135">
        <f>($A62*$D62*$E62)*(1+Rental_Increase)^(EK$1-1)</f>
        <v>0</v>
      </c>
      <c r="EL62" s="135">
        <f>($A62*$D62*$E62)*(1+Rental_Increase)^(EL$1-1)</f>
        <v>0</v>
      </c>
      <c r="EM62" s="193"/>
    </row>
    <row r="63" spans="1:143" ht="15.75" customHeight="1" x14ac:dyDescent="0.2">
      <c r="A63" s="123">
        <v>1</v>
      </c>
      <c r="B63" s="88">
        <v>1</v>
      </c>
      <c r="C63" s="61" t="s">
        <v>168</v>
      </c>
      <c r="D63" s="124">
        <v>0</v>
      </c>
      <c r="E63" s="125">
        <v>0</v>
      </c>
      <c r="U63" s="27"/>
      <c r="W63" s="135">
        <f>($A63*$D63*$E63)*(1+Rental_Increase)^(W$3-1)</f>
        <v>0</v>
      </c>
      <c r="X63" s="135">
        <f>($A63*$D63*$E63)*(1+Rental_Increase)^(X$3-1)</f>
        <v>0</v>
      </c>
      <c r="Y63" s="135">
        <f>($A63*$D63*$E63)*(1+Rental_Increase)^(Y$3-1)</f>
        <v>0</v>
      </c>
      <c r="Z63" s="135">
        <f>($A63*$D63*$E63)*(1+Rental_Increase)^(Z$3-1)</f>
        <v>0</v>
      </c>
      <c r="AA63" s="135">
        <f>($A63*$D63*$E63)*(1+Rental_Increase)^(AA$3-1)</f>
        <v>0</v>
      </c>
      <c r="AB63" s="135">
        <f>($A63*$D63*$E63)*(1+Rental_Increase)^(AB$3-1)</f>
        <v>0</v>
      </c>
      <c r="AC63" s="135">
        <f>($A63*$D63*$E63)*(1+Rental_Increase)^(AC$3-1)</f>
        <v>0</v>
      </c>
      <c r="AD63" s="135">
        <f>($A63*$D63*$E63)*(1+Rental_Increase)^(AD$3-1)</f>
        <v>0</v>
      </c>
      <c r="AE63" s="135">
        <f>($A63*$D63*$E63)*(1+Rental_Increase)^(AE$3-1)</f>
        <v>0</v>
      </c>
      <c r="AF63" s="135">
        <f>($A63*$D63*$E63)*(1+Rental_Increase)^(AF$3-1)</f>
        <v>0</v>
      </c>
      <c r="AG63" s="135">
        <f>($A63*$D63*$E63)*(1+Rental_Increase)^(AG$3-1)</f>
        <v>0</v>
      </c>
      <c r="AH63" s="135">
        <f>($A63*$D63*$E63)*(1+Rental_Increase)^(AH$3-1)</f>
        <v>0</v>
      </c>
      <c r="AI63" s="135">
        <f>($A63*$D63*$E63)*(1+Rental_Increase)^(AI$3-1)</f>
        <v>0</v>
      </c>
      <c r="AJ63" s="135">
        <f>($A63*$D63*$E63)*(1+Rental_Increase)^(AJ$3-1)</f>
        <v>0</v>
      </c>
      <c r="AK63" s="135">
        <f>($A63*$D63*$E63)*(1+Rental_Increase)^(AK$3-1)</f>
        <v>0</v>
      </c>
      <c r="AL63" s="135">
        <f>($A63*$D63*$E63)*(1+Rental_Increase)^(AL$3-1)</f>
        <v>0</v>
      </c>
      <c r="AM63" s="135">
        <f>($A63*$D63*$E63)*(1+Rental_Increase)^(AM$3-1)</f>
        <v>0</v>
      </c>
      <c r="AN63" s="135">
        <f>($A63*$D63*$E63)*(1+Rental_Increase)^(AN$3-1)</f>
        <v>0</v>
      </c>
      <c r="AO63" s="135">
        <f>($A63*$D63*$E63)*(1+Rental_Increase)^(AO$3-1)</f>
        <v>0</v>
      </c>
      <c r="AP63" s="135">
        <f>($A63*$D63*$E63)*(1+Rental_Increase)^(AP$3-1)</f>
        <v>0</v>
      </c>
      <c r="AQ63" s="135">
        <f>($A63*$D63*$E63)*(1+Rental_Increase)^(AQ$3-1)</f>
        <v>0</v>
      </c>
      <c r="AR63" s="135">
        <f>($A63*$D63*$E63)*(1+Rental_Increase)^(AR$3-1)</f>
        <v>0</v>
      </c>
      <c r="AS63" s="135">
        <f>($A63*$D63*$E63)*(1+Rental_Increase)^(AS$3-1)</f>
        <v>0</v>
      </c>
      <c r="AT63" s="135">
        <f>($A63*$D63*$E63)*(1+Rental_Increase)^(AT$3-1)</f>
        <v>0</v>
      </c>
      <c r="AU63" s="135">
        <f>($A63*$D63*$E63)*(1+Rental_Increase)^(AU$3-1)</f>
        <v>0</v>
      </c>
      <c r="AV63" s="135">
        <f>($A63*$D63*$E63)*(1+Rental_Increase)^(AV$3-1)</f>
        <v>0</v>
      </c>
      <c r="AW63" s="135">
        <f>($A63*$D63*$E63)*(1+Rental_Increase)^(AW$3-1)</f>
        <v>0</v>
      </c>
      <c r="AX63" s="135">
        <f>($A63*$D63*$E63)*(1+Rental_Increase)^(AX$3-1)</f>
        <v>0</v>
      </c>
      <c r="AY63" s="135">
        <f>($A63*$D63*$E63)*(1+Rental_Increase)^(AY$3-1)</f>
        <v>0</v>
      </c>
      <c r="AZ63" s="135">
        <f>($A63*$D63*$E63)*(1+Rental_Increase)^(AZ$3-1)</f>
        <v>0</v>
      </c>
      <c r="BA63" s="135">
        <f>($A63*$D63*$E63)*(1+Rental_Increase)^(BA$3-1)</f>
        <v>0</v>
      </c>
      <c r="BB63" s="135">
        <f>($A63*$D63*$E63)*(1+Rental_Increase)^(BB$3-1)</f>
        <v>0</v>
      </c>
      <c r="BC63" s="135">
        <f>($A63*$D63*$E63)*(1+Rental_Increase)^(BC$3-1)</f>
        <v>0</v>
      </c>
      <c r="BD63" s="135">
        <f>($A63*$D63*$E63)*(1+Rental_Increase)^(BD$3-1)</f>
        <v>0</v>
      </c>
      <c r="BE63" s="135">
        <f>($A63*$D63*$E63)*(1+Rental_Increase)^(BE$3-1)</f>
        <v>0</v>
      </c>
      <c r="BF63" s="135">
        <f>($A63*$D63*$E63)*(1+Rental_Increase)^(BF$3-1)</f>
        <v>0</v>
      </c>
      <c r="BG63" s="135">
        <f>($A63*$D63*$E63)*(1+Rental_Increase)^(BG$3-1)</f>
        <v>0</v>
      </c>
      <c r="BH63" s="135">
        <f>($A63*$D63*$E63)*(1+Rental_Increase)^(BH$3-1)</f>
        <v>0</v>
      </c>
      <c r="BI63" s="135">
        <f>($A63*$D63*$E63)*(1+Rental_Increase)^(BI$3-1)</f>
        <v>0</v>
      </c>
      <c r="BJ63" s="135">
        <f>($A63*$D63*$E63)*(1+Rental_Increase)^(BJ$3-1)</f>
        <v>0</v>
      </c>
      <c r="BK63" s="135">
        <f>($A63*$D63*$E63)*(1+Rental_Increase)^(BK$3-1)</f>
        <v>0</v>
      </c>
      <c r="BL63" s="135">
        <f>($A63*$D63*$E63)*(1+Rental_Increase)^(BL$3-1)</f>
        <v>0</v>
      </c>
      <c r="BM63" s="135">
        <f>($A63*$D63*$E63)*(1+Rental_Increase)^(BM$3-1)</f>
        <v>0</v>
      </c>
      <c r="BN63" s="135">
        <f>($A63*$D63*$E63)*(1+Rental_Increase)^(BN$3-1)</f>
        <v>0</v>
      </c>
      <c r="BO63" s="135">
        <f>($A63*$D63*$E63)*(1+Rental_Increase)^(BO$3-1)</f>
        <v>0</v>
      </c>
      <c r="BP63" s="135">
        <f>($A63*$D63*$E63)*(1+Rental_Increase)^(BP$3-1)</f>
        <v>0</v>
      </c>
      <c r="BQ63" s="135">
        <f>($A63*$D63*$E63)*(1+Rental_Increase)^(BQ$3-1)</f>
        <v>0</v>
      </c>
      <c r="BR63" s="135">
        <f>($A63*$D63*$E63)*(1+Rental_Increase)^(BR$3-1)</f>
        <v>0</v>
      </c>
      <c r="BS63" s="135">
        <f>($A63*$D63*$E63)*(1+Rental_Increase)^(BS$3-1)</f>
        <v>0</v>
      </c>
      <c r="BT63" s="135">
        <f>($A63*$D63*$E63)*(1+Rental_Increase)^(BT$3-1)</f>
        <v>0</v>
      </c>
      <c r="BU63" s="135">
        <f>($A63*$D63*$E63)*(1+Rental_Increase)^(BU$3-1)</f>
        <v>0</v>
      </c>
      <c r="BV63" s="135">
        <f>($A63*$D63*$E63)*(1+Rental_Increase)^(BV$3-1)</f>
        <v>0</v>
      </c>
      <c r="BW63" s="135">
        <f>($A63*$D63*$E63)*(1+Rental_Increase)^(BW$3-1)</f>
        <v>0</v>
      </c>
      <c r="BX63" s="135">
        <f>($A63*$D63*$E63)*(1+Rental_Increase)^(BX$3-1)</f>
        <v>0</v>
      </c>
      <c r="BY63" s="135">
        <f>($A63*$D63*$E63)*(1+Rental_Increase)^(BY$3-1)</f>
        <v>0</v>
      </c>
      <c r="BZ63" s="135">
        <f>($A63*$D63*$E63)*(1+Rental_Increase)^(BZ$3-1)</f>
        <v>0</v>
      </c>
      <c r="CA63" s="135">
        <f>($A63*$D63*$E63)*(1+Rental_Increase)^(CA$3-1)</f>
        <v>0</v>
      </c>
      <c r="CB63" s="135">
        <f>($A63*$D63*$E63)*(1+Rental_Increase)^(CB$3-1)</f>
        <v>0</v>
      </c>
      <c r="CC63" s="135">
        <f>($A63*$D63*$E63)*(1+Rental_Increase)^(CC$3-1)</f>
        <v>0</v>
      </c>
      <c r="CD63" s="135">
        <f>($A63*$D63*$E63)*(1+Rental_Increase)^(CD$3-1)</f>
        <v>0</v>
      </c>
      <c r="CE63" s="135">
        <f>($A63*$D63*$E63)*(1+Rental_Increase)^(CE$3-1)</f>
        <v>0</v>
      </c>
      <c r="CF63" s="135">
        <f>($A63*$D63*$E63)*(1+Rental_Increase)^(CF$3-1)</f>
        <v>0</v>
      </c>
      <c r="CG63" s="135">
        <f>($A63*$D63*$E63)*(1+Rental_Increase)^(CG$3-1)</f>
        <v>0</v>
      </c>
      <c r="CH63" s="135">
        <f>($A63*$D63*$E63)*(1+Rental_Increase)^(CH$3-1)</f>
        <v>0</v>
      </c>
      <c r="CI63" s="135">
        <f>($A63*$D63*$E63)*(1+Rental_Increase)^(CI$3-1)</f>
        <v>0</v>
      </c>
      <c r="CJ63" s="135">
        <f>($A63*$D63*$E63)*(1+Rental_Increase)^(CJ$3-1)</f>
        <v>0</v>
      </c>
      <c r="CK63" s="135">
        <f>($A63*$D63*$E63)*(1+Rental_Increase)^(CK$3-1)</f>
        <v>0</v>
      </c>
      <c r="CL63" s="135">
        <f>($A63*$D63*$E63)*(1+Rental_Increase)^(CL$3-1)</f>
        <v>0</v>
      </c>
      <c r="CM63" s="135">
        <f>($A63*$D63*$E63)*(1+Rental_Increase)^(CM$3-1)</f>
        <v>0</v>
      </c>
      <c r="CN63" s="135">
        <f>($A63*$D63*$E63)*(1+Rental_Increase)^(CN$3-1)</f>
        <v>0</v>
      </c>
      <c r="CO63" s="135">
        <f>($A63*$D63*$E63)*(1+Rental_Increase)^(CO$3-1)</f>
        <v>0</v>
      </c>
      <c r="CP63" s="135">
        <f>($A63*$D63*$E63)*(1+Rental_Increase)^(CP$3-1)</f>
        <v>0</v>
      </c>
      <c r="CQ63" s="135">
        <f>($A63*$D63*$E63)*(1+Rental_Increase)^(CQ$3-1)</f>
        <v>0</v>
      </c>
      <c r="CR63" s="135">
        <f>($A63*$D63*$E63)*(1+Rental_Increase)^(CR$3-1)</f>
        <v>0</v>
      </c>
      <c r="CS63" s="135">
        <f>($A63*$D63*$E63)*(1+Rental_Increase)^(CS$3-1)</f>
        <v>0</v>
      </c>
      <c r="CT63" s="135">
        <f>($A63*$D63*$E63)*(1+Rental_Increase)^(CT$3-1)</f>
        <v>0</v>
      </c>
      <c r="CU63" s="135">
        <f>($A63*$D63*$E63)*(1+Rental_Increase)^(CU$3-1)</f>
        <v>0</v>
      </c>
      <c r="CV63" s="135">
        <f>($A63*$D63*$E63)*(1+Rental_Increase)^(CV$3-1)</f>
        <v>0</v>
      </c>
      <c r="CW63" s="135">
        <f>($A63*$D63*$E63)*(1+Rental_Increase)^(CW$3-1)</f>
        <v>0</v>
      </c>
      <c r="CX63" s="135">
        <f>($A63*$D63*$E63)*(1+Rental_Increase)^(CX$3-1)</f>
        <v>0</v>
      </c>
      <c r="CY63" s="135">
        <f>($A63*$D63*$E63)*(1+Rental_Increase)^(CY$3-1)</f>
        <v>0</v>
      </c>
      <c r="CZ63" s="135">
        <f>($A63*$D63*$E63)*(1+Rental_Increase)^(CZ$3-1)</f>
        <v>0</v>
      </c>
      <c r="DA63" s="135">
        <f>($A63*$D63*$E63)*(1+Rental_Increase)^(DA$3-1)</f>
        <v>0</v>
      </c>
      <c r="DB63" s="135">
        <f>($A63*$D63*$E63)*(1+Rental_Increase)^(DB$3-1)</f>
        <v>0</v>
      </c>
      <c r="DC63" s="135">
        <f>($A63*$D63*$E63)*(1+Rental_Increase)^(DC$3-1)</f>
        <v>0</v>
      </c>
      <c r="DD63" s="135">
        <f>($A63*$D63*$E63)*(1+Rental_Increase)^(DD$3-1)</f>
        <v>0</v>
      </c>
      <c r="DE63" s="135">
        <f>($A63*$D63*$E63)*(1+Rental_Increase)^(DE$3-1)</f>
        <v>0</v>
      </c>
      <c r="DF63" s="135">
        <f>($A63*$D63*$E63)*(1+Rental_Increase)^(DF$3-1)</f>
        <v>0</v>
      </c>
      <c r="DG63" s="135">
        <f>($A63*$D63*$E63)*(1+Rental_Increase)^(DG$3-1)</f>
        <v>0</v>
      </c>
      <c r="DH63" s="135">
        <f>($A63*$D63*$E63)*(1+Rental_Increase)^(DH$3-1)</f>
        <v>0</v>
      </c>
      <c r="DI63" s="135">
        <f>($A63*$D63*$E63)*(1+Rental_Increase)^(DI$3-1)</f>
        <v>0</v>
      </c>
      <c r="DJ63" s="135">
        <f>($A63*$D63*$E63)*(1+Rental_Increase)^(DJ$3-1)</f>
        <v>0</v>
      </c>
      <c r="DK63" s="135">
        <f>($A63*$D63*$E63)*(1+Rental_Increase)^(DK$3-1)</f>
        <v>0</v>
      </c>
      <c r="DL63" s="135">
        <f>($A63*$D63*$E63)*(1+Rental_Increase)^(DL$3-1)</f>
        <v>0</v>
      </c>
      <c r="DM63" s="135">
        <f>($A63*$D63*$E63)*(1+Rental_Increase)^(DM$3-1)</f>
        <v>0</v>
      </c>
      <c r="DN63" s="135">
        <f>($A63*$D63*$E63)*(1+Rental_Increase)^(DN$3-1)</f>
        <v>0</v>
      </c>
      <c r="DO63" s="135">
        <f>($A63*$D63*$E63)*(1+Rental_Increase)^(DO$3-1)</f>
        <v>0</v>
      </c>
      <c r="DP63" s="135">
        <f>($A63*$D63*$E63)*(1+Rental_Increase)^(DP$3-1)</f>
        <v>0</v>
      </c>
      <c r="DQ63" s="135">
        <f>($A63*$D63*$E63)*(1+Rental_Increase)^(DQ$3-1)</f>
        <v>0</v>
      </c>
      <c r="DR63" s="135">
        <f>($A63*$D63*$E63)*(1+Rental_Increase)^(DR$3-1)</f>
        <v>0</v>
      </c>
      <c r="DS63" s="135">
        <f>($A63*$D63*$E63)*(1+Rental_Increase)^(DS$3-1)</f>
        <v>0</v>
      </c>
      <c r="DT63" s="135">
        <f>($A63*$D63*$E63)*(1+Rental_Increase)^(DT$3-1)</f>
        <v>0</v>
      </c>
      <c r="DU63" s="135">
        <f>($A63*$D63*$E63)*(1+Rental_Increase)^(DU$3-1)</f>
        <v>0</v>
      </c>
      <c r="DV63" s="135">
        <f>($A63*$D63*$E63)*(1+Rental_Increase)^(DV$3-1)</f>
        <v>0</v>
      </c>
      <c r="DW63" s="135">
        <f>($A63*$D63*$E63)*(1+Rental_Increase)^(DW$3-1)</f>
        <v>0</v>
      </c>
      <c r="DX63" s="135">
        <f>($A63*$D63*$E63)*(1+Rental_Increase)^(DX$3-1)</f>
        <v>0</v>
      </c>
      <c r="DY63" s="135">
        <f>($A63*$D63*$E63)*(1+Rental_Increase)^(DY$3-1)</f>
        <v>0</v>
      </c>
      <c r="DZ63" s="135">
        <f>($A63*$D63*$E63)*(1+Rental_Increase)^(DZ$3-1)</f>
        <v>0</v>
      </c>
      <c r="EA63" s="135">
        <f>($A63*$D63*$E63)*(1+Rental_Increase)^(EA$3-1)</f>
        <v>0</v>
      </c>
      <c r="EB63" s="135">
        <f>($A63*$D63*$E63)*(1+Rental_Increase)^(EB$3-1)</f>
        <v>0</v>
      </c>
      <c r="EC63" s="135">
        <f>($A63*$D63*$E63)*(1+Rental_Increase)^(EC$3-1)</f>
        <v>0</v>
      </c>
      <c r="ED63" s="135">
        <f>($A63*$D63*$E63)*(1+Rental_Increase)^(ED$3-1)</f>
        <v>0</v>
      </c>
      <c r="EE63" s="135">
        <f>($A63*$D63*$E63)*(1+Rental_Increase)^(EE$3-1)</f>
        <v>0</v>
      </c>
      <c r="EF63" s="135">
        <f>($A63*$D63*$E63)*(1+Rental_Increase)^(EF$3-1)</f>
        <v>0</v>
      </c>
      <c r="EG63" s="135">
        <f>($A63*$D63*$E63)*(1+Rental_Increase)^(EG$3-1)</f>
        <v>0</v>
      </c>
      <c r="EH63" s="135">
        <f>($A63*$D63*$E63)*(1+Rental_Increase)^(EH$3-1)</f>
        <v>0</v>
      </c>
      <c r="EI63" s="135">
        <f>($A63*$D63*$E63)*(1+Rental_Increase)^(EI$3-1)</f>
        <v>0</v>
      </c>
      <c r="EJ63" s="135">
        <f>($A63*$D63*$E63)*(1+Rental_Increase)^(EJ$3-1)</f>
        <v>0</v>
      </c>
      <c r="EK63" s="135">
        <f>($A63*$D63*$E63)*(1+Rental_Increase)^(EK$3-1)</f>
        <v>0</v>
      </c>
      <c r="EL63" s="135">
        <f>($A63*$D63*$E63)*(1+Rental_Increase)^(EL$3-1)</f>
        <v>0</v>
      </c>
      <c r="EM63" s="193"/>
    </row>
    <row r="64" spans="1:143" ht="15.75" customHeight="1" x14ac:dyDescent="0.2">
      <c r="A64" s="123">
        <v>1</v>
      </c>
      <c r="B64" s="88">
        <v>1</v>
      </c>
      <c r="C64" s="61" t="s">
        <v>169</v>
      </c>
      <c r="D64" s="124">
        <v>0</v>
      </c>
      <c r="E64" s="125">
        <v>0</v>
      </c>
      <c r="U64" s="27"/>
      <c r="W64" s="135">
        <f>($A64*$D64*$E64)*(1+Rental_Increase)^(W$3-1)</f>
        <v>0</v>
      </c>
      <c r="X64" s="135">
        <f>($A64*$D64*$E64)*(1+Rental_Increase)^(X$1-1)</f>
        <v>0</v>
      </c>
      <c r="Y64" s="135">
        <f>($A64*$D64*$E64)*(1+Rental_Increase)^(Y$1-1)</f>
        <v>0</v>
      </c>
      <c r="Z64" s="135">
        <f>($A64*$D64*$E64)*(1+Rental_Increase)^(Z$1-1)</f>
        <v>0</v>
      </c>
      <c r="AA64" s="135">
        <f>($A64*$D64*$E64)*(1+Rental_Increase)^(AA$1-1)</f>
        <v>0</v>
      </c>
      <c r="AB64" s="135">
        <f>($A64*$D64*$E64)*(1+Rental_Increase)^(AB$1-1)</f>
        <v>0</v>
      </c>
      <c r="AC64" s="135">
        <f>($A64*$D64*$E64)*(1+Rental_Increase)^(AC$1-1)</f>
        <v>0</v>
      </c>
      <c r="AD64" s="135">
        <f>($A64*$D64*$E64)*(1+Rental_Increase)^(AD$1-1)</f>
        <v>0</v>
      </c>
      <c r="AE64" s="135">
        <f>($A64*$D64*$E64)*(1+Rental_Increase)^(AE$1-1)</f>
        <v>0</v>
      </c>
      <c r="AF64" s="135">
        <f>($A64*$D64*$E64)*(1+Rental_Increase)^(AF$1-1)</f>
        <v>0</v>
      </c>
      <c r="AG64" s="135">
        <f>($A64*$D64*$E64)*(1+Rental_Increase)^(AG$1-1)</f>
        <v>0</v>
      </c>
      <c r="AH64" s="135">
        <f>($A64*$D64*$E64)*(1+Rental_Increase)^(AH$1-1)</f>
        <v>0</v>
      </c>
      <c r="AI64" s="135">
        <f>($A64*$D64*$E64)*(1+Rental_Increase)^(AI$1-1)</f>
        <v>0</v>
      </c>
      <c r="AJ64" s="135">
        <f>($A64*$D64*$E64)*(1+Rental_Increase)^(AJ$1-1)</f>
        <v>0</v>
      </c>
      <c r="AK64" s="135">
        <f>($A64*$D64*$E64)*(1+Rental_Increase)^(AK$1-1)</f>
        <v>0</v>
      </c>
      <c r="AL64" s="135">
        <f>($A64*$D64*$E64)*(1+Rental_Increase)^(AL$1-1)</f>
        <v>0</v>
      </c>
      <c r="AM64" s="135">
        <f>($A64*$D64*$E64)*(1+Rental_Increase)^(AM$1-1)</f>
        <v>0</v>
      </c>
      <c r="AN64" s="135">
        <f>($A64*$D64*$E64)*(1+Rental_Increase)^(AN$1-1)</f>
        <v>0</v>
      </c>
      <c r="AO64" s="135">
        <f>($A64*$D64*$E64)*(1+Rental_Increase)^(AO$1-1)</f>
        <v>0</v>
      </c>
      <c r="AP64" s="135">
        <f>($A64*$D64*$E64)*(1+Rental_Increase)^(AP$1-1)</f>
        <v>0</v>
      </c>
      <c r="AQ64" s="135">
        <f>($A64*$D64*$E64)*(1+Rental_Increase)^(AQ$1-1)</f>
        <v>0</v>
      </c>
      <c r="AR64" s="135">
        <f>($A64*$D64*$E64)*(1+Rental_Increase)^(AR$1-1)</f>
        <v>0</v>
      </c>
      <c r="AS64" s="135">
        <f>($A64*$D64*$E64)*(1+Rental_Increase)^(AS$1-1)</f>
        <v>0</v>
      </c>
      <c r="AT64" s="135">
        <f>($A64*$D64*$E64)*(1+Rental_Increase)^(AT$1-1)</f>
        <v>0</v>
      </c>
      <c r="AU64" s="135">
        <f>($A64*$D64*$E64)*(1+Rental_Increase)^(AU$1-1)</f>
        <v>0</v>
      </c>
      <c r="AV64" s="135">
        <f>($A64*$D64*$E64)*(1+Rental_Increase)^(AV$1-1)</f>
        <v>0</v>
      </c>
      <c r="AW64" s="135">
        <f>($A64*$D64*$E64)*(1+Rental_Increase)^(AW$1-1)</f>
        <v>0</v>
      </c>
      <c r="AX64" s="135">
        <f>($A64*$D64*$E64)*(1+Rental_Increase)^(AX$1-1)</f>
        <v>0</v>
      </c>
      <c r="AY64" s="135">
        <f>($A64*$D64*$E64)*(1+Rental_Increase)^(AY$1-1)</f>
        <v>0</v>
      </c>
      <c r="AZ64" s="135">
        <f>($A64*$D64*$E64)*(1+Rental_Increase)^(AZ$1-1)</f>
        <v>0</v>
      </c>
      <c r="BA64" s="135">
        <f>($A64*$D64*$E64)*(1+Rental_Increase)^(BA$1-1)</f>
        <v>0</v>
      </c>
      <c r="BB64" s="135">
        <f>($A64*$D64*$E64)*(1+Rental_Increase)^(BB$1-1)</f>
        <v>0</v>
      </c>
      <c r="BC64" s="135">
        <f>($A64*$D64*$E64)*(1+Rental_Increase)^(BC$1-1)</f>
        <v>0</v>
      </c>
      <c r="BD64" s="135">
        <f>($A64*$D64*$E64)*(1+Rental_Increase)^(BD$1-1)</f>
        <v>0</v>
      </c>
      <c r="BE64" s="135">
        <f>($A64*$D64*$E64)*(1+Rental_Increase)^(BE$1-1)</f>
        <v>0</v>
      </c>
      <c r="BF64" s="135">
        <f>($A64*$D64*$E64)*(1+Rental_Increase)^(BF$1-1)</f>
        <v>0</v>
      </c>
      <c r="BG64" s="135">
        <f>($A64*$D64*$E64)*(1+Rental_Increase)^(BG$1-1)</f>
        <v>0</v>
      </c>
      <c r="BH64" s="135">
        <f>($A64*$D64*$E64)*(1+Rental_Increase)^(BH$1-1)</f>
        <v>0</v>
      </c>
      <c r="BI64" s="135">
        <f>($A64*$D64*$E64)*(1+Rental_Increase)^(BI$1-1)</f>
        <v>0</v>
      </c>
      <c r="BJ64" s="135">
        <f>($A64*$D64*$E64)*(1+Rental_Increase)^(BJ$1-1)</f>
        <v>0</v>
      </c>
      <c r="BK64" s="135">
        <f>($A64*$D64*$E64)*(1+Rental_Increase)^(BK$1-1)</f>
        <v>0</v>
      </c>
      <c r="BL64" s="135">
        <f>($A64*$D64*$E64)*(1+Rental_Increase)^(BL$1-1)</f>
        <v>0</v>
      </c>
      <c r="BM64" s="135">
        <f>($A64*$D64*$E64)*(1+Rental_Increase)^(BM$1-1)</f>
        <v>0</v>
      </c>
      <c r="BN64" s="135">
        <f>($A64*$D64*$E64)*(1+Rental_Increase)^(BN$1-1)</f>
        <v>0</v>
      </c>
      <c r="BO64" s="135">
        <f>($A64*$D64*$E64)*(1+Rental_Increase)^(BO$1-1)</f>
        <v>0</v>
      </c>
      <c r="BP64" s="135">
        <f>($A64*$D64*$E64)*(1+Rental_Increase)^(BP$1-1)</f>
        <v>0</v>
      </c>
      <c r="BQ64" s="135">
        <f>($A64*$D64*$E64)*(1+Rental_Increase)^(BQ$1-1)</f>
        <v>0</v>
      </c>
      <c r="BR64" s="135">
        <f>($A64*$D64*$E64)*(1+Rental_Increase)^(BR$1-1)</f>
        <v>0</v>
      </c>
      <c r="BS64" s="135">
        <f>($A64*$D64*$E64)*(1+Rental_Increase)^(BS$1-1)</f>
        <v>0</v>
      </c>
      <c r="BT64" s="135">
        <f>($A64*$D64*$E64)*(1+Rental_Increase)^(BT$1-1)</f>
        <v>0</v>
      </c>
      <c r="BU64" s="135">
        <f>($A64*$D64*$E64)*(1+Rental_Increase)^(BU$1-1)</f>
        <v>0</v>
      </c>
      <c r="BV64" s="135">
        <f>($A64*$D64*$E64)*(1+Rental_Increase)^(BV$1-1)</f>
        <v>0</v>
      </c>
      <c r="BW64" s="135">
        <f>($A64*$D64*$E64)*(1+Rental_Increase)^(BW$1-1)</f>
        <v>0</v>
      </c>
      <c r="BX64" s="135">
        <f>($A64*$D64*$E64)*(1+Rental_Increase)^(BX$1-1)</f>
        <v>0</v>
      </c>
      <c r="BY64" s="135">
        <f>($A64*$D64*$E64)*(1+Rental_Increase)^(BY$1-1)</f>
        <v>0</v>
      </c>
      <c r="BZ64" s="135">
        <f>($A64*$D64*$E64)*(1+Rental_Increase)^(BZ$1-1)</f>
        <v>0</v>
      </c>
      <c r="CA64" s="135">
        <f>($A64*$D64*$E64)*(1+Rental_Increase)^(CA$1-1)</f>
        <v>0</v>
      </c>
      <c r="CB64" s="135">
        <f>($A64*$D64*$E64)*(1+Rental_Increase)^(CB$1-1)</f>
        <v>0</v>
      </c>
      <c r="CC64" s="135">
        <f>($A64*$D64*$E64)*(1+Rental_Increase)^(CC$1-1)</f>
        <v>0</v>
      </c>
      <c r="CD64" s="135">
        <f>($A64*$D64*$E64)*(1+Rental_Increase)^(CD$1-1)</f>
        <v>0</v>
      </c>
      <c r="CE64" s="135">
        <f>($A64*$D64*$E64)*(1+Rental_Increase)^(CE$1-1)</f>
        <v>0</v>
      </c>
      <c r="CF64" s="135">
        <f>($A64*$D64*$E64)*(1+Rental_Increase)^(CF$1-1)</f>
        <v>0</v>
      </c>
      <c r="CG64" s="135">
        <f>($A64*$D64*$E64)*(1+Rental_Increase)^(CG$1-1)</f>
        <v>0</v>
      </c>
      <c r="CH64" s="135">
        <f>($A64*$D64*$E64)*(1+Rental_Increase)^(CH$1-1)</f>
        <v>0</v>
      </c>
      <c r="CI64" s="135">
        <f>($A64*$D64*$E64)*(1+Rental_Increase)^(CI$1-1)</f>
        <v>0</v>
      </c>
      <c r="CJ64" s="135">
        <f>($A64*$D64*$E64)*(1+Rental_Increase)^(CJ$1-1)</f>
        <v>0</v>
      </c>
      <c r="CK64" s="135">
        <f>($A64*$D64*$E64)*(1+Rental_Increase)^(CK$1-1)</f>
        <v>0</v>
      </c>
      <c r="CL64" s="135">
        <f>($A64*$D64*$E64)*(1+Rental_Increase)^(CL$1-1)</f>
        <v>0</v>
      </c>
      <c r="CM64" s="135">
        <f>($A64*$D64*$E64)*(1+Rental_Increase)^(CM$1-1)</f>
        <v>0</v>
      </c>
      <c r="CN64" s="135">
        <f>($A64*$D64*$E64)*(1+Rental_Increase)^(CN$1-1)</f>
        <v>0</v>
      </c>
      <c r="CO64" s="135">
        <f>($A64*$D64*$E64)*(1+Rental_Increase)^(CO$1-1)</f>
        <v>0</v>
      </c>
      <c r="CP64" s="135">
        <f>($A64*$D64*$E64)*(1+Rental_Increase)^(CP$1-1)</f>
        <v>0</v>
      </c>
      <c r="CQ64" s="135">
        <f>($A64*$D64*$E64)*(1+Rental_Increase)^(CQ$1-1)</f>
        <v>0</v>
      </c>
      <c r="CR64" s="135">
        <f>($A64*$D64*$E64)*(1+Rental_Increase)^(CR$1-1)</f>
        <v>0</v>
      </c>
      <c r="CS64" s="135">
        <f>($A64*$D64*$E64)*(1+Rental_Increase)^(CS$1-1)</f>
        <v>0</v>
      </c>
      <c r="CT64" s="135">
        <f>($A64*$D64*$E64)*(1+Rental_Increase)^(CT$1-1)</f>
        <v>0</v>
      </c>
      <c r="CU64" s="135">
        <f>($A64*$D64*$E64)*(1+Rental_Increase)^(CU$1-1)</f>
        <v>0</v>
      </c>
      <c r="CV64" s="135">
        <f>($A64*$D64*$E64)*(1+Rental_Increase)^(CV$1-1)</f>
        <v>0</v>
      </c>
      <c r="CW64" s="135">
        <f>($A64*$D64*$E64)*(1+Rental_Increase)^(CW$1-1)</f>
        <v>0</v>
      </c>
      <c r="CX64" s="135">
        <f>($A64*$D64*$E64)*(1+Rental_Increase)^(CX$1-1)</f>
        <v>0</v>
      </c>
      <c r="CY64" s="135">
        <f>($A64*$D64*$E64)*(1+Rental_Increase)^(CY$1-1)</f>
        <v>0</v>
      </c>
      <c r="CZ64" s="135">
        <f>($A64*$D64*$E64)*(1+Rental_Increase)^(CZ$1-1)</f>
        <v>0</v>
      </c>
      <c r="DA64" s="135">
        <f>($A64*$D64*$E64)*(1+Rental_Increase)^(DA$1-1)</f>
        <v>0</v>
      </c>
      <c r="DB64" s="135">
        <f>($A64*$D64*$E64)*(1+Rental_Increase)^(DB$1-1)</f>
        <v>0</v>
      </c>
      <c r="DC64" s="135">
        <f>($A64*$D64*$E64)*(1+Rental_Increase)^(DC$1-1)</f>
        <v>0</v>
      </c>
      <c r="DD64" s="135">
        <f>($A64*$D64*$E64)*(1+Rental_Increase)^(DD$1-1)</f>
        <v>0</v>
      </c>
      <c r="DE64" s="135">
        <f>($A64*$D64*$E64)*(1+Rental_Increase)^(DE$1-1)</f>
        <v>0</v>
      </c>
      <c r="DF64" s="135">
        <f>($A64*$D64*$E64)*(1+Rental_Increase)^(DF$1-1)</f>
        <v>0</v>
      </c>
      <c r="DG64" s="135">
        <f>($A64*$D64*$E64)*(1+Rental_Increase)^(DG$1-1)</f>
        <v>0</v>
      </c>
      <c r="DH64" s="135">
        <f>($A64*$D64*$E64)*(1+Rental_Increase)^(DH$1-1)</f>
        <v>0</v>
      </c>
      <c r="DI64" s="135">
        <f>($A64*$D64*$E64)*(1+Rental_Increase)^(DI$1-1)</f>
        <v>0</v>
      </c>
      <c r="DJ64" s="135">
        <f>($A64*$D64*$E64)*(1+Rental_Increase)^(DJ$1-1)</f>
        <v>0</v>
      </c>
      <c r="DK64" s="135">
        <f>($A64*$D64*$E64)*(1+Rental_Increase)^(DK$1-1)</f>
        <v>0</v>
      </c>
      <c r="DL64" s="135">
        <f>($A64*$D64*$E64)*(1+Rental_Increase)^(DL$1-1)</f>
        <v>0</v>
      </c>
      <c r="DM64" s="135">
        <f>($A64*$D64*$E64)*(1+Rental_Increase)^(DM$1-1)</f>
        <v>0</v>
      </c>
      <c r="DN64" s="135">
        <f>($A64*$D64*$E64)*(1+Rental_Increase)^(DN$1-1)</f>
        <v>0</v>
      </c>
      <c r="DO64" s="135">
        <f>($A64*$D64*$E64)*(1+Rental_Increase)^(DO$1-1)</f>
        <v>0</v>
      </c>
      <c r="DP64" s="135">
        <f>($A64*$D64*$E64)*(1+Rental_Increase)^(DP$1-1)</f>
        <v>0</v>
      </c>
      <c r="DQ64" s="135">
        <f>($A64*$D64*$E64)*(1+Rental_Increase)^(DQ$1-1)</f>
        <v>0</v>
      </c>
      <c r="DR64" s="135">
        <f>($A64*$D64*$E64)*(1+Rental_Increase)^(DR$1-1)</f>
        <v>0</v>
      </c>
      <c r="DS64" s="135">
        <f>($A64*$D64*$E64)*(1+Rental_Increase)^(DS$1-1)</f>
        <v>0</v>
      </c>
      <c r="DT64" s="135">
        <f>($A64*$D64*$E64)*(1+Rental_Increase)^(DT$1-1)</f>
        <v>0</v>
      </c>
      <c r="DU64" s="135">
        <f>($A64*$D64*$E64)*(1+Rental_Increase)^(DU$1-1)</f>
        <v>0</v>
      </c>
      <c r="DV64" s="135">
        <f>($A64*$D64*$E64)*(1+Rental_Increase)^(DV$1-1)</f>
        <v>0</v>
      </c>
      <c r="DW64" s="135">
        <f>($A64*$D64*$E64)*(1+Rental_Increase)^(DW$1-1)</f>
        <v>0</v>
      </c>
      <c r="DX64" s="135">
        <f>($A64*$D64*$E64)*(1+Rental_Increase)^(DX$1-1)</f>
        <v>0</v>
      </c>
      <c r="DY64" s="135">
        <f>($A64*$D64*$E64)*(1+Rental_Increase)^(DY$1-1)</f>
        <v>0</v>
      </c>
      <c r="DZ64" s="135">
        <f>($A64*$D64*$E64)*(1+Rental_Increase)^(DZ$1-1)</f>
        <v>0</v>
      </c>
      <c r="EA64" s="135">
        <f>($A64*$D64*$E64)*(1+Rental_Increase)^(EA$1-1)</f>
        <v>0</v>
      </c>
      <c r="EB64" s="135">
        <f>($A64*$D64*$E64)*(1+Rental_Increase)^(EB$1-1)</f>
        <v>0</v>
      </c>
      <c r="EC64" s="135">
        <f>($A64*$D64*$E64)*(1+Rental_Increase)^(EC$1-1)</f>
        <v>0</v>
      </c>
      <c r="ED64" s="135">
        <f>($A64*$D64*$E64)*(1+Rental_Increase)^(ED$1-1)</f>
        <v>0</v>
      </c>
      <c r="EE64" s="135">
        <f>($A64*$D64*$E64)*(1+Rental_Increase)^(EE$1-1)</f>
        <v>0</v>
      </c>
      <c r="EF64" s="135">
        <f>($A64*$D64*$E64)*(1+Rental_Increase)^(EF$1-1)</f>
        <v>0</v>
      </c>
      <c r="EG64" s="135">
        <f>($A64*$D64*$E64)*(1+Rental_Increase)^(EG$1-1)</f>
        <v>0</v>
      </c>
      <c r="EH64" s="135">
        <f>($A64*$D64*$E64)*(1+Rental_Increase)^(EH$1-1)</f>
        <v>0</v>
      </c>
      <c r="EI64" s="135">
        <f>($A64*$D64*$E64)*(1+Rental_Increase)^(EI$1-1)</f>
        <v>0</v>
      </c>
      <c r="EJ64" s="135">
        <f>($A64*$D64*$E64)*(1+Rental_Increase)^(EJ$1-1)</f>
        <v>0</v>
      </c>
      <c r="EK64" s="135">
        <f>($A64*$D64*$E64)*(1+Rental_Increase)^(EK$1-1)</f>
        <v>0</v>
      </c>
      <c r="EL64" s="135">
        <f>($A64*$D64*$E64)*(1+Rental_Increase)^(EL$1-1)</f>
        <v>0</v>
      </c>
      <c r="EM64" s="193"/>
    </row>
    <row r="65" spans="1:143" ht="15.75" customHeight="1" x14ac:dyDescent="0.2">
      <c r="A65" s="123">
        <v>1</v>
      </c>
      <c r="B65" s="88">
        <v>1</v>
      </c>
      <c r="C65" s="61" t="s">
        <v>170</v>
      </c>
      <c r="D65" s="124">
        <v>0</v>
      </c>
      <c r="E65" s="125">
        <v>0</v>
      </c>
      <c r="U65" s="27"/>
      <c r="W65" s="135">
        <f>($A65*$D65*$E65)*(1+Rental_Increase)^(W$3-1)</f>
        <v>0</v>
      </c>
      <c r="X65" s="135">
        <f>($A65*$D65*$E65)*(1+Rental_Increase)^(X$3-1)</f>
        <v>0</v>
      </c>
      <c r="Y65" s="135">
        <f>($A65*$D65*$E65)*(1+Rental_Increase)^(Y$3-1)</f>
        <v>0</v>
      </c>
      <c r="Z65" s="135">
        <f>($A65*$D65*$E65)*(1+Rental_Increase)^(Z$3-1)</f>
        <v>0</v>
      </c>
      <c r="AA65" s="135">
        <f>($A65*$D65*$E65)*(1+Rental_Increase)^(AA$3-1)</f>
        <v>0</v>
      </c>
      <c r="AB65" s="135">
        <f>($A65*$D65*$E65)*(1+Rental_Increase)^(AB$3-1)</f>
        <v>0</v>
      </c>
      <c r="AC65" s="135">
        <f>($A65*$D65*$E65)*(1+Rental_Increase)^(AC$3-1)</f>
        <v>0</v>
      </c>
      <c r="AD65" s="135">
        <f>($A65*$D65*$E65)*(1+Rental_Increase)^(AD$3-1)</f>
        <v>0</v>
      </c>
      <c r="AE65" s="135">
        <f>($A65*$D65*$E65)*(1+Rental_Increase)^(AE$3-1)</f>
        <v>0</v>
      </c>
      <c r="AF65" s="135">
        <f>($A65*$D65*$E65)*(1+Rental_Increase)^(AF$3-1)</f>
        <v>0</v>
      </c>
      <c r="AG65" s="135">
        <f>($A65*$D65*$E65)*(1+Rental_Increase)^(AG$3-1)</f>
        <v>0</v>
      </c>
      <c r="AH65" s="135">
        <f>($A65*$D65*$E65)*(1+Rental_Increase)^(AH$3-1)</f>
        <v>0</v>
      </c>
      <c r="AI65" s="135">
        <f>($A65*$D65*$E65)*(1+Rental_Increase)^(AI$3-1)</f>
        <v>0</v>
      </c>
      <c r="AJ65" s="135">
        <f>($A65*$D65*$E65)*(1+Rental_Increase)^(AJ$3-1)</f>
        <v>0</v>
      </c>
      <c r="AK65" s="135">
        <f>($A65*$D65*$E65)*(1+Rental_Increase)^(AK$3-1)</f>
        <v>0</v>
      </c>
      <c r="AL65" s="135">
        <f>($A65*$D65*$E65)*(1+Rental_Increase)^(AL$3-1)</f>
        <v>0</v>
      </c>
      <c r="AM65" s="135">
        <f>($A65*$D65*$E65)*(1+Rental_Increase)^(AM$3-1)</f>
        <v>0</v>
      </c>
      <c r="AN65" s="135">
        <f>($A65*$D65*$E65)*(1+Rental_Increase)^(AN$3-1)</f>
        <v>0</v>
      </c>
      <c r="AO65" s="135">
        <f>($A65*$D65*$E65)*(1+Rental_Increase)^(AO$3-1)</f>
        <v>0</v>
      </c>
      <c r="AP65" s="135">
        <f>($A65*$D65*$E65)*(1+Rental_Increase)^(AP$3-1)</f>
        <v>0</v>
      </c>
      <c r="AQ65" s="135">
        <f>($A65*$D65*$E65)*(1+Rental_Increase)^(AQ$3-1)</f>
        <v>0</v>
      </c>
      <c r="AR65" s="135">
        <f>($A65*$D65*$E65)*(1+Rental_Increase)^(AR$3-1)</f>
        <v>0</v>
      </c>
      <c r="AS65" s="135">
        <f>($A65*$D65*$E65)*(1+Rental_Increase)^(AS$3-1)</f>
        <v>0</v>
      </c>
      <c r="AT65" s="135">
        <f>($A65*$D65*$E65)*(1+Rental_Increase)^(AT$3-1)</f>
        <v>0</v>
      </c>
      <c r="AU65" s="135">
        <f>($A65*$D65*$E65)*(1+Rental_Increase)^(AU$3-1)</f>
        <v>0</v>
      </c>
      <c r="AV65" s="135">
        <f>($A65*$D65*$E65)*(1+Rental_Increase)^(AV$3-1)</f>
        <v>0</v>
      </c>
      <c r="AW65" s="135">
        <f>($A65*$D65*$E65)*(1+Rental_Increase)^(AW$3-1)</f>
        <v>0</v>
      </c>
      <c r="AX65" s="135">
        <f>($A65*$D65*$E65)*(1+Rental_Increase)^(AX$3-1)</f>
        <v>0</v>
      </c>
      <c r="AY65" s="135">
        <f>($A65*$D65*$E65)*(1+Rental_Increase)^(AY$3-1)</f>
        <v>0</v>
      </c>
      <c r="AZ65" s="135">
        <f>($A65*$D65*$E65)*(1+Rental_Increase)^(AZ$3-1)</f>
        <v>0</v>
      </c>
      <c r="BA65" s="135">
        <f>($A65*$D65*$E65)*(1+Rental_Increase)^(BA$3-1)</f>
        <v>0</v>
      </c>
      <c r="BB65" s="135">
        <f>($A65*$D65*$E65)*(1+Rental_Increase)^(BB$3-1)</f>
        <v>0</v>
      </c>
      <c r="BC65" s="135">
        <f>($A65*$D65*$E65)*(1+Rental_Increase)^(BC$3-1)</f>
        <v>0</v>
      </c>
      <c r="BD65" s="135">
        <f>($A65*$D65*$E65)*(1+Rental_Increase)^(BD$3-1)</f>
        <v>0</v>
      </c>
      <c r="BE65" s="135">
        <f>($A65*$D65*$E65)*(1+Rental_Increase)^(BE$3-1)</f>
        <v>0</v>
      </c>
      <c r="BF65" s="135">
        <f>($A65*$D65*$E65)*(1+Rental_Increase)^(BF$3-1)</f>
        <v>0</v>
      </c>
      <c r="BG65" s="135">
        <f>($A65*$D65*$E65)*(1+Rental_Increase)^(BG$3-1)</f>
        <v>0</v>
      </c>
      <c r="BH65" s="135">
        <f>($A65*$D65*$E65)*(1+Rental_Increase)^(BH$3-1)</f>
        <v>0</v>
      </c>
      <c r="BI65" s="135">
        <f>($A65*$D65*$E65)*(1+Rental_Increase)^(BI$3-1)</f>
        <v>0</v>
      </c>
      <c r="BJ65" s="135">
        <f>($A65*$D65*$E65)*(1+Rental_Increase)^(BJ$3-1)</f>
        <v>0</v>
      </c>
      <c r="BK65" s="135">
        <f>($A65*$D65*$E65)*(1+Rental_Increase)^(BK$3-1)</f>
        <v>0</v>
      </c>
      <c r="BL65" s="135">
        <f>($A65*$D65*$E65)*(1+Rental_Increase)^(BL$3-1)</f>
        <v>0</v>
      </c>
      <c r="BM65" s="135">
        <f>($A65*$D65*$E65)*(1+Rental_Increase)^(BM$3-1)</f>
        <v>0</v>
      </c>
      <c r="BN65" s="135">
        <f>($A65*$D65*$E65)*(1+Rental_Increase)^(BN$3-1)</f>
        <v>0</v>
      </c>
      <c r="BO65" s="135">
        <f>($A65*$D65*$E65)*(1+Rental_Increase)^(BO$3-1)</f>
        <v>0</v>
      </c>
      <c r="BP65" s="135">
        <f>($A65*$D65*$E65)*(1+Rental_Increase)^(BP$3-1)</f>
        <v>0</v>
      </c>
      <c r="BQ65" s="135">
        <f>($A65*$D65*$E65)*(1+Rental_Increase)^(BQ$3-1)</f>
        <v>0</v>
      </c>
      <c r="BR65" s="135">
        <f>($A65*$D65*$E65)*(1+Rental_Increase)^(BR$3-1)</f>
        <v>0</v>
      </c>
      <c r="BS65" s="135">
        <f>($A65*$D65*$E65)*(1+Rental_Increase)^(BS$3-1)</f>
        <v>0</v>
      </c>
      <c r="BT65" s="135">
        <f>($A65*$D65*$E65)*(1+Rental_Increase)^(BT$3-1)</f>
        <v>0</v>
      </c>
      <c r="BU65" s="135">
        <f>($A65*$D65*$E65)*(1+Rental_Increase)^(BU$3-1)</f>
        <v>0</v>
      </c>
      <c r="BV65" s="135">
        <f>($A65*$D65*$E65)*(1+Rental_Increase)^(BV$3-1)</f>
        <v>0</v>
      </c>
      <c r="BW65" s="135">
        <f>($A65*$D65*$E65)*(1+Rental_Increase)^(BW$3-1)</f>
        <v>0</v>
      </c>
      <c r="BX65" s="135">
        <f>($A65*$D65*$E65)*(1+Rental_Increase)^(BX$3-1)</f>
        <v>0</v>
      </c>
      <c r="BY65" s="135">
        <f>($A65*$D65*$E65)*(1+Rental_Increase)^(BY$3-1)</f>
        <v>0</v>
      </c>
      <c r="BZ65" s="135">
        <f>($A65*$D65*$E65)*(1+Rental_Increase)^(BZ$3-1)</f>
        <v>0</v>
      </c>
      <c r="CA65" s="135">
        <f>($A65*$D65*$E65)*(1+Rental_Increase)^(CA$3-1)</f>
        <v>0</v>
      </c>
      <c r="CB65" s="135">
        <f>($A65*$D65*$E65)*(1+Rental_Increase)^(CB$3-1)</f>
        <v>0</v>
      </c>
      <c r="CC65" s="135">
        <f>($A65*$D65*$E65)*(1+Rental_Increase)^(CC$3-1)</f>
        <v>0</v>
      </c>
      <c r="CD65" s="135">
        <f>($A65*$D65*$E65)*(1+Rental_Increase)^(CD$3-1)</f>
        <v>0</v>
      </c>
      <c r="CE65" s="135">
        <f>($A65*$D65*$E65)*(1+Rental_Increase)^(CE$3-1)</f>
        <v>0</v>
      </c>
      <c r="CF65" s="135">
        <f>($A65*$D65*$E65)*(1+Rental_Increase)^(CF$3-1)</f>
        <v>0</v>
      </c>
      <c r="CG65" s="135">
        <f>($A65*$D65*$E65)*(1+Rental_Increase)^(CG$3-1)</f>
        <v>0</v>
      </c>
      <c r="CH65" s="135">
        <f>($A65*$D65*$E65)*(1+Rental_Increase)^(CH$3-1)</f>
        <v>0</v>
      </c>
      <c r="CI65" s="135">
        <f>($A65*$D65*$E65)*(1+Rental_Increase)^(CI$3-1)</f>
        <v>0</v>
      </c>
      <c r="CJ65" s="135">
        <f>($A65*$D65*$E65)*(1+Rental_Increase)^(CJ$3-1)</f>
        <v>0</v>
      </c>
      <c r="CK65" s="135">
        <f>($A65*$D65*$E65)*(1+Rental_Increase)^(CK$3-1)</f>
        <v>0</v>
      </c>
      <c r="CL65" s="135">
        <f>($A65*$D65*$E65)*(1+Rental_Increase)^(CL$3-1)</f>
        <v>0</v>
      </c>
      <c r="CM65" s="135">
        <f>($A65*$D65*$E65)*(1+Rental_Increase)^(CM$3-1)</f>
        <v>0</v>
      </c>
      <c r="CN65" s="135">
        <f>($A65*$D65*$E65)*(1+Rental_Increase)^(CN$3-1)</f>
        <v>0</v>
      </c>
      <c r="CO65" s="135">
        <f>($A65*$D65*$E65)*(1+Rental_Increase)^(CO$3-1)</f>
        <v>0</v>
      </c>
      <c r="CP65" s="135">
        <f>($A65*$D65*$E65)*(1+Rental_Increase)^(CP$3-1)</f>
        <v>0</v>
      </c>
      <c r="CQ65" s="135">
        <f>($A65*$D65*$E65)*(1+Rental_Increase)^(CQ$3-1)</f>
        <v>0</v>
      </c>
      <c r="CR65" s="135">
        <f>($A65*$D65*$E65)*(1+Rental_Increase)^(CR$3-1)</f>
        <v>0</v>
      </c>
      <c r="CS65" s="135">
        <f>($A65*$D65*$E65)*(1+Rental_Increase)^(CS$3-1)</f>
        <v>0</v>
      </c>
      <c r="CT65" s="135">
        <f>($A65*$D65*$E65)*(1+Rental_Increase)^(CT$3-1)</f>
        <v>0</v>
      </c>
      <c r="CU65" s="135">
        <f>($A65*$D65*$E65)*(1+Rental_Increase)^(CU$3-1)</f>
        <v>0</v>
      </c>
      <c r="CV65" s="135">
        <f>($A65*$D65*$E65)*(1+Rental_Increase)^(CV$3-1)</f>
        <v>0</v>
      </c>
      <c r="CW65" s="135">
        <f>($A65*$D65*$E65)*(1+Rental_Increase)^(CW$3-1)</f>
        <v>0</v>
      </c>
      <c r="CX65" s="135">
        <f>($A65*$D65*$E65)*(1+Rental_Increase)^(CX$3-1)</f>
        <v>0</v>
      </c>
      <c r="CY65" s="135">
        <f>($A65*$D65*$E65)*(1+Rental_Increase)^(CY$3-1)</f>
        <v>0</v>
      </c>
      <c r="CZ65" s="135">
        <f>($A65*$D65*$E65)*(1+Rental_Increase)^(CZ$3-1)</f>
        <v>0</v>
      </c>
      <c r="DA65" s="135">
        <f>($A65*$D65*$E65)*(1+Rental_Increase)^(DA$3-1)</f>
        <v>0</v>
      </c>
      <c r="DB65" s="135">
        <f>($A65*$D65*$E65)*(1+Rental_Increase)^(DB$3-1)</f>
        <v>0</v>
      </c>
      <c r="DC65" s="135">
        <f>($A65*$D65*$E65)*(1+Rental_Increase)^(DC$3-1)</f>
        <v>0</v>
      </c>
      <c r="DD65" s="135">
        <f>($A65*$D65*$E65)*(1+Rental_Increase)^(DD$3-1)</f>
        <v>0</v>
      </c>
      <c r="DE65" s="135">
        <f>($A65*$D65*$E65)*(1+Rental_Increase)^(DE$3-1)</f>
        <v>0</v>
      </c>
      <c r="DF65" s="135">
        <f>($A65*$D65*$E65)*(1+Rental_Increase)^(DF$3-1)</f>
        <v>0</v>
      </c>
      <c r="DG65" s="135">
        <f>($A65*$D65*$E65)*(1+Rental_Increase)^(DG$3-1)</f>
        <v>0</v>
      </c>
      <c r="DH65" s="135">
        <f>($A65*$D65*$E65)*(1+Rental_Increase)^(DH$3-1)</f>
        <v>0</v>
      </c>
      <c r="DI65" s="135">
        <f>($A65*$D65*$E65)*(1+Rental_Increase)^(DI$3-1)</f>
        <v>0</v>
      </c>
      <c r="DJ65" s="135">
        <f>($A65*$D65*$E65)*(1+Rental_Increase)^(DJ$3-1)</f>
        <v>0</v>
      </c>
      <c r="DK65" s="135">
        <f>($A65*$D65*$E65)*(1+Rental_Increase)^(DK$3-1)</f>
        <v>0</v>
      </c>
      <c r="DL65" s="135">
        <f>($A65*$D65*$E65)*(1+Rental_Increase)^(DL$3-1)</f>
        <v>0</v>
      </c>
      <c r="DM65" s="135">
        <f>($A65*$D65*$E65)*(1+Rental_Increase)^(DM$3-1)</f>
        <v>0</v>
      </c>
      <c r="DN65" s="135">
        <f>($A65*$D65*$E65)*(1+Rental_Increase)^(DN$3-1)</f>
        <v>0</v>
      </c>
      <c r="DO65" s="135">
        <f>($A65*$D65*$E65)*(1+Rental_Increase)^(DO$3-1)</f>
        <v>0</v>
      </c>
      <c r="DP65" s="135">
        <f>($A65*$D65*$E65)*(1+Rental_Increase)^(DP$3-1)</f>
        <v>0</v>
      </c>
      <c r="DQ65" s="135">
        <f>($A65*$D65*$E65)*(1+Rental_Increase)^(DQ$3-1)</f>
        <v>0</v>
      </c>
      <c r="DR65" s="135">
        <f>($A65*$D65*$E65)*(1+Rental_Increase)^(DR$3-1)</f>
        <v>0</v>
      </c>
      <c r="DS65" s="135">
        <f>($A65*$D65*$E65)*(1+Rental_Increase)^(DS$3-1)</f>
        <v>0</v>
      </c>
      <c r="DT65" s="135">
        <f>($A65*$D65*$E65)*(1+Rental_Increase)^(DT$3-1)</f>
        <v>0</v>
      </c>
      <c r="DU65" s="135">
        <f>($A65*$D65*$E65)*(1+Rental_Increase)^(DU$3-1)</f>
        <v>0</v>
      </c>
      <c r="DV65" s="135">
        <f>($A65*$D65*$E65)*(1+Rental_Increase)^(DV$3-1)</f>
        <v>0</v>
      </c>
      <c r="DW65" s="135">
        <f>($A65*$D65*$E65)*(1+Rental_Increase)^(DW$3-1)</f>
        <v>0</v>
      </c>
      <c r="DX65" s="135">
        <f>($A65*$D65*$E65)*(1+Rental_Increase)^(DX$3-1)</f>
        <v>0</v>
      </c>
      <c r="DY65" s="135">
        <f>($A65*$D65*$E65)*(1+Rental_Increase)^(DY$3-1)</f>
        <v>0</v>
      </c>
      <c r="DZ65" s="135">
        <f>($A65*$D65*$E65)*(1+Rental_Increase)^(DZ$3-1)</f>
        <v>0</v>
      </c>
      <c r="EA65" s="135">
        <f>($A65*$D65*$E65)*(1+Rental_Increase)^(EA$3-1)</f>
        <v>0</v>
      </c>
      <c r="EB65" s="135">
        <f>($A65*$D65*$E65)*(1+Rental_Increase)^(EB$3-1)</f>
        <v>0</v>
      </c>
      <c r="EC65" s="135">
        <f>($A65*$D65*$E65)*(1+Rental_Increase)^(EC$3-1)</f>
        <v>0</v>
      </c>
      <c r="ED65" s="135">
        <f>($A65*$D65*$E65)*(1+Rental_Increase)^(ED$3-1)</f>
        <v>0</v>
      </c>
      <c r="EE65" s="135">
        <f>($A65*$D65*$E65)*(1+Rental_Increase)^(EE$3-1)</f>
        <v>0</v>
      </c>
      <c r="EF65" s="135">
        <f>($A65*$D65*$E65)*(1+Rental_Increase)^(EF$3-1)</f>
        <v>0</v>
      </c>
      <c r="EG65" s="135">
        <f>($A65*$D65*$E65)*(1+Rental_Increase)^(EG$3-1)</f>
        <v>0</v>
      </c>
      <c r="EH65" s="135">
        <f>($A65*$D65*$E65)*(1+Rental_Increase)^(EH$3-1)</f>
        <v>0</v>
      </c>
      <c r="EI65" s="135">
        <f>($A65*$D65*$E65)*(1+Rental_Increase)^(EI$3-1)</f>
        <v>0</v>
      </c>
      <c r="EJ65" s="135">
        <f>($A65*$D65*$E65)*(1+Rental_Increase)^(EJ$3-1)</f>
        <v>0</v>
      </c>
      <c r="EK65" s="135">
        <f>($A65*$D65*$E65)*(1+Rental_Increase)^(EK$3-1)</f>
        <v>0</v>
      </c>
      <c r="EL65" s="135">
        <f>($A65*$D65*$E65)*(1+Rental_Increase)^(EL$3-1)</f>
        <v>0</v>
      </c>
      <c r="EM65" s="193"/>
    </row>
    <row r="66" spans="1:143" ht="15.75" customHeight="1" thickBot="1" x14ac:dyDescent="0.25">
      <c r="A66" s="129"/>
      <c r="B66" s="130"/>
      <c r="C66" s="131"/>
      <c r="D66" s="132"/>
      <c r="E66" s="140"/>
      <c r="F66" s="131"/>
      <c r="G66" s="131"/>
      <c r="H66" s="131"/>
      <c r="I66" s="131"/>
      <c r="J66" s="131"/>
      <c r="K66" s="131"/>
      <c r="L66" s="131"/>
      <c r="M66" s="131"/>
      <c r="N66" s="131"/>
      <c r="O66" s="131"/>
      <c r="P66" s="131"/>
      <c r="Q66" s="131"/>
      <c r="R66" s="131"/>
      <c r="S66" s="131"/>
      <c r="T66" s="131"/>
      <c r="U66" s="131"/>
      <c r="V66" s="131"/>
      <c r="W66" s="141">
        <f>($A66*$D66*$E66)*(1+Rental_Increase)^(W$3-1)</f>
        <v>0</v>
      </c>
      <c r="X66" s="141">
        <f>($A66*$D66*$E66)*(1+Rental_Increase)^(X$1-1)</f>
        <v>0</v>
      </c>
      <c r="Y66" s="141">
        <f>($A66*$D66*$E66)*(1+Rental_Increase)^(Y$1-1)</f>
        <v>0</v>
      </c>
      <c r="Z66" s="141">
        <f>($A66*$D66*$E66)*(1+Rental_Increase)^(Z$1-1)</f>
        <v>0</v>
      </c>
      <c r="AA66" s="141">
        <f>($A66*$D66*$E66)*(1+Rental_Increase)^(AA$1-1)</f>
        <v>0</v>
      </c>
      <c r="AB66" s="141">
        <f>($A66*$D66*$E66)*(1+Rental_Increase)^(AB$1-1)</f>
        <v>0</v>
      </c>
      <c r="AC66" s="141">
        <f>($A66*$D66*$E66)*(1+Rental_Increase)^(AC$1-1)</f>
        <v>0</v>
      </c>
      <c r="AD66" s="141">
        <f>($A66*$D66*$E66)*(1+Rental_Increase)^(AD$1-1)</f>
        <v>0</v>
      </c>
      <c r="AE66" s="141">
        <f>($A66*$D66*$E66)*(1+Rental_Increase)^(AE$1-1)</f>
        <v>0</v>
      </c>
      <c r="AF66" s="141">
        <f>($A66*$D66*$E66)*(1+Rental_Increase)^(AF$1-1)</f>
        <v>0</v>
      </c>
      <c r="AG66" s="141">
        <f>($A66*$D66*$E66)*(1+Rental_Increase)^(AG$1-1)</f>
        <v>0</v>
      </c>
      <c r="AH66" s="141">
        <f>($A66*$D66*$E66)*(1+Rental_Increase)^(AH$1-1)</f>
        <v>0</v>
      </c>
      <c r="AI66" s="141">
        <f>($A66*$D66*$E66)*(1+Rental_Increase)^(AI$1-1)</f>
        <v>0</v>
      </c>
      <c r="AJ66" s="141">
        <f>($A66*$D66*$E66)*(1+Rental_Increase)^(AJ$1-1)</f>
        <v>0</v>
      </c>
      <c r="AK66" s="141">
        <f>($A66*$D66*$E66)*(1+Rental_Increase)^(AK$1-1)</f>
        <v>0</v>
      </c>
      <c r="AL66" s="141">
        <f>($A66*$D66*$E66)*(1+Rental_Increase)^(AL$1-1)</f>
        <v>0</v>
      </c>
      <c r="AM66" s="141">
        <f>($A66*$D66*$E66)*(1+Rental_Increase)^(AM$1-1)</f>
        <v>0</v>
      </c>
      <c r="AN66" s="141">
        <f>($A66*$D66*$E66)*(1+Rental_Increase)^(AN$1-1)</f>
        <v>0</v>
      </c>
      <c r="AO66" s="141">
        <f>($A66*$D66*$E66)*(1+Rental_Increase)^(AO$1-1)</f>
        <v>0</v>
      </c>
      <c r="AP66" s="141">
        <f>($A66*$D66*$E66)*(1+Rental_Increase)^(AP$1-1)</f>
        <v>0</v>
      </c>
      <c r="AQ66" s="141">
        <f>($A66*$D66*$E66)*(1+Rental_Increase)^(AQ$1-1)</f>
        <v>0</v>
      </c>
      <c r="AR66" s="141">
        <f>($A66*$D66*$E66)*(1+Rental_Increase)^(AR$1-1)</f>
        <v>0</v>
      </c>
      <c r="AS66" s="141">
        <f>($A66*$D66*$E66)*(1+Rental_Increase)^(AS$1-1)</f>
        <v>0</v>
      </c>
      <c r="AT66" s="141">
        <f>($A66*$D66*$E66)*(1+Rental_Increase)^(AT$1-1)</f>
        <v>0</v>
      </c>
      <c r="AU66" s="141">
        <f>($A66*$D66*$E66)*(1+Rental_Increase)^(AU$1-1)</f>
        <v>0</v>
      </c>
      <c r="AV66" s="141">
        <f>($A66*$D66*$E66)*(1+Rental_Increase)^(AV$1-1)</f>
        <v>0</v>
      </c>
      <c r="AW66" s="141">
        <f>($A66*$D66*$E66)*(1+Rental_Increase)^(AW$1-1)</f>
        <v>0</v>
      </c>
      <c r="AX66" s="141">
        <f>($A66*$D66*$E66)*(1+Rental_Increase)^(AX$1-1)</f>
        <v>0</v>
      </c>
      <c r="AY66" s="141">
        <f>($A66*$D66*$E66)*(1+Rental_Increase)^(AY$1-1)</f>
        <v>0</v>
      </c>
      <c r="AZ66" s="141">
        <f>($A66*$D66*$E66)*(1+Rental_Increase)^(AZ$1-1)</f>
        <v>0</v>
      </c>
      <c r="BA66" s="141">
        <f>($A66*$D66*$E66)*(1+Rental_Increase)^(BA$1-1)</f>
        <v>0</v>
      </c>
      <c r="BB66" s="141">
        <f>($A66*$D66*$E66)*(1+Rental_Increase)^(BB$1-1)</f>
        <v>0</v>
      </c>
      <c r="BC66" s="141">
        <f>($A66*$D66*$E66)*(1+Rental_Increase)^(BC$1-1)</f>
        <v>0</v>
      </c>
      <c r="BD66" s="141">
        <f>($A66*$D66*$E66)*(1+Rental_Increase)^(BD$1-1)</f>
        <v>0</v>
      </c>
      <c r="BE66" s="141">
        <f>($A66*$D66*$E66)*(1+Rental_Increase)^(BE$1-1)</f>
        <v>0</v>
      </c>
      <c r="BF66" s="141">
        <f>($A66*$D66*$E66)*(1+Rental_Increase)^(BF$1-1)</f>
        <v>0</v>
      </c>
      <c r="BG66" s="141">
        <f>($A66*$D66*$E66)*(1+Rental_Increase)^(BG$1-1)</f>
        <v>0</v>
      </c>
      <c r="BH66" s="141">
        <f>($A66*$D66*$E66)*(1+Rental_Increase)^(BH$1-1)</f>
        <v>0</v>
      </c>
      <c r="BI66" s="141">
        <f>($A66*$D66*$E66)*(1+Rental_Increase)^(BI$1-1)</f>
        <v>0</v>
      </c>
      <c r="BJ66" s="141">
        <f>($A66*$D66*$E66)*(1+Rental_Increase)^(BJ$1-1)</f>
        <v>0</v>
      </c>
      <c r="BK66" s="141">
        <f>($A66*$D66*$E66)*(1+Rental_Increase)^(BK$1-1)</f>
        <v>0</v>
      </c>
      <c r="BL66" s="141">
        <f>($A66*$D66*$E66)*(1+Rental_Increase)^(BL$1-1)</f>
        <v>0</v>
      </c>
      <c r="BM66" s="141">
        <f>($A66*$D66*$E66)*(1+Rental_Increase)^(BM$1-1)</f>
        <v>0</v>
      </c>
      <c r="BN66" s="141">
        <f>($A66*$D66*$E66)*(1+Rental_Increase)^(BN$1-1)</f>
        <v>0</v>
      </c>
      <c r="BO66" s="141">
        <f>($A66*$D66*$E66)*(1+Rental_Increase)^(BO$1-1)</f>
        <v>0</v>
      </c>
      <c r="BP66" s="141">
        <f>($A66*$D66*$E66)*(1+Rental_Increase)^(BP$1-1)</f>
        <v>0</v>
      </c>
      <c r="BQ66" s="141">
        <f>($A66*$D66*$E66)*(1+Rental_Increase)^(BQ$1-1)</f>
        <v>0</v>
      </c>
      <c r="BR66" s="141">
        <f>($A66*$D66*$E66)*(1+Rental_Increase)^(BR$1-1)</f>
        <v>0</v>
      </c>
      <c r="BS66" s="141">
        <f>($A66*$D66*$E66)*(1+Rental_Increase)^(BS$1-1)</f>
        <v>0</v>
      </c>
      <c r="BT66" s="141">
        <f>($A66*$D66*$E66)*(1+Rental_Increase)^(BT$1-1)</f>
        <v>0</v>
      </c>
      <c r="BU66" s="141">
        <f>($A66*$D66*$E66)*(1+Rental_Increase)^(BU$1-1)</f>
        <v>0</v>
      </c>
      <c r="BV66" s="141">
        <f>($A66*$D66*$E66)*(1+Rental_Increase)^(BV$1-1)</f>
        <v>0</v>
      </c>
      <c r="BW66" s="141">
        <f>($A66*$D66*$E66)*(1+Rental_Increase)^(BW$1-1)</f>
        <v>0</v>
      </c>
      <c r="BX66" s="141">
        <f>($A66*$D66*$E66)*(1+Rental_Increase)^(BX$1-1)</f>
        <v>0</v>
      </c>
      <c r="BY66" s="141">
        <f>($A66*$D66*$E66)*(1+Rental_Increase)^(BY$1-1)</f>
        <v>0</v>
      </c>
      <c r="BZ66" s="141">
        <f>($A66*$D66*$E66)*(1+Rental_Increase)^(BZ$1-1)</f>
        <v>0</v>
      </c>
      <c r="CA66" s="141">
        <f>($A66*$D66*$E66)*(1+Rental_Increase)^(CA$1-1)</f>
        <v>0</v>
      </c>
      <c r="CB66" s="141">
        <f>($A66*$D66*$E66)*(1+Rental_Increase)^(CB$1-1)</f>
        <v>0</v>
      </c>
      <c r="CC66" s="141">
        <f>($A66*$D66*$E66)*(1+Rental_Increase)^(CC$1-1)</f>
        <v>0</v>
      </c>
      <c r="CD66" s="141">
        <f>($A66*$D66*$E66)*(1+Rental_Increase)^(CD$1-1)</f>
        <v>0</v>
      </c>
      <c r="CE66" s="141">
        <f>($A66*$D66*$E66)*(1+Rental_Increase)^(CE$1-1)</f>
        <v>0</v>
      </c>
      <c r="CF66" s="141">
        <f>($A66*$D66*$E66)*(1+Rental_Increase)^(CF$1-1)</f>
        <v>0</v>
      </c>
      <c r="CG66" s="141">
        <f>($A66*$D66*$E66)*(1+Rental_Increase)^(CG$1-1)</f>
        <v>0</v>
      </c>
      <c r="CH66" s="141">
        <f>($A66*$D66*$E66)*(1+Rental_Increase)^(CH$1-1)</f>
        <v>0</v>
      </c>
      <c r="CI66" s="141">
        <f>($A66*$D66*$E66)*(1+Rental_Increase)^(CI$1-1)</f>
        <v>0</v>
      </c>
      <c r="CJ66" s="141">
        <f>($A66*$D66*$E66)*(1+Rental_Increase)^(CJ$1-1)</f>
        <v>0</v>
      </c>
      <c r="CK66" s="141">
        <f>($A66*$D66*$E66)*(1+Rental_Increase)^(CK$1-1)</f>
        <v>0</v>
      </c>
      <c r="CL66" s="141">
        <f>($A66*$D66*$E66)*(1+Rental_Increase)^(CL$1-1)</f>
        <v>0</v>
      </c>
      <c r="CM66" s="141">
        <f>($A66*$D66*$E66)*(1+Rental_Increase)^(CM$1-1)</f>
        <v>0</v>
      </c>
      <c r="CN66" s="141">
        <f>($A66*$D66*$E66)*(1+Rental_Increase)^(CN$1-1)</f>
        <v>0</v>
      </c>
      <c r="CO66" s="141">
        <f>($A66*$D66*$E66)*(1+Rental_Increase)^(CO$1-1)</f>
        <v>0</v>
      </c>
      <c r="CP66" s="141">
        <f>($A66*$D66*$E66)*(1+Rental_Increase)^(CP$1-1)</f>
        <v>0</v>
      </c>
      <c r="CQ66" s="141">
        <f>($A66*$D66*$E66)*(1+Rental_Increase)^(CQ$1-1)</f>
        <v>0</v>
      </c>
      <c r="CR66" s="141">
        <f>($A66*$D66*$E66)*(1+Rental_Increase)^(CR$1-1)</f>
        <v>0</v>
      </c>
      <c r="CS66" s="141">
        <f>($A66*$D66*$E66)*(1+Rental_Increase)^(CS$1-1)</f>
        <v>0</v>
      </c>
      <c r="CT66" s="141">
        <f>($A66*$D66*$E66)*(1+Rental_Increase)^(CT$1-1)</f>
        <v>0</v>
      </c>
      <c r="CU66" s="141">
        <f>($A66*$D66*$E66)*(1+Rental_Increase)^(CU$1-1)</f>
        <v>0</v>
      </c>
      <c r="CV66" s="141">
        <f>($A66*$D66*$E66)*(1+Rental_Increase)^(CV$1-1)</f>
        <v>0</v>
      </c>
      <c r="CW66" s="141">
        <f>($A66*$D66*$E66)*(1+Rental_Increase)^(CW$1-1)</f>
        <v>0</v>
      </c>
      <c r="CX66" s="141">
        <f>($A66*$D66*$E66)*(1+Rental_Increase)^(CX$1-1)</f>
        <v>0</v>
      </c>
      <c r="CY66" s="141">
        <f>($A66*$D66*$E66)*(1+Rental_Increase)^(CY$1-1)</f>
        <v>0</v>
      </c>
      <c r="CZ66" s="141">
        <f>($A66*$D66*$E66)*(1+Rental_Increase)^(CZ$1-1)</f>
        <v>0</v>
      </c>
      <c r="DA66" s="141">
        <f>($A66*$D66*$E66)*(1+Rental_Increase)^(DA$1-1)</f>
        <v>0</v>
      </c>
      <c r="DB66" s="141">
        <f>($A66*$D66*$E66)*(1+Rental_Increase)^(DB$1-1)</f>
        <v>0</v>
      </c>
      <c r="DC66" s="141">
        <f>($A66*$D66*$E66)*(1+Rental_Increase)^(DC$1-1)</f>
        <v>0</v>
      </c>
      <c r="DD66" s="141">
        <f>($A66*$D66*$E66)*(1+Rental_Increase)^(DD$1-1)</f>
        <v>0</v>
      </c>
      <c r="DE66" s="141">
        <f>($A66*$D66*$E66)*(1+Rental_Increase)^(DE$1-1)</f>
        <v>0</v>
      </c>
      <c r="DF66" s="141">
        <f>($A66*$D66*$E66)*(1+Rental_Increase)^(DF$1-1)</f>
        <v>0</v>
      </c>
      <c r="DG66" s="141">
        <f>($A66*$D66*$E66)*(1+Rental_Increase)^(DG$1-1)</f>
        <v>0</v>
      </c>
      <c r="DH66" s="141">
        <f>($A66*$D66*$E66)*(1+Rental_Increase)^(DH$1-1)</f>
        <v>0</v>
      </c>
      <c r="DI66" s="141">
        <f>($A66*$D66*$E66)*(1+Rental_Increase)^(DI$1-1)</f>
        <v>0</v>
      </c>
      <c r="DJ66" s="141">
        <f>($A66*$D66*$E66)*(1+Rental_Increase)^(DJ$1-1)</f>
        <v>0</v>
      </c>
      <c r="DK66" s="141">
        <f>($A66*$D66*$E66)*(1+Rental_Increase)^(DK$1-1)</f>
        <v>0</v>
      </c>
      <c r="DL66" s="141">
        <f>($A66*$D66*$E66)*(1+Rental_Increase)^(DL$1-1)</f>
        <v>0</v>
      </c>
      <c r="DM66" s="141">
        <f>($A66*$D66*$E66)*(1+Rental_Increase)^(DM$1-1)</f>
        <v>0</v>
      </c>
      <c r="DN66" s="141">
        <f>($A66*$D66*$E66)*(1+Rental_Increase)^(DN$1-1)</f>
        <v>0</v>
      </c>
      <c r="DO66" s="141">
        <f>($A66*$D66*$E66)*(1+Rental_Increase)^(DO$1-1)</f>
        <v>0</v>
      </c>
      <c r="DP66" s="141">
        <f>($A66*$D66*$E66)*(1+Rental_Increase)^(DP$1-1)</f>
        <v>0</v>
      </c>
      <c r="DQ66" s="141">
        <f>($A66*$D66*$E66)*(1+Rental_Increase)^(DQ$1-1)</f>
        <v>0</v>
      </c>
      <c r="DR66" s="141">
        <f>($A66*$D66*$E66)*(1+Rental_Increase)^(DR$1-1)</f>
        <v>0</v>
      </c>
      <c r="DS66" s="141">
        <f>($A66*$D66*$E66)*(1+Rental_Increase)^(DS$1-1)</f>
        <v>0</v>
      </c>
      <c r="DT66" s="141">
        <f>($A66*$D66*$E66)*(1+Rental_Increase)^(DT$1-1)</f>
        <v>0</v>
      </c>
      <c r="DU66" s="141">
        <f>($A66*$D66*$E66)*(1+Rental_Increase)^(DU$1-1)</f>
        <v>0</v>
      </c>
      <c r="DV66" s="141">
        <f>($A66*$D66*$E66)*(1+Rental_Increase)^(DV$1-1)</f>
        <v>0</v>
      </c>
      <c r="DW66" s="141">
        <f>($A66*$D66*$E66)*(1+Rental_Increase)^(DW$1-1)</f>
        <v>0</v>
      </c>
      <c r="DX66" s="141">
        <f>($A66*$D66*$E66)*(1+Rental_Increase)^(DX$1-1)</f>
        <v>0</v>
      </c>
      <c r="DY66" s="141">
        <f>($A66*$D66*$E66)*(1+Rental_Increase)^(DY$1-1)</f>
        <v>0</v>
      </c>
      <c r="DZ66" s="141">
        <f>($A66*$D66*$E66)*(1+Rental_Increase)^(DZ$1-1)</f>
        <v>0</v>
      </c>
      <c r="EA66" s="141">
        <f>($A66*$D66*$E66)*(1+Rental_Increase)^(EA$1-1)</f>
        <v>0</v>
      </c>
      <c r="EB66" s="141">
        <f>($A66*$D66*$E66)*(1+Rental_Increase)^(EB$1-1)</f>
        <v>0</v>
      </c>
      <c r="EC66" s="141">
        <f>($A66*$D66*$E66)*(1+Rental_Increase)^(EC$1-1)</f>
        <v>0</v>
      </c>
      <c r="ED66" s="141">
        <f>($A66*$D66*$E66)*(1+Rental_Increase)^(ED$1-1)</f>
        <v>0</v>
      </c>
      <c r="EE66" s="141">
        <f>($A66*$D66*$E66)*(1+Rental_Increase)^(EE$1-1)</f>
        <v>0</v>
      </c>
      <c r="EF66" s="141">
        <f>($A66*$D66*$E66)*(1+Rental_Increase)^(EF$1-1)</f>
        <v>0</v>
      </c>
      <c r="EG66" s="141">
        <f>($A66*$D66*$E66)*(1+Rental_Increase)^(EG$1-1)</f>
        <v>0</v>
      </c>
      <c r="EH66" s="141">
        <f>($A66*$D66*$E66)*(1+Rental_Increase)^(EH$1-1)</f>
        <v>0</v>
      </c>
      <c r="EI66" s="141">
        <f>($A66*$D66*$E66)*(1+Rental_Increase)^(EI$1-1)</f>
        <v>0</v>
      </c>
      <c r="EJ66" s="141">
        <f>($A66*$D66*$E66)*(1+Rental_Increase)^(EJ$1-1)</f>
        <v>0</v>
      </c>
      <c r="EK66" s="141">
        <f>($A66*$D66*$E66)*(1+Rental_Increase)^(EK$1-1)</f>
        <v>0</v>
      </c>
      <c r="EL66" s="141">
        <f>($A66*$D66*$E66)*(1+Rental_Increase)^(EL$1-1)</f>
        <v>0</v>
      </c>
      <c r="EM66" s="195"/>
    </row>
    <row r="67" spans="1:143" ht="15.75" customHeight="1" x14ac:dyDescent="0.2">
      <c r="A67" s="123"/>
      <c r="B67" s="88"/>
      <c r="D67" s="124"/>
      <c r="E67" s="125"/>
      <c r="U67" s="193"/>
      <c r="EM67" s="193"/>
    </row>
    <row r="68" spans="1:143" ht="15.75" customHeight="1" x14ac:dyDescent="0.2">
      <c r="A68" s="123"/>
      <c r="B68" s="88"/>
      <c r="D68" s="124"/>
      <c r="E68" s="125"/>
      <c r="U68" s="193"/>
      <c r="EM68" s="193"/>
    </row>
    <row r="69" spans="1:143" ht="15.75" customHeight="1" x14ac:dyDescent="0.2">
      <c r="A69" s="123"/>
      <c r="B69" s="88"/>
      <c r="D69" s="124"/>
      <c r="E69" s="125"/>
      <c r="U69" s="193"/>
      <c r="EM69" s="193"/>
    </row>
    <row r="70" spans="1:143" ht="15.75" customHeight="1" x14ac:dyDescent="0.2">
      <c r="A70" s="123"/>
      <c r="B70" s="88"/>
      <c r="D70" s="124"/>
      <c r="E70" s="125"/>
      <c r="U70" s="193"/>
      <c r="EM70" s="193"/>
    </row>
    <row r="71" spans="1:143" ht="15.75" customHeight="1" x14ac:dyDescent="0.2">
      <c r="A71" s="123"/>
      <c r="B71" s="88"/>
      <c r="D71" s="124"/>
      <c r="E71" s="125"/>
      <c r="U71" s="193"/>
      <c r="EM71" s="193"/>
    </row>
    <row r="72" spans="1:143" ht="15.75" customHeight="1" x14ac:dyDescent="0.2">
      <c r="A72" s="123"/>
      <c r="B72" s="88"/>
      <c r="D72" s="124"/>
      <c r="E72" s="125"/>
      <c r="U72" s="193"/>
      <c r="EM72" s="193"/>
    </row>
    <row r="73" spans="1:143" ht="15.75" customHeight="1" x14ac:dyDescent="0.2">
      <c r="A73" s="123"/>
      <c r="B73" s="88"/>
      <c r="D73" s="124"/>
      <c r="E73" s="125"/>
      <c r="U73" s="193"/>
      <c r="EM73" s="193"/>
    </row>
    <row r="74" spans="1:143" ht="15.75" customHeight="1" x14ac:dyDescent="0.2">
      <c r="A74" s="123"/>
      <c r="B74" s="88"/>
      <c r="D74" s="124"/>
      <c r="E74" s="125"/>
      <c r="U74" s="193"/>
      <c r="EM74" s="193"/>
    </row>
    <row r="75" spans="1:143" ht="15.75" customHeight="1" x14ac:dyDescent="0.2">
      <c r="A75" s="123"/>
      <c r="B75" s="88"/>
      <c r="D75" s="124"/>
      <c r="E75" s="125"/>
      <c r="U75" s="193"/>
      <c r="EM75" s="193"/>
    </row>
    <row r="76" spans="1:143" ht="15.75" customHeight="1" x14ac:dyDescent="0.2">
      <c r="A76" s="123"/>
      <c r="B76" s="88"/>
      <c r="D76" s="124"/>
      <c r="E76" s="125"/>
      <c r="U76" s="193"/>
      <c r="EM76" s="193"/>
    </row>
    <row r="77" spans="1:143" ht="15.75" customHeight="1" x14ac:dyDescent="0.2">
      <c r="A77" s="123"/>
      <c r="B77" s="88"/>
      <c r="D77" s="124"/>
      <c r="E77" s="125"/>
      <c r="U77" s="193"/>
      <c r="EM77" s="193"/>
    </row>
    <row r="78" spans="1:143" ht="15.75" customHeight="1" x14ac:dyDescent="0.2">
      <c r="A78" s="123"/>
      <c r="B78" s="88"/>
      <c r="D78" s="124"/>
      <c r="E78" s="125"/>
      <c r="U78" s="193"/>
      <c r="EM78" s="193"/>
    </row>
    <row r="79" spans="1:143" ht="15.75" customHeight="1" x14ac:dyDescent="0.2">
      <c r="A79" s="123"/>
      <c r="B79" s="88"/>
      <c r="D79" s="124"/>
      <c r="E79" s="125"/>
      <c r="U79" s="193"/>
      <c r="EM79" s="193"/>
    </row>
    <row r="80" spans="1:143" ht="15.75" customHeight="1" x14ac:dyDescent="0.2">
      <c r="A80" s="123"/>
      <c r="B80" s="88"/>
      <c r="D80" s="124"/>
      <c r="E80" s="125"/>
      <c r="U80" s="193"/>
      <c r="EM80" s="193"/>
    </row>
    <row r="81" spans="1:143" ht="15.75" customHeight="1" x14ac:dyDescent="0.2">
      <c r="A81" s="123"/>
      <c r="B81" s="88"/>
      <c r="D81" s="124"/>
      <c r="E81" s="125"/>
      <c r="U81" s="193"/>
      <c r="EM81" s="193"/>
    </row>
    <row r="82" spans="1:143" ht="15.75" customHeight="1" x14ac:dyDescent="0.2">
      <c r="A82" s="123"/>
      <c r="B82" s="88"/>
      <c r="D82" s="124"/>
      <c r="E82" s="125"/>
      <c r="U82" s="193"/>
      <c r="EM82" s="193"/>
    </row>
    <row r="83" spans="1:143" ht="15.75" customHeight="1" x14ac:dyDescent="0.2">
      <c r="A83" s="123"/>
      <c r="B83" s="88"/>
      <c r="D83" s="124"/>
      <c r="E83" s="125"/>
      <c r="U83" s="193"/>
      <c r="EM83" s="193"/>
    </row>
    <row r="84" spans="1:143" ht="15.75" customHeight="1" x14ac:dyDescent="0.2">
      <c r="A84" s="123"/>
      <c r="B84" s="88"/>
      <c r="D84" s="124"/>
      <c r="E84" s="125"/>
      <c r="U84" s="193"/>
      <c r="EM84" s="193"/>
    </row>
    <row r="85" spans="1:143" ht="15.75" customHeight="1" x14ac:dyDescent="0.2">
      <c r="A85" s="123"/>
      <c r="B85" s="88"/>
      <c r="D85" s="124"/>
      <c r="E85" s="125"/>
      <c r="U85" s="193"/>
      <c r="EM85" s="193"/>
    </row>
    <row r="86" spans="1:143" ht="15.75" customHeight="1" x14ac:dyDescent="0.2">
      <c r="A86" s="123"/>
      <c r="B86" s="88"/>
      <c r="D86" s="124"/>
      <c r="E86" s="125"/>
      <c r="U86" s="193"/>
      <c r="EM86" s="193"/>
    </row>
    <row r="87" spans="1:143" ht="15.75" customHeight="1" x14ac:dyDescent="0.2">
      <c r="A87" s="123"/>
      <c r="B87" s="88"/>
      <c r="D87" s="124"/>
      <c r="E87" s="125"/>
      <c r="U87" s="193"/>
      <c r="EM87" s="193"/>
    </row>
    <row r="88" spans="1:143" ht="15.75" customHeight="1" x14ac:dyDescent="0.2">
      <c r="A88" s="123"/>
      <c r="B88" s="88"/>
      <c r="D88" s="124"/>
      <c r="E88" s="125"/>
      <c r="U88" s="193"/>
      <c r="EM88" s="193"/>
    </row>
    <row r="89" spans="1:143" ht="15.75" customHeight="1" x14ac:dyDescent="0.2">
      <c r="A89" s="123"/>
      <c r="B89" s="88"/>
      <c r="D89" s="124"/>
      <c r="E89" s="125"/>
      <c r="U89" s="193"/>
      <c r="EM89" s="193"/>
    </row>
    <row r="90" spans="1:143" ht="15.75" customHeight="1" x14ac:dyDescent="0.2">
      <c r="A90" s="123"/>
      <c r="B90" s="88"/>
      <c r="D90" s="124"/>
      <c r="E90" s="125"/>
      <c r="U90" s="193"/>
      <c r="EM90" s="193"/>
    </row>
    <row r="91" spans="1:143" ht="15.75" customHeight="1" x14ac:dyDescent="0.2">
      <c r="A91" s="123"/>
      <c r="B91" s="88"/>
      <c r="D91" s="124"/>
      <c r="E91" s="125"/>
      <c r="U91" s="193"/>
      <c r="EM91" s="193"/>
    </row>
    <row r="92" spans="1:143" ht="15.75" customHeight="1" x14ac:dyDescent="0.2">
      <c r="A92" s="123"/>
      <c r="B92" s="88"/>
      <c r="D92" s="124"/>
      <c r="E92" s="125"/>
      <c r="U92" s="193"/>
      <c r="EM92" s="193"/>
    </row>
    <row r="93" spans="1:143" ht="15.75" customHeight="1" x14ac:dyDescent="0.2">
      <c r="A93" s="123"/>
      <c r="B93" s="88"/>
      <c r="D93" s="124"/>
      <c r="E93" s="125"/>
      <c r="U93" s="193"/>
      <c r="EM93" s="193"/>
    </row>
    <row r="94" spans="1:143" ht="15.75" customHeight="1" x14ac:dyDescent="0.2">
      <c r="A94" s="123"/>
      <c r="B94" s="88"/>
      <c r="D94" s="124"/>
      <c r="E94" s="125"/>
      <c r="U94" s="193"/>
      <c r="EM94" s="193"/>
    </row>
    <row r="95" spans="1:143" ht="15.75" customHeight="1" x14ac:dyDescent="0.2">
      <c r="A95" s="123"/>
      <c r="B95" s="88"/>
      <c r="D95" s="124"/>
      <c r="E95" s="125"/>
      <c r="U95" s="193"/>
      <c r="EM95" s="193"/>
    </row>
    <row r="96" spans="1:143" ht="15.75" customHeight="1" x14ac:dyDescent="0.2">
      <c r="A96" s="123"/>
      <c r="B96" s="88"/>
      <c r="D96" s="124"/>
      <c r="E96" s="125"/>
      <c r="U96" s="193"/>
      <c r="EM96" s="193"/>
    </row>
    <row r="97" spans="1:143" ht="15.75" customHeight="1" x14ac:dyDescent="0.2">
      <c r="A97" s="123"/>
      <c r="B97" s="88"/>
      <c r="D97" s="124"/>
      <c r="E97" s="125"/>
      <c r="U97" s="193"/>
      <c r="EM97" s="193"/>
    </row>
    <row r="98" spans="1:143" ht="15.75" customHeight="1" x14ac:dyDescent="0.2">
      <c r="A98" s="123"/>
      <c r="B98" s="88"/>
      <c r="D98" s="124"/>
      <c r="E98" s="125"/>
      <c r="U98" s="193"/>
      <c r="EM98" s="193"/>
    </row>
    <row r="99" spans="1:143" ht="15.75" customHeight="1" x14ac:dyDescent="0.2">
      <c r="A99" s="123"/>
      <c r="B99" s="88"/>
      <c r="D99" s="124"/>
      <c r="E99" s="125"/>
      <c r="U99" s="193"/>
      <c r="EM99" s="193"/>
    </row>
    <row r="100" spans="1:143" ht="15.75" customHeight="1" x14ac:dyDescent="0.2">
      <c r="A100" s="123"/>
      <c r="B100" s="88"/>
      <c r="D100" s="124"/>
      <c r="E100" s="125"/>
      <c r="U100" s="193"/>
      <c r="EM100" s="193"/>
    </row>
    <row r="101" spans="1:143" ht="15.75" customHeight="1" x14ac:dyDescent="0.2">
      <c r="A101" s="123"/>
      <c r="B101" s="88"/>
      <c r="D101" s="124"/>
      <c r="E101" s="125"/>
      <c r="U101" s="193"/>
      <c r="EM101" s="193"/>
    </row>
    <row r="102" spans="1:143" ht="15.75" customHeight="1" x14ac:dyDescent="0.2">
      <c r="A102" s="123"/>
      <c r="B102" s="88"/>
      <c r="D102" s="124"/>
      <c r="E102" s="125"/>
      <c r="U102" s="193"/>
      <c r="EM102" s="193"/>
    </row>
    <row r="103" spans="1:143" ht="15.75" customHeight="1" x14ac:dyDescent="0.2">
      <c r="A103" s="123"/>
      <c r="B103" s="88"/>
      <c r="D103" s="124"/>
      <c r="E103" s="125"/>
      <c r="U103" s="193"/>
      <c r="EM103" s="193"/>
    </row>
    <row r="104" spans="1:143" ht="15.75" customHeight="1" x14ac:dyDescent="0.2">
      <c r="A104" s="123"/>
      <c r="B104" s="88"/>
      <c r="D104" s="124"/>
      <c r="E104" s="125"/>
      <c r="U104" s="193"/>
      <c r="EM104" s="193"/>
    </row>
    <row r="105" spans="1:143" ht="15.75" customHeight="1" x14ac:dyDescent="0.2">
      <c r="A105" s="123"/>
      <c r="B105" s="88"/>
      <c r="D105" s="124"/>
      <c r="E105" s="125"/>
      <c r="U105" s="193"/>
      <c r="EM105" s="193"/>
    </row>
    <row r="106" spans="1:143" ht="15.75" customHeight="1" x14ac:dyDescent="0.2">
      <c r="A106" s="123"/>
      <c r="B106" s="88"/>
      <c r="D106" s="124"/>
      <c r="E106" s="125"/>
      <c r="U106" s="193"/>
      <c r="EM106" s="193"/>
    </row>
    <row r="107" spans="1:143" ht="15.75" customHeight="1" x14ac:dyDescent="0.2">
      <c r="A107" s="123"/>
      <c r="B107" s="88"/>
      <c r="D107" s="124"/>
      <c r="E107" s="125"/>
      <c r="U107" s="193"/>
      <c r="EM107" s="193"/>
    </row>
    <row r="108" spans="1:143" ht="15.75" customHeight="1" x14ac:dyDescent="0.2">
      <c r="A108" s="123"/>
      <c r="B108" s="88"/>
      <c r="D108" s="124"/>
      <c r="E108" s="125"/>
      <c r="U108" s="193"/>
      <c r="EM108" s="193"/>
    </row>
    <row r="109" spans="1:143" ht="15.75" customHeight="1" x14ac:dyDescent="0.2">
      <c r="A109" s="123"/>
      <c r="B109" s="88"/>
      <c r="D109" s="124"/>
      <c r="E109" s="125"/>
      <c r="U109" s="193"/>
      <c r="EM109" s="193"/>
    </row>
    <row r="110" spans="1:143" ht="15.75" customHeight="1" x14ac:dyDescent="0.2">
      <c r="A110" s="123"/>
      <c r="B110" s="88"/>
      <c r="D110" s="124"/>
      <c r="E110" s="125"/>
      <c r="U110" s="193"/>
      <c r="EM110" s="193"/>
    </row>
    <row r="111" spans="1:143" ht="15.75" customHeight="1" x14ac:dyDescent="0.2">
      <c r="A111" s="123"/>
      <c r="B111" s="88"/>
      <c r="D111" s="124"/>
      <c r="E111" s="125"/>
      <c r="U111" s="193"/>
      <c r="EM111" s="193"/>
    </row>
    <row r="112" spans="1:143" ht="15.75" customHeight="1" x14ac:dyDescent="0.2">
      <c r="A112" s="123"/>
      <c r="B112" s="88"/>
      <c r="D112" s="124"/>
      <c r="E112" s="125"/>
      <c r="U112" s="193"/>
      <c r="EM112" s="193"/>
    </row>
    <row r="113" spans="1:143" ht="15.75" customHeight="1" x14ac:dyDescent="0.2">
      <c r="A113" s="123"/>
      <c r="B113" s="88"/>
      <c r="D113" s="124"/>
      <c r="E113" s="125"/>
      <c r="U113" s="193"/>
      <c r="EM113" s="193"/>
    </row>
    <row r="114" spans="1:143" ht="15.75" customHeight="1" x14ac:dyDescent="0.2">
      <c r="A114" s="123"/>
      <c r="B114" s="88"/>
      <c r="D114" s="124"/>
      <c r="E114" s="125"/>
      <c r="U114" s="193"/>
      <c r="EM114" s="193"/>
    </row>
    <row r="115" spans="1:143" ht="15.75" customHeight="1" x14ac:dyDescent="0.2">
      <c r="A115" s="123"/>
      <c r="B115" s="88"/>
      <c r="D115" s="124"/>
      <c r="E115" s="125"/>
      <c r="U115" s="193"/>
      <c r="EM115" s="193"/>
    </row>
    <row r="116" spans="1:143" ht="15.75" customHeight="1" x14ac:dyDescent="0.2">
      <c r="A116" s="123"/>
      <c r="B116" s="88"/>
      <c r="D116" s="124"/>
      <c r="E116" s="125"/>
      <c r="U116" s="193"/>
      <c r="EM116" s="193"/>
    </row>
    <row r="117" spans="1:143" ht="15.75" customHeight="1" x14ac:dyDescent="0.2">
      <c r="A117" s="123"/>
      <c r="B117" s="88"/>
      <c r="D117" s="124"/>
      <c r="E117" s="125"/>
      <c r="U117" s="193"/>
      <c r="EM117" s="193"/>
    </row>
    <row r="118" spans="1:143" ht="15.75" customHeight="1" x14ac:dyDescent="0.2">
      <c r="A118" s="123"/>
      <c r="B118" s="88"/>
      <c r="D118" s="124"/>
      <c r="E118" s="125"/>
      <c r="U118" s="193"/>
      <c r="EM118" s="193"/>
    </row>
    <row r="119" spans="1:143" ht="15.75" customHeight="1" x14ac:dyDescent="0.2">
      <c r="A119" s="123"/>
      <c r="B119" s="88"/>
      <c r="D119" s="124"/>
      <c r="E119" s="125"/>
      <c r="U119" s="193"/>
      <c r="EM119" s="193"/>
    </row>
    <row r="120" spans="1:143" ht="15.75" customHeight="1" x14ac:dyDescent="0.2">
      <c r="A120" s="123"/>
      <c r="B120" s="88"/>
      <c r="D120" s="124"/>
      <c r="E120" s="125"/>
      <c r="U120" s="193"/>
      <c r="EM120" s="193"/>
    </row>
    <row r="121" spans="1:143" ht="15.75" customHeight="1" x14ac:dyDescent="0.2">
      <c r="A121" s="123"/>
      <c r="B121" s="88"/>
      <c r="D121" s="124"/>
      <c r="E121" s="125"/>
      <c r="U121" s="193"/>
      <c r="EM121" s="193"/>
    </row>
    <row r="122" spans="1:143" ht="15.75" customHeight="1" x14ac:dyDescent="0.2">
      <c r="A122" s="123"/>
      <c r="B122" s="88"/>
      <c r="D122" s="124"/>
      <c r="E122" s="125"/>
      <c r="U122" s="193"/>
      <c r="EM122" s="193"/>
    </row>
    <row r="123" spans="1:143" ht="15.75" customHeight="1" x14ac:dyDescent="0.2">
      <c r="A123" s="123"/>
      <c r="B123" s="88"/>
      <c r="D123" s="124"/>
      <c r="E123" s="125"/>
      <c r="U123" s="193"/>
      <c r="EM123" s="193"/>
    </row>
    <row r="124" spans="1:143" ht="15.75" customHeight="1" x14ac:dyDescent="0.2">
      <c r="A124" s="123"/>
      <c r="B124" s="88"/>
      <c r="D124" s="124"/>
      <c r="E124" s="125"/>
      <c r="U124" s="193"/>
      <c r="EM124" s="193"/>
    </row>
    <row r="125" spans="1:143" ht="15.75" customHeight="1" x14ac:dyDescent="0.2">
      <c r="A125" s="123"/>
      <c r="B125" s="88"/>
      <c r="D125" s="124"/>
      <c r="E125" s="125"/>
      <c r="U125" s="193"/>
      <c r="EM125" s="193"/>
    </row>
    <row r="126" spans="1:143" ht="15.75" customHeight="1" x14ac:dyDescent="0.2">
      <c r="A126" s="123"/>
      <c r="B126" s="88"/>
      <c r="D126" s="124"/>
      <c r="E126" s="125"/>
      <c r="U126" s="193"/>
      <c r="EM126" s="193"/>
    </row>
    <row r="127" spans="1:143" ht="15.75" customHeight="1" x14ac:dyDescent="0.2">
      <c r="A127" s="123"/>
      <c r="B127" s="88"/>
      <c r="D127" s="124"/>
      <c r="E127" s="125"/>
      <c r="U127" s="193"/>
      <c r="EM127" s="193"/>
    </row>
    <row r="128" spans="1:143" ht="15.75" customHeight="1" x14ac:dyDescent="0.2">
      <c r="A128" s="123"/>
      <c r="B128" s="88"/>
      <c r="D128" s="124"/>
      <c r="E128" s="125"/>
      <c r="U128" s="193"/>
      <c r="EM128" s="193"/>
    </row>
    <row r="129" spans="1:143" ht="15.75" customHeight="1" x14ac:dyDescent="0.2">
      <c r="A129" s="123"/>
      <c r="B129" s="88"/>
      <c r="D129" s="124"/>
      <c r="E129" s="125"/>
      <c r="U129" s="193"/>
      <c r="EM129" s="193"/>
    </row>
    <row r="130" spans="1:143" ht="15.75" customHeight="1" x14ac:dyDescent="0.2">
      <c r="A130" s="123"/>
      <c r="B130" s="88"/>
      <c r="D130" s="124"/>
      <c r="E130" s="125"/>
      <c r="U130" s="193"/>
      <c r="EM130" s="193"/>
    </row>
    <row r="131" spans="1:143" ht="15.75" customHeight="1" x14ac:dyDescent="0.2">
      <c r="A131" s="123"/>
      <c r="B131" s="88"/>
      <c r="D131" s="124"/>
      <c r="E131" s="125"/>
      <c r="U131" s="193"/>
      <c r="EM131" s="193"/>
    </row>
    <row r="132" spans="1:143" ht="15.75" customHeight="1" x14ac:dyDescent="0.2">
      <c r="A132" s="123"/>
      <c r="B132" s="88"/>
      <c r="D132" s="124"/>
      <c r="E132" s="125"/>
      <c r="U132" s="193"/>
      <c r="EM132" s="193"/>
    </row>
    <row r="133" spans="1:143" ht="15.75" customHeight="1" x14ac:dyDescent="0.2">
      <c r="A133" s="123"/>
      <c r="B133" s="88"/>
      <c r="D133" s="124"/>
      <c r="E133" s="125"/>
      <c r="U133" s="193"/>
      <c r="EM133" s="193"/>
    </row>
    <row r="134" spans="1:143" ht="15.75" customHeight="1" x14ac:dyDescent="0.2">
      <c r="A134" s="123"/>
      <c r="B134" s="88"/>
      <c r="D134" s="124"/>
      <c r="E134" s="125"/>
      <c r="U134" s="193"/>
      <c r="EM134" s="193"/>
    </row>
    <row r="135" spans="1:143" ht="15.75" customHeight="1" x14ac:dyDescent="0.2">
      <c r="A135" s="123"/>
      <c r="B135" s="88"/>
      <c r="D135" s="124"/>
      <c r="E135" s="125"/>
      <c r="U135" s="193"/>
      <c r="EM135" s="193"/>
    </row>
    <row r="136" spans="1:143" ht="15.75" customHeight="1" x14ac:dyDescent="0.2">
      <c r="A136" s="123"/>
      <c r="B136" s="88"/>
      <c r="D136" s="124"/>
      <c r="E136" s="125"/>
      <c r="U136" s="193"/>
      <c r="EM136" s="193"/>
    </row>
    <row r="137" spans="1:143" ht="15.75" customHeight="1" x14ac:dyDescent="0.2">
      <c r="A137" s="123"/>
      <c r="B137" s="88"/>
      <c r="D137" s="124"/>
      <c r="E137" s="125"/>
      <c r="U137" s="193"/>
      <c r="EM137" s="193"/>
    </row>
    <row r="138" spans="1:143" ht="15.75" customHeight="1" x14ac:dyDescent="0.2">
      <c r="A138" s="123"/>
      <c r="B138" s="88"/>
      <c r="D138" s="124"/>
      <c r="E138" s="125"/>
      <c r="U138" s="193"/>
      <c r="EM138" s="193"/>
    </row>
    <row r="139" spans="1:143" ht="15.75" customHeight="1" x14ac:dyDescent="0.2">
      <c r="A139" s="123"/>
      <c r="B139" s="88"/>
      <c r="D139" s="124"/>
      <c r="E139" s="125"/>
      <c r="U139" s="193"/>
      <c r="EM139" s="193"/>
    </row>
    <row r="140" spans="1:143" ht="15.75" customHeight="1" x14ac:dyDescent="0.2">
      <c r="A140" s="123"/>
      <c r="B140" s="88"/>
      <c r="D140" s="124"/>
      <c r="E140" s="125"/>
      <c r="U140" s="193"/>
      <c r="EM140" s="193"/>
    </row>
    <row r="141" spans="1:143" ht="15.75" customHeight="1" x14ac:dyDescent="0.2">
      <c r="A141" s="123"/>
      <c r="B141" s="88"/>
      <c r="D141" s="124"/>
      <c r="E141" s="125"/>
      <c r="U141" s="193"/>
      <c r="EM141" s="193"/>
    </row>
    <row r="142" spans="1:143" ht="15.75" customHeight="1" x14ac:dyDescent="0.2">
      <c r="A142" s="123"/>
      <c r="B142" s="88"/>
      <c r="D142" s="124"/>
      <c r="E142" s="125"/>
      <c r="U142" s="193"/>
      <c r="EM142" s="193"/>
    </row>
    <row r="143" spans="1:143" ht="15.75" customHeight="1" x14ac:dyDescent="0.2">
      <c r="A143" s="123"/>
      <c r="B143" s="88"/>
      <c r="D143" s="124"/>
      <c r="E143" s="125"/>
      <c r="U143" s="193"/>
      <c r="EM143" s="193"/>
    </row>
    <row r="144" spans="1:143" ht="15.75" customHeight="1" x14ac:dyDescent="0.2">
      <c r="A144" s="123"/>
      <c r="B144" s="88"/>
      <c r="D144" s="124"/>
      <c r="E144" s="125"/>
      <c r="U144" s="193"/>
      <c r="EM144" s="193"/>
    </row>
    <row r="145" spans="1:143" ht="15.75" customHeight="1" x14ac:dyDescent="0.2">
      <c r="A145" s="123"/>
      <c r="B145" s="88"/>
      <c r="D145" s="124"/>
      <c r="E145" s="125"/>
      <c r="U145" s="193"/>
      <c r="EM145" s="193"/>
    </row>
    <row r="146" spans="1:143" ht="15.75" customHeight="1" x14ac:dyDescent="0.2">
      <c r="A146" s="123"/>
      <c r="B146" s="88"/>
      <c r="D146" s="124"/>
      <c r="E146" s="125"/>
      <c r="U146" s="193"/>
      <c r="EM146" s="193"/>
    </row>
    <row r="147" spans="1:143" ht="15.75" customHeight="1" x14ac:dyDescent="0.2">
      <c r="A147" s="123"/>
      <c r="B147" s="88"/>
      <c r="D147" s="124"/>
      <c r="E147" s="125"/>
      <c r="U147" s="193"/>
      <c r="EM147" s="193"/>
    </row>
    <row r="148" spans="1:143" ht="15.75" customHeight="1" x14ac:dyDescent="0.2">
      <c r="A148" s="123"/>
      <c r="B148" s="88"/>
      <c r="D148" s="124"/>
      <c r="E148" s="125"/>
      <c r="U148" s="193"/>
      <c r="EM148" s="193"/>
    </row>
    <row r="149" spans="1:143" ht="15.75" customHeight="1" x14ac:dyDescent="0.2">
      <c r="A149" s="123"/>
      <c r="B149" s="88"/>
      <c r="D149" s="124"/>
      <c r="E149" s="125"/>
      <c r="U149" s="193"/>
      <c r="EM149" s="193"/>
    </row>
    <row r="150" spans="1:143" ht="15.75" customHeight="1" x14ac:dyDescent="0.2">
      <c r="A150" s="123"/>
      <c r="B150" s="88"/>
      <c r="D150" s="124"/>
      <c r="E150" s="125"/>
      <c r="U150" s="193"/>
      <c r="EM150" s="193"/>
    </row>
    <row r="151" spans="1:143" ht="15.75" customHeight="1" x14ac:dyDescent="0.2">
      <c r="A151" s="123"/>
      <c r="B151" s="88"/>
      <c r="D151" s="124"/>
      <c r="E151" s="125"/>
      <c r="U151" s="193"/>
      <c r="EM151" s="193"/>
    </row>
    <row r="152" spans="1:143" ht="15.75" customHeight="1" x14ac:dyDescent="0.2">
      <c r="A152" s="123"/>
      <c r="B152" s="88"/>
      <c r="D152" s="124"/>
      <c r="E152" s="125"/>
      <c r="U152" s="193"/>
      <c r="EM152" s="193"/>
    </row>
    <row r="153" spans="1:143" ht="15.75" customHeight="1" x14ac:dyDescent="0.2">
      <c r="A153" s="123"/>
      <c r="B153" s="88"/>
      <c r="D153" s="124"/>
      <c r="E153" s="125"/>
      <c r="U153" s="193"/>
      <c r="EM153" s="193"/>
    </row>
    <row r="154" spans="1:143" ht="15.75" customHeight="1" x14ac:dyDescent="0.2">
      <c r="A154" s="123"/>
      <c r="B154" s="88"/>
      <c r="D154" s="124"/>
      <c r="E154" s="125"/>
      <c r="U154" s="193"/>
      <c r="EM154" s="193"/>
    </row>
    <row r="155" spans="1:143" ht="15.75" customHeight="1" x14ac:dyDescent="0.2">
      <c r="A155" s="123"/>
      <c r="B155" s="88"/>
      <c r="D155" s="124"/>
      <c r="E155" s="125"/>
      <c r="U155" s="193"/>
      <c r="EM155" s="193"/>
    </row>
    <row r="156" spans="1:143" ht="15.75" customHeight="1" x14ac:dyDescent="0.2">
      <c r="A156" s="123"/>
      <c r="B156" s="88"/>
      <c r="D156" s="124"/>
      <c r="E156" s="125"/>
      <c r="U156" s="193"/>
      <c r="EM156" s="193"/>
    </row>
    <row r="157" spans="1:143" ht="15.75" customHeight="1" x14ac:dyDescent="0.2">
      <c r="A157" s="123"/>
      <c r="B157" s="88"/>
      <c r="D157" s="124"/>
      <c r="E157" s="125"/>
      <c r="U157" s="193"/>
      <c r="EM157" s="193"/>
    </row>
    <row r="158" spans="1:143" ht="15.75" customHeight="1" x14ac:dyDescent="0.2">
      <c r="A158" s="123"/>
      <c r="B158" s="88"/>
      <c r="D158" s="124"/>
      <c r="E158" s="125"/>
      <c r="U158" s="193"/>
      <c r="EM158" s="193"/>
    </row>
    <row r="159" spans="1:143" ht="15.75" customHeight="1" x14ac:dyDescent="0.2">
      <c r="A159" s="123"/>
      <c r="B159" s="88"/>
      <c r="D159" s="124"/>
      <c r="E159" s="125"/>
      <c r="U159" s="193"/>
      <c r="EM159" s="193"/>
    </row>
    <row r="160" spans="1:143" ht="15.75" customHeight="1" x14ac:dyDescent="0.2">
      <c r="A160" s="123"/>
      <c r="B160" s="88"/>
      <c r="D160" s="124"/>
      <c r="E160" s="125"/>
      <c r="U160" s="193"/>
      <c r="EM160" s="193"/>
    </row>
    <row r="161" spans="1:143" ht="15.75" customHeight="1" x14ac:dyDescent="0.2">
      <c r="A161" s="123"/>
      <c r="B161" s="88"/>
      <c r="D161" s="124"/>
      <c r="E161" s="125"/>
      <c r="U161" s="193"/>
      <c r="EM161" s="193"/>
    </row>
    <row r="162" spans="1:143" ht="15.75" customHeight="1" x14ac:dyDescent="0.2">
      <c r="A162" s="123"/>
      <c r="B162" s="88"/>
      <c r="D162" s="124"/>
      <c r="E162" s="125"/>
      <c r="U162" s="193"/>
      <c r="EM162" s="193"/>
    </row>
    <row r="163" spans="1:143" ht="15.75" customHeight="1" x14ac:dyDescent="0.2">
      <c r="A163" s="123"/>
      <c r="B163" s="88"/>
      <c r="D163" s="124"/>
      <c r="E163" s="125"/>
      <c r="U163" s="193"/>
      <c r="EM163" s="193"/>
    </row>
    <row r="164" spans="1:143" ht="15.75" customHeight="1" x14ac:dyDescent="0.2">
      <c r="A164" s="123"/>
      <c r="B164" s="88"/>
      <c r="D164" s="124"/>
      <c r="E164" s="125"/>
      <c r="U164" s="193"/>
      <c r="EM164" s="193"/>
    </row>
    <row r="165" spans="1:143" ht="15.75" customHeight="1" x14ac:dyDescent="0.2">
      <c r="A165" s="123"/>
      <c r="B165" s="88"/>
      <c r="D165" s="124"/>
      <c r="E165" s="125"/>
      <c r="U165" s="193"/>
      <c r="EM165" s="193"/>
    </row>
    <row r="166" spans="1:143" ht="15.75" customHeight="1" x14ac:dyDescent="0.2">
      <c r="A166" s="123"/>
      <c r="B166" s="88"/>
      <c r="D166" s="124"/>
      <c r="E166" s="125"/>
      <c r="U166" s="193"/>
      <c r="EM166" s="193"/>
    </row>
    <row r="167" spans="1:143" ht="15.75" customHeight="1" x14ac:dyDescent="0.2">
      <c r="A167" s="123"/>
      <c r="B167" s="88"/>
      <c r="D167" s="124"/>
      <c r="E167" s="125"/>
      <c r="U167" s="193"/>
      <c r="EM167" s="193"/>
    </row>
    <row r="168" spans="1:143" ht="15.75" customHeight="1" x14ac:dyDescent="0.2">
      <c r="A168" s="123"/>
      <c r="B168" s="88"/>
      <c r="D168" s="124"/>
      <c r="E168" s="125"/>
      <c r="U168" s="193"/>
      <c r="EM168" s="193"/>
    </row>
    <row r="169" spans="1:143" ht="15.75" customHeight="1" x14ac:dyDescent="0.2">
      <c r="A169" s="123"/>
      <c r="B169" s="88"/>
      <c r="D169" s="124"/>
      <c r="E169" s="125"/>
      <c r="U169" s="193"/>
      <c r="EM169" s="193"/>
    </row>
    <row r="170" spans="1:143" ht="15.75" customHeight="1" x14ac:dyDescent="0.2">
      <c r="A170" s="123"/>
      <c r="B170" s="88"/>
      <c r="D170" s="124"/>
      <c r="E170" s="125"/>
      <c r="U170" s="193"/>
      <c r="EM170" s="193"/>
    </row>
    <row r="171" spans="1:143" ht="15.75" customHeight="1" x14ac:dyDescent="0.2">
      <c r="A171" s="123"/>
      <c r="B171" s="88"/>
      <c r="D171" s="124"/>
      <c r="E171" s="125"/>
      <c r="U171" s="193"/>
      <c r="EM171" s="193"/>
    </row>
    <row r="172" spans="1:143" ht="15.75" customHeight="1" x14ac:dyDescent="0.2">
      <c r="A172" s="123"/>
      <c r="B172" s="88"/>
      <c r="D172" s="124"/>
      <c r="E172" s="125"/>
      <c r="U172" s="193"/>
      <c r="EM172" s="193"/>
    </row>
    <row r="173" spans="1:143" ht="15.75" customHeight="1" x14ac:dyDescent="0.2">
      <c r="A173" s="123"/>
      <c r="B173" s="88"/>
      <c r="D173" s="124"/>
      <c r="E173" s="125"/>
      <c r="U173" s="193"/>
      <c r="EM173" s="193"/>
    </row>
    <row r="174" spans="1:143" ht="15.75" customHeight="1" x14ac:dyDescent="0.2">
      <c r="A174" s="123"/>
      <c r="B174" s="88"/>
      <c r="D174" s="124"/>
      <c r="E174" s="125"/>
      <c r="U174" s="193"/>
      <c r="EM174" s="193"/>
    </row>
    <row r="175" spans="1:143" ht="15.75" customHeight="1" x14ac:dyDescent="0.2">
      <c r="A175" s="123"/>
      <c r="B175" s="88"/>
      <c r="D175" s="124"/>
      <c r="E175" s="125"/>
      <c r="U175" s="193"/>
      <c r="EM175" s="193"/>
    </row>
    <row r="176" spans="1:143" ht="15.75" customHeight="1" x14ac:dyDescent="0.2">
      <c r="A176" s="123"/>
      <c r="B176" s="88"/>
      <c r="D176" s="124"/>
      <c r="E176" s="125"/>
      <c r="U176" s="193"/>
      <c r="EM176" s="193"/>
    </row>
    <row r="177" spans="1:143" ht="15.75" customHeight="1" x14ac:dyDescent="0.2">
      <c r="A177" s="123"/>
      <c r="B177" s="88"/>
      <c r="D177" s="124"/>
      <c r="E177" s="125"/>
      <c r="U177" s="193"/>
      <c r="EM177" s="193"/>
    </row>
    <row r="178" spans="1:143" ht="15.75" customHeight="1" x14ac:dyDescent="0.2">
      <c r="A178" s="123"/>
      <c r="B178" s="88"/>
      <c r="D178" s="124"/>
      <c r="E178" s="125"/>
      <c r="U178" s="193"/>
      <c r="EM178" s="193"/>
    </row>
    <row r="179" spans="1:143" ht="15.75" customHeight="1" x14ac:dyDescent="0.2">
      <c r="A179" s="123"/>
      <c r="B179" s="88"/>
      <c r="D179" s="124"/>
      <c r="E179" s="125"/>
      <c r="U179" s="193"/>
      <c r="EM179" s="193"/>
    </row>
    <row r="180" spans="1:143" ht="15.75" customHeight="1" x14ac:dyDescent="0.2">
      <c r="A180" s="123"/>
      <c r="B180" s="88"/>
      <c r="D180" s="124"/>
      <c r="E180" s="125"/>
      <c r="U180" s="193"/>
      <c r="EM180" s="193"/>
    </row>
    <row r="181" spans="1:143" ht="15.75" customHeight="1" x14ac:dyDescent="0.2">
      <c r="A181" s="123"/>
      <c r="B181" s="88"/>
      <c r="D181" s="124"/>
      <c r="E181" s="125"/>
      <c r="U181" s="193"/>
      <c r="EM181" s="193"/>
    </row>
    <row r="182" spans="1:143" ht="15.75" customHeight="1" x14ac:dyDescent="0.2">
      <c r="A182" s="123"/>
      <c r="B182" s="88"/>
      <c r="D182" s="124"/>
      <c r="E182" s="125"/>
      <c r="U182" s="193"/>
      <c r="EM182" s="193"/>
    </row>
    <row r="183" spans="1:143" ht="15.75" customHeight="1" x14ac:dyDescent="0.2">
      <c r="A183" s="123"/>
      <c r="B183" s="88"/>
      <c r="D183" s="124"/>
      <c r="E183" s="125"/>
      <c r="U183" s="193"/>
      <c r="EM183" s="193"/>
    </row>
    <row r="184" spans="1:143" ht="15.75" customHeight="1" x14ac:dyDescent="0.2">
      <c r="A184" s="123"/>
      <c r="B184" s="88"/>
      <c r="D184" s="124"/>
      <c r="E184" s="125"/>
      <c r="U184" s="193"/>
      <c r="EM184" s="193"/>
    </row>
    <row r="185" spans="1:143" ht="15.75" customHeight="1" x14ac:dyDescent="0.2">
      <c r="A185" s="123"/>
      <c r="B185" s="88"/>
      <c r="D185" s="124"/>
      <c r="E185" s="125"/>
      <c r="U185" s="193"/>
      <c r="EM185" s="193"/>
    </row>
    <row r="186" spans="1:143" ht="15.75" customHeight="1" x14ac:dyDescent="0.2">
      <c r="A186" s="123"/>
      <c r="B186" s="88"/>
      <c r="D186" s="124"/>
      <c r="E186" s="125"/>
      <c r="U186" s="193"/>
      <c r="EM186" s="193"/>
    </row>
    <row r="187" spans="1:143" ht="15.75" customHeight="1" x14ac:dyDescent="0.2">
      <c r="A187" s="123"/>
      <c r="B187" s="88"/>
      <c r="D187" s="124"/>
      <c r="E187" s="125"/>
      <c r="U187" s="193"/>
      <c r="EM187" s="193"/>
    </row>
    <row r="188" spans="1:143" ht="15.75" customHeight="1" x14ac:dyDescent="0.2">
      <c r="A188" s="123"/>
      <c r="B188" s="88"/>
      <c r="D188" s="124"/>
      <c r="E188" s="125"/>
      <c r="U188" s="193"/>
      <c r="EM188" s="193"/>
    </row>
    <row r="189" spans="1:143" ht="15.75" customHeight="1" x14ac:dyDescent="0.2">
      <c r="A189" s="123"/>
      <c r="B189" s="88"/>
      <c r="D189" s="124"/>
      <c r="E189" s="125"/>
      <c r="U189" s="193"/>
      <c r="EM189" s="193"/>
    </row>
    <row r="190" spans="1:143" ht="15.75" customHeight="1" x14ac:dyDescent="0.2">
      <c r="A190" s="123"/>
      <c r="B190" s="88"/>
      <c r="D190" s="124"/>
      <c r="E190" s="125"/>
      <c r="U190" s="193"/>
      <c r="EM190" s="193"/>
    </row>
    <row r="191" spans="1:143" ht="15.75" customHeight="1" x14ac:dyDescent="0.2">
      <c r="A191" s="123"/>
      <c r="B191" s="88"/>
      <c r="D191" s="124"/>
      <c r="E191" s="125"/>
      <c r="U191" s="193"/>
      <c r="EM191" s="193"/>
    </row>
    <row r="192" spans="1:143" ht="15.75" customHeight="1" x14ac:dyDescent="0.2">
      <c r="A192" s="123"/>
      <c r="B192" s="88"/>
      <c r="D192" s="124"/>
      <c r="E192" s="125"/>
      <c r="U192" s="193"/>
      <c r="EM192" s="193"/>
    </row>
    <row r="193" spans="1:143" ht="15.75" customHeight="1" x14ac:dyDescent="0.2">
      <c r="A193" s="123"/>
      <c r="B193" s="88"/>
      <c r="D193" s="124"/>
      <c r="E193" s="125"/>
      <c r="U193" s="193"/>
      <c r="EM193" s="193"/>
    </row>
    <row r="194" spans="1:143" ht="15.75" customHeight="1" x14ac:dyDescent="0.2">
      <c r="A194" s="123"/>
      <c r="B194" s="88"/>
      <c r="D194" s="124"/>
      <c r="E194" s="125"/>
      <c r="U194" s="193"/>
      <c r="EM194" s="193"/>
    </row>
    <row r="195" spans="1:143" ht="15.75" customHeight="1" x14ac:dyDescent="0.2">
      <c r="A195" s="123"/>
      <c r="B195" s="88"/>
      <c r="D195" s="124"/>
      <c r="E195" s="125"/>
      <c r="U195" s="193"/>
      <c r="EM195" s="193"/>
    </row>
    <row r="196" spans="1:143" ht="15.75" customHeight="1" x14ac:dyDescent="0.2">
      <c r="A196" s="123"/>
      <c r="B196" s="88"/>
      <c r="D196" s="124"/>
      <c r="E196" s="125"/>
      <c r="U196" s="193"/>
      <c r="EM196" s="193"/>
    </row>
    <row r="197" spans="1:143" ht="15.75" customHeight="1" x14ac:dyDescent="0.2">
      <c r="A197" s="123"/>
      <c r="B197" s="88"/>
      <c r="D197" s="124"/>
      <c r="E197" s="125"/>
      <c r="U197" s="193"/>
      <c r="EM197" s="193"/>
    </row>
    <row r="198" spans="1:143" ht="15.75" customHeight="1" x14ac:dyDescent="0.2">
      <c r="A198" s="123"/>
      <c r="B198" s="88"/>
      <c r="D198" s="124"/>
      <c r="E198" s="125"/>
      <c r="U198" s="193"/>
      <c r="EM198" s="193"/>
    </row>
    <row r="199" spans="1:143" ht="15.75" customHeight="1" x14ac:dyDescent="0.2">
      <c r="A199" s="123"/>
      <c r="B199" s="88"/>
      <c r="D199" s="124"/>
      <c r="E199" s="125"/>
      <c r="U199" s="193"/>
      <c r="EM199" s="193"/>
    </row>
    <row r="200" spans="1:143" ht="15.75" customHeight="1" x14ac:dyDescent="0.2">
      <c r="A200" s="123"/>
      <c r="B200" s="88"/>
      <c r="D200" s="124"/>
      <c r="E200" s="125"/>
      <c r="U200" s="193"/>
      <c r="EM200" s="193"/>
    </row>
    <row r="201" spans="1:143" ht="15.75" customHeight="1" x14ac:dyDescent="0.2">
      <c r="A201" s="123"/>
      <c r="B201" s="88"/>
      <c r="D201" s="124"/>
      <c r="E201" s="125"/>
      <c r="U201" s="193"/>
      <c r="EM201" s="193"/>
    </row>
    <row r="202" spans="1:143" ht="15.75" customHeight="1" x14ac:dyDescent="0.2">
      <c r="A202" s="123"/>
      <c r="B202" s="88"/>
      <c r="D202" s="124"/>
      <c r="E202" s="125"/>
      <c r="U202" s="193"/>
      <c r="EM202" s="193"/>
    </row>
    <row r="203" spans="1:143" ht="15.75" customHeight="1" x14ac:dyDescent="0.2">
      <c r="A203" s="123"/>
      <c r="B203" s="88"/>
      <c r="D203" s="124"/>
      <c r="E203" s="125"/>
      <c r="U203" s="193"/>
      <c r="EM203" s="193"/>
    </row>
    <row r="204" spans="1:143" ht="15.75" customHeight="1" x14ac:dyDescent="0.2">
      <c r="A204" s="123"/>
      <c r="B204" s="88"/>
      <c r="D204" s="124"/>
      <c r="E204" s="125"/>
      <c r="U204" s="193"/>
      <c r="EM204" s="193"/>
    </row>
    <row r="205" spans="1:143" ht="15.75" customHeight="1" x14ac:dyDescent="0.2">
      <c r="A205" s="123"/>
      <c r="B205" s="88"/>
      <c r="D205" s="124"/>
      <c r="E205" s="125"/>
      <c r="U205" s="193"/>
      <c r="EM205" s="193"/>
    </row>
    <row r="206" spans="1:143" ht="15.75" customHeight="1" x14ac:dyDescent="0.2">
      <c r="A206" s="123"/>
      <c r="B206" s="88"/>
      <c r="D206" s="124"/>
      <c r="E206" s="125"/>
      <c r="U206" s="193"/>
      <c r="EM206" s="193"/>
    </row>
    <row r="207" spans="1:143" ht="15.75" customHeight="1" x14ac:dyDescent="0.2">
      <c r="A207" s="123"/>
      <c r="B207" s="88"/>
      <c r="D207" s="124"/>
      <c r="E207" s="125"/>
      <c r="U207" s="193"/>
      <c r="EM207" s="193"/>
    </row>
    <row r="208" spans="1:143" ht="15.75" customHeight="1" x14ac:dyDescent="0.2">
      <c r="A208" s="123"/>
      <c r="B208" s="88"/>
      <c r="D208" s="124"/>
      <c r="E208" s="125"/>
      <c r="U208" s="193"/>
      <c r="EM208" s="193"/>
    </row>
    <row r="209" spans="1:143" ht="15.75" customHeight="1" x14ac:dyDescent="0.2">
      <c r="A209" s="123"/>
      <c r="B209" s="88"/>
      <c r="D209" s="124"/>
      <c r="E209" s="125"/>
      <c r="U209" s="193"/>
      <c r="EM209" s="193"/>
    </row>
    <row r="210" spans="1:143" ht="15.75" customHeight="1" x14ac:dyDescent="0.2">
      <c r="A210" s="123"/>
      <c r="B210" s="88"/>
      <c r="D210" s="124"/>
      <c r="E210" s="125"/>
      <c r="U210" s="193"/>
      <c r="EM210" s="193"/>
    </row>
    <row r="211" spans="1:143" ht="15.75" customHeight="1" x14ac:dyDescent="0.2">
      <c r="A211" s="123"/>
      <c r="B211" s="88"/>
      <c r="D211" s="124"/>
      <c r="E211" s="125"/>
      <c r="U211" s="193"/>
      <c r="EM211" s="193"/>
    </row>
    <row r="212" spans="1:143" ht="15.75" customHeight="1" x14ac:dyDescent="0.2">
      <c r="A212" s="123"/>
      <c r="B212" s="88"/>
      <c r="D212" s="124"/>
      <c r="E212" s="125"/>
      <c r="U212" s="193"/>
      <c r="EM212" s="193"/>
    </row>
    <row r="213" spans="1:143" ht="15.75" customHeight="1" x14ac:dyDescent="0.2">
      <c r="A213" s="123"/>
      <c r="B213" s="88"/>
      <c r="D213" s="124"/>
      <c r="E213" s="125"/>
      <c r="U213" s="193"/>
      <c r="EM213" s="193"/>
    </row>
    <row r="214" spans="1:143" ht="15.75" customHeight="1" x14ac:dyDescent="0.2">
      <c r="A214" s="123"/>
      <c r="B214" s="88"/>
      <c r="D214" s="124"/>
      <c r="E214" s="125"/>
      <c r="U214" s="193"/>
      <c r="EM214" s="193"/>
    </row>
    <row r="215" spans="1:143" ht="15.75" customHeight="1" x14ac:dyDescent="0.2">
      <c r="A215" s="123"/>
      <c r="B215" s="88"/>
      <c r="D215" s="124"/>
      <c r="E215" s="125"/>
      <c r="U215" s="193"/>
      <c r="EM215" s="193"/>
    </row>
    <row r="216" spans="1:143" ht="15.75" customHeight="1" x14ac:dyDescent="0.2">
      <c r="A216" s="123"/>
      <c r="B216" s="88"/>
      <c r="D216" s="124"/>
      <c r="E216" s="125"/>
      <c r="U216" s="193"/>
      <c r="EM216" s="193"/>
    </row>
    <row r="217" spans="1:143" ht="15.75" customHeight="1" x14ac:dyDescent="0.2">
      <c r="A217" s="123"/>
      <c r="B217" s="88"/>
      <c r="D217" s="124"/>
      <c r="E217" s="125"/>
      <c r="U217" s="193"/>
      <c r="EM217" s="193"/>
    </row>
    <row r="218" spans="1:143" ht="15.75" customHeight="1" x14ac:dyDescent="0.2">
      <c r="A218" s="123"/>
      <c r="B218" s="88"/>
      <c r="D218" s="124"/>
      <c r="E218" s="125"/>
      <c r="U218" s="193"/>
      <c r="EM218" s="193"/>
    </row>
    <row r="219" spans="1:143" ht="15.75" customHeight="1" x14ac:dyDescent="0.2">
      <c r="A219" s="123"/>
      <c r="B219" s="88"/>
      <c r="D219" s="124"/>
      <c r="E219" s="125"/>
      <c r="U219" s="193"/>
      <c r="EM219" s="193"/>
    </row>
    <row r="220" spans="1:143" ht="15.75" customHeight="1" x14ac:dyDescent="0.2">
      <c r="A220" s="123"/>
      <c r="B220" s="88"/>
      <c r="D220" s="124"/>
      <c r="E220" s="125"/>
      <c r="U220" s="193"/>
      <c r="EM220" s="193"/>
    </row>
    <row r="221" spans="1:143" ht="15.75" customHeight="1" x14ac:dyDescent="0.2">
      <c r="A221" s="123"/>
      <c r="B221" s="88"/>
      <c r="D221" s="124"/>
      <c r="E221" s="125"/>
      <c r="U221" s="193"/>
      <c r="EM221" s="193"/>
    </row>
    <row r="222" spans="1:143" ht="15.75" customHeight="1" x14ac:dyDescent="0.2">
      <c r="A222" s="123"/>
      <c r="B222" s="88"/>
      <c r="D222" s="124"/>
      <c r="E222" s="125"/>
      <c r="U222" s="193"/>
      <c r="EM222" s="193"/>
    </row>
    <row r="223" spans="1:143" ht="15.75" customHeight="1" x14ac:dyDescent="0.2">
      <c r="A223" s="123"/>
      <c r="B223" s="88"/>
      <c r="D223" s="124"/>
      <c r="E223" s="125"/>
      <c r="U223" s="193"/>
      <c r="EM223" s="193"/>
    </row>
    <row r="224" spans="1:143" ht="15.75" customHeight="1" x14ac:dyDescent="0.2">
      <c r="A224" s="123"/>
      <c r="B224" s="88"/>
      <c r="D224" s="124"/>
      <c r="E224" s="125"/>
      <c r="U224" s="193"/>
      <c r="EM224" s="193"/>
    </row>
    <row r="225" spans="1:143" ht="15.75" customHeight="1" x14ac:dyDescent="0.2">
      <c r="A225" s="123"/>
      <c r="B225" s="88"/>
      <c r="D225" s="124"/>
      <c r="E225" s="125"/>
      <c r="U225" s="193"/>
      <c r="EM225" s="193"/>
    </row>
    <row r="226" spans="1:143" ht="15.75" customHeight="1" x14ac:dyDescent="0.2">
      <c r="A226" s="123"/>
      <c r="B226" s="88"/>
      <c r="D226" s="124"/>
      <c r="E226" s="125"/>
      <c r="U226" s="193"/>
      <c r="EM226" s="193"/>
    </row>
    <row r="227" spans="1:143" ht="15.75" customHeight="1" x14ac:dyDescent="0.2">
      <c r="A227" s="123"/>
      <c r="B227" s="88"/>
      <c r="D227" s="124"/>
      <c r="E227" s="125"/>
      <c r="U227" s="193"/>
      <c r="EM227" s="193"/>
    </row>
    <row r="228" spans="1:143" ht="15.75" customHeight="1" x14ac:dyDescent="0.2">
      <c r="A228" s="123"/>
      <c r="B228" s="88"/>
      <c r="D228" s="124"/>
      <c r="E228" s="125"/>
      <c r="U228" s="193"/>
      <c r="EM228" s="193"/>
    </row>
    <row r="229" spans="1:143" ht="15.75" customHeight="1" x14ac:dyDescent="0.2">
      <c r="A229" s="123"/>
      <c r="B229" s="88"/>
      <c r="D229" s="124"/>
      <c r="E229" s="125"/>
      <c r="U229" s="193"/>
      <c r="EM229" s="193"/>
    </row>
    <row r="230" spans="1:143" ht="15.75" customHeight="1" x14ac:dyDescent="0.2">
      <c r="A230" s="123"/>
      <c r="B230" s="88"/>
      <c r="D230" s="124"/>
      <c r="E230" s="125"/>
      <c r="U230" s="193"/>
      <c r="EM230" s="193"/>
    </row>
    <row r="231" spans="1:143" ht="15.75" customHeight="1" x14ac:dyDescent="0.2">
      <c r="A231" s="123"/>
      <c r="B231" s="88"/>
      <c r="D231" s="124"/>
      <c r="E231" s="125"/>
      <c r="U231" s="193"/>
      <c r="EM231" s="193"/>
    </row>
    <row r="232" spans="1:143" ht="15.75" customHeight="1" x14ac:dyDescent="0.2">
      <c r="A232" s="123"/>
      <c r="B232" s="88"/>
      <c r="D232" s="124"/>
      <c r="E232" s="125"/>
      <c r="U232" s="193"/>
      <c r="EM232" s="193"/>
    </row>
    <row r="233" spans="1:143" ht="15.75" customHeight="1" x14ac:dyDescent="0.2">
      <c r="A233" s="123"/>
      <c r="B233" s="88"/>
      <c r="D233" s="124"/>
      <c r="E233" s="125"/>
      <c r="U233" s="193"/>
      <c r="EM233" s="193"/>
    </row>
    <row r="234" spans="1:143" ht="15.75" customHeight="1" x14ac:dyDescent="0.2">
      <c r="A234" s="123"/>
      <c r="B234" s="88"/>
      <c r="D234" s="124"/>
      <c r="E234" s="125"/>
      <c r="U234" s="193"/>
      <c r="EM234" s="193"/>
    </row>
    <row r="235" spans="1:143" ht="15.75" customHeight="1" x14ac:dyDescent="0.2">
      <c r="A235" s="123"/>
      <c r="B235" s="88"/>
      <c r="D235" s="124"/>
      <c r="E235" s="125"/>
      <c r="U235" s="193"/>
      <c r="EM235" s="193"/>
    </row>
    <row r="236" spans="1:143" ht="15.75" customHeight="1" x14ac:dyDescent="0.2">
      <c r="A236" s="123"/>
      <c r="B236" s="88"/>
      <c r="D236" s="124"/>
      <c r="E236" s="125"/>
      <c r="U236" s="193"/>
      <c r="EM236" s="193"/>
    </row>
    <row r="237" spans="1:143" ht="15.75" customHeight="1" x14ac:dyDescent="0.2">
      <c r="A237" s="123"/>
      <c r="B237" s="88"/>
      <c r="D237" s="124"/>
      <c r="E237" s="125"/>
      <c r="U237" s="193"/>
      <c r="EM237" s="193"/>
    </row>
    <row r="238" spans="1:143" ht="15.75" customHeight="1" x14ac:dyDescent="0.2">
      <c r="A238" s="123"/>
      <c r="B238" s="88"/>
      <c r="D238" s="124"/>
      <c r="E238" s="125"/>
      <c r="U238" s="193"/>
      <c r="EM238" s="193"/>
    </row>
    <row r="239" spans="1:143" ht="15.75" customHeight="1" x14ac:dyDescent="0.2">
      <c r="A239" s="123"/>
      <c r="B239" s="88"/>
      <c r="D239" s="124"/>
      <c r="E239" s="125"/>
      <c r="U239" s="193"/>
      <c r="EM239" s="193"/>
    </row>
    <row r="240" spans="1:143" ht="15.75" customHeight="1" x14ac:dyDescent="0.2">
      <c r="A240" s="123"/>
      <c r="B240" s="88"/>
      <c r="D240" s="124"/>
      <c r="E240" s="125"/>
      <c r="U240" s="193"/>
      <c r="EM240" s="193"/>
    </row>
    <row r="241" spans="1:143" ht="15.75" customHeight="1" x14ac:dyDescent="0.2">
      <c r="A241" s="123"/>
      <c r="B241" s="88"/>
      <c r="D241" s="124"/>
      <c r="E241" s="125"/>
      <c r="U241" s="193"/>
      <c r="EM241" s="193"/>
    </row>
    <row r="242" spans="1:143" ht="15.75" customHeight="1" x14ac:dyDescent="0.2">
      <c r="A242" s="123"/>
      <c r="B242" s="88"/>
      <c r="D242" s="124"/>
      <c r="E242" s="125"/>
      <c r="U242" s="193"/>
      <c r="EM242" s="193"/>
    </row>
    <row r="243" spans="1:143" ht="15.75" customHeight="1" x14ac:dyDescent="0.2">
      <c r="A243" s="123"/>
      <c r="B243" s="88"/>
      <c r="D243" s="124"/>
      <c r="E243" s="125"/>
      <c r="U243" s="193"/>
      <c r="EM243" s="193"/>
    </row>
    <row r="244" spans="1:143" ht="15.75" customHeight="1" x14ac:dyDescent="0.2">
      <c r="A244" s="123"/>
      <c r="B244" s="88"/>
      <c r="D244" s="124"/>
      <c r="E244" s="125"/>
      <c r="U244" s="193"/>
      <c r="EM244" s="193"/>
    </row>
    <row r="245" spans="1:143" ht="15.75" customHeight="1" x14ac:dyDescent="0.2">
      <c r="A245" s="123"/>
      <c r="B245" s="88"/>
      <c r="D245" s="124"/>
      <c r="E245" s="125"/>
      <c r="U245" s="193"/>
      <c r="EM245" s="193"/>
    </row>
    <row r="246" spans="1:143" ht="15.75" customHeight="1" x14ac:dyDescent="0.2">
      <c r="A246" s="123"/>
      <c r="B246" s="88"/>
      <c r="D246" s="124"/>
      <c r="E246" s="125"/>
      <c r="U246" s="193"/>
      <c r="EM246" s="193"/>
    </row>
    <row r="247" spans="1:143" ht="15.75" customHeight="1" x14ac:dyDescent="0.2">
      <c r="A247" s="123"/>
      <c r="B247" s="88"/>
      <c r="D247" s="124"/>
      <c r="E247" s="125"/>
      <c r="U247" s="193"/>
      <c r="EM247" s="193"/>
    </row>
    <row r="248" spans="1:143" ht="15.75" customHeight="1" x14ac:dyDescent="0.2">
      <c r="A248" s="123"/>
      <c r="B248" s="88"/>
      <c r="D248" s="124"/>
      <c r="E248" s="125"/>
      <c r="U248" s="193"/>
      <c r="EM248" s="193"/>
    </row>
    <row r="249" spans="1:143" ht="15.75" customHeight="1" x14ac:dyDescent="0.2">
      <c r="A249" s="123"/>
      <c r="B249" s="88"/>
      <c r="D249" s="124"/>
      <c r="E249" s="125"/>
      <c r="U249" s="193"/>
      <c r="EM249" s="193"/>
    </row>
    <row r="250" spans="1:143" ht="15.75" customHeight="1" x14ac:dyDescent="0.2">
      <c r="A250" s="123"/>
      <c r="B250" s="88"/>
      <c r="D250" s="124"/>
      <c r="E250" s="125"/>
      <c r="U250" s="193"/>
      <c r="EM250" s="193"/>
    </row>
    <row r="251" spans="1:143" ht="15.75" customHeight="1" x14ac:dyDescent="0.2">
      <c r="A251" s="123"/>
      <c r="B251" s="88"/>
      <c r="D251" s="124"/>
      <c r="E251" s="125"/>
      <c r="U251" s="193"/>
      <c r="EM251" s="193"/>
    </row>
    <row r="252" spans="1:143" ht="15.75" customHeight="1" x14ac:dyDescent="0.2">
      <c r="A252" s="123"/>
      <c r="B252" s="88"/>
      <c r="D252" s="124"/>
      <c r="E252" s="125"/>
      <c r="U252" s="193"/>
      <c r="EM252" s="193"/>
    </row>
    <row r="253" spans="1:143" ht="15.75" customHeight="1" x14ac:dyDescent="0.2">
      <c r="A253" s="123"/>
      <c r="B253" s="88"/>
      <c r="D253" s="124"/>
      <c r="E253" s="125"/>
      <c r="U253" s="193"/>
      <c r="EM253" s="193"/>
    </row>
    <row r="254" spans="1:143" ht="15.75" customHeight="1" x14ac:dyDescent="0.2">
      <c r="A254" s="123"/>
      <c r="B254" s="88"/>
      <c r="D254" s="124"/>
      <c r="E254" s="125"/>
      <c r="U254" s="193"/>
      <c r="EM254" s="193"/>
    </row>
    <row r="255" spans="1:143" ht="15.75" customHeight="1" x14ac:dyDescent="0.2">
      <c r="A255" s="123"/>
      <c r="B255" s="88"/>
      <c r="D255" s="124"/>
      <c r="E255" s="125"/>
      <c r="U255" s="193"/>
      <c r="EM255" s="193"/>
    </row>
    <row r="256" spans="1:143" ht="15.75" customHeight="1" x14ac:dyDescent="0.2">
      <c r="A256" s="123"/>
      <c r="B256" s="88"/>
      <c r="D256" s="124"/>
      <c r="E256" s="125"/>
      <c r="U256" s="193"/>
      <c r="EM256" s="193"/>
    </row>
    <row r="257" spans="1:143" ht="15.75" customHeight="1" x14ac:dyDescent="0.2">
      <c r="A257" s="123"/>
      <c r="B257" s="88"/>
      <c r="D257" s="124"/>
      <c r="E257" s="125"/>
      <c r="U257" s="193"/>
      <c r="EM257" s="193"/>
    </row>
    <row r="258" spans="1:143" ht="15.75" customHeight="1" x14ac:dyDescent="0.2">
      <c r="A258" s="123"/>
      <c r="B258" s="88"/>
      <c r="D258" s="124"/>
      <c r="E258" s="125"/>
      <c r="U258" s="193"/>
      <c r="EM258" s="193"/>
    </row>
    <row r="259" spans="1:143" ht="15.75" customHeight="1" x14ac:dyDescent="0.2">
      <c r="A259" s="123"/>
      <c r="B259" s="88"/>
      <c r="D259" s="124"/>
      <c r="E259" s="125"/>
      <c r="U259" s="193"/>
      <c r="EM259" s="193"/>
    </row>
    <row r="260" spans="1:143" ht="15.75" customHeight="1" x14ac:dyDescent="0.2">
      <c r="A260" s="123"/>
      <c r="B260" s="88"/>
      <c r="D260" s="124"/>
      <c r="E260" s="125"/>
      <c r="U260" s="193"/>
      <c r="EM260" s="193"/>
    </row>
    <row r="261" spans="1:143" ht="15.75" customHeight="1" x14ac:dyDescent="0.2">
      <c r="A261" s="123"/>
      <c r="B261" s="88"/>
      <c r="D261" s="124"/>
      <c r="E261" s="125"/>
      <c r="U261" s="193"/>
      <c r="EM261" s="193"/>
    </row>
    <row r="262" spans="1:143" ht="15.75" customHeight="1" x14ac:dyDescent="0.2">
      <c r="A262" s="123"/>
      <c r="B262" s="88"/>
      <c r="D262" s="124"/>
      <c r="E262" s="125"/>
      <c r="U262" s="193"/>
      <c r="EM262" s="193"/>
    </row>
    <row r="263" spans="1:143" ht="15.75" customHeight="1" x14ac:dyDescent="0.2">
      <c r="A263" s="123"/>
      <c r="B263" s="88"/>
      <c r="D263" s="124"/>
      <c r="E263" s="125"/>
      <c r="U263" s="193"/>
      <c r="EM263" s="193"/>
    </row>
    <row r="264" spans="1:143" ht="15.75" customHeight="1" x14ac:dyDescent="0.2">
      <c r="A264" s="123"/>
      <c r="B264" s="88"/>
      <c r="D264" s="124"/>
      <c r="E264" s="125"/>
      <c r="U264" s="193"/>
      <c r="EM264" s="193"/>
    </row>
    <row r="265" spans="1:143" ht="15.75" customHeight="1" x14ac:dyDescent="0.2">
      <c r="A265" s="123"/>
      <c r="B265" s="88"/>
      <c r="D265" s="124"/>
      <c r="E265" s="125"/>
      <c r="U265" s="193"/>
      <c r="EM265" s="193"/>
    </row>
    <row r="266" spans="1:143" ht="15.75" customHeight="1" x14ac:dyDescent="0.2">
      <c r="A266" s="123"/>
      <c r="B266" s="88"/>
      <c r="D266" s="124"/>
      <c r="E266" s="125"/>
      <c r="U266" s="193"/>
      <c r="EM266" s="193"/>
    </row>
    <row r="267" spans="1:143" ht="15.75" customHeight="1" x14ac:dyDescent="0.2">
      <c r="A267" s="123"/>
      <c r="B267" s="88"/>
      <c r="D267" s="124"/>
      <c r="E267" s="125"/>
      <c r="U267" s="193"/>
      <c r="EM267" s="193"/>
    </row>
    <row r="268" spans="1:143" ht="15.75" customHeight="1" x14ac:dyDescent="0.2">
      <c r="A268" s="123"/>
      <c r="B268" s="88"/>
      <c r="D268" s="124"/>
      <c r="E268" s="125"/>
      <c r="U268" s="193"/>
      <c r="EM268" s="193"/>
    </row>
    <row r="269" spans="1:143" ht="15.75" customHeight="1" x14ac:dyDescent="0.2">
      <c r="A269" s="123"/>
      <c r="B269" s="88"/>
      <c r="D269" s="124"/>
      <c r="E269" s="125"/>
      <c r="U269" s="193"/>
      <c r="EM269" s="193"/>
    </row>
    <row r="270" spans="1:143" ht="15.75" customHeight="1" x14ac:dyDescent="0.2">
      <c r="A270" s="123"/>
      <c r="B270" s="88"/>
      <c r="D270" s="124"/>
      <c r="E270" s="125"/>
      <c r="U270" s="193"/>
      <c r="EM270" s="193"/>
    </row>
    <row r="271" spans="1:143" ht="15.75" customHeight="1" x14ac:dyDescent="0.2">
      <c r="A271" s="123"/>
      <c r="B271" s="88"/>
      <c r="D271" s="124"/>
      <c r="E271" s="125"/>
      <c r="U271" s="193"/>
      <c r="EM271" s="193"/>
    </row>
    <row r="272" spans="1:143" ht="15.75" customHeight="1" x14ac:dyDescent="0.2">
      <c r="A272" s="123"/>
      <c r="B272" s="88"/>
      <c r="D272" s="124"/>
      <c r="E272" s="125"/>
      <c r="U272" s="193"/>
      <c r="EM272" s="193"/>
    </row>
    <row r="273" spans="1:143" ht="15.75" customHeight="1" x14ac:dyDescent="0.2">
      <c r="A273" s="123"/>
      <c r="B273" s="88"/>
      <c r="D273" s="124"/>
      <c r="E273" s="125"/>
      <c r="U273" s="193"/>
      <c r="EM273" s="193"/>
    </row>
    <row r="274" spans="1:143" ht="15.75" customHeight="1" x14ac:dyDescent="0.2">
      <c r="A274" s="123"/>
      <c r="B274" s="88"/>
      <c r="D274" s="124"/>
      <c r="E274" s="125"/>
      <c r="U274" s="193"/>
      <c r="EM274" s="193"/>
    </row>
    <row r="275" spans="1:143" ht="15.75" customHeight="1" x14ac:dyDescent="0.2">
      <c r="A275" s="123"/>
      <c r="B275" s="88"/>
      <c r="D275" s="124"/>
      <c r="E275" s="125"/>
      <c r="U275" s="193"/>
      <c r="EM275" s="193"/>
    </row>
    <row r="276" spans="1:143" ht="15.75" customHeight="1" x14ac:dyDescent="0.2">
      <c r="A276" s="123"/>
      <c r="B276" s="88"/>
      <c r="D276" s="124"/>
      <c r="E276" s="125"/>
      <c r="U276" s="193"/>
      <c r="EM276" s="193"/>
    </row>
    <row r="277" spans="1:143" ht="15.75" customHeight="1" x14ac:dyDescent="0.2">
      <c r="A277" s="123"/>
      <c r="B277" s="88"/>
      <c r="D277" s="124"/>
      <c r="E277" s="125"/>
      <c r="U277" s="193"/>
      <c r="EM277" s="193"/>
    </row>
    <row r="278" spans="1:143" ht="15.75" customHeight="1" x14ac:dyDescent="0.2">
      <c r="A278" s="123"/>
      <c r="B278" s="88"/>
      <c r="D278" s="124"/>
      <c r="E278" s="125"/>
      <c r="U278" s="193"/>
      <c r="EM278" s="193"/>
    </row>
    <row r="279" spans="1:143" ht="15.75" customHeight="1" x14ac:dyDescent="0.2">
      <c r="A279" s="123"/>
      <c r="B279" s="88"/>
      <c r="D279" s="124"/>
      <c r="E279" s="125"/>
      <c r="U279" s="193"/>
      <c r="EM279" s="193"/>
    </row>
    <row r="280" spans="1:143" ht="15.75" customHeight="1" x14ac:dyDescent="0.2">
      <c r="A280" s="123"/>
      <c r="B280" s="88"/>
      <c r="D280" s="124"/>
      <c r="E280" s="125"/>
      <c r="U280" s="193"/>
      <c r="EM280" s="193"/>
    </row>
    <row r="281" spans="1:143" ht="15.75" customHeight="1" x14ac:dyDescent="0.2">
      <c r="A281" s="123"/>
      <c r="B281" s="88"/>
      <c r="D281" s="124"/>
      <c r="E281" s="125"/>
      <c r="U281" s="193"/>
      <c r="EM281" s="193"/>
    </row>
    <row r="282" spans="1:143" ht="15.75" customHeight="1" x14ac:dyDescent="0.2">
      <c r="A282" s="123"/>
      <c r="B282" s="88"/>
      <c r="D282" s="124"/>
      <c r="E282" s="125"/>
      <c r="U282" s="193"/>
      <c r="EM282" s="193"/>
    </row>
    <row r="283" spans="1:143" ht="15.75" customHeight="1" x14ac:dyDescent="0.2">
      <c r="A283" s="123"/>
      <c r="B283" s="88"/>
      <c r="D283" s="124"/>
      <c r="E283" s="125"/>
      <c r="U283" s="193"/>
      <c r="EM283" s="193"/>
    </row>
    <row r="284" spans="1:143" ht="15.75" customHeight="1" x14ac:dyDescent="0.2">
      <c r="A284" s="123"/>
      <c r="B284" s="88"/>
      <c r="D284" s="124"/>
      <c r="E284" s="125"/>
      <c r="U284" s="193"/>
      <c r="EM284" s="193"/>
    </row>
    <row r="285" spans="1:143" ht="15.75" customHeight="1" x14ac:dyDescent="0.2">
      <c r="A285" s="123"/>
      <c r="B285" s="88"/>
      <c r="D285" s="124"/>
      <c r="E285" s="125"/>
      <c r="U285" s="193"/>
      <c r="EM285" s="193"/>
    </row>
    <row r="286" spans="1:143" ht="15.75" customHeight="1" x14ac:dyDescent="0.2">
      <c r="A286" s="123"/>
      <c r="B286" s="88"/>
      <c r="D286" s="124"/>
      <c r="E286" s="125"/>
      <c r="U286" s="193"/>
      <c r="EM286" s="193"/>
    </row>
    <row r="287" spans="1:143" ht="15.75" customHeight="1" x14ac:dyDescent="0.2">
      <c r="A287" s="123"/>
      <c r="B287" s="88"/>
      <c r="D287" s="124"/>
      <c r="E287" s="125"/>
      <c r="U287" s="193"/>
      <c r="EM287" s="193"/>
    </row>
    <row r="288" spans="1:143" ht="15.75" customHeight="1" x14ac:dyDescent="0.2">
      <c r="A288" s="123"/>
      <c r="B288" s="88"/>
      <c r="D288" s="124"/>
      <c r="E288" s="125"/>
      <c r="U288" s="193"/>
      <c r="EM288" s="193"/>
    </row>
    <row r="289" spans="1:143" ht="15.75" customHeight="1" x14ac:dyDescent="0.2">
      <c r="A289" s="123"/>
      <c r="B289" s="88"/>
      <c r="D289" s="124"/>
      <c r="E289" s="125"/>
      <c r="U289" s="193"/>
      <c r="EM289" s="193"/>
    </row>
    <row r="290" spans="1:143" ht="15.75" customHeight="1" x14ac:dyDescent="0.2">
      <c r="A290" s="123"/>
      <c r="B290" s="88"/>
      <c r="D290" s="124"/>
      <c r="E290" s="125"/>
      <c r="U290" s="193"/>
      <c r="EM290" s="193"/>
    </row>
    <row r="291" spans="1:143" ht="15.75" customHeight="1" x14ac:dyDescent="0.2">
      <c r="A291" s="123"/>
      <c r="B291" s="88"/>
      <c r="D291" s="124"/>
      <c r="E291" s="125"/>
      <c r="U291" s="193"/>
      <c r="EM291" s="193"/>
    </row>
    <row r="292" spans="1:143" ht="15.75" customHeight="1" x14ac:dyDescent="0.2">
      <c r="A292" s="123"/>
      <c r="B292" s="88"/>
      <c r="D292" s="124"/>
      <c r="E292" s="125"/>
      <c r="U292" s="193"/>
      <c r="EM292" s="193"/>
    </row>
    <row r="293" spans="1:143" ht="15.75" customHeight="1" x14ac:dyDescent="0.2">
      <c r="A293" s="123"/>
      <c r="B293" s="88"/>
      <c r="D293" s="124"/>
      <c r="E293" s="125"/>
      <c r="U293" s="193"/>
      <c r="EM293" s="193"/>
    </row>
    <row r="294" spans="1:143" ht="15.75" customHeight="1" x14ac:dyDescent="0.2">
      <c r="A294" s="123"/>
      <c r="B294" s="88"/>
      <c r="D294" s="124"/>
      <c r="E294" s="125"/>
      <c r="U294" s="193"/>
      <c r="EM294" s="193"/>
    </row>
    <row r="295" spans="1:143" ht="15.75" customHeight="1" x14ac:dyDescent="0.2">
      <c r="A295" s="123"/>
      <c r="B295" s="88"/>
      <c r="D295" s="124"/>
      <c r="E295" s="125"/>
      <c r="U295" s="193"/>
      <c r="EM295" s="193"/>
    </row>
    <row r="296" spans="1:143" ht="15.75" customHeight="1" x14ac:dyDescent="0.2">
      <c r="A296" s="123"/>
      <c r="B296" s="88"/>
      <c r="D296" s="124"/>
      <c r="E296" s="125"/>
      <c r="U296" s="193"/>
      <c r="EM296" s="193"/>
    </row>
    <row r="297" spans="1:143" ht="15.75" customHeight="1" x14ac:dyDescent="0.2">
      <c r="A297" s="123"/>
      <c r="B297" s="88"/>
      <c r="D297" s="124"/>
      <c r="E297" s="125"/>
      <c r="U297" s="193"/>
      <c r="EM297" s="193"/>
    </row>
    <row r="298" spans="1:143" ht="15.75" customHeight="1" x14ac:dyDescent="0.2">
      <c r="A298" s="123"/>
      <c r="B298" s="88"/>
      <c r="D298" s="124"/>
      <c r="E298" s="125"/>
      <c r="U298" s="193"/>
      <c r="EM298" s="193"/>
    </row>
    <row r="299" spans="1:143" ht="15.75" customHeight="1" x14ac:dyDescent="0.2">
      <c r="A299" s="123"/>
      <c r="B299" s="88"/>
      <c r="D299" s="124"/>
      <c r="E299" s="125"/>
      <c r="U299" s="193"/>
      <c r="EM299" s="193"/>
    </row>
    <row r="300" spans="1:143" ht="15.75" customHeight="1" x14ac:dyDescent="0.2">
      <c r="A300" s="123"/>
      <c r="B300" s="88"/>
      <c r="D300" s="124"/>
      <c r="E300" s="125"/>
      <c r="U300" s="193"/>
      <c r="EM300" s="193"/>
    </row>
    <row r="301" spans="1:143" ht="15.75" customHeight="1" x14ac:dyDescent="0.2">
      <c r="A301" s="123"/>
      <c r="B301" s="88"/>
      <c r="D301" s="124"/>
      <c r="E301" s="125"/>
      <c r="U301" s="193"/>
      <c r="EM301" s="193"/>
    </row>
    <row r="302" spans="1:143" ht="15.75" customHeight="1" x14ac:dyDescent="0.2">
      <c r="A302" s="123"/>
      <c r="B302" s="88"/>
      <c r="D302" s="124"/>
      <c r="E302" s="125"/>
      <c r="U302" s="193"/>
      <c r="EM302" s="193"/>
    </row>
    <row r="303" spans="1:143" ht="15.75" customHeight="1" x14ac:dyDescent="0.2">
      <c r="A303" s="123"/>
      <c r="B303" s="88"/>
      <c r="D303" s="124"/>
      <c r="E303" s="125"/>
      <c r="U303" s="193"/>
      <c r="EM303" s="193"/>
    </row>
    <row r="304" spans="1:143" ht="15.75" customHeight="1" x14ac:dyDescent="0.2">
      <c r="A304" s="123"/>
      <c r="B304" s="88"/>
      <c r="D304" s="124"/>
      <c r="E304" s="125"/>
      <c r="U304" s="193"/>
      <c r="EM304" s="193"/>
    </row>
    <row r="305" spans="1:143" ht="15.75" customHeight="1" x14ac:dyDescent="0.2">
      <c r="A305" s="123"/>
      <c r="B305" s="88"/>
      <c r="D305" s="124"/>
      <c r="E305" s="125"/>
      <c r="U305" s="193"/>
      <c r="EM305" s="193"/>
    </row>
    <row r="306" spans="1:143" ht="15.75" customHeight="1" x14ac:dyDescent="0.2">
      <c r="A306" s="123"/>
      <c r="B306" s="88"/>
      <c r="D306" s="124"/>
      <c r="E306" s="125"/>
      <c r="U306" s="193"/>
      <c r="EM306" s="193"/>
    </row>
    <row r="307" spans="1:143" ht="15.75" customHeight="1" x14ac:dyDescent="0.2">
      <c r="A307" s="123"/>
      <c r="B307" s="88"/>
      <c r="D307" s="124"/>
      <c r="E307" s="125"/>
      <c r="U307" s="193"/>
      <c r="EM307" s="193"/>
    </row>
    <row r="308" spans="1:143" ht="15.75" customHeight="1" x14ac:dyDescent="0.2">
      <c r="A308" s="123"/>
      <c r="B308" s="88"/>
      <c r="D308" s="124"/>
      <c r="E308" s="125"/>
      <c r="U308" s="193"/>
      <c r="EM308" s="193"/>
    </row>
    <row r="309" spans="1:143" ht="15.75" customHeight="1" x14ac:dyDescent="0.2">
      <c r="A309" s="123"/>
      <c r="B309" s="88"/>
      <c r="D309" s="124"/>
      <c r="E309" s="125"/>
      <c r="U309" s="193"/>
      <c r="EM309" s="193"/>
    </row>
    <row r="310" spans="1:143" ht="15.75" customHeight="1" x14ac:dyDescent="0.2">
      <c r="A310" s="123"/>
      <c r="B310" s="88"/>
      <c r="D310" s="124"/>
      <c r="E310" s="125"/>
      <c r="U310" s="193"/>
      <c r="EM310" s="193"/>
    </row>
    <row r="311" spans="1:143" ht="15.75" customHeight="1" x14ac:dyDescent="0.2">
      <c r="A311" s="123"/>
      <c r="B311" s="88"/>
      <c r="D311" s="124"/>
      <c r="E311" s="125"/>
      <c r="U311" s="193"/>
      <c r="EM311" s="193"/>
    </row>
    <row r="312" spans="1:143" ht="15.75" customHeight="1" x14ac:dyDescent="0.2">
      <c r="A312" s="123"/>
      <c r="B312" s="88"/>
      <c r="D312" s="124"/>
      <c r="E312" s="125"/>
      <c r="U312" s="193"/>
      <c r="EM312" s="193"/>
    </row>
    <row r="313" spans="1:143" ht="15.75" customHeight="1" x14ac:dyDescent="0.2">
      <c r="A313" s="123"/>
      <c r="B313" s="88"/>
      <c r="D313" s="124"/>
      <c r="E313" s="125"/>
      <c r="U313" s="193"/>
      <c r="EM313" s="193"/>
    </row>
    <row r="314" spans="1:143" ht="15.75" customHeight="1" x14ac:dyDescent="0.2">
      <c r="A314" s="123"/>
      <c r="B314" s="88"/>
      <c r="D314" s="124"/>
      <c r="E314" s="125"/>
      <c r="U314" s="193"/>
      <c r="EM314" s="193"/>
    </row>
    <row r="315" spans="1:143" ht="15.75" customHeight="1" x14ac:dyDescent="0.2">
      <c r="A315" s="123"/>
      <c r="B315" s="88"/>
      <c r="D315" s="124"/>
      <c r="E315" s="125"/>
      <c r="U315" s="193"/>
      <c r="EM315" s="193"/>
    </row>
    <row r="316" spans="1:143" ht="15.75" customHeight="1" x14ac:dyDescent="0.2">
      <c r="A316" s="123"/>
      <c r="B316" s="88"/>
      <c r="D316" s="124"/>
      <c r="E316" s="125"/>
      <c r="U316" s="193"/>
      <c r="EM316" s="193"/>
    </row>
    <row r="317" spans="1:143" ht="15.75" customHeight="1" x14ac:dyDescent="0.2">
      <c r="A317" s="123"/>
      <c r="B317" s="88"/>
      <c r="D317" s="124"/>
      <c r="E317" s="125"/>
      <c r="U317" s="193"/>
      <c r="EM317" s="193"/>
    </row>
    <row r="318" spans="1:143" ht="15.75" customHeight="1" x14ac:dyDescent="0.2">
      <c r="A318" s="123"/>
      <c r="B318" s="88"/>
      <c r="D318" s="124"/>
      <c r="E318" s="125"/>
      <c r="U318" s="193"/>
      <c r="EM318" s="193"/>
    </row>
    <row r="319" spans="1:143" ht="15.75" customHeight="1" x14ac:dyDescent="0.2">
      <c r="A319" s="123"/>
      <c r="B319" s="88"/>
      <c r="D319" s="124"/>
      <c r="E319" s="125"/>
      <c r="U319" s="193"/>
      <c r="EM319" s="193"/>
    </row>
    <row r="320" spans="1:143" ht="15.75" customHeight="1" x14ac:dyDescent="0.2">
      <c r="A320" s="123"/>
      <c r="B320" s="88"/>
      <c r="D320" s="124"/>
      <c r="E320" s="125"/>
      <c r="U320" s="193"/>
      <c r="EM320" s="193"/>
    </row>
    <row r="321" spans="1:143" ht="15.75" customHeight="1" x14ac:dyDescent="0.2">
      <c r="A321" s="123"/>
      <c r="B321" s="88"/>
      <c r="D321" s="124"/>
      <c r="E321" s="125"/>
      <c r="U321" s="193"/>
      <c r="EM321" s="193"/>
    </row>
    <row r="322" spans="1:143" ht="15.75" customHeight="1" x14ac:dyDescent="0.2">
      <c r="A322" s="123"/>
      <c r="B322" s="88"/>
      <c r="D322" s="124"/>
      <c r="E322" s="125"/>
      <c r="U322" s="193"/>
      <c r="EM322" s="193"/>
    </row>
    <row r="323" spans="1:143" ht="15.75" customHeight="1" x14ac:dyDescent="0.2">
      <c r="A323" s="123"/>
      <c r="B323" s="88"/>
      <c r="D323" s="124"/>
      <c r="E323" s="125"/>
      <c r="U323" s="193"/>
      <c r="EM323" s="193"/>
    </row>
    <row r="324" spans="1:143" ht="15.75" customHeight="1" x14ac:dyDescent="0.2">
      <c r="A324" s="123"/>
      <c r="B324" s="88"/>
      <c r="D324" s="124"/>
      <c r="E324" s="125"/>
      <c r="U324" s="193"/>
      <c r="EM324" s="193"/>
    </row>
    <row r="325" spans="1:143" ht="15.75" customHeight="1" x14ac:dyDescent="0.2">
      <c r="A325" s="123"/>
      <c r="B325" s="88"/>
      <c r="D325" s="124"/>
      <c r="E325" s="125"/>
      <c r="U325" s="193"/>
      <c r="EM325" s="193"/>
    </row>
    <row r="326" spans="1:143" ht="15.75" customHeight="1" x14ac:dyDescent="0.2">
      <c r="A326" s="123"/>
      <c r="B326" s="88"/>
      <c r="D326" s="124"/>
      <c r="E326" s="125"/>
      <c r="U326" s="193"/>
      <c r="EM326" s="193"/>
    </row>
    <row r="327" spans="1:143" ht="15.75" customHeight="1" x14ac:dyDescent="0.2">
      <c r="A327" s="123"/>
      <c r="B327" s="88"/>
      <c r="D327" s="124"/>
      <c r="E327" s="125"/>
      <c r="U327" s="193"/>
      <c r="EM327" s="193"/>
    </row>
    <row r="328" spans="1:143" ht="15.75" customHeight="1" x14ac:dyDescent="0.2">
      <c r="A328" s="123"/>
      <c r="B328" s="88"/>
      <c r="D328" s="124"/>
      <c r="E328" s="125"/>
      <c r="U328" s="193"/>
      <c r="EM328" s="193"/>
    </row>
    <row r="329" spans="1:143" ht="15.75" customHeight="1" x14ac:dyDescent="0.2">
      <c r="A329" s="123"/>
      <c r="B329" s="88"/>
      <c r="D329" s="124"/>
      <c r="E329" s="125"/>
      <c r="U329" s="193"/>
      <c r="EM329" s="193"/>
    </row>
    <row r="330" spans="1:143" ht="15.75" customHeight="1" x14ac:dyDescent="0.2">
      <c r="A330" s="123"/>
      <c r="B330" s="88"/>
      <c r="D330" s="124"/>
      <c r="E330" s="125"/>
      <c r="U330" s="193"/>
      <c r="EM330" s="193"/>
    </row>
    <row r="331" spans="1:143" ht="15.75" customHeight="1" x14ac:dyDescent="0.2">
      <c r="A331" s="123"/>
      <c r="B331" s="88"/>
      <c r="D331" s="124"/>
      <c r="E331" s="125"/>
      <c r="U331" s="193"/>
      <c r="EM331" s="193"/>
    </row>
    <row r="332" spans="1:143" ht="15.75" customHeight="1" x14ac:dyDescent="0.2">
      <c r="A332" s="123"/>
      <c r="B332" s="88"/>
      <c r="D332" s="124"/>
      <c r="E332" s="125"/>
      <c r="U332" s="193"/>
      <c r="EM332" s="193"/>
    </row>
    <row r="333" spans="1:143" ht="15.75" customHeight="1" x14ac:dyDescent="0.2">
      <c r="A333" s="123"/>
      <c r="B333" s="88"/>
      <c r="D333" s="124"/>
      <c r="E333" s="125"/>
      <c r="U333" s="193"/>
      <c r="EM333" s="193"/>
    </row>
    <row r="334" spans="1:143" ht="15.75" customHeight="1" x14ac:dyDescent="0.2">
      <c r="A334" s="123"/>
      <c r="B334" s="88"/>
      <c r="D334" s="124"/>
      <c r="E334" s="125"/>
      <c r="U334" s="193"/>
      <c r="EM334" s="193"/>
    </row>
    <row r="335" spans="1:143" ht="15.75" customHeight="1" x14ac:dyDescent="0.2">
      <c r="A335" s="123"/>
      <c r="B335" s="88"/>
      <c r="D335" s="124"/>
      <c r="E335" s="125"/>
      <c r="U335" s="193"/>
      <c r="EM335" s="193"/>
    </row>
    <row r="336" spans="1:143" ht="15.75" customHeight="1" x14ac:dyDescent="0.2">
      <c r="A336" s="123"/>
      <c r="B336" s="88"/>
      <c r="D336" s="124"/>
      <c r="E336" s="125"/>
      <c r="U336" s="193"/>
      <c r="EM336" s="193"/>
    </row>
    <row r="337" spans="1:143" ht="15.75" customHeight="1" x14ac:dyDescent="0.2">
      <c r="A337" s="123"/>
      <c r="B337" s="88"/>
      <c r="D337" s="124"/>
      <c r="E337" s="125"/>
      <c r="U337" s="193"/>
      <c r="EM337" s="193"/>
    </row>
    <row r="338" spans="1:143" ht="15.75" customHeight="1" x14ac:dyDescent="0.2">
      <c r="A338" s="123"/>
      <c r="B338" s="88"/>
      <c r="D338" s="124"/>
      <c r="E338" s="125"/>
      <c r="U338" s="193"/>
      <c r="EM338" s="193"/>
    </row>
    <row r="339" spans="1:143" ht="15.75" customHeight="1" x14ac:dyDescent="0.2">
      <c r="A339" s="123"/>
      <c r="B339" s="88"/>
      <c r="D339" s="124"/>
      <c r="E339" s="125"/>
      <c r="U339" s="193"/>
      <c r="EM339" s="193"/>
    </row>
    <row r="340" spans="1:143" ht="15.75" customHeight="1" x14ac:dyDescent="0.2">
      <c r="A340" s="123"/>
      <c r="B340" s="88"/>
      <c r="D340" s="124"/>
      <c r="E340" s="125"/>
      <c r="U340" s="193"/>
      <c r="EM340" s="193"/>
    </row>
    <row r="341" spans="1:143" ht="15.75" customHeight="1" x14ac:dyDescent="0.2">
      <c r="A341" s="123"/>
      <c r="B341" s="88"/>
      <c r="D341" s="124"/>
      <c r="E341" s="125"/>
      <c r="U341" s="193"/>
      <c r="EM341" s="193"/>
    </row>
    <row r="342" spans="1:143" ht="15.75" customHeight="1" x14ac:dyDescent="0.2">
      <c r="A342" s="123"/>
      <c r="B342" s="88"/>
      <c r="D342" s="124"/>
      <c r="E342" s="125"/>
      <c r="U342" s="193"/>
      <c r="EM342" s="193"/>
    </row>
    <row r="343" spans="1:143" ht="15.75" customHeight="1" x14ac:dyDescent="0.2">
      <c r="A343" s="123"/>
      <c r="B343" s="88"/>
      <c r="D343" s="124"/>
      <c r="E343" s="125"/>
      <c r="U343" s="193"/>
      <c r="EM343" s="193"/>
    </row>
    <row r="344" spans="1:143" ht="15.75" customHeight="1" x14ac:dyDescent="0.2">
      <c r="A344" s="123"/>
      <c r="B344" s="88"/>
      <c r="D344" s="124"/>
      <c r="E344" s="125"/>
      <c r="U344" s="193"/>
      <c r="EM344" s="193"/>
    </row>
    <row r="345" spans="1:143" ht="15.75" customHeight="1" x14ac:dyDescent="0.2">
      <c r="A345" s="123"/>
      <c r="B345" s="88"/>
      <c r="D345" s="124"/>
      <c r="E345" s="125"/>
      <c r="U345" s="193"/>
      <c r="EM345" s="193"/>
    </row>
    <row r="346" spans="1:143" ht="15.75" customHeight="1" x14ac:dyDescent="0.2">
      <c r="A346" s="123"/>
      <c r="B346" s="88"/>
      <c r="D346" s="124"/>
      <c r="E346" s="125"/>
      <c r="U346" s="193"/>
      <c r="EM346" s="193"/>
    </row>
    <row r="347" spans="1:143" ht="15.75" customHeight="1" x14ac:dyDescent="0.2">
      <c r="A347" s="123"/>
      <c r="B347" s="88"/>
      <c r="D347" s="124"/>
      <c r="E347" s="125"/>
      <c r="U347" s="193"/>
      <c r="EM347" s="193"/>
    </row>
    <row r="348" spans="1:143" ht="15.75" customHeight="1" x14ac:dyDescent="0.2">
      <c r="A348" s="123"/>
      <c r="B348" s="88"/>
      <c r="D348" s="124"/>
      <c r="E348" s="125"/>
      <c r="U348" s="193"/>
      <c r="EM348" s="193"/>
    </row>
    <row r="349" spans="1:143" ht="15.75" customHeight="1" x14ac:dyDescent="0.2">
      <c r="A349" s="123"/>
      <c r="B349" s="88"/>
      <c r="D349" s="124"/>
      <c r="E349" s="125"/>
      <c r="U349" s="193"/>
      <c r="EM349" s="193"/>
    </row>
    <row r="350" spans="1:143" ht="15.75" customHeight="1" x14ac:dyDescent="0.2">
      <c r="A350" s="123"/>
      <c r="B350" s="88"/>
      <c r="D350" s="124"/>
      <c r="E350" s="125"/>
      <c r="U350" s="193"/>
      <c r="EM350" s="193"/>
    </row>
    <row r="351" spans="1:143" ht="15.75" customHeight="1" x14ac:dyDescent="0.2">
      <c r="A351" s="123"/>
      <c r="B351" s="88"/>
      <c r="D351" s="124"/>
      <c r="E351" s="125"/>
      <c r="U351" s="193"/>
      <c r="EM351" s="193"/>
    </row>
    <row r="352" spans="1:143" ht="15.75" customHeight="1" x14ac:dyDescent="0.2">
      <c r="A352" s="123"/>
      <c r="B352" s="88"/>
      <c r="D352" s="124"/>
      <c r="E352" s="125"/>
      <c r="U352" s="193"/>
      <c r="EM352" s="193"/>
    </row>
    <row r="353" spans="1:143" ht="15.75" customHeight="1" x14ac:dyDescent="0.2">
      <c r="A353" s="123"/>
      <c r="B353" s="88"/>
      <c r="D353" s="124"/>
      <c r="E353" s="125"/>
      <c r="U353" s="193"/>
      <c r="EM353" s="193"/>
    </row>
    <row r="354" spans="1:143" ht="15.75" customHeight="1" x14ac:dyDescent="0.2">
      <c r="A354" s="123"/>
      <c r="B354" s="88"/>
      <c r="D354" s="124"/>
      <c r="E354" s="125"/>
      <c r="U354" s="193"/>
      <c r="EM354" s="193"/>
    </row>
    <row r="355" spans="1:143" ht="15.75" customHeight="1" x14ac:dyDescent="0.2">
      <c r="A355" s="123"/>
      <c r="B355" s="88"/>
      <c r="D355" s="124"/>
      <c r="E355" s="125"/>
      <c r="U355" s="193"/>
      <c r="EM355" s="193"/>
    </row>
    <row r="356" spans="1:143" ht="15.75" customHeight="1" x14ac:dyDescent="0.2">
      <c r="A356" s="123"/>
      <c r="B356" s="88"/>
      <c r="D356" s="124"/>
      <c r="E356" s="125"/>
      <c r="U356" s="193"/>
      <c r="EM356" s="193"/>
    </row>
    <row r="357" spans="1:143" ht="15.75" customHeight="1" x14ac:dyDescent="0.2">
      <c r="A357" s="123"/>
      <c r="B357" s="88"/>
      <c r="D357" s="124"/>
      <c r="E357" s="125"/>
      <c r="U357" s="193"/>
      <c r="EM357" s="193"/>
    </row>
    <row r="358" spans="1:143" ht="15.75" customHeight="1" x14ac:dyDescent="0.2">
      <c r="A358" s="123"/>
      <c r="B358" s="88"/>
      <c r="D358" s="124"/>
      <c r="E358" s="125"/>
      <c r="U358" s="193"/>
      <c r="EM358" s="193"/>
    </row>
    <row r="359" spans="1:143" ht="15.75" customHeight="1" x14ac:dyDescent="0.2">
      <c r="A359" s="123"/>
      <c r="B359" s="88"/>
      <c r="D359" s="124"/>
      <c r="E359" s="125"/>
      <c r="U359" s="193"/>
      <c r="EM359" s="193"/>
    </row>
    <row r="360" spans="1:143" ht="15.75" customHeight="1" x14ac:dyDescent="0.2">
      <c r="A360" s="123"/>
      <c r="B360" s="88"/>
      <c r="D360" s="124"/>
      <c r="E360" s="125"/>
      <c r="U360" s="193"/>
      <c r="EM360" s="193"/>
    </row>
    <row r="361" spans="1:143" ht="15.75" customHeight="1" x14ac:dyDescent="0.2">
      <c r="A361" s="123"/>
      <c r="B361" s="88"/>
      <c r="D361" s="124"/>
      <c r="E361" s="125"/>
      <c r="U361" s="193"/>
      <c r="EM361" s="193"/>
    </row>
    <row r="362" spans="1:143" ht="15.75" customHeight="1" x14ac:dyDescent="0.2">
      <c r="A362" s="123"/>
      <c r="B362" s="88"/>
      <c r="D362" s="124"/>
      <c r="E362" s="125"/>
      <c r="U362" s="193"/>
      <c r="EM362" s="193"/>
    </row>
    <row r="363" spans="1:143" ht="15.75" customHeight="1" x14ac:dyDescent="0.2">
      <c r="A363" s="123"/>
      <c r="B363" s="88"/>
      <c r="D363" s="124"/>
      <c r="E363" s="125"/>
      <c r="U363" s="193"/>
      <c r="EM363" s="193"/>
    </row>
    <row r="364" spans="1:143" ht="15.75" customHeight="1" x14ac:dyDescent="0.2">
      <c r="A364" s="123"/>
      <c r="B364" s="88"/>
      <c r="D364" s="124"/>
      <c r="E364" s="125"/>
      <c r="U364" s="193"/>
      <c r="EM364" s="193"/>
    </row>
    <row r="365" spans="1:143" ht="15.75" customHeight="1" x14ac:dyDescent="0.2">
      <c r="A365" s="123"/>
      <c r="B365" s="88"/>
      <c r="D365" s="124"/>
      <c r="E365" s="125"/>
      <c r="U365" s="193"/>
      <c r="EM365" s="193"/>
    </row>
    <row r="366" spans="1:143" ht="15.75" customHeight="1" x14ac:dyDescent="0.2">
      <c r="A366" s="123"/>
      <c r="B366" s="88"/>
      <c r="D366" s="124"/>
      <c r="E366" s="125"/>
      <c r="U366" s="193"/>
      <c r="EM366" s="193"/>
    </row>
    <row r="367" spans="1:143" ht="15.75" customHeight="1" x14ac:dyDescent="0.2">
      <c r="A367" s="123"/>
      <c r="B367" s="88"/>
      <c r="D367" s="124"/>
      <c r="E367" s="125"/>
      <c r="U367" s="193"/>
      <c r="EM367" s="193"/>
    </row>
    <row r="368" spans="1:143" ht="15.75" customHeight="1" x14ac:dyDescent="0.2">
      <c r="A368" s="123"/>
      <c r="B368" s="88"/>
      <c r="D368" s="124"/>
      <c r="E368" s="125"/>
      <c r="U368" s="193"/>
      <c r="EM368" s="193"/>
    </row>
    <row r="369" spans="1:143" ht="15.75" customHeight="1" x14ac:dyDescent="0.2">
      <c r="A369" s="123"/>
      <c r="B369" s="88"/>
      <c r="D369" s="124"/>
      <c r="E369" s="125"/>
      <c r="U369" s="193"/>
      <c r="EM369" s="193"/>
    </row>
    <row r="370" spans="1:143" ht="15.75" customHeight="1" x14ac:dyDescent="0.2">
      <c r="A370" s="123"/>
      <c r="B370" s="88"/>
      <c r="D370" s="124"/>
      <c r="E370" s="125"/>
      <c r="U370" s="193"/>
      <c r="EM370" s="193"/>
    </row>
    <row r="371" spans="1:143" ht="15.75" customHeight="1" x14ac:dyDescent="0.2">
      <c r="A371" s="123"/>
      <c r="B371" s="88"/>
      <c r="D371" s="124"/>
      <c r="E371" s="125"/>
      <c r="U371" s="193"/>
      <c r="EM371" s="193"/>
    </row>
    <row r="372" spans="1:143" ht="15.75" customHeight="1" x14ac:dyDescent="0.2">
      <c r="A372" s="123"/>
      <c r="B372" s="88"/>
      <c r="D372" s="124"/>
      <c r="E372" s="125"/>
      <c r="U372" s="193"/>
      <c r="EM372" s="193"/>
    </row>
    <row r="373" spans="1:143" ht="15.75" customHeight="1" x14ac:dyDescent="0.2">
      <c r="A373" s="123"/>
      <c r="B373" s="88"/>
      <c r="D373" s="124"/>
      <c r="E373" s="125"/>
      <c r="U373" s="193"/>
      <c r="EM373" s="193"/>
    </row>
    <row r="374" spans="1:143" ht="15.75" customHeight="1" x14ac:dyDescent="0.2">
      <c r="A374" s="123"/>
      <c r="B374" s="88"/>
      <c r="D374" s="124"/>
      <c r="E374" s="125"/>
      <c r="U374" s="193"/>
      <c r="EM374" s="193"/>
    </row>
    <row r="375" spans="1:143" ht="15.75" customHeight="1" x14ac:dyDescent="0.2">
      <c r="A375" s="123"/>
      <c r="B375" s="88"/>
      <c r="D375" s="124"/>
      <c r="E375" s="125"/>
      <c r="U375" s="193"/>
      <c r="EM375" s="193"/>
    </row>
    <row r="376" spans="1:143" ht="15.75" customHeight="1" x14ac:dyDescent="0.2">
      <c r="A376" s="123"/>
      <c r="B376" s="88"/>
      <c r="D376" s="124"/>
      <c r="E376" s="125"/>
      <c r="U376" s="193"/>
      <c r="EM376" s="193"/>
    </row>
    <row r="377" spans="1:143" ht="15.75" customHeight="1" x14ac:dyDescent="0.2">
      <c r="A377" s="123"/>
      <c r="B377" s="88"/>
      <c r="D377" s="124"/>
      <c r="E377" s="125"/>
      <c r="U377" s="193"/>
      <c r="EM377" s="193"/>
    </row>
    <row r="378" spans="1:143" ht="15.75" customHeight="1" x14ac:dyDescent="0.2">
      <c r="A378" s="123"/>
      <c r="B378" s="88"/>
      <c r="D378" s="124"/>
      <c r="E378" s="125"/>
      <c r="U378" s="193"/>
      <c r="EM378" s="193"/>
    </row>
    <row r="379" spans="1:143" ht="15.75" customHeight="1" x14ac:dyDescent="0.2">
      <c r="A379" s="123"/>
      <c r="B379" s="88"/>
      <c r="D379" s="124"/>
      <c r="E379" s="125"/>
      <c r="U379" s="193"/>
      <c r="EM379" s="193"/>
    </row>
    <row r="380" spans="1:143" ht="15.75" customHeight="1" x14ac:dyDescent="0.2">
      <c r="A380" s="123"/>
      <c r="B380" s="88"/>
      <c r="D380" s="124"/>
      <c r="E380" s="125"/>
      <c r="U380" s="193"/>
      <c r="EM380" s="193"/>
    </row>
    <row r="381" spans="1:143" ht="15.75" customHeight="1" x14ac:dyDescent="0.2">
      <c r="A381" s="123"/>
      <c r="B381" s="88"/>
      <c r="D381" s="124"/>
      <c r="E381" s="125"/>
      <c r="U381" s="193"/>
      <c r="EM381" s="193"/>
    </row>
    <row r="382" spans="1:143" ht="15.75" customHeight="1" x14ac:dyDescent="0.2">
      <c r="A382" s="123"/>
      <c r="B382" s="88"/>
      <c r="D382" s="124"/>
      <c r="E382" s="125"/>
      <c r="U382" s="193"/>
      <c r="EM382" s="193"/>
    </row>
    <row r="383" spans="1:143" ht="15.75" customHeight="1" x14ac:dyDescent="0.2">
      <c r="A383" s="123"/>
      <c r="B383" s="88"/>
      <c r="D383" s="124"/>
      <c r="E383" s="125"/>
      <c r="U383" s="193"/>
      <c r="EM383" s="193"/>
    </row>
    <row r="384" spans="1:143" ht="15.75" customHeight="1" x14ac:dyDescent="0.2">
      <c r="A384" s="123"/>
      <c r="B384" s="88"/>
      <c r="D384" s="124"/>
      <c r="E384" s="125"/>
      <c r="U384" s="193"/>
      <c r="EM384" s="193"/>
    </row>
    <row r="385" spans="1:143" ht="15.75" customHeight="1" x14ac:dyDescent="0.2">
      <c r="A385" s="123"/>
      <c r="B385" s="88"/>
      <c r="D385" s="124"/>
      <c r="E385" s="125"/>
      <c r="U385" s="193"/>
      <c r="EM385" s="193"/>
    </row>
    <row r="386" spans="1:143" ht="15.75" customHeight="1" x14ac:dyDescent="0.2">
      <c r="A386" s="123"/>
      <c r="B386" s="88"/>
      <c r="D386" s="124"/>
      <c r="E386" s="125"/>
      <c r="U386" s="193"/>
      <c r="EM386" s="193"/>
    </row>
    <row r="387" spans="1:143" ht="15.75" customHeight="1" x14ac:dyDescent="0.2">
      <c r="A387" s="123"/>
      <c r="B387" s="88"/>
      <c r="D387" s="124"/>
      <c r="E387" s="125"/>
      <c r="U387" s="193"/>
      <c r="EM387" s="193"/>
    </row>
    <row r="388" spans="1:143" ht="15.75" customHeight="1" x14ac:dyDescent="0.2">
      <c r="A388" s="123"/>
      <c r="B388" s="88"/>
      <c r="D388" s="124"/>
      <c r="E388" s="125"/>
      <c r="U388" s="193"/>
      <c r="EM388" s="193"/>
    </row>
    <row r="389" spans="1:143" ht="15.75" customHeight="1" x14ac:dyDescent="0.2">
      <c r="A389" s="123"/>
      <c r="B389" s="88"/>
      <c r="D389" s="124"/>
      <c r="E389" s="125"/>
      <c r="U389" s="193"/>
      <c r="EM389" s="193"/>
    </row>
    <row r="390" spans="1:143" ht="15.75" customHeight="1" x14ac:dyDescent="0.2">
      <c r="A390" s="123"/>
      <c r="B390" s="88"/>
      <c r="D390" s="124"/>
      <c r="E390" s="125"/>
      <c r="U390" s="193"/>
      <c r="EM390" s="193"/>
    </row>
    <row r="391" spans="1:143" ht="15.75" customHeight="1" x14ac:dyDescent="0.2">
      <c r="A391" s="123"/>
      <c r="B391" s="88"/>
      <c r="D391" s="124"/>
      <c r="E391" s="125"/>
      <c r="U391" s="193"/>
      <c r="EM391" s="193"/>
    </row>
    <row r="392" spans="1:143" ht="15.75" customHeight="1" x14ac:dyDescent="0.2">
      <c r="A392" s="123"/>
      <c r="B392" s="88"/>
      <c r="D392" s="124"/>
      <c r="E392" s="125"/>
      <c r="U392" s="193"/>
      <c r="EM392" s="193"/>
    </row>
    <row r="393" spans="1:143" ht="15.75" customHeight="1" x14ac:dyDescent="0.2">
      <c r="A393" s="123"/>
      <c r="B393" s="88"/>
      <c r="D393" s="124"/>
      <c r="E393" s="125"/>
      <c r="U393" s="193"/>
      <c r="EM393" s="193"/>
    </row>
    <row r="394" spans="1:143" ht="15.75" customHeight="1" x14ac:dyDescent="0.2">
      <c r="A394" s="123"/>
      <c r="B394" s="88"/>
      <c r="D394" s="124"/>
      <c r="E394" s="125"/>
      <c r="U394" s="193"/>
      <c r="EM394" s="193"/>
    </row>
    <row r="395" spans="1:143" ht="15.75" customHeight="1" x14ac:dyDescent="0.2">
      <c r="A395" s="123"/>
      <c r="B395" s="88"/>
      <c r="D395" s="124"/>
      <c r="E395" s="125"/>
      <c r="U395" s="193"/>
      <c r="EM395" s="193"/>
    </row>
    <row r="396" spans="1:143" ht="15.75" customHeight="1" x14ac:dyDescent="0.2">
      <c r="A396" s="123"/>
      <c r="B396" s="88"/>
      <c r="D396" s="124"/>
      <c r="E396" s="125"/>
      <c r="U396" s="193"/>
      <c r="EM396" s="193"/>
    </row>
    <row r="397" spans="1:143" ht="15.75" customHeight="1" x14ac:dyDescent="0.2">
      <c r="A397" s="123"/>
      <c r="B397" s="88"/>
      <c r="D397" s="124"/>
      <c r="E397" s="125"/>
      <c r="U397" s="193"/>
      <c r="EM397" s="193"/>
    </row>
    <row r="398" spans="1:143" ht="15.75" customHeight="1" x14ac:dyDescent="0.2">
      <c r="A398" s="123"/>
      <c r="B398" s="88"/>
      <c r="D398" s="124"/>
      <c r="E398" s="125"/>
      <c r="U398" s="193"/>
      <c r="EM398" s="193"/>
    </row>
    <row r="399" spans="1:143" ht="15.75" customHeight="1" x14ac:dyDescent="0.2">
      <c r="A399" s="123"/>
      <c r="B399" s="88"/>
      <c r="D399" s="124"/>
      <c r="E399" s="125"/>
      <c r="U399" s="193"/>
      <c r="EM399" s="193"/>
    </row>
    <row r="400" spans="1:143" ht="15.75" customHeight="1" x14ac:dyDescent="0.2">
      <c r="A400" s="123"/>
      <c r="B400" s="88"/>
      <c r="D400" s="124"/>
      <c r="E400" s="125"/>
      <c r="U400" s="193"/>
      <c r="EM400" s="193"/>
    </row>
    <row r="401" spans="1:143" ht="15.75" customHeight="1" x14ac:dyDescent="0.2">
      <c r="A401" s="123"/>
      <c r="B401" s="88"/>
      <c r="D401" s="124"/>
      <c r="E401" s="125"/>
      <c r="U401" s="193"/>
      <c r="EM401" s="193"/>
    </row>
    <row r="402" spans="1:143" ht="15.75" customHeight="1" x14ac:dyDescent="0.2">
      <c r="A402" s="123"/>
      <c r="B402" s="88"/>
      <c r="D402" s="124"/>
      <c r="E402" s="125"/>
      <c r="U402" s="193"/>
      <c r="EM402" s="193"/>
    </row>
    <row r="403" spans="1:143" ht="15.75" customHeight="1" x14ac:dyDescent="0.2">
      <c r="A403" s="123"/>
      <c r="B403" s="88"/>
      <c r="D403" s="124"/>
      <c r="E403" s="125"/>
      <c r="U403" s="193"/>
      <c r="EM403" s="193"/>
    </row>
    <row r="404" spans="1:143" ht="15.75" customHeight="1" x14ac:dyDescent="0.2">
      <c r="A404" s="123"/>
      <c r="B404" s="88"/>
      <c r="D404" s="124"/>
      <c r="E404" s="125"/>
      <c r="U404" s="193"/>
      <c r="EM404" s="193"/>
    </row>
    <row r="405" spans="1:143" ht="15.75" customHeight="1" x14ac:dyDescent="0.2">
      <c r="A405" s="123"/>
      <c r="B405" s="88"/>
      <c r="D405" s="124"/>
      <c r="E405" s="125"/>
      <c r="U405" s="193"/>
      <c r="EM405" s="193"/>
    </row>
    <row r="406" spans="1:143" ht="15.75" customHeight="1" x14ac:dyDescent="0.2">
      <c r="A406" s="123"/>
      <c r="B406" s="88"/>
      <c r="D406" s="124"/>
      <c r="E406" s="125"/>
      <c r="U406" s="193"/>
      <c r="EM406" s="193"/>
    </row>
    <row r="407" spans="1:143" ht="15.75" customHeight="1" x14ac:dyDescent="0.2">
      <c r="A407" s="123"/>
      <c r="B407" s="88"/>
      <c r="D407" s="124"/>
      <c r="E407" s="125"/>
      <c r="U407" s="193"/>
      <c r="EM407" s="193"/>
    </row>
    <row r="408" spans="1:143" ht="15.75" customHeight="1" x14ac:dyDescent="0.2">
      <c r="A408" s="123"/>
      <c r="B408" s="88"/>
      <c r="D408" s="124"/>
      <c r="E408" s="125"/>
      <c r="U408" s="193"/>
      <c r="EM408" s="193"/>
    </row>
    <row r="409" spans="1:143" ht="15.75" customHeight="1" x14ac:dyDescent="0.2">
      <c r="A409" s="123"/>
      <c r="B409" s="88"/>
      <c r="D409" s="124"/>
      <c r="E409" s="125"/>
      <c r="U409" s="193"/>
      <c r="EM409" s="193"/>
    </row>
    <row r="410" spans="1:143" ht="15.75" customHeight="1" x14ac:dyDescent="0.2">
      <c r="A410" s="123"/>
      <c r="B410" s="88"/>
      <c r="D410" s="124"/>
      <c r="E410" s="125"/>
      <c r="U410" s="193"/>
      <c r="EM410" s="193"/>
    </row>
    <row r="411" spans="1:143" ht="15.75" customHeight="1" x14ac:dyDescent="0.2">
      <c r="A411" s="123"/>
      <c r="B411" s="88"/>
      <c r="D411" s="124"/>
      <c r="E411" s="125"/>
      <c r="U411" s="193"/>
      <c r="EM411" s="193"/>
    </row>
    <row r="412" spans="1:143" ht="15.75" customHeight="1" x14ac:dyDescent="0.2">
      <c r="A412" s="123"/>
      <c r="B412" s="88"/>
      <c r="D412" s="124"/>
      <c r="E412" s="125"/>
      <c r="U412" s="193"/>
      <c r="EM412" s="193"/>
    </row>
    <row r="413" spans="1:143" ht="15.75" customHeight="1" x14ac:dyDescent="0.2">
      <c r="A413" s="123"/>
      <c r="B413" s="88"/>
      <c r="D413" s="124"/>
      <c r="E413" s="125"/>
      <c r="U413" s="193"/>
      <c r="EM413" s="193"/>
    </row>
    <row r="414" spans="1:143" ht="15.75" customHeight="1" x14ac:dyDescent="0.2">
      <c r="A414" s="123"/>
      <c r="B414" s="88"/>
      <c r="D414" s="124"/>
      <c r="E414" s="125"/>
      <c r="U414" s="193"/>
      <c r="EM414" s="193"/>
    </row>
    <row r="415" spans="1:143" ht="15.75" customHeight="1" x14ac:dyDescent="0.2">
      <c r="A415" s="123"/>
      <c r="B415" s="88"/>
      <c r="D415" s="124"/>
      <c r="E415" s="125"/>
      <c r="U415" s="193"/>
      <c r="EM415" s="193"/>
    </row>
    <row r="416" spans="1:143" ht="15.75" customHeight="1" x14ac:dyDescent="0.2">
      <c r="A416" s="123"/>
      <c r="B416" s="88"/>
      <c r="D416" s="124"/>
      <c r="E416" s="125"/>
      <c r="U416" s="193"/>
      <c r="EM416" s="193"/>
    </row>
    <row r="417" spans="1:143" ht="15.75" customHeight="1" x14ac:dyDescent="0.2">
      <c r="A417" s="123"/>
      <c r="B417" s="88"/>
      <c r="D417" s="124"/>
      <c r="E417" s="125"/>
      <c r="U417" s="193"/>
      <c r="EM417" s="193"/>
    </row>
    <row r="418" spans="1:143" ht="15.75" customHeight="1" x14ac:dyDescent="0.2">
      <c r="A418" s="123"/>
      <c r="B418" s="88"/>
      <c r="D418" s="124"/>
      <c r="E418" s="125"/>
      <c r="U418" s="193"/>
      <c r="EM418" s="193"/>
    </row>
    <row r="419" spans="1:143" ht="15.75" customHeight="1" x14ac:dyDescent="0.2">
      <c r="A419" s="123"/>
      <c r="B419" s="88"/>
      <c r="D419" s="124"/>
      <c r="E419" s="125"/>
      <c r="U419" s="193"/>
      <c r="EM419" s="193"/>
    </row>
    <row r="420" spans="1:143" ht="15.75" customHeight="1" x14ac:dyDescent="0.2">
      <c r="A420" s="123"/>
      <c r="B420" s="88"/>
      <c r="D420" s="124"/>
      <c r="E420" s="125"/>
      <c r="U420" s="193"/>
      <c r="EM420" s="193"/>
    </row>
    <row r="421" spans="1:143" ht="15.75" customHeight="1" x14ac:dyDescent="0.2">
      <c r="A421" s="123"/>
      <c r="B421" s="88"/>
      <c r="D421" s="124"/>
      <c r="E421" s="125"/>
      <c r="U421" s="193"/>
      <c r="EM421" s="193"/>
    </row>
    <row r="422" spans="1:143" ht="15.75" customHeight="1" x14ac:dyDescent="0.2">
      <c r="A422" s="123"/>
      <c r="B422" s="88"/>
      <c r="D422" s="124"/>
      <c r="E422" s="125"/>
      <c r="U422" s="193"/>
      <c r="EM422" s="193"/>
    </row>
    <row r="423" spans="1:143" ht="15.75" customHeight="1" x14ac:dyDescent="0.2">
      <c r="A423" s="123"/>
      <c r="B423" s="88"/>
      <c r="D423" s="124"/>
      <c r="E423" s="125"/>
      <c r="U423" s="193"/>
      <c r="EM423" s="193"/>
    </row>
    <row r="424" spans="1:143" ht="15.75" customHeight="1" x14ac:dyDescent="0.2">
      <c r="A424" s="123"/>
      <c r="B424" s="88"/>
      <c r="D424" s="124"/>
      <c r="E424" s="125"/>
      <c r="U424" s="193"/>
      <c r="EM424" s="193"/>
    </row>
    <row r="425" spans="1:143" ht="15.75" customHeight="1" x14ac:dyDescent="0.2">
      <c r="A425" s="123"/>
      <c r="B425" s="88"/>
      <c r="D425" s="124"/>
      <c r="E425" s="125"/>
      <c r="U425" s="193"/>
      <c r="EM425" s="193"/>
    </row>
    <row r="426" spans="1:143" ht="15.75" customHeight="1" x14ac:dyDescent="0.2">
      <c r="A426" s="123"/>
      <c r="B426" s="88"/>
      <c r="D426" s="124"/>
      <c r="E426" s="125"/>
      <c r="U426" s="193"/>
      <c r="EM426" s="193"/>
    </row>
    <row r="427" spans="1:143" ht="15.75" customHeight="1" x14ac:dyDescent="0.2">
      <c r="A427" s="123"/>
      <c r="B427" s="88"/>
      <c r="D427" s="124"/>
      <c r="E427" s="125"/>
      <c r="U427" s="193"/>
      <c r="EM427" s="193"/>
    </row>
    <row r="428" spans="1:143" ht="15.75" customHeight="1" x14ac:dyDescent="0.2">
      <c r="A428" s="123"/>
      <c r="B428" s="88"/>
      <c r="D428" s="124"/>
      <c r="E428" s="125"/>
      <c r="U428" s="193"/>
      <c r="EM428" s="193"/>
    </row>
    <row r="429" spans="1:143" ht="15.75" customHeight="1" x14ac:dyDescent="0.2">
      <c r="A429" s="123"/>
      <c r="B429" s="88"/>
      <c r="D429" s="124"/>
      <c r="E429" s="125"/>
      <c r="U429" s="193"/>
      <c r="EM429" s="193"/>
    </row>
    <row r="430" spans="1:143" ht="15.75" customHeight="1" x14ac:dyDescent="0.2">
      <c r="A430" s="123"/>
      <c r="B430" s="88"/>
      <c r="D430" s="124"/>
      <c r="E430" s="125"/>
      <c r="U430" s="193"/>
      <c r="EM430" s="193"/>
    </row>
    <row r="431" spans="1:143" ht="15.75" customHeight="1" x14ac:dyDescent="0.2">
      <c r="A431" s="123"/>
      <c r="B431" s="88"/>
      <c r="D431" s="124"/>
      <c r="E431" s="125"/>
      <c r="U431" s="193"/>
      <c r="EM431" s="193"/>
    </row>
    <row r="432" spans="1:143" ht="15.75" customHeight="1" x14ac:dyDescent="0.2">
      <c r="A432" s="123"/>
      <c r="B432" s="88"/>
      <c r="D432" s="124"/>
      <c r="E432" s="125"/>
      <c r="U432" s="193"/>
      <c r="EM432" s="193"/>
    </row>
    <row r="433" spans="1:143" ht="15.75" customHeight="1" x14ac:dyDescent="0.2">
      <c r="A433" s="123"/>
      <c r="B433" s="88"/>
      <c r="D433" s="124"/>
      <c r="E433" s="125"/>
      <c r="U433" s="193"/>
      <c r="EM433" s="193"/>
    </row>
    <row r="434" spans="1:143" ht="15.75" customHeight="1" x14ac:dyDescent="0.2">
      <c r="A434" s="123"/>
      <c r="B434" s="88"/>
      <c r="D434" s="124"/>
      <c r="E434" s="125"/>
      <c r="U434" s="193"/>
      <c r="EM434" s="193"/>
    </row>
    <row r="435" spans="1:143" ht="15.75" customHeight="1" x14ac:dyDescent="0.2">
      <c r="A435" s="123"/>
      <c r="B435" s="88"/>
      <c r="D435" s="124"/>
      <c r="E435" s="125"/>
      <c r="U435" s="193"/>
      <c r="EM435" s="193"/>
    </row>
    <row r="436" spans="1:143" ht="15.75" customHeight="1" x14ac:dyDescent="0.2">
      <c r="A436" s="123"/>
      <c r="B436" s="88"/>
      <c r="D436" s="124"/>
      <c r="E436" s="125"/>
      <c r="U436" s="193"/>
      <c r="EM436" s="193"/>
    </row>
    <row r="437" spans="1:143" ht="15.75" customHeight="1" x14ac:dyDescent="0.2">
      <c r="A437" s="123"/>
      <c r="B437" s="88"/>
      <c r="D437" s="124"/>
      <c r="E437" s="125"/>
      <c r="U437" s="193"/>
      <c r="EM437" s="193"/>
    </row>
    <row r="438" spans="1:143" ht="15.75" customHeight="1" x14ac:dyDescent="0.2">
      <c r="A438" s="123"/>
      <c r="B438" s="88"/>
      <c r="D438" s="124"/>
      <c r="E438" s="125"/>
      <c r="U438" s="193"/>
      <c r="EM438" s="193"/>
    </row>
    <row r="439" spans="1:143" ht="15.75" customHeight="1" x14ac:dyDescent="0.2">
      <c r="A439" s="123"/>
      <c r="B439" s="88"/>
      <c r="D439" s="124"/>
      <c r="E439" s="125"/>
      <c r="U439" s="193"/>
      <c r="EM439" s="193"/>
    </row>
    <row r="440" spans="1:143" ht="15.75" customHeight="1" x14ac:dyDescent="0.2">
      <c r="A440" s="123"/>
      <c r="B440" s="88"/>
      <c r="D440" s="124"/>
      <c r="E440" s="125"/>
      <c r="U440" s="193"/>
      <c r="EM440" s="193"/>
    </row>
    <row r="441" spans="1:143" ht="15.75" customHeight="1" x14ac:dyDescent="0.2">
      <c r="A441" s="123"/>
      <c r="B441" s="88"/>
      <c r="D441" s="124"/>
      <c r="E441" s="125"/>
      <c r="U441" s="193"/>
      <c r="EM441" s="193"/>
    </row>
    <row r="442" spans="1:143" ht="15.75" customHeight="1" x14ac:dyDescent="0.2">
      <c r="A442" s="123"/>
      <c r="B442" s="88"/>
      <c r="D442" s="124"/>
      <c r="E442" s="125"/>
      <c r="U442" s="193"/>
      <c r="EM442" s="193"/>
    </row>
    <row r="443" spans="1:143" ht="15.75" customHeight="1" x14ac:dyDescent="0.2">
      <c r="A443" s="123"/>
      <c r="B443" s="88"/>
      <c r="D443" s="124"/>
      <c r="E443" s="125"/>
      <c r="U443" s="193"/>
      <c r="EM443" s="193"/>
    </row>
    <row r="444" spans="1:143" ht="15.75" customHeight="1" x14ac:dyDescent="0.2">
      <c r="A444" s="123"/>
      <c r="B444" s="88"/>
      <c r="D444" s="124"/>
      <c r="E444" s="125"/>
      <c r="U444" s="193"/>
      <c r="EM444" s="193"/>
    </row>
    <row r="445" spans="1:143" ht="15.75" customHeight="1" x14ac:dyDescent="0.2">
      <c r="A445" s="123"/>
      <c r="B445" s="88"/>
      <c r="D445" s="124"/>
      <c r="E445" s="125"/>
      <c r="U445" s="193"/>
      <c r="EM445" s="193"/>
    </row>
    <row r="446" spans="1:143" ht="15.75" customHeight="1" x14ac:dyDescent="0.2">
      <c r="A446" s="123"/>
      <c r="B446" s="88"/>
      <c r="D446" s="124"/>
      <c r="E446" s="125"/>
      <c r="U446" s="193"/>
      <c r="EM446" s="193"/>
    </row>
    <row r="447" spans="1:143" ht="15.75" customHeight="1" x14ac:dyDescent="0.2">
      <c r="A447" s="123"/>
      <c r="B447" s="88"/>
      <c r="D447" s="124"/>
      <c r="E447" s="125"/>
      <c r="U447" s="193"/>
      <c r="EM447" s="193"/>
    </row>
    <row r="448" spans="1:143" ht="15.75" customHeight="1" x14ac:dyDescent="0.2">
      <c r="A448" s="123"/>
      <c r="B448" s="88"/>
      <c r="D448" s="124"/>
      <c r="E448" s="125"/>
      <c r="U448" s="193"/>
      <c r="EM448" s="193"/>
    </row>
    <row r="449" spans="1:143" ht="15.75" customHeight="1" x14ac:dyDescent="0.2">
      <c r="A449" s="123"/>
      <c r="B449" s="88"/>
      <c r="D449" s="124"/>
      <c r="E449" s="125"/>
      <c r="U449" s="193"/>
      <c r="EM449" s="193"/>
    </row>
    <row r="450" spans="1:143" ht="15.75" customHeight="1" x14ac:dyDescent="0.2">
      <c r="A450" s="123"/>
      <c r="B450" s="88"/>
      <c r="D450" s="124"/>
      <c r="E450" s="125"/>
      <c r="U450" s="193"/>
      <c r="EM450" s="193"/>
    </row>
    <row r="451" spans="1:143" ht="15.75" customHeight="1" x14ac:dyDescent="0.2">
      <c r="A451" s="123"/>
      <c r="B451" s="88"/>
      <c r="D451" s="124"/>
      <c r="E451" s="125"/>
      <c r="U451" s="193"/>
      <c r="EM451" s="193"/>
    </row>
    <row r="452" spans="1:143" ht="15.75" customHeight="1" x14ac:dyDescent="0.2">
      <c r="A452" s="123"/>
      <c r="B452" s="88"/>
      <c r="D452" s="124"/>
      <c r="E452" s="125"/>
      <c r="U452" s="193"/>
      <c r="EM452" s="193"/>
    </row>
    <row r="453" spans="1:143" ht="15.75" customHeight="1" x14ac:dyDescent="0.2">
      <c r="A453" s="123"/>
      <c r="B453" s="88"/>
      <c r="D453" s="124"/>
      <c r="E453" s="125"/>
      <c r="U453" s="193"/>
      <c r="EM453" s="193"/>
    </row>
    <row r="454" spans="1:143" ht="15.75" customHeight="1" x14ac:dyDescent="0.2">
      <c r="A454" s="123"/>
      <c r="B454" s="88"/>
      <c r="D454" s="124"/>
      <c r="E454" s="125"/>
      <c r="U454" s="193"/>
      <c r="EM454" s="193"/>
    </row>
    <row r="455" spans="1:143" ht="15.75" customHeight="1" x14ac:dyDescent="0.2">
      <c r="A455" s="123"/>
      <c r="B455" s="88"/>
      <c r="D455" s="124"/>
      <c r="E455" s="125"/>
      <c r="U455" s="193"/>
      <c r="EM455" s="193"/>
    </row>
    <row r="456" spans="1:143" ht="15.75" customHeight="1" x14ac:dyDescent="0.2">
      <c r="A456" s="123"/>
      <c r="B456" s="88"/>
      <c r="D456" s="124"/>
      <c r="E456" s="125"/>
      <c r="U456" s="193"/>
      <c r="EM456" s="193"/>
    </row>
    <row r="457" spans="1:143" ht="15.75" customHeight="1" x14ac:dyDescent="0.2">
      <c r="A457" s="123"/>
      <c r="B457" s="88"/>
      <c r="D457" s="124"/>
      <c r="E457" s="125"/>
      <c r="U457" s="193"/>
      <c r="EM457" s="193"/>
    </row>
    <row r="458" spans="1:143" ht="15.75" customHeight="1" x14ac:dyDescent="0.2">
      <c r="A458" s="123"/>
      <c r="B458" s="88"/>
      <c r="D458" s="124"/>
      <c r="E458" s="125"/>
      <c r="U458" s="193"/>
      <c r="EM458" s="193"/>
    </row>
    <row r="459" spans="1:143" ht="15.75" customHeight="1" x14ac:dyDescent="0.2">
      <c r="A459" s="123"/>
      <c r="B459" s="88"/>
      <c r="D459" s="124"/>
      <c r="E459" s="125"/>
      <c r="U459" s="193"/>
      <c r="EM459" s="193"/>
    </row>
    <row r="460" spans="1:143" ht="15.75" customHeight="1" x14ac:dyDescent="0.2">
      <c r="A460" s="123"/>
      <c r="B460" s="88"/>
      <c r="D460" s="124"/>
      <c r="E460" s="125"/>
      <c r="U460" s="193"/>
      <c r="EM460" s="193"/>
    </row>
    <row r="461" spans="1:143" ht="15.75" customHeight="1" x14ac:dyDescent="0.2">
      <c r="A461" s="123"/>
      <c r="B461" s="88"/>
      <c r="D461" s="124"/>
      <c r="E461" s="125"/>
      <c r="U461" s="193"/>
      <c r="EM461" s="193"/>
    </row>
    <row r="462" spans="1:143" ht="15.75" customHeight="1" x14ac:dyDescent="0.2">
      <c r="A462" s="123"/>
      <c r="B462" s="88"/>
      <c r="D462" s="124"/>
      <c r="E462" s="125"/>
      <c r="U462" s="193"/>
      <c r="EM462" s="193"/>
    </row>
    <row r="463" spans="1:143" ht="15.75" customHeight="1" x14ac:dyDescent="0.2">
      <c r="A463" s="123"/>
      <c r="B463" s="88"/>
      <c r="D463" s="124"/>
      <c r="E463" s="125"/>
      <c r="U463" s="193"/>
      <c r="EM463" s="193"/>
    </row>
    <row r="464" spans="1:143" ht="15.75" customHeight="1" x14ac:dyDescent="0.2">
      <c r="A464" s="123"/>
      <c r="B464" s="88"/>
      <c r="D464" s="124"/>
      <c r="E464" s="125"/>
      <c r="U464" s="193"/>
      <c r="EM464" s="193"/>
    </row>
    <row r="465" spans="1:143" ht="15.75" customHeight="1" x14ac:dyDescent="0.2">
      <c r="A465" s="123"/>
      <c r="B465" s="88"/>
      <c r="D465" s="124"/>
      <c r="E465" s="125"/>
      <c r="U465" s="193"/>
      <c r="EM465" s="193"/>
    </row>
    <row r="466" spans="1:143" ht="15.75" customHeight="1" x14ac:dyDescent="0.2">
      <c r="A466" s="123"/>
      <c r="B466" s="88"/>
      <c r="D466" s="124"/>
      <c r="E466" s="125"/>
      <c r="U466" s="193"/>
      <c r="EM466" s="193"/>
    </row>
    <row r="467" spans="1:143" ht="15.75" customHeight="1" x14ac:dyDescent="0.2">
      <c r="A467" s="123"/>
      <c r="B467" s="88"/>
      <c r="D467" s="124"/>
      <c r="E467" s="125"/>
      <c r="U467" s="193"/>
      <c r="EM467" s="193"/>
    </row>
    <row r="468" spans="1:143" ht="15.75" customHeight="1" x14ac:dyDescent="0.2">
      <c r="A468" s="123"/>
      <c r="B468" s="88"/>
      <c r="D468" s="124"/>
      <c r="E468" s="125"/>
      <c r="U468" s="193"/>
      <c r="EM468" s="193"/>
    </row>
    <row r="469" spans="1:143" ht="15.75" customHeight="1" x14ac:dyDescent="0.2">
      <c r="A469" s="123"/>
      <c r="B469" s="88"/>
      <c r="D469" s="124"/>
      <c r="E469" s="125"/>
      <c r="U469" s="193"/>
      <c r="EM469" s="193"/>
    </row>
    <row r="470" spans="1:143" ht="15.75" customHeight="1" x14ac:dyDescent="0.2">
      <c r="A470" s="123"/>
      <c r="B470" s="88"/>
      <c r="D470" s="124"/>
      <c r="E470" s="125"/>
      <c r="U470" s="193"/>
      <c r="EM470" s="193"/>
    </row>
    <row r="471" spans="1:143" ht="15.75" customHeight="1" x14ac:dyDescent="0.2">
      <c r="A471" s="123"/>
      <c r="B471" s="88"/>
      <c r="D471" s="124"/>
      <c r="E471" s="125"/>
      <c r="U471" s="193"/>
      <c r="EM471" s="193"/>
    </row>
    <row r="472" spans="1:143" ht="15.75" customHeight="1" x14ac:dyDescent="0.2">
      <c r="A472" s="123"/>
      <c r="B472" s="88"/>
      <c r="D472" s="124"/>
      <c r="E472" s="125"/>
      <c r="U472" s="193"/>
      <c r="EM472" s="193"/>
    </row>
    <row r="473" spans="1:143" ht="15.75" customHeight="1" x14ac:dyDescent="0.2">
      <c r="A473" s="123"/>
      <c r="B473" s="88"/>
      <c r="D473" s="124"/>
      <c r="E473" s="125"/>
      <c r="U473" s="193"/>
      <c r="EM473" s="193"/>
    </row>
    <row r="474" spans="1:143" ht="15.75" customHeight="1" x14ac:dyDescent="0.2">
      <c r="A474" s="123"/>
      <c r="B474" s="88"/>
      <c r="D474" s="124"/>
      <c r="E474" s="125"/>
      <c r="U474" s="193"/>
      <c r="EM474" s="193"/>
    </row>
    <row r="475" spans="1:143" ht="15.75" customHeight="1" x14ac:dyDescent="0.2">
      <c r="A475" s="123"/>
      <c r="B475" s="88"/>
      <c r="D475" s="124"/>
      <c r="E475" s="125"/>
      <c r="U475" s="193"/>
      <c r="EM475" s="193"/>
    </row>
    <row r="476" spans="1:143" ht="15.75" customHeight="1" x14ac:dyDescent="0.2">
      <c r="A476" s="123"/>
      <c r="B476" s="88"/>
      <c r="D476" s="124"/>
      <c r="E476" s="125"/>
      <c r="U476" s="193"/>
      <c r="EM476" s="193"/>
    </row>
    <row r="477" spans="1:143" ht="15.75" customHeight="1" x14ac:dyDescent="0.2">
      <c r="A477" s="123"/>
      <c r="B477" s="88"/>
      <c r="D477" s="124"/>
      <c r="E477" s="125"/>
      <c r="U477" s="193"/>
      <c r="EM477" s="193"/>
    </row>
    <row r="478" spans="1:143" ht="15.75" customHeight="1" x14ac:dyDescent="0.2">
      <c r="A478" s="123"/>
      <c r="B478" s="88"/>
      <c r="D478" s="124"/>
      <c r="E478" s="125"/>
      <c r="U478" s="193"/>
      <c r="EM478" s="193"/>
    </row>
    <row r="479" spans="1:143" ht="15.75" customHeight="1" x14ac:dyDescent="0.2">
      <c r="A479" s="123"/>
      <c r="B479" s="88"/>
      <c r="D479" s="124"/>
      <c r="E479" s="125"/>
      <c r="U479" s="193"/>
      <c r="EM479" s="193"/>
    </row>
    <row r="480" spans="1:143" ht="15.75" customHeight="1" x14ac:dyDescent="0.2">
      <c r="A480" s="123"/>
      <c r="B480" s="88"/>
      <c r="D480" s="124"/>
      <c r="E480" s="125"/>
      <c r="U480" s="193"/>
      <c r="EM480" s="193"/>
    </row>
    <row r="481" spans="1:143" ht="15.75" customHeight="1" x14ac:dyDescent="0.2">
      <c r="A481" s="123"/>
      <c r="B481" s="88"/>
      <c r="D481" s="124"/>
      <c r="E481" s="125"/>
      <c r="U481" s="193"/>
      <c r="EM481" s="193"/>
    </row>
    <row r="482" spans="1:143" ht="15.75" customHeight="1" x14ac:dyDescent="0.2">
      <c r="A482" s="123"/>
      <c r="B482" s="88"/>
      <c r="D482" s="124"/>
      <c r="E482" s="125"/>
      <c r="U482" s="193"/>
      <c r="EM482" s="193"/>
    </row>
    <row r="483" spans="1:143" ht="15.75" customHeight="1" x14ac:dyDescent="0.2">
      <c r="A483" s="123"/>
      <c r="B483" s="88"/>
      <c r="D483" s="124"/>
      <c r="E483" s="125"/>
      <c r="U483" s="193"/>
      <c r="EM483" s="193"/>
    </row>
    <row r="484" spans="1:143" ht="15.75" customHeight="1" x14ac:dyDescent="0.2">
      <c r="A484" s="123"/>
      <c r="B484" s="88"/>
      <c r="D484" s="124"/>
      <c r="E484" s="125"/>
      <c r="U484" s="193"/>
      <c r="EM484" s="193"/>
    </row>
    <row r="485" spans="1:143" ht="15.75" customHeight="1" x14ac:dyDescent="0.2">
      <c r="A485" s="123"/>
      <c r="B485" s="88"/>
      <c r="D485" s="124"/>
      <c r="E485" s="125"/>
      <c r="U485" s="193"/>
      <c r="EM485" s="193"/>
    </row>
    <row r="486" spans="1:143" ht="15.75" customHeight="1" x14ac:dyDescent="0.2">
      <c r="A486" s="123"/>
      <c r="B486" s="88"/>
      <c r="D486" s="124"/>
      <c r="E486" s="125"/>
      <c r="U486" s="193"/>
      <c r="EM486" s="193"/>
    </row>
    <row r="487" spans="1:143" ht="15.75" customHeight="1" x14ac:dyDescent="0.2">
      <c r="A487" s="123"/>
      <c r="B487" s="88"/>
      <c r="D487" s="124"/>
      <c r="E487" s="125"/>
      <c r="U487" s="193"/>
      <c r="EM487" s="193"/>
    </row>
    <row r="488" spans="1:143" ht="15.75" customHeight="1" x14ac:dyDescent="0.2">
      <c r="A488" s="123"/>
      <c r="B488" s="88"/>
      <c r="D488" s="124"/>
      <c r="E488" s="125"/>
      <c r="U488" s="193"/>
      <c r="EM488" s="193"/>
    </row>
    <row r="489" spans="1:143" ht="15.75" customHeight="1" x14ac:dyDescent="0.2">
      <c r="A489" s="123"/>
      <c r="B489" s="88"/>
      <c r="D489" s="124"/>
      <c r="E489" s="125"/>
      <c r="U489" s="193"/>
      <c r="EM489" s="193"/>
    </row>
    <row r="490" spans="1:143" ht="15.75" customHeight="1" x14ac:dyDescent="0.2">
      <c r="A490" s="123"/>
      <c r="B490" s="88"/>
      <c r="D490" s="124"/>
      <c r="E490" s="125"/>
      <c r="U490" s="193"/>
      <c r="EM490" s="193"/>
    </row>
    <row r="491" spans="1:143" ht="15.75" customHeight="1" x14ac:dyDescent="0.2">
      <c r="A491" s="123"/>
      <c r="B491" s="88"/>
      <c r="D491" s="124"/>
      <c r="E491" s="125"/>
      <c r="U491" s="193"/>
      <c r="EM491" s="193"/>
    </row>
    <row r="492" spans="1:143" ht="15.75" customHeight="1" x14ac:dyDescent="0.2">
      <c r="A492" s="123"/>
      <c r="B492" s="88"/>
      <c r="D492" s="124"/>
      <c r="E492" s="125"/>
      <c r="U492" s="193"/>
      <c r="EM492" s="193"/>
    </row>
    <row r="493" spans="1:143" ht="15.75" customHeight="1" x14ac:dyDescent="0.2">
      <c r="A493" s="123"/>
      <c r="B493" s="88"/>
      <c r="D493" s="124"/>
      <c r="E493" s="125"/>
      <c r="U493" s="193"/>
      <c r="EM493" s="193"/>
    </row>
    <row r="494" spans="1:143" ht="15.75" customHeight="1" x14ac:dyDescent="0.2">
      <c r="A494" s="123"/>
      <c r="B494" s="88"/>
      <c r="D494" s="124"/>
      <c r="E494" s="125"/>
      <c r="U494" s="193"/>
      <c r="EM494" s="193"/>
    </row>
    <row r="495" spans="1:143" ht="15.75" customHeight="1" x14ac:dyDescent="0.2">
      <c r="A495" s="123"/>
      <c r="B495" s="88"/>
      <c r="D495" s="124"/>
      <c r="E495" s="125"/>
      <c r="U495" s="193"/>
      <c r="EM495" s="193"/>
    </row>
    <row r="496" spans="1:143" ht="15.75" customHeight="1" x14ac:dyDescent="0.2">
      <c r="A496" s="123"/>
      <c r="B496" s="88"/>
      <c r="D496" s="124"/>
      <c r="E496" s="125"/>
      <c r="U496" s="193"/>
      <c r="EM496" s="193"/>
    </row>
    <row r="497" spans="1:143" ht="15.75" customHeight="1" x14ac:dyDescent="0.2">
      <c r="A497" s="123"/>
      <c r="B497" s="88"/>
      <c r="D497" s="124"/>
      <c r="E497" s="125"/>
      <c r="U497" s="193"/>
      <c r="EM497" s="193"/>
    </row>
    <row r="498" spans="1:143" ht="15.75" customHeight="1" x14ac:dyDescent="0.2">
      <c r="A498" s="123"/>
      <c r="B498" s="88"/>
      <c r="D498" s="124"/>
      <c r="E498" s="125"/>
      <c r="U498" s="193"/>
      <c r="EM498" s="193"/>
    </row>
    <row r="499" spans="1:143" ht="15.75" customHeight="1" x14ac:dyDescent="0.2">
      <c r="A499" s="123"/>
      <c r="B499" s="88"/>
      <c r="D499" s="124"/>
      <c r="E499" s="125"/>
      <c r="U499" s="193"/>
      <c r="EM499" s="193"/>
    </row>
    <row r="500" spans="1:143" ht="15.75" customHeight="1" x14ac:dyDescent="0.2">
      <c r="A500" s="123"/>
      <c r="B500" s="88"/>
      <c r="D500" s="124"/>
      <c r="E500" s="125"/>
      <c r="U500" s="193"/>
      <c r="EM500" s="193"/>
    </row>
    <row r="501" spans="1:143" ht="15.75" customHeight="1" x14ac:dyDescent="0.2">
      <c r="A501" s="123"/>
      <c r="B501" s="88"/>
      <c r="D501" s="124"/>
      <c r="E501" s="125"/>
      <c r="U501" s="193"/>
      <c r="EM501" s="193"/>
    </row>
    <row r="502" spans="1:143" ht="15.75" customHeight="1" x14ac:dyDescent="0.2">
      <c r="A502" s="123"/>
      <c r="B502" s="88"/>
      <c r="D502" s="124"/>
      <c r="E502" s="125"/>
      <c r="U502" s="193"/>
      <c r="EM502" s="193"/>
    </row>
    <row r="503" spans="1:143" ht="15.75" customHeight="1" x14ac:dyDescent="0.2">
      <c r="A503" s="123"/>
      <c r="B503" s="88"/>
      <c r="D503" s="124"/>
      <c r="E503" s="125"/>
      <c r="U503" s="193"/>
      <c r="EM503" s="193"/>
    </row>
    <row r="504" spans="1:143" ht="15.75" customHeight="1" x14ac:dyDescent="0.2">
      <c r="A504" s="123"/>
      <c r="B504" s="88"/>
      <c r="D504" s="124"/>
      <c r="E504" s="125"/>
      <c r="U504" s="193"/>
      <c r="EM504" s="193"/>
    </row>
    <row r="505" spans="1:143" ht="15.75" customHeight="1" x14ac:dyDescent="0.2">
      <c r="A505" s="123"/>
      <c r="B505" s="88"/>
      <c r="D505" s="124"/>
      <c r="E505" s="125"/>
      <c r="U505" s="193"/>
      <c r="EM505" s="193"/>
    </row>
    <row r="506" spans="1:143" ht="15.75" customHeight="1" x14ac:dyDescent="0.2">
      <c r="A506" s="123"/>
      <c r="B506" s="88"/>
      <c r="D506" s="124"/>
      <c r="E506" s="125"/>
      <c r="U506" s="193"/>
      <c r="EM506" s="193"/>
    </row>
    <row r="507" spans="1:143" ht="15.75" customHeight="1" x14ac:dyDescent="0.2">
      <c r="A507" s="123"/>
      <c r="B507" s="88"/>
      <c r="D507" s="124"/>
      <c r="E507" s="125"/>
      <c r="U507" s="193"/>
      <c r="EM507" s="193"/>
    </row>
    <row r="508" spans="1:143" ht="15.75" customHeight="1" x14ac:dyDescent="0.2">
      <c r="A508" s="123"/>
      <c r="B508" s="88"/>
      <c r="D508" s="124"/>
      <c r="E508" s="125"/>
      <c r="U508" s="193"/>
      <c r="EM508" s="193"/>
    </row>
    <row r="509" spans="1:143" ht="15.75" customHeight="1" x14ac:dyDescent="0.2">
      <c r="A509" s="123"/>
      <c r="B509" s="88"/>
      <c r="D509" s="124"/>
      <c r="E509" s="125"/>
      <c r="U509" s="193"/>
      <c r="EM509" s="193"/>
    </row>
    <row r="510" spans="1:143" ht="15.75" customHeight="1" x14ac:dyDescent="0.2">
      <c r="A510" s="123"/>
      <c r="B510" s="88"/>
      <c r="D510" s="124"/>
      <c r="E510" s="125"/>
      <c r="U510" s="193"/>
      <c r="EM510" s="193"/>
    </row>
    <row r="511" spans="1:143" ht="15.75" customHeight="1" x14ac:dyDescent="0.2">
      <c r="A511" s="123"/>
      <c r="B511" s="88"/>
      <c r="D511" s="124"/>
      <c r="E511" s="125"/>
      <c r="U511" s="193"/>
      <c r="EM511" s="193"/>
    </row>
    <row r="512" spans="1:143" ht="15.75" customHeight="1" x14ac:dyDescent="0.2">
      <c r="A512" s="123"/>
      <c r="B512" s="88"/>
      <c r="D512" s="124"/>
      <c r="E512" s="125"/>
      <c r="U512" s="193"/>
      <c r="EM512" s="193"/>
    </row>
    <row r="513" spans="1:143" ht="15.75" customHeight="1" x14ac:dyDescent="0.2">
      <c r="A513" s="123"/>
      <c r="B513" s="88"/>
      <c r="D513" s="124"/>
      <c r="E513" s="125"/>
      <c r="U513" s="193"/>
      <c r="EM513" s="193"/>
    </row>
    <row r="514" spans="1:143" ht="15.75" customHeight="1" x14ac:dyDescent="0.2">
      <c r="A514" s="123"/>
      <c r="B514" s="88"/>
      <c r="D514" s="124"/>
      <c r="E514" s="125"/>
      <c r="U514" s="193"/>
      <c r="EM514" s="193"/>
    </row>
    <row r="515" spans="1:143" ht="15.75" customHeight="1" x14ac:dyDescent="0.2">
      <c r="A515" s="123"/>
      <c r="B515" s="88"/>
      <c r="D515" s="124"/>
      <c r="E515" s="125"/>
      <c r="U515" s="193"/>
      <c r="EM515" s="193"/>
    </row>
    <row r="516" spans="1:143" ht="15.75" customHeight="1" x14ac:dyDescent="0.2">
      <c r="A516" s="123"/>
      <c r="B516" s="88"/>
      <c r="D516" s="124"/>
      <c r="E516" s="125"/>
      <c r="U516" s="193"/>
      <c r="EM516" s="193"/>
    </row>
    <row r="517" spans="1:143" ht="15.75" customHeight="1" x14ac:dyDescent="0.2">
      <c r="A517" s="123"/>
      <c r="B517" s="88"/>
      <c r="D517" s="124"/>
      <c r="E517" s="125"/>
      <c r="U517" s="193"/>
      <c r="EM517" s="193"/>
    </row>
    <row r="518" spans="1:143" ht="15.75" customHeight="1" x14ac:dyDescent="0.2">
      <c r="A518" s="123"/>
      <c r="B518" s="88"/>
      <c r="D518" s="124"/>
      <c r="E518" s="125"/>
      <c r="U518" s="193"/>
      <c r="EM518" s="193"/>
    </row>
    <row r="519" spans="1:143" ht="15.75" customHeight="1" x14ac:dyDescent="0.2">
      <c r="A519" s="123"/>
      <c r="B519" s="88"/>
      <c r="D519" s="124"/>
      <c r="E519" s="125"/>
      <c r="U519" s="193"/>
      <c r="EM519" s="193"/>
    </row>
    <row r="520" spans="1:143" ht="15.75" customHeight="1" x14ac:dyDescent="0.2">
      <c r="A520" s="123"/>
      <c r="B520" s="88"/>
      <c r="D520" s="124"/>
      <c r="E520" s="125"/>
      <c r="U520" s="193"/>
      <c r="EM520" s="193"/>
    </row>
    <row r="521" spans="1:143" ht="15.75" customHeight="1" x14ac:dyDescent="0.2">
      <c r="A521" s="123"/>
      <c r="B521" s="88"/>
      <c r="D521" s="124"/>
      <c r="E521" s="125"/>
      <c r="U521" s="193"/>
      <c r="EM521" s="193"/>
    </row>
    <row r="522" spans="1:143" ht="15.75" customHeight="1" x14ac:dyDescent="0.2">
      <c r="A522" s="123"/>
      <c r="B522" s="88"/>
      <c r="D522" s="124"/>
      <c r="E522" s="125"/>
      <c r="U522" s="193"/>
      <c r="EM522" s="193"/>
    </row>
    <row r="523" spans="1:143" ht="15.75" customHeight="1" x14ac:dyDescent="0.2">
      <c r="A523" s="123"/>
      <c r="B523" s="88"/>
      <c r="D523" s="124"/>
      <c r="E523" s="125"/>
      <c r="U523" s="193"/>
      <c r="EM523" s="193"/>
    </row>
    <row r="524" spans="1:143" ht="15.75" customHeight="1" x14ac:dyDescent="0.2">
      <c r="A524" s="123"/>
      <c r="B524" s="88"/>
      <c r="D524" s="124"/>
      <c r="E524" s="125"/>
      <c r="U524" s="193"/>
      <c r="EM524" s="193"/>
    </row>
    <row r="525" spans="1:143" ht="15.75" customHeight="1" x14ac:dyDescent="0.2">
      <c r="A525" s="123"/>
      <c r="B525" s="88"/>
      <c r="D525" s="124"/>
      <c r="E525" s="125"/>
      <c r="U525" s="193"/>
      <c r="EM525" s="193"/>
    </row>
    <row r="526" spans="1:143" ht="15.75" customHeight="1" x14ac:dyDescent="0.2">
      <c r="A526" s="123"/>
      <c r="B526" s="88"/>
      <c r="D526" s="124"/>
      <c r="E526" s="125"/>
      <c r="U526" s="193"/>
      <c r="EM526" s="193"/>
    </row>
    <row r="527" spans="1:143" ht="15.75" customHeight="1" x14ac:dyDescent="0.2">
      <c r="A527" s="123"/>
      <c r="B527" s="88"/>
      <c r="D527" s="124"/>
      <c r="E527" s="125"/>
      <c r="U527" s="193"/>
      <c r="EM527" s="193"/>
    </row>
    <row r="528" spans="1:143" ht="15.75" customHeight="1" x14ac:dyDescent="0.2">
      <c r="A528" s="123"/>
      <c r="B528" s="88"/>
      <c r="D528" s="124"/>
      <c r="E528" s="125"/>
      <c r="U528" s="193"/>
      <c r="EM528" s="193"/>
    </row>
    <row r="529" spans="1:143" ht="15.75" customHeight="1" x14ac:dyDescent="0.2">
      <c r="A529" s="123"/>
      <c r="B529" s="88"/>
      <c r="D529" s="124"/>
      <c r="E529" s="125"/>
      <c r="U529" s="193"/>
      <c r="EM529" s="193"/>
    </row>
    <row r="530" spans="1:143" ht="15.75" customHeight="1" x14ac:dyDescent="0.2">
      <c r="A530" s="123"/>
      <c r="B530" s="88"/>
      <c r="D530" s="124"/>
      <c r="E530" s="125"/>
      <c r="U530" s="193"/>
      <c r="EM530" s="193"/>
    </row>
    <row r="531" spans="1:143" ht="15.75" customHeight="1" x14ac:dyDescent="0.2">
      <c r="A531" s="123"/>
      <c r="B531" s="88"/>
      <c r="D531" s="124"/>
      <c r="E531" s="125"/>
      <c r="U531" s="193"/>
      <c r="EM531" s="193"/>
    </row>
    <row r="532" spans="1:143" ht="15.75" customHeight="1" x14ac:dyDescent="0.2">
      <c r="A532" s="123"/>
      <c r="B532" s="88"/>
      <c r="D532" s="124"/>
      <c r="E532" s="125"/>
      <c r="U532" s="193"/>
      <c r="EM532" s="193"/>
    </row>
    <row r="533" spans="1:143" ht="15.75" customHeight="1" x14ac:dyDescent="0.2">
      <c r="A533" s="123"/>
      <c r="B533" s="88"/>
      <c r="D533" s="124"/>
      <c r="E533" s="125"/>
      <c r="U533" s="193"/>
      <c r="EM533" s="193"/>
    </row>
    <row r="534" spans="1:143" ht="15.75" customHeight="1" x14ac:dyDescent="0.2">
      <c r="A534" s="123"/>
      <c r="B534" s="88"/>
      <c r="D534" s="124"/>
      <c r="E534" s="125"/>
      <c r="U534" s="193"/>
      <c r="EM534" s="193"/>
    </row>
    <row r="535" spans="1:143" ht="15.75" customHeight="1" x14ac:dyDescent="0.2">
      <c r="A535" s="123"/>
      <c r="B535" s="88"/>
      <c r="D535" s="124"/>
      <c r="E535" s="125"/>
      <c r="U535" s="193"/>
      <c r="EM535" s="193"/>
    </row>
    <row r="536" spans="1:143" ht="15.75" customHeight="1" x14ac:dyDescent="0.2">
      <c r="A536" s="123"/>
      <c r="B536" s="88"/>
      <c r="D536" s="124"/>
      <c r="E536" s="125"/>
      <c r="U536" s="193"/>
      <c r="EM536" s="193"/>
    </row>
    <row r="537" spans="1:143" ht="15.75" customHeight="1" x14ac:dyDescent="0.2">
      <c r="A537" s="123"/>
      <c r="B537" s="88"/>
      <c r="D537" s="124"/>
      <c r="E537" s="125"/>
      <c r="U537" s="193"/>
      <c r="EM537" s="193"/>
    </row>
    <row r="538" spans="1:143" ht="15.75" customHeight="1" x14ac:dyDescent="0.2">
      <c r="A538" s="123"/>
      <c r="B538" s="88"/>
      <c r="D538" s="124"/>
      <c r="E538" s="125"/>
      <c r="U538" s="193"/>
      <c r="EM538" s="193"/>
    </row>
    <row r="539" spans="1:143" ht="15.75" customHeight="1" x14ac:dyDescent="0.2">
      <c r="A539" s="123"/>
      <c r="B539" s="88"/>
      <c r="D539" s="124"/>
      <c r="E539" s="125"/>
      <c r="U539" s="193"/>
      <c r="EM539" s="193"/>
    </row>
    <row r="540" spans="1:143" ht="15.75" customHeight="1" x14ac:dyDescent="0.2">
      <c r="A540" s="123"/>
      <c r="B540" s="88"/>
      <c r="D540" s="124"/>
      <c r="E540" s="125"/>
      <c r="U540" s="193"/>
      <c r="EM540" s="193"/>
    </row>
    <row r="541" spans="1:143" ht="15.75" customHeight="1" x14ac:dyDescent="0.2">
      <c r="A541" s="123"/>
      <c r="B541" s="88"/>
      <c r="D541" s="124"/>
      <c r="E541" s="125"/>
      <c r="U541" s="193"/>
      <c r="EM541" s="193"/>
    </row>
    <row r="542" spans="1:143" ht="15.75" customHeight="1" x14ac:dyDescent="0.2">
      <c r="A542" s="123"/>
      <c r="B542" s="88"/>
      <c r="D542" s="124"/>
      <c r="E542" s="125"/>
      <c r="U542" s="193"/>
      <c r="EM542" s="193"/>
    </row>
    <row r="543" spans="1:143" ht="15.75" customHeight="1" x14ac:dyDescent="0.2">
      <c r="A543" s="123"/>
      <c r="B543" s="88"/>
      <c r="D543" s="124"/>
      <c r="E543" s="125"/>
      <c r="U543" s="193"/>
      <c r="EM543" s="193"/>
    </row>
    <row r="544" spans="1:143" ht="15.75" customHeight="1" x14ac:dyDescent="0.2">
      <c r="A544" s="123"/>
      <c r="B544" s="88"/>
      <c r="D544" s="124"/>
      <c r="E544" s="125"/>
      <c r="U544" s="193"/>
      <c r="EM544" s="193"/>
    </row>
    <row r="545" spans="1:143" ht="15.75" customHeight="1" x14ac:dyDescent="0.2">
      <c r="A545" s="123"/>
      <c r="B545" s="88"/>
      <c r="D545" s="124"/>
      <c r="E545" s="125"/>
      <c r="U545" s="193"/>
      <c r="EM545" s="193"/>
    </row>
    <row r="546" spans="1:143" ht="15.75" customHeight="1" x14ac:dyDescent="0.2">
      <c r="A546" s="123"/>
      <c r="B546" s="88"/>
      <c r="D546" s="124"/>
      <c r="E546" s="125"/>
      <c r="U546" s="193"/>
      <c r="EM546" s="193"/>
    </row>
    <row r="547" spans="1:143" ht="15.75" customHeight="1" x14ac:dyDescent="0.2">
      <c r="A547" s="123"/>
      <c r="B547" s="88"/>
      <c r="D547" s="124"/>
      <c r="E547" s="125"/>
      <c r="U547" s="193"/>
      <c r="EM547" s="193"/>
    </row>
    <row r="548" spans="1:143" ht="15.75" customHeight="1" x14ac:dyDescent="0.2">
      <c r="A548" s="123"/>
      <c r="B548" s="88"/>
      <c r="D548" s="124"/>
      <c r="E548" s="125"/>
      <c r="U548" s="193"/>
      <c r="EM548" s="193"/>
    </row>
    <row r="549" spans="1:143" ht="15.75" customHeight="1" x14ac:dyDescent="0.2">
      <c r="A549" s="123"/>
      <c r="B549" s="88"/>
      <c r="D549" s="124"/>
      <c r="E549" s="125"/>
      <c r="U549" s="193"/>
      <c r="EM549" s="193"/>
    </row>
    <row r="550" spans="1:143" ht="15.75" customHeight="1" x14ac:dyDescent="0.2">
      <c r="A550" s="123"/>
      <c r="B550" s="88"/>
      <c r="D550" s="124"/>
      <c r="E550" s="125"/>
      <c r="U550" s="193"/>
      <c r="EM550" s="193"/>
    </row>
    <row r="551" spans="1:143" ht="15.75" customHeight="1" x14ac:dyDescent="0.2">
      <c r="A551" s="123"/>
      <c r="B551" s="88"/>
      <c r="D551" s="124"/>
      <c r="E551" s="125"/>
      <c r="U551" s="193"/>
      <c r="EM551" s="193"/>
    </row>
    <row r="552" spans="1:143" ht="15.75" customHeight="1" x14ac:dyDescent="0.2">
      <c r="A552" s="123"/>
      <c r="B552" s="88"/>
      <c r="D552" s="124"/>
      <c r="E552" s="125"/>
      <c r="U552" s="193"/>
      <c r="EM552" s="193"/>
    </row>
    <row r="553" spans="1:143" ht="15.75" customHeight="1" x14ac:dyDescent="0.2">
      <c r="A553" s="123"/>
      <c r="B553" s="88"/>
      <c r="D553" s="124"/>
      <c r="E553" s="125"/>
      <c r="U553" s="193"/>
      <c r="EM553" s="193"/>
    </row>
    <row r="554" spans="1:143" ht="15.75" customHeight="1" x14ac:dyDescent="0.2">
      <c r="A554" s="123"/>
      <c r="B554" s="88"/>
      <c r="D554" s="124"/>
      <c r="E554" s="125"/>
      <c r="U554" s="193"/>
      <c r="EM554" s="193"/>
    </row>
    <row r="555" spans="1:143" ht="15.75" customHeight="1" x14ac:dyDescent="0.2">
      <c r="A555" s="123"/>
      <c r="B555" s="88"/>
      <c r="D555" s="124"/>
      <c r="E555" s="125"/>
      <c r="U555" s="193"/>
      <c r="EM555" s="193"/>
    </row>
    <row r="556" spans="1:143" ht="15.75" customHeight="1" x14ac:dyDescent="0.2">
      <c r="A556" s="123"/>
      <c r="B556" s="88"/>
      <c r="D556" s="124"/>
      <c r="E556" s="125"/>
      <c r="U556" s="193"/>
      <c r="EM556" s="193"/>
    </row>
    <row r="557" spans="1:143" ht="15.75" customHeight="1" x14ac:dyDescent="0.2">
      <c r="A557" s="123"/>
      <c r="B557" s="88"/>
      <c r="D557" s="124"/>
      <c r="E557" s="125"/>
      <c r="U557" s="193"/>
      <c r="EM557" s="193"/>
    </row>
    <row r="558" spans="1:143" ht="15.75" customHeight="1" x14ac:dyDescent="0.2">
      <c r="A558" s="123"/>
      <c r="B558" s="88"/>
      <c r="D558" s="124"/>
      <c r="E558" s="125"/>
      <c r="U558" s="193"/>
      <c r="EM558" s="193"/>
    </row>
    <row r="559" spans="1:143" ht="15.75" customHeight="1" x14ac:dyDescent="0.2">
      <c r="A559" s="123"/>
      <c r="B559" s="88"/>
      <c r="D559" s="124"/>
      <c r="E559" s="125"/>
      <c r="U559" s="193"/>
      <c r="EM559" s="193"/>
    </row>
    <row r="560" spans="1:143" ht="15.75" customHeight="1" x14ac:dyDescent="0.2">
      <c r="A560" s="123"/>
      <c r="B560" s="88"/>
      <c r="D560" s="124"/>
      <c r="E560" s="125"/>
      <c r="U560" s="193"/>
      <c r="EM560" s="193"/>
    </row>
    <row r="561" spans="1:143" ht="15.75" customHeight="1" x14ac:dyDescent="0.2">
      <c r="A561" s="123"/>
      <c r="B561" s="88"/>
      <c r="D561" s="124"/>
      <c r="E561" s="125"/>
      <c r="U561" s="193"/>
      <c r="EM561" s="193"/>
    </row>
    <row r="562" spans="1:143" ht="15.75" customHeight="1" x14ac:dyDescent="0.2">
      <c r="A562" s="123"/>
      <c r="B562" s="88"/>
      <c r="D562" s="124"/>
      <c r="E562" s="125"/>
      <c r="U562" s="193"/>
      <c r="EM562" s="193"/>
    </row>
    <row r="563" spans="1:143" ht="15.75" customHeight="1" x14ac:dyDescent="0.2">
      <c r="A563" s="123"/>
      <c r="B563" s="88"/>
      <c r="D563" s="124"/>
      <c r="E563" s="125"/>
      <c r="U563" s="193"/>
      <c r="EM563" s="193"/>
    </row>
    <row r="564" spans="1:143" ht="15.75" customHeight="1" x14ac:dyDescent="0.2">
      <c r="A564" s="123"/>
      <c r="B564" s="88"/>
      <c r="D564" s="124"/>
      <c r="E564" s="125"/>
      <c r="U564" s="193"/>
      <c r="EM564" s="193"/>
    </row>
    <row r="565" spans="1:143" ht="15.75" customHeight="1" x14ac:dyDescent="0.2">
      <c r="A565" s="123"/>
      <c r="B565" s="88"/>
      <c r="D565" s="124"/>
      <c r="E565" s="125"/>
      <c r="U565" s="193"/>
      <c r="EM565" s="193"/>
    </row>
    <row r="566" spans="1:143" ht="15.75" customHeight="1" x14ac:dyDescent="0.2">
      <c r="A566" s="123"/>
      <c r="B566" s="88"/>
      <c r="D566" s="124"/>
      <c r="E566" s="125"/>
      <c r="U566" s="193"/>
      <c r="EM566" s="193"/>
    </row>
    <row r="567" spans="1:143" ht="15.75" customHeight="1" x14ac:dyDescent="0.2">
      <c r="A567" s="123"/>
      <c r="B567" s="88"/>
      <c r="D567" s="124"/>
      <c r="E567" s="125"/>
      <c r="U567" s="193"/>
      <c r="EM567" s="193"/>
    </row>
    <row r="568" spans="1:143" ht="15.75" customHeight="1" x14ac:dyDescent="0.2">
      <c r="A568" s="123"/>
      <c r="B568" s="88"/>
      <c r="D568" s="124"/>
      <c r="E568" s="125"/>
      <c r="U568" s="193"/>
      <c r="EM568" s="193"/>
    </row>
    <row r="569" spans="1:143" ht="15.75" customHeight="1" x14ac:dyDescent="0.2">
      <c r="A569" s="123"/>
      <c r="B569" s="88"/>
      <c r="D569" s="124"/>
      <c r="E569" s="125"/>
      <c r="U569" s="193"/>
      <c r="EM569" s="193"/>
    </row>
    <row r="570" spans="1:143" ht="15.75" customHeight="1" x14ac:dyDescent="0.2">
      <c r="A570" s="123"/>
      <c r="B570" s="88"/>
      <c r="D570" s="124"/>
      <c r="E570" s="125"/>
      <c r="U570" s="193"/>
      <c r="EM570" s="193"/>
    </row>
    <row r="571" spans="1:143" ht="15.75" customHeight="1" x14ac:dyDescent="0.2">
      <c r="A571" s="123"/>
      <c r="B571" s="88"/>
      <c r="D571" s="124"/>
      <c r="E571" s="125"/>
      <c r="U571" s="193"/>
      <c r="EM571" s="193"/>
    </row>
    <row r="572" spans="1:143" ht="15.75" customHeight="1" x14ac:dyDescent="0.2">
      <c r="A572" s="123"/>
      <c r="B572" s="88"/>
      <c r="D572" s="124"/>
      <c r="E572" s="125"/>
      <c r="U572" s="193"/>
      <c r="EM572" s="193"/>
    </row>
    <row r="573" spans="1:143" ht="15.75" customHeight="1" x14ac:dyDescent="0.2">
      <c r="A573" s="123"/>
      <c r="B573" s="88"/>
      <c r="D573" s="124"/>
      <c r="E573" s="125"/>
      <c r="U573" s="193"/>
      <c r="EM573" s="193"/>
    </row>
    <row r="574" spans="1:143" ht="15.75" customHeight="1" x14ac:dyDescent="0.2">
      <c r="A574" s="123"/>
      <c r="B574" s="88"/>
      <c r="D574" s="124"/>
      <c r="E574" s="125"/>
      <c r="U574" s="193"/>
      <c r="EM574" s="193"/>
    </row>
    <row r="575" spans="1:143" ht="15.75" customHeight="1" x14ac:dyDescent="0.2">
      <c r="A575" s="123"/>
      <c r="B575" s="88"/>
      <c r="D575" s="124"/>
      <c r="E575" s="125"/>
      <c r="U575" s="193"/>
      <c r="EM575" s="193"/>
    </row>
    <row r="576" spans="1:143" ht="15.75" customHeight="1" x14ac:dyDescent="0.2">
      <c r="A576" s="123"/>
      <c r="B576" s="88"/>
      <c r="D576" s="124"/>
      <c r="E576" s="125"/>
      <c r="U576" s="193"/>
      <c r="EM576" s="193"/>
    </row>
    <row r="577" spans="1:143" ht="15.75" customHeight="1" x14ac:dyDescent="0.2">
      <c r="A577" s="123"/>
      <c r="B577" s="88"/>
      <c r="D577" s="124"/>
      <c r="E577" s="125"/>
      <c r="U577" s="193"/>
      <c r="EM577" s="193"/>
    </row>
    <row r="578" spans="1:143" ht="15.75" customHeight="1" x14ac:dyDescent="0.2">
      <c r="A578" s="123"/>
      <c r="B578" s="88"/>
      <c r="D578" s="124"/>
      <c r="E578" s="125"/>
      <c r="U578" s="193"/>
      <c r="EM578" s="193"/>
    </row>
    <row r="579" spans="1:143" ht="15.75" customHeight="1" x14ac:dyDescent="0.2">
      <c r="A579" s="123"/>
      <c r="B579" s="88"/>
      <c r="D579" s="124"/>
      <c r="E579" s="125"/>
      <c r="U579" s="193"/>
      <c r="EM579" s="193"/>
    </row>
    <row r="580" spans="1:143" ht="15.75" customHeight="1" x14ac:dyDescent="0.2">
      <c r="A580" s="123"/>
      <c r="B580" s="88"/>
      <c r="D580" s="124"/>
      <c r="E580" s="125"/>
      <c r="U580" s="193"/>
      <c r="EM580" s="193"/>
    </row>
    <row r="581" spans="1:143" ht="15.75" customHeight="1" x14ac:dyDescent="0.2">
      <c r="A581" s="123"/>
      <c r="B581" s="88"/>
      <c r="D581" s="124"/>
      <c r="E581" s="125"/>
      <c r="U581" s="193"/>
      <c r="EM581" s="193"/>
    </row>
    <row r="582" spans="1:143" ht="15.75" customHeight="1" x14ac:dyDescent="0.2">
      <c r="A582" s="123"/>
      <c r="B582" s="88"/>
      <c r="D582" s="124"/>
      <c r="E582" s="125"/>
      <c r="U582" s="193"/>
      <c r="EM582" s="193"/>
    </row>
    <row r="583" spans="1:143" ht="15.75" customHeight="1" x14ac:dyDescent="0.2">
      <c r="A583" s="123"/>
      <c r="B583" s="88"/>
      <c r="D583" s="124"/>
      <c r="E583" s="125"/>
      <c r="U583" s="193"/>
      <c r="EM583" s="193"/>
    </row>
    <row r="584" spans="1:143" ht="15.75" customHeight="1" x14ac:dyDescent="0.2">
      <c r="A584" s="123"/>
      <c r="B584" s="88"/>
      <c r="D584" s="124"/>
      <c r="E584" s="125"/>
      <c r="U584" s="193"/>
      <c r="EM584" s="193"/>
    </row>
    <row r="585" spans="1:143" ht="15.75" customHeight="1" x14ac:dyDescent="0.2">
      <c r="A585" s="123"/>
      <c r="B585" s="88"/>
      <c r="D585" s="124"/>
      <c r="E585" s="125"/>
      <c r="U585" s="193"/>
      <c r="EM585" s="193"/>
    </row>
    <row r="586" spans="1:143" ht="15.75" customHeight="1" x14ac:dyDescent="0.2">
      <c r="A586" s="123"/>
      <c r="B586" s="88"/>
      <c r="D586" s="124"/>
      <c r="E586" s="125"/>
      <c r="U586" s="193"/>
      <c r="EM586" s="193"/>
    </row>
    <row r="587" spans="1:143" ht="15.75" customHeight="1" x14ac:dyDescent="0.2">
      <c r="A587" s="123"/>
      <c r="B587" s="88"/>
      <c r="D587" s="124"/>
      <c r="E587" s="125"/>
      <c r="U587" s="193"/>
      <c r="EM587" s="193"/>
    </row>
    <row r="588" spans="1:143" ht="15.75" customHeight="1" x14ac:dyDescent="0.2">
      <c r="A588" s="123"/>
      <c r="B588" s="88"/>
      <c r="D588" s="124"/>
      <c r="E588" s="125"/>
      <c r="U588" s="193"/>
      <c r="EM588" s="193"/>
    </row>
    <row r="589" spans="1:143" ht="15.75" customHeight="1" x14ac:dyDescent="0.2">
      <c r="A589" s="123"/>
      <c r="B589" s="88"/>
      <c r="D589" s="124"/>
      <c r="E589" s="125"/>
      <c r="U589" s="193"/>
      <c r="EM589" s="193"/>
    </row>
    <row r="590" spans="1:143" ht="15.75" customHeight="1" x14ac:dyDescent="0.2">
      <c r="A590" s="123"/>
      <c r="B590" s="88"/>
      <c r="D590" s="124"/>
      <c r="E590" s="125"/>
      <c r="U590" s="193"/>
      <c r="EM590" s="193"/>
    </row>
    <row r="591" spans="1:143" ht="15.75" customHeight="1" x14ac:dyDescent="0.2">
      <c r="A591" s="123"/>
      <c r="B591" s="88"/>
      <c r="D591" s="124"/>
      <c r="E591" s="125"/>
      <c r="U591" s="193"/>
      <c r="EM591" s="193"/>
    </row>
    <row r="592" spans="1:143" ht="15.75" customHeight="1" x14ac:dyDescent="0.2">
      <c r="A592" s="123"/>
      <c r="B592" s="88"/>
      <c r="D592" s="124"/>
      <c r="E592" s="125"/>
      <c r="U592" s="193"/>
      <c r="EM592" s="193"/>
    </row>
    <row r="593" spans="1:143" ht="15.75" customHeight="1" x14ac:dyDescent="0.2">
      <c r="A593" s="123"/>
      <c r="B593" s="88"/>
      <c r="D593" s="124"/>
      <c r="E593" s="125"/>
      <c r="U593" s="193"/>
      <c r="EM593" s="193"/>
    </row>
    <row r="594" spans="1:143" ht="15.75" customHeight="1" x14ac:dyDescent="0.2">
      <c r="A594" s="123"/>
      <c r="B594" s="88"/>
      <c r="D594" s="124"/>
      <c r="E594" s="125"/>
      <c r="U594" s="193"/>
      <c r="EM594" s="193"/>
    </row>
    <row r="595" spans="1:143" ht="15.75" customHeight="1" x14ac:dyDescent="0.2">
      <c r="A595" s="123"/>
      <c r="B595" s="88"/>
      <c r="D595" s="124"/>
      <c r="E595" s="125"/>
      <c r="U595" s="193"/>
      <c r="EM595" s="193"/>
    </row>
    <row r="596" spans="1:143" ht="15.75" customHeight="1" x14ac:dyDescent="0.2">
      <c r="A596" s="123"/>
      <c r="B596" s="88"/>
      <c r="D596" s="124"/>
      <c r="E596" s="125"/>
      <c r="U596" s="193"/>
      <c r="EM596" s="193"/>
    </row>
    <row r="597" spans="1:143" ht="15.75" customHeight="1" x14ac:dyDescent="0.2">
      <c r="A597" s="123"/>
      <c r="B597" s="88"/>
      <c r="D597" s="124"/>
      <c r="E597" s="125"/>
      <c r="U597" s="193"/>
      <c r="EM597" s="193"/>
    </row>
    <row r="598" spans="1:143" ht="15.75" customHeight="1" x14ac:dyDescent="0.2">
      <c r="A598" s="123"/>
      <c r="B598" s="88"/>
      <c r="D598" s="124"/>
      <c r="E598" s="125"/>
      <c r="U598" s="193"/>
      <c r="EM598" s="193"/>
    </row>
    <row r="599" spans="1:143" ht="15.75" customHeight="1" x14ac:dyDescent="0.2">
      <c r="A599" s="123"/>
      <c r="B599" s="88"/>
      <c r="D599" s="124"/>
      <c r="E599" s="125"/>
      <c r="U599" s="193"/>
      <c r="EM599" s="193"/>
    </row>
    <row r="600" spans="1:143" ht="15.75" customHeight="1" x14ac:dyDescent="0.2">
      <c r="A600" s="123"/>
      <c r="B600" s="88"/>
      <c r="D600" s="124"/>
      <c r="E600" s="125"/>
      <c r="U600" s="193"/>
      <c r="EM600" s="193"/>
    </row>
    <row r="601" spans="1:143" ht="15.75" customHeight="1" x14ac:dyDescent="0.2">
      <c r="A601" s="123"/>
      <c r="B601" s="88"/>
      <c r="D601" s="124"/>
      <c r="E601" s="125"/>
      <c r="U601" s="193"/>
      <c r="EM601" s="193"/>
    </row>
    <row r="602" spans="1:143" ht="15.75" customHeight="1" x14ac:dyDescent="0.2">
      <c r="A602" s="123"/>
      <c r="B602" s="88"/>
      <c r="D602" s="124"/>
      <c r="E602" s="125"/>
      <c r="U602" s="193"/>
      <c r="EM602" s="193"/>
    </row>
    <row r="603" spans="1:143" ht="15.75" customHeight="1" x14ac:dyDescent="0.2">
      <c r="A603" s="123"/>
      <c r="B603" s="88"/>
      <c r="D603" s="124"/>
      <c r="E603" s="125"/>
      <c r="U603" s="193"/>
      <c r="EM603" s="193"/>
    </row>
    <row r="604" spans="1:143" ht="15.75" customHeight="1" x14ac:dyDescent="0.2">
      <c r="A604" s="123"/>
      <c r="B604" s="88"/>
      <c r="D604" s="124"/>
      <c r="E604" s="125"/>
      <c r="U604" s="193"/>
      <c r="EM604" s="193"/>
    </row>
    <row r="605" spans="1:143" ht="15.75" customHeight="1" x14ac:dyDescent="0.2">
      <c r="A605" s="123"/>
      <c r="B605" s="88"/>
      <c r="D605" s="124"/>
      <c r="E605" s="125"/>
      <c r="U605" s="193"/>
      <c r="EM605" s="193"/>
    </row>
    <row r="606" spans="1:143" ht="15.75" customHeight="1" x14ac:dyDescent="0.2">
      <c r="A606" s="123"/>
      <c r="B606" s="88"/>
      <c r="D606" s="124"/>
      <c r="E606" s="125"/>
      <c r="U606" s="193"/>
      <c r="EM606" s="193"/>
    </row>
    <row r="607" spans="1:143" ht="15.75" customHeight="1" x14ac:dyDescent="0.2">
      <c r="A607" s="123"/>
      <c r="B607" s="88"/>
      <c r="D607" s="124"/>
      <c r="E607" s="125"/>
      <c r="U607" s="193"/>
      <c r="EM607" s="193"/>
    </row>
    <row r="608" spans="1:143" ht="15.75" customHeight="1" x14ac:dyDescent="0.2">
      <c r="A608" s="123"/>
      <c r="B608" s="88"/>
      <c r="D608" s="124"/>
      <c r="E608" s="125"/>
      <c r="U608" s="193"/>
      <c r="EM608" s="193"/>
    </row>
    <row r="609" spans="1:143" ht="15.75" customHeight="1" x14ac:dyDescent="0.2">
      <c r="A609" s="123"/>
      <c r="B609" s="88"/>
      <c r="D609" s="124"/>
      <c r="E609" s="125"/>
      <c r="U609" s="193"/>
      <c r="EM609" s="193"/>
    </row>
    <row r="610" spans="1:143" ht="15.75" customHeight="1" x14ac:dyDescent="0.2">
      <c r="A610" s="123"/>
      <c r="B610" s="88"/>
      <c r="D610" s="124"/>
      <c r="E610" s="125"/>
      <c r="U610" s="193"/>
      <c r="EM610" s="193"/>
    </row>
    <row r="611" spans="1:143" ht="15.75" customHeight="1" x14ac:dyDescent="0.2">
      <c r="A611" s="123"/>
      <c r="B611" s="88"/>
      <c r="D611" s="124"/>
      <c r="E611" s="125"/>
      <c r="U611" s="193"/>
      <c r="EM611" s="193"/>
    </row>
    <row r="612" spans="1:143" ht="15.75" customHeight="1" x14ac:dyDescent="0.2">
      <c r="A612" s="123"/>
      <c r="B612" s="88"/>
      <c r="D612" s="124"/>
      <c r="E612" s="125"/>
      <c r="U612" s="193"/>
      <c r="EM612" s="193"/>
    </row>
    <row r="613" spans="1:143" ht="15.75" customHeight="1" x14ac:dyDescent="0.2">
      <c r="A613" s="123"/>
      <c r="B613" s="88"/>
      <c r="D613" s="124"/>
      <c r="E613" s="125"/>
      <c r="U613" s="193"/>
      <c r="EM613" s="193"/>
    </row>
    <row r="614" spans="1:143" ht="15.75" customHeight="1" x14ac:dyDescent="0.2">
      <c r="A614" s="123"/>
      <c r="B614" s="88"/>
      <c r="D614" s="124"/>
      <c r="E614" s="125"/>
      <c r="U614" s="193"/>
      <c r="EM614" s="193"/>
    </row>
    <row r="615" spans="1:143" ht="15.75" customHeight="1" x14ac:dyDescent="0.2">
      <c r="A615" s="123"/>
      <c r="B615" s="88"/>
      <c r="D615" s="124"/>
      <c r="E615" s="125"/>
      <c r="U615" s="193"/>
      <c r="EM615" s="193"/>
    </row>
    <row r="616" spans="1:143" ht="15.75" customHeight="1" x14ac:dyDescent="0.2">
      <c r="A616" s="123"/>
      <c r="B616" s="88"/>
      <c r="D616" s="124"/>
      <c r="E616" s="125"/>
      <c r="U616" s="193"/>
      <c r="EM616" s="193"/>
    </row>
    <row r="617" spans="1:143" ht="15.75" customHeight="1" x14ac:dyDescent="0.2">
      <c r="A617" s="123"/>
      <c r="B617" s="88"/>
      <c r="D617" s="124"/>
      <c r="E617" s="125"/>
      <c r="U617" s="193"/>
      <c r="EM617" s="193"/>
    </row>
    <row r="618" spans="1:143" ht="15.75" customHeight="1" x14ac:dyDescent="0.2">
      <c r="A618" s="123"/>
      <c r="B618" s="88"/>
      <c r="D618" s="124"/>
      <c r="E618" s="125"/>
      <c r="U618" s="193"/>
      <c r="EM618" s="193"/>
    </row>
    <row r="619" spans="1:143" ht="15.75" customHeight="1" x14ac:dyDescent="0.2">
      <c r="A619" s="123"/>
      <c r="B619" s="88"/>
      <c r="D619" s="124"/>
      <c r="E619" s="125"/>
      <c r="U619" s="193"/>
      <c r="EM619" s="193"/>
    </row>
    <row r="620" spans="1:143" ht="15.75" customHeight="1" x14ac:dyDescent="0.2">
      <c r="A620" s="123"/>
      <c r="B620" s="88"/>
      <c r="D620" s="124"/>
      <c r="E620" s="125"/>
      <c r="U620" s="193"/>
      <c r="EM620" s="193"/>
    </row>
    <row r="621" spans="1:143" ht="15.75" customHeight="1" x14ac:dyDescent="0.2">
      <c r="A621" s="123"/>
      <c r="B621" s="88"/>
      <c r="D621" s="124"/>
      <c r="E621" s="125"/>
      <c r="U621" s="193"/>
      <c r="EM621" s="193"/>
    </row>
    <row r="622" spans="1:143" ht="15.75" customHeight="1" x14ac:dyDescent="0.2">
      <c r="A622" s="123"/>
      <c r="B622" s="88"/>
      <c r="D622" s="124"/>
      <c r="E622" s="125"/>
      <c r="U622" s="193"/>
      <c r="EM622" s="193"/>
    </row>
    <row r="623" spans="1:143" ht="15.75" customHeight="1" x14ac:dyDescent="0.2">
      <c r="A623" s="123"/>
      <c r="B623" s="88"/>
      <c r="D623" s="124"/>
      <c r="E623" s="125"/>
      <c r="U623" s="193"/>
      <c r="EM623" s="193"/>
    </row>
    <row r="624" spans="1:143" ht="15.75" customHeight="1" x14ac:dyDescent="0.2">
      <c r="A624" s="123"/>
      <c r="B624" s="88"/>
      <c r="D624" s="124"/>
      <c r="E624" s="125"/>
      <c r="U624" s="193"/>
      <c r="EM624" s="193"/>
    </row>
    <row r="625" spans="1:143" ht="15.75" customHeight="1" x14ac:dyDescent="0.2">
      <c r="A625" s="123"/>
      <c r="B625" s="88"/>
      <c r="D625" s="124"/>
      <c r="E625" s="125"/>
      <c r="U625" s="193"/>
      <c r="EM625" s="193"/>
    </row>
    <row r="626" spans="1:143" ht="15.75" customHeight="1" x14ac:dyDescent="0.2">
      <c r="A626" s="123"/>
      <c r="B626" s="88"/>
      <c r="D626" s="124"/>
      <c r="E626" s="125"/>
      <c r="U626" s="193"/>
      <c r="EM626" s="193"/>
    </row>
    <row r="627" spans="1:143" ht="15.75" customHeight="1" x14ac:dyDescent="0.2">
      <c r="A627" s="123"/>
      <c r="B627" s="88"/>
      <c r="D627" s="124"/>
      <c r="E627" s="125"/>
      <c r="U627" s="193"/>
      <c r="EM627" s="193"/>
    </row>
    <row r="628" spans="1:143" ht="15.75" customHeight="1" x14ac:dyDescent="0.2">
      <c r="A628" s="123"/>
      <c r="B628" s="88"/>
      <c r="D628" s="124"/>
      <c r="E628" s="125"/>
      <c r="U628" s="193"/>
      <c r="EM628" s="193"/>
    </row>
    <row r="629" spans="1:143" ht="15.75" customHeight="1" x14ac:dyDescent="0.2">
      <c r="A629" s="123"/>
      <c r="B629" s="88"/>
      <c r="D629" s="124"/>
      <c r="E629" s="125"/>
      <c r="U629" s="193"/>
      <c r="EM629" s="193"/>
    </row>
    <row r="630" spans="1:143" ht="15.75" customHeight="1" x14ac:dyDescent="0.2">
      <c r="A630" s="123"/>
      <c r="B630" s="88"/>
      <c r="D630" s="124"/>
      <c r="E630" s="125"/>
      <c r="U630" s="193"/>
      <c r="EM630" s="193"/>
    </row>
    <row r="631" spans="1:143" ht="15.75" customHeight="1" x14ac:dyDescent="0.2">
      <c r="A631" s="123"/>
      <c r="B631" s="88"/>
      <c r="D631" s="124"/>
      <c r="E631" s="125"/>
      <c r="U631" s="193"/>
      <c r="EM631" s="193"/>
    </row>
    <row r="632" spans="1:143" ht="15.75" customHeight="1" x14ac:dyDescent="0.2">
      <c r="A632" s="123"/>
      <c r="B632" s="88"/>
      <c r="D632" s="124"/>
      <c r="E632" s="125"/>
      <c r="U632" s="193"/>
      <c r="EM632" s="193"/>
    </row>
    <row r="633" spans="1:143" ht="15.75" customHeight="1" x14ac:dyDescent="0.2">
      <c r="A633" s="123"/>
      <c r="B633" s="88"/>
      <c r="D633" s="124"/>
      <c r="E633" s="125"/>
      <c r="U633" s="193"/>
      <c r="EM633" s="193"/>
    </row>
    <row r="634" spans="1:143" ht="15.75" customHeight="1" x14ac:dyDescent="0.2">
      <c r="A634" s="123"/>
      <c r="B634" s="88"/>
      <c r="D634" s="124"/>
      <c r="E634" s="125"/>
      <c r="U634" s="193"/>
      <c r="EM634" s="193"/>
    </row>
    <row r="635" spans="1:143" ht="15.75" customHeight="1" x14ac:dyDescent="0.2">
      <c r="A635" s="123"/>
      <c r="B635" s="88"/>
      <c r="D635" s="124"/>
      <c r="E635" s="125"/>
      <c r="U635" s="193"/>
      <c r="EM635" s="193"/>
    </row>
    <row r="636" spans="1:143" ht="15.75" customHeight="1" x14ac:dyDescent="0.2">
      <c r="A636" s="123"/>
      <c r="B636" s="88"/>
      <c r="D636" s="124"/>
      <c r="E636" s="125"/>
      <c r="U636" s="193"/>
      <c r="EM636" s="193"/>
    </row>
    <row r="637" spans="1:143" ht="15.75" customHeight="1" x14ac:dyDescent="0.2">
      <c r="A637" s="123"/>
      <c r="B637" s="88"/>
      <c r="D637" s="124"/>
      <c r="E637" s="125"/>
      <c r="U637" s="193"/>
      <c r="EM637" s="193"/>
    </row>
    <row r="638" spans="1:143" ht="15.75" customHeight="1" x14ac:dyDescent="0.2">
      <c r="A638" s="123"/>
      <c r="B638" s="88"/>
      <c r="D638" s="124"/>
      <c r="E638" s="125"/>
      <c r="U638" s="193"/>
      <c r="EM638" s="193"/>
    </row>
    <row r="639" spans="1:143" ht="15.75" customHeight="1" x14ac:dyDescent="0.2">
      <c r="A639" s="123"/>
      <c r="B639" s="88"/>
      <c r="D639" s="124"/>
      <c r="E639" s="125"/>
      <c r="U639" s="193"/>
      <c r="EM639" s="193"/>
    </row>
    <row r="640" spans="1:143" ht="15.75" customHeight="1" x14ac:dyDescent="0.2">
      <c r="A640" s="123"/>
      <c r="B640" s="88"/>
      <c r="D640" s="124"/>
      <c r="E640" s="125"/>
      <c r="U640" s="193"/>
      <c r="EM640" s="193"/>
    </row>
    <row r="641" spans="1:143" ht="15.75" customHeight="1" x14ac:dyDescent="0.2">
      <c r="A641" s="123"/>
      <c r="B641" s="88"/>
      <c r="D641" s="124"/>
      <c r="E641" s="125"/>
      <c r="U641" s="193"/>
      <c r="EM641" s="193"/>
    </row>
    <row r="642" spans="1:143" ht="15.75" customHeight="1" x14ac:dyDescent="0.2">
      <c r="A642" s="123"/>
      <c r="B642" s="88"/>
      <c r="D642" s="124"/>
      <c r="E642" s="125"/>
      <c r="U642" s="193"/>
      <c r="EM642" s="193"/>
    </row>
    <row r="643" spans="1:143" ht="15.75" customHeight="1" x14ac:dyDescent="0.2">
      <c r="A643" s="123"/>
      <c r="B643" s="88"/>
      <c r="D643" s="124"/>
      <c r="E643" s="125"/>
      <c r="U643" s="193"/>
      <c r="EM643" s="193"/>
    </row>
    <row r="644" spans="1:143" ht="15.75" customHeight="1" x14ac:dyDescent="0.2">
      <c r="A644" s="123"/>
      <c r="B644" s="88"/>
      <c r="D644" s="124"/>
      <c r="E644" s="125"/>
      <c r="U644" s="193"/>
      <c r="EM644" s="193"/>
    </row>
    <row r="645" spans="1:143" ht="15.75" customHeight="1" x14ac:dyDescent="0.2">
      <c r="A645" s="123"/>
      <c r="B645" s="88"/>
      <c r="D645" s="124"/>
      <c r="E645" s="125"/>
      <c r="U645" s="193"/>
      <c r="EM645" s="193"/>
    </row>
    <row r="646" spans="1:143" ht="15.75" customHeight="1" x14ac:dyDescent="0.2">
      <c r="A646" s="123"/>
      <c r="B646" s="88"/>
      <c r="D646" s="124"/>
      <c r="E646" s="125"/>
      <c r="U646" s="193"/>
      <c r="EM646" s="193"/>
    </row>
    <row r="647" spans="1:143" ht="15.75" customHeight="1" x14ac:dyDescent="0.2">
      <c r="A647" s="123"/>
      <c r="B647" s="88"/>
      <c r="D647" s="124"/>
      <c r="E647" s="125"/>
      <c r="U647" s="193"/>
      <c r="EM647" s="193"/>
    </row>
    <row r="648" spans="1:143" ht="15.75" customHeight="1" x14ac:dyDescent="0.2">
      <c r="A648" s="123"/>
      <c r="B648" s="88"/>
      <c r="D648" s="124"/>
      <c r="E648" s="125"/>
      <c r="U648" s="193"/>
      <c r="EM648" s="193"/>
    </row>
    <row r="649" spans="1:143" ht="15.75" customHeight="1" x14ac:dyDescent="0.2">
      <c r="A649" s="123"/>
      <c r="B649" s="88"/>
      <c r="D649" s="124"/>
      <c r="E649" s="125"/>
      <c r="U649" s="193"/>
      <c r="EM649" s="193"/>
    </row>
    <row r="650" spans="1:143" ht="15.75" customHeight="1" x14ac:dyDescent="0.2">
      <c r="A650" s="123"/>
      <c r="B650" s="88"/>
      <c r="D650" s="124"/>
      <c r="E650" s="125"/>
      <c r="U650" s="193"/>
      <c r="EM650" s="193"/>
    </row>
    <row r="651" spans="1:143" ht="15.75" customHeight="1" x14ac:dyDescent="0.2">
      <c r="A651" s="123"/>
      <c r="B651" s="88"/>
      <c r="D651" s="124"/>
      <c r="E651" s="125"/>
      <c r="U651" s="193"/>
      <c r="EM651" s="193"/>
    </row>
    <row r="652" spans="1:143" ht="15.75" customHeight="1" x14ac:dyDescent="0.2">
      <c r="A652" s="123"/>
      <c r="B652" s="88"/>
      <c r="D652" s="124"/>
      <c r="E652" s="125"/>
      <c r="U652" s="193"/>
      <c r="EM652" s="193"/>
    </row>
    <row r="653" spans="1:143" ht="15.75" customHeight="1" x14ac:dyDescent="0.2">
      <c r="A653" s="123"/>
      <c r="B653" s="88"/>
      <c r="D653" s="124"/>
      <c r="E653" s="125"/>
      <c r="U653" s="193"/>
      <c r="EM653" s="193"/>
    </row>
    <row r="654" spans="1:143" ht="15.75" customHeight="1" x14ac:dyDescent="0.2">
      <c r="A654" s="123"/>
      <c r="B654" s="88"/>
      <c r="D654" s="124"/>
      <c r="E654" s="125"/>
      <c r="U654" s="193"/>
      <c r="EM654" s="193"/>
    </row>
    <row r="655" spans="1:143" ht="15.75" customHeight="1" x14ac:dyDescent="0.2">
      <c r="A655" s="123"/>
      <c r="B655" s="88"/>
      <c r="D655" s="124"/>
      <c r="E655" s="125"/>
      <c r="U655" s="193"/>
      <c r="EM655" s="193"/>
    </row>
    <row r="656" spans="1:143" ht="15.75" customHeight="1" x14ac:dyDescent="0.2">
      <c r="A656" s="123"/>
      <c r="B656" s="88"/>
      <c r="D656" s="124"/>
      <c r="E656" s="125"/>
      <c r="U656" s="193"/>
      <c r="EM656" s="193"/>
    </row>
    <row r="657" spans="1:143" ht="15.75" customHeight="1" x14ac:dyDescent="0.2">
      <c r="A657" s="123"/>
      <c r="B657" s="88"/>
      <c r="D657" s="124"/>
      <c r="E657" s="125"/>
      <c r="U657" s="193"/>
      <c r="EM657" s="193"/>
    </row>
    <row r="658" spans="1:143" ht="15.75" customHeight="1" x14ac:dyDescent="0.2">
      <c r="A658" s="123"/>
      <c r="B658" s="88"/>
      <c r="D658" s="124"/>
      <c r="E658" s="125"/>
      <c r="U658" s="193"/>
      <c r="EM658" s="193"/>
    </row>
    <row r="659" spans="1:143" ht="15.75" customHeight="1" x14ac:dyDescent="0.2">
      <c r="A659" s="123"/>
      <c r="B659" s="88"/>
      <c r="D659" s="124"/>
      <c r="E659" s="125"/>
      <c r="U659" s="193"/>
      <c r="EM659" s="193"/>
    </row>
    <row r="660" spans="1:143" ht="15.75" customHeight="1" x14ac:dyDescent="0.2">
      <c r="A660" s="123"/>
      <c r="B660" s="88"/>
      <c r="D660" s="124"/>
      <c r="E660" s="125"/>
      <c r="U660" s="193"/>
      <c r="EM660" s="193"/>
    </row>
    <row r="661" spans="1:143" ht="15.75" customHeight="1" x14ac:dyDescent="0.2">
      <c r="A661" s="123"/>
      <c r="B661" s="88"/>
      <c r="D661" s="124"/>
      <c r="E661" s="125"/>
      <c r="U661" s="193"/>
      <c r="EM661" s="193"/>
    </row>
    <row r="662" spans="1:143" ht="15.75" customHeight="1" x14ac:dyDescent="0.2">
      <c r="A662" s="123"/>
      <c r="B662" s="88"/>
      <c r="D662" s="124"/>
      <c r="E662" s="125"/>
      <c r="U662" s="193"/>
      <c r="EM662" s="193"/>
    </row>
    <row r="663" spans="1:143" ht="15.75" customHeight="1" x14ac:dyDescent="0.2">
      <c r="A663" s="123"/>
      <c r="B663" s="88"/>
      <c r="D663" s="124"/>
      <c r="E663" s="125"/>
      <c r="U663" s="193"/>
      <c r="EM663" s="193"/>
    </row>
    <row r="664" spans="1:143" ht="15.75" customHeight="1" x14ac:dyDescent="0.2">
      <c r="A664" s="123"/>
      <c r="B664" s="88"/>
      <c r="D664" s="124"/>
      <c r="E664" s="125"/>
      <c r="U664" s="193"/>
      <c r="EM664" s="193"/>
    </row>
    <row r="665" spans="1:143" ht="15.75" customHeight="1" x14ac:dyDescent="0.2">
      <c r="A665" s="123"/>
      <c r="B665" s="88"/>
      <c r="D665" s="124"/>
      <c r="E665" s="125"/>
      <c r="U665" s="193"/>
      <c r="EM665" s="193"/>
    </row>
    <row r="666" spans="1:143" ht="15.75" customHeight="1" x14ac:dyDescent="0.2">
      <c r="A666" s="123"/>
      <c r="B666" s="88"/>
      <c r="D666" s="124"/>
      <c r="E666" s="125"/>
      <c r="U666" s="193"/>
      <c r="EM666" s="193"/>
    </row>
    <row r="667" spans="1:143" ht="15.75" customHeight="1" x14ac:dyDescent="0.2">
      <c r="A667" s="123"/>
      <c r="B667" s="88"/>
      <c r="D667" s="124"/>
      <c r="E667" s="125"/>
      <c r="U667" s="193"/>
      <c r="EM667" s="193"/>
    </row>
    <row r="668" spans="1:143" ht="15.75" customHeight="1" x14ac:dyDescent="0.2">
      <c r="A668" s="123"/>
      <c r="B668" s="88"/>
      <c r="D668" s="124"/>
      <c r="E668" s="125"/>
      <c r="U668" s="193"/>
      <c r="EM668" s="193"/>
    </row>
    <row r="669" spans="1:143" ht="15.75" customHeight="1" x14ac:dyDescent="0.2">
      <c r="A669" s="123"/>
      <c r="B669" s="88"/>
      <c r="D669" s="124"/>
      <c r="E669" s="125"/>
      <c r="U669" s="193"/>
      <c r="EM669" s="193"/>
    </row>
    <row r="670" spans="1:143" ht="15.75" customHeight="1" x14ac:dyDescent="0.2">
      <c r="A670" s="123"/>
      <c r="B670" s="88"/>
      <c r="D670" s="124"/>
      <c r="E670" s="125"/>
      <c r="U670" s="193"/>
      <c r="EM670" s="193"/>
    </row>
    <row r="671" spans="1:143" ht="15.75" customHeight="1" x14ac:dyDescent="0.2">
      <c r="A671" s="123"/>
      <c r="B671" s="88"/>
      <c r="D671" s="124"/>
      <c r="E671" s="125"/>
      <c r="U671" s="193"/>
      <c r="EM671" s="193"/>
    </row>
    <row r="672" spans="1:143" ht="15.75" customHeight="1" x14ac:dyDescent="0.2">
      <c r="A672" s="123"/>
      <c r="B672" s="88"/>
      <c r="D672" s="124"/>
      <c r="E672" s="125"/>
      <c r="U672" s="193"/>
      <c r="EM672" s="193"/>
    </row>
    <row r="673" spans="1:143" ht="15.75" customHeight="1" x14ac:dyDescent="0.2">
      <c r="A673" s="123"/>
      <c r="B673" s="88"/>
      <c r="D673" s="124"/>
      <c r="E673" s="125"/>
      <c r="U673" s="193"/>
      <c r="EM673" s="193"/>
    </row>
    <row r="674" spans="1:143" ht="15.75" customHeight="1" x14ac:dyDescent="0.2">
      <c r="A674" s="123"/>
      <c r="B674" s="88"/>
      <c r="D674" s="124"/>
      <c r="E674" s="125"/>
      <c r="U674" s="193"/>
      <c r="EM674" s="193"/>
    </row>
    <row r="675" spans="1:143" ht="15.75" customHeight="1" x14ac:dyDescent="0.2">
      <c r="A675" s="123"/>
      <c r="B675" s="88"/>
      <c r="D675" s="124"/>
      <c r="E675" s="125"/>
      <c r="U675" s="193"/>
      <c r="EM675" s="193"/>
    </row>
    <row r="676" spans="1:143" ht="15.75" customHeight="1" x14ac:dyDescent="0.2">
      <c r="A676" s="123"/>
      <c r="B676" s="88"/>
      <c r="D676" s="124"/>
      <c r="E676" s="125"/>
      <c r="U676" s="193"/>
      <c r="EM676" s="193"/>
    </row>
    <row r="677" spans="1:143" ht="15.75" customHeight="1" x14ac:dyDescent="0.2">
      <c r="A677" s="123"/>
      <c r="B677" s="88"/>
      <c r="D677" s="124"/>
      <c r="E677" s="125"/>
      <c r="U677" s="193"/>
      <c r="EM677" s="193"/>
    </row>
    <row r="678" spans="1:143" ht="15.75" customHeight="1" x14ac:dyDescent="0.2">
      <c r="A678" s="123"/>
      <c r="B678" s="88"/>
      <c r="D678" s="124"/>
      <c r="E678" s="125"/>
      <c r="U678" s="193"/>
      <c r="EM678" s="193"/>
    </row>
    <row r="679" spans="1:143" ht="15.75" customHeight="1" x14ac:dyDescent="0.2">
      <c r="A679" s="123"/>
      <c r="B679" s="88"/>
      <c r="D679" s="124"/>
      <c r="E679" s="125"/>
      <c r="U679" s="193"/>
      <c r="EM679" s="193"/>
    </row>
    <row r="680" spans="1:143" ht="15.75" customHeight="1" x14ac:dyDescent="0.2">
      <c r="A680" s="123"/>
      <c r="B680" s="88"/>
      <c r="D680" s="124"/>
      <c r="E680" s="125"/>
      <c r="U680" s="193"/>
      <c r="EM680" s="193"/>
    </row>
    <row r="681" spans="1:143" ht="15.75" customHeight="1" x14ac:dyDescent="0.2">
      <c r="A681" s="123"/>
      <c r="B681" s="88"/>
      <c r="D681" s="124"/>
      <c r="E681" s="125"/>
      <c r="U681" s="193"/>
      <c r="EM681" s="193"/>
    </row>
    <row r="682" spans="1:143" ht="15.75" customHeight="1" x14ac:dyDescent="0.2">
      <c r="A682" s="123"/>
      <c r="B682" s="88"/>
      <c r="D682" s="124"/>
      <c r="E682" s="125"/>
      <c r="U682" s="193"/>
      <c r="EM682" s="193"/>
    </row>
    <row r="683" spans="1:143" ht="15.75" customHeight="1" x14ac:dyDescent="0.2">
      <c r="A683" s="123"/>
      <c r="B683" s="88"/>
      <c r="D683" s="124"/>
      <c r="E683" s="125"/>
      <c r="U683" s="193"/>
      <c r="EM683" s="193"/>
    </row>
    <row r="684" spans="1:143" ht="15.75" customHeight="1" x14ac:dyDescent="0.2">
      <c r="A684" s="123"/>
      <c r="B684" s="88"/>
      <c r="D684" s="124"/>
      <c r="E684" s="125"/>
      <c r="U684" s="193"/>
      <c r="EM684" s="193"/>
    </row>
    <row r="685" spans="1:143" ht="15.75" customHeight="1" x14ac:dyDescent="0.2">
      <c r="A685" s="123"/>
      <c r="B685" s="88"/>
      <c r="D685" s="124"/>
      <c r="E685" s="125"/>
      <c r="U685" s="193"/>
      <c r="EM685" s="193"/>
    </row>
    <row r="686" spans="1:143" ht="15.75" customHeight="1" x14ac:dyDescent="0.2">
      <c r="A686" s="123"/>
      <c r="B686" s="88"/>
      <c r="D686" s="124"/>
      <c r="E686" s="125"/>
      <c r="U686" s="193"/>
      <c r="EM686" s="193"/>
    </row>
    <row r="687" spans="1:143" ht="15.75" customHeight="1" x14ac:dyDescent="0.2">
      <c r="A687" s="123"/>
      <c r="B687" s="88"/>
      <c r="D687" s="124"/>
      <c r="E687" s="125"/>
      <c r="U687" s="193"/>
      <c r="EM687" s="193"/>
    </row>
    <row r="688" spans="1:143" ht="15.75" customHeight="1" x14ac:dyDescent="0.2">
      <c r="A688" s="123"/>
      <c r="B688" s="88"/>
      <c r="D688" s="124"/>
      <c r="E688" s="125"/>
      <c r="U688" s="193"/>
      <c r="EM688" s="193"/>
    </row>
    <row r="689" spans="1:143" ht="15.75" customHeight="1" x14ac:dyDescent="0.2">
      <c r="A689" s="123"/>
      <c r="B689" s="88"/>
      <c r="D689" s="124"/>
      <c r="E689" s="125"/>
      <c r="U689" s="193"/>
      <c r="EM689" s="193"/>
    </row>
    <row r="690" spans="1:143" ht="15.75" customHeight="1" x14ac:dyDescent="0.2">
      <c r="A690" s="123"/>
      <c r="B690" s="88"/>
      <c r="D690" s="124"/>
      <c r="E690" s="125"/>
      <c r="U690" s="193"/>
      <c r="EM690" s="193"/>
    </row>
    <row r="691" spans="1:143" ht="15.75" customHeight="1" x14ac:dyDescent="0.2">
      <c r="A691" s="123"/>
      <c r="B691" s="88"/>
      <c r="D691" s="124"/>
      <c r="E691" s="125"/>
      <c r="U691" s="193"/>
      <c r="EM691" s="193"/>
    </row>
    <row r="692" spans="1:143" ht="15.75" customHeight="1" x14ac:dyDescent="0.2">
      <c r="A692" s="123"/>
      <c r="B692" s="88"/>
      <c r="D692" s="124"/>
      <c r="E692" s="125"/>
      <c r="U692" s="193"/>
      <c r="EM692" s="193"/>
    </row>
    <row r="693" spans="1:143" ht="15.75" customHeight="1" x14ac:dyDescent="0.2">
      <c r="A693" s="123"/>
      <c r="B693" s="88"/>
      <c r="D693" s="124"/>
      <c r="E693" s="125"/>
      <c r="U693" s="193"/>
      <c r="EM693" s="193"/>
    </row>
    <row r="694" spans="1:143" ht="15.75" customHeight="1" x14ac:dyDescent="0.2">
      <c r="A694" s="123"/>
      <c r="B694" s="88"/>
      <c r="D694" s="124"/>
      <c r="E694" s="125"/>
      <c r="U694" s="193"/>
      <c r="EM694" s="193"/>
    </row>
    <row r="695" spans="1:143" ht="15.75" customHeight="1" x14ac:dyDescent="0.2">
      <c r="A695" s="123"/>
      <c r="B695" s="88"/>
      <c r="D695" s="124"/>
      <c r="E695" s="125"/>
      <c r="U695" s="193"/>
      <c r="EM695" s="193"/>
    </row>
    <row r="696" spans="1:143" ht="15.75" customHeight="1" x14ac:dyDescent="0.2">
      <c r="A696" s="123"/>
      <c r="B696" s="88"/>
      <c r="D696" s="124"/>
      <c r="E696" s="125"/>
      <c r="U696" s="193"/>
      <c r="EM696" s="193"/>
    </row>
    <row r="697" spans="1:143" ht="15.75" customHeight="1" x14ac:dyDescent="0.2">
      <c r="A697" s="123"/>
      <c r="B697" s="88"/>
      <c r="D697" s="124"/>
      <c r="E697" s="125"/>
      <c r="U697" s="193"/>
      <c r="EM697" s="193"/>
    </row>
    <row r="698" spans="1:143" ht="15.75" customHeight="1" x14ac:dyDescent="0.2">
      <c r="A698" s="123"/>
      <c r="B698" s="88"/>
      <c r="D698" s="124"/>
      <c r="E698" s="125"/>
      <c r="U698" s="193"/>
      <c r="EM698" s="193"/>
    </row>
    <row r="699" spans="1:143" ht="15.75" customHeight="1" x14ac:dyDescent="0.2">
      <c r="A699" s="123"/>
      <c r="B699" s="88"/>
      <c r="D699" s="124"/>
      <c r="E699" s="125"/>
      <c r="U699" s="193"/>
      <c r="EM699" s="193"/>
    </row>
    <row r="700" spans="1:143" ht="15.75" customHeight="1" x14ac:dyDescent="0.2">
      <c r="A700" s="123"/>
      <c r="B700" s="88"/>
      <c r="D700" s="124"/>
      <c r="E700" s="125"/>
      <c r="U700" s="193"/>
      <c r="EM700" s="193"/>
    </row>
    <row r="701" spans="1:143" ht="15.75" customHeight="1" x14ac:dyDescent="0.2">
      <c r="A701" s="123"/>
      <c r="B701" s="88"/>
      <c r="D701" s="124"/>
      <c r="E701" s="125"/>
      <c r="U701" s="193"/>
      <c r="EM701" s="193"/>
    </row>
    <row r="702" spans="1:143" ht="15.75" customHeight="1" x14ac:dyDescent="0.2">
      <c r="A702" s="123"/>
      <c r="B702" s="88"/>
      <c r="D702" s="124"/>
      <c r="E702" s="125"/>
      <c r="U702" s="193"/>
      <c r="EM702" s="193"/>
    </row>
    <row r="703" spans="1:143" ht="15.75" customHeight="1" x14ac:dyDescent="0.2">
      <c r="A703" s="123"/>
      <c r="B703" s="88"/>
      <c r="D703" s="124"/>
      <c r="E703" s="125"/>
      <c r="U703" s="193"/>
      <c r="EM703" s="193"/>
    </row>
    <row r="704" spans="1:143" ht="15.75" customHeight="1" x14ac:dyDescent="0.2">
      <c r="A704" s="123"/>
      <c r="B704" s="88"/>
      <c r="D704" s="124"/>
      <c r="E704" s="125"/>
      <c r="U704" s="193"/>
      <c r="EM704" s="193"/>
    </row>
    <row r="705" spans="1:143" ht="15.75" customHeight="1" x14ac:dyDescent="0.2">
      <c r="A705" s="123"/>
      <c r="B705" s="88"/>
      <c r="D705" s="124"/>
      <c r="E705" s="125"/>
      <c r="U705" s="193"/>
      <c r="EM705" s="193"/>
    </row>
    <row r="706" spans="1:143" ht="15.75" customHeight="1" x14ac:dyDescent="0.2">
      <c r="A706" s="123"/>
      <c r="B706" s="88"/>
      <c r="D706" s="124"/>
      <c r="E706" s="125"/>
      <c r="U706" s="193"/>
      <c r="EM706" s="193"/>
    </row>
    <row r="707" spans="1:143" ht="15.75" customHeight="1" x14ac:dyDescent="0.2">
      <c r="A707" s="123"/>
      <c r="B707" s="88"/>
      <c r="D707" s="124"/>
      <c r="E707" s="125"/>
      <c r="U707" s="193"/>
      <c r="EM707" s="193"/>
    </row>
    <row r="708" spans="1:143" ht="15.75" customHeight="1" x14ac:dyDescent="0.2">
      <c r="A708" s="123"/>
      <c r="B708" s="88"/>
      <c r="D708" s="124"/>
      <c r="E708" s="125"/>
      <c r="U708" s="193"/>
      <c r="EM708" s="193"/>
    </row>
    <row r="709" spans="1:143" ht="15.75" customHeight="1" x14ac:dyDescent="0.2">
      <c r="A709" s="123"/>
      <c r="B709" s="88"/>
      <c r="D709" s="124"/>
      <c r="E709" s="125"/>
      <c r="U709" s="193"/>
      <c r="EM709" s="193"/>
    </row>
    <row r="710" spans="1:143" ht="15.75" customHeight="1" x14ac:dyDescent="0.2">
      <c r="A710" s="123"/>
      <c r="B710" s="88"/>
      <c r="D710" s="124"/>
      <c r="E710" s="125"/>
      <c r="U710" s="193"/>
      <c r="EM710" s="193"/>
    </row>
    <row r="711" spans="1:143" ht="15.75" customHeight="1" x14ac:dyDescent="0.2">
      <c r="A711" s="123"/>
      <c r="B711" s="88"/>
      <c r="D711" s="124"/>
      <c r="E711" s="125"/>
      <c r="U711" s="193"/>
      <c r="EM711" s="193"/>
    </row>
    <row r="712" spans="1:143" ht="15.75" customHeight="1" x14ac:dyDescent="0.2">
      <c r="A712" s="123"/>
      <c r="B712" s="88"/>
      <c r="D712" s="124"/>
      <c r="E712" s="125"/>
      <c r="U712" s="193"/>
      <c r="EM712" s="193"/>
    </row>
    <row r="713" spans="1:143" ht="15.75" customHeight="1" x14ac:dyDescent="0.2">
      <c r="A713" s="123"/>
      <c r="B713" s="88"/>
      <c r="D713" s="124"/>
      <c r="E713" s="125"/>
      <c r="U713" s="193"/>
      <c r="EM713" s="193"/>
    </row>
    <row r="714" spans="1:143" ht="15.75" customHeight="1" x14ac:dyDescent="0.2">
      <c r="A714" s="123"/>
      <c r="B714" s="88"/>
      <c r="D714" s="124"/>
      <c r="E714" s="125"/>
      <c r="U714" s="193"/>
      <c r="EM714" s="193"/>
    </row>
    <row r="715" spans="1:143" ht="15.75" customHeight="1" x14ac:dyDescent="0.2">
      <c r="A715" s="123"/>
      <c r="B715" s="88"/>
      <c r="D715" s="124"/>
      <c r="E715" s="125"/>
      <c r="U715" s="193"/>
      <c r="EM715" s="193"/>
    </row>
    <row r="716" spans="1:143" ht="15.75" customHeight="1" x14ac:dyDescent="0.2">
      <c r="A716" s="123"/>
      <c r="B716" s="88"/>
      <c r="D716" s="124"/>
      <c r="E716" s="125"/>
      <c r="U716" s="193"/>
      <c r="EM716" s="193"/>
    </row>
    <row r="717" spans="1:143" ht="15.75" customHeight="1" x14ac:dyDescent="0.2">
      <c r="A717" s="123"/>
      <c r="B717" s="88"/>
      <c r="D717" s="124"/>
      <c r="E717" s="125"/>
      <c r="U717" s="193"/>
      <c r="EM717" s="193"/>
    </row>
    <row r="718" spans="1:143" ht="15.75" customHeight="1" x14ac:dyDescent="0.2">
      <c r="A718" s="123"/>
      <c r="B718" s="88"/>
      <c r="D718" s="124"/>
      <c r="E718" s="125"/>
      <c r="U718" s="193"/>
      <c r="EM718" s="193"/>
    </row>
    <row r="719" spans="1:143" ht="15.75" customHeight="1" x14ac:dyDescent="0.2">
      <c r="A719" s="123"/>
      <c r="B719" s="88"/>
      <c r="D719" s="124"/>
      <c r="E719" s="125"/>
      <c r="U719" s="193"/>
      <c r="EM719" s="193"/>
    </row>
    <row r="720" spans="1:143" ht="15.75" customHeight="1" x14ac:dyDescent="0.2">
      <c r="A720" s="123"/>
      <c r="B720" s="88"/>
      <c r="D720" s="124"/>
      <c r="E720" s="125"/>
      <c r="U720" s="193"/>
      <c r="EM720" s="193"/>
    </row>
    <row r="721" spans="1:143" ht="15.75" customHeight="1" x14ac:dyDescent="0.2">
      <c r="A721" s="123"/>
      <c r="B721" s="88"/>
      <c r="D721" s="124"/>
      <c r="E721" s="125"/>
      <c r="U721" s="193"/>
      <c r="EM721" s="193"/>
    </row>
    <row r="722" spans="1:143" ht="15.75" customHeight="1" x14ac:dyDescent="0.2">
      <c r="A722" s="123"/>
      <c r="B722" s="88"/>
      <c r="D722" s="124"/>
      <c r="E722" s="125"/>
      <c r="U722" s="193"/>
      <c r="EM722" s="193"/>
    </row>
    <row r="723" spans="1:143" ht="15.75" customHeight="1" x14ac:dyDescent="0.2">
      <c r="A723" s="123"/>
      <c r="B723" s="88"/>
      <c r="D723" s="124"/>
      <c r="E723" s="125"/>
      <c r="U723" s="193"/>
      <c r="EM723" s="193"/>
    </row>
    <row r="724" spans="1:143" ht="15.75" customHeight="1" x14ac:dyDescent="0.2">
      <c r="A724" s="123"/>
      <c r="B724" s="88"/>
      <c r="D724" s="124"/>
      <c r="E724" s="125"/>
      <c r="U724" s="193"/>
      <c r="EM724" s="193"/>
    </row>
    <row r="725" spans="1:143" ht="15.75" customHeight="1" x14ac:dyDescent="0.2">
      <c r="A725" s="123"/>
      <c r="B725" s="88"/>
      <c r="D725" s="124"/>
      <c r="E725" s="125"/>
      <c r="U725" s="193"/>
      <c r="EM725" s="193"/>
    </row>
    <row r="726" spans="1:143" ht="15.75" customHeight="1" x14ac:dyDescent="0.2">
      <c r="A726" s="123"/>
      <c r="B726" s="88"/>
      <c r="D726" s="124"/>
      <c r="E726" s="125"/>
      <c r="U726" s="193"/>
      <c r="EM726" s="193"/>
    </row>
    <row r="727" spans="1:143" ht="15.75" customHeight="1" x14ac:dyDescent="0.2">
      <c r="A727" s="123"/>
      <c r="B727" s="88"/>
      <c r="D727" s="124"/>
      <c r="E727" s="125"/>
      <c r="U727" s="193"/>
      <c r="EM727" s="193"/>
    </row>
    <row r="728" spans="1:143" ht="15.75" customHeight="1" x14ac:dyDescent="0.2">
      <c r="A728" s="123"/>
      <c r="B728" s="88"/>
      <c r="D728" s="124"/>
      <c r="E728" s="125"/>
      <c r="U728" s="193"/>
      <c r="EM728" s="193"/>
    </row>
    <row r="729" spans="1:143" ht="15.75" customHeight="1" x14ac:dyDescent="0.2">
      <c r="A729" s="123"/>
      <c r="B729" s="88"/>
      <c r="D729" s="124"/>
      <c r="E729" s="125"/>
      <c r="U729" s="193"/>
      <c r="EM729" s="193"/>
    </row>
    <row r="730" spans="1:143" ht="15.75" customHeight="1" x14ac:dyDescent="0.2">
      <c r="A730" s="123"/>
      <c r="B730" s="88"/>
      <c r="D730" s="124"/>
      <c r="E730" s="125"/>
      <c r="U730" s="193"/>
      <c r="EM730" s="193"/>
    </row>
    <row r="731" spans="1:143" ht="15.75" customHeight="1" x14ac:dyDescent="0.2">
      <c r="A731" s="123"/>
      <c r="B731" s="88"/>
      <c r="D731" s="124"/>
      <c r="E731" s="125"/>
      <c r="U731" s="193"/>
      <c r="EM731" s="193"/>
    </row>
    <row r="732" spans="1:143" ht="15.75" customHeight="1" x14ac:dyDescent="0.2">
      <c r="A732" s="123"/>
      <c r="B732" s="88"/>
      <c r="D732" s="124"/>
      <c r="E732" s="125"/>
      <c r="U732" s="193"/>
      <c r="EM732" s="193"/>
    </row>
    <row r="733" spans="1:143" ht="15.75" customHeight="1" x14ac:dyDescent="0.2">
      <c r="A733" s="123"/>
      <c r="B733" s="88"/>
      <c r="D733" s="124"/>
      <c r="E733" s="125"/>
      <c r="U733" s="193"/>
      <c r="EM733" s="193"/>
    </row>
    <row r="734" spans="1:143" ht="15.75" customHeight="1" x14ac:dyDescent="0.2">
      <c r="A734" s="123"/>
      <c r="B734" s="88"/>
      <c r="D734" s="124"/>
      <c r="E734" s="125"/>
      <c r="U734" s="193"/>
      <c r="EM734" s="193"/>
    </row>
    <row r="735" spans="1:143" ht="15.75" customHeight="1" x14ac:dyDescent="0.2">
      <c r="A735" s="123"/>
      <c r="B735" s="88"/>
      <c r="D735" s="124"/>
      <c r="E735" s="125"/>
      <c r="U735" s="193"/>
      <c r="EM735" s="193"/>
    </row>
    <row r="736" spans="1:143" ht="15.75" customHeight="1" x14ac:dyDescent="0.2">
      <c r="A736" s="123"/>
      <c r="B736" s="88"/>
      <c r="D736" s="124"/>
      <c r="E736" s="125"/>
      <c r="U736" s="193"/>
      <c r="EM736" s="193"/>
    </row>
    <row r="737" spans="1:143" ht="15.75" customHeight="1" x14ac:dyDescent="0.2">
      <c r="A737" s="123"/>
      <c r="B737" s="88"/>
      <c r="D737" s="124"/>
      <c r="E737" s="125"/>
      <c r="U737" s="193"/>
      <c r="EM737" s="193"/>
    </row>
    <row r="738" spans="1:143" ht="15.75" customHeight="1" x14ac:dyDescent="0.2">
      <c r="A738" s="123"/>
      <c r="B738" s="88"/>
      <c r="D738" s="124"/>
      <c r="E738" s="125"/>
      <c r="U738" s="193"/>
      <c r="EM738" s="193"/>
    </row>
    <row r="739" spans="1:143" ht="15.75" customHeight="1" x14ac:dyDescent="0.2">
      <c r="A739" s="123"/>
      <c r="B739" s="88"/>
      <c r="D739" s="124"/>
      <c r="E739" s="125"/>
      <c r="U739" s="193"/>
      <c r="EM739" s="193"/>
    </row>
    <row r="740" spans="1:143" ht="15.75" customHeight="1" x14ac:dyDescent="0.2">
      <c r="A740" s="123"/>
      <c r="B740" s="88"/>
      <c r="D740" s="124"/>
      <c r="E740" s="125"/>
      <c r="U740" s="193"/>
      <c r="EM740" s="193"/>
    </row>
  </sheetData>
  <mergeCells count="2">
    <mergeCell ref="A9:E9"/>
    <mergeCell ref="B56:C56"/>
  </mergeCells>
  <dataValidations count="1">
    <dataValidation type="list" allowBlank="1" showErrorMessage="1" sqref="C20:C55" xr:uid="{DF08A65F-35F3-2C45-A406-7E0BCA709316}">
      <formula1>$C$5:$C$19</formula1>
    </dataValidation>
  </dataValidation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EQ1000"/>
  <sheetViews>
    <sheetView workbookViewId="0">
      <selection activeCell="AE10" sqref="AE10"/>
    </sheetView>
  </sheetViews>
  <sheetFormatPr baseColWidth="10" defaultColWidth="11.1640625" defaultRowHeight="15" customHeight="1" x14ac:dyDescent="0.2"/>
  <cols>
    <col min="1" max="1" width="22.6640625" customWidth="1"/>
    <col min="2" max="2" width="27.1640625" customWidth="1"/>
    <col min="3" max="3" width="15.5" customWidth="1"/>
    <col min="4" max="4" width="9" customWidth="1"/>
    <col min="5" max="25" width="1" customWidth="1"/>
    <col min="26" max="26" width="7.1640625" customWidth="1"/>
    <col min="27" max="146" width="20.1640625" customWidth="1"/>
    <col min="147" max="147" width="10.5" customWidth="1"/>
  </cols>
  <sheetData>
    <row r="1" spans="1:147" ht="15.75" customHeight="1" x14ac:dyDescent="0.2">
      <c r="A1" s="92"/>
      <c r="B1" s="92"/>
      <c r="C1" s="92"/>
      <c r="D1" s="92"/>
      <c r="E1" s="92"/>
      <c r="F1" s="92"/>
      <c r="G1" s="92"/>
      <c r="H1" s="92"/>
      <c r="I1" s="92"/>
      <c r="J1" s="92"/>
      <c r="K1" s="92"/>
      <c r="L1" s="92"/>
      <c r="M1" s="92"/>
      <c r="N1" s="92"/>
      <c r="O1" s="92"/>
      <c r="P1" s="92"/>
      <c r="Q1" s="92"/>
      <c r="R1" s="92"/>
      <c r="S1" s="92"/>
      <c r="T1" s="92"/>
      <c r="U1" s="92"/>
      <c r="V1" s="92"/>
      <c r="W1" s="92"/>
      <c r="X1" s="92"/>
      <c r="Y1" s="92"/>
      <c r="Z1" s="143" t="s">
        <v>153</v>
      </c>
      <c r="AA1" s="111">
        <v>1</v>
      </c>
      <c r="AB1" s="111">
        <f t="shared" ref="AB1:EP1" si="0">AA1+1</f>
        <v>2</v>
      </c>
      <c r="AC1" s="111">
        <f t="shared" si="0"/>
        <v>3</v>
      </c>
      <c r="AD1" s="111">
        <f t="shared" si="0"/>
        <v>4</v>
      </c>
      <c r="AE1" s="111">
        <f t="shared" si="0"/>
        <v>5</v>
      </c>
      <c r="AF1" s="111">
        <f t="shared" si="0"/>
        <v>6</v>
      </c>
      <c r="AG1" s="111">
        <f t="shared" si="0"/>
        <v>7</v>
      </c>
      <c r="AH1" s="111">
        <f t="shared" si="0"/>
        <v>8</v>
      </c>
      <c r="AI1" s="111">
        <f t="shared" si="0"/>
        <v>9</v>
      </c>
      <c r="AJ1" s="111">
        <f t="shared" si="0"/>
        <v>10</v>
      </c>
      <c r="AK1" s="111">
        <f t="shared" si="0"/>
        <v>11</v>
      </c>
      <c r="AL1" s="111">
        <f t="shared" si="0"/>
        <v>12</v>
      </c>
      <c r="AM1" s="111">
        <f t="shared" si="0"/>
        <v>13</v>
      </c>
      <c r="AN1" s="111">
        <f t="shared" si="0"/>
        <v>14</v>
      </c>
      <c r="AO1" s="111">
        <f t="shared" si="0"/>
        <v>15</v>
      </c>
      <c r="AP1" s="111">
        <f t="shared" si="0"/>
        <v>16</v>
      </c>
      <c r="AQ1" s="111">
        <f t="shared" si="0"/>
        <v>17</v>
      </c>
      <c r="AR1" s="111">
        <f t="shared" si="0"/>
        <v>18</v>
      </c>
      <c r="AS1" s="111">
        <f t="shared" si="0"/>
        <v>19</v>
      </c>
      <c r="AT1" s="111">
        <f t="shared" si="0"/>
        <v>20</v>
      </c>
      <c r="AU1" s="111">
        <f t="shared" si="0"/>
        <v>21</v>
      </c>
      <c r="AV1" s="111">
        <f t="shared" si="0"/>
        <v>22</v>
      </c>
      <c r="AW1" s="111">
        <f t="shared" si="0"/>
        <v>23</v>
      </c>
      <c r="AX1" s="111">
        <f t="shared" si="0"/>
        <v>24</v>
      </c>
      <c r="AY1" s="111">
        <f t="shared" si="0"/>
        <v>25</v>
      </c>
      <c r="AZ1" s="111">
        <f t="shared" si="0"/>
        <v>26</v>
      </c>
      <c r="BA1" s="111">
        <f t="shared" si="0"/>
        <v>27</v>
      </c>
      <c r="BB1" s="111">
        <f t="shared" si="0"/>
        <v>28</v>
      </c>
      <c r="BC1" s="111">
        <f t="shared" si="0"/>
        <v>29</v>
      </c>
      <c r="BD1" s="111">
        <f t="shared" si="0"/>
        <v>30</v>
      </c>
      <c r="BE1" s="111">
        <f t="shared" si="0"/>
        <v>31</v>
      </c>
      <c r="BF1" s="111">
        <f t="shared" si="0"/>
        <v>32</v>
      </c>
      <c r="BG1" s="111">
        <f t="shared" si="0"/>
        <v>33</v>
      </c>
      <c r="BH1" s="111">
        <f t="shared" si="0"/>
        <v>34</v>
      </c>
      <c r="BI1" s="111">
        <f t="shared" si="0"/>
        <v>35</v>
      </c>
      <c r="BJ1" s="111">
        <f t="shared" si="0"/>
        <v>36</v>
      </c>
      <c r="BK1" s="111">
        <f t="shared" si="0"/>
        <v>37</v>
      </c>
      <c r="BL1" s="111">
        <f t="shared" si="0"/>
        <v>38</v>
      </c>
      <c r="BM1" s="111">
        <f t="shared" si="0"/>
        <v>39</v>
      </c>
      <c r="BN1" s="111">
        <f t="shared" si="0"/>
        <v>40</v>
      </c>
      <c r="BO1" s="111">
        <f t="shared" si="0"/>
        <v>41</v>
      </c>
      <c r="BP1" s="111">
        <f t="shared" si="0"/>
        <v>42</v>
      </c>
      <c r="BQ1" s="111">
        <f t="shared" si="0"/>
        <v>43</v>
      </c>
      <c r="BR1" s="111">
        <f t="shared" si="0"/>
        <v>44</v>
      </c>
      <c r="BS1" s="111">
        <f t="shared" si="0"/>
        <v>45</v>
      </c>
      <c r="BT1" s="111">
        <f t="shared" si="0"/>
        <v>46</v>
      </c>
      <c r="BU1" s="111">
        <f t="shared" si="0"/>
        <v>47</v>
      </c>
      <c r="BV1" s="111">
        <f t="shared" si="0"/>
        <v>48</v>
      </c>
      <c r="BW1" s="111">
        <f t="shared" si="0"/>
        <v>49</v>
      </c>
      <c r="BX1" s="111">
        <f t="shared" si="0"/>
        <v>50</v>
      </c>
      <c r="BY1" s="111">
        <f t="shared" si="0"/>
        <v>51</v>
      </c>
      <c r="BZ1" s="111">
        <f t="shared" si="0"/>
        <v>52</v>
      </c>
      <c r="CA1" s="111">
        <f t="shared" si="0"/>
        <v>53</v>
      </c>
      <c r="CB1" s="111">
        <f t="shared" si="0"/>
        <v>54</v>
      </c>
      <c r="CC1" s="111">
        <f t="shared" si="0"/>
        <v>55</v>
      </c>
      <c r="CD1" s="111">
        <f t="shared" si="0"/>
        <v>56</v>
      </c>
      <c r="CE1" s="111">
        <f t="shared" si="0"/>
        <v>57</v>
      </c>
      <c r="CF1" s="111">
        <f t="shared" si="0"/>
        <v>58</v>
      </c>
      <c r="CG1" s="111">
        <f t="shared" si="0"/>
        <v>59</v>
      </c>
      <c r="CH1" s="111">
        <f t="shared" si="0"/>
        <v>60</v>
      </c>
      <c r="CI1" s="111">
        <f t="shared" si="0"/>
        <v>61</v>
      </c>
      <c r="CJ1" s="111">
        <f t="shared" si="0"/>
        <v>62</v>
      </c>
      <c r="CK1" s="111">
        <f t="shared" si="0"/>
        <v>63</v>
      </c>
      <c r="CL1" s="111">
        <f t="shared" si="0"/>
        <v>64</v>
      </c>
      <c r="CM1" s="111">
        <f t="shared" si="0"/>
        <v>65</v>
      </c>
      <c r="CN1" s="111">
        <f t="shared" si="0"/>
        <v>66</v>
      </c>
      <c r="CO1" s="111">
        <f t="shared" si="0"/>
        <v>67</v>
      </c>
      <c r="CP1" s="111">
        <f t="shared" si="0"/>
        <v>68</v>
      </c>
      <c r="CQ1" s="111">
        <f t="shared" si="0"/>
        <v>69</v>
      </c>
      <c r="CR1" s="111">
        <f t="shared" si="0"/>
        <v>70</v>
      </c>
      <c r="CS1" s="111">
        <f t="shared" si="0"/>
        <v>71</v>
      </c>
      <c r="CT1" s="111">
        <f t="shared" si="0"/>
        <v>72</v>
      </c>
      <c r="CU1" s="111">
        <f t="shared" si="0"/>
        <v>73</v>
      </c>
      <c r="CV1" s="111">
        <f t="shared" si="0"/>
        <v>74</v>
      </c>
      <c r="CW1" s="111">
        <f t="shared" si="0"/>
        <v>75</v>
      </c>
      <c r="CX1" s="111">
        <f t="shared" si="0"/>
        <v>76</v>
      </c>
      <c r="CY1" s="111">
        <f t="shared" si="0"/>
        <v>77</v>
      </c>
      <c r="CZ1" s="111">
        <f t="shared" si="0"/>
        <v>78</v>
      </c>
      <c r="DA1" s="111">
        <f t="shared" si="0"/>
        <v>79</v>
      </c>
      <c r="DB1" s="111">
        <f t="shared" si="0"/>
        <v>80</v>
      </c>
      <c r="DC1" s="111">
        <f t="shared" si="0"/>
        <v>81</v>
      </c>
      <c r="DD1" s="111">
        <f t="shared" si="0"/>
        <v>82</v>
      </c>
      <c r="DE1" s="111">
        <f t="shared" si="0"/>
        <v>83</v>
      </c>
      <c r="DF1" s="111">
        <f t="shared" si="0"/>
        <v>84</v>
      </c>
      <c r="DG1" s="111">
        <f t="shared" si="0"/>
        <v>85</v>
      </c>
      <c r="DH1" s="111">
        <f t="shared" si="0"/>
        <v>86</v>
      </c>
      <c r="DI1" s="111">
        <f t="shared" si="0"/>
        <v>87</v>
      </c>
      <c r="DJ1" s="111">
        <f t="shared" si="0"/>
        <v>88</v>
      </c>
      <c r="DK1" s="111">
        <f t="shared" si="0"/>
        <v>89</v>
      </c>
      <c r="DL1" s="111">
        <f t="shared" si="0"/>
        <v>90</v>
      </c>
      <c r="DM1" s="111">
        <f t="shared" si="0"/>
        <v>91</v>
      </c>
      <c r="DN1" s="111">
        <f t="shared" si="0"/>
        <v>92</v>
      </c>
      <c r="DO1" s="111">
        <f t="shared" si="0"/>
        <v>93</v>
      </c>
      <c r="DP1" s="111">
        <f t="shared" si="0"/>
        <v>94</v>
      </c>
      <c r="DQ1" s="111">
        <f t="shared" si="0"/>
        <v>95</v>
      </c>
      <c r="DR1" s="111">
        <f t="shared" si="0"/>
        <v>96</v>
      </c>
      <c r="DS1" s="111">
        <f t="shared" si="0"/>
        <v>97</v>
      </c>
      <c r="DT1" s="111">
        <f t="shared" si="0"/>
        <v>98</v>
      </c>
      <c r="DU1" s="111">
        <f t="shared" si="0"/>
        <v>99</v>
      </c>
      <c r="DV1" s="111">
        <f t="shared" si="0"/>
        <v>100</v>
      </c>
      <c r="DW1" s="111">
        <f t="shared" si="0"/>
        <v>101</v>
      </c>
      <c r="DX1" s="111">
        <f t="shared" si="0"/>
        <v>102</v>
      </c>
      <c r="DY1" s="111">
        <f t="shared" si="0"/>
        <v>103</v>
      </c>
      <c r="DZ1" s="111">
        <f t="shared" si="0"/>
        <v>104</v>
      </c>
      <c r="EA1" s="111">
        <f t="shared" si="0"/>
        <v>105</v>
      </c>
      <c r="EB1" s="111">
        <f t="shared" si="0"/>
        <v>106</v>
      </c>
      <c r="EC1" s="111">
        <f t="shared" si="0"/>
        <v>107</v>
      </c>
      <c r="ED1" s="111">
        <f t="shared" si="0"/>
        <v>108</v>
      </c>
      <c r="EE1" s="111">
        <f t="shared" si="0"/>
        <v>109</v>
      </c>
      <c r="EF1" s="111">
        <f t="shared" si="0"/>
        <v>110</v>
      </c>
      <c r="EG1" s="111">
        <f t="shared" si="0"/>
        <v>111</v>
      </c>
      <c r="EH1" s="111">
        <f t="shared" si="0"/>
        <v>112</v>
      </c>
      <c r="EI1" s="111">
        <f t="shared" si="0"/>
        <v>113</v>
      </c>
      <c r="EJ1" s="111">
        <f t="shared" si="0"/>
        <v>114</v>
      </c>
      <c r="EK1" s="111">
        <f t="shared" si="0"/>
        <v>115</v>
      </c>
      <c r="EL1" s="111">
        <f t="shared" si="0"/>
        <v>116</v>
      </c>
      <c r="EM1" s="111">
        <f t="shared" si="0"/>
        <v>117</v>
      </c>
      <c r="EN1" s="111">
        <f t="shared" si="0"/>
        <v>118</v>
      </c>
      <c r="EO1" s="111">
        <f t="shared" si="0"/>
        <v>119</v>
      </c>
      <c r="EP1" s="111">
        <f t="shared" si="0"/>
        <v>120</v>
      </c>
      <c r="EQ1" s="109"/>
    </row>
    <row r="2" spans="1:147" ht="15.75" customHeight="1" x14ac:dyDescent="0.2">
      <c r="A2" s="92"/>
      <c r="B2" s="92"/>
      <c r="C2" s="92"/>
      <c r="D2" s="92"/>
      <c r="E2" s="92"/>
      <c r="F2" s="92"/>
      <c r="G2" s="92"/>
      <c r="H2" s="92"/>
      <c r="I2" s="92"/>
      <c r="J2" s="92"/>
      <c r="K2" s="92"/>
      <c r="L2" s="92"/>
      <c r="M2" s="92"/>
      <c r="N2" s="92"/>
      <c r="O2" s="92"/>
      <c r="P2" s="92"/>
      <c r="Q2" s="92"/>
      <c r="R2" s="92"/>
      <c r="S2" s="92"/>
      <c r="T2" s="92"/>
      <c r="U2" s="92"/>
      <c r="V2" s="92"/>
      <c r="W2" s="92"/>
      <c r="X2" s="92"/>
      <c r="Y2" s="92"/>
      <c r="Z2" s="143" t="s">
        <v>154</v>
      </c>
      <c r="AA2" s="144">
        <f>Rent_Roll!W2</f>
        <v>45838</v>
      </c>
      <c r="AB2" s="144">
        <f>Rent_Roll!X2</f>
        <v>45869</v>
      </c>
      <c r="AC2" s="144">
        <f>Rent_Roll!Y2</f>
        <v>45900</v>
      </c>
      <c r="AD2" s="144">
        <f>Rent_Roll!Z2</f>
        <v>45930</v>
      </c>
      <c r="AE2" s="144">
        <f>Rent_Roll!AA2</f>
        <v>45961</v>
      </c>
      <c r="AF2" s="144">
        <f>Rent_Roll!AB2</f>
        <v>45991</v>
      </c>
      <c r="AG2" s="144">
        <f>Rent_Roll!AC2</f>
        <v>46022</v>
      </c>
      <c r="AH2" s="144">
        <f>Rent_Roll!AD2</f>
        <v>46053</v>
      </c>
      <c r="AI2" s="144">
        <f>Rent_Roll!AE2</f>
        <v>46081</v>
      </c>
      <c r="AJ2" s="144">
        <f>Rent_Roll!AF2</f>
        <v>46112</v>
      </c>
      <c r="AK2" s="144">
        <f>Rent_Roll!AG2</f>
        <v>46142</v>
      </c>
      <c r="AL2" s="144">
        <f>Rent_Roll!AH2</f>
        <v>46173</v>
      </c>
      <c r="AM2" s="144">
        <f>Rent_Roll!AI2</f>
        <v>46203</v>
      </c>
      <c r="AN2" s="144">
        <f>Rent_Roll!AJ2</f>
        <v>46234</v>
      </c>
      <c r="AO2" s="144">
        <f>Rent_Roll!AK2</f>
        <v>46265</v>
      </c>
      <c r="AP2" s="144">
        <f>Rent_Roll!AL2</f>
        <v>46295</v>
      </c>
      <c r="AQ2" s="144">
        <f>Rent_Roll!AM2</f>
        <v>46326</v>
      </c>
      <c r="AR2" s="144">
        <f>Rent_Roll!AN2</f>
        <v>46356</v>
      </c>
      <c r="AS2" s="144">
        <f>Rent_Roll!AO2</f>
        <v>46387</v>
      </c>
      <c r="AT2" s="144">
        <f>Rent_Roll!AP2</f>
        <v>46418</v>
      </c>
      <c r="AU2" s="144">
        <f>Rent_Roll!AQ2</f>
        <v>46446</v>
      </c>
      <c r="AV2" s="144">
        <f>Rent_Roll!AR2</f>
        <v>46477</v>
      </c>
      <c r="AW2" s="144">
        <f>Rent_Roll!AS2</f>
        <v>46507</v>
      </c>
      <c r="AX2" s="144">
        <f>Rent_Roll!AT2</f>
        <v>46538</v>
      </c>
      <c r="AY2" s="144">
        <f>Rent_Roll!AU2</f>
        <v>46568</v>
      </c>
      <c r="AZ2" s="144">
        <f>Rent_Roll!AV2</f>
        <v>46599</v>
      </c>
      <c r="BA2" s="144">
        <f>Rent_Roll!AW2</f>
        <v>46630</v>
      </c>
      <c r="BB2" s="144">
        <f>Rent_Roll!AX2</f>
        <v>46660</v>
      </c>
      <c r="BC2" s="144">
        <f>Rent_Roll!AY2</f>
        <v>46691</v>
      </c>
      <c r="BD2" s="144">
        <f>Rent_Roll!AZ2</f>
        <v>46721</v>
      </c>
      <c r="BE2" s="144">
        <f>Rent_Roll!BA2</f>
        <v>46752</v>
      </c>
      <c r="BF2" s="144">
        <f>Rent_Roll!BB2</f>
        <v>46783</v>
      </c>
      <c r="BG2" s="144">
        <f>Rent_Roll!BC2</f>
        <v>46812</v>
      </c>
      <c r="BH2" s="144">
        <f>Rent_Roll!BD2</f>
        <v>46843</v>
      </c>
      <c r="BI2" s="144">
        <f>Rent_Roll!BE2</f>
        <v>46873</v>
      </c>
      <c r="BJ2" s="144">
        <f>Rent_Roll!BF2</f>
        <v>46904</v>
      </c>
      <c r="BK2" s="144">
        <f>Rent_Roll!BG2</f>
        <v>46934</v>
      </c>
      <c r="BL2" s="144">
        <f>Rent_Roll!BH2</f>
        <v>46965</v>
      </c>
      <c r="BM2" s="144">
        <f>Rent_Roll!BI2</f>
        <v>46996</v>
      </c>
      <c r="BN2" s="144">
        <f>Rent_Roll!BJ2</f>
        <v>47026</v>
      </c>
      <c r="BO2" s="144">
        <f>Rent_Roll!BK2</f>
        <v>47057</v>
      </c>
      <c r="BP2" s="144">
        <f>Rent_Roll!BL2</f>
        <v>47087</v>
      </c>
      <c r="BQ2" s="144">
        <f>Rent_Roll!BM2</f>
        <v>47118</v>
      </c>
      <c r="BR2" s="144">
        <f>Rent_Roll!BN2</f>
        <v>47149</v>
      </c>
      <c r="BS2" s="144">
        <f>Rent_Roll!BO2</f>
        <v>47177</v>
      </c>
      <c r="BT2" s="144">
        <f>Rent_Roll!BP2</f>
        <v>47208</v>
      </c>
      <c r="BU2" s="144">
        <f>Rent_Roll!BQ2</f>
        <v>47238</v>
      </c>
      <c r="BV2" s="144">
        <f>Rent_Roll!BR2</f>
        <v>47269</v>
      </c>
      <c r="BW2" s="144">
        <f>Rent_Roll!BS2</f>
        <v>47299</v>
      </c>
      <c r="BX2" s="144">
        <f>Rent_Roll!BT2</f>
        <v>47330</v>
      </c>
      <c r="BY2" s="144">
        <f>Rent_Roll!BU2</f>
        <v>47361</v>
      </c>
      <c r="BZ2" s="144">
        <f>Rent_Roll!BV2</f>
        <v>47391</v>
      </c>
      <c r="CA2" s="144">
        <f>Rent_Roll!BW2</f>
        <v>47422</v>
      </c>
      <c r="CB2" s="144">
        <f>Rent_Roll!BX2</f>
        <v>47452</v>
      </c>
      <c r="CC2" s="144">
        <f>Rent_Roll!BY2</f>
        <v>47483</v>
      </c>
      <c r="CD2" s="144">
        <f>Rent_Roll!BZ2</f>
        <v>47514</v>
      </c>
      <c r="CE2" s="144">
        <f>Rent_Roll!CA2</f>
        <v>47542</v>
      </c>
      <c r="CF2" s="144">
        <f>Rent_Roll!CB2</f>
        <v>47573</v>
      </c>
      <c r="CG2" s="144">
        <f>Rent_Roll!CC2</f>
        <v>47603</v>
      </c>
      <c r="CH2" s="144">
        <f>Rent_Roll!CD2</f>
        <v>47634</v>
      </c>
      <c r="CI2" s="144">
        <f>Rent_Roll!CE2</f>
        <v>47664</v>
      </c>
      <c r="CJ2" s="144">
        <f>Rent_Roll!CF2</f>
        <v>47695</v>
      </c>
      <c r="CK2" s="144">
        <f>Rent_Roll!CG2</f>
        <v>47726</v>
      </c>
      <c r="CL2" s="144">
        <f>Rent_Roll!CH2</f>
        <v>47756</v>
      </c>
      <c r="CM2" s="144">
        <f>Rent_Roll!CI2</f>
        <v>47787</v>
      </c>
      <c r="CN2" s="144">
        <f>Rent_Roll!CJ2</f>
        <v>47817</v>
      </c>
      <c r="CO2" s="144">
        <f>Rent_Roll!CK2</f>
        <v>47848</v>
      </c>
      <c r="CP2" s="144">
        <f>Rent_Roll!CL2</f>
        <v>47879</v>
      </c>
      <c r="CQ2" s="144">
        <f>Rent_Roll!CM2</f>
        <v>47907</v>
      </c>
      <c r="CR2" s="144">
        <f>Rent_Roll!CN2</f>
        <v>47938</v>
      </c>
      <c r="CS2" s="144">
        <f>Rent_Roll!CO2</f>
        <v>47968</v>
      </c>
      <c r="CT2" s="144">
        <f>Rent_Roll!CP2</f>
        <v>47999</v>
      </c>
      <c r="CU2" s="144">
        <f>Rent_Roll!CQ2</f>
        <v>48029</v>
      </c>
      <c r="CV2" s="144">
        <f>Rent_Roll!CR2</f>
        <v>48060</v>
      </c>
      <c r="CW2" s="144">
        <f>Rent_Roll!CS2</f>
        <v>48091</v>
      </c>
      <c r="CX2" s="144">
        <f>Rent_Roll!CT2</f>
        <v>48121</v>
      </c>
      <c r="CY2" s="144">
        <f>Rent_Roll!CU2</f>
        <v>48152</v>
      </c>
      <c r="CZ2" s="144">
        <f>Rent_Roll!CV2</f>
        <v>48182</v>
      </c>
      <c r="DA2" s="144">
        <f>Rent_Roll!CW2</f>
        <v>48213</v>
      </c>
      <c r="DB2" s="144">
        <f>Rent_Roll!CX2</f>
        <v>48244</v>
      </c>
      <c r="DC2" s="144">
        <f>Rent_Roll!CY2</f>
        <v>48273</v>
      </c>
      <c r="DD2" s="144">
        <f>Rent_Roll!CZ2</f>
        <v>48304</v>
      </c>
      <c r="DE2" s="144">
        <f>Rent_Roll!DA2</f>
        <v>48334</v>
      </c>
      <c r="DF2" s="144">
        <f>Rent_Roll!DB2</f>
        <v>48365</v>
      </c>
      <c r="DG2" s="144">
        <f>Rent_Roll!DC2</f>
        <v>48395</v>
      </c>
      <c r="DH2" s="144">
        <f>Rent_Roll!DD2</f>
        <v>48426</v>
      </c>
      <c r="DI2" s="144">
        <f>Rent_Roll!DE2</f>
        <v>48457</v>
      </c>
      <c r="DJ2" s="144">
        <f>Rent_Roll!DF2</f>
        <v>48487</v>
      </c>
      <c r="DK2" s="144">
        <f>Rent_Roll!DG2</f>
        <v>48518</v>
      </c>
      <c r="DL2" s="144">
        <f>Rent_Roll!DH2</f>
        <v>48548</v>
      </c>
      <c r="DM2" s="144">
        <f>Rent_Roll!DI2</f>
        <v>48579</v>
      </c>
      <c r="DN2" s="144">
        <f>Rent_Roll!DJ2</f>
        <v>48610</v>
      </c>
      <c r="DO2" s="144">
        <f>Rent_Roll!DK2</f>
        <v>48638</v>
      </c>
      <c r="DP2" s="144">
        <f>Rent_Roll!DL2</f>
        <v>48669</v>
      </c>
      <c r="DQ2" s="144">
        <f>Rent_Roll!DM2</f>
        <v>48699</v>
      </c>
      <c r="DR2" s="144">
        <f>Rent_Roll!DN2</f>
        <v>48730</v>
      </c>
      <c r="DS2" s="144">
        <f>Rent_Roll!DO2</f>
        <v>48760</v>
      </c>
      <c r="DT2" s="144">
        <f>Rent_Roll!DP2</f>
        <v>48791</v>
      </c>
      <c r="DU2" s="144">
        <f>Rent_Roll!DQ2</f>
        <v>48822</v>
      </c>
      <c r="DV2" s="144">
        <f>Rent_Roll!DR2</f>
        <v>48852</v>
      </c>
      <c r="DW2" s="144">
        <f>Rent_Roll!DS2</f>
        <v>48883</v>
      </c>
      <c r="DX2" s="144">
        <f>Rent_Roll!DT2</f>
        <v>48913</v>
      </c>
      <c r="DY2" s="144">
        <f>Rent_Roll!DU2</f>
        <v>48944</v>
      </c>
      <c r="DZ2" s="144">
        <f>Rent_Roll!DV2</f>
        <v>48975</v>
      </c>
      <c r="EA2" s="144">
        <f>Rent_Roll!DW2</f>
        <v>49003</v>
      </c>
      <c r="EB2" s="144">
        <f>Rent_Roll!DX2</f>
        <v>49034</v>
      </c>
      <c r="EC2" s="144">
        <f>Rent_Roll!DY2</f>
        <v>49064</v>
      </c>
      <c r="ED2" s="144">
        <f>Rent_Roll!DZ2</f>
        <v>49095</v>
      </c>
      <c r="EE2" s="144">
        <f>Rent_Roll!EA2</f>
        <v>49125</v>
      </c>
      <c r="EF2" s="144">
        <f>Rent_Roll!EB2</f>
        <v>49156</v>
      </c>
      <c r="EG2" s="144">
        <f>Rent_Roll!EC2</f>
        <v>49187</v>
      </c>
      <c r="EH2" s="144">
        <f>Rent_Roll!ED2</f>
        <v>49217</v>
      </c>
      <c r="EI2" s="144">
        <f>Rent_Roll!EE2</f>
        <v>49248</v>
      </c>
      <c r="EJ2" s="144">
        <f>Rent_Roll!EF2</f>
        <v>49278</v>
      </c>
      <c r="EK2" s="144">
        <f>Rent_Roll!EG2</f>
        <v>49309</v>
      </c>
      <c r="EL2" s="144">
        <f>Rent_Roll!EH2</f>
        <v>49340</v>
      </c>
      <c r="EM2" s="144">
        <f>Rent_Roll!EI2</f>
        <v>49368</v>
      </c>
      <c r="EN2" s="144">
        <f>Rent_Roll!EJ2</f>
        <v>49399</v>
      </c>
      <c r="EO2" s="144">
        <f>Rent_Roll!EK2</f>
        <v>49429</v>
      </c>
      <c r="EP2" s="144">
        <f>Rent_Roll!EL2</f>
        <v>49460</v>
      </c>
      <c r="EQ2" s="109"/>
    </row>
    <row r="3" spans="1:147" ht="15.75" customHeight="1" x14ac:dyDescent="0.2">
      <c r="A3" s="115" t="s">
        <v>172</v>
      </c>
      <c r="B3" s="115"/>
      <c r="C3" s="115"/>
      <c r="D3" s="115"/>
      <c r="E3" s="115"/>
      <c r="F3" s="115"/>
      <c r="G3" s="115"/>
      <c r="H3" s="115"/>
      <c r="I3" s="115"/>
      <c r="J3" s="115"/>
      <c r="K3" s="115"/>
      <c r="L3" s="115"/>
      <c r="M3" s="115"/>
      <c r="N3" s="115"/>
      <c r="O3" s="115"/>
      <c r="P3" s="115"/>
      <c r="Q3" s="115"/>
      <c r="R3" s="115"/>
      <c r="S3" s="115"/>
      <c r="T3" s="115"/>
      <c r="U3" s="115"/>
      <c r="V3" s="115"/>
      <c r="W3" s="115"/>
      <c r="X3" s="115"/>
      <c r="Y3" s="115"/>
      <c r="Z3" s="145" t="s">
        <v>156</v>
      </c>
      <c r="AA3" s="146">
        <f t="shared" ref="AA3:EP3" si="1">ROUNDUP(AA1/12,0)</f>
        <v>1</v>
      </c>
      <c r="AB3" s="146">
        <f t="shared" si="1"/>
        <v>1</v>
      </c>
      <c r="AC3" s="146">
        <f t="shared" si="1"/>
        <v>1</v>
      </c>
      <c r="AD3" s="146">
        <f t="shared" si="1"/>
        <v>1</v>
      </c>
      <c r="AE3" s="146">
        <f t="shared" si="1"/>
        <v>1</v>
      </c>
      <c r="AF3" s="146">
        <f t="shared" si="1"/>
        <v>1</v>
      </c>
      <c r="AG3" s="146">
        <f t="shared" si="1"/>
        <v>1</v>
      </c>
      <c r="AH3" s="146">
        <f t="shared" si="1"/>
        <v>1</v>
      </c>
      <c r="AI3" s="146">
        <f t="shared" si="1"/>
        <v>1</v>
      </c>
      <c r="AJ3" s="146">
        <f t="shared" si="1"/>
        <v>1</v>
      </c>
      <c r="AK3" s="146">
        <f t="shared" si="1"/>
        <v>1</v>
      </c>
      <c r="AL3" s="146">
        <f t="shared" si="1"/>
        <v>1</v>
      </c>
      <c r="AM3" s="146">
        <f t="shared" si="1"/>
        <v>2</v>
      </c>
      <c r="AN3" s="146">
        <f t="shared" si="1"/>
        <v>2</v>
      </c>
      <c r="AO3" s="146">
        <f t="shared" si="1"/>
        <v>2</v>
      </c>
      <c r="AP3" s="146">
        <f t="shared" si="1"/>
        <v>2</v>
      </c>
      <c r="AQ3" s="146">
        <f t="shared" si="1"/>
        <v>2</v>
      </c>
      <c r="AR3" s="146">
        <f t="shared" si="1"/>
        <v>2</v>
      </c>
      <c r="AS3" s="146">
        <f t="shared" si="1"/>
        <v>2</v>
      </c>
      <c r="AT3" s="146">
        <f t="shared" si="1"/>
        <v>2</v>
      </c>
      <c r="AU3" s="146">
        <f t="shared" si="1"/>
        <v>2</v>
      </c>
      <c r="AV3" s="146">
        <f t="shared" si="1"/>
        <v>2</v>
      </c>
      <c r="AW3" s="146">
        <f t="shared" si="1"/>
        <v>2</v>
      </c>
      <c r="AX3" s="146">
        <f t="shared" si="1"/>
        <v>2</v>
      </c>
      <c r="AY3" s="146">
        <f t="shared" si="1"/>
        <v>3</v>
      </c>
      <c r="AZ3" s="146">
        <f t="shared" si="1"/>
        <v>3</v>
      </c>
      <c r="BA3" s="146">
        <f t="shared" si="1"/>
        <v>3</v>
      </c>
      <c r="BB3" s="146">
        <f t="shared" si="1"/>
        <v>3</v>
      </c>
      <c r="BC3" s="146">
        <f t="shared" si="1"/>
        <v>3</v>
      </c>
      <c r="BD3" s="146">
        <f t="shared" si="1"/>
        <v>3</v>
      </c>
      <c r="BE3" s="146">
        <f t="shared" si="1"/>
        <v>3</v>
      </c>
      <c r="BF3" s="146">
        <f t="shared" si="1"/>
        <v>3</v>
      </c>
      <c r="BG3" s="146">
        <f t="shared" si="1"/>
        <v>3</v>
      </c>
      <c r="BH3" s="146">
        <f t="shared" si="1"/>
        <v>3</v>
      </c>
      <c r="BI3" s="146">
        <f t="shared" si="1"/>
        <v>3</v>
      </c>
      <c r="BJ3" s="146">
        <f t="shared" si="1"/>
        <v>3</v>
      </c>
      <c r="BK3" s="146">
        <f t="shared" si="1"/>
        <v>4</v>
      </c>
      <c r="BL3" s="146">
        <f t="shared" si="1"/>
        <v>4</v>
      </c>
      <c r="BM3" s="146">
        <f t="shared" si="1"/>
        <v>4</v>
      </c>
      <c r="BN3" s="146">
        <f t="shared" si="1"/>
        <v>4</v>
      </c>
      <c r="BO3" s="146">
        <f t="shared" si="1"/>
        <v>4</v>
      </c>
      <c r="BP3" s="146">
        <f t="shared" si="1"/>
        <v>4</v>
      </c>
      <c r="BQ3" s="146">
        <f t="shared" si="1"/>
        <v>4</v>
      </c>
      <c r="BR3" s="146">
        <f t="shared" si="1"/>
        <v>4</v>
      </c>
      <c r="BS3" s="146">
        <f t="shared" si="1"/>
        <v>4</v>
      </c>
      <c r="BT3" s="146">
        <f t="shared" si="1"/>
        <v>4</v>
      </c>
      <c r="BU3" s="146">
        <f t="shared" si="1"/>
        <v>4</v>
      </c>
      <c r="BV3" s="146">
        <f t="shared" si="1"/>
        <v>4</v>
      </c>
      <c r="BW3" s="146">
        <f t="shared" si="1"/>
        <v>5</v>
      </c>
      <c r="BX3" s="146">
        <f t="shared" si="1"/>
        <v>5</v>
      </c>
      <c r="BY3" s="146">
        <f t="shared" si="1"/>
        <v>5</v>
      </c>
      <c r="BZ3" s="146">
        <f t="shared" si="1"/>
        <v>5</v>
      </c>
      <c r="CA3" s="146">
        <f t="shared" si="1"/>
        <v>5</v>
      </c>
      <c r="CB3" s="146">
        <f t="shared" si="1"/>
        <v>5</v>
      </c>
      <c r="CC3" s="146">
        <f t="shared" si="1"/>
        <v>5</v>
      </c>
      <c r="CD3" s="146">
        <f t="shared" si="1"/>
        <v>5</v>
      </c>
      <c r="CE3" s="146">
        <f t="shared" si="1"/>
        <v>5</v>
      </c>
      <c r="CF3" s="146">
        <f t="shared" si="1"/>
        <v>5</v>
      </c>
      <c r="CG3" s="146">
        <f t="shared" si="1"/>
        <v>5</v>
      </c>
      <c r="CH3" s="146">
        <f t="shared" si="1"/>
        <v>5</v>
      </c>
      <c r="CI3" s="146">
        <f t="shared" si="1"/>
        <v>6</v>
      </c>
      <c r="CJ3" s="146">
        <f t="shared" si="1"/>
        <v>6</v>
      </c>
      <c r="CK3" s="146">
        <f t="shared" si="1"/>
        <v>6</v>
      </c>
      <c r="CL3" s="146">
        <f t="shared" si="1"/>
        <v>6</v>
      </c>
      <c r="CM3" s="146">
        <f t="shared" si="1"/>
        <v>6</v>
      </c>
      <c r="CN3" s="146">
        <f t="shared" si="1"/>
        <v>6</v>
      </c>
      <c r="CO3" s="146">
        <f t="shared" si="1"/>
        <v>6</v>
      </c>
      <c r="CP3" s="146">
        <f t="shared" si="1"/>
        <v>6</v>
      </c>
      <c r="CQ3" s="146">
        <f t="shared" si="1"/>
        <v>6</v>
      </c>
      <c r="CR3" s="146">
        <f t="shared" si="1"/>
        <v>6</v>
      </c>
      <c r="CS3" s="146">
        <f t="shared" si="1"/>
        <v>6</v>
      </c>
      <c r="CT3" s="146">
        <f t="shared" si="1"/>
        <v>6</v>
      </c>
      <c r="CU3" s="146">
        <f t="shared" si="1"/>
        <v>7</v>
      </c>
      <c r="CV3" s="146">
        <f t="shared" si="1"/>
        <v>7</v>
      </c>
      <c r="CW3" s="146">
        <f t="shared" si="1"/>
        <v>7</v>
      </c>
      <c r="CX3" s="146">
        <f t="shared" si="1"/>
        <v>7</v>
      </c>
      <c r="CY3" s="146">
        <f t="shared" si="1"/>
        <v>7</v>
      </c>
      <c r="CZ3" s="146">
        <f t="shared" si="1"/>
        <v>7</v>
      </c>
      <c r="DA3" s="146">
        <f t="shared" si="1"/>
        <v>7</v>
      </c>
      <c r="DB3" s="146">
        <f t="shared" si="1"/>
        <v>7</v>
      </c>
      <c r="DC3" s="146">
        <f t="shared" si="1"/>
        <v>7</v>
      </c>
      <c r="DD3" s="146">
        <f t="shared" si="1"/>
        <v>7</v>
      </c>
      <c r="DE3" s="146">
        <f t="shared" si="1"/>
        <v>7</v>
      </c>
      <c r="DF3" s="146">
        <f t="shared" si="1"/>
        <v>7</v>
      </c>
      <c r="DG3" s="146">
        <f t="shared" si="1"/>
        <v>8</v>
      </c>
      <c r="DH3" s="146">
        <f t="shared" si="1"/>
        <v>8</v>
      </c>
      <c r="DI3" s="146">
        <f t="shared" si="1"/>
        <v>8</v>
      </c>
      <c r="DJ3" s="146">
        <f t="shared" si="1"/>
        <v>8</v>
      </c>
      <c r="DK3" s="146">
        <f t="shared" si="1"/>
        <v>8</v>
      </c>
      <c r="DL3" s="146">
        <f t="shared" si="1"/>
        <v>8</v>
      </c>
      <c r="DM3" s="146">
        <f t="shared" si="1"/>
        <v>8</v>
      </c>
      <c r="DN3" s="146">
        <f t="shared" si="1"/>
        <v>8</v>
      </c>
      <c r="DO3" s="146">
        <f t="shared" si="1"/>
        <v>8</v>
      </c>
      <c r="DP3" s="146">
        <f t="shared" si="1"/>
        <v>8</v>
      </c>
      <c r="DQ3" s="146">
        <f t="shared" si="1"/>
        <v>8</v>
      </c>
      <c r="DR3" s="146">
        <f t="shared" si="1"/>
        <v>8</v>
      </c>
      <c r="DS3" s="146">
        <f t="shared" si="1"/>
        <v>9</v>
      </c>
      <c r="DT3" s="146">
        <f t="shared" si="1"/>
        <v>9</v>
      </c>
      <c r="DU3" s="146">
        <f t="shared" si="1"/>
        <v>9</v>
      </c>
      <c r="DV3" s="146">
        <f t="shared" si="1"/>
        <v>9</v>
      </c>
      <c r="DW3" s="146">
        <f t="shared" si="1"/>
        <v>9</v>
      </c>
      <c r="DX3" s="146">
        <f t="shared" si="1"/>
        <v>9</v>
      </c>
      <c r="DY3" s="146">
        <f t="shared" si="1"/>
        <v>9</v>
      </c>
      <c r="DZ3" s="146">
        <f t="shared" si="1"/>
        <v>9</v>
      </c>
      <c r="EA3" s="146">
        <f t="shared" si="1"/>
        <v>9</v>
      </c>
      <c r="EB3" s="146">
        <f t="shared" si="1"/>
        <v>9</v>
      </c>
      <c r="EC3" s="146">
        <f t="shared" si="1"/>
        <v>9</v>
      </c>
      <c r="ED3" s="146">
        <f t="shared" si="1"/>
        <v>9</v>
      </c>
      <c r="EE3" s="146">
        <f t="shared" si="1"/>
        <v>10</v>
      </c>
      <c r="EF3" s="146">
        <f t="shared" si="1"/>
        <v>10</v>
      </c>
      <c r="EG3" s="146">
        <f t="shared" si="1"/>
        <v>10</v>
      </c>
      <c r="EH3" s="146">
        <f t="shared" si="1"/>
        <v>10</v>
      </c>
      <c r="EI3" s="146">
        <f t="shared" si="1"/>
        <v>10</v>
      </c>
      <c r="EJ3" s="146">
        <f t="shared" si="1"/>
        <v>10</v>
      </c>
      <c r="EK3" s="146">
        <f t="shared" si="1"/>
        <v>10</v>
      </c>
      <c r="EL3" s="146">
        <f t="shared" si="1"/>
        <v>10</v>
      </c>
      <c r="EM3" s="146">
        <f t="shared" si="1"/>
        <v>10</v>
      </c>
      <c r="EN3" s="146">
        <f t="shared" si="1"/>
        <v>10</v>
      </c>
      <c r="EO3" s="146">
        <f t="shared" si="1"/>
        <v>10</v>
      </c>
      <c r="EP3" s="146">
        <f t="shared" si="1"/>
        <v>10</v>
      </c>
      <c r="EQ3" s="116"/>
    </row>
    <row r="4" spans="1:147" ht="15.75" customHeight="1" x14ac:dyDescent="0.2">
      <c r="B4" s="7" t="str">
        <f>Rent_Roll!C5</f>
        <v xml:space="preserve">1Bd/1Ba </v>
      </c>
      <c r="Z4" s="3"/>
      <c r="AA4" s="31">
        <f>Rent_Roll!W5</f>
        <v>0</v>
      </c>
      <c r="AB4" s="31">
        <f>Rent_Roll!X5</f>
        <v>0</v>
      </c>
      <c r="AC4" s="31">
        <f>Rent_Roll!Y5</f>
        <v>0</v>
      </c>
      <c r="AD4" s="31">
        <f>Rent_Roll!Z5</f>
        <v>0</v>
      </c>
      <c r="AE4" s="31">
        <f>Rent_Roll!AA5</f>
        <v>0</v>
      </c>
      <c r="AF4" s="31">
        <f>Rent_Roll!AB5</f>
        <v>0</v>
      </c>
      <c r="AG4" s="31">
        <f>Rent_Roll!AC5</f>
        <v>0</v>
      </c>
      <c r="AH4" s="31">
        <f>Rent_Roll!AD5</f>
        <v>0</v>
      </c>
      <c r="AI4" s="31">
        <f>Rent_Roll!AE5</f>
        <v>0</v>
      </c>
      <c r="AJ4" s="31">
        <f>Rent_Roll!AF5</f>
        <v>0</v>
      </c>
      <c r="AK4" s="31">
        <f>Rent_Roll!AG5</f>
        <v>0</v>
      </c>
      <c r="AL4" s="31">
        <f>Rent_Roll!AH5</f>
        <v>0</v>
      </c>
      <c r="AM4" s="31">
        <f>Rent_Roll!AI5</f>
        <v>0</v>
      </c>
      <c r="AN4" s="31">
        <f>Rent_Roll!AJ5</f>
        <v>0</v>
      </c>
      <c r="AO4" s="31">
        <f>Rent_Roll!AK5</f>
        <v>0</v>
      </c>
      <c r="AP4" s="31">
        <f>Rent_Roll!AL5</f>
        <v>0</v>
      </c>
      <c r="AQ4" s="31">
        <f>Rent_Roll!AM5</f>
        <v>0</v>
      </c>
      <c r="AR4" s="31">
        <f>Rent_Roll!AN5</f>
        <v>0</v>
      </c>
      <c r="AS4" s="31">
        <f>Rent_Roll!AO5</f>
        <v>0</v>
      </c>
      <c r="AT4" s="31">
        <f>Rent_Roll!AP5</f>
        <v>0</v>
      </c>
      <c r="AU4" s="31">
        <f>Rent_Roll!AQ5</f>
        <v>0</v>
      </c>
      <c r="AV4" s="31">
        <f>Rent_Roll!AR5</f>
        <v>0</v>
      </c>
      <c r="AW4" s="31">
        <f>Rent_Roll!AS5</f>
        <v>0</v>
      </c>
      <c r="AX4" s="31">
        <f>Rent_Roll!AT5</f>
        <v>0</v>
      </c>
      <c r="AY4" s="31">
        <f>Rent_Roll!AU5</f>
        <v>0</v>
      </c>
      <c r="AZ4" s="31">
        <f>Rent_Roll!AV5</f>
        <v>0</v>
      </c>
      <c r="BA4" s="31">
        <f>Rent_Roll!AW5</f>
        <v>0</v>
      </c>
      <c r="BB4" s="31">
        <f>Rent_Roll!AX5</f>
        <v>0</v>
      </c>
      <c r="BC4" s="31">
        <f>Rent_Roll!AY5</f>
        <v>0</v>
      </c>
      <c r="BD4" s="31">
        <f>Rent_Roll!AZ5</f>
        <v>0</v>
      </c>
      <c r="BE4" s="31">
        <f>Rent_Roll!BA5</f>
        <v>0</v>
      </c>
      <c r="BF4" s="31">
        <f>Rent_Roll!BB5</f>
        <v>0</v>
      </c>
      <c r="BG4" s="31">
        <f>Rent_Roll!BC5</f>
        <v>0</v>
      </c>
      <c r="BH4" s="31">
        <f>Rent_Roll!BD5</f>
        <v>0</v>
      </c>
      <c r="BI4" s="31">
        <f>Rent_Roll!BE5</f>
        <v>0</v>
      </c>
      <c r="BJ4" s="31">
        <f>Rent_Roll!BF5</f>
        <v>0</v>
      </c>
      <c r="BK4" s="31">
        <f>Rent_Roll!BG5</f>
        <v>0</v>
      </c>
      <c r="BL4" s="31">
        <f>Rent_Roll!BH5</f>
        <v>0</v>
      </c>
      <c r="BM4" s="31">
        <f>Rent_Roll!BI5</f>
        <v>0</v>
      </c>
      <c r="BN4" s="31">
        <f>Rent_Roll!BJ5</f>
        <v>0</v>
      </c>
      <c r="BO4" s="31">
        <f>Rent_Roll!BK5</f>
        <v>0</v>
      </c>
      <c r="BP4" s="31">
        <f>Rent_Roll!BL5</f>
        <v>0</v>
      </c>
      <c r="BQ4" s="31">
        <f>Rent_Roll!BM5</f>
        <v>0</v>
      </c>
      <c r="BR4" s="31">
        <f>Rent_Roll!BN5</f>
        <v>0</v>
      </c>
      <c r="BS4" s="31">
        <f>Rent_Roll!BO5</f>
        <v>0</v>
      </c>
      <c r="BT4" s="31">
        <f>Rent_Roll!BP5</f>
        <v>0</v>
      </c>
      <c r="BU4" s="31">
        <f>Rent_Roll!BQ5</f>
        <v>0</v>
      </c>
      <c r="BV4" s="31">
        <f>Rent_Roll!BR5</f>
        <v>0</v>
      </c>
      <c r="BW4" s="31">
        <f>Rent_Roll!BS5</f>
        <v>0</v>
      </c>
      <c r="BX4" s="31">
        <f>Rent_Roll!BT5</f>
        <v>0</v>
      </c>
      <c r="BY4" s="31">
        <f>Rent_Roll!BU5</f>
        <v>0</v>
      </c>
      <c r="BZ4" s="31">
        <f>Rent_Roll!BV5</f>
        <v>0</v>
      </c>
      <c r="CA4" s="31">
        <f>Rent_Roll!BW5</f>
        <v>0</v>
      </c>
      <c r="CB4" s="31">
        <f>Rent_Roll!BX5</f>
        <v>0</v>
      </c>
      <c r="CC4" s="31">
        <f>Rent_Roll!BY5</f>
        <v>0</v>
      </c>
      <c r="CD4" s="31">
        <f>Rent_Roll!BZ5</f>
        <v>0</v>
      </c>
      <c r="CE4" s="31">
        <f>Rent_Roll!CA5</f>
        <v>0</v>
      </c>
      <c r="CF4" s="31">
        <f>Rent_Roll!CB5</f>
        <v>0</v>
      </c>
      <c r="CG4" s="31">
        <f>Rent_Roll!CC5</f>
        <v>0</v>
      </c>
      <c r="CH4" s="31">
        <f>Rent_Roll!CD5</f>
        <v>0</v>
      </c>
      <c r="CI4" s="31">
        <f>Rent_Roll!CE5</f>
        <v>0</v>
      </c>
      <c r="CJ4" s="31">
        <f>Rent_Roll!CF5</f>
        <v>0</v>
      </c>
      <c r="CK4" s="31">
        <f>Rent_Roll!CG5</f>
        <v>0</v>
      </c>
      <c r="CL4" s="31">
        <f>Rent_Roll!CH5</f>
        <v>0</v>
      </c>
      <c r="CM4" s="31">
        <f>Rent_Roll!CI5</f>
        <v>0</v>
      </c>
      <c r="CN4" s="31">
        <f>Rent_Roll!CJ5</f>
        <v>0</v>
      </c>
      <c r="CO4" s="31">
        <f>Rent_Roll!CK5</f>
        <v>0</v>
      </c>
      <c r="CP4" s="31">
        <f>Rent_Roll!CL5</f>
        <v>0</v>
      </c>
      <c r="CQ4" s="31">
        <f>Rent_Roll!CM5</f>
        <v>0</v>
      </c>
      <c r="CR4" s="31">
        <f>Rent_Roll!CN5</f>
        <v>0</v>
      </c>
      <c r="CS4" s="31">
        <f>Rent_Roll!CO5</f>
        <v>0</v>
      </c>
      <c r="CT4" s="31">
        <f>Rent_Roll!CP5</f>
        <v>0</v>
      </c>
      <c r="CU4" s="31">
        <f>Rent_Roll!CQ5</f>
        <v>0</v>
      </c>
      <c r="CV4" s="31">
        <f>Rent_Roll!CR5</f>
        <v>0</v>
      </c>
      <c r="CW4" s="31">
        <f>Rent_Roll!CS5</f>
        <v>0</v>
      </c>
      <c r="CX4" s="31">
        <f>Rent_Roll!CT5</f>
        <v>0</v>
      </c>
      <c r="CY4" s="31">
        <f>Rent_Roll!CU5</f>
        <v>0</v>
      </c>
      <c r="CZ4" s="31">
        <f>Rent_Roll!CV5</f>
        <v>0</v>
      </c>
      <c r="DA4" s="31">
        <f>Rent_Roll!CW5</f>
        <v>0</v>
      </c>
      <c r="DB4" s="31">
        <f>Rent_Roll!CX5</f>
        <v>0</v>
      </c>
      <c r="DC4" s="31">
        <f>Rent_Roll!CY5</f>
        <v>0</v>
      </c>
      <c r="DD4" s="31">
        <f>Rent_Roll!CZ5</f>
        <v>0</v>
      </c>
      <c r="DE4" s="31">
        <f>Rent_Roll!DA5</f>
        <v>0</v>
      </c>
      <c r="DF4" s="31">
        <f>Rent_Roll!DB5</f>
        <v>0</v>
      </c>
      <c r="DG4" s="31">
        <f>Rent_Roll!DC5</f>
        <v>0</v>
      </c>
      <c r="DH4" s="31">
        <f>Rent_Roll!DD5</f>
        <v>0</v>
      </c>
      <c r="DI4" s="31">
        <f>Rent_Roll!DE5</f>
        <v>0</v>
      </c>
      <c r="DJ4" s="31">
        <f>Rent_Roll!DF5</f>
        <v>0</v>
      </c>
      <c r="DK4" s="31">
        <f>Rent_Roll!DG5</f>
        <v>0</v>
      </c>
      <c r="DL4" s="31">
        <f>Rent_Roll!DH5</f>
        <v>0</v>
      </c>
      <c r="DM4" s="31">
        <f>Rent_Roll!DI5</f>
        <v>0</v>
      </c>
      <c r="DN4" s="31">
        <f>Rent_Roll!DJ5</f>
        <v>0</v>
      </c>
      <c r="DO4" s="31">
        <f>Rent_Roll!DK5</f>
        <v>0</v>
      </c>
      <c r="DP4" s="31">
        <f>Rent_Roll!DL5</f>
        <v>0</v>
      </c>
      <c r="DQ4" s="31">
        <f>Rent_Roll!DM5</f>
        <v>0</v>
      </c>
      <c r="DR4" s="31">
        <f>Rent_Roll!DN5</f>
        <v>0</v>
      </c>
      <c r="DS4" s="31">
        <f>Rent_Roll!DO5</f>
        <v>0</v>
      </c>
      <c r="DT4" s="31">
        <f>Rent_Roll!DP5</f>
        <v>0</v>
      </c>
      <c r="DU4" s="31">
        <f>Rent_Roll!DQ5</f>
        <v>0</v>
      </c>
      <c r="DV4" s="31">
        <f>Rent_Roll!DR5</f>
        <v>0</v>
      </c>
      <c r="DW4" s="31">
        <f>Rent_Roll!DS5</f>
        <v>0</v>
      </c>
      <c r="DX4" s="31">
        <f>Rent_Roll!DT5</f>
        <v>0</v>
      </c>
      <c r="DY4" s="31">
        <f>Rent_Roll!DU5</f>
        <v>0</v>
      </c>
      <c r="DZ4" s="31">
        <f>Rent_Roll!DV5</f>
        <v>0</v>
      </c>
      <c r="EA4" s="31">
        <f>Rent_Roll!DW5</f>
        <v>0</v>
      </c>
      <c r="EB4" s="31">
        <f>Rent_Roll!DX5</f>
        <v>0</v>
      </c>
      <c r="EC4" s="31">
        <f>Rent_Roll!DY5</f>
        <v>0</v>
      </c>
      <c r="ED4" s="31">
        <f>Rent_Roll!DZ5</f>
        <v>0</v>
      </c>
      <c r="EE4" s="31">
        <f>Rent_Roll!EA5</f>
        <v>0</v>
      </c>
      <c r="EF4" s="31">
        <f>Rent_Roll!EB5</f>
        <v>0</v>
      </c>
      <c r="EG4" s="31">
        <f>Rent_Roll!EC5</f>
        <v>0</v>
      </c>
      <c r="EH4" s="31">
        <f>Rent_Roll!ED5</f>
        <v>0</v>
      </c>
      <c r="EI4" s="31">
        <f>Rent_Roll!EE5</f>
        <v>0</v>
      </c>
      <c r="EJ4" s="31">
        <f>Rent_Roll!EF5</f>
        <v>0</v>
      </c>
      <c r="EK4" s="31">
        <f>Rent_Roll!EG5</f>
        <v>0</v>
      </c>
      <c r="EL4" s="31">
        <f>Rent_Roll!EH5</f>
        <v>0</v>
      </c>
      <c r="EM4" s="31">
        <f>Rent_Roll!EI5</f>
        <v>0</v>
      </c>
      <c r="EN4" s="31">
        <f>Rent_Roll!EJ5</f>
        <v>0</v>
      </c>
      <c r="EO4" s="31">
        <f>Rent_Roll!EK5</f>
        <v>0</v>
      </c>
      <c r="EP4" s="31">
        <f>Rent_Roll!EL5</f>
        <v>0</v>
      </c>
      <c r="EQ4" s="27"/>
    </row>
    <row r="5" spans="1:147" ht="15.75" customHeight="1" x14ac:dyDescent="0.2">
      <c r="B5" s="7" t="str">
        <f>Rent_Roll!C6</f>
        <v xml:space="preserve">2Bd/1Ba </v>
      </c>
      <c r="Z5" s="3"/>
      <c r="AA5" s="31">
        <f>'Rent_Roll(Worst)'!W19</f>
        <v>29570</v>
      </c>
      <c r="AB5" s="31">
        <f>'Rent_Roll(Worst)'!X19</f>
        <v>29570</v>
      </c>
      <c r="AC5" s="31">
        <f>'Rent_Roll(Worst)'!Y19</f>
        <v>29570</v>
      </c>
      <c r="AD5" s="31">
        <f>'Rent_Roll(Worst)'!Z19</f>
        <v>29570</v>
      </c>
      <c r="AE5" s="31">
        <f>'Rent_Roll(Worst)'!AA19</f>
        <v>29570</v>
      </c>
      <c r="AF5" s="31">
        <f>'Rent_Roll(Worst)'!AB19</f>
        <v>29570</v>
      </c>
      <c r="AG5" s="31">
        <f>'Rent_Roll(Worst)'!AC19</f>
        <v>29570</v>
      </c>
      <c r="AH5" s="31">
        <f>'Rent_Roll(Worst)'!AD19</f>
        <v>29570</v>
      </c>
      <c r="AI5" s="31">
        <f>'Rent_Roll(Worst)'!AE19</f>
        <v>29570</v>
      </c>
      <c r="AJ5" s="31">
        <f>'Rent_Roll(Worst)'!AF19</f>
        <v>29570</v>
      </c>
      <c r="AK5" s="31">
        <f>'Rent_Roll(Worst)'!AG19</f>
        <v>29570</v>
      </c>
      <c r="AL5" s="31">
        <f>'Rent_Roll(Worst)'!AH19</f>
        <v>29570</v>
      </c>
      <c r="AM5" s="31">
        <f>'Rent_Roll(Worst)'!AI19</f>
        <v>30161.4</v>
      </c>
      <c r="AN5" s="31">
        <f>'Rent_Roll(Worst)'!AJ19</f>
        <v>30161.4</v>
      </c>
      <c r="AO5" s="31">
        <f>'Rent_Roll(Worst)'!AK19</f>
        <v>30161.4</v>
      </c>
      <c r="AP5" s="31">
        <f>'Rent_Roll(Worst)'!AL19</f>
        <v>30161.4</v>
      </c>
      <c r="AQ5" s="31">
        <f>'Rent_Roll(Worst)'!AM19</f>
        <v>30161.4</v>
      </c>
      <c r="AR5" s="31">
        <f>'Rent_Roll(Worst)'!AN19</f>
        <v>30161.4</v>
      </c>
      <c r="AS5" s="31">
        <f>'Rent_Roll(Worst)'!AO19</f>
        <v>30161.4</v>
      </c>
      <c r="AT5" s="31">
        <f>'Rent_Roll(Worst)'!AP19</f>
        <v>30161.4</v>
      </c>
      <c r="AU5" s="31">
        <f>'Rent_Roll(Worst)'!AQ19</f>
        <v>30161.4</v>
      </c>
      <c r="AV5" s="31">
        <f>'Rent_Roll(Worst)'!AR19</f>
        <v>30161.4</v>
      </c>
      <c r="AW5" s="31">
        <f>'Rent_Roll(Worst)'!AS19</f>
        <v>30161.4</v>
      </c>
      <c r="AX5" s="31">
        <f>'Rent_Roll(Worst)'!AT19</f>
        <v>30161.4</v>
      </c>
      <c r="AY5" s="31">
        <f>'Rent_Roll(Worst)'!AU19</f>
        <v>30764.628000000001</v>
      </c>
      <c r="AZ5" s="31">
        <f>'Rent_Roll(Worst)'!AV19</f>
        <v>30764.628000000001</v>
      </c>
      <c r="BA5" s="31">
        <f>'Rent_Roll(Worst)'!AW19</f>
        <v>30764.628000000001</v>
      </c>
      <c r="BB5" s="31">
        <f>'Rent_Roll(Worst)'!AX19</f>
        <v>30764.628000000001</v>
      </c>
      <c r="BC5" s="31">
        <f>'Rent_Roll(Worst)'!AY19</f>
        <v>30764.628000000001</v>
      </c>
      <c r="BD5" s="31">
        <f>'Rent_Roll(Worst)'!AZ19</f>
        <v>30764.628000000001</v>
      </c>
      <c r="BE5" s="31">
        <f>'Rent_Roll(Worst)'!BA19</f>
        <v>30764.628000000001</v>
      </c>
      <c r="BF5" s="31">
        <f>'Rent_Roll(Worst)'!BB19</f>
        <v>30764.628000000001</v>
      </c>
      <c r="BG5" s="31">
        <f>'Rent_Roll(Worst)'!BC19</f>
        <v>30764.628000000001</v>
      </c>
      <c r="BH5" s="31">
        <f>'Rent_Roll(Worst)'!BD19</f>
        <v>30764.628000000001</v>
      </c>
      <c r="BI5" s="31">
        <f>'Rent_Roll(Worst)'!BE19</f>
        <v>30764.628000000001</v>
      </c>
      <c r="BJ5" s="31">
        <f>'Rent_Roll(Worst)'!BF19</f>
        <v>30764.628000000001</v>
      </c>
      <c r="BK5" s="31">
        <f>'Rent_Roll(Worst)'!BG19</f>
        <v>31379.920559999999</v>
      </c>
      <c r="BL5" s="31">
        <f>'Rent_Roll(Worst)'!BH19</f>
        <v>31379.920559999999</v>
      </c>
      <c r="BM5" s="31">
        <f>'Rent_Roll(Worst)'!BI19</f>
        <v>31379.920559999999</v>
      </c>
      <c r="BN5" s="31">
        <f>'Rent_Roll(Worst)'!BJ19</f>
        <v>31379.920559999999</v>
      </c>
      <c r="BO5" s="31">
        <f>'Rent_Roll(Worst)'!BK19</f>
        <v>31379.920559999999</v>
      </c>
      <c r="BP5" s="31">
        <f>'Rent_Roll(Worst)'!BL19</f>
        <v>31379.920559999999</v>
      </c>
      <c r="BQ5" s="31">
        <f>'Rent_Roll(Worst)'!BM19</f>
        <v>31379.920559999999</v>
      </c>
      <c r="BR5" s="31">
        <f>'Rent_Roll(Worst)'!BN19</f>
        <v>31379.920559999999</v>
      </c>
      <c r="BS5" s="31">
        <f>'Rent_Roll(Worst)'!BO19</f>
        <v>31379.920559999999</v>
      </c>
      <c r="BT5" s="31">
        <f>'Rent_Roll(Worst)'!BP19</f>
        <v>31379.920559999999</v>
      </c>
      <c r="BU5" s="31">
        <f>'Rent_Roll(Worst)'!BQ19</f>
        <v>31379.920559999999</v>
      </c>
      <c r="BV5" s="31">
        <f>'Rent_Roll(Worst)'!BR19</f>
        <v>31379.920559999999</v>
      </c>
      <c r="BW5" s="31">
        <f>'Rent_Roll(Worst)'!BS19</f>
        <v>32007.518971200014</v>
      </c>
      <c r="BX5" s="31">
        <f>'Rent_Roll(Worst)'!BT19</f>
        <v>32007.518971200014</v>
      </c>
      <c r="BY5" s="31">
        <f>'Rent_Roll(Worst)'!BU19</f>
        <v>32007.518971200014</v>
      </c>
      <c r="BZ5" s="31">
        <f>'Rent_Roll(Worst)'!BV19</f>
        <v>32007.518971200014</v>
      </c>
      <c r="CA5" s="31">
        <f>'Rent_Roll(Worst)'!BW19</f>
        <v>32007.518971200014</v>
      </c>
      <c r="CB5" s="31">
        <f>'Rent_Roll(Worst)'!BX19</f>
        <v>32007.518971200014</v>
      </c>
      <c r="CC5" s="31">
        <f>'Rent_Roll(Worst)'!BY19</f>
        <v>32007.518971200014</v>
      </c>
      <c r="CD5" s="31">
        <f>'Rent_Roll(Worst)'!BZ19</f>
        <v>32007.518971200014</v>
      </c>
      <c r="CE5" s="31">
        <f>'Rent_Roll(Worst)'!CA19</f>
        <v>32007.518971200014</v>
      </c>
      <c r="CF5" s="31">
        <f>'Rent_Roll(Worst)'!CB19</f>
        <v>32007.518971200014</v>
      </c>
      <c r="CG5" s="31">
        <f>'Rent_Roll(Worst)'!CC19</f>
        <v>32007.518971200014</v>
      </c>
      <c r="CH5" s="31">
        <f>'Rent_Roll(Worst)'!CD19</f>
        <v>32007.518971200014</v>
      </c>
      <c r="CI5" s="31">
        <f>'Rent_Roll(Worst)'!CE19</f>
        <v>32647.669350623983</v>
      </c>
      <c r="CJ5" s="31">
        <f>'Rent_Roll(Worst)'!CF19</f>
        <v>32647.669350623983</v>
      </c>
      <c r="CK5" s="31">
        <f>'Rent_Roll(Worst)'!CG19</f>
        <v>32647.669350623983</v>
      </c>
      <c r="CL5" s="31">
        <f>'Rent_Roll(Worst)'!CH19</f>
        <v>32647.669350623983</v>
      </c>
      <c r="CM5" s="31">
        <f>'Rent_Roll(Worst)'!CI19</f>
        <v>32647.669350623983</v>
      </c>
      <c r="CN5" s="31">
        <f>'Rent_Roll(Worst)'!CJ19</f>
        <v>32647.669350623983</v>
      </c>
      <c r="CO5" s="31">
        <f>'Rent_Roll(Worst)'!CK19</f>
        <v>32647.669350623983</v>
      </c>
      <c r="CP5" s="31">
        <f>'Rent_Roll(Worst)'!CL19</f>
        <v>32647.669350623983</v>
      </c>
      <c r="CQ5" s="31">
        <f>'Rent_Roll(Worst)'!CM19</f>
        <v>32647.669350623983</v>
      </c>
      <c r="CR5" s="31">
        <f>'Rent_Roll(Worst)'!CN19</f>
        <v>32647.669350623983</v>
      </c>
      <c r="CS5" s="31">
        <f>'Rent_Roll(Worst)'!CO19</f>
        <v>32647.669350623983</v>
      </c>
      <c r="CT5" s="31">
        <f>'Rent_Roll(Worst)'!CP19</f>
        <v>32647.669350623983</v>
      </c>
      <c r="CU5" s="31">
        <f>'Rent_Roll(Worst)'!CQ19</f>
        <v>33300.622737636499</v>
      </c>
      <c r="CV5" s="31">
        <f>'Rent_Roll(Worst)'!CR19</f>
        <v>33300.622737636499</v>
      </c>
      <c r="CW5" s="31">
        <f>'Rent_Roll(Worst)'!CS19</f>
        <v>33300.622737636499</v>
      </c>
      <c r="CX5" s="31">
        <f>'Rent_Roll(Worst)'!CT19</f>
        <v>33300.622737636499</v>
      </c>
      <c r="CY5" s="31">
        <f>'Rent_Roll(Worst)'!CU19</f>
        <v>33300.622737636499</v>
      </c>
      <c r="CZ5" s="31">
        <f>'Rent_Roll(Worst)'!CV19</f>
        <v>33300.622737636499</v>
      </c>
      <c r="DA5" s="31">
        <f>'Rent_Roll(Worst)'!CW19</f>
        <v>33300.622737636499</v>
      </c>
      <c r="DB5" s="31">
        <f>'Rent_Roll(Worst)'!CX19</f>
        <v>33300.622737636499</v>
      </c>
      <c r="DC5" s="31">
        <f>'Rent_Roll(Worst)'!CY19</f>
        <v>33300.622737636499</v>
      </c>
      <c r="DD5" s="31">
        <f>'Rent_Roll(Worst)'!CZ19</f>
        <v>33300.622737636499</v>
      </c>
      <c r="DE5" s="31">
        <f>'Rent_Roll(Worst)'!DA19</f>
        <v>33300.622737636499</v>
      </c>
      <c r="DF5" s="31">
        <f>'Rent_Roll(Worst)'!DB19</f>
        <v>33300.622737636499</v>
      </c>
      <c r="DG5" s="31">
        <f>'Rent_Roll(Worst)'!DC19</f>
        <v>33966.6351923892</v>
      </c>
      <c r="DH5" s="31">
        <f>'Rent_Roll(Worst)'!DD19</f>
        <v>33966.6351923892</v>
      </c>
      <c r="DI5" s="31">
        <f>'Rent_Roll(Worst)'!DE19</f>
        <v>33966.6351923892</v>
      </c>
      <c r="DJ5" s="31">
        <f>'Rent_Roll(Worst)'!DF19</f>
        <v>33966.6351923892</v>
      </c>
      <c r="DK5" s="31">
        <f>'Rent_Roll(Worst)'!DG19</f>
        <v>33966.6351923892</v>
      </c>
      <c r="DL5" s="31">
        <f>'Rent_Roll(Worst)'!DH19</f>
        <v>33966.6351923892</v>
      </c>
      <c r="DM5" s="31">
        <f>'Rent_Roll(Worst)'!DI19</f>
        <v>33966.6351923892</v>
      </c>
      <c r="DN5" s="31">
        <f>'Rent_Roll(Worst)'!DJ19</f>
        <v>33966.6351923892</v>
      </c>
      <c r="DO5" s="31">
        <f>'Rent_Roll(Worst)'!DK19</f>
        <v>33966.6351923892</v>
      </c>
      <c r="DP5" s="31">
        <f>'Rent_Roll(Worst)'!DL19</f>
        <v>33966.6351923892</v>
      </c>
      <c r="DQ5" s="31">
        <f>'Rent_Roll(Worst)'!DM19</f>
        <v>33966.6351923892</v>
      </c>
      <c r="DR5" s="31">
        <f>'Rent_Roll(Worst)'!DN19</f>
        <v>33966.6351923892</v>
      </c>
      <c r="DS5" s="31">
        <f>'Rent_Roll(Worst)'!DO19</f>
        <v>34645.967896236987</v>
      </c>
      <c r="DT5" s="31">
        <f>'Rent_Roll(Worst)'!DP19</f>
        <v>34645.967896236987</v>
      </c>
      <c r="DU5" s="31">
        <f>'Rent_Roll(Worst)'!DQ19</f>
        <v>34645.967896236987</v>
      </c>
      <c r="DV5" s="31">
        <f>'Rent_Roll(Worst)'!DR19</f>
        <v>34645.967896236987</v>
      </c>
      <c r="DW5" s="31">
        <f>'Rent_Roll(Worst)'!DS19</f>
        <v>34645.967896236987</v>
      </c>
      <c r="DX5" s="31">
        <f>'Rent_Roll(Worst)'!DT19</f>
        <v>34645.967896236987</v>
      </c>
      <c r="DY5" s="31">
        <f>'Rent_Roll(Worst)'!DU19</f>
        <v>34645.967896236987</v>
      </c>
      <c r="DZ5" s="31">
        <f>'Rent_Roll(Worst)'!DV19</f>
        <v>34645.967896236987</v>
      </c>
      <c r="EA5" s="31">
        <f>'Rent_Roll(Worst)'!DW19</f>
        <v>34645.967896236987</v>
      </c>
      <c r="EB5" s="31">
        <f>'Rent_Roll(Worst)'!DX19</f>
        <v>34645.967896236987</v>
      </c>
      <c r="EC5" s="31">
        <f>'Rent_Roll(Worst)'!DY19</f>
        <v>34645.967896236987</v>
      </c>
      <c r="ED5" s="31">
        <f>'Rent_Roll(Worst)'!DZ19</f>
        <v>34645.967896236987</v>
      </c>
      <c r="EE5" s="31">
        <f>'Rent_Roll(Worst)'!EA19</f>
        <v>35338.887254161738</v>
      </c>
      <c r="EF5" s="31">
        <f>'Rent_Roll(Worst)'!EB19</f>
        <v>35338.887254161738</v>
      </c>
      <c r="EG5" s="31">
        <f>'Rent_Roll(Worst)'!EC19</f>
        <v>35338.887254161738</v>
      </c>
      <c r="EH5" s="31">
        <f>'Rent_Roll(Worst)'!ED19</f>
        <v>35338.887254161738</v>
      </c>
      <c r="EI5" s="31">
        <f>'Rent_Roll(Worst)'!EE19</f>
        <v>35338.887254161738</v>
      </c>
      <c r="EJ5" s="31">
        <f>'Rent_Roll(Worst)'!EF19</f>
        <v>35338.887254161738</v>
      </c>
      <c r="EK5" s="31">
        <f>'Rent_Roll(Worst)'!EG19</f>
        <v>35338.887254161738</v>
      </c>
      <c r="EL5" s="31">
        <f>'Rent_Roll(Worst)'!EH19</f>
        <v>35338.887254161738</v>
      </c>
      <c r="EM5" s="31">
        <f>'Rent_Roll(Worst)'!EI19</f>
        <v>35338.887254161738</v>
      </c>
      <c r="EN5" s="31">
        <f>'Rent_Roll(Worst)'!EJ19</f>
        <v>35338.887254161738</v>
      </c>
      <c r="EO5" s="31">
        <f>'Rent_Roll(Worst)'!EK19</f>
        <v>35338.887254161738</v>
      </c>
      <c r="EP5" s="31">
        <f>'Rent_Roll(Worst)'!EL19</f>
        <v>35338.887254161738</v>
      </c>
      <c r="EQ5" s="27"/>
    </row>
    <row r="6" spans="1:147" ht="15.75" customHeight="1" x14ac:dyDescent="0.2">
      <c r="B6" s="7" t="str">
        <f>Rent_Roll!C7</f>
        <v>2Bd/2Ba</v>
      </c>
      <c r="Z6" s="3"/>
      <c r="AA6" s="31">
        <f>Rent_Roll!W7</f>
        <v>0</v>
      </c>
      <c r="AB6" s="31">
        <f>Rent_Roll!X7</f>
        <v>0</v>
      </c>
      <c r="AC6" s="31">
        <f>Rent_Roll!Y7</f>
        <v>0</v>
      </c>
      <c r="AD6" s="31">
        <f>Rent_Roll!Z7</f>
        <v>0</v>
      </c>
      <c r="AE6" s="31">
        <f>Rent_Roll!AA7</f>
        <v>0</v>
      </c>
      <c r="AF6" s="31">
        <f>Rent_Roll!AB7</f>
        <v>0</v>
      </c>
      <c r="AG6" s="31">
        <f>Rent_Roll!AC7</f>
        <v>0</v>
      </c>
      <c r="AH6" s="31">
        <f>Rent_Roll!AD7</f>
        <v>0</v>
      </c>
      <c r="AI6" s="31">
        <f>Rent_Roll!AE7</f>
        <v>0</v>
      </c>
      <c r="AJ6" s="31">
        <f>Rent_Roll!AF7</f>
        <v>0</v>
      </c>
      <c r="AK6" s="31">
        <f>Rent_Roll!AG7</f>
        <v>0</v>
      </c>
      <c r="AL6" s="31">
        <f>Rent_Roll!AH7</f>
        <v>0</v>
      </c>
      <c r="AM6" s="31">
        <f>Rent_Roll!AI7</f>
        <v>0</v>
      </c>
      <c r="AN6" s="31">
        <f>Rent_Roll!AJ7</f>
        <v>0</v>
      </c>
      <c r="AO6" s="31">
        <f>Rent_Roll!AK7</f>
        <v>0</v>
      </c>
      <c r="AP6" s="31">
        <f>Rent_Roll!AL7</f>
        <v>0</v>
      </c>
      <c r="AQ6" s="31">
        <f>Rent_Roll!AM7</f>
        <v>0</v>
      </c>
      <c r="AR6" s="31">
        <f>Rent_Roll!AN7</f>
        <v>0</v>
      </c>
      <c r="AS6" s="31">
        <f>Rent_Roll!AO7</f>
        <v>0</v>
      </c>
      <c r="AT6" s="31">
        <f>Rent_Roll!AP7</f>
        <v>0</v>
      </c>
      <c r="AU6" s="31">
        <f>Rent_Roll!AQ7</f>
        <v>0</v>
      </c>
      <c r="AV6" s="31">
        <f>Rent_Roll!AR7</f>
        <v>0</v>
      </c>
      <c r="AW6" s="31">
        <f>Rent_Roll!AS7</f>
        <v>0</v>
      </c>
      <c r="AX6" s="31">
        <f>Rent_Roll!AT7</f>
        <v>0</v>
      </c>
      <c r="AY6" s="31">
        <f>Rent_Roll!AU7</f>
        <v>0</v>
      </c>
      <c r="AZ6" s="31">
        <f>Rent_Roll!AV7</f>
        <v>0</v>
      </c>
      <c r="BA6" s="31">
        <f>Rent_Roll!AW7</f>
        <v>0</v>
      </c>
      <c r="BB6" s="31">
        <f>Rent_Roll!AX7</f>
        <v>0</v>
      </c>
      <c r="BC6" s="31">
        <f>Rent_Roll!AY7</f>
        <v>0</v>
      </c>
      <c r="BD6" s="31">
        <f>Rent_Roll!AZ7</f>
        <v>0</v>
      </c>
      <c r="BE6" s="31">
        <f>Rent_Roll!BA7</f>
        <v>0</v>
      </c>
      <c r="BF6" s="31">
        <f>Rent_Roll!BB7</f>
        <v>0</v>
      </c>
      <c r="BG6" s="31">
        <f>Rent_Roll!BC7</f>
        <v>0</v>
      </c>
      <c r="BH6" s="31">
        <f>Rent_Roll!BD7</f>
        <v>0</v>
      </c>
      <c r="BI6" s="31">
        <f>Rent_Roll!BE7</f>
        <v>0</v>
      </c>
      <c r="BJ6" s="31">
        <f>Rent_Roll!BF7</f>
        <v>0</v>
      </c>
      <c r="BK6" s="31">
        <f>Rent_Roll!BG7</f>
        <v>0</v>
      </c>
      <c r="BL6" s="31">
        <f>Rent_Roll!BH7</f>
        <v>0</v>
      </c>
      <c r="BM6" s="31">
        <f>Rent_Roll!BI7</f>
        <v>0</v>
      </c>
      <c r="BN6" s="31">
        <f>Rent_Roll!BJ7</f>
        <v>0</v>
      </c>
      <c r="BO6" s="31">
        <f>Rent_Roll!BK7</f>
        <v>0</v>
      </c>
      <c r="BP6" s="31">
        <f>Rent_Roll!BL7</f>
        <v>0</v>
      </c>
      <c r="BQ6" s="31">
        <f>Rent_Roll!BM7</f>
        <v>0</v>
      </c>
      <c r="BR6" s="31">
        <f>Rent_Roll!BN7</f>
        <v>0</v>
      </c>
      <c r="BS6" s="31">
        <f>Rent_Roll!BO7</f>
        <v>0</v>
      </c>
      <c r="BT6" s="31">
        <f>Rent_Roll!BP7</f>
        <v>0</v>
      </c>
      <c r="BU6" s="31">
        <f>Rent_Roll!BQ7</f>
        <v>0</v>
      </c>
      <c r="BV6" s="31">
        <f>Rent_Roll!BR7</f>
        <v>0</v>
      </c>
      <c r="BW6" s="31">
        <f>Rent_Roll!BS7</f>
        <v>0</v>
      </c>
      <c r="BX6" s="31">
        <f>Rent_Roll!BT7</f>
        <v>0</v>
      </c>
      <c r="BY6" s="31">
        <f>Rent_Roll!BU7</f>
        <v>0</v>
      </c>
      <c r="BZ6" s="31">
        <f>Rent_Roll!BV7</f>
        <v>0</v>
      </c>
      <c r="CA6" s="31">
        <f>Rent_Roll!BW7</f>
        <v>0</v>
      </c>
      <c r="CB6" s="31">
        <f>Rent_Roll!BX7</f>
        <v>0</v>
      </c>
      <c r="CC6" s="31">
        <f>Rent_Roll!BY7</f>
        <v>0</v>
      </c>
      <c r="CD6" s="31">
        <f>Rent_Roll!BZ7</f>
        <v>0</v>
      </c>
      <c r="CE6" s="31">
        <f>Rent_Roll!CA7</f>
        <v>0</v>
      </c>
      <c r="CF6" s="31">
        <f>Rent_Roll!CB7</f>
        <v>0</v>
      </c>
      <c r="CG6" s="31">
        <f>Rent_Roll!CC7</f>
        <v>0</v>
      </c>
      <c r="CH6" s="31">
        <f>Rent_Roll!CD7</f>
        <v>0</v>
      </c>
      <c r="CI6" s="31">
        <f>Rent_Roll!CE7</f>
        <v>0</v>
      </c>
      <c r="CJ6" s="31">
        <f>Rent_Roll!CF7</f>
        <v>0</v>
      </c>
      <c r="CK6" s="31">
        <f>Rent_Roll!CG7</f>
        <v>0</v>
      </c>
      <c r="CL6" s="31">
        <f>Rent_Roll!CH7</f>
        <v>0</v>
      </c>
      <c r="CM6" s="31">
        <f>Rent_Roll!CI7</f>
        <v>0</v>
      </c>
      <c r="CN6" s="31">
        <f>Rent_Roll!CJ7</f>
        <v>0</v>
      </c>
      <c r="CO6" s="31">
        <f>Rent_Roll!CK7</f>
        <v>0</v>
      </c>
      <c r="CP6" s="31">
        <f>Rent_Roll!CL7</f>
        <v>0</v>
      </c>
      <c r="CQ6" s="31">
        <f>Rent_Roll!CM7</f>
        <v>0</v>
      </c>
      <c r="CR6" s="31">
        <f>Rent_Roll!CN7</f>
        <v>0</v>
      </c>
      <c r="CS6" s="31">
        <f>Rent_Roll!CO7</f>
        <v>0</v>
      </c>
      <c r="CT6" s="31">
        <f>Rent_Roll!CP7</f>
        <v>0</v>
      </c>
      <c r="CU6" s="31">
        <f>Rent_Roll!CQ7</f>
        <v>0</v>
      </c>
      <c r="CV6" s="31">
        <f>Rent_Roll!CR7</f>
        <v>0</v>
      </c>
      <c r="CW6" s="31">
        <f>Rent_Roll!CS7</f>
        <v>0</v>
      </c>
      <c r="CX6" s="31">
        <f>Rent_Roll!CT7</f>
        <v>0</v>
      </c>
      <c r="CY6" s="31">
        <f>Rent_Roll!CU7</f>
        <v>0</v>
      </c>
      <c r="CZ6" s="31">
        <f>Rent_Roll!CV7</f>
        <v>0</v>
      </c>
      <c r="DA6" s="31">
        <f>Rent_Roll!CW7</f>
        <v>0</v>
      </c>
      <c r="DB6" s="31">
        <f>Rent_Roll!CX7</f>
        <v>0</v>
      </c>
      <c r="DC6" s="31">
        <f>Rent_Roll!CY7</f>
        <v>0</v>
      </c>
      <c r="DD6" s="31">
        <f>Rent_Roll!CZ7</f>
        <v>0</v>
      </c>
      <c r="DE6" s="31">
        <f>Rent_Roll!DA7</f>
        <v>0</v>
      </c>
      <c r="DF6" s="31">
        <f>Rent_Roll!DB7</f>
        <v>0</v>
      </c>
      <c r="DG6" s="31">
        <f>Rent_Roll!DC7</f>
        <v>0</v>
      </c>
      <c r="DH6" s="31">
        <f>Rent_Roll!DD7</f>
        <v>0</v>
      </c>
      <c r="DI6" s="31">
        <f>Rent_Roll!DE7</f>
        <v>0</v>
      </c>
      <c r="DJ6" s="31">
        <f>Rent_Roll!DF7</f>
        <v>0</v>
      </c>
      <c r="DK6" s="31">
        <f>Rent_Roll!DG7</f>
        <v>0</v>
      </c>
      <c r="DL6" s="31">
        <f>Rent_Roll!DH7</f>
        <v>0</v>
      </c>
      <c r="DM6" s="31">
        <f>Rent_Roll!DI7</f>
        <v>0</v>
      </c>
      <c r="DN6" s="31">
        <f>Rent_Roll!DJ7</f>
        <v>0</v>
      </c>
      <c r="DO6" s="31">
        <f>Rent_Roll!DK7</f>
        <v>0</v>
      </c>
      <c r="DP6" s="31">
        <f>Rent_Roll!DL7</f>
        <v>0</v>
      </c>
      <c r="DQ6" s="31">
        <f>Rent_Roll!DM7</f>
        <v>0</v>
      </c>
      <c r="DR6" s="31">
        <f>Rent_Roll!DN7</f>
        <v>0</v>
      </c>
      <c r="DS6" s="31">
        <f>Rent_Roll!DO7</f>
        <v>0</v>
      </c>
      <c r="DT6" s="31">
        <f>Rent_Roll!DP7</f>
        <v>0</v>
      </c>
      <c r="DU6" s="31">
        <f>Rent_Roll!DQ7</f>
        <v>0</v>
      </c>
      <c r="DV6" s="31">
        <f>Rent_Roll!DR7</f>
        <v>0</v>
      </c>
      <c r="DW6" s="31">
        <f>Rent_Roll!DS7</f>
        <v>0</v>
      </c>
      <c r="DX6" s="31">
        <f>Rent_Roll!DT7</f>
        <v>0</v>
      </c>
      <c r="DY6" s="31">
        <f>Rent_Roll!DU7</f>
        <v>0</v>
      </c>
      <c r="DZ6" s="31">
        <f>Rent_Roll!DV7</f>
        <v>0</v>
      </c>
      <c r="EA6" s="31">
        <f>Rent_Roll!DW7</f>
        <v>0</v>
      </c>
      <c r="EB6" s="31">
        <f>Rent_Roll!DX7</f>
        <v>0</v>
      </c>
      <c r="EC6" s="31">
        <f>Rent_Roll!DY7</f>
        <v>0</v>
      </c>
      <c r="ED6" s="31">
        <f>Rent_Roll!DZ7</f>
        <v>0</v>
      </c>
      <c r="EE6" s="31">
        <f>Rent_Roll!EA7</f>
        <v>0</v>
      </c>
      <c r="EF6" s="31">
        <f>Rent_Roll!EB7</f>
        <v>0</v>
      </c>
      <c r="EG6" s="31">
        <f>Rent_Roll!EC7</f>
        <v>0</v>
      </c>
      <c r="EH6" s="31">
        <f>Rent_Roll!ED7</f>
        <v>0</v>
      </c>
      <c r="EI6" s="31">
        <f>Rent_Roll!EE7</f>
        <v>0</v>
      </c>
      <c r="EJ6" s="31">
        <f>Rent_Roll!EF7</f>
        <v>0</v>
      </c>
      <c r="EK6" s="31">
        <f>Rent_Roll!EG7</f>
        <v>0</v>
      </c>
      <c r="EL6" s="31">
        <f>Rent_Roll!EH7</f>
        <v>0</v>
      </c>
      <c r="EM6" s="31">
        <f>Rent_Roll!EI7</f>
        <v>0</v>
      </c>
      <c r="EN6" s="31">
        <f>Rent_Roll!EJ7</f>
        <v>0</v>
      </c>
      <c r="EO6" s="31">
        <f>Rent_Roll!EK7</f>
        <v>0</v>
      </c>
      <c r="EP6" s="31">
        <f>Rent_Roll!EL7</f>
        <v>0</v>
      </c>
      <c r="EQ6" s="27"/>
    </row>
    <row r="7" spans="1:147" ht="15.75" customHeight="1" x14ac:dyDescent="0.2">
      <c r="B7" s="7" t="str">
        <f>Rent_Roll!C8</f>
        <v>3Bd/2Ba</v>
      </c>
      <c r="Z7" s="3"/>
      <c r="AA7" s="31">
        <f>Rent_Roll!W8</f>
        <v>0</v>
      </c>
      <c r="AB7" s="31">
        <f>Rent_Roll!X8</f>
        <v>0</v>
      </c>
      <c r="AC7" s="31">
        <f>Rent_Roll!Y8</f>
        <v>0</v>
      </c>
      <c r="AD7" s="31">
        <f>Rent_Roll!Z8</f>
        <v>0</v>
      </c>
      <c r="AE7" s="31">
        <f>Rent_Roll!AA8</f>
        <v>0</v>
      </c>
      <c r="AF7" s="31">
        <f>Rent_Roll!AB8</f>
        <v>0</v>
      </c>
      <c r="AG7" s="31">
        <f>Rent_Roll!AC8</f>
        <v>0</v>
      </c>
      <c r="AH7" s="31">
        <f>Rent_Roll!AD8</f>
        <v>0</v>
      </c>
      <c r="AI7" s="31">
        <f>Rent_Roll!AE8</f>
        <v>0</v>
      </c>
      <c r="AJ7" s="31">
        <f>Rent_Roll!AF8</f>
        <v>0</v>
      </c>
      <c r="AK7" s="31">
        <f>Rent_Roll!AG8</f>
        <v>0</v>
      </c>
      <c r="AL7" s="31">
        <f>Rent_Roll!AH8</f>
        <v>0</v>
      </c>
      <c r="AM7" s="31">
        <f>Rent_Roll!AI8</f>
        <v>0</v>
      </c>
      <c r="AN7" s="31">
        <f>Rent_Roll!AJ8</f>
        <v>0</v>
      </c>
      <c r="AO7" s="31">
        <f>Rent_Roll!AK8</f>
        <v>0</v>
      </c>
      <c r="AP7" s="31">
        <f>Rent_Roll!AL8</f>
        <v>0</v>
      </c>
      <c r="AQ7" s="31">
        <f>Rent_Roll!AM8</f>
        <v>0</v>
      </c>
      <c r="AR7" s="31">
        <f>Rent_Roll!AN8</f>
        <v>0</v>
      </c>
      <c r="AS7" s="31">
        <f>Rent_Roll!AO8</f>
        <v>0</v>
      </c>
      <c r="AT7" s="31">
        <f>Rent_Roll!AP8</f>
        <v>0</v>
      </c>
      <c r="AU7" s="31">
        <f>Rent_Roll!AQ8</f>
        <v>0</v>
      </c>
      <c r="AV7" s="31">
        <f>Rent_Roll!AR8</f>
        <v>0</v>
      </c>
      <c r="AW7" s="31">
        <f>Rent_Roll!AS8</f>
        <v>0</v>
      </c>
      <c r="AX7" s="31">
        <f>Rent_Roll!AT8</f>
        <v>0</v>
      </c>
      <c r="AY7" s="31">
        <f>Rent_Roll!AU8</f>
        <v>0</v>
      </c>
      <c r="AZ7" s="31">
        <f>Rent_Roll!AV8</f>
        <v>0</v>
      </c>
      <c r="BA7" s="31">
        <f>Rent_Roll!AW8</f>
        <v>0</v>
      </c>
      <c r="BB7" s="31">
        <f>Rent_Roll!AX8</f>
        <v>0</v>
      </c>
      <c r="BC7" s="31">
        <f>Rent_Roll!AY8</f>
        <v>0</v>
      </c>
      <c r="BD7" s="31">
        <f>Rent_Roll!AZ8</f>
        <v>0</v>
      </c>
      <c r="BE7" s="31">
        <f>Rent_Roll!BA8</f>
        <v>0</v>
      </c>
      <c r="BF7" s="31">
        <f>Rent_Roll!BB8</f>
        <v>0</v>
      </c>
      <c r="BG7" s="31">
        <f>Rent_Roll!BC8</f>
        <v>0</v>
      </c>
      <c r="BH7" s="31">
        <f>Rent_Roll!BD8</f>
        <v>0</v>
      </c>
      <c r="BI7" s="31">
        <f>Rent_Roll!BE8</f>
        <v>0</v>
      </c>
      <c r="BJ7" s="31">
        <f>Rent_Roll!BF8</f>
        <v>0</v>
      </c>
      <c r="BK7" s="31">
        <f>Rent_Roll!BG8</f>
        <v>0</v>
      </c>
      <c r="BL7" s="31">
        <f>Rent_Roll!BH8</f>
        <v>0</v>
      </c>
      <c r="BM7" s="31">
        <f>Rent_Roll!BI8</f>
        <v>0</v>
      </c>
      <c r="BN7" s="31">
        <f>Rent_Roll!BJ8</f>
        <v>0</v>
      </c>
      <c r="BO7" s="31">
        <f>Rent_Roll!BK8</f>
        <v>0</v>
      </c>
      <c r="BP7" s="31">
        <f>Rent_Roll!BL8</f>
        <v>0</v>
      </c>
      <c r="BQ7" s="31">
        <f>Rent_Roll!BM8</f>
        <v>0</v>
      </c>
      <c r="BR7" s="31">
        <f>Rent_Roll!BN8</f>
        <v>0</v>
      </c>
      <c r="BS7" s="31">
        <f>Rent_Roll!BO8</f>
        <v>0</v>
      </c>
      <c r="BT7" s="31">
        <f>Rent_Roll!BP8</f>
        <v>0</v>
      </c>
      <c r="BU7" s="31">
        <f>Rent_Roll!BQ8</f>
        <v>0</v>
      </c>
      <c r="BV7" s="31">
        <f>Rent_Roll!BR8</f>
        <v>0</v>
      </c>
      <c r="BW7" s="31">
        <f>Rent_Roll!BS8</f>
        <v>0</v>
      </c>
      <c r="BX7" s="31">
        <f>Rent_Roll!BT8</f>
        <v>0</v>
      </c>
      <c r="BY7" s="31">
        <f>Rent_Roll!BU8</f>
        <v>0</v>
      </c>
      <c r="BZ7" s="31">
        <f>Rent_Roll!BV8</f>
        <v>0</v>
      </c>
      <c r="CA7" s="31">
        <f>Rent_Roll!BW8</f>
        <v>0</v>
      </c>
      <c r="CB7" s="31">
        <f>Rent_Roll!BX8</f>
        <v>0</v>
      </c>
      <c r="CC7" s="31">
        <f>Rent_Roll!BY8</f>
        <v>0</v>
      </c>
      <c r="CD7" s="31">
        <f>Rent_Roll!BZ8</f>
        <v>0</v>
      </c>
      <c r="CE7" s="31">
        <f>Rent_Roll!CA8</f>
        <v>0</v>
      </c>
      <c r="CF7" s="31">
        <f>Rent_Roll!CB8</f>
        <v>0</v>
      </c>
      <c r="CG7" s="31">
        <f>Rent_Roll!CC8</f>
        <v>0</v>
      </c>
      <c r="CH7" s="31">
        <f>Rent_Roll!CD8</f>
        <v>0</v>
      </c>
      <c r="CI7" s="31">
        <f>Rent_Roll!CE8</f>
        <v>0</v>
      </c>
      <c r="CJ7" s="31">
        <f>Rent_Roll!CF8</f>
        <v>0</v>
      </c>
      <c r="CK7" s="31">
        <f>Rent_Roll!CG8</f>
        <v>0</v>
      </c>
      <c r="CL7" s="31">
        <f>Rent_Roll!CH8</f>
        <v>0</v>
      </c>
      <c r="CM7" s="31">
        <f>Rent_Roll!CI8</f>
        <v>0</v>
      </c>
      <c r="CN7" s="31">
        <f>Rent_Roll!CJ8</f>
        <v>0</v>
      </c>
      <c r="CO7" s="31">
        <f>Rent_Roll!CK8</f>
        <v>0</v>
      </c>
      <c r="CP7" s="31">
        <f>Rent_Roll!CL8</f>
        <v>0</v>
      </c>
      <c r="CQ7" s="31">
        <f>Rent_Roll!CM8</f>
        <v>0</v>
      </c>
      <c r="CR7" s="31">
        <f>Rent_Roll!CN8</f>
        <v>0</v>
      </c>
      <c r="CS7" s="31">
        <f>Rent_Roll!CO8</f>
        <v>0</v>
      </c>
      <c r="CT7" s="31">
        <f>Rent_Roll!CP8</f>
        <v>0</v>
      </c>
      <c r="CU7" s="31">
        <f>Rent_Roll!CQ8</f>
        <v>0</v>
      </c>
      <c r="CV7" s="31">
        <f>Rent_Roll!CR8</f>
        <v>0</v>
      </c>
      <c r="CW7" s="31">
        <f>Rent_Roll!CS8</f>
        <v>0</v>
      </c>
      <c r="CX7" s="31">
        <f>Rent_Roll!CT8</f>
        <v>0</v>
      </c>
      <c r="CY7" s="31">
        <f>Rent_Roll!CU8</f>
        <v>0</v>
      </c>
      <c r="CZ7" s="31">
        <f>Rent_Roll!CV8</f>
        <v>0</v>
      </c>
      <c r="DA7" s="31">
        <f>Rent_Roll!CW8</f>
        <v>0</v>
      </c>
      <c r="DB7" s="31">
        <f>Rent_Roll!CX8</f>
        <v>0</v>
      </c>
      <c r="DC7" s="31">
        <f>Rent_Roll!CY8</f>
        <v>0</v>
      </c>
      <c r="DD7" s="31">
        <f>Rent_Roll!CZ8</f>
        <v>0</v>
      </c>
      <c r="DE7" s="31">
        <f>Rent_Roll!DA8</f>
        <v>0</v>
      </c>
      <c r="DF7" s="31">
        <f>Rent_Roll!DB8</f>
        <v>0</v>
      </c>
      <c r="DG7" s="31">
        <f>Rent_Roll!DC8</f>
        <v>0</v>
      </c>
      <c r="DH7" s="31">
        <f>Rent_Roll!DD8</f>
        <v>0</v>
      </c>
      <c r="DI7" s="31">
        <f>Rent_Roll!DE8</f>
        <v>0</v>
      </c>
      <c r="DJ7" s="31">
        <f>Rent_Roll!DF8</f>
        <v>0</v>
      </c>
      <c r="DK7" s="31">
        <f>Rent_Roll!DG8</f>
        <v>0</v>
      </c>
      <c r="DL7" s="31">
        <f>Rent_Roll!DH8</f>
        <v>0</v>
      </c>
      <c r="DM7" s="31">
        <f>Rent_Roll!DI8</f>
        <v>0</v>
      </c>
      <c r="DN7" s="31">
        <f>Rent_Roll!DJ8</f>
        <v>0</v>
      </c>
      <c r="DO7" s="31">
        <f>Rent_Roll!DK8</f>
        <v>0</v>
      </c>
      <c r="DP7" s="31">
        <f>Rent_Roll!DL8</f>
        <v>0</v>
      </c>
      <c r="DQ7" s="31">
        <f>Rent_Roll!DM8</f>
        <v>0</v>
      </c>
      <c r="DR7" s="31">
        <f>Rent_Roll!DN8</f>
        <v>0</v>
      </c>
      <c r="DS7" s="31">
        <f>Rent_Roll!DO8</f>
        <v>0</v>
      </c>
      <c r="DT7" s="31">
        <f>Rent_Roll!DP8</f>
        <v>0</v>
      </c>
      <c r="DU7" s="31">
        <f>Rent_Roll!DQ8</f>
        <v>0</v>
      </c>
      <c r="DV7" s="31">
        <f>Rent_Roll!DR8</f>
        <v>0</v>
      </c>
      <c r="DW7" s="31">
        <f>Rent_Roll!DS8</f>
        <v>0</v>
      </c>
      <c r="DX7" s="31">
        <f>Rent_Roll!DT8</f>
        <v>0</v>
      </c>
      <c r="DY7" s="31">
        <f>Rent_Roll!DU8</f>
        <v>0</v>
      </c>
      <c r="DZ7" s="31">
        <f>Rent_Roll!DV8</f>
        <v>0</v>
      </c>
      <c r="EA7" s="31">
        <f>Rent_Roll!DW8</f>
        <v>0</v>
      </c>
      <c r="EB7" s="31">
        <f>Rent_Roll!DX8</f>
        <v>0</v>
      </c>
      <c r="EC7" s="31">
        <f>Rent_Roll!DY8</f>
        <v>0</v>
      </c>
      <c r="ED7" s="31">
        <f>Rent_Roll!DZ8</f>
        <v>0</v>
      </c>
      <c r="EE7" s="31">
        <f>Rent_Roll!EA8</f>
        <v>0</v>
      </c>
      <c r="EF7" s="31">
        <f>Rent_Roll!EB8</f>
        <v>0</v>
      </c>
      <c r="EG7" s="31">
        <f>Rent_Roll!EC8</f>
        <v>0</v>
      </c>
      <c r="EH7" s="31">
        <f>Rent_Roll!ED8</f>
        <v>0</v>
      </c>
      <c r="EI7" s="31">
        <f>Rent_Roll!EE8</f>
        <v>0</v>
      </c>
      <c r="EJ7" s="31">
        <f>Rent_Roll!EF8</f>
        <v>0</v>
      </c>
      <c r="EK7" s="31">
        <f>Rent_Roll!EG8</f>
        <v>0</v>
      </c>
      <c r="EL7" s="31">
        <f>Rent_Roll!EH8</f>
        <v>0</v>
      </c>
      <c r="EM7" s="31">
        <f>Rent_Roll!EI8</f>
        <v>0</v>
      </c>
      <c r="EN7" s="31">
        <f>Rent_Roll!EJ8</f>
        <v>0</v>
      </c>
      <c r="EO7" s="31">
        <f>Rent_Roll!EK8</f>
        <v>0</v>
      </c>
      <c r="EP7" s="31">
        <f>Rent_Roll!EL8</f>
        <v>0</v>
      </c>
      <c r="EQ7" s="27"/>
    </row>
    <row r="8" spans="1:147" ht="15.75" customHeight="1" x14ac:dyDescent="0.2">
      <c r="A8" s="92" t="s">
        <v>162</v>
      </c>
      <c r="B8" s="7"/>
      <c r="Z8" s="3"/>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27"/>
    </row>
    <row r="9" spans="1:147" ht="15.75" customHeight="1" x14ac:dyDescent="0.2">
      <c r="B9" s="7" t="str">
        <f>Rent_Roll!C10</f>
        <v xml:space="preserve">Garage Income </v>
      </c>
      <c r="Z9" s="3"/>
      <c r="AA9" s="31">
        <f>Rent_Roll!W10</f>
        <v>0</v>
      </c>
      <c r="AB9" s="31">
        <f>Rent_Roll!X10</f>
        <v>0</v>
      </c>
      <c r="AC9" s="31">
        <f>Rent_Roll!Y10</f>
        <v>0</v>
      </c>
      <c r="AD9" s="31">
        <f>Rent_Roll!Z10</f>
        <v>0</v>
      </c>
      <c r="AE9" s="31">
        <f>Rent_Roll!AA10</f>
        <v>0</v>
      </c>
      <c r="AF9" s="31">
        <f>Rent_Roll!AB10</f>
        <v>0</v>
      </c>
      <c r="AG9" s="31">
        <f>Rent_Roll!AC10</f>
        <v>0</v>
      </c>
      <c r="AH9" s="31">
        <f>Rent_Roll!AD10</f>
        <v>0</v>
      </c>
      <c r="AI9" s="31">
        <f>Rent_Roll!AE10</f>
        <v>0</v>
      </c>
      <c r="AJ9" s="31">
        <f>Rent_Roll!AF10</f>
        <v>0</v>
      </c>
      <c r="AK9" s="31">
        <f>Rent_Roll!AG10</f>
        <v>0</v>
      </c>
      <c r="AL9" s="31">
        <f>Rent_Roll!AH10</f>
        <v>0</v>
      </c>
      <c r="AM9" s="31">
        <f>Rent_Roll!AI10</f>
        <v>0</v>
      </c>
      <c r="AN9" s="31">
        <f>Rent_Roll!AJ10</f>
        <v>0</v>
      </c>
      <c r="AO9" s="31">
        <f>Rent_Roll!AK10</f>
        <v>0</v>
      </c>
      <c r="AP9" s="31">
        <f>Rent_Roll!AL10</f>
        <v>0</v>
      </c>
      <c r="AQ9" s="31">
        <f>Rent_Roll!AM10</f>
        <v>0</v>
      </c>
      <c r="AR9" s="31">
        <f>Rent_Roll!AN10</f>
        <v>0</v>
      </c>
      <c r="AS9" s="31">
        <f>Rent_Roll!AO10</f>
        <v>0</v>
      </c>
      <c r="AT9" s="31">
        <f>Rent_Roll!AP10</f>
        <v>0</v>
      </c>
      <c r="AU9" s="31">
        <f>Rent_Roll!AQ10</f>
        <v>0</v>
      </c>
      <c r="AV9" s="31">
        <f>Rent_Roll!AR10</f>
        <v>0</v>
      </c>
      <c r="AW9" s="31">
        <f>Rent_Roll!AS10</f>
        <v>0</v>
      </c>
      <c r="AX9" s="31">
        <f>Rent_Roll!AT10</f>
        <v>0</v>
      </c>
      <c r="AY9" s="31">
        <f>Rent_Roll!AU10</f>
        <v>0</v>
      </c>
      <c r="AZ9" s="31">
        <f>Rent_Roll!AV10</f>
        <v>0</v>
      </c>
      <c r="BA9" s="31">
        <f>Rent_Roll!AW10</f>
        <v>0</v>
      </c>
      <c r="BB9" s="31">
        <f>Rent_Roll!AX10</f>
        <v>0</v>
      </c>
      <c r="BC9" s="31">
        <f>Rent_Roll!AY10</f>
        <v>0</v>
      </c>
      <c r="BD9" s="31">
        <f>Rent_Roll!AZ10</f>
        <v>0</v>
      </c>
      <c r="BE9" s="31">
        <f>Rent_Roll!BA10</f>
        <v>0</v>
      </c>
      <c r="BF9" s="31">
        <f>Rent_Roll!BB10</f>
        <v>0</v>
      </c>
      <c r="BG9" s="31">
        <f>Rent_Roll!BC10</f>
        <v>0</v>
      </c>
      <c r="BH9" s="31">
        <f>Rent_Roll!BD10</f>
        <v>0</v>
      </c>
      <c r="BI9" s="31">
        <f>Rent_Roll!BE10</f>
        <v>0</v>
      </c>
      <c r="BJ9" s="31">
        <f>Rent_Roll!BF10</f>
        <v>0</v>
      </c>
      <c r="BK9" s="31">
        <f>Rent_Roll!BG10</f>
        <v>0</v>
      </c>
      <c r="BL9" s="31">
        <f>Rent_Roll!BH10</f>
        <v>0</v>
      </c>
      <c r="BM9" s="31">
        <f>Rent_Roll!BI10</f>
        <v>0</v>
      </c>
      <c r="BN9" s="31">
        <f>Rent_Roll!BJ10</f>
        <v>0</v>
      </c>
      <c r="BO9" s="31">
        <f>Rent_Roll!BK10</f>
        <v>0</v>
      </c>
      <c r="BP9" s="31">
        <f>Rent_Roll!BL10</f>
        <v>0</v>
      </c>
      <c r="BQ9" s="31">
        <f>Rent_Roll!BM10</f>
        <v>0</v>
      </c>
      <c r="BR9" s="31">
        <f>Rent_Roll!BN10</f>
        <v>0</v>
      </c>
      <c r="BS9" s="31">
        <f>Rent_Roll!BO10</f>
        <v>0</v>
      </c>
      <c r="BT9" s="31">
        <f>Rent_Roll!BP10</f>
        <v>0</v>
      </c>
      <c r="BU9" s="31">
        <f>Rent_Roll!BQ10</f>
        <v>0</v>
      </c>
      <c r="BV9" s="31">
        <f>Rent_Roll!BR10</f>
        <v>0</v>
      </c>
      <c r="BW9" s="31">
        <f>Rent_Roll!BS10</f>
        <v>0</v>
      </c>
      <c r="BX9" s="31">
        <f>Rent_Roll!BT10</f>
        <v>0</v>
      </c>
      <c r="BY9" s="31">
        <f>Rent_Roll!BU10</f>
        <v>0</v>
      </c>
      <c r="BZ9" s="31">
        <f>Rent_Roll!BV10</f>
        <v>0</v>
      </c>
      <c r="CA9" s="31">
        <f>Rent_Roll!BW10</f>
        <v>0</v>
      </c>
      <c r="CB9" s="31">
        <f>Rent_Roll!BX10</f>
        <v>0</v>
      </c>
      <c r="CC9" s="31">
        <f>Rent_Roll!BY10</f>
        <v>0</v>
      </c>
      <c r="CD9" s="31">
        <f>Rent_Roll!BZ10</f>
        <v>0</v>
      </c>
      <c r="CE9" s="31">
        <f>Rent_Roll!CA10</f>
        <v>0</v>
      </c>
      <c r="CF9" s="31">
        <f>Rent_Roll!CB10</f>
        <v>0</v>
      </c>
      <c r="CG9" s="31">
        <f>Rent_Roll!CC10</f>
        <v>0</v>
      </c>
      <c r="CH9" s="31">
        <f>Rent_Roll!CD10</f>
        <v>0</v>
      </c>
      <c r="CI9" s="31">
        <f>Rent_Roll!CE10</f>
        <v>0</v>
      </c>
      <c r="CJ9" s="31">
        <f>Rent_Roll!CF10</f>
        <v>0</v>
      </c>
      <c r="CK9" s="31">
        <f>Rent_Roll!CG10</f>
        <v>0</v>
      </c>
      <c r="CL9" s="31">
        <f>Rent_Roll!CH10</f>
        <v>0</v>
      </c>
      <c r="CM9" s="31">
        <f>Rent_Roll!CI10</f>
        <v>0</v>
      </c>
      <c r="CN9" s="31">
        <f>Rent_Roll!CJ10</f>
        <v>0</v>
      </c>
      <c r="CO9" s="31">
        <f>Rent_Roll!CK10</f>
        <v>0</v>
      </c>
      <c r="CP9" s="31">
        <f>Rent_Roll!CL10</f>
        <v>0</v>
      </c>
      <c r="CQ9" s="31">
        <f>Rent_Roll!CM10</f>
        <v>0</v>
      </c>
      <c r="CR9" s="31">
        <f>Rent_Roll!CN10</f>
        <v>0</v>
      </c>
      <c r="CS9" s="31">
        <f>Rent_Roll!CO10</f>
        <v>0</v>
      </c>
      <c r="CT9" s="31">
        <f>Rent_Roll!CP10</f>
        <v>0</v>
      </c>
      <c r="CU9" s="31">
        <f>Rent_Roll!CQ10</f>
        <v>0</v>
      </c>
      <c r="CV9" s="31">
        <f>Rent_Roll!CR10</f>
        <v>0</v>
      </c>
      <c r="CW9" s="31">
        <f>Rent_Roll!CS10</f>
        <v>0</v>
      </c>
      <c r="CX9" s="31">
        <f>Rent_Roll!CT10</f>
        <v>0</v>
      </c>
      <c r="CY9" s="31">
        <f>Rent_Roll!CU10</f>
        <v>0</v>
      </c>
      <c r="CZ9" s="31">
        <f>Rent_Roll!CV10</f>
        <v>0</v>
      </c>
      <c r="DA9" s="31">
        <f>Rent_Roll!CW10</f>
        <v>0</v>
      </c>
      <c r="DB9" s="31">
        <f>Rent_Roll!CX10</f>
        <v>0</v>
      </c>
      <c r="DC9" s="31">
        <f>Rent_Roll!CY10</f>
        <v>0</v>
      </c>
      <c r="DD9" s="31">
        <f>Rent_Roll!CZ10</f>
        <v>0</v>
      </c>
      <c r="DE9" s="31">
        <f>Rent_Roll!DA10</f>
        <v>0</v>
      </c>
      <c r="DF9" s="31">
        <f>Rent_Roll!DB10</f>
        <v>0</v>
      </c>
      <c r="DG9" s="31">
        <f>Rent_Roll!DC10</f>
        <v>0</v>
      </c>
      <c r="DH9" s="31">
        <f>Rent_Roll!DD10</f>
        <v>0</v>
      </c>
      <c r="DI9" s="31">
        <f>Rent_Roll!DE10</f>
        <v>0</v>
      </c>
      <c r="DJ9" s="31">
        <f>Rent_Roll!DF10</f>
        <v>0</v>
      </c>
      <c r="DK9" s="31">
        <f>Rent_Roll!DG10</f>
        <v>0</v>
      </c>
      <c r="DL9" s="31">
        <f>Rent_Roll!DH10</f>
        <v>0</v>
      </c>
      <c r="DM9" s="31">
        <f>Rent_Roll!DI10</f>
        <v>0</v>
      </c>
      <c r="DN9" s="31">
        <f>Rent_Roll!DJ10</f>
        <v>0</v>
      </c>
      <c r="DO9" s="31">
        <f>Rent_Roll!DK10</f>
        <v>0</v>
      </c>
      <c r="DP9" s="31">
        <f>Rent_Roll!DL10</f>
        <v>0</v>
      </c>
      <c r="DQ9" s="31">
        <f>Rent_Roll!DM10</f>
        <v>0</v>
      </c>
      <c r="DR9" s="31">
        <f>Rent_Roll!DN10</f>
        <v>0</v>
      </c>
      <c r="DS9" s="31">
        <f>Rent_Roll!DO10</f>
        <v>0</v>
      </c>
      <c r="DT9" s="31">
        <f>Rent_Roll!DP10</f>
        <v>0</v>
      </c>
      <c r="DU9" s="31">
        <f>Rent_Roll!DQ10</f>
        <v>0</v>
      </c>
      <c r="DV9" s="31">
        <f>Rent_Roll!DR10</f>
        <v>0</v>
      </c>
      <c r="DW9" s="31">
        <f>Rent_Roll!DS10</f>
        <v>0</v>
      </c>
      <c r="DX9" s="31">
        <f>Rent_Roll!DT10</f>
        <v>0</v>
      </c>
      <c r="DY9" s="31">
        <f>Rent_Roll!DU10</f>
        <v>0</v>
      </c>
      <c r="DZ9" s="31">
        <f>Rent_Roll!DV10</f>
        <v>0</v>
      </c>
      <c r="EA9" s="31">
        <f>Rent_Roll!DW10</f>
        <v>0</v>
      </c>
      <c r="EB9" s="31">
        <f>Rent_Roll!DX10</f>
        <v>0</v>
      </c>
      <c r="EC9" s="31">
        <f>Rent_Roll!DY10</f>
        <v>0</v>
      </c>
      <c r="ED9" s="31">
        <f>Rent_Roll!DZ10</f>
        <v>0</v>
      </c>
      <c r="EE9" s="31">
        <f>Rent_Roll!EA10</f>
        <v>0</v>
      </c>
      <c r="EF9" s="31">
        <f>Rent_Roll!EB10</f>
        <v>0</v>
      </c>
      <c r="EG9" s="31">
        <f>Rent_Roll!EC10</f>
        <v>0</v>
      </c>
      <c r="EH9" s="31">
        <f>Rent_Roll!ED10</f>
        <v>0</v>
      </c>
      <c r="EI9" s="31">
        <f>Rent_Roll!EE10</f>
        <v>0</v>
      </c>
      <c r="EJ9" s="31">
        <f>Rent_Roll!EF10</f>
        <v>0</v>
      </c>
      <c r="EK9" s="31">
        <f>Rent_Roll!EG10</f>
        <v>0</v>
      </c>
      <c r="EL9" s="31">
        <f>Rent_Roll!EH10</f>
        <v>0</v>
      </c>
      <c r="EM9" s="31">
        <f>Rent_Roll!EI10</f>
        <v>0</v>
      </c>
      <c r="EN9" s="31">
        <f>Rent_Roll!EJ10</f>
        <v>0</v>
      </c>
      <c r="EO9" s="31">
        <f>Rent_Roll!EK10</f>
        <v>0</v>
      </c>
      <c r="EP9" s="31">
        <f>Rent_Roll!EL10</f>
        <v>0</v>
      </c>
      <c r="EQ9" s="27"/>
    </row>
    <row r="10" spans="1:147" ht="15.75" customHeight="1" x14ac:dyDescent="0.2">
      <c r="B10" s="7" t="str">
        <f>Rent_Roll!C11</f>
        <v xml:space="preserve">Storage Income </v>
      </c>
      <c r="Z10" s="3"/>
      <c r="AA10" s="31">
        <f>Rent_Roll!W11</f>
        <v>0</v>
      </c>
      <c r="AB10" s="31">
        <f>Rent_Roll!X11</f>
        <v>0</v>
      </c>
      <c r="AC10" s="31">
        <f>Rent_Roll!Y11</f>
        <v>0</v>
      </c>
      <c r="AD10" s="31">
        <f>Rent_Roll!Z11</f>
        <v>0</v>
      </c>
      <c r="AE10" s="31">
        <f>Rent_Roll!AA11</f>
        <v>0</v>
      </c>
      <c r="AF10" s="31">
        <f>Rent_Roll!AB11</f>
        <v>0</v>
      </c>
      <c r="AG10" s="31">
        <f>Rent_Roll!AC11</f>
        <v>0</v>
      </c>
      <c r="AH10" s="31">
        <f>Rent_Roll!AD11</f>
        <v>0</v>
      </c>
      <c r="AI10" s="31">
        <f>Rent_Roll!AE11</f>
        <v>0</v>
      </c>
      <c r="AJ10" s="31">
        <f>Rent_Roll!AF11</f>
        <v>0</v>
      </c>
      <c r="AK10" s="31">
        <f>Rent_Roll!AG11</f>
        <v>0</v>
      </c>
      <c r="AL10" s="31">
        <f>Rent_Roll!AH11</f>
        <v>0</v>
      </c>
      <c r="AM10" s="31">
        <f>Rent_Roll!AI11</f>
        <v>0</v>
      </c>
      <c r="AN10" s="31">
        <f>Rent_Roll!AJ11</f>
        <v>0</v>
      </c>
      <c r="AO10" s="31">
        <f>Rent_Roll!AK11</f>
        <v>0</v>
      </c>
      <c r="AP10" s="31">
        <f>Rent_Roll!AL11</f>
        <v>0</v>
      </c>
      <c r="AQ10" s="31">
        <f>Rent_Roll!AM11</f>
        <v>0</v>
      </c>
      <c r="AR10" s="31">
        <f>Rent_Roll!AN11</f>
        <v>0</v>
      </c>
      <c r="AS10" s="31">
        <f>Rent_Roll!AO11</f>
        <v>0</v>
      </c>
      <c r="AT10" s="31">
        <f>Rent_Roll!AP11</f>
        <v>0</v>
      </c>
      <c r="AU10" s="31">
        <f>Rent_Roll!AQ11</f>
        <v>0</v>
      </c>
      <c r="AV10" s="31">
        <f>Rent_Roll!AR11</f>
        <v>0</v>
      </c>
      <c r="AW10" s="31">
        <f>Rent_Roll!AS11</f>
        <v>0</v>
      </c>
      <c r="AX10" s="31">
        <f>Rent_Roll!AT11</f>
        <v>0</v>
      </c>
      <c r="AY10" s="31">
        <f>Rent_Roll!AU11</f>
        <v>0</v>
      </c>
      <c r="AZ10" s="31">
        <f>Rent_Roll!AV11</f>
        <v>0</v>
      </c>
      <c r="BA10" s="31">
        <f>Rent_Roll!AW11</f>
        <v>0</v>
      </c>
      <c r="BB10" s="31">
        <f>Rent_Roll!AX11</f>
        <v>0</v>
      </c>
      <c r="BC10" s="31">
        <f>Rent_Roll!AY11</f>
        <v>0</v>
      </c>
      <c r="BD10" s="31">
        <f>Rent_Roll!AZ11</f>
        <v>0</v>
      </c>
      <c r="BE10" s="31">
        <f>Rent_Roll!BA11</f>
        <v>0</v>
      </c>
      <c r="BF10" s="31">
        <f>Rent_Roll!BB11</f>
        <v>0</v>
      </c>
      <c r="BG10" s="31">
        <f>Rent_Roll!BC11</f>
        <v>0</v>
      </c>
      <c r="BH10" s="31">
        <f>Rent_Roll!BD11</f>
        <v>0</v>
      </c>
      <c r="BI10" s="31">
        <f>Rent_Roll!BE11</f>
        <v>0</v>
      </c>
      <c r="BJ10" s="31">
        <f>Rent_Roll!BF11</f>
        <v>0</v>
      </c>
      <c r="BK10" s="31">
        <f>Rent_Roll!BG11</f>
        <v>0</v>
      </c>
      <c r="BL10" s="31">
        <f>Rent_Roll!BH11</f>
        <v>0</v>
      </c>
      <c r="BM10" s="31">
        <f>Rent_Roll!BI11</f>
        <v>0</v>
      </c>
      <c r="BN10" s="31">
        <f>Rent_Roll!BJ11</f>
        <v>0</v>
      </c>
      <c r="BO10" s="31">
        <f>Rent_Roll!BK11</f>
        <v>0</v>
      </c>
      <c r="BP10" s="31">
        <f>Rent_Roll!BL11</f>
        <v>0</v>
      </c>
      <c r="BQ10" s="31">
        <f>Rent_Roll!BM11</f>
        <v>0</v>
      </c>
      <c r="BR10" s="31">
        <f>Rent_Roll!BN11</f>
        <v>0</v>
      </c>
      <c r="BS10" s="31">
        <f>Rent_Roll!BO11</f>
        <v>0</v>
      </c>
      <c r="BT10" s="31">
        <f>Rent_Roll!BP11</f>
        <v>0</v>
      </c>
      <c r="BU10" s="31">
        <f>Rent_Roll!BQ11</f>
        <v>0</v>
      </c>
      <c r="BV10" s="31">
        <f>Rent_Roll!BR11</f>
        <v>0</v>
      </c>
      <c r="BW10" s="31">
        <f>Rent_Roll!BS11</f>
        <v>0</v>
      </c>
      <c r="BX10" s="31">
        <f>Rent_Roll!BT11</f>
        <v>0</v>
      </c>
      <c r="BY10" s="31">
        <f>Rent_Roll!BU11</f>
        <v>0</v>
      </c>
      <c r="BZ10" s="31">
        <f>Rent_Roll!BV11</f>
        <v>0</v>
      </c>
      <c r="CA10" s="31">
        <f>Rent_Roll!BW11</f>
        <v>0</v>
      </c>
      <c r="CB10" s="31">
        <f>Rent_Roll!BX11</f>
        <v>0</v>
      </c>
      <c r="CC10" s="31">
        <f>Rent_Roll!BY11</f>
        <v>0</v>
      </c>
      <c r="CD10" s="31">
        <f>Rent_Roll!BZ11</f>
        <v>0</v>
      </c>
      <c r="CE10" s="31">
        <f>Rent_Roll!CA11</f>
        <v>0</v>
      </c>
      <c r="CF10" s="31">
        <f>Rent_Roll!CB11</f>
        <v>0</v>
      </c>
      <c r="CG10" s="31">
        <f>Rent_Roll!CC11</f>
        <v>0</v>
      </c>
      <c r="CH10" s="31">
        <f>Rent_Roll!CD11</f>
        <v>0</v>
      </c>
      <c r="CI10" s="31">
        <f>Rent_Roll!CE11</f>
        <v>0</v>
      </c>
      <c r="CJ10" s="31">
        <f>Rent_Roll!CF11</f>
        <v>0</v>
      </c>
      <c r="CK10" s="31">
        <f>Rent_Roll!CG11</f>
        <v>0</v>
      </c>
      <c r="CL10" s="31">
        <f>Rent_Roll!CH11</f>
        <v>0</v>
      </c>
      <c r="CM10" s="31">
        <f>Rent_Roll!CI11</f>
        <v>0</v>
      </c>
      <c r="CN10" s="31">
        <f>Rent_Roll!CJ11</f>
        <v>0</v>
      </c>
      <c r="CO10" s="31">
        <f>Rent_Roll!CK11</f>
        <v>0</v>
      </c>
      <c r="CP10" s="31">
        <f>Rent_Roll!CL11</f>
        <v>0</v>
      </c>
      <c r="CQ10" s="31">
        <f>Rent_Roll!CM11</f>
        <v>0</v>
      </c>
      <c r="CR10" s="31">
        <f>Rent_Roll!CN11</f>
        <v>0</v>
      </c>
      <c r="CS10" s="31">
        <f>Rent_Roll!CO11</f>
        <v>0</v>
      </c>
      <c r="CT10" s="31">
        <f>Rent_Roll!CP11</f>
        <v>0</v>
      </c>
      <c r="CU10" s="31">
        <f>Rent_Roll!CQ11</f>
        <v>0</v>
      </c>
      <c r="CV10" s="31">
        <f>Rent_Roll!CR11</f>
        <v>0</v>
      </c>
      <c r="CW10" s="31">
        <f>Rent_Roll!CS11</f>
        <v>0</v>
      </c>
      <c r="CX10" s="31">
        <f>Rent_Roll!CT11</f>
        <v>0</v>
      </c>
      <c r="CY10" s="31">
        <f>Rent_Roll!CU11</f>
        <v>0</v>
      </c>
      <c r="CZ10" s="31">
        <f>Rent_Roll!CV11</f>
        <v>0</v>
      </c>
      <c r="DA10" s="31">
        <f>Rent_Roll!CW11</f>
        <v>0</v>
      </c>
      <c r="DB10" s="31">
        <f>Rent_Roll!CX11</f>
        <v>0</v>
      </c>
      <c r="DC10" s="31">
        <f>Rent_Roll!CY11</f>
        <v>0</v>
      </c>
      <c r="DD10" s="31">
        <f>Rent_Roll!CZ11</f>
        <v>0</v>
      </c>
      <c r="DE10" s="31">
        <f>Rent_Roll!DA11</f>
        <v>0</v>
      </c>
      <c r="DF10" s="31">
        <f>Rent_Roll!DB11</f>
        <v>0</v>
      </c>
      <c r="DG10" s="31">
        <f>Rent_Roll!DC11</f>
        <v>0</v>
      </c>
      <c r="DH10" s="31">
        <f>Rent_Roll!DD11</f>
        <v>0</v>
      </c>
      <c r="DI10" s="31">
        <f>Rent_Roll!DE11</f>
        <v>0</v>
      </c>
      <c r="DJ10" s="31">
        <f>Rent_Roll!DF11</f>
        <v>0</v>
      </c>
      <c r="DK10" s="31">
        <f>Rent_Roll!DG11</f>
        <v>0</v>
      </c>
      <c r="DL10" s="31">
        <f>Rent_Roll!DH11</f>
        <v>0</v>
      </c>
      <c r="DM10" s="31">
        <f>Rent_Roll!DI11</f>
        <v>0</v>
      </c>
      <c r="DN10" s="31">
        <f>Rent_Roll!DJ11</f>
        <v>0</v>
      </c>
      <c r="DO10" s="31">
        <f>Rent_Roll!DK11</f>
        <v>0</v>
      </c>
      <c r="DP10" s="31">
        <f>Rent_Roll!DL11</f>
        <v>0</v>
      </c>
      <c r="DQ10" s="31">
        <f>Rent_Roll!DM11</f>
        <v>0</v>
      </c>
      <c r="DR10" s="31">
        <f>Rent_Roll!DN11</f>
        <v>0</v>
      </c>
      <c r="DS10" s="31">
        <f>Rent_Roll!DO11</f>
        <v>0</v>
      </c>
      <c r="DT10" s="31">
        <f>Rent_Roll!DP11</f>
        <v>0</v>
      </c>
      <c r="DU10" s="31">
        <f>Rent_Roll!DQ11</f>
        <v>0</v>
      </c>
      <c r="DV10" s="31">
        <f>Rent_Roll!DR11</f>
        <v>0</v>
      </c>
      <c r="DW10" s="31">
        <f>Rent_Roll!DS11</f>
        <v>0</v>
      </c>
      <c r="DX10" s="31">
        <f>Rent_Roll!DT11</f>
        <v>0</v>
      </c>
      <c r="DY10" s="31">
        <f>Rent_Roll!DU11</f>
        <v>0</v>
      </c>
      <c r="DZ10" s="31">
        <f>Rent_Roll!DV11</f>
        <v>0</v>
      </c>
      <c r="EA10" s="31">
        <f>Rent_Roll!DW11</f>
        <v>0</v>
      </c>
      <c r="EB10" s="31">
        <f>Rent_Roll!DX11</f>
        <v>0</v>
      </c>
      <c r="EC10" s="31">
        <f>Rent_Roll!DY11</f>
        <v>0</v>
      </c>
      <c r="ED10" s="31">
        <f>Rent_Roll!DZ11</f>
        <v>0</v>
      </c>
      <c r="EE10" s="31">
        <f>Rent_Roll!EA11</f>
        <v>0</v>
      </c>
      <c r="EF10" s="31">
        <f>Rent_Roll!EB11</f>
        <v>0</v>
      </c>
      <c r="EG10" s="31">
        <f>Rent_Roll!EC11</f>
        <v>0</v>
      </c>
      <c r="EH10" s="31">
        <f>Rent_Roll!ED11</f>
        <v>0</v>
      </c>
      <c r="EI10" s="31">
        <f>Rent_Roll!EE11</f>
        <v>0</v>
      </c>
      <c r="EJ10" s="31">
        <f>Rent_Roll!EF11</f>
        <v>0</v>
      </c>
      <c r="EK10" s="31">
        <f>Rent_Roll!EG11</f>
        <v>0</v>
      </c>
      <c r="EL10" s="31">
        <f>Rent_Roll!EH11</f>
        <v>0</v>
      </c>
      <c r="EM10" s="31">
        <f>Rent_Roll!EI11</f>
        <v>0</v>
      </c>
      <c r="EN10" s="31">
        <f>Rent_Roll!EJ11</f>
        <v>0</v>
      </c>
      <c r="EO10" s="31">
        <f>Rent_Roll!EK11</f>
        <v>0</v>
      </c>
      <c r="EP10" s="31">
        <f>Rent_Roll!EL11</f>
        <v>0</v>
      </c>
      <c r="EQ10" s="27"/>
    </row>
    <row r="11" spans="1:147" ht="15.75" customHeight="1" x14ac:dyDescent="0.2">
      <c r="B11" s="7" t="str">
        <f>Rent_Roll!C12</f>
        <v xml:space="preserve">Pet Fees </v>
      </c>
      <c r="Z11" s="3"/>
      <c r="AA11" s="31">
        <f>Rent_Roll!W12</f>
        <v>0</v>
      </c>
      <c r="AB11" s="31">
        <f>Rent_Roll!X12</f>
        <v>0</v>
      </c>
      <c r="AC11" s="31">
        <f>Rent_Roll!Y12</f>
        <v>0</v>
      </c>
      <c r="AD11" s="31">
        <f>Rent_Roll!Z12</f>
        <v>0</v>
      </c>
      <c r="AE11" s="31">
        <f>Rent_Roll!AA12</f>
        <v>0</v>
      </c>
      <c r="AF11" s="31">
        <f>Rent_Roll!AB12</f>
        <v>0</v>
      </c>
      <c r="AG11" s="31">
        <f>Rent_Roll!AC12</f>
        <v>0</v>
      </c>
      <c r="AH11" s="31">
        <f>Rent_Roll!AD12</f>
        <v>0</v>
      </c>
      <c r="AI11" s="31">
        <f>Rent_Roll!AE12</f>
        <v>0</v>
      </c>
      <c r="AJ11" s="31">
        <f>Rent_Roll!AF12</f>
        <v>0</v>
      </c>
      <c r="AK11" s="31">
        <f>Rent_Roll!AG12</f>
        <v>0</v>
      </c>
      <c r="AL11" s="31">
        <f>Rent_Roll!AH12</f>
        <v>0</v>
      </c>
      <c r="AM11" s="31">
        <f>Rent_Roll!AI12</f>
        <v>0</v>
      </c>
      <c r="AN11" s="31">
        <f>Rent_Roll!AJ12</f>
        <v>0</v>
      </c>
      <c r="AO11" s="31">
        <f>Rent_Roll!AK12</f>
        <v>0</v>
      </c>
      <c r="AP11" s="31">
        <f>Rent_Roll!AL12</f>
        <v>0</v>
      </c>
      <c r="AQ11" s="31">
        <f>Rent_Roll!AM12</f>
        <v>0</v>
      </c>
      <c r="AR11" s="31">
        <f>Rent_Roll!AN12</f>
        <v>0</v>
      </c>
      <c r="AS11" s="31">
        <f>Rent_Roll!AO12</f>
        <v>0</v>
      </c>
      <c r="AT11" s="31">
        <f>Rent_Roll!AP12</f>
        <v>0</v>
      </c>
      <c r="AU11" s="31">
        <f>Rent_Roll!AQ12</f>
        <v>0</v>
      </c>
      <c r="AV11" s="31">
        <f>Rent_Roll!AR12</f>
        <v>0</v>
      </c>
      <c r="AW11" s="31">
        <f>Rent_Roll!AS12</f>
        <v>0</v>
      </c>
      <c r="AX11" s="31">
        <f>Rent_Roll!AT12</f>
        <v>0</v>
      </c>
      <c r="AY11" s="31">
        <f>Rent_Roll!AU12</f>
        <v>0</v>
      </c>
      <c r="AZ11" s="31">
        <f>Rent_Roll!AV12</f>
        <v>0</v>
      </c>
      <c r="BA11" s="31">
        <f>Rent_Roll!AW12</f>
        <v>0</v>
      </c>
      <c r="BB11" s="31">
        <f>Rent_Roll!AX12</f>
        <v>0</v>
      </c>
      <c r="BC11" s="31">
        <f>Rent_Roll!AY12</f>
        <v>0</v>
      </c>
      <c r="BD11" s="31">
        <f>Rent_Roll!AZ12</f>
        <v>0</v>
      </c>
      <c r="BE11" s="31">
        <f>Rent_Roll!BA12</f>
        <v>0</v>
      </c>
      <c r="BF11" s="31">
        <f>Rent_Roll!BB12</f>
        <v>0</v>
      </c>
      <c r="BG11" s="31">
        <f>Rent_Roll!BC12</f>
        <v>0</v>
      </c>
      <c r="BH11" s="31">
        <f>Rent_Roll!BD12</f>
        <v>0</v>
      </c>
      <c r="BI11" s="31">
        <f>Rent_Roll!BE12</f>
        <v>0</v>
      </c>
      <c r="BJ11" s="31">
        <f>Rent_Roll!BF12</f>
        <v>0</v>
      </c>
      <c r="BK11" s="31">
        <f>Rent_Roll!BG12</f>
        <v>0</v>
      </c>
      <c r="BL11" s="31">
        <f>Rent_Roll!BH12</f>
        <v>0</v>
      </c>
      <c r="BM11" s="31">
        <f>Rent_Roll!BI12</f>
        <v>0</v>
      </c>
      <c r="BN11" s="31">
        <f>Rent_Roll!BJ12</f>
        <v>0</v>
      </c>
      <c r="BO11" s="31">
        <f>Rent_Roll!BK12</f>
        <v>0</v>
      </c>
      <c r="BP11" s="31">
        <f>Rent_Roll!BL12</f>
        <v>0</v>
      </c>
      <c r="BQ11" s="31">
        <f>Rent_Roll!BM12</f>
        <v>0</v>
      </c>
      <c r="BR11" s="31">
        <f>Rent_Roll!BN12</f>
        <v>0</v>
      </c>
      <c r="BS11" s="31">
        <f>Rent_Roll!BO12</f>
        <v>0</v>
      </c>
      <c r="BT11" s="31">
        <f>Rent_Roll!BP12</f>
        <v>0</v>
      </c>
      <c r="BU11" s="31">
        <f>Rent_Roll!BQ12</f>
        <v>0</v>
      </c>
      <c r="BV11" s="31">
        <f>Rent_Roll!BR12</f>
        <v>0</v>
      </c>
      <c r="BW11" s="31">
        <f>Rent_Roll!BS12</f>
        <v>0</v>
      </c>
      <c r="BX11" s="31">
        <f>Rent_Roll!BT12</f>
        <v>0</v>
      </c>
      <c r="BY11" s="31">
        <f>Rent_Roll!BU12</f>
        <v>0</v>
      </c>
      <c r="BZ11" s="31">
        <f>Rent_Roll!BV12</f>
        <v>0</v>
      </c>
      <c r="CA11" s="31">
        <f>Rent_Roll!BW12</f>
        <v>0</v>
      </c>
      <c r="CB11" s="31">
        <f>Rent_Roll!BX12</f>
        <v>0</v>
      </c>
      <c r="CC11" s="31">
        <f>Rent_Roll!BY12</f>
        <v>0</v>
      </c>
      <c r="CD11" s="31">
        <f>Rent_Roll!BZ12</f>
        <v>0</v>
      </c>
      <c r="CE11" s="31">
        <f>Rent_Roll!CA12</f>
        <v>0</v>
      </c>
      <c r="CF11" s="31">
        <f>Rent_Roll!CB12</f>
        <v>0</v>
      </c>
      <c r="CG11" s="31">
        <f>Rent_Roll!CC12</f>
        <v>0</v>
      </c>
      <c r="CH11" s="31">
        <f>Rent_Roll!CD12</f>
        <v>0</v>
      </c>
      <c r="CI11" s="31">
        <f>Rent_Roll!CE12</f>
        <v>0</v>
      </c>
      <c r="CJ11" s="31">
        <f>Rent_Roll!CF12</f>
        <v>0</v>
      </c>
      <c r="CK11" s="31">
        <f>Rent_Roll!CG12</f>
        <v>0</v>
      </c>
      <c r="CL11" s="31">
        <f>Rent_Roll!CH12</f>
        <v>0</v>
      </c>
      <c r="CM11" s="31">
        <f>Rent_Roll!CI12</f>
        <v>0</v>
      </c>
      <c r="CN11" s="31">
        <f>Rent_Roll!CJ12</f>
        <v>0</v>
      </c>
      <c r="CO11" s="31">
        <f>Rent_Roll!CK12</f>
        <v>0</v>
      </c>
      <c r="CP11" s="31">
        <f>Rent_Roll!CL12</f>
        <v>0</v>
      </c>
      <c r="CQ11" s="31">
        <f>Rent_Roll!CM12</f>
        <v>0</v>
      </c>
      <c r="CR11" s="31">
        <f>Rent_Roll!CN12</f>
        <v>0</v>
      </c>
      <c r="CS11" s="31">
        <f>Rent_Roll!CO12</f>
        <v>0</v>
      </c>
      <c r="CT11" s="31">
        <f>Rent_Roll!CP12</f>
        <v>0</v>
      </c>
      <c r="CU11" s="31">
        <f>Rent_Roll!CQ12</f>
        <v>0</v>
      </c>
      <c r="CV11" s="31">
        <f>Rent_Roll!CR12</f>
        <v>0</v>
      </c>
      <c r="CW11" s="31">
        <f>Rent_Roll!CS12</f>
        <v>0</v>
      </c>
      <c r="CX11" s="31">
        <f>Rent_Roll!CT12</f>
        <v>0</v>
      </c>
      <c r="CY11" s="31">
        <f>Rent_Roll!CU12</f>
        <v>0</v>
      </c>
      <c r="CZ11" s="31">
        <f>Rent_Roll!CV12</f>
        <v>0</v>
      </c>
      <c r="DA11" s="31">
        <f>Rent_Roll!CW12</f>
        <v>0</v>
      </c>
      <c r="DB11" s="31">
        <f>Rent_Roll!CX12</f>
        <v>0</v>
      </c>
      <c r="DC11" s="31">
        <f>Rent_Roll!CY12</f>
        <v>0</v>
      </c>
      <c r="DD11" s="31">
        <f>Rent_Roll!CZ12</f>
        <v>0</v>
      </c>
      <c r="DE11" s="31">
        <f>Rent_Roll!DA12</f>
        <v>0</v>
      </c>
      <c r="DF11" s="31">
        <f>Rent_Roll!DB12</f>
        <v>0</v>
      </c>
      <c r="DG11" s="31">
        <f>Rent_Roll!DC12</f>
        <v>0</v>
      </c>
      <c r="DH11" s="31">
        <f>Rent_Roll!DD12</f>
        <v>0</v>
      </c>
      <c r="DI11" s="31">
        <f>Rent_Roll!DE12</f>
        <v>0</v>
      </c>
      <c r="DJ11" s="31">
        <f>Rent_Roll!DF12</f>
        <v>0</v>
      </c>
      <c r="DK11" s="31">
        <f>Rent_Roll!DG12</f>
        <v>0</v>
      </c>
      <c r="DL11" s="31">
        <f>Rent_Roll!DH12</f>
        <v>0</v>
      </c>
      <c r="DM11" s="31">
        <f>Rent_Roll!DI12</f>
        <v>0</v>
      </c>
      <c r="DN11" s="31">
        <f>Rent_Roll!DJ12</f>
        <v>0</v>
      </c>
      <c r="DO11" s="31">
        <f>Rent_Roll!DK12</f>
        <v>0</v>
      </c>
      <c r="DP11" s="31">
        <f>Rent_Roll!DL12</f>
        <v>0</v>
      </c>
      <c r="DQ11" s="31">
        <f>Rent_Roll!DM12</f>
        <v>0</v>
      </c>
      <c r="DR11" s="31">
        <f>Rent_Roll!DN12</f>
        <v>0</v>
      </c>
      <c r="DS11" s="31">
        <f>Rent_Roll!DO12</f>
        <v>0</v>
      </c>
      <c r="DT11" s="31">
        <f>Rent_Roll!DP12</f>
        <v>0</v>
      </c>
      <c r="DU11" s="31">
        <f>Rent_Roll!DQ12</f>
        <v>0</v>
      </c>
      <c r="DV11" s="31">
        <f>Rent_Roll!DR12</f>
        <v>0</v>
      </c>
      <c r="DW11" s="31">
        <f>Rent_Roll!DS12</f>
        <v>0</v>
      </c>
      <c r="DX11" s="31">
        <f>Rent_Roll!DT12</f>
        <v>0</v>
      </c>
      <c r="DY11" s="31">
        <f>Rent_Roll!DU12</f>
        <v>0</v>
      </c>
      <c r="DZ11" s="31">
        <f>Rent_Roll!DV12</f>
        <v>0</v>
      </c>
      <c r="EA11" s="31">
        <f>Rent_Roll!DW12</f>
        <v>0</v>
      </c>
      <c r="EB11" s="31">
        <f>Rent_Roll!DX12</f>
        <v>0</v>
      </c>
      <c r="EC11" s="31">
        <f>Rent_Roll!DY12</f>
        <v>0</v>
      </c>
      <c r="ED11" s="31">
        <f>Rent_Roll!DZ12</f>
        <v>0</v>
      </c>
      <c r="EE11" s="31">
        <f>Rent_Roll!EA12</f>
        <v>0</v>
      </c>
      <c r="EF11" s="31">
        <f>Rent_Roll!EB12</f>
        <v>0</v>
      </c>
      <c r="EG11" s="31">
        <f>Rent_Roll!EC12</f>
        <v>0</v>
      </c>
      <c r="EH11" s="31">
        <f>Rent_Roll!ED12</f>
        <v>0</v>
      </c>
      <c r="EI11" s="31">
        <f>Rent_Roll!EE12</f>
        <v>0</v>
      </c>
      <c r="EJ11" s="31">
        <f>Rent_Roll!EF12</f>
        <v>0</v>
      </c>
      <c r="EK11" s="31">
        <f>Rent_Roll!EG12</f>
        <v>0</v>
      </c>
      <c r="EL11" s="31">
        <f>Rent_Roll!EH12</f>
        <v>0</v>
      </c>
      <c r="EM11" s="31">
        <f>Rent_Roll!EI12</f>
        <v>0</v>
      </c>
      <c r="EN11" s="31">
        <f>Rent_Roll!EJ12</f>
        <v>0</v>
      </c>
      <c r="EO11" s="31">
        <f>Rent_Roll!EK12</f>
        <v>0</v>
      </c>
      <c r="EP11" s="31">
        <f>Rent_Roll!EL12</f>
        <v>0</v>
      </c>
      <c r="EQ11" s="27"/>
    </row>
    <row r="12" spans="1:147" ht="15.75" customHeight="1" x14ac:dyDescent="0.2">
      <c r="B12" s="7" t="str">
        <f>Rent_Roll!C13</f>
        <v xml:space="preserve">Early Termination Fees </v>
      </c>
      <c r="Z12" s="3"/>
      <c r="AA12" s="31">
        <f>Rent_Roll!W13</f>
        <v>0</v>
      </c>
      <c r="AB12" s="31">
        <f>Rent_Roll!X13</f>
        <v>0</v>
      </c>
      <c r="AC12" s="31">
        <f>Rent_Roll!Y13</f>
        <v>0</v>
      </c>
      <c r="AD12" s="31">
        <f>Rent_Roll!Z13</f>
        <v>0</v>
      </c>
      <c r="AE12" s="31">
        <f>Rent_Roll!AA13</f>
        <v>0</v>
      </c>
      <c r="AF12" s="31">
        <f>Rent_Roll!AB13</f>
        <v>0</v>
      </c>
      <c r="AG12" s="31">
        <f>Rent_Roll!AC13</f>
        <v>0</v>
      </c>
      <c r="AH12" s="31">
        <f>Rent_Roll!AD13</f>
        <v>0</v>
      </c>
      <c r="AI12" s="31">
        <f>Rent_Roll!AE13</f>
        <v>0</v>
      </c>
      <c r="AJ12" s="31">
        <f>Rent_Roll!AF13</f>
        <v>0</v>
      </c>
      <c r="AK12" s="31">
        <f>Rent_Roll!AG13</f>
        <v>0</v>
      </c>
      <c r="AL12" s="31">
        <f>Rent_Roll!AH13</f>
        <v>0</v>
      </c>
      <c r="AM12" s="31">
        <f>Rent_Roll!AI13</f>
        <v>0</v>
      </c>
      <c r="AN12" s="31">
        <f>Rent_Roll!AJ13</f>
        <v>0</v>
      </c>
      <c r="AO12" s="31">
        <f>Rent_Roll!AK13</f>
        <v>0</v>
      </c>
      <c r="AP12" s="31">
        <f>Rent_Roll!AL13</f>
        <v>0</v>
      </c>
      <c r="AQ12" s="31">
        <f>Rent_Roll!AM13</f>
        <v>0</v>
      </c>
      <c r="AR12" s="31">
        <f>Rent_Roll!AN13</f>
        <v>0</v>
      </c>
      <c r="AS12" s="31">
        <f>Rent_Roll!AO13</f>
        <v>0</v>
      </c>
      <c r="AT12" s="31">
        <f>Rent_Roll!AP13</f>
        <v>0</v>
      </c>
      <c r="AU12" s="31">
        <f>Rent_Roll!AQ13</f>
        <v>0</v>
      </c>
      <c r="AV12" s="31">
        <f>Rent_Roll!AR13</f>
        <v>0</v>
      </c>
      <c r="AW12" s="31">
        <f>Rent_Roll!AS13</f>
        <v>0</v>
      </c>
      <c r="AX12" s="31">
        <f>Rent_Roll!AT13</f>
        <v>0</v>
      </c>
      <c r="AY12" s="31">
        <f>Rent_Roll!AU13</f>
        <v>0</v>
      </c>
      <c r="AZ12" s="31">
        <f>Rent_Roll!AV13</f>
        <v>0</v>
      </c>
      <c r="BA12" s="31">
        <f>Rent_Roll!AW13</f>
        <v>0</v>
      </c>
      <c r="BB12" s="31">
        <f>Rent_Roll!AX13</f>
        <v>0</v>
      </c>
      <c r="BC12" s="31">
        <f>Rent_Roll!AY13</f>
        <v>0</v>
      </c>
      <c r="BD12" s="31">
        <f>Rent_Roll!AZ13</f>
        <v>0</v>
      </c>
      <c r="BE12" s="31">
        <f>Rent_Roll!BA13</f>
        <v>0</v>
      </c>
      <c r="BF12" s="31">
        <f>Rent_Roll!BB13</f>
        <v>0</v>
      </c>
      <c r="BG12" s="31">
        <f>Rent_Roll!BC13</f>
        <v>0</v>
      </c>
      <c r="BH12" s="31">
        <f>Rent_Roll!BD13</f>
        <v>0</v>
      </c>
      <c r="BI12" s="31">
        <f>Rent_Roll!BE13</f>
        <v>0</v>
      </c>
      <c r="BJ12" s="31">
        <f>Rent_Roll!BF13</f>
        <v>0</v>
      </c>
      <c r="BK12" s="31">
        <f>Rent_Roll!BG13</f>
        <v>0</v>
      </c>
      <c r="BL12" s="31">
        <f>Rent_Roll!BH13</f>
        <v>0</v>
      </c>
      <c r="BM12" s="31">
        <f>Rent_Roll!BI13</f>
        <v>0</v>
      </c>
      <c r="BN12" s="31">
        <f>Rent_Roll!BJ13</f>
        <v>0</v>
      </c>
      <c r="BO12" s="31">
        <f>Rent_Roll!BK13</f>
        <v>0</v>
      </c>
      <c r="BP12" s="31">
        <f>Rent_Roll!BL13</f>
        <v>0</v>
      </c>
      <c r="BQ12" s="31">
        <f>Rent_Roll!BM13</f>
        <v>0</v>
      </c>
      <c r="BR12" s="31">
        <f>Rent_Roll!BN13</f>
        <v>0</v>
      </c>
      <c r="BS12" s="31">
        <f>Rent_Roll!BO13</f>
        <v>0</v>
      </c>
      <c r="BT12" s="31">
        <f>Rent_Roll!BP13</f>
        <v>0</v>
      </c>
      <c r="BU12" s="31">
        <f>Rent_Roll!BQ13</f>
        <v>0</v>
      </c>
      <c r="BV12" s="31">
        <f>Rent_Roll!BR13</f>
        <v>0</v>
      </c>
      <c r="BW12" s="31">
        <f>Rent_Roll!BS13</f>
        <v>0</v>
      </c>
      <c r="BX12" s="31">
        <f>Rent_Roll!BT13</f>
        <v>0</v>
      </c>
      <c r="BY12" s="31">
        <f>Rent_Roll!BU13</f>
        <v>0</v>
      </c>
      <c r="BZ12" s="31">
        <f>Rent_Roll!BV13</f>
        <v>0</v>
      </c>
      <c r="CA12" s="31">
        <f>Rent_Roll!BW13</f>
        <v>0</v>
      </c>
      <c r="CB12" s="31">
        <f>Rent_Roll!BX13</f>
        <v>0</v>
      </c>
      <c r="CC12" s="31">
        <f>Rent_Roll!BY13</f>
        <v>0</v>
      </c>
      <c r="CD12" s="31">
        <f>Rent_Roll!BZ13</f>
        <v>0</v>
      </c>
      <c r="CE12" s="31">
        <f>Rent_Roll!CA13</f>
        <v>0</v>
      </c>
      <c r="CF12" s="31">
        <f>Rent_Roll!CB13</f>
        <v>0</v>
      </c>
      <c r="CG12" s="31">
        <f>Rent_Roll!CC13</f>
        <v>0</v>
      </c>
      <c r="CH12" s="31">
        <f>Rent_Roll!CD13</f>
        <v>0</v>
      </c>
      <c r="CI12" s="31">
        <f>Rent_Roll!CE13</f>
        <v>0</v>
      </c>
      <c r="CJ12" s="31">
        <f>Rent_Roll!CF13</f>
        <v>0</v>
      </c>
      <c r="CK12" s="31">
        <f>Rent_Roll!CG13</f>
        <v>0</v>
      </c>
      <c r="CL12" s="31">
        <f>Rent_Roll!CH13</f>
        <v>0</v>
      </c>
      <c r="CM12" s="31">
        <f>Rent_Roll!CI13</f>
        <v>0</v>
      </c>
      <c r="CN12" s="31">
        <f>Rent_Roll!CJ13</f>
        <v>0</v>
      </c>
      <c r="CO12" s="31">
        <f>Rent_Roll!CK13</f>
        <v>0</v>
      </c>
      <c r="CP12" s="31">
        <f>Rent_Roll!CL13</f>
        <v>0</v>
      </c>
      <c r="CQ12" s="31">
        <f>Rent_Roll!CM13</f>
        <v>0</v>
      </c>
      <c r="CR12" s="31">
        <f>Rent_Roll!CN13</f>
        <v>0</v>
      </c>
      <c r="CS12" s="31">
        <f>Rent_Roll!CO13</f>
        <v>0</v>
      </c>
      <c r="CT12" s="31">
        <f>Rent_Roll!CP13</f>
        <v>0</v>
      </c>
      <c r="CU12" s="31">
        <f>Rent_Roll!CQ13</f>
        <v>0</v>
      </c>
      <c r="CV12" s="31">
        <f>Rent_Roll!CR13</f>
        <v>0</v>
      </c>
      <c r="CW12" s="31">
        <f>Rent_Roll!CS13</f>
        <v>0</v>
      </c>
      <c r="CX12" s="31">
        <f>Rent_Roll!CT13</f>
        <v>0</v>
      </c>
      <c r="CY12" s="31">
        <f>Rent_Roll!CU13</f>
        <v>0</v>
      </c>
      <c r="CZ12" s="31">
        <f>Rent_Roll!CV13</f>
        <v>0</v>
      </c>
      <c r="DA12" s="31">
        <f>Rent_Roll!CW13</f>
        <v>0</v>
      </c>
      <c r="DB12" s="31">
        <f>Rent_Roll!CX13</f>
        <v>0</v>
      </c>
      <c r="DC12" s="31">
        <f>Rent_Roll!CY13</f>
        <v>0</v>
      </c>
      <c r="DD12" s="31">
        <f>Rent_Roll!CZ13</f>
        <v>0</v>
      </c>
      <c r="DE12" s="31">
        <f>Rent_Roll!DA13</f>
        <v>0</v>
      </c>
      <c r="DF12" s="31">
        <f>Rent_Roll!DB13</f>
        <v>0</v>
      </c>
      <c r="DG12" s="31">
        <f>Rent_Roll!DC13</f>
        <v>0</v>
      </c>
      <c r="DH12" s="31">
        <f>Rent_Roll!DD13</f>
        <v>0</v>
      </c>
      <c r="DI12" s="31">
        <f>Rent_Roll!DE13</f>
        <v>0</v>
      </c>
      <c r="DJ12" s="31">
        <f>Rent_Roll!DF13</f>
        <v>0</v>
      </c>
      <c r="DK12" s="31">
        <f>Rent_Roll!DG13</f>
        <v>0</v>
      </c>
      <c r="DL12" s="31">
        <f>Rent_Roll!DH13</f>
        <v>0</v>
      </c>
      <c r="DM12" s="31">
        <f>Rent_Roll!DI13</f>
        <v>0</v>
      </c>
      <c r="DN12" s="31">
        <f>Rent_Roll!DJ13</f>
        <v>0</v>
      </c>
      <c r="DO12" s="31">
        <f>Rent_Roll!DK13</f>
        <v>0</v>
      </c>
      <c r="DP12" s="31">
        <f>Rent_Roll!DL13</f>
        <v>0</v>
      </c>
      <c r="DQ12" s="31">
        <f>Rent_Roll!DM13</f>
        <v>0</v>
      </c>
      <c r="DR12" s="31">
        <f>Rent_Roll!DN13</f>
        <v>0</v>
      </c>
      <c r="DS12" s="31">
        <f>Rent_Roll!DO13</f>
        <v>0</v>
      </c>
      <c r="DT12" s="31">
        <f>Rent_Roll!DP13</f>
        <v>0</v>
      </c>
      <c r="DU12" s="31">
        <f>Rent_Roll!DQ13</f>
        <v>0</v>
      </c>
      <c r="DV12" s="31">
        <f>Rent_Roll!DR13</f>
        <v>0</v>
      </c>
      <c r="DW12" s="31">
        <f>Rent_Roll!DS13</f>
        <v>0</v>
      </c>
      <c r="DX12" s="31">
        <f>Rent_Roll!DT13</f>
        <v>0</v>
      </c>
      <c r="DY12" s="31">
        <f>Rent_Roll!DU13</f>
        <v>0</v>
      </c>
      <c r="DZ12" s="31">
        <f>Rent_Roll!DV13</f>
        <v>0</v>
      </c>
      <c r="EA12" s="31">
        <f>Rent_Roll!DW13</f>
        <v>0</v>
      </c>
      <c r="EB12" s="31">
        <f>Rent_Roll!DX13</f>
        <v>0</v>
      </c>
      <c r="EC12" s="31">
        <f>Rent_Roll!DY13</f>
        <v>0</v>
      </c>
      <c r="ED12" s="31">
        <f>Rent_Roll!DZ13</f>
        <v>0</v>
      </c>
      <c r="EE12" s="31">
        <f>Rent_Roll!EA13</f>
        <v>0</v>
      </c>
      <c r="EF12" s="31">
        <f>Rent_Roll!EB13</f>
        <v>0</v>
      </c>
      <c r="EG12" s="31">
        <f>Rent_Roll!EC13</f>
        <v>0</v>
      </c>
      <c r="EH12" s="31">
        <f>Rent_Roll!ED13</f>
        <v>0</v>
      </c>
      <c r="EI12" s="31">
        <f>Rent_Roll!EE13</f>
        <v>0</v>
      </c>
      <c r="EJ12" s="31">
        <f>Rent_Roll!EF13</f>
        <v>0</v>
      </c>
      <c r="EK12" s="31">
        <f>Rent_Roll!EG13</f>
        <v>0</v>
      </c>
      <c r="EL12" s="31">
        <f>Rent_Roll!EH13</f>
        <v>0</v>
      </c>
      <c r="EM12" s="31">
        <f>Rent_Roll!EI13</f>
        <v>0</v>
      </c>
      <c r="EN12" s="31">
        <f>Rent_Roll!EJ13</f>
        <v>0</v>
      </c>
      <c r="EO12" s="31">
        <f>Rent_Roll!EK13</f>
        <v>0</v>
      </c>
      <c r="EP12" s="31">
        <f>Rent_Roll!EL13</f>
        <v>0</v>
      </c>
      <c r="EQ12" s="27"/>
    </row>
    <row r="13" spans="1:147" ht="15.75" customHeight="1" x14ac:dyDescent="0.2">
      <c r="B13" s="7" t="str">
        <f>Rent_Roll!C14</f>
        <v xml:space="preserve">Application Fees </v>
      </c>
      <c r="Z13" s="3"/>
      <c r="AA13" s="31">
        <f>Rent_Roll!W14</f>
        <v>0</v>
      </c>
      <c r="AB13" s="31">
        <f>Rent_Roll!X14</f>
        <v>0</v>
      </c>
      <c r="AC13" s="31">
        <f>Rent_Roll!Y14</f>
        <v>0</v>
      </c>
      <c r="AD13" s="31">
        <f>Rent_Roll!Z14</f>
        <v>0</v>
      </c>
      <c r="AE13" s="31">
        <f>Rent_Roll!AA14</f>
        <v>0</v>
      </c>
      <c r="AF13" s="31">
        <f>Rent_Roll!AB14</f>
        <v>0</v>
      </c>
      <c r="AG13" s="31">
        <f>Rent_Roll!AC14</f>
        <v>0</v>
      </c>
      <c r="AH13" s="31">
        <f>Rent_Roll!AD14</f>
        <v>0</v>
      </c>
      <c r="AI13" s="31">
        <f>Rent_Roll!AE14</f>
        <v>0</v>
      </c>
      <c r="AJ13" s="31">
        <f>Rent_Roll!AF14</f>
        <v>0</v>
      </c>
      <c r="AK13" s="31">
        <f>Rent_Roll!AG14</f>
        <v>0</v>
      </c>
      <c r="AL13" s="31">
        <f>Rent_Roll!AH14</f>
        <v>0</v>
      </c>
      <c r="AM13" s="31">
        <f>Rent_Roll!AI14</f>
        <v>0</v>
      </c>
      <c r="AN13" s="31">
        <f>Rent_Roll!AJ14</f>
        <v>0</v>
      </c>
      <c r="AO13" s="31">
        <f>Rent_Roll!AK14</f>
        <v>0</v>
      </c>
      <c r="AP13" s="31">
        <f>Rent_Roll!AL14</f>
        <v>0</v>
      </c>
      <c r="AQ13" s="31">
        <f>Rent_Roll!AM14</f>
        <v>0</v>
      </c>
      <c r="AR13" s="31">
        <f>Rent_Roll!AN14</f>
        <v>0</v>
      </c>
      <c r="AS13" s="31">
        <f>Rent_Roll!AO14</f>
        <v>0</v>
      </c>
      <c r="AT13" s="31">
        <f>Rent_Roll!AP14</f>
        <v>0</v>
      </c>
      <c r="AU13" s="31">
        <f>Rent_Roll!AQ14</f>
        <v>0</v>
      </c>
      <c r="AV13" s="31">
        <f>Rent_Roll!AR14</f>
        <v>0</v>
      </c>
      <c r="AW13" s="31">
        <f>Rent_Roll!AS14</f>
        <v>0</v>
      </c>
      <c r="AX13" s="31">
        <f>Rent_Roll!AT14</f>
        <v>0</v>
      </c>
      <c r="AY13" s="31">
        <f>Rent_Roll!AU14</f>
        <v>0</v>
      </c>
      <c r="AZ13" s="31">
        <f>Rent_Roll!AV14</f>
        <v>0</v>
      </c>
      <c r="BA13" s="31">
        <f>Rent_Roll!AW14</f>
        <v>0</v>
      </c>
      <c r="BB13" s="31">
        <f>Rent_Roll!AX14</f>
        <v>0</v>
      </c>
      <c r="BC13" s="31">
        <f>Rent_Roll!AY14</f>
        <v>0</v>
      </c>
      <c r="BD13" s="31">
        <f>Rent_Roll!AZ14</f>
        <v>0</v>
      </c>
      <c r="BE13" s="31">
        <f>Rent_Roll!BA14</f>
        <v>0</v>
      </c>
      <c r="BF13" s="31">
        <f>Rent_Roll!BB14</f>
        <v>0</v>
      </c>
      <c r="BG13" s="31">
        <f>Rent_Roll!BC14</f>
        <v>0</v>
      </c>
      <c r="BH13" s="31">
        <f>Rent_Roll!BD14</f>
        <v>0</v>
      </c>
      <c r="BI13" s="31">
        <f>Rent_Roll!BE14</f>
        <v>0</v>
      </c>
      <c r="BJ13" s="31">
        <f>Rent_Roll!BF14</f>
        <v>0</v>
      </c>
      <c r="BK13" s="31">
        <f>Rent_Roll!BG14</f>
        <v>0</v>
      </c>
      <c r="BL13" s="31">
        <f>Rent_Roll!BH14</f>
        <v>0</v>
      </c>
      <c r="BM13" s="31">
        <f>Rent_Roll!BI14</f>
        <v>0</v>
      </c>
      <c r="BN13" s="31">
        <f>Rent_Roll!BJ14</f>
        <v>0</v>
      </c>
      <c r="BO13" s="31">
        <f>Rent_Roll!BK14</f>
        <v>0</v>
      </c>
      <c r="BP13" s="31">
        <f>Rent_Roll!BL14</f>
        <v>0</v>
      </c>
      <c r="BQ13" s="31">
        <f>Rent_Roll!BM14</f>
        <v>0</v>
      </c>
      <c r="BR13" s="31">
        <f>Rent_Roll!BN14</f>
        <v>0</v>
      </c>
      <c r="BS13" s="31">
        <f>Rent_Roll!BO14</f>
        <v>0</v>
      </c>
      <c r="BT13" s="31">
        <f>Rent_Roll!BP14</f>
        <v>0</v>
      </c>
      <c r="BU13" s="31">
        <f>Rent_Roll!BQ14</f>
        <v>0</v>
      </c>
      <c r="BV13" s="31">
        <f>Rent_Roll!BR14</f>
        <v>0</v>
      </c>
      <c r="BW13" s="31">
        <f>Rent_Roll!BS14</f>
        <v>0</v>
      </c>
      <c r="BX13" s="31">
        <f>Rent_Roll!BT14</f>
        <v>0</v>
      </c>
      <c r="BY13" s="31">
        <f>Rent_Roll!BU14</f>
        <v>0</v>
      </c>
      <c r="BZ13" s="31">
        <f>Rent_Roll!BV14</f>
        <v>0</v>
      </c>
      <c r="CA13" s="31">
        <f>Rent_Roll!BW14</f>
        <v>0</v>
      </c>
      <c r="CB13" s="31">
        <f>Rent_Roll!BX14</f>
        <v>0</v>
      </c>
      <c r="CC13" s="31">
        <f>Rent_Roll!BY14</f>
        <v>0</v>
      </c>
      <c r="CD13" s="31">
        <f>Rent_Roll!BZ14</f>
        <v>0</v>
      </c>
      <c r="CE13" s="31">
        <f>Rent_Roll!CA14</f>
        <v>0</v>
      </c>
      <c r="CF13" s="31">
        <f>Rent_Roll!CB14</f>
        <v>0</v>
      </c>
      <c r="CG13" s="31">
        <f>Rent_Roll!CC14</f>
        <v>0</v>
      </c>
      <c r="CH13" s="31">
        <f>Rent_Roll!CD14</f>
        <v>0</v>
      </c>
      <c r="CI13" s="31">
        <f>Rent_Roll!CE14</f>
        <v>0</v>
      </c>
      <c r="CJ13" s="31">
        <f>Rent_Roll!CF14</f>
        <v>0</v>
      </c>
      <c r="CK13" s="31">
        <f>Rent_Roll!CG14</f>
        <v>0</v>
      </c>
      <c r="CL13" s="31">
        <f>Rent_Roll!CH14</f>
        <v>0</v>
      </c>
      <c r="CM13" s="31">
        <f>Rent_Roll!CI14</f>
        <v>0</v>
      </c>
      <c r="CN13" s="31">
        <f>Rent_Roll!CJ14</f>
        <v>0</v>
      </c>
      <c r="CO13" s="31">
        <f>Rent_Roll!CK14</f>
        <v>0</v>
      </c>
      <c r="CP13" s="31">
        <f>Rent_Roll!CL14</f>
        <v>0</v>
      </c>
      <c r="CQ13" s="31">
        <f>Rent_Roll!CM14</f>
        <v>0</v>
      </c>
      <c r="CR13" s="31">
        <f>Rent_Roll!CN14</f>
        <v>0</v>
      </c>
      <c r="CS13" s="31">
        <f>Rent_Roll!CO14</f>
        <v>0</v>
      </c>
      <c r="CT13" s="31">
        <f>Rent_Roll!CP14</f>
        <v>0</v>
      </c>
      <c r="CU13" s="31">
        <f>Rent_Roll!CQ14</f>
        <v>0</v>
      </c>
      <c r="CV13" s="31">
        <f>Rent_Roll!CR14</f>
        <v>0</v>
      </c>
      <c r="CW13" s="31">
        <f>Rent_Roll!CS14</f>
        <v>0</v>
      </c>
      <c r="CX13" s="31">
        <f>Rent_Roll!CT14</f>
        <v>0</v>
      </c>
      <c r="CY13" s="31">
        <f>Rent_Roll!CU14</f>
        <v>0</v>
      </c>
      <c r="CZ13" s="31">
        <f>Rent_Roll!CV14</f>
        <v>0</v>
      </c>
      <c r="DA13" s="31">
        <f>Rent_Roll!CW14</f>
        <v>0</v>
      </c>
      <c r="DB13" s="31">
        <f>Rent_Roll!CX14</f>
        <v>0</v>
      </c>
      <c r="DC13" s="31">
        <f>Rent_Roll!CY14</f>
        <v>0</v>
      </c>
      <c r="DD13" s="31">
        <f>Rent_Roll!CZ14</f>
        <v>0</v>
      </c>
      <c r="DE13" s="31">
        <f>Rent_Roll!DA14</f>
        <v>0</v>
      </c>
      <c r="DF13" s="31">
        <f>Rent_Roll!DB14</f>
        <v>0</v>
      </c>
      <c r="DG13" s="31">
        <f>Rent_Roll!DC14</f>
        <v>0</v>
      </c>
      <c r="DH13" s="31">
        <f>Rent_Roll!DD14</f>
        <v>0</v>
      </c>
      <c r="DI13" s="31">
        <f>Rent_Roll!DE14</f>
        <v>0</v>
      </c>
      <c r="DJ13" s="31">
        <f>Rent_Roll!DF14</f>
        <v>0</v>
      </c>
      <c r="DK13" s="31">
        <f>Rent_Roll!DG14</f>
        <v>0</v>
      </c>
      <c r="DL13" s="31">
        <f>Rent_Roll!DH14</f>
        <v>0</v>
      </c>
      <c r="DM13" s="31">
        <f>Rent_Roll!DI14</f>
        <v>0</v>
      </c>
      <c r="DN13" s="31">
        <f>Rent_Roll!DJ14</f>
        <v>0</v>
      </c>
      <c r="DO13" s="31">
        <f>Rent_Roll!DK14</f>
        <v>0</v>
      </c>
      <c r="DP13" s="31">
        <f>Rent_Roll!DL14</f>
        <v>0</v>
      </c>
      <c r="DQ13" s="31">
        <f>Rent_Roll!DM14</f>
        <v>0</v>
      </c>
      <c r="DR13" s="31">
        <f>Rent_Roll!DN14</f>
        <v>0</v>
      </c>
      <c r="DS13" s="31">
        <f>Rent_Roll!DO14</f>
        <v>0</v>
      </c>
      <c r="DT13" s="31">
        <f>Rent_Roll!DP14</f>
        <v>0</v>
      </c>
      <c r="DU13" s="31">
        <f>Rent_Roll!DQ14</f>
        <v>0</v>
      </c>
      <c r="DV13" s="31">
        <f>Rent_Roll!DR14</f>
        <v>0</v>
      </c>
      <c r="DW13" s="31">
        <f>Rent_Roll!DS14</f>
        <v>0</v>
      </c>
      <c r="DX13" s="31">
        <f>Rent_Roll!DT14</f>
        <v>0</v>
      </c>
      <c r="DY13" s="31">
        <f>Rent_Roll!DU14</f>
        <v>0</v>
      </c>
      <c r="DZ13" s="31">
        <f>Rent_Roll!DV14</f>
        <v>0</v>
      </c>
      <c r="EA13" s="31">
        <f>Rent_Roll!DW14</f>
        <v>0</v>
      </c>
      <c r="EB13" s="31">
        <f>Rent_Roll!DX14</f>
        <v>0</v>
      </c>
      <c r="EC13" s="31">
        <f>Rent_Roll!DY14</f>
        <v>0</v>
      </c>
      <c r="ED13" s="31">
        <f>Rent_Roll!DZ14</f>
        <v>0</v>
      </c>
      <c r="EE13" s="31">
        <f>Rent_Roll!EA14</f>
        <v>0</v>
      </c>
      <c r="EF13" s="31">
        <f>Rent_Roll!EB14</f>
        <v>0</v>
      </c>
      <c r="EG13" s="31">
        <f>Rent_Roll!EC14</f>
        <v>0</v>
      </c>
      <c r="EH13" s="31">
        <f>Rent_Roll!ED14</f>
        <v>0</v>
      </c>
      <c r="EI13" s="31">
        <f>Rent_Roll!EE14</f>
        <v>0</v>
      </c>
      <c r="EJ13" s="31">
        <f>Rent_Roll!EF14</f>
        <v>0</v>
      </c>
      <c r="EK13" s="31">
        <f>Rent_Roll!EG14</f>
        <v>0</v>
      </c>
      <c r="EL13" s="31">
        <f>Rent_Roll!EH14</f>
        <v>0</v>
      </c>
      <c r="EM13" s="31">
        <f>Rent_Roll!EI14</f>
        <v>0</v>
      </c>
      <c r="EN13" s="31">
        <f>Rent_Roll!EJ14</f>
        <v>0</v>
      </c>
      <c r="EO13" s="31">
        <f>Rent_Roll!EK14</f>
        <v>0</v>
      </c>
      <c r="EP13" s="31">
        <f>Rent_Roll!EL14</f>
        <v>0</v>
      </c>
      <c r="EQ13" s="27"/>
    </row>
    <row r="14" spans="1:147" ht="15.75" customHeight="1" x14ac:dyDescent="0.2">
      <c r="B14" s="7" t="str">
        <f>Rent_Roll!C15</f>
        <v xml:space="preserve">Tenant Insurance </v>
      </c>
      <c r="Z14" s="3"/>
      <c r="AA14" s="31">
        <f>Rent_Roll!W15</f>
        <v>0</v>
      </c>
      <c r="AB14" s="31">
        <f>Rent_Roll!X15</f>
        <v>0</v>
      </c>
      <c r="AC14" s="31">
        <f>Rent_Roll!Y15</f>
        <v>0</v>
      </c>
      <c r="AD14" s="31">
        <f>Rent_Roll!Z15</f>
        <v>0</v>
      </c>
      <c r="AE14" s="31">
        <f>Rent_Roll!AA15</f>
        <v>0</v>
      </c>
      <c r="AF14" s="31">
        <f>Rent_Roll!AB15</f>
        <v>0</v>
      </c>
      <c r="AG14" s="31">
        <f>Rent_Roll!AC15</f>
        <v>0</v>
      </c>
      <c r="AH14" s="31">
        <f>Rent_Roll!AD15</f>
        <v>0</v>
      </c>
      <c r="AI14" s="31">
        <f>Rent_Roll!AE15</f>
        <v>0</v>
      </c>
      <c r="AJ14" s="31">
        <f>Rent_Roll!AF15</f>
        <v>0</v>
      </c>
      <c r="AK14" s="31">
        <f>Rent_Roll!AG15</f>
        <v>0</v>
      </c>
      <c r="AL14" s="31">
        <f>Rent_Roll!AH15</f>
        <v>0</v>
      </c>
      <c r="AM14" s="31">
        <f>Rent_Roll!AI15</f>
        <v>0</v>
      </c>
      <c r="AN14" s="31">
        <f>Rent_Roll!AJ15</f>
        <v>0</v>
      </c>
      <c r="AO14" s="31">
        <f>Rent_Roll!AK15</f>
        <v>0</v>
      </c>
      <c r="AP14" s="31">
        <f>Rent_Roll!AL15</f>
        <v>0</v>
      </c>
      <c r="AQ14" s="31">
        <f>Rent_Roll!AM15</f>
        <v>0</v>
      </c>
      <c r="AR14" s="31">
        <f>Rent_Roll!AN15</f>
        <v>0</v>
      </c>
      <c r="AS14" s="31">
        <f>Rent_Roll!AO15</f>
        <v>0</v>
      </c>
      <c r="AT14" s="31">
        <f>Rent_Roll!AP15</f>
        <v>0</v>
      </c>
      <c r="AU14" s="31">
        <f>Rent_Roll!AQ15</f>
        <v>0</v>
      </c>
      <c r="AV14" s="31">
        <f>Rent_Roll!AR15</f>
        <v>0</v>
      </c>
      <c r="AW14" s="31">
        <f>Rent_Roll!AS15</f>
        <v>0</v>
      </c>
      <c r="AX14" s="31">
        <f>Rent_Roll!AT15</f>
        <v>0</v>
      </c>
      <c r="AY14" s="31">
        <f>Rent_Roll!AU15</f>
        <v>0</v>
      </c>
      <c r="AZ14" s="31">
        <f>Rent_Roll!AV15</f>
        <v>0</v>
      </c>
      <c r="BA14" s="31">
        <f>Rent_Roll!AW15</f>
        <v>0</v>
      </c>
      <c r="BB14" s="31">
        <f>Rent_Roll!AX15</f>
        <v>0</v>
      </c>
      <c r="BC14" s="31">
        <f>Rent_Roll!AY15</f>
        <v>0</v>
      </c>
      <c r="BD14" s="31">
        <f>Rent_Roll!AZ15</f>
        <v>0</v>
      </c>
      <c r="BE14" s="31">
        <f>Rent_Roll!BA15</f>
        <v>0</v>
      </c>
      <c r="BF14" s="31">
        <f>Rent_Roll!BB15</f>
        <v>0</v>
      </c>
      <c r="BG14" s="31">
        <f>Rent_Roll!BC15</f>
        <v>0</v>
      </c>
      <c r="BH14" s="31">
        <f>Rent_Roll!BD15</f>
        <v>0</v>
      </c>
      <c r="BI14" s="31">
        <f>Rent_Roll!BE15</f>
        <v>0</v>
      </c>
      <c r="BJ14" s="31">
        <f>Rent_Roll!BF15</f>
        <v>0</v>
      </c>
      <c r="BK14" s="31">
        <f>Rent_Roll!BG15</f>
        <v>0</v>
      </c>
      <c r="BL14" s="31">
        <f>Rent_Roll!BH15</f>
        <v>0</v>
      </c>
      <c r="BM14" s="31">
        <f>Rent_Roll!BI15</f>
        <v>0</v>
      </c>
      <c r="BN14" s="31">
        <f>Rent_Roll!BJ15</f>
        <v>0</v>
      </c>
      <c r="BO14" s="31">
        <f>Rent_Roll!BK15</f>
        <v>0</v>
      </c>
      <c r="BP14" s="31">
        <f>Rent_Roll!BL15</f>
        <v>0</v>
      </c>
      <c r="BQ14" s="31">
        <f>Rent_Roll!BM15</f>
        <v>0</v>
      </c>
      <c r="BR14" s="31">
        <f>Rent_Roll!BN15</f>
        <v>0</v>
      </c>
      <c r="BS14" s="31">
        <f>Rent_Roll!BO15</f>
        <v>0</v>
      </c>
      <c r="BT14" s="31">
        <f>Rent_Roll!BP15</f>
        <v>0</v>
      </c>
      <c r="BU14" s="31">
        <f>Rent_Roll!BQ15</f>
        <v>0</v>
      </c>
      <c r="BV14" s="31">
        <f>Rent_Roll!BR15</f>
        <v>0</v>
      </c>
      <c r="BW14" s="31">
        <f>Rent_Roll!BS15</f>
        <v>0</v>
      </c>
      <c r="BX14" s="31">
        <f>Rent_Roll!BT15</f>
        <v>0</v>
      </c>
      <c r="BY14" s="31">
        <f>Rent_Roll!BU15</f>
        <v>0</v>
      </c>
      <c r="BZ14" s="31">
        <f>Rent_Roll!BV15</f>
        <v>0</v>
      </c>
      <c r="CA14" s="31">
        <f>Rent_Roll!BW15</f>
        <v>0</v>
      </c>
      <c r="CB14" s="31">
        <f>Rent_Roll!BX15</f>
        <v>0</v>
      </c>
      <c r="CC14" s="31">
        <f>Rent_Roll!BY15</f>
        <v>0</v>
      </c>
      <c r="CD14" s="31">
        <f>Rent_Roll!BZ15</f>
        <v>0</v>
      </c>
      <c r="CE14" s="31">
        <f>Rent_Roll!CA15</f>
        <v>0</v>
      </c>
      <c r="CF14" s="31">
        <f>Rent_Roll!CB15</f>
        <v>0</v>
      </c>
      <c r="CG14" s="31">
        <f>Rent_Roll!CC15</f>
        <v>0</v>
      </c>
      <c r="CH14" s="31">
        <f>Rent_Roll!CD15</f>
        <v>0</v>
      </c>
      <c r="CI14" s="31">
        <f>Rent_Roll!CE15</f>
        <v>0</v>
      </c>
      <c r="CJ14" s="31">
        <f>Rent_Roll!CF15</f>
        <v>0</v>
      </c>
      <c r="CK14" s="31">
        <f>Rent_Roll!CG15</f>
        <v>0</v>
      </c>
      <c r="CL14" s="31">
        <f>Rent_Roll!CH15</f>
        <v>0</v>
      </c>
      <c r="CM14" s="31">
        <f>Rent_Roll!CI15</f>
        <v>0</v>
      </c>
      <c r="CN14" s="31">
        <f>Rent_Roll!CJ15</f>
        <v>0</v>
      </c>
      <c r="CO14" s="31">
        <f>Rent_Roll!CK15</f>
        <v>0</v>
      </c>
      <c r="CP14" s="31">
        <f>Rent_Roll!CL15</f>
        <v>0</v>
      </c>
      <c r="CQ14" s="31">
        <f>Rent_Roll!CM15</f>
        <v>0</v>
      </c>
      <c r="CR14" s="31">
        <f>Rent_Roll!CN15</f>
        <v>0</v>
      </c>
      <c r="CS14" s="31">
        <f>Rent_Roll!CO15</f>
        <v>0</v>
      </c>
      <c r="CT14" s="31">
        <f>Rent_Roll!CP15</f>
        <v>0</v>
      </c>
      <c r="CU14" s="31">
        <f>Rent_Roll!CQ15</f>
        <v>0</v>
      </c>
      <c r="CV14" s="31">
        <f>Rent_Roll!CR15</f>
        <v>0</v>
      </c>
      <c r="CW14" s="31">
        <f>Rent_Roll!CS15</f>
        <v>0</v>
      </c>
      <c r="CX14" s="31">
        <f>Rent_Roll!CT15</f>
        <v>0</v>
      </c>
      <c r="CY14" s="31">
        <f>Rent_Roll!CU15</f>
        <v>0</v>
      </c>
      <c r="CZ14" s="31">
        <f>Rent_Roll!CV15</f>
        <v>0</v>
      </c>
      <c r="DA14" s="31">
        <f>Rent_Roll!CW15</f>
        <v>0</v>
      </c>
      <c r="DB14" s="31">
        <f>Rent_Roll!CX15</f>
        <v>0</v>
      </c>
      <c r="DC14" s="31">
        <f>Rent_Roll!CY15</f>
        <v>0</v>
      </c>
      <c r="DD14" s="31">
        <f>Rent_Roll!CZ15</f>
        <v>0</v>
      </c>
      <c r="DE14" s="31">
        <f>Rent_Roll!DA15</f>
        <v>0</v>
      </c>
      <c r="DF14" s="31">
        <f>Rent_Roll!DB15</f>
        <v>0</v>
      </c>
      <c r="DG14" s="31">
        <f>Rent_Roll!DC15</f>
        <v>0</v>
      </c>
      <c r="DH14" s="31">
        <f>Rent_Roll!DD15</f>
        <v>0</v>
      </c>
      <c r="DI14" s="31">
        <f>Rent_Roll!DE15</f>
        <v>0</v>
      </c>
      <c r="DJ14" s="31">
        <f>Rent_Roll!DF15</f>
        <v>0</v>
      </c>
      <c r="DK14" s="31">
        <f>Rent_Roll!DG15</f>
        <v>0</v>
      </c>
      <c r="DL14" s="31">
        <f>Rent_Roll!DH15</f>
        <v>0</v>
      </c>
      <c r="DM14" s="31">
        <f>Rent_Roll!DI15</f>
        <v>0</v>
      </c>
      <c r="DN14" s="31">
        <f>Rent_Roll!DJ15</f>
        <v>0</v>
      </c>
      <c r="DO14" s="31">
        <f>Rent_Roll!DK15</f>
        <v>0</v>
      </c>
      <c r="DP14" s="31">
        <f>Rent_Roll!DL15</f>
        <v>0</v>
      </c>
      <c r="DQ14" s="31">
        <f>Rent_Roll!DM15</f>
        <v>0</v>
      </c>
      <c r="DR14" s="31">
        <f>Rent_Roll!DN15</f>
        <v>0</v>
      </c>
      <c r="DS14" s="31">
        <f>Rent_Roll!DO15</f>
        <v>0</v>
      </c>
      <c r="DT14" s="31">
        <f>Rent_Roll!DP15</f>
        <v>0</v>
      </c>
      <c r="DU14" s="31">
        <f>Rent_Roll!DQ15</f>
        <v>0</v>
      </c>
      <c r="DV14" s="31">
        <f>Rent_Roll!DR15</f>
        <v>0</v>
      </c>
      <c r="DW14" s="31">
        <f>Rent_Roll!DS15</f>
        <v>0</v>
      </c>
      <c r="DX14" s="31">
        <f>Rent_Roll!DT15</f>
        <v>0</v>
      </c>
      <c r="DY14" s="31">
        <f>Rent_Roll!DU15</f>
        <v>0</v>
      </c>
      <c r="DZ14" s="31">
        <f>Rent_Roll!DV15</f>
        <v>0</v>
      </c>
      <c r="EA14" s="31">
        <f>Rent_Roll!DW15</f>
        <v>0</v>
      </c>
      <c r="EB14" s="31">
        <f>Rent_Roll!DX15</f>
        <v>0</v>
      </c>
      <c r="EC14" s="31">
        <f>Rent_Roll!DY15</f>
        <v>0</v>
      </c>
      <c r="ED14" s="31">
        <f>Rent_Roll!DZ15</f>
        <v>0</v>
      </c>
      <c r="EE14" s="31">
        <f>Rent_Roll!EA15</f>
        <v>0</v>
      </c>
      <c r="EF14" s="31">
        <f>Rent_Roll!EB15</f>
        <v>0</v>
      </c>
      <c r="EG14" s="31">
        <f>Rent_Roll!EC15</f>
        <v>0</v>
      </c>
      <c r="EH14" s="31">
        <f>Rent_Roll!ED15</f>
        <v>0</v>
      </c>
      <c r="EI14" s="31">
        <f>Rent_Roll!EE15</f>
        <v>0</v>
      </c>
      <c r="EJ14" s="31">
        <f>Rent_Roll!EF15</f>
        <v>0</v>
      </c>
      <c r="EK14" s="31">
        <f>Rent_Roll!EG15</f>
        <v>0</v>
      </c>
      <c r="EL14" s="31">
        <f>Rent_Roll!EH15</f>
        <v>0</v>
      </c>
      <c r="EM14" s="31">
        <f>Rent_Roll!EI15</f>
        <v>0</v>
      </c>
      <c r="EN14" s="31">
        <f>Rent_Roll!EJ15</f>
        <v>0</v>
      </c>
      <c r="EO14" s="31">
        <f>Rent_Roll!EK15</f>
        <v>0</v>
      </c>
      <c r="EP14" s="31">
        <f>Rent_Roll!EL15</f>
        <v>0</v>
      </c>
      <c r="EQ14" s="27"/>
    </row>
    <row r="15" spans="1:147" ht="15.75" customHeight="1" x14ac:dyDescent="0.2">
      <c r="B15" s="7" t="str">
        <f>Rent_Roll!C16</f>
        <v xml:space="preserve">Utility Billback </v>
      </c>
      <c r="Z15" s="3"/>
      <c r="AA15" s="31">
        <f>Rent_Roll!W16</f>
        <v>0</v>
      </c>
      <c r="AB15" s="31">
        <f>Rent_Roll!X16</f>
        <v>0</v>
      </c>
      <c r="AC15" s="31">
        <f>Rent_Roll!Y16</f>
        <v>0</v>
      </c>
      <c r="AD15" s="31">
        <f>Rent_Roll!Z16</f>
        <v>0</v>
      </c>
      <c r="AE15" s="31">
        <f>Rent_Roll!AA16</f>
        <v>0</v>
      </c>
      <c r="AF15" s="31">
        <f>Rent_Roll!AB16</f>
        <v>0</v>
      </c>
      <c r="AG15" s="31">
        <f>Rent_Roll!AC16</f>
        <v>0</v>
      </c>
      <c r="AH15" s="31">
        <f>Rent_Roll!AD16</f>
        <v>0</v>
      </c>
      <c r="AI15" s="31">
        <f>Rent_Roll!AE16</f>
        <v>0</v>
      </c>
      <c r="AJ15" s="31">
        <f>Rent_Roll!AF16</f>
        <v>0</v>
      </c>
      <c r="AK15" s="31">
        <f>Rent_Roll!AG16</f>
        <v>0</v>
      </c>
      <c r="AL15" s="31">
        <f>Rent_Roll!AH16</f>
        <v>0</v>
      </c>
      <c r="AM15" s="31">
        <f>Rent_Roll!AI16</f>
        <v>0</v>
      </c>
      <c r="AN15" s="31">
        <f>Rent_Roll!AJ16</f>
        <v>0</v>
      </c>
      <c r="AO15" s="31">
        <f>Rent_Roll!AK16</f>
        <v>0</v>
      </c>
      <c r="AP15" s="31">
        <f>Rent_Roll!AL16</f>
        <v>0</v>
      </c>
      <c r="AQ15" s="31">
        <f>Rent_Roll!AM16</f>
        <v>0</v>
      </c>
      <c r="AR15" s="31">
        <f>Rent_Roll!AN16</f>
        <v>0</v>
      </c>
      <c r="AS15" s="31">
        <f>Rent_Roll!AO16</f>
        <v>0</v>
      </c>
      <c r="AT15" s="31">
        <f>Rent_Roll!AP16</f>
        <v>0</v>
      </c>
      <c r="AU15" s="31">
        <f>Rent_Roll!AQ16</f>
        <v>0</v>
      </c>
      <c r="AV15" s="31">
        <f>Rent_Roll!AR16</f>
        <v>0</v>
      </c>
      <c r="AW15" s="31">
        <f>Rent_Roll!AS16</f>
        <v>0</v>
      </c>
      <c r="AX15" s="31">
        <f>Rent_Roll!AT16</f>
        <v>0</v>
      </c>
      <c r="AY15" s="31">
        <f>Rent_Roll!AU16</f>
        <v>0</v>
      </c>
      <c r="AZ15" s="31">
        <f>Rent_Roll!AV16</f>
        <v>0</v>
      </c>
      <c r="BA15" s="31">
        <f>Rent_Roll!AW16</f>
        <v>0</v>
      </c>
      <c r="BB15" s="31">
        <f>Rent_Roll!AX16</f>
        <v>0</v>
      </c>
      <c r="BC15" s="31">
        <f>Rent_Roll!AY16</f>
        <v>0</v>
      </c>
      <c r="BD15" s="31">
        <f>Rent_Roll!AZ16</f>
        <v>0</v>
      </c>
      <c r="BE15" s="31">
        <f>Rent_Roll!BA16</f>
        <v>0</v>
      </c>
      <c r="BF15" s="31">
        <f>Rent_Roll!BB16</f>
        <v>0</v>
      </c>
      <c r="BG15" s="31">
        <f>Rent_Roll!BC16</f>
        <v>0</v>
      </c>
      <c r="BH15" s="31">
        <f>Rent_Roll!BD16</f>
        <v>0</v>
      </c>
      <c r="BI15" s="31">
        <f>Rent_Roll!BE16</f>
        <v>0</v>
      </c>
      <c r="BJ15" s="31">
        <f>Rent_Roll!BF16</f>
        <v>0</v>
      </c>
      <c r="BK15" s="31">
        <f>Rent_Roll!BG16</f>
        <v>0</v>
      </c>
      <c r="BL15" s="31">
        <f>Rent_Roll!BH16</f>
        <v>0</v>
      </c>
      <c r="BM15" s="31">
        <f>Rent_Roll!BI16</f>
        <v>0</v>
      </c>
      <c r="BN15" s="31">
        <f>Rent_Roll!BJ16</f>
        <v>0</v>
      </c>
      <c r="BO15" s="31">
        <f>Rent_Roll!BK16</f>
        <v>0</v>
      </c>
      <c r="BP15" s="31">
        <f>Rent_Roll!BL16</f>
        <v>0</v>
      </c>
      <c r="BQ15" s="31">
        <f>Rent_Roll!BM16</f>
        <v>0</v>
      </c>
      <c r="BR15" s="31">
        <f>Rent_Roll!BN16</f>
        <v>0</v>
      </c>
      <c r="BS15" s="31">
        <f>Rent_Roll!BO16</f>
        <v>0</v>
      </c>
      <c r="BT15" s="31">
        <f>Rent_Roll!BP16</f>
        <v>0</v>
      </c>
      <c r="BU15" s="31">
        <f>Rent_Roll!BQ16</f>
        <v>0</v>
      </c>
      <c r="BV15" s="31">
        <f>Rent_Roll!BR16</f>
        <v>0</v>
      </c>
      <c r="BW15" s="31">
        <f>Rent_Roll!BS16</f>
        <v>0</v>
      </c>
      <c r="BX15" s="31">
        <f>Rent_Roll!BT16</f>
        <v>0</v>
      </c>
      <c r="BY15" s="31">
        <f>Rent_Roll!BU16</f>
        <v>0</v>
      </c>
      <c r="BZ15" s="31">
        <f>Rent_Roll!BV16</f>
        <v>0</v>
      </c>
      <c r="CA15" s="31">
        <f>Rent_Roll!BW16</f>
        <v>0</v>
      </c>
      <c r="CB15" s="31">
        <f>Rent_Roll!BX16</f>
        <v>0</v>
      </c>
      <c r="CC15" s="31">
        <f>Rent_Roll!BY16</f>
        <v>0</v>
      </c>
      <c r="CD15" s="31">
        <f>Rent_Roll!BZ16</f>
        <v>0</v>
      </c>
      <c r="CE15" s="31">
        <f>Rent_Roll!CA16</f>
        <v>0</v>
      </c>
      <c r="CF15" s="31">
        <f>Rent_Roll!CB16</f>
        <v>0</v>
      </c>
      <c r="CG15" s="31">
        <f>Rent_Roll!CC16</f>
        <v>0</v>
      </c>
      <c r="CH15" s="31">
        <f>Rent_Roll!CD16</f>
        <v>0</v>
      </c>
      <c r="CI15" s="31">
        <f>Rent_Roll!CE16</f>
        <v>0</v>
      </c>
      <c r="CJ15" s="31">
        <f>Rent_Roll!CF16</f>
        <v>0</v>
      </c>
      <c r="CK15" s="31">
        <f>Rent_Roll!CG16</f>
        <v>0</v>
      </c>
      <c r="CL15" s="31">
        <f>Rent_Roll!CH16</f>
        <v>0</v>
      </c>
      <c r="CM15" s="31">
        <f>Rent_Roll!CI16</f>
        <v>0</v>
      </c>
      <c r="CN15" s="31">
        <f>Rent_Roll!CJ16</f>
        <v>0</v>
      </c>
      <c r="CO15" s="31">
        <f>Rent_Roll!CK16</f>
        <v>0</v>
      </c>
      <c r="CP15" s="31">
        <f>Rent_Roll!CL16</f>
        <v>0</v>
      </c>
      <c r="CQ15" s="31">
        <f>Rent_Roll!CM16</f>
        <v>0</v>
      </c>
      <c r="CR15" s="31">
        <f>Rent_Roll!CN16</f>
        <v>0</v>
      </c>
      <c r="CS15" s="31">
        <f>Rent_Roll!CO16</f>
        <v>0</v>
      </c>
      <c r="CT15" s="31">
        <f>Rent_Roll!CP16</f>
        <v>0</v>
      </c>
      <c r="CU15" s="31">
        <f>Rent_Roll!CQ16</f>
        <v>0</v>
      </c>
      <c r="CV15" s="31">
        <f>Rent_Roll!CR16</f>
        <v>0</v>
      </c>
      <c r="CW15" s="31">
        <f>Rent_Roll!CS16</f>
        <v>0</v>
      </c>
      <c r="CX15" s="31">
        <f>Rent_Roll!CT16</f>
        <v>0</v>
      </c>
      <c r="CY15" s="31">
        <f>Rent_Roll!CU16</f>
        <v>0</v>
      </c>
      <c r="CZ15" s="31">
        <f>Rent_Roll!CV16</f>
        <v>0</v>
      </c>
      <c r="DA15" s="31">
        <f>Rent_Roll!CW16</f>
        <v>0</v>
      </c>
      <c r="DB15" s="31">
        <f>Rent_Roll!CX16</f>
        <v>0</v>
      </c>
      <c r="DC15" s="31">
        <f>Rent_Roll!CY16</f>
        <v>0</v>
      </c>
      <c r="DD15" s="31">
        <f>Rent_Roll!CZ16</f>
        <v>0</v>
      </c>
      <c r="DE15" s="31">
        <f>Rent_Roll!DA16</f>
        <v>0</v>
      </c>
      <c r="DF15" s="31">
        <f>Rent_Roll!DB16</f>
        <v>0</v>
      </c>
      <c r="DG15" s="31">
        <f>Rent_Roll!DC16</f>
        <v>0</v>
      </c>
      <c r="DH15" s="31">
        <f>Rent_Roll!DD16</f>
        <v>0</v>
      </c>
      <c r="DI15" s="31">
        <f>Rent_Roll!DE16</f>
        <v>0</v>
      </c>
      <c r="DJ15" s="31">
        <f>Rent_Roll!DF16</f>
        <v>0</v>
      </c>
      <c r="DK15" s="31">
        <f>Rent_Roll!DG16</f>
        <v>0</v>
      </c>
      <c r="DL15" s="31">
        <f>Rent_Roll!DH16</f>
        <v>0</v>
      </c>
      <c r="DM15" s="31">
        <f>Rent_Roll!DI16</f>
        <v>0</v>
      </c>
      <c r="DN15" s="31">
        <f>Rent_Roll!DJ16</f>
        <v>0</v>
      </c>
      <c r="DO15" s="31">
        <f>Rent_Roll!DK16</f>
        <v>0</v>
      </c>
      <c r="DP15" s="31">
        <f>Rent_Roll!DL16</f>
        <v>0</v>
      </c>
      <c r="DQ15" s="31">
        <f>Rent_Roll!DM16</f>
        <v>0</v>
      </c>
      <c r="DR15" s="31">
        <f>Rent_Roll!DN16</f>
        <v>0</v>
      </c>
      <c r="DS15" s="31">
        <f>Rent_Roll!DO16</f>
        <v>0</v>
      </c>
      <c r="DT15" s="31">
        <f>Rent_Roll!DP16</f>
        <v>0</v>
      </c>
      <c r="DU15" s="31">
        <f>Rent_Roll!DQ16</f>
        <v>0</v>
      </c>
      <c r="DV15" s="31">
        <f>Rent_Roll!DR16</f>
        <v>0</v>
      </c>
      <c r="DW15" s="31">
        <f>Rent_Roll!DS16</f>
        <v>0</v>
      </c>
      <c r="DX15" s="31">
        <f>Rent_Roll!DT16</f>
        <v>0</v>
      </c>
      <c r="DY15" s="31">
        <f>Rent_Roll!DU16</f>
        <v>0</v>
      </c>
      <c r="DZ15" s="31">
        <f>Rent_Roll!DV16</f>
        <v>0</v>
      </c>
      <c r="EA15" s="31">
        <f>Rent_Roll!DW16</f>
        <v>0</v>
      </c>
      <c r="EB15" s="31">
        <f>Rent_Roll!DX16</f>
        <v>0</v>
      </c>
      <c r="EC15" s="31">
        <f>Rent_Roll!DY16</f>
        <v>0</v>
      </c>
      <c r="ED15" s="31">
        <f>Rent_Roll!DZ16</f>
        <v>0</v>
      </c>
      <c r="EE15" s="31">
        <f>Rent_Roll!EA16</f>
        <v>0</v>
      </c>
      <c r="EF15" s="31">
        <f>Rent_Roll!EB16</f>
        <v>0</v>
      </c>
      <c r="EG15" s="31">
        <f>Rent_Roll!EC16</f>
        <v>0</v>
      </c>
      <c r="EH15" s="31">
        <f>Rent_Roll!ED16</f>
        <v>0</v>
      </c>
      <c r="EI15" s="31">
        <f>Rent_Roll!EE16</f>
        <v>0</v>
      </c>
      <c r="EJ15" s="31">
        <f>Rent_Roll!EF16</f>
        <v>0</v>
      </c>
      <c r="EK15" s="31">
        <f>Rent_Roll!EG16</f>
        <v>0</v>
      </c>
      <c r="EL15" s="31">
        <f>Rent_Roll!EH16</f>
        <v>0</v>
      </c>
      <c r="EM15" s="31">
        <f>Rent_Roll!EI16</f>
        <v>0</v>
      </c>
      <c r="EN15" s="31">
        <f>Rent_Roll!EJ16</f>
        <v>0</v>
      </c>
      <c r="EO15" s="31">
        <f>Rent_Roll!EK16</f>
        <v>0</v>
      </c>
      <c r="EP15" s="31">
        <f>Rent_Roll!EL16</f>
        <v>0</v>
      </c>
      <c r="EQ15" s="27"/>
    </row>
    <row r="16" spans="1:147" ht="15.75" customHeight="1" x14ac:dyDescent="0.2">
      <c r="B16" s="7" t="str">
        <f>Rent_Roll!C17</f>
        <v xml:space="preserve">Move-Out Charges </v>
      </c>
      <c r="Z16" s="3"/>
      <c r="AA16" s="31">
        <f>Rent_Roll!W17</f>
        <v>0</v>
      </c>
      <c r="AB16" s="31">
        <f>Rent_Roll!X17</f>
        <v>0</v>
      </c>
      <c r="AC16" s="31">
        <f>Rent_Roll!Y17</f>
        <v>0</v>
      </c>
      <c r="AD16" s="31">
        <f>Rent_Roll!Z17</f>
        <v>0</v>
      </c>
      <c r="AE16" s="31">
        <f>Rent_Roll!AA17</f>
        <v>0</v>
      </c>
      <c r="AF16" s="31">
        <f>Rent_Roll!AB17</f>
        <v>0</v>
      </c>
      <c r="AG16" s="31">
        <f>Rent_Roll!AC17</f>
        <v>0</v>
      </c>
      <c r="AH16" s="31">
        <f>Rent_Roll!AD17</f>
        <v>0</v>
      </c>
      <c r="AI16" s="31">
        <f>Rent_Roll!AE17</f>
        <v>0</v>
      </c>
      <c r="AJ16" s="31">
        <f>Rent_Roll!AF17</f>
        <v>0</v>
      </c>
      <c r="AK16" s="31">
        <f>Rent_Roll!AG17</f>
        <v>0</v>
      </c>
      <c r="AL16" s="31">
        <f>Rent_Roll!AH17</f>
        <v>0</v>
      </c>
      <c r="AM16" s="31">
        <f>Rent_Roll!AI17</f>
        <v>0</v>
      </c>
      <c r="AN16" s="31">
        <f>Rent_Roll!AJ17</f>
        <v>0</v>
      </c>
      <c r="AO16" s="31">
        <f>Rent_Roll!AK17</f>
        <v>0</v>
      </c>
      <c r="AP16" s="31">
        <f>Rent_Roll!AL17</f>
        <v>0</v>
      </c>
      <c r="AQ16" s="31">
        <f>Rent_Roll!AM17</f>
        <v>0</v>
      </c>
      <c r="AR16" s="31">
        <f>Rent_Roll!AN17</f>
        <v>0</v>
      </c>
      <c r="AS16" s="31">
        <f>Rent_Roll!AO17</f>
        <v>0</v>
      </c>
      <c r="AT16" s="31">
        <f>Rent_Roll!AP17</f>
        <v>0</v>
      </c>
      <c r="AU16" s="31">
        <f>Rent_Roll!AQ17</f>
        <v>0</v>
      </c>
      <c r="AV16" s="31">
        <f>Rent_Roll!AR17</f>
        <v>0</v>
      </c>
      <c r="AW16" s="31">
        <f>Rent_Roll!AS17</f>
        <v>0</v>
      </c>
      <c r="AX16" s="31">
        <f>Rent_Roll!AT17</f>
        <v>0</v>
      </c>
      <c r="AY16" s="31">
        <f>Rent_Roll!AU17</f>
        <v>0</v>
      </c>
      <c r="AZ16" s="31">
        <f>Rent_Roll!AV17</f>
        <v>0</v>
      </c>
      <c r="BA16" s="31">
        <f>Rent_Roll!AW17</f>
        <v>0</v>
      </c>
      <c r="BB16" s="31">
        <f>Rent_Roll!AX17</f>
        <v>0</v>
      </c>
      <c r="BC16" s="31">
        <f>Rent_Roll!AY17</f>
        <v>0</v>
      </c>
      <c r="BD16" s="31">
        <f>Rent_Roll!AZ17</f>
        <v>0</v>
      </c>
      <c r="BE16" s="31">
        <f>Rent_Roll!BA17</f>
        <v>0</v>
      </c>
      <c r="BF16" s="31">
        <f>Rent_Roll!BB17</f>
        <v>0</v>
      </c>
      <c r="BG16" s="31">
        <f>Rent_Roll!BC17</f>
        <v>0</v>
      </c>
      <c r="BH16" s="31">
        <f>Rent_Roll!BD17</f>
        <v>0</v>
      </c>
      <c r="BI16" s="31">
        <f>Rent_Roll!BE17</f>
        <v>0</v>
      </c>
      <c r="BJ16" s="31">
        <f>Rent_Roll!BF17</f>
        <v>0</v>
      </c>
      <c r="BK16" s="31">
        <f>Rent_Roll!BG17</f>
        <v>0</v>
      </c>
      <c r="BL16" s="31">
        <f>Rent_Roll!BH17</f>
        <v>0</v>
      </c>
      <c r="BM16" s="31">
        <f>Rent_Roll!BI17</f>
        <v>0</v>
      </c>
      <c r="BN16" s="31">
        <f>Rent_Roll!BJ17</f>
        <v>0</v>
      </c>
      <c r="BO16" s="31">
        <f>Rent_Roll!BK17</f>
        <v>0</v>
      </c>
      <c r="BP16" s="31">
        <f>Rent_Roll!BL17</f>
        <v>0</v>
      </c>
      <c r="BQ16" s="31">
        <f>Rent_Roll!BM17</f>
        <v>0</v>
      </c>
      <c r="BR16" s="31">
        <f>Rent_Roll!BN17</f>
        <v>0</v>
      </c>
      <c r="BS16" s="31">
        <f>Rent_Roll!BO17</f>
        <v>0</v>
      </c>
      <c r="BT16" s="31">
        <f>Rent_Roll!BP17</f>
        <v>0</v>
      </c>
      <c r="BU16" s="31">
        <f>Rent_Roll!BQ17</f>
        <v>0</v>
      </c>
      <c r="BV16" s="31">
        <f>Rent_Roll!BR17</f>
        <v>0</v>
      </c>
      <c r="BW16" s="31">
        <f>Rent_Roll!BS17</f>
        <v>0</v>
      </c>
      <c r="BX16" s="31">
        <f>Rent_Roll!BT17</f>
        <v>0</v>
      </c>
      <c r="BY16" s="31">
        <f>Rent_Roll!BU17</f>
        <v>0</v>
      </c>
      <c r="BZ16" s="31">
        <f>Rent_Roll!BV17</f>
        <v>0</v>
      </c>
      <c r="CA16" s="31">
        <f>Rent_Roll!BW17</f>
        <v>0</v>
      </c>
      <c r="CB16" s="31">
        <f>Rent_Roll!BX17</f>
        <v>0</v>
      </c>
      <c r="CC16" s="31">
        <f>Rent_Roll!BY17</f>
        <v>0</v>
      </c>
      <c r="CD16" s="31">
        <f>Rent_Roll!BZ17</f>
        <v>0</v>
      </c>
      <c r="CE16" s="31">
        <f>Rent_Roll!CA17</f>
        <v>0</v>
      </c>
      <c r="CF16" s="31">
        <f>Rent_Roll!CB17</f>
        <v>0</v>
      </c>
      <c r="CG16" s="31">
        <f>Rent_Roll!CC17</f>
        <v>0</v>
      </c>
      <c r="CH16" s="31">
        <f>Rent_Roll!CD17</f>
        <v>0</v>
      </c>
      <c r="CI16" s="31">
        <f>Rent_Roll!CE17</f>
        <v>0</v>
      </c>
      <c r="CJ16" s="31">
        <f>Rent_Roll!CF17</f>
        <v>0</v>
      </c>
      <c r="CK16" s="31">
        <f>Rent_Roll!CG17</f>
        <v>0</v>
      </c>
      <c r="CL16" s="31">
        <f>Rent_Roll!CH17</f>
        <v>0</v>
      </c>
      <c r="CM16" s="31">
        <f>Rent_Roll!CI17</f>
        <v>0</v>
      </c>
      <c r="CN16" s="31">
        <f>Rent_Roll!CJ17</f>
        <v>0</v>
      </c>
      <c r="CO16" s="31">
        <f>Rent_Roll!CK17</f>
        <v>0</v>
      </c>
      <c r="CP16" s="31">
        <f>Rent_Roll!CL17</f>
        <v>0</v>
      </c>
      <c r="CQ16" s="31">
        <f>Rent_Roll!CM17</f>
        <v>0</v>
      </c>
      <c r="CR16" s="31">
        <f>Rent_Roll!CN17</f>
        <v>0</v>
      </c>
      <c r="CS16" s="31">
        <f>Rent_Roll!CO17</f>
        <v>0</v>
      </c>
      <c r="CT16" s="31">
        <f>Rent_Roll!CP17</f>
        <v>0</v>
      </c>
      <c r="CU16" s="31">
        <f>Rent_Roll!CQ17</f>
        <v>0</v>
      </c>
      <c r="CV16" s="31">
        <f>Rent_Roll!CR17</f>
        <v>0</v>
      </c>
      <c r="CW16" s="31">
        <f>Rent_Roll!CS17</f>
        <v>0</v>
      </c>
      <c r="CX16" s="31">
        <f>Rent_Roll!CT17</f>
        <v>0</v>
      </c>
      <c r="CY16" s="31">
        <f>Rent_Roll!CU17</f>
        <v>0</v>
      </c>
      <c r="CZ16" s="31">
        <f>Rent_Roll!CV17</f>
        <v>0</v>
      </c>
      <c r="DA16" s="31">
        <f>Rent_Roll!CW17</f>
        <v>0</v>
      </c>
      <c r="DB16" s="31">
        <f>Rent_Roll!CX17</f>
        <v>0</v>
      </c>
      <c r="DC16" s="31">
        <f>Rent_Roll!CY17</f>
        <v>0</v>
      </c>
      <c r="DD16" s="31">
        <f>Rent_Roll!CZ17</f>
        <v>0</v>
      </c>
      <c r="DE16" s="31">
        <f>Rent_Roll!DA17</f>
        <v>0</v>
      </c>
      <c r="DF16" s="31">
        <f>Rent_Roll!DB17</f>
        <v>0</v>
      </c>
      <c r="DG16" s="31">
        <f>Rent_Roll!DC17</f>
        <v>0</v>
      </c>
      <c r="DH16" s="31">
        <f>Rent_Roll!DD17</f>
        <v>0</v>
      </c>
      <c r="DI16" s="31">
        <f>Rent_Roll!DE17</f>
        <v>0</v>
      </c>
      <c r="DJ16" s="31">
        <f>Rent_Roll!DF17</f>
        <v>0</v>
      </c>
      <c r="DK16" s="31">
        <f>Rent_Roll!DG17</f>
        <v>0</v>
      </c>
      <c r="DL16" s="31">
        <f>Rent_Roll!DH17</f>
        <v>0</v>
      </c>
      <c r="DM16" s="31">
        <f>Rent_Roll!DI17</f>
        <v>0</v>
      </c>
      <c r="DN16" s="31">
        <f>Rent_Roll!DJ17</f>
        <v>0</v>
      </c>
      <c r="DO16" s="31">
        <f>Rent_Roll!DK17</f>
        <v>0</v>
      </c>
      <c r="DP16" s="31">
        <f>Rent_Roll!DL17</f>
        <v>0</v>
      </c>
      <c r="DQ16" s="31">
        <f>Rent_Roll!DM17</f>
        <v>0</v>
      </c>
      <c r="DR16" s="31">
        <f>Rent_Roll!DN17</f>
        <v>0</v>
      </c>
      <c r="DS16" s="31">
        <f>Rent_Roll!DO17</f>
        <v>0</v>
      </c>
      <c r="DT16" s="31">
        <f>Rent_Roll!DP17</f>
        <v>0</v>
      </c>
      <c r="DU16" s="31">
        <f>Rent_Roll!DQ17</f>
        <v>0</v>
      </c>
      <c r="DV16" s="31">
        <f>Rent_Roll!DR17</f>
        <v>0</v>
      </c>
      <c r="DW16" s="31">
        <f>Rent_Roll!DS17</f>
        <v>0</v>
      </c>
      <c r="DX16" s="31">
        <f>Rent_Roll!DT17</f>
        <v>0</v>
      </c>
      <c r="DY16" s="31">
        <f>Rent_Roll!DU17</f>
        <v>0</v>
      </c>
      <c r="DZ16" s="31">
        <f>Rent_Roll!DV17</f>
        <v>0</v>
      </c>
      <c r="EA16" s="31">
        <f>Rent_Roll!DW17</f>
        <v>0</v>
      </c>
      <c r="EB16" s="31">
        <f>Rent_Roll!DX17</f>
        <v>0</v>
      </c>
      <c r="EC16" s="31">
        <f>Rent_Roll!DY17</f>
        <v>0</v>
      </c>
      <c r="ED16" s="31">
        <f>Rent_Roll!DZ17</f>
        <v>0</v>
      </c>
      <c r="EE16" s="31">
        <f>Rent_Roll!EA17</f>
        <v>0</v>
      </c>
      <c r="EF16" s="31">
        <f>Rent_Roll!EB17</f>
        <v>0</v>
      </c>
      <c r="EG16" s="31">
        <f>Rent_Roll!EC17</f>
        <v>0</v>
      </c>
      <c r="EH16" s="31">
        <f>Rent_Roll!ED17</f>
        <v>0</v>
      </c>
      <c r="EI16" s="31">
        <f>Rent_Roll!EE17</f>
        <v>0</v>
      </c>
      <c r="EJ16" s="31">
        <f>Rent_Roll!EF17</f>
        <v>0</v>
      </c>
      <c r="EK16" s="31">
        <f>Rent_Roll!EG17</f>
        <v>0</v>
      </c>
      <c r="EL16" s="31">
        <f>Rent_Roll!EH17</f>
        <v>0</v>
      </c>
      <c r="EM16" s="31">
        <f>Rent_Roll!EI17</f>
        <v>0</v>
      </c>
      <c r="EN16" s="31">
        <f>Rent_Roll!EJ17</f>
        <v>0</v>
      </c>
      <c r="EO16" s="31">
        <f>Rent_Roll!EK17</f>
        <v>0</v>
      </c>
      <c r="EP16" s="31">
        <f>Rent_Roll!EL17</f>
        <v>0</v>
      </c>
      <c r="EQ16" s="27"/>
    </row>
    <row r="17" spans="1:147" ht="15.75" customHeight="1" x14ac:dyDescent="0.2">
      <c r="B17" s="7" t="str">
        <f>Rent_Roll!C18</f>
        <v xml:space="preserve">Misc. Income </v>
      </c>
      <c r="Z17" s="3"/>
      <c r="AA17" s="31">
        <f>Rent_Roll!W18</f>
        <v>0</v>
      </c>
      <c r="AB17" s="31">
        <f>Rent_Roll!X18</f>
        <v>0</v>
      </c>
      <c r="AC17" s="31">
        <f>Rent_Roll!Y18</f>
        <v>0</v>
      </c>
      <c r="AD17" s="31">
        <f>Rent_Roll!Z18</f>
        <v>0</v>
      </c>
      <c r="AE17" s="31">
        <f>Rent_Roll!AA18</f>
        <v>0</v>
      </c>
      <c r="AF17" s="31">
        <f>Rent_Roll!AB18</f>
        <v>0</v>
      </c>
      <c r="AG17" s="31">
        <f>Rent_Roll!AC18</f>
        <v>0</v>
      </c>
      <c r="AH17" s="31">
        <f>Rent_Roll!AD18</f>
        <v>0</v>
      </c>
      <c r="AI17" s="31">
        <f>Rent_Roll!AE18</f>
        <v>0</v>
      </c>
      <c r="AJ17" s="31">
        <f>Rent_Roll!AF18</f>
        <v>0</v>
      </c>
      <c r="AK17" s="31">
        <f>Rent_Roll!AG18</f>
        <v>0</v>
      </c>
      <c r="AL17" s="31">
        <f>Rent_Roll!AH18</f>
        <v>0</v>
      </c>
      <c r="AM17" s="31">
        <f>Rent_Roll!AI18</f>
        <v>0</v>
      </c>
      <c r="AN17" s="31">
        <f>Rent_Roll!AJ18</f>
        <v>0</v>
      </c>
      <c r="AO17" s="31">
        <f>Rent_Roll!AK18</f>
        <v>0</v>
      </c>
      <c r="AP17" s="31">
        <f>Rent_Roll!AL18</f>
        <v>0</v>
      </c>
      <c r="AQ17" s="31">
        <f>Rent_Roll!AM18</f>
        <v>0</v>
      </c>
      <c r="AR17" s="31">
        <f>Rent_Roll!AN18</f>
        <v>0</v>
      </c>
      <c r="AS17" s="31">
        <f>Rent_Roll!AO18</f>
        <v>0</v>
      </c>
      <c r="AT17" s="31">
        <f>Rent_Roll!AP18</f>
        <v>0</v>
      </c>
      <c r="AU17" s="31">
        <f>Rent_Roll!AQ18</f>
        <v>0</v>
      </c>
      <c r="AV17" s="31">
        <f>Rent_Roll!AR18</f>
        <v>0</v>
      </c>
      <c r="AW17" s="31">
        <f>Rent_Roll!AS18</f>
        <v>0</v>
      </c>
      <c r="AX17" s="31">
        <f>Rent_Roll!AT18</f>
        <v>0</v>
      </c>
      <c r="AY17" s="31">
        <f>Rent_Roll!AU18</f>
        <v>0</v>
      </c>
      <c r="AZ17" s="31">
        <f>Rent_Roll!AV18</f>
        <v>0</v>
      </c>
      <c r="BA17" s="31">
        <f>Rent_Roll!AW18</f>
        <v>0</v>
      </c>
      <c r="BB17" s="31">
        <f>Rent_Roll!AX18</f>
        <v>0</v>
      </c>
      <c r="BC17" s="31">
        <f>Rent_Roll!AY18</f>
        <v>0</v>
      </c>
      <c r="BD17" s="31">
        <f>Rent_Roll!AZ18</f>
        <v>0</v>
      </c>
      <c r="BE17" s="31">
        <f>Rent_Roll!BA18</f>
        <v>0</v>
      </c>
      <c r="BF17" s="31">
        <f>Rent_Roll!BB18</f>
        <v>0</v>
      </c>
      <c r="BG17" s="31">
        <f>Rent_Roll!BC18</f>
        <v>0</v>
      </c>
      <c r="BH17" s="31">
        <f>Rent_Roll!BD18</f>
        <v>0</v>
      </c>
      <c r="BI17" s="31">
        <f>Rent_Roll!BE18</f>
        <v>0</v>
      </c>
      <c r="BJ17" s="31">
        <f>Rent_Roll!BF18</f>
        <v>0</v>
      </c>
      <c r="BK17" s="31">
        <f>Rent_Roll!BG18</f>
        <v>0</v>
      </c>
      <c r="BL17" s="31">
        <f>Rent_Roll!BH18</f>
        <v>0</v>
      </c>
      <c r="BM17" s="31">
        <f>Rent_Roll!BI18</f>
        <v>0</v>
      </c>
      <c r="BN17" s="31">
        <f>Rent_Roll!BJ18</f>
        <v>0</v>
      </c>
      <c r="BO17" s="31">
        <f>Rent_Roll!BK18</f>
        <v>0</v>
      </c>
      <c r="BP17" s="31">
        <f>Rent_Roll!BL18</f>
        <v>0</v>
      </c>
      <c r="BQ17" s="31">
        <f>Rent_Roll!BM18</f>
        <v>0</v>
      </c>
      <c r="BR17" s="31">
        <f>Rent_Roll!BN18</f>
        <v>0</v>
      </c>
      <c r="BS17" s="31">
        <f>Rent_Roll!BO18</f>
        <v>0</v>
      </c>
      <c r="BT17" s="31">
        <f>Rent_Roll!BP18</f>
        <v>0</v>
      </c>
      <c r="BU17" s="31">
        <f>Rent_Roll!BQ18</f>
        <v>0</v>
      </c>
      <c r="BV17" s="31">
        <f>Rent_Roll!BR18</f>
        <v>0</v>
      </c>
      <c r="BW17" s="31">
        <f>Rent_Roll!BS18</f>
        <v>0</v>
      </c>
      <c r="BX17" s="31">
        <f>Rent_Roll!BT18</f>
        <v>0</v>
      </c>
      <c r="BY17" s="31">
        <f>Rent_Roll!BU18</f>
        <v>0</v>
      </c>
      <c r="BZ17" s="31">
        <f>Rent_Roll!BV18</f>
        <v>0</v>
      </c>
      <c r="CA17" s="31">
        <f>Rent_Roll!BW18</f>
        <v>0</v>
      </c>
      <c r="CB17" s="31">
        <f>Rent_Roll!BX18</f>
        <v>0</v>
      </c>
      <c r="CC17" s="31">
        <f>Rent_Roll!BY18</f>
        <v>0</v>
      </c>
      <c r="CD17" s="31">
        <f>Rent_Roll!BZ18</f>
        <v>0</v>
      </c>
      <c r="CE17" s="31">
        <f>Rent_Roll!CA18</f>
        <v>0</v>
      </c>
      <c r="CF17" s="31">
        <f>Rent_Roll!CB18</f>
        <v>0</v>
      </c>
      <c r="CG17" s="31">
        <f>Rent_Roll!CC18</f>
        <v>0</v>
      </c>
      <c r="CH17" s="31">
        <f>Rent_Roll!CD18</f>
        <v>0</v>
      </c>
      <c r="CI17" s="31">
        <f>Rent_Roll!CE18</f>
        <v>0</v>
      </c>
      <c r="CJ17" s="31">
        <f>Rent_Roll!CF18</f>
        <v>0</v>
      </c>
      <c r="CK17" s="31">
        <f>Rent_Roll!CG18</f>
        <v>0</v>
      </c>
      <c r="CL17" s="31">
        <f>Rent_Roll!CH18</f>
        <v>0</v>
      </c>
      <c r="CM17" s="31">
        <f>Rent_Roll!CI18</f>
        <v>0</v>
      </c>
      <c r="CN17" s="31">
        <f>Rent_Roll!CJ18</f>
        <v>0</v>
      </c>
      <c r="CO17" s="31">
        <f>Rent_Roll!CK18</f>
        <v>0</v>
      </c>
      <c r="CP17" s="31">
        <f>Rent_Roll!CL18</f>
        <v>0</v>
      </c>
      <c r="CQ17" s="31">
        <f>Rent_Roll!CM18</f>
        <v>0</v>
      </c>
      <c r="CR17" s="31">
        <f>Rent_Roll!CN18</f>
        <v>0</v>
      </c>
      <c r="CS17" s="31">
        <f>Rent_Roll!CO18</f>
        <v>0</v>
      </c>
      <c r="CT17" s="31">
        <f>Rent_Roll!CP18</f>
        <v>0</v>
      </c>
      <c r="CU17" s="31">
        <f>Rent_Roll!CQ18</f>
        <v>0</v>
      </c>
      <c r="CV17" s="31">
        <f>Rent_Roll!CR18</f>
        <v>0</v>
      </c>
      <c r="CW17" s="31">
        <f>Rent_Roll!CS18</f>
        <v>0</v>
      </c>
      <c r="CX17" s="31">
        <f>Rent_Roll!CT18</f>
        <v>0</v>
      </c>
      <c r="CY17" s="31">
        <f>Rent_Roll!CU18</f>
        <v>0</v>
      </c>
      <c r="CZ17" s="31">
        <f>Rent_Roll!CV18</f>
        <v>0</v>
      </c>
      <c r="DA17" s="31">
        <f>Rent_Roll!CW18</f>
        <v>0</v>
      </c>
      <c r="DB17" s="31">
        <f>Rent_Roll!CX18</f>
        <v>0</v>
      </c>
      <c r="DC17" s="31">
        <f>Rent_Roll!CY18</f>
        <v>0</v>
      </c>
      <c r="DD17" s="31">
        <f>Rent_Roll!CZ18</f>
        <v>0</v>
      </c>
      <c r="DE17" s="31">
        <f>Rent_Roll!DA18</f>
        <v>0</v>
      </c>
      <c r="DF17" s="31">
        <f>Rent_Roll!DB18</f>
        <v>0</v>
      </c>
      <c r="DG17" s="31">
        <f>Rent_Roll!DC18</f>
        <v>0</v>
      </c>
      <c r="DH17" s="31">
        <f>Rent_Roll!DD18</f>
        <v>0</v>
      </c>
      <c r="DI17" s="31">
        <f>Rent_Roll!DE18</f>
        <v>0</v>
      </c>
      <c r="DJ17" s="31">
        <f>Rent_Roll!DF18</f>
        <v>0</v>
      </c>
      <c r="DK17" s="31">
        <f>Rent_Roll!DG18</f>
        <v>0</v>
      </c>
      <c r="DL17" s="31">
        <f>Rent_Roll!DH18</f>
        <v>0</v>
      </c>
      <c r="DM17" s="31">
        <f>Rent_Roll!DI18</f>
        <v>0</v>
      </c>
      <c r="DN17" s="31">
        <f>Rent_Roll!DJ18</f>
        <v>0</v>
      </c>
      <c r="DO17" s="31">
        <f>Rent_Roll!DK18</f>
        <v>0</v>
      </c>
      <c r="DP17" s="31">
        <f>Rent_Roll!DL18</f>
        <v>0</v>
      </c>
      <c r="DQ17" s="31">
        <f>Rent_Roll!DM18</f>
        <v>0</v>
      </c>
      <c r="DR17" s="31">
        <f>Rent_Roll!DN18</f>
        <v>0</v>
      </c>
      <c r="DS17" s="31">
        <f>Rent_Roll!DO18</f>
        <v>0</v>
      </c>
      <c r="DT17" s="31">
        <f>Rent_Roll!DP18</f>
        <v>0</v>
      </c>
      <c r="DU17" s="31">
        <f>Rent_Roll!DQ18</f>
        <v>0</v>
      </c>
      <c r="DV17" s="31">
        <f>Rent_Roll!DR18</f>
        <v>0</v>
      </c>
      <c r="DW17" s="31">
        <f>Rent_Roll!DS18</f>
        <v>0</v>
      </c>
      <c r="DX17" s="31">
        <f>Rent_Roll!DT18</f>
        <v>0</v>
      </c>
      <c r="DY17" s="31">
        <f>Rent_Roll!DU18</f>
        <v>0</v>
      </c>
      <c r="DZ17" s="31">
        <f>Rent_Roll!DV18</f>
        <v>0</v>
      </c>
      <c r="EA17" s="31">
        <f>Rent_Roll!DW18</f>
        <v>0</v>
      </c>
      <c r="EB17" s="31">
        <f>Rent_Roll!DX18</f>
        <v>0</v>
      </c>
      <c r="EC17" s="31">
        <f>Rent_Roll!DY18</f>
        <v>0</v>
      </c>
      <c r="ED17" s="31">
        <f>Rent_Roll!DZ18</f>
        <v>0</v>
      </c>
      <c r="EE17" s="31">
        <f>Rent_Roll!EA18</f>
        <v>0</v>
      </c>
      <c r="EF17" s="31">
        <f>Rent_Roll!EB18</f>
        <v>0</v>
      </c>
      <c r="EG17" s="31">
        <f>Rent_Roll!EC18</f>
        <v>0</v>
      </c>
      <c r="EH17" s="31">
        <f>Rent_Roll!ED18</f>
        <v>0</v>
      </c>
      <c r="EI17" s="31">
        <f>Rent_Roll!EE18</f>
        <v>0</v>
      </c>
      <c r="EJ17" s="31">
        <f>Rent_Roll!EF18</f>
        <v>0</v>
      </c>
      <c r="EK17" s="31">
        <f>Rent_Roll!EG18</f>
        <v>0</v>
      </c>
      <c r="EL17" s="31">
        <f>Rent_Roll!EH18</f>
        <v>0</v>
      </c>
      <c r="EM17" s="31">
        <f>Rent_Roll!EI18</f>
        <v>0</v>
      </c>
      <c r="EN17" s="31">
        <f>Rent_Roll!EJ18</f>
        <v>0</v>
      </c>
      <c r="EO17" s="31">
        <f>Rent_Roll!EK18</f>
        <v>0</v>
      </c>
      <c r="EP17" s="31">
        <f>Rent_Roll!EL18</f>
        <v>0</v>
      </c>
      <c r="EQ17" s="27"/>
    </row>
    <row r="18" spans="1:147" ht="15.75" customHeight="1" x14ac:dyDescent="0.2">
      <c r="A18" s="147"/>
      <c r="B18" s="147"/>
      <c r="C18" s="147"/>
      <c r="D18" s="147" t="s">
        <v>173</v>
      </c>
      <c r="E18" s="147"/>
      <c r="F18" s="147"/>
      <c r="G18" s="147"/>
      <c r="H18" s="147"/>
      <c r="I18" s="147"/>
      <c r="J18" s="147"/>
      <c r="K18" s="147"/>
      <c r="L18" s="147"/>
      <c r="M18" s="147"/>
      <c r="N18" s="147"/>
      <c r="O18" s="147"/>
      <c r="P18" s="147"/>
      <c r="Q18" s="147"/>
      <c r="R18" s="147"/>
      <c r="S18" s="147"/>
      <c r="T18" s="147"/>
      <c r="U18" s="147"/>
      <c r="V18" s="147"/>
      <c r="W18" s="147"/>
      <c r="X18" s="147"/>
      <c r="Y18" s="147"/>
      <c r="Z18" s="148"/>
      <c r="AA18" s="149">
        <f t="shared" ref="AA18:BF18" si="2">SUBTOTAL(9,AA4:AA17)</f>
        <v>29570</v>
      </c>
      <c r="AB18" s="149">
        <f t="shared" si="2"/>
        <v>29570</v>
      </c>
      <c r="AC18" s="149">
        <f t="shared" si="2"/>
        <v>29570</v>
      </c>
      <c r="AD18" s="149">
        <f t="shared" si="2"/>
        <v>29570</v>
      </c>
      <c r="AE18" s="149">
        <f t="shared" si="2"/>
        <v>29570</v>
      </c>
      <c r="AF18" s="149">
        <f t="shared" si="2"/>
        <v>29570</v>
      </c>
      <c r="AG18" s="149">
        <f t="shared" si="2"/>
        <v>29570</v>
      </c>
      <c r="AH18" s="149">
        <f t="shared" si="2"/>
        <v>29570</v>
      </c>
      <c r="AI18" s="149">
        <f t="shared" si="2"/>
        <v>29570</v>
      </c>
      <c r="AJ18" s="149">
        <f t="shared" si="2"/>
        <v>29570</v>
      </c>
      <c r="AK18" s="149">
        <f t="shared" si="2"/>
        <v>29570</v>
      </c>
      <c r="AL18" s="149">
        <f t="shared" si="2"/>
        <v>29570</v>
      </c>
      <c r="AM18" s="149">
        <f t="shared" si="2"/>
        <v>30161.4</v>
      </c>
      <c r="AN18" s="149">
        <f t="shared" si="2"/>
        <v>30161.4</v>
      </c>
      <c r="AO18" s="149">
        <f t="shared" si="2"/>
        <v>30161.4</v>
      </c>
      <c r="AP18" s="149">
        <f t="shared" si="2"/>
        <v>30161.4</v>
      </c>
      <c r="AQ18" s="149">
        <f t="shared" si="2"/>
        <v>30161.4</v>
      </c>
      <c r="AR18" s="149">
        <f t="shared" si="2"/>
        <v>30161.4</v>
      </c>
      <c r="AS18" s="149">
        <f t="shared" si="2"/>
        <v>30161.4</v>
      </c>
      <c r="AT18" s="149">
        <f t="shared" si="2"/>
        <v>30161.4</v>
      </c>
      <c r="AU18" s="149">
        <f t="shared" si="2"/>
        <v>30161.4</v>
      </c>
      <c r="AV18" s="149">
        <f t="shared" si="2"/>
        <v>30161.4</v>
      </c>
      <c r="AW18" s="149">
        <f t="shared" si="2"/>
        <v>30161.4</v>
      </c>
      <c r="AX18" s="149">
        <f t="shared" si="2"/>
        <v>30161.4</v>
      </c>
      <c r="AY18" s="149">
        <f t="shared" si="2"/>
        <v>30764.628000000001</v>
      </c>
      <c r="AZ18" s="149">
        <f t="shared" si="2"/>
        <v>30764.628000000001</v>
      </c>
      <c r="BA18" s="149">
        <f t="shared" si="2"/>
        <v>30764.628000000001</v>
      </c>
      <c r="BB18" s="149">
        <f t="shared" si="2"/>
        <v>30764.628000000001</v>
      </c>
      <c r="BC18" s="149">
        <f t="shared" si="2"/>
        <v>30764.628000000001</v>
      </c>
      <c r="BD18" s="149">
        <f t="shared" si="2"/>
        <v>30764.628000000001</v>
      </c>
      <c r="BE18" s="149">
        <f t="shared" si="2"/>
        <v>30764.628000000001</v>
      </c>
      <c r="BF18" s="149">
        <f t="shared" si="2"/>
        <v>30764.628000000001</v>
      </c>
      <c r="BG18" s="149">
        <f t="shared" ref="BG18:CL18" si="3">SUBTOTAL(9,BG4:BG17)</f>
        <v>30764.628000000001</v>
      </c>
      <c r="BH18" s="149">
        <f t="shared" si="3"/>
        <v>30764.628000000001</v>
      </c>
      <c r="BI18" s="149">
        <f t="shared" si="3"/>
        <v>30764.628000000001</v>
      </c>
      <c r="BJ18" s="149">
        <f t="shared" si="3"/>
        <v>30764.628000000001</v>
      </c>
      <c r="BK18" s="149">
        <f t="shared" si="3"/>
        <v>31379.920559999999</v>
      </c>
      <c r="BL18" s="149">
        <f t="shared" si="3"/>
        <v>31379.920559999999</v>
      </c>
      <c r="BM18" s="149">
        <f t="shared" si="3"/>
        <v>31379.920559999999</v>
      </c>
      <c r="BN18" s="149">
        <f t="shared" si="3"/>
        <v>31379.920559999999</v>
      </c>
      <c r="BO18" s="149">
        <f t="shared" si="3"/>
        <v>31379.920559999999</v>
      </c>
      <c r="BP18" s="149">
        <f t="shared" si="3"/>
        <v>31379.920559999999</v>
      </c>
      <c r="BQ18" s="149">
        <f t="shared" si="3"/>
        <v>31379.920559999999</v>
      </c>
      <c r="BR18" s="149">
        <f t="shared" si="3"/>
        <v>31379.920559999999</v>
      </c>
      <c r="BS18" s="149">
        <f t="shared" si="3"/>
        <v>31379.920559999999</v>
      </c>
      <c r="BT18" s="149">
        <f t="shared" si="3"/>
        <v>31379.920559999999</v>
      </c>
      <c r="BU18" s="149">
        <f t="shared" si="3"/>
        <v>31379.920559999999</v>
      </c>
      <c r="BV18" s="149">
        <f t="shared" si="3"/>
        <v>31379.920559999999</v>
      </c>
      <c r="BW18" s="149">
        <f t="shared" si="3"/>
        <v>32007.518971200014</v>
      </c>
      <c r="BX18" s="149">
        <f t="shared" si="3"/>
        <v>32007.518971200014</v>
      </c>
      <c r="BY18" s="149">
        <f t="shared" si="3"/>
        <v>32007.518971200014</v>
      </c>
      <c r="BZ18" s="149">
        <f t="shared" si="3"/>
        <v>32007.518971200014</v>
      </c>
      <c r="CA18" s="149">
        <f t="shared" si="3"/>
        <v>32007.518971200014</v>
      </c>
      <c r="CB18" s="149">
        <f t="shared" si="3"/>
        <v>32007.518971200014</v>
      </c>
      <c r="CC18" s="149">
        <f t="shared" si="3"/>
        <v>32007.518971200014</v>
      </c>
      <c r="CD18" s="149">
        <f t="shared" si="3"/>
        <v>32007.518971200014</v>
      </c>
      <c r="CE18" s="149">
        <f t="shared" si="3"/>
        <v>32007.518971200014</v>
      </c>
      <c r="CF18" s="149">
        <f t="shared" si="3"/>
        <v>32007.518971200014</v>
      </c>
      <c r="CG18" s="149">
        <f t="shared" si="3"/>
        <v>32007.518971200014</v>
      </c>
      <c r="CH18" s="149">
        <f t="shared" si="3"/>
        <v>32007.518971200014</v>
      </c>
      <c r="CI18" s="149">
        <f t="shared" si="3"/>
        <v>32647.669350623983</v>
      </c>
      <c r="CJ18" s="149">
        <f t="shared" si="3"/>
        <v>32647.669350623983</v>
      </c>
      <c r="CK18" s="149">
        <f t="shared" si="3"/>
        <v>32647.669350623983</v>
      </c>
      <c r="CL18" s="149">
        <f t="shared" si="3"/>
        <v>32647.669350623983</v>
      </c>
      <c r="CM18" s="149">
        <f t="shared" ref="CM18:DR18" si="4">SUBTOTAL(9,CM4:CM17)</f>
        <v>32647.669350623983</v>
      </c>
      <c r="CN18" s="149">
        <f t="shared" si="4"/>
        <v>32647.669350623983</v>
      </c>
      <c r="CO18" s="149">
        <f t="shared" si="4"/>
        <v>32647.669350623983</v>
      </c>
      <c r="CP18" s="149">
        <f t="shared" si="4"/>
        <v>32647.669350623983</v>
      </c>
      <c r="CQ18" s="149">
        <f t="shared" si="4"/>
        <v>32647.669350623983</v>
      </c>
      <c r="CR18" s="149">
        <f t="shared" si="4"/>
        <v>32647.669350623983</v>
      </c>
      <c r="CS18" s="149">
        <f t="shared" si="4"/>
        <v>32647.669350623983</v>
      </c>
      <c r="CT18" s="149">
        <f t="shared" si="4"/>
        <v>32647.669350623983</v>
      </c>
      <c r="CU18" s="149">
        <f t="shared" si="4"/>
        <v>33300.622737636499</v>
      </c>
      <c r="CV18" s="149">
        <f t="shared" si="4"/>
        <v>33300.622737636499</v>
      </c>
      <c r="CW18" s="149">
        <f t="shared" si="4"/>
        <v>33300.622737636499</v>
      </c>
      <c r="CX18" s="149">
        <f t="shared" si="4"/>
        <v>33300.622737636499</v>
      </c>
      <c r="CY18" s="149">
        <f t="shared" si="4"/>
        <v>33300.622737636499</v>
      </c>
      <c r="CZ18" s="149">
        <f t="shared" si="4"/>
        <v>33300.622737636499</v>
      </c>
      <c r="DA18" s="149">
        <f t="shared" si="4"/>
        <v>33300.622737636499</v>
      </c>
      <c r="DB18" s="149">
        <f t="shared" si="4"/>
        <v>33300.622737636499</v>
      </c>
      <c r="DC18" s="149">
        <f t="shared" si="4"/>
        <v>33300.622737636499</v>
      </c>
      <c r="DD18" s="149">
        <f t="shared" si="4"/>
        <v>33300.622737636499</v>
      </c>
      <c r="DE18" s="149">
        <f t="shared" si="4"/>
        <v>33300.622737636499</v>
      </c>
      <c r="DF18" s="149">
        <f t="shared" si="4"/>
        <v>33300.622737636499</v>
      </c>
      <c r="DG18" s="149">
        <f t="shared" si="4"/>
        <v>33966.6351923892</v>
      </c>
      <c r="DH18" s="149">
        <f t="shared" si="4"/>
        <v>33966.6351923892</v>
      </c>
      <c r="DI18" s="149">
        <f t="shared" si="4"/>
        <v>33966.6351923892</v>
      </c>
      <c r="DJ18" s="149">
        <f t="shared" si="4"/>
        <v>33966.6351923892</v>
      </c>
      <c r="DK18" s="149">
        <f t="shared" si="4"/>
        <v>33966.6351923892</v>
      </c>
      <c r="DL18" s="149">
        <f t="shared" si="4"/>
        <v>33966.6351923892</v>
      </c>
      <c r="DM18" s="149">
        <f t="shared" si="4"/>
        <v>33966.6351923892</v>
      </c>
      <c r="DN18" s="149">
        <f t="shared" si="4"/>
        <v>33966.6351923892</v>
      </c>
      <c r="DO18" s="149">
        <f t="shared" si="4"/>
        <v>33966.6351923892</v>
      </c>
      <c r="DP18" s="149">
        <f t="shared" si="4"/>
        <v>33966.6351923892</v>
      </c>
      <c r="DQ18" s="149">
        <f t="shared" si="4"/>
        <v>33966.6351923892</v>
      </c>
      <c r="DR18" s="149">
        <f t="shared" si="4"/>
        <v>33966.6351923892</v>
      </c>
      <c r="DS18" s="149">
        <f t="shared" ref="DS18:EP18" si="5">SUBTOTAL(9,DS4:DS17)</f>
        <v>34645.967896236987</v>
      </c>
      <c r="DT18" s="149">
        <f t="shared" si="5"/>
        <v>34645.967896236987</v>
      </c>
      <c r="DU18" s="149">
        <f t="shared" si="5"/>
        <v>34645.967896236987</v>
      </c>
      <c r="DV18" s="149">
        <f t="shared" si="5"/>
        <v>34645.967896236987</v>
      </c>
      <c r="DW18" s="149">
        <f t="shared" si="5"/>
        <v>34645.967896236987</v>
      </c>
      <c r="DX18" s="149">
        <f t="shared" si="5"/>
        <v>34645.967896236987</v>
      </c>
      <c r="DY18" s="149">
        <f t="shared" si="5"/>
        <v>34645.967896236987</v>
      </c>
      <c r="DZ18" s="149">
        <f t="shared" si="5"/>
        <v>34645.967896236987</v>
      </c>
      <c r="EA18" s="149">
        <f t="shared" si="5"/>
        <v>34645.967896236987</v>
      </c>
      <c r="EB18" s="149">
        <f t="shared" si="5"/>
        <v>34645.967896236987</v>
      </c>
      <c r="EC18" s="149">
        <f t="shared" si="5"/>
        <v>34645.967896236987</v>
      </c>
      <c r="ED18" s="149">
        <f t="shared" si="5"/>
        <v>34645.967896236987</v>
      </c>
      <c r="EE18" s="149">
        <f t="shared" si="5"/>
        <v>35338.887254161738</v>
      </c>
      <c r="EF18" s="149">
        <f t="shared" si="5"/>
        <v>35338.887254161738</v>
      </c>
      <c r="EG18" s="149">
        <f t="shared" si="5"/>
        <v>35338.887254161738</v>
      </c>
      <c r="EH18" s="149">
        <f t="shared" si="5"/>
        <v>35338.887254161738</v>
      </c>
      <c r="EI18" s="149">
        <f t="shared" si="5"/>
        <v>35338.887254161738</v>
      </c>
      <c r="EJ18" s="149">
        <f t="shared" si="5"/>
        <v>35338.887254161738</v>
      </c>
      <c r="EK18" s="149">
        <f t="shared" si="5"/>
        <v>35338.887254161738</v>
      </c>
      <c r="EL18" s="149">
        <f t="shared" si="5"/>
        <v>35338.887254161738</v>
      </c>
      <c r="EM18" s="149">
        <f t="shared" si="5"/>
        <v>35338.887254161738</v>
      </c>
      <c r="EN18" s="149">
        <f t="shared" si="5"/>
        <v>35338.887254161738</v>
      </c>
      <c r="EO18" s="149">
        <f t="shared" si="5"/>
        <v>35338.887254161738</v>
      </c>
      <c r="EP18" s="149">
        <f t="shared" si="5"/>
        <v>35338.887254161738</v>
      </c>
      <c r="EQ18" s="150"/>
    </row>
    <row r="19" spans="1:147" ht="15.75" customHeight="1" x14ac:dyDescent="0.2">
      <c r="B19" s="7"/>
      <c r="Z19" s="3"/>
      <c r="EQ19" s="27"/>
    </row>
    <row r="20" spans="1:147" ht="15.75" customHeight="1" x14ac:dyDescent="0.2">
      <c r="B20" s="7" t="str">
        <f>Executive_Summary!F19</f>
        <v>Vacancy</v>
      </c>
      <c r="Z20" s="3"/>
      <c r="AA20" s="125">
        <f>(AA18*'Executive_Summary(Worst)'!$I$19)</f>
        <v>81.914856125290527</v>
      </c>
      <c r="AB20" s="125">
        <f>(AB18*'Executive_Summary(Worst)'!$I$19)</f>
        <v>81.914856125290527</v>
      </c>
      <c r="AC20" s="125">
        <f>(AC18*'Executive_Summary(Worst)'!$I$19)</f>
        <v>81.914856125290527</v>
      </c>
      <c r="AD20" s="125">
        <f>(AD18*'Executive_Summary(Worst)'!$I$19)</f>
        <v>81.914856125290527</v>
      </c>
      <c r="AE20" s="125">
        <f>(AE18*'Executive_Summary(Worst)'!$I$19)</f>
        <v>81.914856125290527</v>
      </c>
      <c r="AF20" s="125">
        <f>(AF18*'Executive_Summary(Worst)'!$I$19)</f>
        <v>81.914856125290527</v>
      </c>
      <c r="AG20" s="125">
        <f>(AG18*'Executive_Summary(Worst)'!$I$19)</f>
        <v>81.914856125290527</v>
      </c>
      <c r="AH20" s="125">
        <f>(AH18*'Executive_Summary(Worst)'!$I$19)</f>
        <v>81.914856125290527</v>
      </c>
      <c r="AI20" s="125">
        <f>(AI18*'Executive_Summary(Worst)'!$I$19)</f>
        <v>81.914856125290527</v>
      </c>
      <c r="AJ20" s="125">
        <f>(AJ18*'Executive_Summary(Worst)'!$I$19)</f>
        <v>81.914856125290527</v>
      </c>
      <c r="AK20" s="125">
        <f>(AK18*'Executive_Summary(Worst)'!$I$19)</f>
        <v>81.914856125290527</v>
      </c>
      <c r="AL20" s="125">
        <f>(AL18*'Executive_Summary(Worst)'!$I$19)</f>
        <v>81.914856125290527</v>
      </c>
      <c r="AM20" s="125">
        <f>(AM18*'Executive_Summary(Worst)'!$I$19)</f>
        <v>83.553153247796345</v>
      </c>
      <c r="AN20" s="125">
        <f>(AN18*'Executive_Summary(Worst)'!$I$19)</f>
        <v>83.553153247796345</v>
      </c>
      <c r="AO20" s="125">
        <f>(AO18*'Executive_Summary(Worst)'!$I$19)</f>
        <v>83.553153247796345</v>
      </c>
      <c r="AP20" s="125">
        <f>(AP18*'Executive_Summary(Worst)'!$I$19)</f>
        <v>83.553153247796345</v>
      </c>
      <c r="AQ20" s="125">
        <f>(AQ18*'Executive_Summary(Worst)'!$I$19)</f>
        <v>83.553153247796345</v>
      </c>
      <c r="AR20" s="125">
        <f>(AR18*'Executive_Summary(Worst)'!$I$19)</f>
        <v>83.553153247796345</v>
      </c>
      <c r="AS20" s="125">
        <f>(AS18*'Executive_Summary(Worst)'!$I$19)</f>
        <v>83.553153247796345</v>
      </c>
      <c r="AT20" s="125">
        <f>(AT18*'Executive_Summary(Worst)'!$I$19)</f>
        <v>83.553153247796345</v>
      </c>
      <c r="AU20" s="125">
        <f>(AU18*'Executive_Summary(Worst)'!$I$19)</f>
        <v>83.553153247796345</v>
      </c>
      <c r="AV20" s="125">
        <f>(AV18*'Executive_Summary(Worst)'!$I$19)</f>
        <v>83.553153247796345</v>
      </c>
      <c r="AW20" s="125">
        <f>(AW18*'Executive_Summary(Worst)'!$I$19)</f>
        <v>83.553153247796345</v>
      </c>
      <c r="AX20" s="125">
        <f>(AX18*'Executive_Summary(Worst)'!$I$19)</f>
        <v>83.553153247796345</v>
      </c>
      <c r="AY20" s="125">
        <f>(AY18*'Executive_Summary(Worst)'!$I$19)</f>
        <v>85.224216312752276</v>
      </c>
      <c r="AZ20" s="125">
        <f>(AZ18*'Executive_Summary(Worst)'!$I$19)</f>
        <v>85.224216312752276</v>
      </c>
      <c r="BA20" s="125">
        <f>(BA18*'Executive_Summary(Worst)'!$I$19)</f>
        <v>85.224216312752276</v>
      </c>
      <c r="BB20" s="125">
        <f>(BB18*'Executive_Summary(Worst)'!$I$19)</f>
        <v>85.224216312752276</v>
      </c>
      <c r="BC20" s="125">
        <f>(BC18*'Executive_Summary(Worst)'!$I$19)</f>
        <v>85.224216312752276</v>
      </c>
      <c r="BD20" s="125">
        <f>(BD18*'Executive_Summary(Worst)'!$I$19)</f>
        <v>85.224216312752276</v>
      </c>
      <c r="BE20" s="125">
        <f>(BE18*'Executive_Summary(Worst)'!$I$19)</f>
        <v>85.224216312752276</v>
      </c>
      <c r="BF20" s="125">
        <f>(BF18*'Executive_Summary(Worst)'!$I$19)</f>
        <v>85.224216312752276</v>
      </c>
      <c r="BG20" s="125">
        <f>(BG18*'Executive_Summary(Worst)'!$I$19)</f>
        <v>85.224216312752276</v>
      </c>
      <c r="BH20" s="125">
        <f>(BH18*'Executive_Summary(Worst)'!$I$19)</f>
        <v>85.224216312752276</v>
      </c>
      <c r="BI20" s="125">
        <f>(BI18*'Executive_Summary(Worst)'!$I$19)</f>
        <v>85.224216312752276</v>
      </c>
      <c r="BJ20" s="125">
        <f>(BJ18*'Executive_Summary(Worst)'!$I$19)</f>
        <v>85.224216312752276</v>
      </c>
      <c r="BK20" s="125">
        <f>(BK18*'Executive_Summary(Worst)'!$I$19)</f>
        <v>86.928700639007303</v>
      </c>
      <c r="BL20" s="125">
        <f>(BL18*'Executive_Summary(Worst)'!$I$19)</f>
        <v>86.928700639007303</v>
      </c>
      <c r="BM20" s="125">
        <f>(BM18*'Executive_Summary(Worst)'!$I$19)</f>
        <v>86.928700639007303</v>
      </c>
      <c r="BN20" s="125">
        <f>(BN18*'Executive_Summary(Worst)'!$I$19)</f>
        <v>86.928700639007303</v>
      </c>
      <c r="BO20" s="125">
        <f>(BO18*'Executive_Summary(Worst)'!$I$19)</f>
        <v>86.928700639007303</v>
      </c>
      <c r="BP20" s="125">
        <f>(BP18*'Executive_Summary(Worst)'!$I$19)</f>
        <v>86.928700639007303</v>
      </c>
      <c r="BQ20" s="125">
        <f>(BQ18*'Executive_Summary(Worst)'!$I$19)</f>
        <v>86.928700639007303</v>
      </c>
      <c r="BR20" s="125">
        <f>(BR18*'Executive_Summary(Worst)'!$I$19)</f>
        <v>86.928700639007303</v>
      </c>
      <c r="BS20" s="125">
        <f>(BS18*'Executive_Summary(Worst)'!$I$19)</f>
        <v>86.928700639007303</v>
      </c>
      <c r="BT20" s="125">
        <f>(BT18*'Executive_Summary(Worst)'!$I$19)</f>
        <v>86.928700639007303</v>
      </c>
      <c r="BU20" s="125">
        <f>(BU18*'Executive_Summary(Worst)'!$I$19)</f>
        <v>86.928700639007303</v>
      </c>
      <c r="BV20" s="125">
        <f>(BV18*'Executive_Summary(Worst)'!$I$19)</f>
        <v>86.928700639007303</v>
      </c>
      <c r="BW20" s="125">
        <f>(BW18*'Executive_Summary(Worst)'!$I$19)</f>
        <v>88.667274651787494</v>
      </c>
      <c r="BX20" s="125">
        <f>(BX18*'Executive_Summary(Worst)'!$I$19)</f>
        <v>88.667274651787494</v>
      </c>
      <c r="BY20" s="125">
        <f>(BY18*'Executive_Summary(Worst)'!$I$19)</f>
        <v>88.667274651787494</v>
      </c>
      <c r="BZ20" s="125">
        <f>(BZ18*'Executive_Summary(Worst)'!$I$19)</f>
        <v>88.667274651787494</v>
      </c>
      <c r="CA20" s="125">
        <f>(CA18*'Executive_Summary(Worst)'!$I$19)</f>
        <v>88.667274651787494</v>
      </c>
      <c r="CB20" s="125">
        <f>(CB18*'Executive_Summary(Worst)'!$I$19)</f>
        <v>88.667274651787494</v>
      </c>
      <c r="CC20" s="125">
        <f>(CC18*'Executive_Summary(Worst)'!$I$19)</f>
        <v>88.667274651787494</v>
      </c>
      <c r="CD20" s="125">
        <f>(CD18*'Executive_Summary(Worst)'!$I$19)</f>
        <v>88.667274651787494</v>
      </c>
      <c r="CE20" s="125">
        <f>(CE18*'Executive_Summary(Worst)'!$I$19)</f>
        <v>88.667274651787494</v>
      </c>
      <c r="CF20" s="125">
        <f>(CF18*'Executive_Summary(Worst)'!$I$19)</f>
        <v>88.667274651787494</v>
      </c>
      <c r="CG20" s="125">
        <f>(CG18*'Executive_Summary(Worst)'!$I$19)</f>
        <v>88.667274651787494</v>
      </c>
      <c r="CH20" s="125">
        <f>(CH18*'Executive_Summary(Worst)'!$I$19)</f>
        <v>88.667274651787494</v>
      </c>
      <c r="CI20" s="125">
        <f>(CI18*'Executive_Summary(Worst)'!$I$19)</f>
        <v>90.440620144823157</v>
      </c>
      <c r="CJ20" s="125">
        <f>(CJ18*'Executive_Summary(Worst)'!$I$19)</f>
        <v>90.440620144823157</v>
      </c>
      <c r="CK20" s="125">
        <f>(CK18*'Executive_Summary(Worst)'!$I$19)</f>
        <v>90.440620144823157</v>
      </c>
      <c r="CL20" s="125">
        <f>(CL18*'Executive_Summary(Worst)'!$I$19)</f>
        <v>90.440620144823157</v>
      </c>
      <c r="CM20" s="125">
        <f>(CM18*'Executive_Summary(Worst)'!$I$19)</f>
        <v>90.440620144823157</v>
      </c>
      <c r="CN20" s="125">
        <f>(CN18*'Executive_Summary(Worst)'!$I$19)</f>
        <v>90.440620144823157</v>
      </c>
      <c r="CO20" s="125">
        <f>(CO18*'Executive_Summary(Worst)'!$I$19)</f>
        <v>90.440620144823157</v>
      </c>
      <c r="CP20" s="125">
        <f>(CP18*'Executive_Summary(Worst)'!$I$19)</f>
        <v>90.440620144823157</v>
      </c>
      <c r="CQ20" s="125">
        <f>(CQ18*'Executive_Summary(Worst)'!$I$19)</f>
        <v>90.440620144823157</v>
      </c>
      <c r="CR20" s="125">
        <f>(CR18*'Executive_Summary(Worst)'!$I$19)</f>
        <v>90.440620144823157</v>
      </c>
      <c r="CS20" s="125">
        <f>(CS18*'Executive_Summary(Worst)'!$I$19)</f>
        <v>90.440620144823157</v>
      </c>
      <c r="CT20" s="125">
        <f>(CT18*'Executive_Summary(Worst)'!$I$19)</f>
        <v>90.440620144823157</v>
      </c>
      <c r="CU20" s="125">
        <f>(CU18*'Executive_Summary(Worst)'!$I$19)</f>
        <v>92.249432547719721</v>
      </c>
      <c r="CV20" s="125">
        <f>(CV18*'Executive_Summary(Worst)'!$I$19)</f>
        <v>92.249432547719721</v>
      </c>
      <c r="CW20" s="125">
        <f>(CW18*'Executive_Summary(Worst)'!$I$19)</f>
        <v>92.249432547719721</v>
      </c>
      <c r="CX20" s="125">
        <f>(CX18*'Executive_Summary(Worst)'!$I$19)</f>
        <v>92.249432547719721</v>
      </c>
      <c r="CY20" s="125">
        <f>(CY18*'Executive_Summary(Worst)'!$I$19)</f>
        <v>92.249432547719721</v>
      </c>
      <c r="CZ20" s="125">
        <f>(CZ18*'Executive_Summary(Worst)'!$I$19)</f>
        <v>92.249432547719721</v>
      </c>
      <c r="DA20" s="125">
        <f>(DA18*'Executive_Summary(Worst)'!$I$19)</f>
        <v>92.249432547719721</v>
      </c>
      <c r="DB20" s="125">
        <f>(DB18*'Executive_Summary(Worst)'!$I$19)</f>
        <v>92.249432547719721</v>
      </c>
      <c r="DC20" s="125">
        <f>(DC18*'Executive_Summary(Worst)'!$I$19)</f>
        <v>92.249432547719721</v>
      </c>
      <c r="DD20" s="125">
        <f>(DD18*'Executive_Summary(Worst)'!$I$19)</f>
        <v>92.249432547719721</v>
      </c>
      <c r="DE20" s="125">
        <f>(DE18*'Executive_Summary(Worst)'!$I$19)</f>
        <v>92.249432547719721</v>
      </c>
      <c r="DF20" s="125">
        <f>(DF18*'Executive_Summary(Worst)'!$I$19)</f>
        <v>92.249432547719721</v>
      </c>
      <c r="DG20" s="125">
        <f>(DG18*'Executive_Summary(Worst)'!$I$19)</f>
        <v>94.094421198674041</v>
      </c>
      <c r="DH20" s="125">
        <f>(DH18*'Executive_Summary(Worst)'!$I$19)</f>
        <v>94.094421198674041</v>
      </c>
      <c r="DI20" s="125">
        <f>(DI18*'Executive_Summary(Worst)'!$I$19)</f>
        <v>94.094421198674041</v>
      </c>
      <c r="DJ20" s="125">
        <f>(DJ18*'Executive_Summary(Worst)'!$I$19)</f>
        <v>94.094421198674041</v>
      </c>
      <c r="DK20" s="125">
        <f>(DK18*'Executive_Summary(Worst)'!$I$19)</f>
        <v>94.094421198674041</v>
      </c>
      <c r="DL20" s="125">
        <f>(DL18*'Executive_Summary(Worst)'!$I$19)</f>
        <v>94.094421198674041</v>
      </c>
      <c r="DM20" s="125">
        <f>(DM18*'Executive_Summary(Worst)'!$I$19)</f>
        <v>94.094421198674041</v>
      </c>
      <c r="DN20" s="125">
        <f>(DN18*'Executive_Summary(Worst)'!$I$19)</f>
        <v>94.094421198674041</v>
      </c>
      <c r="DO20" s="125">
        <f>(DO18*'Executive_Summary(Worst)'!$I$19)</f>
        <v>94.094421198674041</v>
      </c>
      <c r="DP20" s="125">
        <f>(DP18*'Executive_Summary(Worst)'!$I$19)</f>
        <v>94.094421198674041</v>
      </c>
      <c r="DQ20" s="125">
        <f>(DQ18*'Executive_Summary(Worst)'!$I$19)</f>
        <v>94.094421198674041</v>
      </c>
      <c r="DR20" s="125">
        <f>(DR18*'Executive_Summary(Worst)'!$I$19)</f>
        <v>94.094421198674041</v>
      </c>
      <c r="DS20" s="125">
        <f>(DS18*'Executive_Summary(Worst)'!$I$19)</f>
        <v>95.976309622647534</v>
      </c>
      <c r="DT20" s="125">
        <f>(DT18*'Executive_Summary(Worst)'!$I$19)</f>
        <v>95.976309622647534</v>
      </c>
      <c r="DU20" s="125">
        <f>(DU18*'Executive_Summary(Worst)'!$I$19)</f>
        <v>95.976309622647534</v>
      </c>
      <c r="DV20" s="125">
        <f>(DV18*'Executive_Summary(Worst)'!$I$19)</f>
        <v>95.976309622647534</v>
      </c>
      <c r="DW20" s="125">
        <f>(DW18*'Executive_Summary(Worst)'!$I$19)</f>
        <v>95.976309622647534</v>
      </c>
      <c r="DX20" s="125">
        <f>(DX18*'Executive_Summary(Worst)'!$I$19)</f>
        <v>95.976309622647534</v>
      </c>
      <c r="DY20" s="125">
        <f>(DY18*'Executive_Summary(Worst)'!$I$19)</f>
        <v>95.976309622647534</v>
      </c>
      <c r="DZ20" s="125">
        <f>(DZ18*'Executive_Summary(Worst)'!$I$19)</f>
        <v>95.976309622647534</v>
      </c>
      <c r="EA20" s="125">
        <f>(EA18*'Executive_Summary(Worst)'!$I$19)</f>
        <v>95.976309622647534</v>
      </c>
      <c r="EB20" s="125">
        <f>(EB18*'Executive_Summary(Worst)'!$I$19)</f>
        <v>95.976309622647534</v>
      </c>
      <c r="EC20" s="125">
        <f>(EC18*'Executive_Summary(Worst)'!$I$19)</f>
        <v>95.976309622647534</v>
      </c>
      <c r="ED20" s="125">
        <f>(ED18*'Executive_Summary(Worst)'!$I$19)</f>
        <v>95.976309622647534</v>
      </c>
      <c r="EE20" s="125">
        <f>(EE18*'Executive_Summary(Worst)'!$I$19)</f>
        <v>97.895835815100511</v>
      </c>
      <c r="EF20" s="125">
        <f>(EF18*'Executive_Summary(Worst)'!$I$19)</f>
        <v>97.895835815100511</v>
      </c>
      <c r="EG20" s="125">
        <f>(EG18*'Executive_Summary(Worst)'!$I$19)</f>
        <v>97.895835815100511</v>
      </c>
      <c r="EH20" s="125">
        <f>(EH18*'Executive_Summary(Worst)'!$I$19)</f>
        <v>97.895835815100511</v>
      </c>
      <c r="EI20" s="125">
        <f>(EI18*'Executive_Summary(Worst)'!$I$19)</f>
        <v>97.895835815100511</v>
      </c>
      <c r="EJ20" s="125">
        <f>(EJ18*'Executive_Summary(Worst)'!$I$19)</f>
        <v>97.895835815100511</v>
      </c>
      <c r="EK20" s="125">
        <f>(EK18*'Executive_Summary(Worst)'!$I$19)</f>
        <v>97.895835815100511</v>
      </c>
      <c r="EL20" s="125">
        <f>(EL18*'Executive_Summary(Worst)'!$I$19)</f>
        <v>97.895835815100511</v>
      </c>
      <c r="EM20" s="125">
        <f>(EM18*'Executive_Summary(Worst)'!$I$19)</f>
        <v>97.895835815100511</v>
      </c>
      <c r="EN20" s="125">
        <f>(EN18*'Executive_Summary(Worst)'!$I$19)</f>
        <v>97.895835815100511</v>
      </c>
      <c r="EO20" s="125">
        <f>(EO18*'Executive_Summary(Worst)'!$I$19)</f>
        <v>97.895835815100511</v>
      </c>
      <c r="EP20" s="125">
        <f>(EP18*'Executive_Summary(Worst)'!$I$19)</f>
        <v>97.895835815100511</v>
      </c>
      <c r="EQ20" s="27"/>
    </row>
    <row r="21" spans="1:147" ht="15.75" customHeight="1" x14ac:dyDescent="0.2">
      <c r="B21" s="7"/>
      <c r="Z21" s="3"/>
      <c r="EQ21" s="27"/>
    </row>
    <row r="22" spans="1:147" ht="15.75" customHeight="1" x14ac:dyDescent="0.2">
      <c r="A22" s="53"/>
      <c r="B22" s="53"/>
      <c r="C22" s="53" t="s">
        <v>174</v>
      </c>
      <c r="D22" s="53"/>
      <c r="E22" s="53"/>
      <c r="F22" s="53"/>
      <c r="G22" s="53"/>
      <c r="H22" s="53"/>
      <c r="I22" s="53"/>
      <c r="J22" s="53"/>
      <c r="K22" s="53"/>
      <c r="L22" s="53"/>
      <c r="M22" s="53"/>
      <c r="N22" s="53"/>
      <c r="O22" s="53"/>
      <c r="P22" s="53"/>
      <c r="Q22" s="53"/>
      <c r="R22" s="53"/>
      <c r="S22" s="53"/>
      <c r="T22" s="53"/>
      <c r="U22" s="53"/>
      <c r="V22" s="53"/>
      <c r="W22" s="53"/>
      <c r="X22" s="53"/>
      <c r="Y22" s="53"/>
      <c r="Z22" s="151"/>
      <c r="AA22" s="152">
        <f t="shared" ref="AA22:EP22" si="6">SUBTOTAL(9,AA20:AA21)</f>
        <v>81.914856125290527</v>
      </c>
      <c r="AB22" s="152">
        <f t="shared" si="6"/>
        <v>81.914856125290527</v>
      </c>
      <c r="AC22" s="152">
        <f t="shared" si="6"/>
        <v>81.914856125290527</v>
      </c>
      <c r="AD22" s="152">
        <f t="shared" si="6"/>
        <v>81.914856125290527</v>
      </c>
      <c r="AE22" s="152">
        <f t="shared" si="6"/>
        <v>81.914856125290527</v>
      </c>
      <c r="AF22" s="152">
        <f t="shared" si="6"/>
        <v>81.914856125290527</v>
      </c>
      <c r="AG22" s="152">
        <f t="shared" si="6"/>
        <v>81.914856125290527</v>
      </c>
      <c r="AH22" s="152">
        <f t="shared" si="6"/>
        <v>81.914856125290527</v>
      </c>
      <c r="AI22" s="152">
        <f t="shared" si="6"/>
        <v>81.914856125290527</v>
      </c>
      <c r="AJ22" s="152">
        <f t="shared" si="6"/>
        <v>81.914856125290527</v>
      </c>
      <c r="AK22" s="152">
        <f t="shared" si="6"/>
        <v>81.914856125290527</v>
      </c>
      <c r="AL22" s="152">
        <f t="shared" si="6"/>
        <v>81.914856125290527</v>
      </c>
      <c r="AM22" s="152">
        <f t="shared" si="6"/>
        <v>83.553153247796345</v>
      </c>
      <c r="AN22" s="152">
        <f t="shared" si="6"/>
        <v>83.553153247796345</v>
      </c>
      <c r="AO22" s="152">
        <f t="shared" si="6"/>
        <v>83.553153247796345</v>
      </c>
      <c r="AP22" s="152">
        <f t="shared" si="6"/>
        <v>83.553153247796345</v>
      </c>
      <c r="AQ22" s="152">
        <f t="shared" si="6"/>
        <v>83.553153247796345</v>
      </c>
      <c r="AR22" s="152">
        <f t="shared" si="6"/>
        <v>83.553153247796345</v>
      </c>
      <c r="AS22" s="152">
        <f t="shared" si="6"/>
        <v>83.553153247796345</v>
      </c>
      <c r="AT22" s="152">
        <f t="shared" si="6"/>
        <v>83.553153247796345</v>
      </c>
      <c r="AU22" s="152">
        <f t="shared" si="6"/>
        <v>83.553153247796345</v>
      </c>
      <c r="AV22" s="152">
        <f t="shared" si="6"/>
        <v>83.553153247796345</v>
      </c>
      <c r="AW22" s="152">
        <f t="shared" si="6"/>
        <v>83.553153247796345</v>
      </c>
      <c r="AX22" s="152">
        <f t="shared" si="6"/>
        <v>83.553153247796345</v>
      </c>
      <c r="AY22" s="152">
        <f t="shared" si="6"/>
        <v>85.224216312752276</v>
      </c>
      <c r="AZ22" s="152">
        <f t="shared" si="6"/>
        <v>85.224216312752276</v>
      </c>
      <c r="BA22" s="152">
        <f t="shared" si="6"/>
        <v>85.224216312752276</v>
      </c>
      <c r="BB22" s="152">
        <f t="shared" si="6"/>
        <v>85.224216312752276</v>
      </c>
      <c r="BC22" s="152">
        <f t="shared" si="6"/>
        <v>85.224216312752276</v>
      </c>
      <c r="BD22" s="152">
        <f t="shared" si="6"/>
        <v>85.224216312752276</v>
      </c>
      <c r="BE22" s="152">
        <f t="shared" si="6"/>
        <v>85.224216312752276</v>
      </c>
      <c r="BF22" s="152">
        <f t="shared" si="6"/>
        <v>85.224216312752276</v>
      </c>
      <c r="BG22" s="152">
        <f t="shared" si="6"/>
        <v>85.224216312752276</v>
      </c>
      <c r="BH22" s="152">
        <f t="shared" si="6"/>
        <v>85.224216312752276</v>
      </c>
      <c r="BI22" s="152">
        <f t="shared" si="6"/>
        <v>85.224216312752276</v>
      </c>
      <c r="BJ22" s="152">
        <f t="shared" si="6"/>
        <v>85.224216312752276</v>
      </c>
      <c r="BK22" s="152">
        <f t="shared" si="6"/>
        <v>86.928700639007303</v>
      </c>
      <c r="BL22" s="152">
        <f t="shared" si="6"/>
        <v>86.928700639007303</v>
      </c>
      <c r="BM22" s="152">
        <f t="shared" si="6"/>
        <v>86.928700639007303</v>
      </c>
      <c r="BN22" s="152">
        <f t="shared" si="6"/>
        <v>86.928700639007303</v>
      </c>
      <c r="BO22" s="152">
        <f t="shared" si="6"/>
        <v>86.928700639007303</v>
      </c>
      <c r="BP22" s="152">
        <f t="shared" si="6"/>
        <v>86.928700639007303</v>
      </c>
      <c r="BQ22" s="152">
        <f t="shared" si="6"/>
        <v>86.928700639007303</v>
      </c>
      <c r="BR22" s="152">
        <f t="shared" si="6"/>
        <v>86.928700639007303</v>
      </c>
      <c r="BS22" s="152">
        <f t="shared" si="6"/>
        <v>86.928700639007303</v>
      </c>
      <c r="BT22" s="152">
        <f t="shared" si="6"/>
        <v>86.928700639007303</v>
      </c>
      <c r="BU22" s="152">
        <f t="shared" si="6"/>
        <v>86.928700639007303</v>
      </c>
      <c r="BV22" s="152">
        <f t="shared" si="6"/>
        <v>86.928700639007303</v>
      </c>
      <c r="BW22" s="152">
        <f t="shared" si="6"/>
        <v>88.667274651787494</v>
      </c>
      <c r="BX22" s="152">
        <f t="shared" si="6"/>
        <v>88.667274651787494</v>
      </c>
      <c r="BY22" s="152">
        <f t="shared" si="6"/>
        <v>88.667274651787494</v>
      </c>
      <c r="BZ22" s="152">
        <f t="shared" si="6"/>
        <v>88.667274651787494</v>
      </c>
      <c r="CA22" s="152">
        <f t="shared" si="6"/>
        <v>88.667274651787494</v>
      </c>
      <c r="CB22" s="152">
        <f t="shared" si="6"/>
        <v>88.667274651787494</v>
      </c>
      <c r="CC22" s="152">
        <f t="shared" si="6"/>
        <v>88.667274651787494</v>
      </c>
      <c r="CD22" s="152">
        <f t="shared" si="6"/>
        <v>88.667274651787494</v>
      </c>
      <c r="CE22" s="152">
        <f t="shared" si="6"/>
        <v>88.667274651787494</v>
      </c>
      <c r="CF22" s="152">
        <f t="shared" si="6"/>
        <v>88.667274651787494</v>
      </c>
      <c r="CG22" s="152">
        <f t="shared" si="6"/>
        <v>88.667274651787494</v>
      </c>
      <c r="CH22" s="152">
        <f t="shared" si="6"/>
        <v>88.667274651787494</v>
      </c>
      <c r="CI22" s="152">
        <f t="shared" si="6"/>
        <v>90.440620144823157</v>
      </c>
      <c r="CJ22" s="152">
        <f t="shared" si="6"/>
        <v>90.440620144823157</v>
      </c>
      <c r="CK22" s="152">
        <f t="shared" si="6"/>
        <v>90.440620144823157</v>
      </c>
      <c r="CL22" s="152">
        <f t="shared" si="6"/>
        <v>90.440620144823157</v>
      </c>
      <c r="CM22" s="152">
        <f t="shared" si="6"/>
        <v>90.440620144823157</v>
      </c>
      <c r="CN22" s="152">
        <f t="shared" si="6"/>
        <v>90.440620144823157</v>
      </c>
      <c r="CO22" s="152">
        <f t="shared" si="6"/>
        <v>90.440620144823157</v>
      </c>
      <c r="CP22" s="152">
        <f t="shared" si="6"/>
        <v>90.440620144823157</v>
      </c>
      <c r="CQ22" s="152">
        <f t="shared" si="6"/>
        <v>90.440620144823157</v>
      </c>
      <c r="CR22" s="152">
        <f t="shared" si="6"/>
        <v>90.440620144823157</v>
      </c>
      <c r="CS22" s="152">
        <f t="shared" si="6"/>
        <v>90.440620144823157</v>
      </c>
      <c r="CT22" s="152">
        <f t="shared" si="6"/>
        <v>90.440620144823157</v>
      </c>
      <c r="CU22" s="152">
        <f t="shared" si="6"/>
        <v>92.249432547719721</v>
      </c>
      <c r="CV22" s="152">
        <f t="shared" si="6"/>
        <v>92.249432547719721</v>
      </c>
      <c r="CW22" s="152">
        <f t="shared" si="6"/>
        <v>92.249432547719721</v>
      </c>
      <c r="CX22" s="152">
        <f t="shared" si="6"/>
        <v>92.249432547719721</v>
      </c>
      <c r="CY22" s="152">
        <f t="shared" si="6"/>
        <v>92.249432547719721</v>
      </c>
      <c r="CZ22" s="152">
        <f t="shared" si="6"/>
        <v>92.249432547719721</v>
      </c>
      <c r="DA22" s="152">
        <f t="shared" si="6"/>
        <v>92.249432547719721</v>
      </c>
      <c r="DB22" s="152">
        <f t="shared" si="6"/>
        <v>92.249432547719721</v>
      </c>
      <c r="DC22" s="152">
        <f t="shared" si="6"/>
        <v>92.249432547719721</v>
      </c>
      <c r="DD22" s="152">
        <f t="shared" si="6"/>
        <v>92.249432547719721</v>
      </c>
      <c r="DE22" s="152">
        <f t="shared" si="6"/>
        <v>92.249432547719721</v>
      </c>
      <c r="DF22" s="152">
        <f t="shared" si="6"/>
        <v>92.249432547719721</v>
      </c>
      <c r="DG22" s="152">
        <f t="shared" si="6"/>
        <v>94.094421198674041</v>
      </c>
      <c r="DH22" s="152">
        <f t="shared" si="6"/>
        <v>94.094421198674041</v>
      </c>
      <c r="DI22" s="152">
        <f t="shared" si="6"/>
        <v>94.094421198674041</v>
      </c>
      <c r="DJ22" s="152">
        <f t="shared" si="6"/>
        <v>94.094421198674041</v>
      </c>
      <c r="DK22" s="152">
        <f t="shared" si="6"/>
        <v>94.094421198674041</v>
      </c>
      <c r="DL22" s="152">
        <f t="shared" si="6"/>
        <v>94.094421198674041</v>
      </c>
      <c r="DM22" s="152">
        <f t="shared" si="6"/>
        <v>94.094421198674041</v>
      </c>
      <c r="DN22" s="152">
        <f t="shared" si="6"/>
        <v>94.094421198674041</v>
      </c>
      <c r="DO22" s="152">
        <f t="shared" si="6"/>
        <v>94.094421198674041</v>
      </c>
      <c r="DP22" s="152">
        <f t="shared" si="6"/>
        <v>94.094421198674041</v>
      </c>
      <c r="DQ22" s="152">
        <f t="shared" si="6"/>
        <v>94.094421198674041</v>
      </c>
      <c r="DR22" s="152">
        <f t="shared" si="6"/>
        <v>94.094421198674041</v>
      </c>
      <c r="DS22" s="152">
        <f t="shared" si="6"/>
        <v>95.976309622647534</v>
      </c>
      <c r="DT22" s="152">
        <f t="shared" si="6"/>
        <v>95.976309622647534</v>
      </c>
      <c r="DU22" s="152">
        <f t="shared" si="6"/>
        <v>95.976309622647534</v>
      </c>
      <c r="DV22" s="152">
        <f t="shared" si="6"/>
        <v>95.976309622647534</v>
      </c>
      <c r="DW22" s="152">
        <f t="shared" si="6"/>
        <v>95.976309622647534</v>
      </c>
      <c r="DX22" s="152">
        <f t="shared" si="6"/>
        <v>95.976309622647534</v>
      </c>
      <c r="DY22" s="152">
        <f t="shared" si="6"/>
        <v>95.976309622647534</v>
      </c>
      <c r="DZ22" s="152">
        <f t="shared" si="6"/>
        <v>95.976309622647534</v>
      </c>
      <c r="EA22" s="152">
        <f t="shared" si="6"/>
        <v>95.976309622647534</v>
      </c>
      <c r="EB22" s="152">
        <f t="shared" si="6"/>
        <v>95.976309622647534</v>
      </c>
      <c r="EC22" s="152">
        <f t="shared" si="6"/>
        <v>95.976309622647534</v>
      </c>
      <c r="ED22" s="152">
        <f t="shared" si="6"/>
        <v>95.976309622647534</v>
      </c>
      <c r="EE22" s="152">
        <f t="shared" si="6"/>
        <v>97.895835815100511</v>
      </c>
      <c r="EF22" s="152">
        <f t="shared" si="6"/>
        <v>97.895835815100511</v>
      </c>
      <c r="EG22" s="152">
        <f t="shared" si="6"/>
        <v>97.895835815100511</v>
      </c>
      <c r="EH22" s="152">
        <f t="shared" si="6"/>
        <v>97.895835815100511</v>
      </c>
      <c r="EI22" s="152">
        <f t="shared" si="6"/>
        <v>97.895835815100511</v>
      </c>
      <c r="EJ22" s="152">
        <f t="shared" si="6"/>
        <v>97.895835815100511</v>
      </c>
      <c r="EK22" s="152">
        <f t="shared" si="6"/>
        <v>97.895835815100511</v>
      </c>
      <c r="EL22" s="152">
        <f t="shared" si="6"/>
        <v>97.895835815100511</v>
      </c>
      <c r="EM22" s="152">
        <f t="shared" si="6"/>
        <v>97.895835815100511</v>
      </c>
      <c r="EN22" s="152">
        <f t="shared" si="6"/>
        <v>97.895835815100511</v>
      </c>
      <c r="EO22" s="152">
        <f t="shared" si="6"/>
        <v>97.895835815100511</v>
      </c>
      <c r="EP22" s="152">
        <f t="shared" si="6"/>
        <v>97.895835815100511</v>
      </c>
      <c r="EQ22" s="153"/>
    </row>
    <row r="23" spans="1:147" ht="15.75" customHeight="1" x14ac:dyDescent="0.2">
      <c r="B23" s="7"/>
      <c r="Z23" s="3"/>
      <c r="EQ23" s="27"/>
    </row>
    <row r="24" spans="1:147" ht="15.75" customHeight="1" x14ac:dyDescent="0.2">
      <c r="A24" s="154"/>
      <c r="B24" s="154"/>
      <c r="C24" s="154" t="s">
        <v>175</v>
      </c>
      <c r="D24" s="154"/>
      <c r="E24" s="154"/>
      <c r="F24" s="154"/>
      <c r="G24" s="154"/>
      <c r="H24" s="154"/>
      <c r="I24" s="154"/>
      <c r="J24" s="154"/>
      <c r="K24" s="154"/>
      <c r="L24" s="154"/>
      <c r="M24" s="154"/>
      <c r="N24" s="154"/>
      <c r="O24" s="154"/>
      <c r="P24" s="154"/>
      <c r="Q24" s="154"/>
      <c r="R24" s="154"/>
      <c r="S24" s="154"/>
      <c r="T24" s="154"/>
      <c r="U24" s="154"/>
      <c r="V24" s="154"/>
      <c r="W24" s="154"/>
      <c r="X24" s="154"/>
      <c r="Y24" s="154"/>
      <c r="Z24" s="155"/>
      <c r="AA24" s="156">
        <f t="shared" ref="AA24:BF24" si="7">SUBTOTAL(9,AA4:AA23)</f>
        <v>29651.914856125291</v>
      </c>
      <c r="AB24" s="156">
        <f t="shared" si="7"/>
        <v>29651.914856125291</v>
      </c>
      <c r="AC24" s="156">
        <f t="shared" si="7"/>
        <v>29651.914856125291</v>
      </c>
      <c r="AD24" s="156">
        <f t="shared" si="7"/>
        <v>29651.914856125291</v>
      </c>
      <c r="AE24" s="156">
        <f t="shared" si="7"/>
        <v>29651.914856125291</v>
      </c>
      <c r="AF24" s="156">
        <f t="shared" si="7"/>
        <v>29651.914856125291</v>
      </c>
      <c r="AG24" s="156">
        <f t="shared" si="7"/>
        <v>29651.914856125291</v>
      </c>
      <c r="AH24" s="156">
        <f t="shared" si="7"/>
        <v>29651.914856125291</v>
      </c>
      <c r="AI24" s="156">
        <f t="shared" si="7"/>
        <v>29651.914856125291</v>
      </c>
      <c r="AJ24" s="156">
        <f t="shared" si="7"/>
        <v>29651.914856125291</v>
      </c>
      <c r="AK24" s="156">
        <f t="shared" si="7"/>
        <v>29651.914856125291</v>
      </c>
      <c r="AL24" s="156">
        <f t="shared" si="7"/>
        <v>29651.914856125291</v>
      </c>
      <c r="AM24" s="156">
        <f t="shared" si="7"/>
        <v>30244.953153247799</v>
      </c>
      <c r="AN24" s="156">
        <f t="shared" si="7"/>
        <v>30244.953153247799</v>
      </c>
      <c r="AO24" s="156">
        <f t="shared" si="7"/>
        <v>30244.953153247799</v>
      </c>
      <c r="AP24" s="156">
        <f t="shared" si="7"/>
        <v>30244.953153247799</v>
      </c>
      <c r="AQ24" s="156">
        <f t="shared" si="7"/>
        <v>30244.953153247799</v>
      </c>
      <c r="AR24" s="156">
        <f t="shared" si="7"/>
        <v>30244.953153247799</v>
      </c>
      <c r="AS24" s="156">
        <f t="shared" si="7"/>
        <v>30244.953153247799</v>
      </c>
      <c r="AT24" s="156">
        <f t="shared" si="7"/>
        <v>30244.953153247799</v>
      </c>
      <c r="AU24" s="156">
        <f t="shared" si="7"/>
        <v>30244.953153247799</v>
      </c>
      <c r="AV24" s="156">
        <f t="shared" si="7"/>
        <v>30244.953153247799</v>
      </c>
      <c r="AW24" s="156">
        <f t="shared" si="7"/>
        <v>30244.953153247799</v>
      </c>
      <c r="AX24" s="156">
        <f t="shared" si="7"/>
        <v>30244.953153247799</v>
      </c>
      <c r="AY24" s="156">
        <f t="shared" si="7"/>
        <v>30849.852216312753</v>
      </c>
      <c r="AZ24" s="156">
        <f t="shared" si="7"/>
        <v>30849.852216312753</v>
      </c>
      <c r="BA24" s="156">
        <f t="shared" si="7"/>
        <v>30849.852216312753</v>
      </c>
      <c r="BB24" s="156">
        <f t="shared" si="7"/>
        <v>30849.852216312753</v>
      </c>
      <c r="BC24" s="156">
        <f t="shared" si="7"/>
        <v>30849.852216312753</v>
      </c>
      <c r="BD24" s="156">
        <f t="shared" si="7"/>
        <v>30849.852216312753</v>
      </c>
      <c r="BE24" s="156">
        <f t="shared" si="7"/>
        <v>30849.852216312753</v>
      </c>
      <c r="BF24" s="156">
        <f t="shared" si="7"/>
        <v>30849.852216312753</v>
      </c>
      <c r="BG24" s="156">
        <f t="shared" ref="BG24:CL24" si="8">SUBTOTAL(9,BG4:BG23)</f>
        <v>30849.852216312753</v>
      </c>
      <c r="BH24" s="156">
        <f t="shared" si="8"/>
        <v>30849.852216312753</v>
      </c>
      <c r="BI24" s="156">
        <f t="shared" si="8"/>
        <v>30849.852216312753</v>
      </c>
      <c r="BJ24" s="156">
        <f t="shared" si="8"/>
        <v>30849.852216312753</v>
      </c>
      <c r="BK24" s="156">
        <f t="shared" si="8"/>
        <v>31466.849260639006</v>
      </c>
      <c r="BL24" s="156">
        <f t="shared" si="8"/>
        <v>31466.849260639006</v>
      </c>
      <c r="BM24" s="156">
        <f t="shared" si="8"/>
        <v>31466.849260639006</v>
      </c>
      <c r="BN24" s="156">
        <f t="shared" si="8"/>
        <v>31466.849260639006</v>
      </c>
      <c r="BO24" s="156">
        <f t="shared" si="8"/>
        <v>31466.849260639006</v>
      </c>
      <c r="BP24" s="156">
        <f t="shared" si="8"/>
        <v>31466.849260639006</v>
      </c>
      <c r="BQ24" s="156">
        <f t="shared" si="8"/>
        <v>31466.849260639006</v>
      </c>
      <c r="BR24" s="156">
        <f t="shared" si="8"/>
        <v>31466.849260639006</v>
      </c>
      <c r="BS24" s="156">
        <f t="shared" si="8"/>
        <v>31466.849260639006</v>
      </c>
      <c r="BT24" s="156">
        <f t="shared" si="8"/>
        <v>31466.849260639006</v>
      </c>
      <c r="BU24" s="156">
        <f t="shared" si="8"/>
        <v>31466.849260639006</v>
      </c>
      <c r="BV24" s="156">
        <f t="shared" si="8"/>
        <v>31466.849260639006</v>
      </c>
      <c r="BW24" s="156">
        <f t="shared" si="8"/>
        <v>32096.186245851801</v>
      </c>
      <c r="BX24" s="156">
        <f t="shared" si="8"/>
        <v>32096.186245851801</v>
      </c>
      <c r="BY24" s="156">
        <f t="shared" si="8"/>
        <v>32096.186245851801</v>
      </c>
      <c r="BZ24" s="156">
        <f t="shared" si="8"/>
        <v>32096.186245851801</v>
      </c>
      <c r="CA24" s="156">
        <f t="shared" si="8"/>
        <v>32096.186245851801</v>
      </c>
      <c r="CB24" s="156">
        <f t="shared" si="8"/>
        <v>32096.186245851801</v>
      </c>
      <c r="CC24" s="156">
        <f t="shared" si="8"/>
        <v>32096.186245851801</v>
      </c>
      <c r="CD24" s="156">
        <f t="shared" si="8"/>
        <v>32096.186245851801</v>
      </c>
      <c r="CE24" s="156">
        <f t="shared" si="8"/>
        <v>32096.186245851801</v>
      </c>
      <c r="CF24" s="156">
        <f t="shared" si="8"/>
        <v>32096.186245851801</v>
      </c>
      <c r="CG24" s="156">
        <f t="shared" si="8"/>
        <v>32096.186245851801</v>
      </c>
      <c r="CH24" s="156">
        <f t="shared" si="8"/>
        <v>32096.186245851801</v>
      </c>
      <c r="CI24" s="156">
        <f t="shared" si="8"/>
        <v>32738.109970768804</v>
      </c>
      <c r="CJ24" s="156">
        <f t="shared" si="8"/>
        <v>32738.109970768804</v>
      </c>
      <c r="CK24" s="156">
        <f t="shared" si="8"/>
        <v>32738.109970768804</v>
      </c>
      <c r="CL24" s="156">
        <f t="shared" si="8"/>
        <v>32738.109970768804</v>
      </c>
      <c r="CM24" s="156">
        <f t="shared" ref="CM24:DR24" si="9">SUBTOTAL(9,CM4:CM23)</f>
        <v>32738.109970768804</v>
      </c>
      <c r="CN24" s="156">
        <f t="shared" si="9"/>
        <v>32738.109970768804</v>
      </c>
      <c r="CO24" s="156">
        <f t="shared" si="9"/>
        <v>32738.109970768804</v>
      </c>
      <c r="CP24" s="156">
        <f t="shared" si="9"/>
        <v>32738.109970768804</v>
      </c>
      <c r="CQ24" s="156">
        <f t="shared" si="9"/>
        <v>32738.109970768804</v>
      </c>
      <c r="CR24" s="156">
        <f t="shared" si="9"/>
        <v>32738.109970768804</v>
      </c>
      <c r="CS24" s="156">
        <f t="shared" si="9"/>
        <v>32738.109970768804</v>
      </c>
      <c r="CT24" s="156">
        <f t="shared" si="9"/>
        <v>32738.109970768804</v>
      </c>
      <c r="CU24" s="156">
        <f t="shared" si="9"/>
        <v>33392.872170184215</v>
      </c>
      <c r="CV24" s="156">
        <f t="shared" si="9"/>
        <v>33392.872170184215</v>
      </c>
      <c r="CW24" s="156">
        <f t="shared" si="9"/>
        <v>33392.872170184215</v>
      </c>
      <c r="CX24" s="156">
        <f t="shared" si="9"/>
        <v>33392.872170184215</v>
      </c>
      <c r="CY24" s="156">
        <f t="shared" si="9"/>
        <v>33392.872170184215</v>
      </c>
      <c r="CZ24" s="156">
        <f t="shared" si="9"/>
        <v>33392.872170184215</v>
      </c>
      <c r="DA24" s="156">
        <f t="shared" si="9"/>
        <v>33392.872170184215</v>
      </c>
      <c r="DB24" s="156">
        <f t="shared" si="9"/>
        <v>33392.872170184215</v>
      </c>
      <c r="DC24" s="156">
        <f t="shared" si="9"/>
        <v>33392.872170184215</v>
      </c>
      <c r="DD24" s="156">
        <f t="shared" si="9"/>
        <v>33392.872170184215</v>
      </c>
      <c r="DE24" s="156">
        <f t="shared" si="9"/>
        <v>33392.872170184215</v>
      </c>
      <c r="DF24" s="156">
        <f t="shared" si="9"/>
        <v>33392.872170184215</v>
      </c>
      <c r="DG24" s="156">
        <f t="shared" si="9"/>
        <v>34060.729613587871</v>
      </c>
      <c r="DH24" s="156">
        <f t="shared" si="9"/>
        <v>34060.729613587871</v>
      </c>
      <c r="DI24" s="156">
        <f t="shared" si="9"/>
        <v>34060.729613587871</v>
      </c>
      <c r="DJ24" s="156">
        <f t="shared" si="9"/>
        <v>34060.729613587871</v>
      </c>
      <c r="DK24" s="156">
        <f t="shared" si="9"/>
        <v>34060.729613587871</v>
      </c>
      <c r="DL24" s="156">
        <f t="shared" si="9"/>
        <v>34060.729613587871</v>
      </c>
      <c r="DM24" s="156">
        <f t="shared" si="9"/>
        <v>34060.729613587871</v>
      </c>
      <c r="DN24" s="156">
        <f t="shared" si="9"/>
        <v>34060.729613587871</v>
      </c>
      <c r="DO24" s="156">
        <f t="shared" si="9"/>
        <v>34060.729613587871</v>
      </c>
      <c r="DP24" s="156">
        <f t="shared" si="9"/>
        <v>34060.729613587871</v>
      </c>
      <c r="DQ24" s="156">
        <f t="shared" si="9"/>
        <v>34060.729613587871</v>
      </c>
      <c r="DR24" s="156">
        <f t="shared" si="9"/>
        <v>34060.729613587871</v>
      </c>
      <c r="DS24" s="156">
        <f t="shared" ref="DS24:EP24" si="10">SUBTOTAL(9,DS4:DS23)</f>
        <v>34741.944205859632</v>
      </c>
      <c r="DT24" s="156">
        <f t="shared" si="10"/>
        <v>34741.944205859632</v>
      </c>
      <c r="DU24" s="156">
        <f t="shared" si="10"/>
        <v>34741.944205859632</v>
      </c>
      <c r="DV24" s="156">
        <f t="shared" si="10"/>
        <v>34741.944205859632</v>
      </c>
      <c r="DW24" s="156">
        <f t="shared" si="10"/>
        <v>34741.944205859632</v>
      </c>
      <c r="DX24" s="156">
        <f t="shared" si="10"/>
        <v>34741.944205859632</v>
      </c>
      <c r="DY24" s="156">
        <f t="shared" si="10"/>
        <v>34741.944205859632</v>
      </c>
      <c r="DZ24" s="156">
        <f t="shared" si="10"/>
        <v>34741.944205859632</v>
      </c>
      <c r="EA24" s="156">
        <f t="shared" si="10"/>
        <v>34741.944205859632</v>
      </c>
      <c r="EB24" s="156">
        <f t="shared" si="10"/>
        <v>34741.944205859632</v>
      </c>
      <c r="EC24" s="156">
        <f t="shared" si="10"/>
        <v>34741.944205859632</v>
      </c>
      <c r="ED24" s="156">
        <f t="shared" si="10"/>
        <v>34741.944205859632</v>
      </c>
      <c r="EE24" s="156">
        <f t="shared" si="10"/>
        <v>35436.783089976838</v>
      </c>
      <c r="EF24" s="156">
        <f t="shared" si="10"/>
        <v>35436.783089976838</v>
      </c>
      <c r="EG24" s="156">
        <f t="shared" si="10"/>
        <v>35436.783089976838</v>
      </c>
      <c r="EH24" s="156">
        <f t="shared" si="10"/>
        <v>35436.783089976838</v>
      </c>
      <c r="EI24" s="156">
        <f t="shared" si="10"/>
        <v>35436.783089976838</v>
      </c>
      <c r="EJ24" s="156">
        <f t="shared" si="10"/>
        <v>35436.783089976838</v>
      </c>
      <c r="EK24" s="156">
        <f t="shared" si="10"/>
        <v>35436.783089976838</v>
      </c>
      <c r="EL24" s="156">
        <f t="shared" si="10"/>
        <v>35436.783089976838</v>
      </c>
      <c r="EM24" s="156">
        <f t="shared" si="10"/>
        <v>35436.783089976838</v>
      </c>
      <c r="EN24" s="156">
        <f t="shared" si="10"/>
        <v>35436.783089976838</v>
      </c>
      <c r="EO24" s="156">
        <f t="shared" si="10"/>
        <v>35436.783089976838</v>
      </c>
      <c r="EP24" s="156">
        <f t="shared" si="10"/>
        <v>35436.783089976838</v>
      </c>
      <c r="EQ24" s="157"/>
    </row>
    <row r="25" spans="1:147" ht="15.75" customHeight="1" x14ac:dyDescent="0.2">
      <c r="B25" s="7"/>
      <c r="Z25" s="3"/>
      <c r="EQ25" s="27"/>
    </row>
    <row r="26" spans="1:147" ht="15.75" customHeight="1" x14ac:dyDescent="0.2">
      <c r="A26" s="65" t="s">
        <v>176</v>
      </c>
      <c r="B26" s="66"/>
      <c r="C26" s="66"/>
      <c r="D26" s="66"/>
      <c r="E26" s="66"/>
      <c r="F26" s="66"/>
      <c r="G26" s="66"/>
      <c r="H26" s="66"/>
      <c r="I26" s="66"/>
      <c r="J26" s="66"/>
      <c r="K26" s="66"/>
      <c r="L26" s="66"/>
      <c r="M26" s="66"/>
      <c r="N26" s="66"/>
      <c r="O26" s="66"/>
      <c r="P26" s="66"/>
      <c r="Q26" s="66"/>
      <c r="R26" s="66"/>
      <c r="S26" s="66"/>
      <c r="T26" s="66"/>
      <c r="U26" s="66"/>
      <c r="V26" s="66"/>
      <c r="W26" s="66"/>
      <c r="X26" s="66"/>
      <c r="Y26" s="66"/>
      <c r="Z26" s="158"/>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159"/>
    </row>
    <row r="27" spans="1:147" ht="15.75" customHeight="1" x14ac:dyDescent="0.2">
      <c r="B27" s="160" t="str">
        <f>Executive_Summary!F24</f>
        <v xml:space="preserve">Taxes: </v>
      </c>
      <c r="Z27" s="3"/>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27"/>
    </row>
    <row r="28" spans="1:147" ht="15.75" customHeight="1" x14ac:dyDescent="0.2">
      <c r="B28" s="161" t="str">
        <f>Executive_Summary!F25</f>
        <v>Property Taxes</v>
      </c>
      <c r="Z28" s="3"/>
      <c r="AA28" s="124">
        <f>('Executive_Summary(Worst)'!$I25/12)*(1+Expense_Increase3)^(AA$3-1)</f>
        <v>3718.1685122297599</v>
      </c>
      <c r="AB28" s="124">
        <f>('Executive_Summary(Worst)'!$I25/12)*(1+Expense_Increase3)^(AB$3-1)</f>
        <v>3718.1685122297599</v>
      </c>
      <c r="AC28" s="124">
        <f>('Executive_Summary(Worst)'!$I25/12)*(1+Expense_Increase3)^(AC$3-1)</f>
        <v>3718.1685122297599</v>
      </c>
      <c r="AD28" s="124">
        <f>('Executive_Summary(Worst)'!$I25/12)*(1+Expense_Increase3)^(AD$3-1)</f>
        <v>3718.1685122297599</v>
      </c>
      <c r="AE28" s="124">
        <f>('Executive_Summary(Worst)'!$I25/12)*(1+Expense_Increase3)^(AE$3-1)</f>
        <v>3718.1685122297599</v>
      </c>
      <c r="AF28" s="124">
        <f>('Executive_Summary(Worst)'!$I25/12)*(1+Expense_Increase3)^(AF$3-1)</f>
        <v>3718.1685122297599</v>
      </c>
      <c r="AG28" s="124">
        <f>('Executive_Summary(Worst)'!$I25/12)*(1+Expense_Increase3)^(AG$3-1)</f>
        <v>3718.1685122297599</v>
      </c>
      <c r="AH28" s="124">
        <f>('Executive_Summary(Worst)'!$I25/12)*(1+Expense_Increase3)^(AH$3-1)</f>
        <v>3718.1685122297599</v>
      </c>
      <c r="AI28" s="124">
        <f>('Executive_Summary(Worst)'!$I25/12)*(1+Expense_Increase3)^(AI$3-1)</f>
        <v>3718.1685122297599</v>
      </c>
      <c r="AJ28" s="124">
        <f>('Executive_Summary(Worst)'!$I25/12)*(1+Expense_Increase3)^(AJ$3-1)</f>
        <v>3718.1685122297599</v>
      </c>
      <c r="AK28" s="124">
        <f>('Executive_Summary(Worst)'!$I25/12)*(1+Expense_Increase3)^(AK$3-1)</f>
        <v>3718.1685122297599</v>
      </c>
      <c r="AL28" s="124">
        <f>('Executive_Summary(Worst)'!$I25/12)*(1+Expense_Increase3)^(AL$3-1)</f>
        <v>3718.1685122297599</v>
      </c>
      <c r="AM28" s="124">
        <f>('Executive_Summary(Worst)'!$I25/12)*(1+Expense_Increase3)^(AM$3-1)</f>
        <v>3811.1227250355037</v>
      </c>
      <c r="AN28" s="124">
        <f>('Executive_Summary(Worst)'!$I25/12)*(1+Expense_Increase3)^(AN$3-1)</f>
        <v>3811.1227250355037</v>
      </c>
      <c r="AO28" s="124">
        <f>('Executive_Summary(Worst)'!$I25/12)*(1+Expense_Increase3)^(AO$3-1)</f>
        <v>3811.1227250355037</v>
      </c>
      <c r="AP28" s="124">
        <f>('Executive_Summary(Worst)'!$I25/12)*(1+Expense_Increase3)^(AP$3-1)</f>
        <v>3811.1227250355037</v>
      </c>
      <c r="AQ28" s="124">
        <f>('Executive_Summary(Worst)'!$I25/12)*(1+Expense_Increase3)^(AQ$3-1)</f>
        <v>3811.1227250355037</v>
      </c>
      <c r="AR28" s="124">
        <f>('Executive_Summary(Worst)'!$I25/12)*(1+Expense_Increase3)^(AR$3-1)</f>
        <v>3811.1227250355037</v>
      </c>
      <c r="AS28" s="124">
        <f>('Executive_Summary(Worst)'!$I25/12)*(1+Expense_Increase3)^(AS$3-1)</f>
        <v>3811.1227250355037</v>
      </c>
      <c r="AT28" s="124">
        <f>('Executive_Summary(Worst)'!$I25/12)*(1+Expense_Increase3)^(AT$3-1)</f>
        <v>3811.1227250355037</v>
      </c>
      <c r="AU28" s="124">
        <f>('Executive_Summary(Worst)'!$I25/12)*(1+Expense_Increase3)^(AU$3-1)</f>
        <v>3811.1227250355037</v>
      </c>
      <c r="AV28" s="124">
        <f>('Executive_Summary(Worst)'!$I25/12)*(1+Expense_Increase3)^(AV$3-1)</f>
        <v>3811.1227250355037</v>
      </c>
      <c r="AW28" s="124">
        <f>('Executive_Summary(Worst)'!$I25/12)*(1+Expense_Increase3)^(AW$3-1)</f>
        <v>3811.1227250355037</v>
      </c>
      <c r="AX28" s="124">
        <f>('Executive_Summary(Worst)'!$I25/12)*(1+Expense_Increase3)^(AX$3-1)</f>
        <v>3811.1227250355037</v>
      </c>
      <c r="AY28" s="124">
        <f>('Executive_Summary(Worst)'!$I25/12)*(1+Expense_Increase3)^(AY$3-1)</f>
        <v>3906.4007931613914</v>
      </c>
      <c r="AZ28" s="124">
        <f>('Executive_Summary(Worst)'!$I25/12)*(1+Expense_Increase3)^(AZ$3-1)</f>
        <v>3906.4007931613914</v>
      </c>
      <c r="BA28" s="124">
        <f>('Executive_Summary(Worst)'!$I25/12)*(1+Expense_Increase3)^(BA$3-1)</f>
        <v>3906.4007931613914</v>
      </c>
      <c r="BB28" s="124">
        <f>('Executive_Summary(Worst)'!$I25/12)*(1+Expense_Increase3)^(BB$3-1)</f>
        <v>3906.4007931613914</v>
      </c>
      <c r="BC28" s="124">
        <f>('Executive_Summary(Worst)'!$I25/12)*(1+Expense_Increase3)^(BC$3-1)</f>
        <v>3906.4007931613914</v>
      </c>
      <c r="BD28" s="124">
        <f>('Executive_Summary(Worst)'!$I25/12)*(1+Expense_Increase3)^(BD$3-1)</f>
        <v>3906.4007931613914</v>
      </c>
      <c r="BE28" s="124">
        <f>('Executive_Summary(Worst)'!$I25/12)*(1+Expense_Increase3)^(BE$3-1)</f>
        <v>3906.4007931613914</v>
      </c>
      <c r="BF28" s="124">
        <f>('Executive_Summary(Worst)'!$I25/12)*(1+Expense_Increase3)^(BF$3-1)</f>
        <v>3906.4007931613914</v>
      </c>
      <c r="BG28" s="124">
        <f>('Executive_Summary(Worst)'!$I25/12)*(1+Expense_Increase3)^(BG$3-1)</f>
        <v>3906.4007931613914</v>
      </c>
      <c r="BH28" s="124">
        <f>('Executive_Summary(Worst)'!$I25/12)*(1+Expense_Increase3)^(BH$3-1)</f>
        <v>3906.4007931613914</v>
      </c>
      <c r="BI28" s="124">
        <f>('Executive_Summary(Worst)'!$I25/12)*(1+Expense_Increase3)^(BI$3-1)</f>
        <v>3906.4007931613914</v>
      </c>
      <c r="BJ28" s="124">
        <f>('Executive_Summary(Worst)'!$I25/12)*(1+Expense_Increase3)^(BJ$3-1)</f>
        <v>3906.4007931613914</v>
      </c>
      <c r="BK28" s="124">
        <f>('Executive_Summary(Worst)'!$I25/12)*(1+Expense_Increase3)^(BK$3-1)</f>
        <v>4004.0608129904258</v>
      </c>
      <c r="BL28" s="124">
        <f>('Executive_Summary(Worst)'!$I25/12)*(1+Expense_Increase3)^(BL$3-1)</f>
        <v>4004.0608129904258</v>
      </c>
      <c r="BM28" s="124">
        <f>('Executive_Summary(Worst)'!$I25/12)*(1+Expense_Increase3)^(BM$3-1)</f>
        <v>4004.0608129904258</v>
      </c>
      <c r="BN28" s="124">
        <f>('Executive_Summary(Worst)'!$I25/12)*(1+Expense_Increase3)^(BN$3-1)</f>
        <v>4004.0608129904258</v>
      </c>
      <c r="BO28" s="124">
        <f>('Executive_Summary(Worst)'!$I25/12)*(1+Expense_Increase3)^(BO$3-1)</f>
        <v>4004.0608129904258</v>
      </c>
      <c r="BP28" s="124">
        <f>('Executive_Summary(Worst)'!$I25/12)*(1+Expense_Increase3)^(BP$3-1)</f>
        <v>4004.0608129904258</v>
      </c>
      <c r="BQ28" s="124">
        <f>('Executive_Summary(Worst)'!$I25/12)*(1+Expense_Increase3)^(BQ$3-1)</f>
        <v>4004.0608129904258</v>
      </c>
      <c r="BR28" s="124">
        <f>('Executive_Summary(Worst)'!$I25/12)*(1+Expense_Increase3)^(BR$3-1)</f>
        <v>4004.0608129904258</v>
      </c>
      <c r="BS28" s="124">
        <f>('Executive_Summary(Worst)'!$I25/12)*(1+Expense_Increase3)^(BS$3-1)</f>
        <v>4004.0608129904258</v>
      </c>
      <c r="BT28" s="124">
        <f>('Executive_Summary(Worst)'!$I25/12)*(1+Expense_Increase3)^(BT$3-1)</f>
        <v>4004.0608129904258</v>
      </c>
      <c r="BU28" s="124">
        <f>('Executive_Summary(Worst)'!$I25/12)*(1+Expense_Increase3)^(BU$3-1)</f>
        <v>4004.0608129904258</v>
      </c>
      <c r="BV28" s="124">
        <f>('Executive_Summary(Worst)'!$I25/12)*(1+Expense_Increase3)^(BV$3-1)</f>
        <v>4004.0608129904258</v>
      </c>
      <c r="BW28" s="124">
        <f>('Executive_Summary(Worst)'!$I25/12)*(1+Expense_Increase3)^(BW$3-1)</f>
        <v>4104.1623333151865</v>
      </c>
      <c r="BX28" s="124">
        <f>('Executive_Summary(Worst)'!$I25/12)*(1+Expense_Increase3)^(BX$3-1)</f>
        <v>4104.1623333151865</v>
      </c>
      <c r="BY28" s="124">
        <f>('Executive_Summary(Worst)'!$I25/12)*(1+Expense_Increase3)^(BY$3-1)</f>
        <v>4104.1623333151865</v>
      </c>
      <c r="BZ28" s="124">
        <f>('Executive_Summary(Worst)'!$I25/12)*(1+Expense_Increase3)^(BZ$3-1)</f>
        <v>4104.1623333151865</v>
      </c>
      <c r="CA28" s="124">
        <f>('Executive_Summary(Worst)'!$I25/12)*(1+Expense_Increase3)^(CA$3-1)</f>
        <v>4104.1623333151865</v>
      </c>
      <c r="CB28" s="124">
        <f>('Executive_Summary(Worst)'!$I25/12)*(1+Expense_Increase3)^(CB$3-1)</f>
        <v>4104.1623333151865</v>
      </c>
      <c r="CC28" s="124">
        <f>('Executive_Summary(Worst)'!$I25/12)*(1+Expense_Increase3)^(CC$3-1)</f>
        <v>4104.1623333151865</v>
      </c>
      <c r="CD28" s="124">
        <f>('Executive_Summary(Worst)'!$I25/12)*(1+Expense_Increase3)^(CD$3-1)</f>
        <v>4104.1623333151865</v>
      </c>
      <c r="CE28" s="124">
        <f>('Executive_Summary(Worst)'!$I25/12)*(1+Expense_Increase3)^(CE$3-1)</f>
        <v>4104.1623333151865</v>
      </c>
      <c r="CF28" s="124">
        <f>('Executive_Summary(Worst)'!$I25/12)*(1+Expense_Increase3)^(CF$3-1)</f>
        <v>4104.1623333151865</v>
      </c>
      <c r="CG28" s="124">
        <f>('Executive_Summary(Worst)'!$I25/12)*(1+Expense_Increase3)^(CG$3-1)</f>
        <v>4104.1623333151865</v>
      </c>
      <c r="CH28" s="124">
        <f>('Executive_Summary(Worst)'!$I25/12)*(1+Expense_Increase3)^(CH$3-1)</f>
        <v>4104.1623333151865</v>
      </c>
      <c r="CI28" s="124">
        <f>('Executive_Summary(Worst)'!$I25/12)*(1+Expense_Increase3)^(CI$3-1)</f>
        <v>4206.7663916480651</v>
      </c>
      <c r="CJ28" s="124">
        <f>('Executive_Summary(Worst)'!$I25/12)*(1+Expense_Increase3)^(CJ$3-1)</f>
        <v>4206.7663916480651</v>
      </c>
      <c r="CK28" s="124">
        <f>('Executive_Summary(Worst)'!$I25/12)*(1+Expense_Increase3)^(CK$3-1)</f>
        <v>4206.7663916480651</v>
      </c>
      <c r="CL28" s="124">
        <f>('Executive_Summary(Worst)'!$I25/12)*(1+Expense_Increase3)^(CL$3-1)</f>
        <v>4206.7663916480651</v>
      </c>
      <c r="CM28" s="124">
        <f>('Executive_Summary(Worst)'!$I25/12)*(1+Expense_Increase3)^(CM$3-1)</f>
        <v>4206.7663916480651</v>
      </c>
      <c r="CN28" s="124">
        <f>('Executive_Summary(Worst)'!$I25/12)*(1+Expense_Increase3)^(CN$3-1)</f>
        <v>4206.7663916480651</v>
      </c>
      <c r="CO28" s="124">
        <f>('Executive_Summary(Worst)'!$I25/12)*(1+Expense_Increase3)^(CO$3-1)</f>
        <v>4206.7663916480651</v>
      </c>
      <c r="CP28" s="124">
        <f>('Executive_Summary(Worst)'!$I25/12)*(1+Expense_Increase3)^(CP$3-1)</f>
        <v>4206.7663916480651</v>
      </c>
      <c r="CQ28" s="124">
        <f>('Executive_Summary(Worst)'!$I25/12)*(1+Expense_Increase3)^(CQ$3-1)</f>
        <v>4206.7663916480651</v>
      </c>
      <c r="CR28" s="124">
        <f>('Executive_Summary(Worst)'!$I25/12)*(1+Expense_Increase3)^(CR$3-1)</f>
        <v>4206.7663916480651</v>
      </c>
      <c r="CS28" s="124">
        <f>('Executive_Summary(Worst)'!$I25/12)*(1+Expense_Increase3)^(CS$3-1)</f>
        <v>4206.7663916480651</v>
      </c>
      <c r="CT28" s="124">
        <f>('Executive_Summary(Worst)'!$I25/12)*(1+Expense_Increase3)^(CT$3-1)</f>
        <v>4206.7663916480651</v>
      </c>
      <c r="CU28" s="124">
        <f>('Executive_Summary(Worst)'!$I25/12)*(1+Expense_Increase3)^(CU$3-1)</f>
        <v>4311.9355514392664</v>
      </c>
      <c r="CV28" s="124">
        <f>('Executive_Summary(Worst)'!$I25/12)*(1+Expense_Increase3)^(CV$3-1)</f>
        <v>4311.9355514392664</v>
      </c>
      <c r="CW28" s="124">
        <f>('Executive_Summary(Worst)'!$I25/12)*(1+Expense_Increase3)^(CW$3-1)</f>
        <v>4311.9355514392664</v>
      </c>
      <c r="CX28" s="124">
        <f>('Executive_Summary(Worst)'!$I25/12)*(1+Expense_Increase3)^(CX$3-1)</f>
        <v>4311.9355514392664</v>
      </c>
      <c r="CY28" s="124">
        <f>('Executive_Summary(Worst)'!$I25/12)*(1+Expense_Increase3)^(CY$3-1)</f>
        <v>4311.9355514392664</v>
      </c>
      <c r="CZ28" s="124">
        <f>('Executive_Summary(Worst)'!$I25/12)*(1+Expense_Increase3)^(CZ$3-1)</f>
        <v>4311.9355514392664</v>
      </c>
      <c r="DA28" s="124">
        <f>('Executive_Summary(Worst)'!$I25/12)*(1+Expense_Increase3)^(DA$3-1)</f>
        <v>4311.9355514392664</v>
      </c>
      <c r="DB28" s="124">
        <f>('Executive_Summary(Worst)'!$I25/12)*(1+Expense_Increase3)^(DB$3-1)</f>
        <v>4311.9355514392664</v>
      </c>
      <c r="DC28" s="124">
        <f>('Executive_Summary(Worst)'!$I25/12)*(1+Expense_Increase3)^(DC$3-1)</f>
        <v>4311.9355514392664</v>
      </c>
      <c r="DD28" s="124">
        <f>('Executive_Summary(Worst)'!$I25/12)*(1+Expense_Increase3)^(DD$3-1)</f>
        <v>4311.9355514392664</v>
      </c>
      <c r="DE28" s="124">
        <f>('Executive_Summary(Worst)'!$I25/12)*(1+Expense_Increase3)^(DE$3-1)</f>
        <v>4311.9355514392664</v>
      </c>
      <c r="DF28" s="124">
        <f>('Executive_Summary(Worst)'!$I25/12)*(1+Expense_Increase3)^(DF$3-1)</f>
        <v>4311.9355514392664</v>
      </c>
      <c r="DG28" s="124">
        <f>('Executive_Summary(Worst)'!$I25/12)*(1+Expense_Increase3)^(DG$3-1)</f>
        <v>4419.7339402252483</v>
      </c>
      <c r="DH28" s="124">
        <f>('Executive_Summary(Worst)'!$I25/12)*(1+Expense_Increase3)^(DH$3-1)</f>
        <v>4419.7339402252483</v>
      </c>
      <c r="DI28" s="124">
        <f>('Executive_Summary(Worst)'!$I25/12)*(1+Expense_Increase3)^(DI$3-1)</f>
        <v>4419.7339402252483</v>
      </c>
      <c r="DJ28" s="124">
        <f>('Executive_Summary(Worst)'!$I25/12)*(1+Expense_Increase3)^(DJ$3-1)</f>
        <v>4419.7339402252483</v>
      </c>
      <c r="DK28" s="124">
        <f>('Executive_Summary(Worst)'!$I25/12)*(1+Expense_Increase3)^(DK$3-1)</f>
        <v>4419.7339402252483</v>
      </c>
      <c r="DL28" s="124">
        <f>('Executive_Summary(Worst)'!$I25/12)*(1+Expense_Increase3)^(DL$3-1)</f>
        <v>4419.7339402252483</v>
      </c>
      <c r="DM28" s="124">
        <f>('Executive_Summary(Worst)'!$I25/12)*(1+Expense_Increase3)^(DM$3-1)</f>
        <v>4419.7339402252483</v>
      </c>
      <c r="DN28" s="124">
        <f>('Executive_Summary(Worst)'!$I25/12)*(1+Expense_Increase3)^(DN$3-1)</f>
        <v>4419.7339402252483</v>
      </c>
      <c r="DO28" s="124">
        <f>('Executive_Summary(Worst)'!$I25/12)*(1+Expense_Increase3)^(DO$3-1)</f>
        <v>4419.7339402252483</v>
      </c>
      <c r="DP28" s="124">
        <f>('Executive_Summary(Worst)'!$I25/12)*(1+Expense_Increase3)^(DP$3-1)</f>
        <v>4419.7339402252483</v>
      </c>
      <c r="DQ28" s="124">
        <f>('Executive_Summary(Worst)'!$I25/12)*(1+Expense_Increase3)^(DQ$3-1)</f>
        <v>4419.7339402252483</v>
      </c>
      <c r="DR28" s="124">
        <f>('Executive_Summary(Worst)'!$I25/12)*(1+Expense_Increase3)^(DR$3-1)</f>
        <v>4419.7339402252483</v>
      </c>
      <c r="DS28" s="124">
        <f>('Executive_Summary(Worst)'!$I25/12)*(1+Expense_Increase3)^(DS$3-1)</f>
        <v>4530.2272887308791</v>
      </c>
      <c r="DT28" s="124">
        <f>('Executive_Summary(Worst)'!$I25/12)*(1+Expense_Increase3)^(DT$3-1)</f>
        <v>4530.2272887308791</v>
      </c>
      <c r="DU28" s="124">
        <f>('Executive_Summary(Worst)'!$I25/12)*(1+Expense_Increase3)^(DU$3-1)</f>
        <v>4530.2272887308791</v>
      </c>
      <c r="DV28" s="124">
        <f>('Executive_Summary(Worst)'!$I25/12)*(1+Expense_Increase3)^(DV$3-1)</f>
        <v>4530.2272887308791</v>
      </c>
      <c r="DW28" s="124">
        <f>('Executive_Summary(Worst)'!$I25/12)*(1+Expense_Increase3)^(DW$3-1)</f>
        <v>4530.2272887308791</v>
      </c>
      <c r="DX28" s="124">
        <f>('Executive_Summary(Worst)'!$I25/12)*(1+Expense_Increase3)^(DX$3-1)</f>
        <v>4530.2272887308791</v>
      </c>
      <c r="DY28" s="124">
        <f>('Executive_Summary(Worst)'!$I25/12)*(1+Expense_Increase3)^(DY$3-1)</f>
        <v>4530.2272887308791</v>
      </c>
      <c r="DZ28" s="124">
        <f>('Executive_Summary(Worst)'!$I25/12)*(1+Expense_Increase3)^(DZ$3-1)</f>
        <v>4530.2272887308791</v>
      </c>
      <c r="EA28" s="124">
        <f>('Executive_Summary(Worst)'!$I25/12)*(1+Expense_Increase3)^(EA$3-1)</f>
        <v>4530.2272887308791</v>
      </c>
      <c r="EB28" s="124">
        <f>('Executive_Summary(Worst)'!$I25/12)*(1+Expense_Increase3)^(EB$3-1)</f>
        <v>4530.2272887308791</v>
      </c>
      <c r="EC28" s="124">
        <f>('Executive_Summary(Worst)'!$I25/12)*(1+Expense_Increase3)^(EC$3-1)</f>
        <v>4530.2272887308791</v>
      </c>
      <c r="ED28" s="124">
        <f>('Executive_Summary(Worst)'!$I25/12)*(1+Expense_Increase3)^(ED$3-1)</f>
        <v>4530.2272887308791</v>
      </c>
      <c r="EE28" s="124">
        <f>('Executive_Summary(Worst)'!$I25/12)*(1+Expense_Increase3)^(EE$3-1)</f>
        <v>4643.4829709491505</v>
      </c>
      <c r="EF28" s="124">
        <f>('Executive_Summary(Worst)'!$I25/12)*(1+Expense_Increase3)^(EF$3-1)</f>
        <v>4643.4829709491505</v>
      </c>
      <c r="EG28" s="124">
        <f>('Executive_Summary(Worst)'!$I25/12)*(1+Expense_Increase3)^(EG$3-1)</f>
        <v>4643.4829709491505</v>
      </c>
      <c r="EH28" s="124">
        <f>('Executive_Summary(Worst)'!$I25/12)*(1+Expense_Increase3)^(EH$3-1)</f>
        <v>4643.4829709491505</v>
      </c>
      <c r="EI28" s="124">
        <f>('Executive_Summary(Worst)'!$I25/12)*(1+Expense_Increase3)^(EI$3-1)</f>
        <v>4643.4829709491505</v>
      </c>
      <c r="EJ28" s="124">
        <f>('Executive_Summary(Worst)'!$I25/12)*(1+Expense_Increase3)^(EJ$3-1)</f>
        <v>4643.4829709491505</v>
      </c>
      <c r="EK28" s="124">
        <f>('Executive_Summary(Worst)'!$I25/12)*(1+Expense_Increase3)^(EK$3-1)</f>
        <v>4643.4829709491505</v>
      </c>
      <c r="EL28" s="124">
        <f>('Executive_Summary(Worst)'!$I25/12)*(1+Expense_Increase3)^(EL$3-1)</f>
        <v>4643.4829709491505</v>
      </c>
      <c r="EM28" s="124">
        <f>('Executive_Summary(Worst)'!$I25/12)*(1+Expense_Increase3)^(EM$3-1)</f>
        <v>4643.4829709491505</v>
      </c>
      <c r="EN28" s="124">
        <f>('Executive_Summary(Worst)'!$I25/12)*(1+Expense_Increase3)^(EN$3-1)</f>
        <v>4643.4829709491505</v>
      </c>
      <c r="EO28" s="124">
        <f>('Executive_Summary(Worst)'!$I25/12)*(1+Expense_Increase3)^(EO$3-1)</f>
        <v>4643.4829709491505</v>
      </c>
      <c r="EP28" s="124">
        <f>('Executive_Summary(Worst)'!$I25/12)*(1+Expense_Increase3)^(EP$3-1)</f>
        <v>4643.4829709491505</v>
      </c>
      <c r="EQ28" s="27"/>
    </row>
    <row r="29" spans="1:147" ht="15.75" customHeight="1" x14ac:dyDescent="0.2">
      <c r="B29" s="161" t="str">
        <f>Executive_Summary!F26</f>
        <v xml:space="preserve">Payroll Taxes </v>
      </c>
      <c r="Z29" s="3"/>
      <c r="AA29" s="124">
        <f>('Executive_Summary(Worst)'!$I26/12)*(1+Expense_Increase3)^(AA$3-1)</f>
        <v>0</v>
      </c>
      <c r="AB29" s="124">
        <f>('Executive_Summary(Worst)'!$I26/12)*(1+Expense_Increase3)^(AB$3-1)</f>
        <v>0</v>
      </c>
      <c r="AC29" s="124">
        <f>('Executive_Summary(Worst)'!$I26/12)*(1+Expense_Increase3)^(AC$3-1)</f>
        <v>0</v>
      </c>
      <c r="AD29" s="124">
        <f>('Executive_Summary(Worst)'!$I26/12)*(1+Expense_Increase3)^(AD$3-1)</f>
        <v>0</v>
      </c>
      <c r="AE29" s="124">
        <f>('Executive_Summary(Worst)'!$I26/12)*(1+Expense_Increase3)^(AE$3-1)</f>
        <v>0</v>
      </c>
      <c r="AF29" s="124">
        <f>('Executive_Summary(Worst)'!$I26/12)*(1+Expense_Increase3)^(AF$3-1)</f>
        <v>0</v>
      </c>
      <c r="AG29" s="124">
        <f>('Executive_Summary(Worst)'!$I26/12)*(1+Expense_Increase3)^(AG$3-1)</f>
        <v>0</v>
      </c>
      <c r="AH29" s="124">
        <f>('Executive_Summary(Worst)'!$I26/12)*(1+Expense_Increase3)^(AH$3-1)</f>
        <v>0</v>
      </c>
      <c r="AI29" s="124">
        <f>('Executive_Summary(Worst)'!$I26/12)*(1+Expense_Increase3)^(AI$3-1)</f>
        <v>0</v>
      </c>
      <c r="AJ29" s="124">
        <f>('Executive_Summary(Worst)'!$I26/12)*(1+Expense_Increase3)^(AJ$3-1)</f>
        <v>0</v>
      </c>
      <c r="AK29" s="124">
        <f>('Executive_Summary(Worst)'!$I26/12)*(1+Expense_Increase3)^(AK$3-1)</f>
        <v>0</v>
      </c>
      <c r="AL29" s="124">
        <f>('Executive_Summary(Worst)'!$I26/12)*(1+Expense_Increase3)^(AL$3-1)</f>
        <v>0</v>
      </c>
      <c r="AM29" s="124">
        <f>('Executive_Summary(Worst)'!$I26/12)*(1+Expense_Increase3)^(AM$3-1)</f>
        <v>0</v>
      </c>
      <c r="AN29" s="124">
        <f>('Executive_Summary(Worst)'!$I26/12)*(1+Expense_Increase3)^(AN$3-1)</f>
        <v>0</v>
      </c>
      <c r="AO29" s="124">
        <f>('Executive_Summary(Worst)'!$I26/12)*(1+Expense_Increase3)^(AO$3-1)</f>
        <v>0</v>
      </c>
      <c r="AP29" s="124">
        <f>('Executive_Summary(Worst)'!$I26/12)*(1+Expense_Increase3)^(AP$3-1)</f>
        <v>0</v>
      </c>
      <c r="AQ29" s="124">
        <f>('Executive_Summary(Worst)'!$I26/12)*(1+Expense_Increase3)^(AQ$3-1)</f>
        <v>0</v>
      </c>
      <c r="AR29" s="124">
        <f>('Executive_Summary(Worst)'!$I26/12)*(1+Expense_Increase3)^(AR$3-1)</f>
        <v>0</v>
      </c>
      <c r="AS29" s="124">
        <f>('Executive_Summary(Worst)'!$I26/12)*(1+Expense_Increase3)^(AS$3-1)</f>
        <v>0</v>
      </c>
      <c r="AT29" s="124">
        <f>('Executive_Summary(Worst)'!$I26/12)*(1+Expense_Increase3)^(AT$3-1)</f>
        <v>0</v>
      </c>
      <c r="AU29" s="124">
        <f>('Executive_Summary(Worst)'!$I26/12)*(1+Expense_Increase3)^(AU$3-1)</f>
        <v>0</v>
      </c>
      <c r="AV29" s="124">
        <f>('Executive_Summary(Worst)'!$I26/12)*(1+Expense_Increase3)^(AV$3-1)</f>
        <v>0</v>
      </c>
      <c r="AW29" s="124">
        <f>('Executive_Summary(Worst)'!$I26/12)*(1+Expense_Increase3)^(AW$3-1)</f>
        <v>0</v>
      </c>
      <c r="AX29" s="124">
        <f>('Executive_Summary(Worst)'!$I26/12)*(1+Expense_Increase3)^(AX$3-1)</f>
        <v>0</v>
      </c>
      <c r="AY29" s="124">
        <f>('Executive_Summary(Worst)'!$I26/12)*(1+Expense_Increase3)^(AY$3-1)</f>
        <v>0</v>
      </c>
      <c r="AZ29" s="124">
        <f>('Executive_Summary(Worst)'!$I26/12)*(1+Expense_Increase3)^(AZ$3-1)</f>
        <v>0</v>
      </c>
      <c r="BA29" s="124">
        <f>('Executive_Summary(Worst)'!$I26/12)*(1+Expense_Increase3)^(BA$3-1)</f>
        <v>0</v>
      </c>
      <c r="BB29" s="124">
        <f>('Executive_Summary(Worst)'!$I26/12)*(1+Expense_Increase3)^(BB$3-1)</f>
        <v>0</v>
      </c>
      <c r="BC29" s="124">
        <f>('Executive_Summary(Worst)'!$I26/12)*(1+Expense_Increase3)^(BC$3-1)</f>
        <v>0</v>
      </c>
      <c r="BD29" s="124">
        <f>('Executive_Summary(Worst)'!$I26/12)*(1+Expense_Increase3)^(BD$3-1)</f>
        <v>0</v>
      </c>
      <c r="BE29" s="124">
        <f>('Executive_Summary(Worst)'!$I26/12)*(1+Expense_Increase3)^(BE$3-1)</f>
        <v>0</v>
      </c>
      <c r="BF29" s="124">
        <f>('Executive_Summary(Worst)'!$I26/12)*(1+Expense_Increase3)^(BF$3-1)</f>
        <v>0</v>
      </c>
      <c r="BG29" s="124">
        <f>('Executive_Summary(Worst)'!$I26/12)*(1+Expense_Increase3)^(BG$3-1)</f>
        <v>0</v>
      </c>
      <c r="BH29" s="124">
        <f>('Executive_Summary(Worst)'!$I26/12)*(1+Expense_Increase3)^(BH$3-1)</f>
        <v>0</v>
      </c>
      <c r="BI29" s="124">
        <f>('Executive_Summary(Worst)'!$I26/12)*(1+Expense_Increase3)^(BI$3-1)</f>
        <v>0</v>
      </c>
      <c r="BJ29" s="124">
        <f>('Executive_Summary(Worst)'!$I26/12)*(1+Expense_Increase3)^(BJ$3-1)</f>
        <v>0</v>
      </c>
      <c r="BK29" s="124">
        <f>('Executive_Summary(Worst)'!$I26/12)*(1+Expense_Increase3)^(BK$3-1)</f>
        <v>0</v>
      </c>
      <c r="BL29" s="124">
        <f>('Executive_Summary(Worst)'!$I26/12)*(1+Expense_Increase3)^(BL$3-1)</f>
        <v>0</v>
      </c>
      <c r="BM29" s="124">
        <f>('Executive_Summary(Worst)'!$I26/12)*(1+Expense_Increase3)^(BM$3-1)</f>
        <v>0</v>
      </c>
      <c r="BN29" s="124">
        <f>('Executive_Summary(Worst)'!$I26/12)*(1+Expense_Increase3)^(BN$3-1)</f>
        <v>0</v>
      </c>
      <c r="BO29" s="124">
        <f>('Executive_Summary(Worst)'!$I26/12)*(1+Expense_Increase3)^(BO$3-1)</f>
        <v>0</v>
      </c>
      <c r="BP29" s="124">
        <f>('Executive_Summary(Worst)'!$I26/12)*(1+Expense_Increase3)^(BP$3-1)</f>
        <v>0</v>
      </c>
      <c r="BQ29" s="124">
        <f>('Executive_Summary(Worst)'!$I26/12)*(1+Expense_Increase3)^(BQ$3-1)</f>
        <v>0</v>
      </c>
      <c r="BR29" s="124">
        <f>('Executive_Summary(Worst)'!$I26/12)*(1+Expense_Increase3)^(BR$3-1)</f>
        <v>0</v>
      </c>
      <c r="BS29" s="124">
        <f>('Executive_Summary(Worst)'!$I26/12)*(1+Expense_Increase3)^(BS$3-1)</f>
        <v>0</v>
      </c>
      <c r="BT29" s="124">
        <f>('Executive_Summary(Worst)'!$I26/12)*(1+Expense_Increase3)^(BT$3-1)</f>
        <v>0</v>
      </c>
      <c r="BU29" s="124">
        <f>('Executive_Summary(Worst)'!$I26/12)*(1+Expense_Increase3)^(BU$3-1)</f>
        <v>0</v>
      </c>
      <c r="BV29" s="124">
        <f>('Executive_Summary(Worst)'!$I26/12)*(1+Expense_Increase3)^(BV$3-1)</f>
        <v>0</v>
      </c>
      <c r="BW29" s="124">
        <f>('Executive_Summary(Worst)'!$I26/12)*(1+Expense_Increase3)^(BW$3-1)</f>
        <v>0</v>
      </c>
      <c r="BX29" s="124">
        <f>('Executive_Summary(Worst)'!$I26/12)*(1+Expense_Increase3)^(BX$3-1)</f>
        <v>0</v>
      </c>
      <c r="BY29" s="124">
        <f>('Executive_Summary(Worst)'!$I26/12)*(1+Expense_Increase3)^(BY$3-1)</f>
        <v>0</v>
      </c>
      <c r="BZ29" s="124">
        <f>('Executive_Summary(Worst)'!$I26/12)*(1+Expense_Increase3)^(BZ$3-1)</f>
        <v>0</v>
      </c>
      <c r="CA29" s="124">
        <f>('Executive_Summary(Worst)'!$I26/12)*(1+Expense_Increase3)^(CA$3-1)</f>
        <v>0</v>
      </c>
      <c r="CB29" s="124">
        <f>('Executive_Summary(Worst)'!$I26/12)*(1+Expense_Increase3)^(CB$3-1)</f>
        <v>0</v>
      </c>
      <c r="CC29" s="124">
        <f>('Executive_Summary(Worst)'!$I26/12)*(1+Expense_Increase3)^(CC$3-1)</f>
        <v>0</v>
      </c>
      <c r="CD29" s="124">
        <f>('Executive_Summary(Worst)'!$I26/12)*(1+Expense_Increase3)^(CD$3-1)</f>
        <v>0</v>
      </c>
      <c r="CE29" s="124">
        <f>('Executive_Summary(Worst)'!$I26/12)*(1+Expense_Increase3)^(CE$3-1)</f>
        <v>0</v>
      </c>
      <c r="CF29" s="124">
        <f>('Executive_Summary(Worst)'!$I26/12)*(1+Expense_Increase3)^(CF$3-1)</f>
        <v>0</v>
      </c>
      <c r="CG29" s="124">
        <f>('Executive_Summary(Worst)'!$I26/12)*(1+Expense_Increase3)^(CG$3-1)</f>
        <v>0</v>
      </c>
      <c r="CH29" s="124">
        <f>('Executive_Summary(Worst)'!$I26/12)*(1+Expense_Increase3)^(CH$3-1)</f>
        <v>0</v>
      </c>
      <c r="CI29" s="124">
        <f>('Executive_Summary(Worst)'!$I26/12)*(1+Expense_Increase3)^(CI$3-1)</f>
        <v>0</v>
      </c>
      <c r="CJ29" s="124">
        <f>('Executive_Summary(Worst)'!$I26/12)*(1+Expense_Increase3)^(CJ$3-1)</f>
        <v>0</v>
      </c>
      <c r="CK29" s="124">
        <f>('Executive_Summary(Worst)'!$I26/12)*(1+Expense_Increase3)^(CK$3-1)</f>
        <v>0</v>
      </c>
      <c r="CL29" s="124">
        <f>('Executive_Summary(Worst)'!$I26/12)*(1+Expense_Increase3)^(CL$3-1)</f>
        <v>0</v>
      </c>
      <c r="CM29" s="124">
        <f>('Executive_Summary(Worst)'!$I26/12)*(1+Expense_Increase3)^(CM$3-1)</f>
        <v>0</v>
      </c>
      <c r="CN29" s="124">
        <f>('Executive_Summary(Worst)'!$I26/12)*(1+Expense_Increase3)^(CN$3-1)</f>
        <v>0</v>
      </c>
      <c r="CO29" s="124">
        <f>('Executive_Summary(Worst)'!$I26/12)*(1+Expense_Increase3)^(CO$3-1)</f>
        <v>0</v>
      </c>
      <c r="CP29" s="124">
        <f>('Executive_Summary(Worst)'!$I26/12)*(1+Expense_Increase3)^(CP$3-1)</f>
        <v>0</v>
      </c>
      <c r="CQ29" s="124">
        <f>('Executive_Summary(Worst)'!$I26/12)*(1+Expense_Increase3)^(CQ$3-1)</f>
        <v>0</v>
      </c>
      <c r="CR29" s="124">
        <f>('Executive_Summary(Worst)'!$I26/12)*(1+Expense_Increase3)^(CR$3-1)</f>
        <v>0</v>
      </c>
      <c r="CS29" s="124">
        <f>('Executive_Summary(Worst)'!$I26/12)*(1+Expense_Increase3)^(CS$3-1)</f>
        <v>0</v>
      </c>
      <c r="CT29" s="124">
        <f>('Executive_Summary(Worst)'!$I26/12)*(1+Expense_Increase3)^(CT$3-1)</f>
        <v>0</v>
      </c>
      <c r="CU29" s="124">
        <f>('Executive_Summary(Worst)'!$I26/12)*(1+Expense_Increase3)^(CU$3-1)</f>
        <v>0</v>
      </c>
      <c r="CV29" s="124">
        <f>('Executive_Summary(Worst)'!$I26/12)*(1+Expense_Increase3)^(CV$3-1)</f>
        <v>0</v>
      </c>
      <c r="CW29" s="124">
        <f>('Executive_Summary(Worst)'!$I26/12)*(1+Expense_Increase3)^(CW$3-1)</f>
        <v>0</v>
      </c>
      <c r="CX29" s="124">
        <f>('Executive_Summary(Worst)'!$I26/12)*(1+Expense_Increase3)^(CX$3-1)</f>
        <v>0</v>
      </c>
      <c r="CY29" s="124">
        <f>('Executive_Summary(Worst)'!$I26/12)*(1+Expense_Increase3)^(CY$3-1)</f>
        <v>0</v>
      </c>
      <c r="CZ29" s="124">
        <f>('Executive_Summary(Worst)'!$I26/12)*(1+Expense_Increase3)^(CZ$3-1)</f>
        <v>0</v>
      </c>
      <c r="DA29" s="124">
        <f>('Executive_Summary(Worst)'!$I26/12)*(1+Expense_Increase3)^(DA$3-1)</f>
        <v>0</v>
      </c>
      <c r="DB29" s="124">
        <f>('Executive_Summary(Worst)'!$I26/12)*(1+Expense_Increase3)^(DB$3-1)</f>
        <v>0</v>
      </c>
      <c r="DC29" s="124">
        <f>('Executive_Summary(Worst)'!$I26/12)*(1+Expense_Increase3)^(DC$3-1)</f>
        <v>0</v>
      </c>
      <c r="DD29" s="124">
        <f>('Executive_Summary(Worst)'!$I26/12)*(1+Expense_Increase3)^(DD$3-1)</f>
        <v>0</v>
      </c>
      <c r="DE29" s="124">
        <f>('Executive_Summary(Worst)'!$I26/12)*(1+Expense_Increase3)^(DE$3-1)</f>
        <v>0</v>
      </c>
      <c r="DF29" s="124">
        <f>('Executive_Summary(Worst)'!$I26/12)*(1+Expense_Increase3)^(DF$3-1)</f>
        <v>0</v>
      </c>
      <c r="DG29" s="124">
        <f>('Executive_Summary(Worst)'!$I26/12)*(1+Expense_Increase3)^(DG$3-1)</f>
        <v>0</v>
      </c>
      <c r="DH29" s="124">
        <f>('Executive_Summary(Worst)'!$I26/12)*(1+Expense_Increase3)^(DH$3-1)</f>
        <v>0</v>
      </c>
      <c r="DI29" s="124">
        <f>('Executive_Summary(Worst)'!$I26/12)*(1+Expense_Increase3)^(DI$3-1)</f>
        <v>0</v>
      </c>
      <c r="DJ29" s="124">
        <f>('Executive_Summary(Worst)'!$I26/12)*(1+Expense_Increase3)^(DJ$3-1)</f>
        <v>0</v>
      </c>
      <c r="DK29" s="124">
        <f>('Executive_Summary(Worst)'!$I26/12)*(1+Expense_Increase3)^(DK$3-1)</f>
        <v>0</v>
      </c>
      <c r="DL29" s="124">
        <f>('Executive_Summary(Worst)'!$I26/12)*(1+Expense_Increase3)^(DL$3-1)</f>
        <v>0</v>
      </c>
      <c r="DM29" s="124">
        <f>('Executive_Summary(Worst)'!$I26/12)*(1+Expense_Increase3)^(DM$3-1)</f>
        <v>0</v>
      </c>
      <c r="DN29" s="124">
        <f>('Executive_Summary(Worst)'!$I26/12)*(1+Expense_Increase3)^(DN$3-1)</f>
        <v>0</v>
      </c>
      <c r="DO29" s="124">
        <f>('Executive_Summary(Worst)'!$I26/12)*(1+Expense_Increase3)^(DO$3-1)</f>
        <v>0</v>
      </c>
      <c r="DP29" s="124">
        <f>('Executive_Summary(Worst)'!$I26/12)*(1+Expense_Increase3)^(DP$3-1)</f>
        <v>0</v>
      </c>
      <c r="DQ29" s="124">
        <f>('Executive_Summary(Worst)'!$I26/12)*(1+Expense_Increase3)^(DQ$3-1)</f>
        <v>0</v>
      </c>
      <c r="DR29" s="124">
        <f>('Executive_Summary(Worst)'!$I26/12)*(1+Expense_Increase3)^(DR$3-1)</f>
        <v>0</v>
      </c>
      <c r="DS29" s="124">
        <f>('Executive_Summary(Worst)'!$I26/12)*(1+Expense_Increase3)^(DS$3-1)</f>
        <v>0</v>
      </c>
      <c r="DT29" s="124">
        <f>('Executive_Summary(Worst)'!$I26/12)*(1+Expense_Increase3)^(DT$3-1)</f>
        <v>0</v>
      </c>
      <c r="DU29" s="124">
        <f>('Executive_Summary(Worst)'!$I26/12)*(1+Expense_Increase3)^(DU$3-1)</f>
        <v>0</v>
      </c>
      <c r="DV29" s="124">
        <f>('Executive_Summary(Worst)'!$I26/12)*(1+Expense_Increase3)^(DV$3-1)</f>
        <v>0</v>
      </c>
      <c r="DW29" s="124">
        <f>('Executive_Summary(Worst)'!$I26/12)*(1+Expense_Increase3)^(DW$3-1)</f>
        <v>0</v>
      </c>
      <c r="DX29" s="124">
        <f>('Executive_Summary(Worst)'!$I26/12)*(1+Expense_Increase3)^(DX$3-1)</f>
        <v>0</v>
      </c>
      <c r="DY29" s="124">
        <f>('Executive_Summary(Worst)'!$I26/12)*(1+Expense_Increase3)^(DY$3-1)</f>
        <v>0</v>
      </c>
      <c r="DZ29" s="124">
        <f>('Executive_Summary(Worst)'!$I26/12)*(1+Expense_Increase3)^(DZ$3-1)</f>
        <v>0</v>
      </c>
      <c r="EA29" s="124">
        <f>('Executive_Summary(Worst)'!$I26/12)*(1+Expense_Increase3)^(EA$3-1)</f>
        <v>0</v>
      </c>
      <c r="EB29" s="124">
        <f>('Executive_Summary(Worst)'!$I26/12)*(1+Expense_Increase3)^(EB$3-1)</f>
        <v>0</v>
      </c>
      <c r="EC29" s="124">
        <f>('Executive_Summary(Worst)'!$I26/12)*(1+Expense_Increase3)^(EC$3-1)</f>
        <v>0</v>
      </c>
      <c r="ED29" s="124">
        <f>('Executive_Summary(Worst)'!$I26/12)*(1+Expense_Increase3)^(ED$3-1)</f>
        <v>0</v>
      </c>
      <c r="EE29" s="124">
        <f>('Executive_Summary(Worst)'!$I26/12)*(1+Expense_Increase3)^(EE$3-1)</f>
        <v>0</v>
      </c>
      <c r="EF29" s="124">
        <f>('Executive_Summary(Worst)'!$I26/12)*(1+Expense_Increase3)^(EF$3-1)</f>
        <v>0</v>
      </c>
      <c r="EG29" s="124">
        <f>('Executive_Summary(Worst)'!$I26/12)*(1+Expense_Increase3)^(EG$3-1)</f>
        <v>0</v>
      </c>
      <c r="EH29" s="124">
        <f>('Executive_Summary(Worst)'!$I26/12)*(1+Expense_Increase3)^(EH$3-1)</f>
        <v>0</v>
      </c>
      <c r="EI29" s="124">
        <f>('Executive_Summary(Worst)'!$I26/12)*(1+Expense_Increase3)^(EI$3-1)</f>
        <v>0</v>
      </c>
      <c r="EJ29" s="124">
        <f>('Executive_Summary(Worst)'!$I26/12)*(1+Expense_Increase3)^(EJ$3-1)</f>
        <v>0</v>
      </c>
      <c r="EK29" s="124">
        <f>('Executive_Summary(Worst)'!$I26/12)*(1+Expense_Increase3)^(EK$3-1)</f>
        <v>0</v>
      </c>
      <c r="EL29" s="124">
        <f>('Executive_Summary(Worst)'!$I26/12)*(1+Expense_Increase3)^(EL$3-1)</f>
        <v>0</v>
      </c>
      <c r="EM29" s="124">
        <f>('Executive_Summary(Worst)'!$I26/12)*(1+Expense_Increase3)^(EM$3-1)</f>
        <v>0</v>
      </c>
      <c r="EN29" s="124">
        <f>('Executive_Summary(Worst)'!$I26/12)*(1+Expense_Increase3)^(EN$3-1)</f>
        <v>0</v>
      </c>
      <c r="EO29" s="124">
        <f>('Executive_Summary(Worst)'!$I26/12)*(1+Expense_Increase3)^(EO$3-1)</f>
        <v>0</v>
      </c>
      <c r="EP29" s="124">
        <f>('Executive_Summary(Worst)'!$I26/12)*(1+Expense_Increase3)^(EP$3-1)</f>
        <v>0</v>
      </c>
      <c r="EQ29" s="27"/>
    </row>
    <row r="30" spans="1:147" ht="15.75" customHeight="1" x14ac:dyDescent="0.2">
      <c r="B30" s="161" t="str">
        <f>Executive_Summary!F27</f>
        <v xml:space="preserve">Other Taxes </v>
      </c>
      <c r="Z30" s="3"/>
      <c r="AA30" s="124">
        <f>('Executive_Summary(Worst)'!$I27/12)*(1+Expense_Increase3)^(AA$3-1)</f>
        <v>0</v>
      </c>
      <c r="AB30" s="124">
        <f>('Executive_Summary(Worst)'!$I27/12)*(1+Expense_Increase3)^(AB$3-1)</f>
        <v>0</v>
      </c>
      <c r="AC30" s="124">
        <f>('Executive_Summary(Worst)'!$I27/12)*(1+Expense_Increase3)^(AC$3-1)</f>
        <v>0</v>
      </c>
      <c r="AD30" s="124">
        <f>('Executive_Summary(Worst)'!$I27/12)*(1+Expense_Increase3)^(AD$3-1)</f>
        <v>0</v>
      </c>
      <c r="AE30" s="124">
        <f>('Executive_Summary(Worst)'!$I27/12)*(1+Expense_Increase3)^(AE$3-1)</f>
        <v>0</v>
      </c>
      <c r="AF30" s="124">
        <f>('Executive_Summary(Worst)'!$I27/12)*(1+Expense_Increase3)^(AF$3-1)</f>
        <v>0</v>
      </c>
      <c r="AG30" s="124">
        <f>('Executive_Summary(Worst)'!$I27/12)*(1+Expense_Increase3)^(AG$3-1)</f>
        <v>0</v>
      </c>
      <c r="AH30" s="124">
        <f>('Executive_Summary(Worst)'!$I27/12)*(1+Expense_Increase3)^(AH$3-1)</f>
        <v>0</v>
      </c>
      <c r="AI30" s="124">
        <f>('Executive_Summary(Worst)'!$I27/12)*(1+Expense_Increase3)^(AI$3-1)</f>
        <v>0</v>
      </c>
      <c r="AJ30" s="124">
        <f>('Executive_Summary(Worst)'!$I27/12)*(1+Expense_Increase3)^(AJ$3-1)</f>
        <v>0</v>
      </c>
      <c r="AK30" s="124">
        <f>('Executive_Summary(Worst)'!$I27/12)*(1+Expense_Increase3)^(AK$3-1)</f>
        <v>0</v>
      </c>
      <c r="AL30" s="124">
        <f>('Executive_Summary(Worst)'!$I27/12)*(1+Expense_Increase3)^(AL$3-1)</f>
        <v>0</v>
      </c>
      <c r="AM30" s="124">
        <f>('Executive_Summary(Worst)'!$I27/12)*(1+Expense_Increase3)^(AM$3-1)</f>
        <v>0</v>
      </c>
      <c r="AN30" s="124">
        <f>('Executive_Summary(Worst)'!$I27/12)*(1+Expense_Increase3)^(AN$3-1)</f>
        <v>0</v>
      </c>
      <c r="AO30" s="124">
        <f>('Executive_Summary(Worst)'!$I27/12)*(1+Expense_Increase3)^(AO$3-1)</f>
        <v>0</v>
      </c>
      <c r="AP30" s="124">
        <f>('Executive_Summary(Worst)'!$I27/12)*(1+Expense_Increase3)^(AP$3-1)</f>
        <v>0</v>
      </c>
      <c r="AQ30" s="124">
        <f>('Executive_Summary(Worst)'!$I27/12)*(1+Expense_Increase3)^(AQ$3-1)</f>
        <v>0</v>
      </c>
      <c r="AR30" s="124">
        <f>('Executive_Summary(Worst)'!$I27/12)*(1+Expense_Increase3)^(AR$3-1)</f>
        <v>0</v>
      </c>
      <c r="AS30" s="124">
        <f>('Executive_Summary(Worst)'!$I27/12)*(1+Expense_Increase3)^(AS$3-1)</f>
        <v>0</v>
      </c>
      <c r="AT30" s="124">
        <f>('Executive_Summary(Worst)'!$I27/12)*(1+Expense_Increase3)^(AT$3-1)</f>
        <v>0</v>
      </c>
      <c r="AU30" s="124">
        <f>('Executive_Summary(Worst)'!$I27/12)*(1+Expense_Increase3)^(AU$3-1)</f>
        <v>0</v>
      </c>
      <c r="AV30" s="124">
        <f>('Executive_Summary(Worst)'!$I27/12)*(1+Expense_Increase3)^(AV$3-1)</f>
        <v>0</v>
      </c>
      <c r="AW30" s="124">
        <f>('Executive_Summary(Worst)'!$I27/12)*(1+Expense_Increase3)^(AW$3-1)</f>
        <v>0</v>
      </c>
      <c r="AX30" s="124">
        <f>('Executive_Summary(Worst)'!$I27/12)*(1+Expense_Increase3)^(AX$3-1)</f>
        <v>0</v>
      </c>
      <c r="AY30" s="124">
        <f>('Executive_Summary(Worst)'!$I27/12)*(1+Expense_Increase3)^(AY$3-1)</f>
        <v>0</v>
      </c>
      <c r="AZ30" s="124">
        <f>('Executive_Summary(Worst)'!$I27/12)*(1+Expense_Increase3)^(AZ$3-1)</f>
        <v>0</v>
      </c>
      <c r="BA30" s="124">
        <f>('Executive_Summary(Worst)'!$I27/12)*(1+Expense_Increase3)^(BA$3-1)</f>
        <v>0</v>
      </c>
      <c r="BB30" s="124">
        <f>('Executive_Summary(Worst)'!$I27/12)*(1+Expense_Increase3)^(BB$3-1)</f>
        <v>0</v>
      </c>
      <c r="BC30" s="124">
        <f>('Executive_Summary(Worst)'!$I27/12)*(1+Expense_Increase3)^(BC$3-1)</f>
        <v>0</v>
      </c>
      <c r="BD30" s="124">
        <f>('Executive_Summary(Worst)'!$I27/12)*(1+Expense_Increase3)^(BD$3-1)</f>
        <v>0</v>
      </c>
      <c r="BE30" s="124">
        <f>('Executive_Summary(Worst)'!$I27/12)*(1+Expense_Increase3)^(BE$3-1)</f>
        <v>0</v>
      </c>
      <c r="BF30" s="124">
        <f>('Executive_Summary(Worst)'!$I27/12)*(1+Expense_Increase3)^(BF$3-1)</f>
        <v>0</v>
      </c>
      <c r="BG30" s="124">
        <f>('Executive_Summary(Worst)'!$I27/12)*(1+Expense_Increase3)^(BG$3-1)</f>
        <v>0</v>
      </c>
      <c r="BH30" s="124">
        <f>('Executive_Summary(Worst)'!$I27/12)*(1+Expense_Increase3)^(BH$3-1)</f>
        <v>0</v>
      </c>
      <c r="BI30" s="124">
        <f>('Executive_Summary(Worst)'!$I27/12)*(1+Expense_Increase3)^(BI$3-1)</f>
        <v>0</v>
      </c>
      <c r="BJ30" s="124">
        <f>('Executive_Summary(Worst)'!$I27/12)*(1+Expense_Increase3)^(BJ$3-1)</f>
        <v>0</v>
      </c>
      <c r="BK30" s="124">
        <f>('Executive_Summary(Worst)'!$I27/12)*(1+Expense_Increase3)^(BK$3-1)</f>
        <v>0</v>
      </c>
      <c r="BL30" s="124">
        <f>('Executive_Summary(Worst)'!$I27/12)*(1+Expense_Increase3)^(BL$3-1)</f>
        <v>0</v>
      </c>
      <c r="BM30" s="124">
        <f>('Executive_Summary(Worst)'!$I27/12)*(1+Expense_Increase3)^(BM$3-1)</f>
        <v>0</v>
      </c>
      <c r="BN30" s="124">
        <f>('Executive_Summary(Worst)'!$I27/12)*(1+Expense_Increase3)^(BN$3-1)</f>
        <v>0</v>
      </c>
      <c r="BO30" s="124">
        <f>('Executive_Summary(Worst)'!$I27/12)*(1+Expense_Increase3)^(BO$3-1)</f>
        <v>0</v>
      </c>
      <c r="BP30" s="124">
        <f>('Executive_Summary(Worst)'!$I27/12)*(1+Expense_Increase3)^(BP$3-1)</f>
        <v>0</v>
      </c>
      <c r="BQ30" s="124">
        <f>('Executive_Summary(Worst)'!$I27/12)*(1+Expense_Increase3)^(BQ$3-1)</f>
        <v>0</v>
      </c>
      <c r="BR30" s="124">
        <f>('Executive_Summary(Worst)'!$I27/12)*(1+Expense_Increase3)^(BR$3-1)</f>
        <v>0</v>
      </c>
      <c r="BS30" s="124">
        <f>('Executive_Summary(Worst)'!$I27/12)*(1+Expense_Increase3)^(BS$3-1)</f>
        <v>0</v>
      </c>
      <c r="BT30" s="124">
        <f>('Executive_Summary(Worst)'!$I27/12)*(1+Expense_Increase3)^(BT$3-1)</f>
        <v>0</v>
      </c>
      <c r="BU30" s="124">
        <f>('Executive_Summary(Worst)'!$I27/12)*(1+Expense_Increase3)^(BU$3-1)</f>
        <v>0</v>
      </c>
      <c r="BV30" s="124">
        <f>('Executive_Summary(Worst)'!$I27/12)*(1+Expense_Increase3)^(BV$3-1)</f>
        <v>0</v>
      </c>
      <c r="BW30" s="124">
        <f>('Executive_Summary(Worst)'!$I27/12)*(1+Expense_Increase3)^(BW$3-1)</f>
        <v>0</v>
      </c>
      <c r="BX30" s="124">
        <f>('Executive_Summary(Worst)'!$I27/12)*(1+Expense_Increase3)^(BX$3-1)</f>
        <v>0</v>
      </c>
      <c r="BY30" s="124">
        <f>('Executive_Summary(Worst)'!$I27/12)*(1+Expense_Increase3)^(BY$3-1)</f>
        <v>0</v>
      </c>
      <c r="BZ30" s="124">
        <f>('Executive_Summary(Worst)'!$I27/12)*(1+Expense_Increase3)^(BZ$3-1)</f>
        <v>0</v>
      </c>
      <c r="CA30" s="124">
        <f>('Executive_Summary(Worst)'!$I27/12)*(1+Expense_Increase3)^(CA$3-1)</f>
        <v>0</v>
      </c>
      <c r="CB30" s="124">
        <f>('Executive_Summary(Worst)'!$I27/12)*(1+Expense_Increase3)^(CB$3-1)</f>
        <v>0</v>
      </c>
      <c r="CC30" s="124">
        <f>('Executive_Summary(Worst)'!$I27/12)*(1+Expense_Increase3)^(CC$3-1)</f>
        <v>0</v>
      </c>
      <c r="CD30" s="124">
        <f>('Executive_Summary(Worst)'!$I27/12)*(1+Expense_Increase3)^(CD$3-1)</f>
        <v>0</v>
      </c>
      <c r="CE30" s="124">
        <f>('Executive_Summary(Worst)'!$I27/12)*(1+Expense_Increase3)^(CE$3-1)</f>
        <v>0</v>
      </c>
      <c r="CF30" s="124">
        <f>('Executive_Summary(Worst)'!$I27/12)*(1+Expense_Increase3)^(CF$3-1)</f>
        <v>0</v>
      </c>
      <c r="CG30" s="124">
        <f>('Executive_Summary(Worst)'!$I27/12)*(1+Expense_Increase3)^(CG$3-1)</f>
        <v>0</v>
      </c>
      <c r="CH30" s="124">
        <f>('Executive_Summary(Worst)'!$I27/12)*(1+Expense_Increase3)^(CH$3-1)</f>
        <v>0</v>
      </c>
      <c r="CI30" s="124">
        <f>('Executive_Summary(Worst)'!$I27/12)*(1+Expense_Increase3)^(CI$3-1)</f>
        <v>0</v>
      </c>
      <c r="CJ30" s="124">
        <f>('Executive_Summary(Worst)'!$I27/12)*(1+Expense_Increase3)^(CJ$3-1)</f>
        <v>0</v>
      </c>
      <c r="CK30" s="124">
        <f>('Executive_Summary(Worst)'!$I27/12)*(1+Expense_Increase3)^(CK$3-1)</f>
        <v>0</v>
      </c>
      <c r="CL30" s="124">
        <f>('Executive_Summary(Worst)'!$I27/12)*(1+Expense_Increase3)^(CL$3-1)</f>
        <v>0</v>
      </c>
      <c r="CM30" s="124">
        <f>('Executive_Summary(Worst)'!$I27/12)*(1+Expense_Increase3)^(CM$3-1)</f>
        <v>0</v>
      </c>
      <c r="CN30" s="124">
        <f>('Executive_Summary(Worst)'!$I27/12)*(1+Expense_Increase3)^(CN$3-1)</f>
        <v>0</v>
      </c>
      <c r="CO30" s="124">
        <f>('Executive_Summary(Worst)'!$I27/12)*(1+Expense_Increase3)^(CO$3-1)</f>
        <v>0</v>
      </c>
      <c r="CP30" s="124">
        <f>('Executive_Summary(Worst)'!$I27/12)*(1+Expense_Increase3)^(CP$3-1)</f>
        <v>0</v>
      </c>
      <c r="CQ30" s="124">
        <f>('Executive_Summary(Worst)'!$I27/12)*(1+Expense_Increase3)^(CQ$3-1)</f>
        <v>0</v>
      </c>
      <c r="CR30" s="124">
        <f>('Executive_Summary(Worst)'!$I27/12)*(1+Expense_Increase3)^(CR$3-1)</f>
        <v>0</v>
      </c>
      <c r="CS30" s="124">
        <f>('Executive_Summary(Worst)'!$I27/12)*(1+Expense_Increase3)^(CS$3-1)</f>
        <v>0</v>
      </c>
      <c r="CT30" s="124">
        <f>('Executive_Summary(Worst)'!$I27/12)*(1+Expense_Increase3)^(CT$3-1)</f>
        <v>0</v>
      </c>
      <c r="CU30" s="124">
        <f>('Executive_Summary(Worst)'!$I27/12)*(1+Expense_Increase3)^(CU$3-1)</f>
        <v>0</v>
      </c>
      <c r="CV30" s="124">
        <f>('Executive_Summary(Worst)'!$I27/12)*(1+Expense_Increase3)^(CV$3-1)</f>
        <v>0</v>
      </c>
      <c r="CW30" s="124">
        <f>('Executive_Summary(Worst)'!$I27/12)*(1+Expense_Increase3)^(CW$3-1)</f>
        <v>0</v>
      </c>
      <c r="CX30" s="124">
        <f>('Executive_Summary(Worst)'!$I27/12)*(1+Expense_Increase3)^(CX$3-1)</f>
        <v>0</v>
      </c>
      <c r="CY30" s="124">
        <f>('Executive_Summary(Worst)'!$I27/12)*(1+Expense_Increase3)^(CY$3-1)</f>
        <v>0</v>
      </c>
      <c r="CZ30" s="124">
        <f>('Executive_Summary(Worst)'!$I27/12)*(1+Expense_Increase3)^(CZ$3-1)</f>
        <v>0</v>
      </c>
      <c r="DA30" s="124">
        <f>('Executive_Summary(Worst)'!$I27/12)*(1+Expense_Increase3)^(DA$3-1)</f>
        <v>0</v>
      </c>
      <c r="DB30" s="124">
        <f>('Executive_Summary(Worst)'!$I27/12)*(1+Expense_Increase3)^(DB$3-1)</f>
        <v>0</v>
      </c>
      <c r="DC30" s="124">
        <f>('Executive_Summary(Worst)'!$I27/12)*(1+Expense_Increase3)^(DC$3-1)</f>
        <v>0</v>
      </c>
      <c r="DD30" s="124">
        <f>('Executive_Summary(Worst)'!$I27/12)*(1+Expense_Increase3)^(DD$3-1)</f>
        <v>0</v>
      </c>
      <c r="DE30" s="124">
        <f>('Executive_Summary(Worst)'!$I27/12)*(1+Expense_Increase3)^(DE$3-1)</f>
        <v>0</v>
      </c>
      <c r="DF30" s="124">
        <f>('Executive_Summary(Worst)'!$I27/12)*(1+Expense_Increase3)^(DF$3-1)</f>
        <v>0</v>
      </c>
      <c r="DG30" s="124">
        <f>('Executive_Summary(Worst)'!$I27/12)*(1+Expense_Increase3)^(DG$3-1)</f>
        <v>0</v>
      </c>
      <c r="DH30" s="124">
        <f>('Executive_Summary(Worst)'!$I27/12)*(1+Expense_Increase3)^(DH$3-1)</f>
        <v>0</v>
      </c>
      <c r="DI30" s="124">
        <f>('Executive_Summary(Worst)'!$I27/12)*(1+Expense_Increase3)^(DI$3-1)</f>
        <v>0</v>
      </c>
      <c r="DJ30" s="124">
        <f>('Executive_Summary(Worst)'!$I27/12)*(1+Expense_Increase3)^(DJ$3-1)</f>
        <v>0</v>
      </c>
      <c r="DK30" s="124">
        <f>('Executive_Summary(Worst)'!$I27/12)*(1+Expense_Increase3)^(DK$3-1)</f>
        <v>0</v>
      </c>
      <c r="DL30" s="124">
        <f>('Executive_Summary(Worst)'!$I27/12)*(1+Expense_Increase3)^(DL$3-1)</f>
        <v>0</v>
      </c>
      <c r="DM30" s="124">
        <f>('Executive_Summary(Worst)'!$I27/12)*(1+Expense_Increase3)^(DM$3-1)</f>
        <v>0</v>
      </c>
      <c r="DN30" s="124">
        <f>('Executive_Summary(Worst)'!$I27/12)*(1+Expense_Increase3)^(DN$3-1)</f>
        <v>0</v>
      </c>
      <c r="DO30" s="124">
        <f>('Executive_Summary(Worst)'!$I27/12)*(1+Expense_Increase3)^(DO$3-1)</f>
        <v>0</v>
      </c>
      <c r="DP30" s="124">
        <f>('Executive_Summary(Worst)'!$I27/12)*(1+Expense_Increase3)^(DP$3-1)</f>
        <v>0</v>
      </c>
      <c r="DQ30" s="124">
        <f>('Executive_Summary(Worst)'!$I27/12)*(1+Expense_Increase3)^(DQ$3-1)</f>
        <v>0</v>
      </c>
      <c r="DR30" s="124">
        <f>('Executive_Summary(Worst)'!$I27/12)*(1+Expense_Increase3)^(DR$3-1)</f>
        <v>0</v>
      </c>
      <c r="DS30" s="124">
        <f>('Executive_Summary(Worst)'!$I27/12)*(1+Expense_Increase3)^(DS$3-1)</f>
        <v>0</v>
      </c>
      <c r="DT30" s="124">
        <f>('Executive_Summary(Worst)'!$I27/12)*(1+Expense_Increase3)^(DT$3-1)</f>
        <v>0</v>
      </c>
      <c r="DU30" s="124">
        <f>('Executive_Summary(Worst)'!$I27/12)*(1+Expense_Increase3)^(DU$3-1)</f>
        <v>0</v>
      </c>
      <c r="DV30" s="124">
        <f>('Executive_Summary(Worst)'!$I27/12)*(1+Expense_Increase3)^(DV$3-1)</f>
        <v>0</v>
      </c>
      <c r="DW30" s="124">
        <f>('Executive_Summary(Worst)'!$I27/12)*(1+Expense_Increase3)^(DW$3-1)</f>
        <v>0</v>
      </c>
      <c r="DX30" s="124">
        <f>('Executive_Summary(Worst)'!$I27/12)*(1+Expense_Increase3)^(DX$3-1)</f>
        <v>0</v>
      </c>
      <c r="DY30" s="124">
        <f>('Executive_Summary(Worst)'!$I27/12)*(1+Expense_Increase3)^(DY$3-1)</f>
        <v>0</v>
      </c>
      <c r="DZ30" s="124">
        <f>('Executive_Summary(Worst)'!$I27/12)*(1+Expense_Increase3)^(DZ$3-1)</f>
        <v>0</v>
      </c>
      <c r="EA30" s="124">
        <f>('Executive_Summary(Worst)'!$I27/12)*(1+Expense_Increase3)^(EA$3-1)</f>
        <v>0</v>
      </c>
      <c r="EB30" s="124">
        <f>('Executive_Summary(Worst)'!$I27/12)*(1+Expense_Increase3)^(EB$3-1)</f>
        <v>0</v>
      </c>
      <c r="EC30" s="124">
        <f>('Executive_Summary(Worst)'!$I27/12)*(1+Expense_Increase3)^(EC$3-1)</f>
        <v>0</v>
      </c>
      <c r="ED30" s="124">
        <f>('Executive_Summary(Worst)'!$I27/12)*(1+Expense_Increase3)^(ED$3-1)</f>
        <v>0</v>
      </c>
      <c r="EE30" s="124">
        <f>('Executive_Summary(Worst)'!$I27/12)*(1+Expense_Increase3)^(EE$3-1)</f>
        <v>0</v>
      </c>
      <c r="EF30" s="124">
        <f>('Executive_Summary(Worst)'!$I27/12)*(1+Expense_Increase3)^(EF$3-1)</f>
        <v>0</v>
      </c>
      <c r="EG30" s="124">
        <f>('Executive_Summary(Worst)'!$I27/12)*(1+Expense_Increase3)^(EG$3-1)</f>
        <v>0</v>
      </c>
      <c r="EH30" s="124">
        <f>('Executive_Summary(Worst)'!$I27/12)*(1+Expense_Increase3)^(EH$3-1)</f>
        <v>0</v>
      </c>
      <c r="EI30" s="124">
        <f>('Executive_Summary(Worst)'!$I27/12)*(1+Expense_Increase3)^(EI$3-1)</f>
        <v>0</v>
      </c>
      <c r="EJ30" s="124">
        <f>('Executive_Summary(Worst)'!$I27/12)*(1+Expense_Increase3)^(EJ$3-1)</f>
        <v>0</v>
      </c>
      <c r="EK30" s="124">
        <f>('Executive_Summary(Worst)'!$I27/12)*(1+Expense_Increase3)^(EK$3-1)</f>
        <v>0</v>
      </c>
      <c r="EL30" s="124">
        <f>('Executive_Summary(Worst)'!$I27/12)*(1+Expense_Increase3)^(EL$3-1)</f>
        <v>0</v>
      </c>
      <c r="EM30" s="124">
        <f>('Executive_Summary(Worst)'!$I27/12)*(1+Expense_Increase3)^(EM$3-1)</f>
        <v>0</v>
      </c>
      <c r="EN30" s="124">
        <f>('Executive_Summary(Worst)'!$I27/12)*(1+Expense_Increase3)^(EN$3-1)</f>
        <v>0</v>
      </c>
      <c r="EO30" s="124">
        <f>('Executive_Summary(Worst)'!$I27/12)*(1+Expense_Increase3)^(EO$3-1)</f>
        <v>0</v>
      </c>
      <c r="EP30" s="124">
        <f>('Executive_Summary(Worst)'!$I27/12)*(1+Expense_Increase3)^(EP$3-1)</f>
        <v>0</v>
      </c>
      <c r="EQ30" s="27"/>
    </row>
    <row r="31" spans="1:147" ht="15.75" customHeight="1" x14ac:dyDescent="0.2">
      <c r="B31" s="160" t="str">
        <f>Executive_Summary!F28</f>
        <v xml:space="preserve">Insurance: </v>
      </c>
      <c r="Z31" s="3"/>
      <c r="AA31" s="124">
        <f>('Executive_Summary(Worst)'!$I28/12)*(1+Expense_Increase3)^(AA$3-1)</f>
        <v>0</v>
      </c>
      <c r="AB31" s="124">
        <f>('Executive_Summary(Worst)'!$I28/12)*(1+Expense_Increase3)^(AB$3-1)</f>
        <v>0</v>
      </c>
      <c r="AC31" s="124">
        <f>('Executive_Summary(Worst)'!$I28/12)*(1+Expense_Increase3)^(AC$3-1)</f>
        <v>0</v>
      </c>
      <c r="AD31" s="124">
        <f>('Executive_Summary(Worst)'!$I28/12)*(1+Expense_Increase3)^(AD$3-1)</f>
        <v>0</v>
      </c>
      <c r="AE31" s="124">
        <f>('Executive_Summary(Worst)'!$I28/12)*(1+Expense_Increase3)^(AE$3-1)</f>
        <v>0</v>
      </c>
      <c r="AF31" s="124">
        <f>('Executive_Summary(Worst)'!$I28/12)*(1+Expense_Increase3)^(AF$3-1)</f>
        <v>0</v>
      </c>
      <c r="AG31" s="124">
        <f>('Executive_Summary(Worst)'!$I28/12)*(1+Expense_Increase3)^(AG$3-1)</f>
        <v>0</v>
      </c>
      <c r="AH31" s="124">
        <f>('Executive_Summary(Worst)'!$I28/12)*(1+Expense_Increase3)^(AH$3-1)</f>
        <v>0</v>
      </c>
      <c r="AI31" s="124">
        <f>('Executive_Summary(Worst)'!$I28/12)*(1+Expense_Increase3)^(AI$3-1)</f>
        <v>0</v>
      </c>
      <c r="AJ31" s="124">
        <f>('Executive_Summary(Worst)'!$I28/12)*(1+Expense_Increase3)^(AJ$3-1)</f>
        <v>0</v>
      </c>
      <c r="AK31" s="124">
        <f>('Executive_Summary(Worst)'!$I28/12)*(1+Expense_Increase3)^(AK$3-1)</f>
        <v>0</v>
      </c>
      <c r="AL31" s="124">
        <f>('Executive_Summary(Worst)'!$I28/12)*(1+Expense_Increase3)^(AL$3-1)</f>
        <v>0</v>
      </c>
      <c r="AM31" s="124">
        <f>('Executive_Summary(Worst)'!$I28/12)*(1+Expense_Increase3)^(AM$3-1)</f>
        <v>0</v>
      </c>
      <c r="AN31" s="124">
        <f>('Executive_Summary(Worst)'!$I28/12)*(1+Expense_Increase3)^(AN$3-1)</f>
        <v>0</v>
      </c>
      <c r="AO31" s="124">
        <f>('Executive_Summary(Worst)'!$I28/12)*(1+Expense_Increase3)^(AO$3-1)</f>
        <v>0</v>
      </c>
      <c r="AP31" s="124">
        <f>('Executive_Summary(Worst)'!$I28/12)*(1+Expense_Increase3)^(AP$3-1)</f>
        <v>0</v>
      </c>
      <c r="AQ31" s="124">
        <f>('Executive_Summary(Worst)'!$I28/12)*(1+Expense_Increase3)^(AQ$3-1)</f>
        <v>0</v>
      </c>
      <c r="AR31" s="124">
        <f>('Executive_Summary(Worst)'!$I28/12)*(1+Expense_Increase3)^(AR$3-1)</f>
        <v>0</v>
      </c>
      <c r="AS31" s="124">
        <f>('Executive_Summary(Worst)'!$I28/12)*(1+Expense_Increase3)^(AS$3-1)</f>
        <v>0</v>
      </c>
      <c r="AT31" s="124">
        <f>('Executive_Summary(Worst)'!$I28/12)*(1+Expense_Increase3)^(AT$3-1)</f>
        <v>0</v>
      </c>
      <c r="AU31" s="124">
        <f>('Executive_Summary(Worst)'!$I28/12)*(1+Expense_Increase3)^(AU$3-1)</f>
        <v>0</v>
      </c>
      <c r="AV31" s="124">
        <f>('Executive_Summary(Worst)'!$I28/12)*(1+Expense_Increase3)^(AV$3-1)</f>
        <v>0</v>
      </c>
      <c r="AW31" s="124">
        <f>('Executive_Summary(Worst)'!$I28/12)*(1+Expense_Increase3)^(AW$3-1)</f>
        <v>0</v>
      </c>
      <c r="AX31" s="124">
        <f>('Executive_Summary(Worst)'!$I28/12)*(1+Expense_Increase3)^(AX$3-1)</f>
        <v>0</v>
      </c>
      <c r="AY31" s="124">
        <f>('Executive_Summary(Worst)'!$I28/12)*(1+Expense_Increase3)^(AY$3-1)</f>
        <v>0</v>
      </c>
      <c r="AZ31" s="124">
        <f>('Executive_Summary(Worst)'!$I28/12)*(1+Expense_Increase3)^(AZ$3-1)</f>
        <v>0</v>
      </c>
      <c r="BA31" s="124">
        <f>('Executive_Summary(Worst)'!$I28/12)*(1+Expense_Increase3)^(BA$3-1)</f>
        <v>0</v>
      </c>
      <c r="BB31" s="124">
        <f>('Executive_Summary(Worst)'!$I28/12)*(1+Expense_Increase3)^(BB$3-1)</f>
        <v>0</v>
      </c>
      <c r="BC31" s="124">
        <f>('Executive_Summary(Worst)'!$I28/12)*(1+Expense_Increase3)^(BC$3-1)</f>
        <v>0</v>
      </c>
      <c r="BD31" s="124">
        <f>('Executive_Summary(Worst)'!$I28/12)*(1+Expense_Increase3)^(BD$3-1)</f>
        <v>0</v>
      </c>
      <c r="BE31" s="124">
        <f>('Executive_Summary(Worst)'!$I28/12)*(1+Expense_Increase3)^(BE$3-1)</f>
        <v>0</v>
      </c>
      <c r="BF31" s="124">
        <f>('Executive_Summary(Worst)'!$I28/12)*(1+Expense_Increase3)^(BF$3-1)</f>
        <v>0</v>
      </c>
      <c r="BG31" s="124">
        <f>('Executive_Summary(Worst)'!$I28/12)*(1+Expense_Increase3)^(BG$3-1)</f>
        <v>0</v>
      </c>
      <c r="BH31" s="124">
        <f>('Executive_Summary(Worst)'!$I28/12)*(1+Expense_Increase3)^(BH$3-1)</f>
        <v>0</v>
      </c>
      <c r="BI31" s="124">
        <f>('Executive_Summary(Worst)'!$I28/12)*(1+Expense_Increase3)^(BI$3-1)</f>
        <v>0</v>
      </c>
      <c r="BJ31" s="124">
        <f>('Executive_Summary(Worst)'!$I28/12)*(1+Expense_Increase3)^(BJ$3-1)</f>
        <v>0</v>
      </c>
      <c r="BK31" s="124">
        <f>('Executive_Summary(Worst)'!$I28/12)*(1+Expense_Increase3)^(BK$3-1)</f>
        <v>0</v>
      </c>
      <c r="BL31" s="124">
        <f>('Executive_Summary(Worst)'!$I28/12)*(1+Expense_Increase3)^(BL$3-1)</f>
        <v>0</v>
      </c>
      <c r="BM31" s="124">
        <f>('Executive_Summary(Worst)'!$I28/12)*(1+Expense_Increase3)^(BM$3-1)</f>
        <v>0</v>
      </c>
      <c r="BN31" s="124">
        <f>('Executive_Summary(Worst)'!$I28/12)*(1+Expense_Increase3)^(BN$3-1)</f>
        <v>0</v>
      </c>
      <c r="BO31" s="124">
        <f>('Executive_Summary(Worst)'!$I28/12)*(1+Expense_Increase3)^(BO$3-1)</f>
        <v>0</v>
      </c>
      <c r="BP31" s="124">
        <f>('Executive_Summary(Worst)'!$I28/12)*(1+Expense_Increase3)^(BP$3-1)</f>
        <v>0</v>
      </c>
      <c r="BQ31" s="124">
        <f>('Executive_Summary(Worst)'!$I28/12)*(1+Expense_Increase3)^(BQ$3-1)</f>
        <v>0</v>
      </c>
      <c r="BR31" s="124">
        <f>('Executive_Summary(Worst)'!$I28/12)*(1+Expense_Increase3)^(BR$3-1)</f>
        <v>0</v>
      </c>
      <c r="BS31" s="124">
        <f>('Executive_Summary(Worst)'!$I28/12)*(1+Expense_Increase3)^(BS$3-1)</f>
        <v>0</v>
      </c>
      <c r="BT31" s="124">
        <f>('Executive_Summary(Worst)'!$I28/12)*(1+Expense_Increase3)^(BT$3-1)</f>
        <v>0</v>
      </c>
      <c r="BU31" s="124">
        <f>('Executive_Summary(Worst)'!$I28/12)*(1+Expense_Increase3)^(BU$3-1)</f>
        <v>0</v>
      </c>
      <c r="BV31" s="124">
        <f>('Executive_Summary(Worst)'!$I28/12)*(1+Expense_Increase3)^(BV$3-1)</f>
        <v>0</v>
      </c>
      <c r="BW31" s="124">
        <f>('Executive_Summary(Worst)'!$I28/12)*(1+Expense_Increase3)^(BW$3-1)</f>
        <v>0</v>
      </c>
      <c r="BX31" s="124">
        <f>('Executive_Summary(Worst)'!$I28/12)*(1+Expense_Increase3)^(BX$3-1)</f>
        <v>0</v>
      </c>
      <c r="BY31" s="124">
        <f>('Executive_Summary(Worst)'!$I28/12)*(1+Expense_Increase3)^(BY$3-1)</f>
        <v>0</v>
      </c>
      <c r="BZ31" s="124">
        <f>('Executive_Summary(Worst)'!$I28/12)*(1+Expense_Increase3)^(BZ$3-1)</f>
        <v>0</v>
      </c>
      <c r="CA31" s="124">
        <f>('Executive_Summary(Worst)'!$I28/12)*(1+Expense_Increase3)^(CA$3-1)</f>
        <v>0</v>
      </c>
      <c r="CB31" s="124">
        <f>('Executive_Summary(Worst)'!$I28/12)*(1+Expense_Increase3)^(CB$3-1)</f>
        <v>0</v>
      </c>
      <c r="CC31" s="124">
        <f>('Executive_Summary(Worst)'!$I28/12)*(1+Expense_Increase3)^(CC$3-1)</f>
        <v>0</v>
      </c>
      <c r="CD31" s="124">
        <f>('Executive_Summary(Worst)'!$I28/12)*(1+Expense_Increase3)^(CD$3-1)</f>
        <v>0</v>
      </c>
      <c r="CE31" s="124">
        <f>('Executive_Summary(Worst)'!$I28/12)*(1+Expense_Increase3)^(CE$3-1)</f>
        <v>0</v>
      </c>
      <c r="CF31" s="124">
        <f>('Executive_Summary(Worst)'!$I28/12)*(1+Expense_Increase3)^(CF$3-1)</f>
        <v>0</v>
      </c>
      <c r="CG31" s="124">
        <f>('Executive_Summary(Worst)'!$I28/12)*(1+Expense_Increase3)^(CG$3-1)</f>
        <v>0</v>
      </c>
      <c r="CH31" s="124">
        <f>('Executive_Summary(Worst)'!$I28/12)*(1+Expense_Increase3)^(CH$3-1)</f>
        <v>0</v>
      </c>
      <c r="CI31" s="124">
        <f>('Executive_Summary(Worst)'!$I28/12)*(1+Expense_Increase3)^(CI$3-1)</f>
        <v>0</v>
      </c>
      <c r="CJ31" s="124">
        <f>('Executive_Summary(Worst)'!$I28/12)*(1+Expense_Increase3)^(CJ$3-1)</f>
        <v>0</v>
      </c>
      <c r="CK31" s="124">
        <f>('Executive_Summary(Worst)'!$I28/12)*(1+Expense_Increase3)^(CK$3-1)</f>
        <v>0</v>
      </c>
      <c r="CL31" s="124">
        <f>('Executive_Summary(Worst)'!$I28/12)*(1+Expense_Increase3)^(CL$3-1)</f>
        <v>0</v>
      </c>
      <c r="CM31" s="124">
        <f>('Executive_Summary(Worst)'!$I28/12)*(1+Expense_Increase3)^(CM$3-1)</f>
        <v>0</v>
      </c>
      <c r="CN31" s="124">
        <f>('Executive_Summary(Worst)'!$I28/12)*(1+Expense_Increase3)^(CN$3-1)</f>
        <v>0</v>
      </c>
      <c r="CO31" s="124">
        <f>('Executive_Summary(Worst)'!$I28/12)*(1+Expense_Increase3)^(CO$3-1)</f>
        <v>0</v>
      </c>
      <c r="CP31" s="124">
        <f>('Executive_Summary(Worst)'!$I28/12)*(1+Expense_Increase3)^(CP$3-1)</f>
        <v>0</v>
      </c>
      <c r="CQ31" s="124">
        <f>('Executive_Summary(Worst)'!$I28/12)*(1+Expense_Increase3)^(CQ$3-1)</f>
        <v>0</v>
      </c>
      <c r="CR31" s="124">
        <f>('Executive_Summary(Worst)'!$I28/12)*(1+Expense_Increase3)^(CR$3-1)</f>
        <v>0</v>
      </c>
      <c r="CS31" s="124">
        <f>('Executive_Summary(Worst)'!$I28/12)*(1+Expense_Increase3)^(CS$3-1)</f>
        <v>0</v>
      </c>
      <c r="CT31" s="124">
        <f>('Executive_Summary(Worst)'!$I28/12)*(1+Expense_Increase3)^(CT$3-1)</f>
        <v>0</v>
      </c>
      <c r="CU31" s="124">
        <f>('Executive_Summary(Worst)'!$I28/12)*(1+Expense_Increase3)^(CU$3-1)</f>
        <v>0</v>
      </c>
      <c r="CV31" s="124">
        <f>('Executive_Summary(Worst)'!$I28/12)*(1+Expense_Increase3)^(CV$3-1)</f>
        <v>0</v>
      </c>
      <c r="CW31" s="124">
        <f>('Executive_Summary(Worst)'!$I28/12)*(1+Expense_Increase3)^(CW$3-1)</f>
        <v>0</v>
      </c>
      <c r="CX31" s="124">
        <f>('Executive_Summary(Worst)'!$I28/12)*(1+Expense_Increase3)^(CX$3-1)</f>
        <v>0</v>
      </c>
      <c r="CY31" s="124">
        <f>('Executive_Summary(Worst)'!$I28/12)*(1+Expense_Increase3)^(CY$3-1)</f>
        <v>0</v>
      </c>
      <c r="CZ31" s="124">
        <f>('Executive_Summary(Worst)'!$I28/12)*(1+Expense_Increase3)^(CZ$3-1)</f>
        <v>0</v>
      </c>
      <c r="DA31" s="124">
        <f>('Executive_Summary(Worst)'!$I28/12)*(1+Expense_Increase3)^(DA$3-1)</f>
        <v>0</v>
      </c>
      <c r="DB31" s="124">
        <f>('Executive_Summary(Worst)'!$I28/12)*(1+Expense_Increase3)^(DB$3-1)</f>
        <v>0</v>
      </c>
      <c r="DC31" s="124">
        <f>('Executive_Summary(Worst)'!$I28/12)*(1+Expense_Increase3)^(DC$3-1)</f>
        <v>0</v>
      </c>
      <c r="DD31" s="124">
        <f>('Executive_Summary(Worst)'!$I28/12)*(1+Expense_Increase3)^(DD$3-1)</f>
        <v>0</v>
      </c>
      <c r="DE31" s="124">
        <f>('Executive_Summary(Worst)'!$I28/12)*(1+Expense_Increase3)^(DE$3-1)</f>
        <v>0</v>
      </c>
      <c r="DF31" s="124">
        <f>('Executive_Summary(Worst)'!$I28/12)*(1+Expense_Increase3)^(DF$3-1)</f>
        <v>0</v>
      </c>
      <c r="DG31" s="124">
        <f>('Executive_Summary(Worst)'!$I28/12)*(1+Expense_Increase3)^(DG$3-1)</f>
        <v>0</v>
      </c>
      <c r="DH31" s="124">
        <f>('Executive_Summary(Worst)'!$I28/12)*(1+Expense_Increase3)^(DH$3-1)</f>
        <v>0</v>
      </c>
      <c r="DI31" s="124">
        <f>('Executive_Summary(Worst)'!$I28/12)*(1+Expense_Increase3)^(DI$3-1)</f>
        <v>0</v>
      </c>
      <c r="DJ31" s="124">
        <f>('Executive_Summary(Worst)'!$I28/12)*(1+Expense_Increase3)^(DJ$3-1)</f>
        <v>0</v>
      </c>
      <c r="DK31" s="124">
        <f>('Executive_Summary(Worst)'!$I28/12)*(1+Expense_Increase3)^(DK$3-1)</f>
        <v>0</v>
      </c>
      <c r="DL31" s="124">
        <f>('Executive_Summary(Worst)'!$I28/12)*(1+Expense_Increase3)^(DL$3-1)</f>
        <v>0</v>
      </c>
      <c r="DM31" s="124">
        <f>('Executive_Summary(Worst)'!$I28/12)*(1+Expense_Increase3)^(DM$3-1)</f>
        <v>0</v>
      </c>
      <c r="DN31" s="124">
        <f>('Executive_Summary(Worst)'!$I28/12)*(1+Expense_Increase3)^(DN$3-1)</f>
        <v>0</v>
      </c>
      <c r="DO31" s="124">
        <f>('Executive_Summary(Worst)'!$I28/12)*(1+Expense_Increase3)^(DO$3-1)</f>
        <v>0</v>
      </c>
      <c r="DP31" s="124">
        <f>('Executive_Summary(Worst)'!$I28/12)*(1+Expense_Increase3)^(DP$3-1)</f>
        <v>0</v>
      </c>
      <c r="DQ31" s="124">
        <f>('Executive_Summary(Worst)'!$I28/12)*(1+Expense_Increase3)^(DQ$3-1)</f>
        <v>0</v>
      </c>
      <c r="DR31" s="124">
        <f>('Executive_Summary(Worst)'!$I28/12)*(1+Expense_Increase3)^(DR$3-1)</f>
        <v>0</v>
      </c>
      <c r="DS31" s="124">
        <f>('Executive_Summary(Worst)'!$I28/12)*(1+Expense_Increase3)^(DS$3-1)</f>
        <v>0</v>
      </c>
      <c r="DT31" s="124">
        <f>('Executive_Summary(Worst)'!$I28/12)*(1+Expense_Increase3)^(DT$3-1)</f>
        <v>0</v>
      </c>
      <c r="DU31" s="124">
        <f>('Executive_Summary(Worst)'!$I28/12)*(1+Expense_Increase3)^(DU$3-1)</f>
        <v>0</v>
      </c>
      <c r="DV31" s="124">
        <f>('Executive_Summary(Worst)'!$I28/12)*(1+Expense_Increase3)^(DV$3-1)</f>
        <v>0</v>
      </c>
      <c r="DW31" s="124">
        <f>('Executive_Summary(Worst)'!$I28/12)*(1+Expense_Increase3)^(DW$3-1)</f>
        <v>0</v>
      </c>
      <c r="DX31" s="124">
        <f>('Executive_Summary(Worst)'!$I28/12)*(1+Expense_Increase3)^(DX$3-1)</f>
        <v>0</v>
      </c>
      <c r="DY31" s="124">
        <f>('Executive_Summary(Worst)'!$I28/12)*(1+Expense_Increase3)^(DY$3-1)</f>
        <v>0</v>
      </c>
      <c r="DZ31" s="124">
        <f>('Executive_Summary(Worst)'!$I28/12)*(1+Expense_Increase3)^(DZ$3-1)</f>
        <v>0</v>
      </c>
      <c r="EA31" s="124">
        <f>('Executive_Summary(Worst)'!$I28/12)*(1+Expense_Increase3)^(EA$3-1)</f>
        <v>0</v>
      </c>
      <c r="EB31" s="124">
        <f>('Executive_Summary(Worst)'!$I28/12)*(1+Expense_Increase3)^(EB$3-1)</f>
        <v>0</v>
      </c>
      <c r="EC31" s="124">
        <f>('Executive_Summary(Worst)'!$I28/12)*(1+Expense_Increase3)^(EC$3-1)</f>
        <v>0</v>
      </c>
      <c r="ED31" s="124">
        <f>('Executive_Summary(Worst)'!$I28/12)*(1+Expense_Increase3)^(ED$3-1)</f>
        <v>0</v>
      </c>
      <c r="EE31" s="124">
        <f>('Executive_Summary(Worst)'!$I28/12)*(1+Expense_Increase3)^(EE$3-1)</f>
        <v>0</v>
      </c>
      <c r="EF31" s="124">
        <f>('Executive_Summary(Worst)'!$I28/12)*(1+Expense_Increase3)^(EF$3-1)</f>
        <v>0</v>
      </c>
      <c r="EG31" s="124">
        <f>('Executive_Summary(Worst)'!$I28/12)*(1+Expense_Increase3)^(EG$3-1)</f>
        <v>0</v>
      </c>
      <c r="EH31" s="124">
        <f>('Executive_Summary(Worst)'!$I28/12)*(1+Expense_Increase3)^(EH$3-1)</f>
        <v>0</v>
      </c>
      <c r="EI31" s="124">
        <f>('Executive_Summary(Worst)'!$I28/12)*(1+Expense_Increase3)^(EI$3-1)</f>
        <v>0</v>
      </c>
      <c r="EJ31" s="124">
        <f>('Executive_Summary(Worst)'!$I28/12)*(1+Expense_Increase3)^(EJ$3-1)</f>
        <v>0</v>
      </c>
      <c r="EK31" s="124">
        <f>('Executive_Summary(Worst)'!$I28/12)*(1+Expense_Increase3)^(EK$3-1)</f>
        <v>0</v>
      </c>
      <c r="EL31" s="124">
        <f>('Executive_Summary(Worst)'!$I28/12)*(1+Expense_Increase3)^(EL$3-1)</f>
        <v>0</v>
      </c>
      <c r="EM31" s="124">
        <f>('Executive_Summary(Worst)'!$I28/12)*(1+Expense_Increase3)^(EM$3-1)</f>
        <v>0</v>
      </c>
      <c r="EN31" s="124">
        <f>('Executive_Summary(Worst)'!$I28/12)*(1+Expense_Increase3)^(EN$3-1)</f>
        <v>0</v>
      </c>
      <c r="EO31" s="124">
        <f>('Executive_Summary(Worst)'!$I28/12)*(1+Expense_Increase3)^(EO$3-1)</f>
        <v>0</v>
      </c>
      <c r="EP31" s="124">
        <f>('Executive_Summary(Worst)'!$I28/12)*(1+Expense_Increase3)^(EP$3-1)</f>
        <v>0</v>
      </c>
      <c r="EQ31" s="27"/>
    </row>
    <row r="32" spans="1:147" ht="15.75" customHeight="1" x14ac:dyDescent="0.2">
      <c r="B32" s="161" t="str">
        <f>Executive_Summary!F29</f>
        <v>Property Insurance</v>
      </c>
      <c r="Z32" s="3"/>
      <c r="AA32" s="124">
        <f>('Executive_Summary(Worst)'!$I29/12)*(1+Expense_Increase3)^(AA$3-1)</f>
        <v>1800</v>
      </c>
      <c r="AB32" s="124">
        <f>('Executive_Summary(Worst)'!$I29/12)*(1+Expense_Increase3)^(AB$3-1)</f>
        <v>1800</v>
      </c>
      <c r="AC32" s="124">
        <f>('Executive_Summary(Worst)'!$I29/12)*(1+Expense_Increase3)^(AC$3-1)</f>
        <v>1800</v>
      </c>
      <c r="AD32" s="124">
        <f>('Executive_Summary(Worst)'!$I29/12)*(1+Expense_Increase3)^(AD$3-1)</f>
        <v>1800</v>
      </c>
      <c r="AE32" s="124">
        <f>('Executive_Summary(Worst)'!$I29/12)*(1+Expense_Increase3)^(AE$3-1)</f>
        <v>1800</v>
      </c>
      <c r="AF32" s="124">
        <f>('Executive_Summary(Worst)'!$I29/12)*(1+Expense_Increase3)^(AF$3-1)</f>
        <v>1800</v>
      </c>
      <c r="AG32" s="124">
        <f>('Executive_Summary(Worst)'!$I29/12)*(1+Expense_Increase3)^(AG$3-1)</f>
        <v>1800</v>
      </c>
      <c r="AH32" s="124">
        <f>('Executive_Summary(Worst)'!$I29/12)*(1+Expense_Increase3)^(AH$3-1)</f>
        <v>1800</v>
      </c>
      <c r="AI32" s="124">
        <f>('Executive_Summary(Worst)'!$I29/12)*(1+Expense_Increase3)^(AI$3-1)</f>
        <v>1800</v>
      </c>
      <c r="AJ32" s="124">
        <f>('Executive_Summary(Worst)'!$I29/12)*(1+Expense_Increase3)^(AJ$3-1)</f>
        <v>1800</v>
      </c>
      <c r="AK32" s="124">
        <f>('Executive_Summary(Worst)'!$I29/12)*(1+Expense_Increase3)^(AK$3-1)</f>
        <v>1800</v>
      </c>
      <c r="AL32" s="124">
        <f>('Executive_Summary(Worst)'!$I29/12)*(1+Expense_Increase3)^(AL$3-1)</f>
        <v>1800</v>
      </c>
      <c r="AM32" s="124">
        <f>('Executive_Summary(Worst)'!$I29/12)*(1+Expense_Increase3)^(AM$3-1)</f>
        <v>1844.9999999999998</v>
      </c>
      <c r="AN32" s="124">
        <f>('Executive_Summary(Worst)'!$I29/12)*(1+Expense_Increase3)^(AN$3-1)</f>
        <v>1844.9999999999998</v>
      </c>
      <c r="AO32" s="124">
        <f>('Executive_Summary(Worst)'!$I29/12)*(1+Expense_Increase3)^(AO$3-1)</f>
        <v>1844.9999999999998</v>
      </c>
      <c r="AP32" s="124">
        <f>('Executive_Summary(Worst)'!$I29/12)*(1+Expense_Increase3)^(AP$3-1)</f>
        <v>1844.9999999999998</v>
      </c>
      <c r="AQ32" s="124">
        <f>('Executive_Summary(Worst)'!$I29/12)*(1+Expense_Increase3)^(AQ$3-1)</f>
        <v>1844.9999999999998</v>
      </c>
      <c r="AR32" s="124">
        <f>('Executive_Summary(Worst)'!$I29/12)*(1+Expense_Increase3)^(AR$3-1)</f>
        <v>1844.9999999999998</v>
      </c>
      <c r="AS32" s="124">
        <f>('Executive_Summary(Worst)'!$I29/12)*(1+Expense_Increase3)^(AS$3-1)</f>
        <v>1844.9999999999998</v>
      </c>
      <c r="AT32" s="124">
        <f>('Executive_Summary(Worst)'!$I29/12)*(1+Expense_Increase3)^(AT$3-1)</f>
        <v>1844.9999999999998</v>
      </c>
      <c r="AU32" s="124">
        <f>('Executive_Summary(Worst)'!$I29/12)*(1+Expense_Increase3)^(AU$3-1)</f>
        <v>1844.9999999999998</v>
      </c>
      <c r="AV32" s="124">
        <f>('Executive_Summary(Worst)'!$I29/12)*(1+Expense_Increase3)^(AV$3-1)</f>
        <v>1844.9999999999998</v>
      </c>
      <c r="AW32" s="124">
        <f>('Executive_Summary(Worst)'!$I29/12)*(1+Expense_Increase3)^(AW$3-1)</f>
        <v>1844.9999999999998</v>
      </c>
      <c r="AX32" s="124">
        <f>('Executive_Summary(Worst)'!$I29/12)*(1+Expense_Increase3)^(AX$3-1)</f>
        <v>1844.9999999999998</v>
      </c>
      <c r="AY32" s="124">
        <f>('Executive_Summary(Worst)'!$I29/12)*(1+Expense_Increase3)^(AY$3-1)</f>
        <v>1891.1249999999998</v>
      </c>
      <c r="AZ32" s="124">
        <f>('Executive_Summary(Worst)'!$I29/12)*(1+Expense_Increase3)^(AZ$3-1)</f>
        <v>1891.1249999999998</v>
      </c>
      <c r="BA32" s="124">
        <f>('Executive_Summary(Worst)'!$I29/12)*(1+Expense_Increase3)^(BA$3-1)</f>
        <v>1891.1249999999998</v>
      </c>
      <c r="BB32" s="124">
        <f>('Executive_Summary(Worst)'!$I29/12)*(1+Expense_Increase3)^(BB$3-1)</f>
        <v>1891.1249999999998</v>
      </c>
      <c r="BC32" s="124">
        <f>('Executive_Summary(Worst)'!$I29/12)*(1+Expense_Increase3)^(BC$3-1)</f>
        <v>1891.1249999999998</v>
      </c>
      <c r="BD32" s="124">
        <f>('Executive_Summary(Worst)'!$I29/12)*(1+Expense_Increase3)^(BD$3-1)</f>
        <v>1891.1249999999998</v>
      </c>
      <c r="BE32" s="124">
        <f>('Executive_Summary(Worst)'!$I29/12)*(1+Expense_Increase3)^(BE$3-1)</f>
        <v>1891.1249999999998</v>
      </c>
      <c r="BF32" s="124">
        <f>('Executive_Summary(Worst)'!$I29/12)*(1+Expense_Increase3)^(BF$3-1)</f>
        <v>1891.1249999999998</v>
      </c>
      <c r="BG32" s="124">
        <f>('Executive_Summary(Worst)'!$I29/12)*(1+Expense_Increase3)^(BG$3-1)</f>
        <v>1891.1249999999998</v>
      </c>
      <c r="BH32" s="124">
        <f>('Executive_Summary(Worst)'!$I29/12)*(1+Expense_Increase3)^(BH$3-1)</f>
        <v>1891.1249999999998</v>
      </c>
      <c r="BI32" s="124">
        <f>('Executive_Summary(Worst)'!$I29/12)*(1+Expense_Increase3)^(BI$3-1)</f>
        <v>1891.1249999999998</v>
      </c>
      <c r="BJ32" s="124">
        <f>('Executive_Summary(Worst)'!$I29/12)*(1+Expense_Increase3)^(BJ$3-1)</f>
        <v>1891.1249999999998</v>
      </c>
      <c r="BK32" s="124">
        <f>('Executive_Summary(Worst)'!$I29/12)*(1+Expense_Increase3)^(BK$3-1)</f>
        <v>1938.4031249999998</v>
      </c>
      <c r="BL32" s="124">
        <f>('Executive_Summary(Worst)'!$I29/12)*(1+Expense_Increase3)^(BL$3-1)</f>
        <v>1938.4031249999998</v>
      </c>
      <c r="BM32" s="124">
        <f>('Executive_Summary(Worst)'!$I29/12)*(1+Expense_Increase3)^(BM$3-1)</f>
        <v>1938.4031249999998</v>
      </c>
      <c r="BN32" s="124">
        <f>('Executive_Summary(Worst)'!$I29/12)*(1+Expense_Increase3)^(BN$3-1)</f>
        <v>1938.4031249999998</v>
      </c>
      <c r="BO32" s="124">
        <f>('Executive_Summary(Worst)'!$I29/12)*(1+Expense_Increase3)^(BO$3-1)</f>
        <v>1938.4031249999998</v>
      </c>
      <c r="BP32" s="124">
        <f>('Executive_Summary(Worst)'!$I29/12)*(1+Expense_Increase3)^(BP$3-1)</f>
        <v>1938.4031249999998</v>
      </c>
      <c r="BQ32" s="124">
        <f>('Executive_Summary(Worst)'!$I29/12)*(1+Expense_Increase3)^(BQ$3-1)</f>
        <v>1938.4031249999998</v>
      </c>
      <c r="BR32" s="124">
        <f>('Executive_Summary(Worst)'!$I29/12)*(1+Expense_Increase3)^(BR$3-1)</f>
        <v>1938.4031249999998</v>
      </c>
      <c r="BS32" s="124">
        <f>('Executive_Summary(Worst)'!$I29/12)*(1+Expense_Increase3)^(BS$3-1)</f>
        <v>1938.4031249999998</v>
      </c>
      <c r="BT32" s="124">
        <f>('Executive_Summary(Worst)'!$I29/12)*(1+Expense_Increase3)^(BT$3-1)</f>
        <v>1938.4031249999998</v>
      </c>
      <c r="BU32" s="124">
        <f>('Executive_Summary(Worst)'!$I29/12)*(1+Expense_Increase3)^(BU$3-1)</f>
        <v>1938.4031249999998</v>
      </c>
      <c r="BV32" s="124">
        <f>('Executive_Summary(Worst)'!$I29/12)*(1+Expense_Increase3)^(BV$3-1)</f>
        <v>1938.4031249999998</v>
      </c>
      <c r="BW32" s="124">
        <f>('Executive_Summary(Worst)'!$I29/12)*(1+Expense_Increase3)^(BW$3-1)</f>
        <v>1986.8632031249995</v>
      </c>
      <c r="BX32" s="124">
        <f>('Executive_Summary(Worst)'!$I29/12)*(1+Expense_Increase3)^(BX$3-1)</f>
        <v>1986.8632031249995</v>
      </c>
      <c r="BY32" s="124">
        <f>('Executive_Summary(Worst)'!$I29/12)*(1+Expense_Increase3)^(BY$3-1)</f>
        <v>1986.8632031249995</v>
      </c>
      <c r="BZ32" s="124">
        <f>('Executive_Summary(Worst)'!$I29/12)*(1+Expense_Increase3)^(BZ$3-1)</f>
        <v>1986.8632031249995</v>
      </c>
      <c r="CA32" s="124">
        <f>('Executive_Summary(Worst)'!$I29/12)*(1+Expense_Increase3)^(CA$3-1)</f>
        <v>1986.8632031249995</v>
      </c>
      <c r="CB32" s="124">
        <f>('Executive_Summary(Worst)'!$I29/12)*(1+Expense_Increase3)^(CB$3-1)</f>
        <v>1986.8632031249995</v>
      </c>
      <c r="CC32" s="124">
        <f>('Executive_Summary(Worst)'!$I29/12)*(1+Expense_Increase3)^(CC$3-1)</f>
        <v>1986.8632031249995</v>
      </c>
      <c r="CD32" s="124">
        <f>('Executive_Summary(Worst)'!$I29/12)*(1+Expense_Increase3)^(CD$3-1)</f>
        <v>1986.8632031249995</v>
      </c>
      <c r="CE32" s="124">
        <f>('Executive_Summary(Worst)'!$I29/12)*(1+Expense_Increase3)^(CE$3-1)</f>
        <v>1986.8632031249995</v>
      </c>
      <c r="CF32" s="124">
        <f>('Executive_Summary(Worst)'!$I29/12)*(1+Expense_Increase3)^(CF$3-1)</f>
        <v>1986.8632031249995</v>
      </c>
      <c r="CG32" s="124">
        <f>('Executive_Summary(Worst)'!$I29/12)*(1+Expense_Increase3)^(CG$3-1)</f>
        <v>1986.8632031249995</v>
      </c>
      <c r="CH32" s="124">
        <f>('Executive_Summary(Worst)'!$I29/12)*(1+Expense_Increase3)^(CH$3-1)</f>
        <v>1986.8632031249995</v>
      </c>
      <c r="CI32" s="124">
        <f>('Executive_Summary(Worst)'!$I29/12)*(1+Expense_Increase3)^(CI$3-1)</f>
        <v>2036.5347832031243</v>
      </c>
      <c r="CJ32" s="124">
        <f>('Executive_Summary(Worst)'!$I29/12)*(1+Expense_Increase3)^(CJ$3-1)</f>
        <v>2036.5347832031243</v>
      </c>
      <c r="CK32" s="124">
        <f>('Executive_Summary(Worst)'!$I29/12)*(1+Expense_Increase3)^(CK$3-1)</f>
        <v>2036.5347832031243</v>
      </c>
      <c r="CL32" s="124">
        <f>('Executive_Summary(Worst)'!$I29/12)*(1+Expense_Increase3)^(CL$3-1)</f>
        <v>2036.5347832031243</v>
      </c>
      <c r="CM32" s="124">
        <f>('Executive_Summary(Worst)'!$I29/12)*(1+Expense_Increase3)^(CM$3-1)</f>
        <v>2036.5347832031243</v>
      </c>
      <c r="CN32" s="124">
        <f>('Executive_Summary(Worst)'!$I29/12)*(1+Expense_Increase3)^(CN$3-1)</f>
        <v>2036.5347832031243</v>
      </c>
      <c r="CO32" s="124">
        <f>('Executive_Summary(Worst)'!$I29/12)*(1+Expense_Increase3)^(CO$3-1)</f>
        <v>2036.5347832031243</v>
      </c>
      <c r="CP32" s="124">
        <f>('Executive_Summary(Worst)'!$I29/12)*(1+Expense_Increase3)^(CP$3-1)</f>
        <v>2036.5347832031243</v>
      </c>
      <c r="CQ32" s="124">
        <f>('Executive_Summary(Worst)'!$I29/12)*(1+Expense_Increase3)^(CQ$3-1)</f>
        <v>2036.5347832031243</v>
      </c>
      <c r="CR32" s="124">
        <f>('Executive_Summary(Worst)'!$I29/12)*(1+Expense_Increase3)^(CR$3-1)</f>
        <v>2036.5347832031243</v>
      </c>
      <c r="CS32" s="124">
        <f>('Executive_Summary(Worst)'!$I29/12)*(1+Expense_Increase3)^(CS$3-1)</f>
        <v>2036.5347832031243</v>
      </c>
      <c r="CT32" s="124">
        <f>('Executive_Summary(Worst)'!$I29/12)*(1+Expense_Increase3)^(CT$3-1)</f>
        <v>2036.5347832031243</v>
      </c>
      <c r="CU32" s="124">
        <f>('Executive_Summary(Worst)'!$I29/12)*(1+Expense_Increase3)^(CU$3-1)</f>
        <v>2087.4481527832022</v>
      </c>
      <c r="CV32" s="124">
        <f>('Executive_Summary(Worst)'!$I29/12)*(1+Expense_Increase3)^(CV$3-1)</f>
        <v>2087.4481527832022</v>
      </c>
      <c r="CW32" s="124">
        <f>('Executive_Summary(Worst)'!$I29/12)*(1+Expense_Increase3)^(CW$3-1)</f>
        <v>2087.4481527832022</v>
      </c>
      <c r="CX32" s="124">
        <f>('Executive_Summary(Worst)'!$I29/12)*(1+Expense_Increase3)^(CX$3-1)</f>
        <v>2087.4481527832022</v>
      </c>
      <c r="CY32" s="124">
        <f>('Executive_Summary(Worst)'!$I29/12)*(1+Expense_Increase3)^(CY$3-1)</f>
        <v>2087.4481527832022</v>
      </c>
      <c r="CZ32" s="124">
        <f>('Executive_Summary(Worst)'!$I29/12)*(1+Expense_Increase3)^(CZ$3-1)</f>
        <v>2087.4481527832022</v>
      </c>
      <c r="DA32" s="124">
        <f>('Executive_Summary(Worst)'!$I29/12)*(1+Expense_Increase3)^(DA$3-1)</f>
        <v>2087.4481527832022</v>
      </c>
      <c r="DB32" s="124">
        <f>('Executive_Summary(Worst)'!$I29/12)*(1+Expense_Increase3)^(DB$3-1)</f>
        <v>2087.4481527832022</v>
      </c>
      <c r="DC32" s="124">
        <f>('Executive_Summary(Worst)'!$I29/12)*(1+Expense_Increase3)^(DC$3-1)</f>
        <v>2087.4481527832022</v>
      </c>
      <c r="DD32" s="124">
        <f>('Executive_Summary(Worst)'!$I29/12)*(1+Expense_Increase3)^(DD$3-1)</f>
        <v>2087.4481527832022</v>
      </c>
      <c r="DE32" s="124">
        <f>('Executive_Summary(Worst)'!$I29/12)*(1+Expense_Increase3)^(DE$3-1)</f>
        <v>2087.4481527832022</v>
      </c>
      <c r="DF32" s="124">
        <f>('Executive_Summary(Worst)'!$I29/12)*(1+Expense_Increase3)^(DF$3-1)</f>
        <v>2087.4481527832022</v>
      </c>
      <c r="DG32" s="124">
        <f>('Executive_Summary(Worst)'!$I29/12)*(1+Expense_Increase3)^(DG$3-1)</f>
        <v>2139.6343566027826</v>
      </c>
      <c r="DH32" s="124">
        <f>('Executive_Summary(Worst)'!$I29/12)*(1+Expense_Increase3)^(DH$3-1)</f>
        <v>2139.6343566027826</v>
      </c>
      <c r="DI32" s="124">
        <f>('Executive_Summary(Worst)'!$I29/12)*(1+Expense_Increase3)^(DI$3-1)</f>
        <v>2139.6343566027826</v>
      </c>
      <c r="DJ32" s="124">
        <f>('Executive_Summary(Worst)'!$I29/12)*(1+Expense_Increase3)^(DJ$3-1)</f>
        <v>2139.6343566027826</v>
      </c>
      <c r="DK32" s="124">
        <f>('Executive_Summary(Worst)'!$I29/12)*(1+Expense_Increase3)^(DK$3-1)</f>
        <v>2139.6343566027826</v>
      </c>
      <c r="DL32" s="124">
        <f>('Executive_Summary(Worst)'!$I29/12)*(1+Expense_Increase3)^(DL$3-1)</f>
        <v>2139.6343566027826</v>
      </c>
      <c r="DM32" s="124">
        <f>('Executive_Summary(Worst)'!$I29/12)*(1+Expense_Increase3)^(DM$3-1)</f>
        <v>2139.6343566027826</v>
      </c>
      <c r="DN32" s="124">
        <f>('Executive_Summary(Worst)'!$I29/12)*(1+Expense_Increase3)^(DN$3-1)</f>
        <v>2139.6343566027826</v>
      </c>
      <c r="DO32" s="124">
        <f>('Executive_Summary(Worst)'!$I29/12)*(1+Expense_Increase3)^(DO$3-1)</f>
        <v>2139.6343566027826</v>
      </c>
      <c r="DP32" s="124">
        <f>('Executive_Summary(Worst)'!$I29/12)*(1+Expense_Increase3)^(DP$3-1)</f>
        <v>2139.6343566027826</v>
      </c>
      <c r="DQ32" s="124">
        <f>('Executive_Summary(Worst)'!$I29/12)*(1+Expense_Increase3)^(DQ$3-1)</f>
        <v>2139.6343566027826</v>
      </c>
      <c r="DR32" s="124">
        <f>('Executive_Summary(Worst)'!$I29/12)*(1+Expense_Increase3)^(DR$3-1)</f>
        <v>2139.6343566027826</v>
      </c>
      <c r="DS32" s="124">
        <f>('Executive_Summary(Worst)'!$I29/12)*(1+Expense_Increase3)^(DS$3-1)</f>
        <v>2193.1252155178518</v>
      </c>
      <c r="DT32" s="124">
        <f>('Executive_Summary(Worst)'!$I29/12)*(1+Expense_Increase3)^(DT$3-1)</f>
        <v>2193.1252155178518</v>
      </c>
      <c r="DU32" s="124">
        <f>('Executive_Summary(Worst)'!$I29/12)*(1+Expense_Increase3)^(DU$3-1)</f>
        <v>2193.1252155178518</v>
      </c>
      <c r="DV32" s="124">
        <f>('Executive_Summary(Worst)'!$I29/12)*(1+Expense_Increase3)^(DV$3-1)</f>
        <v>2193.1252155178518</v>
      </c>
      <c r="DW32" s="124">
        <f>('Executive_Summary(Worst)'!$I29/12)*(1+Expense_Increase3)^(DW$3-1)</f>
        <v>2193.1252155178518</v>
      </c>
      <c r="DX32" s="124">
        <f>('Executive_Summary(Worst)'!$I29/12)*(1+Expense_Increase3)^(DX$3-1)</f>
        <v>2193.1252155178518</v>
      </c>
      <c r="DY32" s="124">
        <f>('Executive_Summary(Worst)'!$I29/12)*(1+Expense_Increase3)^(DY$3-1)</f>
        <v>2193.1252155178518</v>
      </c>
      <c r="DZ32" s="124">
        <f>('Executive_Summary(Worst)'!$I29/12)*(1+Expense_Increase3)^(DZ$3-1)</f>
        <v>2193.1252155178518</v>
      </c>
      <c r="EA32" s="124">
        <f>('Executive_Summary(Worst)'!$I29/12)*(1+Expense_Increase3)^(EA$3-1)</f>
        <v>2193.1252155178518</v>
      </c>
      <c r="EB32" s="124">
        <f>('Executive_Summary(Worst)'!$I29/12)*(1+Expense_Increase3)^(EB$3-1)</f>
        <v>2193.1252155178518</v>
      </c>
      <c r="EC32" s="124">
        <f>('Executive_Summary(Worst)'!$I29/12)*(1+Expense_Increase3)^(EC$3-1)</f>
        <v>2193.1252155178518</v>
      </c>
      <c r="ED32" s="124">
        <f>('Executive_Summary(Worst)'!$I29/12)*(1+Expense_Increase3)^(ED$3-1)</f>
        <v>2193.1252155178518</v>
      </c>
      <c r="EE32" s="124">
        <f>('Executive_Summary(Worst)'!$I29/12)*(1+Expense_Increase3)^(EE$3-1)</f>
        <v>2247.953345905798</v>
      </c>
      <c r="EF32" s="124">
        <f>('Executive_Summary(Worst)'!$I29/12)*(1+Expense_Increase3)^(EF$3-1)</f>
        <v>2247.953345905798</v>
      </c>
      <c r="EG32" s="124">
        <f>('Executive_Summary(Worst)'!$I29/12)*(1+Expense_Increase3)^(EG$3-1)</f>
        <v>2247.953345905798</v>
      </c>
      <c r="EH32" s="124">
        <f>('Executive_Summary(Worst)'!$I29/12)*(1+Expense_Increase3)^(EH$3-1)</f>
        <v>2247.953345905798</v>
      </c>
      <c r="EI32" s="124">
        <f>('Executive_Summary(Worst)'!$I29/12)*(1+Expense_Increase3)^(EI$3-1)</f>
        <v>2247.953345905798</v>
      </c>
      <c r="EJ32" s="124">
        <f>('Executive_Summary(Worst)'!$I29/12)*(1+Expense_Increase3)^(EJ$3-1)</f>
        <v>2247.953345905798</v>
      </c>
      <c r="EK32" s="124">
        <f>('Executive_Summary(Worst)'!$I29/12)*(1+Expense_Increase3)^(EK$3-1)</f>
        <v>2247.953345905798</v>
      </c>
      <c r="EL32" s="124">
        <f>('Executive_Summary(Worst)'!$I29/12)*(1+Expense_Increase3)^(EL$3-1)</f>
        <v>2247.953345905798</v>
      </c>
      <c r="EM32" s="124">
        <f>('Executive_Summary(Worst)'!$I29/12)*(1+Expense_Increase3)^(EM$3-1)</f>
        <v>2247.953345905798</v>
      </c>
      <c r="EN32" s="124">
        <f>('Executive_Summary(Worst)'!$I29/12)*(1+Expense_Increase3)^(EN$3-1)</f>
        <v>2247.953345905798</v>
      </c>
      <c r="EO32" s="124">
        <f>('Executive_Summary(Worst)'!$I29/12)*(1+Expense_Increase3)^(EO$3-1)</f>
        <v>2247.953345905798</v>
      </c>
      <c r="EP32" s="124">
        <f>('Executive_Summary(Worst)'!$I29/12)*(1+Expense_Increase3)^(EP$3-1)</f>
        <v>2247.953345905798</v>
      </c>
      <c r="EQ32" s="27"/>
    </row>
    <row r="33" spans="2:147" ht="15.75" customHeight="1" x14ac:dyDescent="0.2">
      <c r="B33" s="161" t="str">
        <f>Executive_Summary!F30</f>
        <v xml:space="preserve">Payroll Insurance </v>
      </c>
      <c r="Z33" s="3"/>
      <c r="AA33" s="124">
        <f>('Executive_Summary(Worst)'!$I30/12)*(1+Expense_Increase3)^(AA$3-1)</f>
        <v>0</v>
      </c>
      <c r="AB33" s="124">
        <f>('Executive_Summary(Worst)'!$I30/12)*(1+Expense_Increase3)^(AB$3-1)</f>
        <v>0</v>
      </c>
      <c r="AC33" s="124">
        <f>('Executive_Summary(Worst)'!$I30/12)*(1+Expense_Increase3)^(AC$3-1)</f>
        <v>0</v>
      </c>
      <c r="AD33" s="124">
        <f>('Executive_Summary(Worst)'!$I30/12)*(1+Expense_Increase3)^(AD$3-1)</f>
        <v>0</v>
      </c>
      <c r="AE33" s="124">
        <f>('Executive_Summary(Worst)'!$I30/12)*(1+Expense_Increase3)^(AE$3-1)</f>
        <v>0</v>
      </c>
      <c r="AF33" s="124">
        <f>('Executive_Summary(Worst)'!$I30/12)*(1+Expense_Increase3)^(AF$3-1)</f>
        <v>0</v>
      </c>
      <c r="AG33" s="124">
        <f>('Executive_Summary(Worst)'!$I30/12)*(1+Expense_Increase3)^(AG$3-1)</f>
        <v>0</v>
      </c>
      <c r="AH33" s="124">
        <f>('Executive_Summary(Worst)'!$I30/12)*(1+Expense_Increase3)^(AH$3-1)</f>
        <v>0</v>
      </c>
      <c r="AI33" s="124">
        <f>('Executive_Summary(Worst)'!$I30/12)*(1+Expense_Increase3)^(AI$3-1)</f>
        <v>0</v>
      </c>
      <c r="AJ33" s="124">
        <f>('Executive_Summary(Worst)'!$I30/12)*(1+Expense_Increase3)^(AJ$3-1)</f>
        <v>0</v>
      </c>
      <c r="AK33" s="124">
        <f>('Executive_Summary(Worst)'!$I30/12)*(1+Expense_Increase3)^(AK$3-1)</f>
        <v>0</v>
      </c>
      <c r="AL33" s="124">
        <f>('Executive_Summary(Worst)'!$I30/12)*(1+Expense_Increase3)^(AL$3-1)</f>
        <v>0</v>
      </c>
      <c r="AM33" s="124">
        <f>('Executive_Summary(Worst)'!$I30/12)*(1+Expense_Increase3)^(AM$3-1)</f>
        <v>0</v>
      </c>
      <c r="AN33" s="124">
        <f>('Executive_Summary(Worst)'!$I30/12)*(1+Expense_Increase3)^(AN$3-1)</f>
        <v>0</v>
      </c>
      <c r="AO33" s="124">
        <f>('Executive_Summary(Worst)'!$I30/12)*(1+Expense_Increase3)^(AO$3-1)</f>
        <v>0</v>
      </c>
      <c r="AP33" s="124">
        <f>('Executive_Summary(Worst)'!$I30/12)*(1+Expense_Increase3)^(AP$3-1)</f>
        <v>0</v>
      </c>
      <c r="AQ33" s="124">
        <f>('Executive_Summary(Worst)'!$I30/12)*(1+Expense_Increase3)^(AQ$3-1)</f>
        <v>0</v>
      </c>
      <c r="AR33" s="124">
        <f>('Executive_Summary(Worst)'!$I30/12)*(1+Expense_Increase3)^(AR$3-1)</f>
        <v>0</v>
      </c>
      <c r="AS33" s="124">
        <f>('Executive_Summary(Worst)'!$I30/12)*(1+Expense_Increase3)^(AS$3-1)</f>
        <v>0</v>
      </c>
      <c r="AT33" s="124">
        <f>('Executive_Summary(Worst)'!$I30/12)*(1+Expense_Increase3)^(AT$3-1)</f>
        <v>0</v>
      </c>
      <c r="AU33" s="124">
        <f>('Executive_Summary(Worst)'!$I30/12)*(1+Expense_Increase3)^(AU$3-1)</f>
        <v>0</v>
      </c>
      <c r="AV33" s="124">
        <f>('Executive_Summary(Worst)'!$I30/12)*(1+Expense_Increase3)^(AV$3-1)</f>
        <v>0</v>
      </c>
      <c r="AW33" s="124">
        <f>('Executive_Summary(Worst)'!$I30/12)*(1+Expense_Increase3)^(AW$3-1)</f>
        <v>0</v>
      </c>
      <c r="AX33" s="124">
        <f>('Executive_Summary(Worst)'!$I30/12)*(1+Expense_Increase3)^(AX$3-1)</f>
        <v>0</v>
      </c>
      <c r="AY33" s="124">
        <f>('Executive_Summary(Worst)'!$I30/12)*(1+Expense_Increase3)^(AY$3-1)</f>
        <v>0</v>
      </c>
      <c r="AZ33" s="124">
        <f>('Executive_Summary(Worst)'!$I30/12)*(1+Expense_Increase3)^(AZ$3-1)</f>
        <v>0</v>
      </c>
      <c r="BA33" s="124">
        <f>('Executive_Summary(Worst)'!$I30/12)*(1+Expense_Increase3)^(BA$3-1)</f>
        <v>0</v>
      </c>
      <c r="BB33" s="124">
        <f>('Executive_Summary(Worst)'!$I30/12)*(1+Expense_Increase3)^(BB$3-1)</f>
        <v>0</v>
      </c>
      <c r="BC33" s="124">
        <f>('Executive_Summary(Worst)'!$I30/12)*(1+Expense_Increase3)^(BC$3-1)</f>
        <v>0</v>
      </c>
      <c r="BD33" s="124">
        <f>('Executive_Summary(Worst)'!$I30/12)*(1+Expense_Increase3)^(BD$3-1)</f>
        <v>0</v>
      </c>
      <c r="BE33" s="124">
        <f>('Executive_Summary(Worst)'!$I30/12)*(1+Expense_Increase3)^(BE$3-1)</f>
        <v>0</v>
      </c>
      <c r="BF33" s="124">
        <f>('Executive_Summary(Worst)'!$I30/12)*(1+Expense_Increase3)^(BF$3-1)</f>
        <v>0</v>
      </c>
      <c r="BG33" s="124">
        <f>('Executive_Summary(Worst)'!$I30/12)*(1+Expense_Increase3)^(BG$3-1)</f>
        <v>0</v>
      </c>
      <c r="BH33" s="124">
        <f>('Executive_Summary(Worst)'!$I30/12)*(1+Expense_Increase3)^(BH$3-1)</f>
        <v>0</v>
      </c>
      <c r="BI33" s="124">
        <f>('Executive_Summary(Worst)'!$I30/12)*(1+Expense_Increase3)^(BI$3-1)</f>
        <v>0</v>
      </c>
      <c r="BJ33" s="124">
        <f>('Executive_Summary(Worst)'!$I30/12)*(1+Expense_Increase3)^(BJ$3-1)</f>
        <v>0</v>
      </c>
      <c r="BK33" s="124">
        <f>('Executive_Summary(Worst)'!$I30/12)*(1+Expense_Increase3)^(BK$3-1)</f>
        <v>0</v>
      </c>
      <c r="BL33" s="124">
        <f>('Executive_Summary(Worst)'!$I30/12)*(1+Expense_Increase3)^(BL$3-1)</f>
        <v>0</v>
      </c>
      <c r="BM33" s="124">
        <f>('Executive_Summary(Worst)'!$I30/12)*(1+Expense_Increase3)^(BM$3-1)</f>
        <v>0</v>
      </c>
      <c r="BN33" s="124">
        <f>('Executive_Summary(Worst)'!$I30/12)*(1+Expense_Increase3)^(BN$3-1)</f>
        <v>0</v>
      </c>
      <c r="BO33" s="124">
        <f>('Executive_Summary(Worst)'!$I30/12)*(1+Expense_Increase3)^(BO$3-1)</f>
        <v>0</v>
      </c>
      <c r="BP33" s="124">
        <f>('Executive_Summary(Worst)'!$I30/12)*(1+Expense_Increase3)^(BP$3-1)</f>
        <v>0</v>
      </c>
      <c r="BQ33" s="124">
        <f>('Executive_Summary(Worst)'!$I30/12)*(1+Expense_Increase3)^(BQ$3-1)</f>
        <v>0</v>
      </c>
      <c r="BR33" s="124">
        <f>('Executive_Summary(Worst)'!$I30/12)*(1+Expense_Increase3)^(BR$3-1)</f>
        <v>0</v>
      </c>
      <c r="BS33" s="124">
        <f>('Executive_Summary(Worst)'!$I30/12)*(1+Expense_Increase3)^(BS$3-1)</f>
        <v>0</v>
      </c>
      <c r="BT33" s="124">
        <f>('Executive_Summary(Worst)'!$I30/12)*(1+Expense_Increase3)^(BT$3-1)</f>
        <v>0</v>
      </c>
      <c r="BU33" s="124">
        <f>('Executive_Summary(Worst)'!$I30/12)*(1+Expense_Increase3)^(BU$3-1)</f>
        <v>0</v>
      </c>
      <c r="BV33" s="124">
        <f>('Executive_Summary(Worst)'!$I30/12)*(1+Expense_Increase3)^(BV$3-1)</f>
        <v>0</v>
      </c>
      <c r="BW33" s="124">
        <f>('Executive_Summary(Worst)'!$I30/12)*(1+Expense_Increase3)^(BW$3-1)</f>
        <v>0</v>
      </c>
      <c r="BX33" s="124">
        <f>('Executive_Summary(Worst)'!$I30/12)*(1+Expense_Increase3)^(BX$3-1)</f>
        <v>0</v>
      </c>
      <c r="BY33" s="124">
        <f>('Executive_Summary(Worst)'!$I30/12)*(1+Expense_Increase3)^(BY$3-1)</f>
        <v>0</v>
      </c>
      <c r="BZ33" s="124">
        <f>('Executive_Summary(Worst)'!$I30/12)*(1+Expense_Increase3)^(BZ$3-1)</f>
        <v>0</v>
      </c>
      <c r="CA33" s="124">
        <f>('Executive_Summary(Worst)'!$I30/12)*(1+Expense_Increase3)^(CA$3-1)</f>
        <v>0</v>
      </c>
      <c r="CB33" s="124">
        <f>('Executive_Summary(Worst)'!$I30/12)*(1+Expense_Increase3)^(CB$3-1)</f>
        <v>0</v>
      </c>
      <c r="CC33" s="124">
        <f>('Executive_Summary(Worst)'!$I30/12)*(1+Expense_Increase3)^(CC$3-1)</f>
        <v>0</v>
      </c>
      <c r="CD33" s="124">
        <f>('Executive_Summary(Worst)'!$I30/12)*(1+Expense_Increase3)^(CD$3-1)</f>
        <v>0</v>
      </c>
      <c r="CE33" s="124">
        <f>('Executive_Summary(Worst)'!$I30/12)*(1+Expense_Increase3)^(CE$3-1)</f>
        <v>0</v>
      </c>
      <c r="CF33" s="124">
        <f>('Executive_Summary(Worst)'!$I30/12)*(1+Expense_Increase3)^(CF$3-1)</f>
        <v>0</v>
      </c>
      <c r="CG33" s="124">
        <f>('Executive_Summary(Worst)'!$I30/12)*(1+Expense_Increase3)^(CG$3-1)</f>
        <v>0</v>
      </c>
      <c r="CH33" s="124">
        <f>('Executive_Summary(Worst)'!$I30/12)*(1+Expense_Increase3)^(CH$3-1)</f>
        <v>0</v>
      </c>
      <c r="CI33" s="124">
        <f>('Executive_Summary(Worst)'!$I30/12)*(1+Expense_Increase3)^(CI$3-1)</f>
        <v>0</v>
      </c>
      <c r="CJ33" s="124">
        <f>('Executive_Summary(Worst)'!$I30/12)*(1+Expense_Increase3)^(CJ$3-1)</f>
        <v>0</v>
      </c>
      <c r="CK33" s="124">
        <f>('Executive_Summary(Worst)'!$I30/12)*(1+Expense_Increase3)^(CK$3-1)</f>
        <v>0</v>
      </c>
      <c r="CL33" s="124">
        <f>('Executive_Summary(Worst)'!$I30/12)*(1+Expense_Increase3)^(CL$3-1)</f>
        <v>0</v>
      </c>
      <c r="CM33" s="124">
        <f>('Executive_Summary(Worst)'!$I30/12)*(1+Expense_Increase3)^(CM$3-1)</f>
        <v>0</v>
      </c>
      <c r="CN33" s="124">
        <f>('Executive_Summary(Worst)'!$I30/12)*(1+Expense_Increase3)^(CN$3-1)</f>
        <v>0</v>
      </c>
      <c r="CO33" s="124">
        <f>('Executive_Summary(Worst)'!$I30/12)*(1+Expense_Increase3)^(CO$3-1)</f>
        <v>0</v>
      </c>
      <c r="CP33" s="124">
        <f>('Executive_Summary(Worst)'!$I30/12)*(1+Expense_Increase3)^(CP$3-1)</f>
        <v>0</v>
      </c>
      <c r="CQ33" s="124">
        <f>('Executive_Summary(Worst)'!$I30/12)*(1+Expense_Increase3)^(CQ$3-1)</f>
        <v>0</v>
      </c>
      <c r="CR33" s="124">
        <f>('Executive_Summary(Worst)'!$I30/12)*(1+Expense_Increase3)^(CR$3-1)</f>
        <v>0</v>
      </c>
      <c r="CS33" s="124">
        <f>('Executive_Summary(Worst)'!$I30/12)*(1+Expense_Increase3)^(CS$3-1)</f>
        <v>0</v>
      </c>
      <c r="CT33" s="124">
        <f>('Executive_Summary(Worst)'!$I30/12)*(1+Expense_Increase3)^(CT$3-1)</f>
        <v>0</v>
      </c>
      <c r="CU33" s="124">
        <f>('Executive_Summary(Worst)'!$I30/12)*(1+Expense_Increase3)^(CU$3-1)</f>
        <v>0</v>
      </c>
      <c r="CV33" s="124">
        <f>('Executive_Summary(Worst)'!$I30/12)*(1+Expense_Increase3)^(CV$3-1)</f>
        <v>0</v>
      </c>
      <c r="CW33" s="124">
        <f>('Executive_Summary(Worst)'!$I30/12)*(1+Expense_Increase3)^(CW$3-1)</f>
        <v>0</v>
      </c>
      <c r="CX33" s="124">
        <f>('Executive_Summary(Worst)'!$I30/12)*(1+Expense_Increase3)^(CX$3-1)</f>
        <v>0</v>
      </c>
      <c r="CY33" s="124">
        <f>('Executive_Summary(Worst)'!$I30/12)*(1+Expense_Increase3)^(CY$3-1)</f>
        <v>0</v>
      </c>
      <c r="CZ33" s="124">
        <f>('Executive_Summary(Worst)'!$I30/12)*(1+Expense_Increase3)^(CZ$3-1)</f>
        <v>0</v>
      </c>
      <c r="DA33" s="124">
        <f>('Executive_Summary(Worst)'!$I30/12)*(1+Expense_Increase3)^(DA$3-1)</f>
        <v>0</v>
      </c>
      <c r="DB33" s="124">
        <f>('Executive_Summary(Worst)'!$I30/12)*(1+Expense_Increase3)^(DB$3-1)</f>
        <v>0</v>
      </c>
      <c r="DC33" s="124">
        <f>('Executive_Summary(Worst)'!$I30/12)*(1+Expense_Increase3)^(DC$3-1)</f>
        <v>0</v>
      </c>
      <c r="DD33" s="124">
        <f>('Executive_Summary(Worst)'!$I30/12)*(1+Expense_Increase3)^(DD$3-1)</f>
        <v>0</v>
      </c>
      <c r="DE33" s="124">
        <f>('Executive_Summary(Worst)'!$I30/12)*(1+Expense_Increase3)^(DE$3-1)</f>
        <v>0</v>
      </c>
      <c r="DF33" s="124">
        <f>('Executive_Summary(Worst)'!$I30/12)*(1+Expense_Increase3)^(DF$3-1)</f>
        <v>0</v>
      </c>
      <c r="DG33" s="124">
        <f>('Executive_Summary(Worst)'!$I30/12)*(1+Expense_Increase3)^(DG$3-1)</f>
        <v>0</v>
      </c>
      <c r="DH33" s="124">
        <f>('Executive_Summary(Worst)'!$I30/12)*(1+Expense_Increase3)^(DH$3-1)</f>
        <v>0</v>
      </c>
      <c r="DI33" s="124">
        <f>('Executive_Summary(Worst)'!$I30/12)*(1+Expense_Increase3)^(DI$3-1)</f>
        <v>0</v>
      </c>
      <c r="DJ33" s="124">
        <f>('Executive_Summary(Worst)'!$I30/12)*(1+Expense_Increase3)^(DJ$3-1)</f>
        <v>0</v>
      </c>
      <c r="DK33" s="124">
        <f>('Executive_Summary(Worst)'!$I30/12)*(1+Expense_Increase3)^(DK$3-1)</f>
        <v>0</v>
      </c>
      <c r="DL33" s="124">
        <f>('Executive_Summary(Worst)'!$I30/12)*(1+Expense_Increase3)^(DL$3-1)</f>
        <v>0</v>
      </c>
      <c r="DM33" s="124">
        <f>('Executive_Summary(Worst)'!$I30/12)*(1+Expense_Increase3)^(DM$3-1)</f>
        <v>0</v>
      </c>
      <c r="DN33" s="124">
        <f>('Executive_Summary(Worst)'!$I30/12)*(1+Expense_Increase3)^(DN$3-1)</f>
        <v>0</v>
      </c>
      <c r="DO33" s="124">
        <f>('Executive_Summary(Worst)'!$I30/12)*(1+Expense_Increase3)^(DO$3-1)</f>
        <v>0</v>
      </c>
      <c r="DP33" s="124">
        <f>('Executive_Summary(Worst)'!$I30/12)*(1+Expense_Increase3)^(DP$3-1)</f>
        <v>0</v>
      </c>
      <c r="DQ33" s="124">
        <f>('Executive_Summary(Worst)'!$I30/12)*(1+Expense_Increase3)^(DQ$3-1)</f>
        <v>0</v>
      </c>
      <c r="DR33" s="124">
        <f>('Executive_Summary(Worst)'!$I30/12)*(1+Expense_Increase3)^(DR$3-1)</f>
        <v>0</v>
      </c>
      <c r="DS33" s="124">
        <f>('Executive_Summary(Worst)'!$I30/12)*(1+Expense_Increase3)^(DS$3-1)</f>
        <v>0</v>
      </c>
      <c r="DT33" s="124">
        <f>('Executive_Summary(Worst)'!$I30/12)*(1+Expense_Increase3)^(DT$3-1)</f>
        <v>0</v>
      </c>
      <c r="DU33" s="124">
        <f>('Executive_Summary(Worst)'!$I30/12)*(1+Expense_Increase3)^(DU$3-1)</f>
        <v>0</v>
      </c>
      <c r="DV33" s="124">
        <f>('Executive_Summary(Worst)'!$I30/12)*(1+Expense_Increase3)^(DV$3-1)</f>
        <v>0</v>
      </c>
      <c r="DW33" s="124">
        <f>('Executive_Summary(Worst)'!$I30/12)*(1+Expense_Increase3)^(DW$3-1)</f>
        <v>0</v>
      </c>
      <c r="DX33" s="124">
        <f>('Executive_Summary(Worst)'!$I30/12)*(1+Expense_Increase3)^(DX$3-1)</f>
        <v>0</v>
      </c>
      <c r="DY33" s="124">
        <f>('Executive_Summary(Worst)'!$I30/12)*(1+Expense_Increase3)^(DY$3-1)</f>
        <v>0</v>
      </c>
      <c r="DZ33" s="124">
        <f>('Executive_Summary(Worst)'!$I30/12)*(1+Expense_Increase3)^(DZ$3-1)</f>
        <v>0</v>
      </c>
      <c r="EA33" s="124">
        <f>('Executive_Summary(Worst)'!$I30/12)*(1+Expense_Increase3)^(EA$3-1)</f>
        <v>0</v>
      </c>
      <c r="EB33" s="124">
        <f>('Executive_Summary(Worst)'!$I30/12)*(1+Expense_Increase3)^(EB$3-1)</f>
        <v>0</v>
      </c>
      <c r="EC33" s="124">
        <f>('Executive_Summary(Worst)'!$I30/12)*(1+Expense_Increase3)^(EC$3-1)</f>
        <v>0</v>
      </c>
      <c r="ED33" s="124">
        <f>('Executive_Summary(Worst)'!$I30/12)*(1+Expense_Increase3)^(ED$3-1)</f>
        <v>0</v>
      </c>
      <c r="EE33" s="124">
        <f>('Executive_Summary(Worst)'!$I30/12)*(1+Expense_Increase3)^(EE$3-1)</f>
        <v>0</v>
      </c>
      <c r="EF33" s="124">
        <f>('Executive_Summary(Worst)'!$I30/12)*(1+Expense_Increase3)^(EF$3-1)</f>
        <v>0</v>
      </c>
      <c r="EG33" s="124">
        <f>('Executive_Summary(Worst)'!$I30/12)*(1+Expense_Increase3)^(EG$3-1)</f>
        <v>0</v>
      </c>
      <c r="EH33" s="124">
        <f>('Executive_Summary(Worst)'!$I30/12)*(1+Expense_Increase3)^(EH$3-1)</f>
        <v>0</v>
      </c>
      <c r="EI33" s="124">
        <f>('Executive_Summary(Worst)'!$I30/12)*(1+Expense_Increase3)^(EI$3-1)</f>
        <v>0</v>
      </c>
      <c r="EJ33" s="124">
        <f>('Executive_Summary(Worst)'!$I30/12)*(1+Expense_Increase3)^(EJ$3-1)</f>
        <v>0</v>
      </c>
      <c r="EK33" s="124">
        <f>('Executive_Summary(Worst)'!$I30/12)*(1+Expense_Increase3)^(EK$3-1)</f>
        <v>0</v>
      </c>
      <c r="EL33" s="124">
        <f>('Executive_Summary(Worst)'!$I30/12)*(1+Expense_Increase3)^(EL$3-1)</f>
        <v>0</v>
      </c>
      <c r="EM33" s="124">
        <f>('Executive_Summary(Worst)'!$I30/12)*(1+Expense_Increase3)^(EM$3-1)</f>
        <v>0</v>
      </c>
      <c r="EN33" s="124">
        <f>('Executive_Summary(Worst)'!$I30/12)*(1+Expense_Increase3)^(EN$3-1)</f>
        <v>0</v>
      </c>
      <c r="EO33" s="124">
        <f>('Executive_Summary(Worst)'!$I30/12)*(1+Expense_Increase3)^(EO$3-1)</f>
        <v>0</v>
      </c>
      <c r="EP33" s="124">
        <f>('Executive_Summary(Worst)'!$I30/12)*(1+Expense_Increase3)^(EP$3-1)</f>
        <v>0</v>
      </c>
      <c r="EQ33" s="27"/>
    </row>
    <row r="34" spans="2:147" ht="15.75" customHeight="1" x14ac:dyDescent="0.2">
      <c r="B34" s="161" t="str">
        <f>Executive_Summary!F31</f>
        <v>Other Insurance</v>
      </c>
      <c r="Z34" s="3"/>
      <c r="AA34" s="124">
        <f>('Executive_Summary(Worst)'!$I31/12)*(1+Expense_Increase3)^(AA$3-1)</f>
        <v>0</v>
      </c>
      <c r="AB34" s="124">
        <f>('Executive_Summary(Worst)'!$I31/12)*(1+Expense_Increase3)^(AB$3-1)</f>
        <v>0</v>
      </c>
      <c r="AC34" s="124">
        <f>('Executive_Summary(Worst)'!$I31/12)*(1+Expense_Increase3)^(AC$3-1)</f>
        <v>0</v>
      </c>
      <c r="AD34" s="124">
        <f>('Executive_Summary(Worst)'!$I31/12)*(1+Expense_Increase3)^(AD$3-1)</f>
        <v>0</v>
      </c>
      <c r="AE34" s="124">
        <f>('Executive_Summary(Worst)'!$I31/12)*(1+Expense_Increase3)^(AE$3-1)</f>
        <v>0</v>
      </c>
      <c r="AF34" s="124">
        <f>('Executive_Summary(Worst)'!$I31/12)*(1+Expense_Increase3)^(AF$3-1)</f>
        <v>0</v>
      </c>
      <c r="AG34" s="124">
        <f>('Executive_Summary(Worst)'!$I31/12)*(1+Expense_Increase3)^(AG$3-1)</f>
        <v>0</v>
      </c>
      <c r="AH34" s="124">
        <f>('Executive_Summary(Worst)'!$I31/12)*(1+Expense_Increase3)^(AH$3-1)</f>
        <v>0</v>
      </c>
      <c r="AI34" s="124">
        <f>('Executive_Summary(Worst)'!$I31/12)*(1+Expense_Increase3)^(AI$3-1)</f>
        <v>0</v>
      </c>
      <c r="AJ34" s="124">
        <f>('Executive_Summary(Worst)'!$I31/12)*(1+Expense_Increase3)^(AJ$3-1)</f>
        <v>0</v>
      </c>
      <c r="AK34" s="124">
        <f>('Executive_Summary(Worst)'!$I31/12)*(1+Expense_Increase3)^(AK$3-1)</f>
        <v>0</v>
      </c>
      <c r="AL34" s="124">
        <f>('Executive_Summary(Worst)'!$I31/12)*(1+Expense_Increase3)^(AL$3-1)</f>
        <v>0</v>
      </c>
      <c r="AM34" s="124">
        <f>('Executive_Summary(Worst)'!$I31/12)*(1+Expense_Increase3)^(AM$3-1)</f>
        <v>0</v>
      </c>
      <c r="AN34" s="124">
        <f>('Executive_Summary(Worst)'!$I31/12)*(1+Expense_Increase3)^(AN$3-1)</f>
        <v>0</v>
      </c>
      <c r="AO34" s="124">
        <f>('Executive_Summary(Worst)'!$I31/12)*(1+Expense_Increase3)^(AO$3-1)</f>
        <v>0</v>
      </c>
      <c r="AP34" s="124">
        <f>('Executive_Summary(Worst)'!$I31/12)*(1+Expense_Increase3)^(AP$3-1)</f>
        <v>0</v>
      </c>
      <c r="AQ34" s="124">
        <f>('Executive_Summary(Worst)'!$I31/12)*(1+Expense_Increase3)^(AQ$3-1)</f>
        <v>0</v>
      </c>
      <c r="AR34" s="124">
        <f>('Executive_Summary(Worst)'!$I31/12)*(1+Expense_Increase3)^(AR$3-1)</f>
        <v>0</v>
      </c>
      <c r="AS34" s="124">
        <f>('Executive_Summary(Worst)'!$I31/12)*(1+Expense_Increase3)^(AS$3-1)</f>
        <v>0</v>
      </c>
      <c r="AT34" s="124">
        <f>('Executive_Summary(Worst)'!$I31/12)*(1+Expense_Increase3)^(AT$3-1)</f>
        <v>0</v>
      </c>
      <c r="AU34" s="124">
        <f>('Executive_Summary(Worst)'!$I31/12)*(1+Expense_Increase3)^(AU$3-1)</f>
        <v>0</v>
      </c>
      <c r="AV34" s="124">
        <f>('Executive_Summary(Worst)'!$I31/12)*(1+Expense_Increase3)^(AV$3-1)</f>
        <v>0</v>
      </c>
      <c r="AW34" s="124">
        <f>('Executive_Summary(Worst)'!$I31/12)*(1+Expense_Increase3)^(AW$3-1)</f>
        <v>0</v>
      </c>
      <c r="AX34" s="124">
        <f>('Executive_Summary(Worst)'!$I31/12)*(1+Expense_Increase3)^(AX$3-1)</f>
        <v>0</v>
      </c>
      <c r="AY34" s="124">
        <f>('Executive_Summary(Worst)'!$I31/12)*(1+Expense_Increase3)^(AY$3-1)</f>
        <v>0</v>
      </c>
      <c r="AZ34" s="124">
        <f>('Executive_Summary(Worst)'!$I31/12)*(1+Expense_Increase3)^(AZ$3-1)</f>
        <v>0</v>
      </c>
      <c r="BA34" s="124">
        <f>('Executive_Summary(Worst)'!$I31/12)*(1+Expense_Increase3)^(BA$3-1)</f>
        <v>0</v>
      </c>
      <c r="BB34" s="124">
        <f>('Executive_Summary(Worst)'!$I31/12)*(1+Expense_Increase3)^(BB$3-1)</f>
        <v>0</v>
      </c>
      <c r="BC34" s="124">
        <f>('Executive_Summary(Worst)'!$I31/12)*(1+Expense_Increase3)^(BC$3-1)</f>
        <v>0</v>
      </c>
      <c r="BD34" s="124">
        <f>('Executive_Summary(Worst)'!$I31/12)*(1+Expense_Increase3)^(BD$3-1)</f>
        <v>0</v>
      </c>
      <c r="BE34" s="124">
        <f>('Executive_Summary(Worst)'!$I31/12)*(1+Expense_Increase3)^(BE$3-1)</f>
        <v>0</v>
      </c>
      <c r="BF34" s="124">
        <f>('Executive_Summary(Worst)'!$I31/12)*(1+Expense_Increase3)^(BF$3-1)</f>
        <v>0</v>
      </c>
      <c r="BG34" s="124">
        <f>('Executive_Summary(Worst)'!$I31/12)*(1+Expense_Increase3)^(BG$3-1)</f>
        <v>0</v>
      </c>
      <c r="BH34" s="124">
        <f>('Executive_Summary(Worst)'!$I31/12)*(1+Expense_Increase3)^(BH$3-1)</f>
        <v>0</v>
      </c>
      <c r="BI34" s="124">
        <f>('Executive_Summary(Worst)'!$I31/12)*(1+Expense_Increase3)^(BI$3-1)</f>
        <v>0</v>
      </c>
      <c r="BJ34" s="124">
        <f>('Executive_Summary(Worst)'!$I31/12)*(1+Expense_Increase3)^(BJ$3-1)</f>
        <v>0</v>
      </c>
      <c r="BK34" s="124">
        <f>('Executive_Summary(Worst)'!$I31/12)*(1+Expense_Increase3)^(BK$3-1)</f>
        <v>0</v>
      </c>
      <c r="BL34" s="124">
        <f>('Executive_Summary(Worst)'!$I31/12)*(1+Expense_Increase3)^(BL$3-1)</f>
        <v>0</v>
      </c>
      <c r="BM34" s="124">
        <f>('Executive_Summary(Worst)'!$I31/12)*(1+Expense_Increase3)^(BM$3-1)</f>
        <v>0</v>
      </c>
      <c r="BN34" s="124">
        <f>('Executive_Summary(Worst)'!$I31/12)*(1+Expense_Increase3)^(BN$3-1)</f>
        <v>0</v>
      </c>
      <c r="BO34" s="124">
        <f>('Executive_Summary(Worst)'!$I31/12)*(1+Expense_Increase3)^(BO$3-1)</f>
        <v>0</v>
      </c>
      <c r="BP34" s="124">
        <f>('Executive_Summary(Worst)'!$I31/12)*(1+Expense_Increase3)^(BP$3-1)</f>
        <v>0</v>
      </c>
      <c r="BQ34" s="124">
        <f>('Executive_Summary(Worst)'!$I31/12)*(1+Expense_Increase3)^(BQ$3-1)</f>
        <v>0</v>
      </c>
      <c r="BR34" s="124">
        <f>('Executive_Summary(Worst)'!$I31/12)*(1+Expense_Increase3)^(BR$3-1)</f>
        <v>0</v>
      </c>
      <c r="BS34" s="124">
        <f>('Executive_Summary(Worst)'!$I31/12)*(1+Expense_Increase3)^(BS$3-1)</f>
        <v>0</v>
      </c>
      <c r="BT34" s="124">
        <f>('Executive_Summary(Worst)'!$I31/12)*(1+Expense_Increase3)^(BT$3-1)</f>
        <v>0</v>
      </c>
      <c r="BU34" s="124">
        <f>('Executive_Summary(Worst)'!$I31/12)*(1+Expense_Increase3)^(BU$3-1)</f>
        <v>0</v>
      </c>
      <c r="BV34" s="124">
        <f>('Executive_Summary(Worst)'!$I31/12)*(1+Expense_Increase3)^(BV$3-1)</f>
        <v>0</v>
      </c>
      <c r="BW34" s="124">
        <f>('Executive_Summary(Worst)'!$I31/12)*(1+Expense_Increase3)^(BW$3-1)</f>
        <v>0</v>
      </c>
      <c r="BX34" s="124">
        <f>('Executive_Summary(Worst)'!$I31/12)*(1+Expense_Increase3)^(BX$3-1)</f>
        <v>0</v>
      </c>
      <c r="BY34" s="124">
        <f>('Executive_Summary(Worst)'!$I31/12)*(1+Expense_Increase3)^(BY$3-1)</f>
        <v>0</v>
      </c>
      <c r="BZ34" s="124">
        <f>('Executive_Summary(Worst)'!$I31/12)*(1+Expense_Increase3)^(BZ$3-1)</f>
        <v>0</v>
      </c>
      <c r="CA34" s="124">
        <f>('Executive_Summary(Worst)'!$I31/12)*(1+Expense_Increase3)^(CA$3-1)</f>
        <v>0</v>
      </c>
      <c r="CB34" s="124">
        <f>('Executive_Summary(Worst)'!$I31/12)*(1+Expense_Increase3)^(CB$3-1)</f>
        <v>0</v>
      </c>
      <c r="CC34" s="124">
        <f>('Executive_Summary(Worst)'!$I31/12)*(1+Expense_Increase3)^(CC$3-1)</f>
        <v>0</v>
      </c>
      <c r="CD34" s="124">
        <f>('Executive_Summary(Worst)'!$I31/12)*(1+Expense_Increase3)^(CD$3-1)</f>
        <v>0</v>
      </c>
      <c r="CE34" s="124">
        <f>('Executive_Summary(Worst)'!$I31/12)*(1+Expense_Increase3)^(CE$3-1)</f>
        <v>0</v>
      </c>
      <c r="CF34" s="124">
        <f>('Executive_Summary(Worst)'!$I31/12)*(1+Expense_Increase3)^(CF$3-1)</f>
        <v>0</v>
      </c>
      <c r="CG34" s="124">
        <f>('Executive_Summary(Worst)'!$I31/12)*(1+Expense_Increase3)^(CG$3-1)</f>
        <v>0</v>
      </c>
      <c r="CH34" s="124">
        <f>('Executive_Summary(Worst)'!$I31/12)*(1+Expense_Increase3)^(CH$3-1)</f>
        <v>0</v>
      </c>
      <c r="CI34" s="124">
        <f>('Executive_Summary(Worst)'!$I31/12)*(1+Expense_Increase3)^(CI$3-1)</f>
        <v>0</v>
      </c>
      <c r="CJ34" s="124">
        <f>('Executive_Summary(Worst)'!$I31/12)*(1+Expense_Increase3)^(CJ$3-1)</f>
        <v>0</v>
      </c>
      <c r="CK34" s="124">
        <f>('Executive_Summary(Worst)'!$I31/12)*(1+Expense_Increase3)^(CK$3-1)</f>
        <v>0</v>
      </c>
      <c r="CL34" s="124">
        <f>('Executive_Summary(Worst)'!$I31/12)*(1+Expense_Increase3)^(CL$3-1)</f>
        <v>0</v>
      </c>
      <c r="CM34" s="124">
        <f>('Executive_Summary(Worst)'!$I31/12)*(1+Expense_Increase3)^(CM$3-1)</f>
        <v>0</v>
      </c>
      <c r="CN34" s="124">
        <f>('Executive_Summary(Worst)'!$I31/12)*(1+Expense_Increase3)^(CN$3-1)</f>
        <v>0</v>
      </c>
      <c r="CO34" s="124">
        <f>('Executive_Summary(Worst)'!$I31/12)*(1+Expense_Increase3)^(CO$3-1)</f>
        <v>0</v>
      </c>
      <c r="CP34" s="124">
        <f>('Executive_Summary(Worst)'!$I31/12)*(1+Expense_Increase3)^(CP$3-1)</f>
        <v>0</v>
      </c>
      <c r="CQ34" s="124">
        <f>('Executive_Summary(Worst)'!$I31/12)*(1+Expense_Increase3)^(CQ$3-1)</f>
        <v>0</v>
      </c>
      <c r="CR34" s="124">
        <f>('Executive_Summary(Worst)'!$I31/12)*(1+Expense_Increase3)^(CR$3-1)</f>
        <v>0</v>
      </c>
      <c r="CS34" s="124">
        <f>('Executive_Summary(Worst)'!$I31/12)*(1+Expense_Increase3)^(CS$3-1)</f>
        <v>0</v>
      </c>
      <c r="CT34" s="124">
        <f>('Executive_Summary(Worst)'!$I31/12)*(1+Expense_Increase3)^(CT$3-1)</f>
        <v>0</v>
      </c>
      <c r="CU34" s="124">
        <f>('Executive_Summary(Worst)'!$I31/12)*(1+Expense_Increase3)^(CU$3-1)</f>
        <v>0</v>
      </c>
      <c r="CV34" s="124">
        <f>('Executive_Summary(Worst)'!$I31/12)*(1+Expense_Increase3)^(CV$3-1)</f>
        <v>0</v>
      </c>
      <c r="CW34" s="124">
        <f>('Executive_Summary(Worst)'!$I31/12)*(1+Expense_Increase3)^(CW$3-1)</f>
        <v>0</v>
      </c>
      <c r="CX34" s="124">
        <f>('Executive_Summary(Worst)'!$I31/12)*(1+Expense_Increase3)^(CX$3-1)</f>
        <v>0</v>
      </c>
      <c r="CY34" s="124">
        <f>('Executive_Summary(Worst)'!$I31/12)*(1+Expense_Increase3)^(CY$3-1)</f>
        <v>0</v>
      </c>
      <c r="CZ34" s="124">
        <f>('Executive_Summary(Worst)'!$I31/12)*(1+Expense_Increase3)^(CZ$3-1)</f>
        <v>0</v>
      </c>
      <c r="DA34" s="124">
        <f>('Executive_Summary(Worst)'!$I31/12)*(1+Expense_Increase3)^(DA$3-1)</f>
        <v>0</v>
      </c>
      <c r="DB34" s="124">
        <f>('Executive_Summary(Worst)'!$I31/12)*(1+Expense_Increase3)^(DB$3-1)</f>
        <v>0</v>
      </c>
      <c r="DC34" s="124">
        <f>('Executive_Summary(Worst)'!$I31/12)*(1+Expense_Increase3)^(DC$3-1)</f>
        <v>0</v>
      </c>
      <c r="DD34" s="124">
        <f>('Executive_Summary(Worst)'!$I31/12)*(1+Expense_Increase3)^(DD$3-1)</f>
        <v>0</v>
      </c>
      <c r="DE34" s="124">
        <f>('Executive_Summary(Worst)'!$I31/12)*(1+Expense_Increase3)^(DE$3-1)</f>
        <v>0</v>
      </c>
      <c r="DF34" s="124">
        <f>('Executive_Summary(Worst)'!$I31/12)*(1+Expense_Increase3)^(DF$3-1)</f>
        <v>0</v>
      </c>
      <c r="DG34" s="124">
        <f>('Executive_Summary(Worst)'!$I31/12)*(1+Expense_Increase3)^(DG$3-1)</f>
        <v>0</v>
      </c>
      <c r="DH34" s="124">
        <f>('Executive_Summary(Worst)'!$I31/12)*(1+Expense_Increase3)^(DH$3-1)</f>
        <v>0</v>
      </c>
      <c r="DI34" s="124">
        <f>('Executive_Summary(Worst)'!$I31/12)*(1+Expense_Increase3)^(DI$3-1)</f>
        <v>0</v>
      </c>
      <c r="DJ34" s="124">
        <f>('Executive_Summary(Worst)'!$I31/12)*(1+Expense_Increase3)^(DJ$3-1)</f>
        <v>0</v>
      </c>
      <c r="DK34" s="124">
        <f>('Executive_Summary(Worst)'!$I31/12)*(1+Expense_Increase3)^(DK$3-1)</f>
        <v>0</v>
      </c>
      <c r="DL34" s="124">
        <f>('Executive_Summary(Worst)'!$I31/12)*(1+Expense_Increase3)^(DL$3-1)</f>
        <v>0</v>
      </c>
      <c r="DM34" s="124">
        <f>('Executive_Summary(Worst)'!$I31/12)*(1+Expense_Increase3)^(DM$3-1)</f>
        <v>0</v>
      </c>
      <c r="DN34" s="124">
        <f>('Executive_Summary(Worst)'!$I31/12)*(1+Expense_Increase3)^(DN$3-1)</f>
        <v>0</v>
      </c>
      <c r="DO34" s="124">
        <f>('Executive_Summary(Worst)'!$I31/12)*(1+Expense_Increase3)^(DO$3-1)</f>
        <v>0</v>
      </c>
      <c r="DP34" s="124">
        <f>('Executive_Summary(Worst)'!$I31/12)*(1+Expense_Increase3)^(DP$3-1)</f>
        <v>0</v>
      </c>
      <c r="DQ34" s="124">
        <f>('Executive_Summary(Worst)'!$I31/12)*(1+Expense_Increase3)^(DQ$3-1)</f>
        <v>0</v>
      </c>
      <c r="DR34" s="124">
        <f>('Executive_Summary(Worst)'!$I31/12)*(1+Expense_Increase3)^(DR$3-1)</f>
        <v>0</v>
      </c>
      <c r="DS34" s="124">
        <f>('Executive_Summary(Worst)'!$I31/12)*(1+Expense_Increase3)^(DS$3-1)</f>
        <v>0</v>
      </c>
      <c r="DT34" s="124">
        <f>('Executive_Summary(Worst)'!$I31/12)*(1+Expense_Increase3)^(DT$3-1)</f>
        <v>0</v>
      </c>
      <c r="DU34" s="124">
        <f>('Executive_Summary(Worst)'!$I31/12)*(1+Expense_Increase3)^(DU$3-1)</f>
        <v>0</v>
      </c>
      <c r="DV34" s="124">
        <f>('Executive_Summary(Worst)'!$I31/12)*(1+Expense_Increase3)^(DV$3-1)</f>
        <v>0</v>
      </c>
      <c r="DW34" s="124">
        <f>('Executive_Summary(Worst)'!$I31/12)*(1+Expense_Increase3)^(DW$3-1)</f>
        <v>0</v>
      </c>
      <c r="DX34" s="124">
        <f>('Executive_Summary(Worst)'!$I31/12)*(1+Expense_Increase3)^(DX$3-1)</f>
        <v>0</v>
      </c>
      <c r="DY34" s="124">
        <f>('Executive_Summary(Worst)'!$I31/12)*(1+Expense_Increase3)^(DY$3-1)</f>
        <v>0</v>
      </c>
      <c r="DZ34" s="124">
        <f>('Executive_Summary(Worst)'!$I31/12)*(1+Expense_Increase3)^(DZ$3-1)</f>
        <v>0</v>
      </c>
      <c r="EA34" s="124">
        <f>('Executive_Summary(Worst)'!$I31/12)*(1+Expense_Increase3)^(EA$3-1)</f>
        <v>0</v>
      </c>
      <c r="EB34" s="124">
        <f>('Executive_Summary(Worst)'!$I31/12)*(1+Expense_Increase3)^(EB$3-1)</f>
        <v>0</v>
      </c>
      <c r="EC34" s="124">
        <f>('Executive_Summary(Worst)'!$I31/12)*(1+Expense_Increase3)^(EC$3-1)</f>
        <v>0</v>
      </c>
      <c r="ED34" s="124">
        <f>('Executive_Summary(Worst)'!$I31/12)*(1+Expense_Increase3)^(ED$3-1)</f>
        <v>0</v>
      </c>
      <c r="EE34" s="124">
        <f>('Executive_Summary(Worst)'!$I31/12)*(1+Expense_Increase3)^(EE$3-1)</f>
        <v>0</v>
      </c>
      <c r="EF34" s="124">
        <f>('Executive_Summary(Worst)'!$I31/12)*(1+Expense_Increase3)^(EF$3-1)</f>
        <v>0</v>
      </c>
      <c r="EG34" s="124">
        <f>('Executive_Summary(Worst)'!$I31/12)*(1+Expense_Increase3)^(EG$3-1)</f>
        <v>0</v>
      </c>
      <c r="EH34" s="124">
        <f>('Executive_Summary(Worst)'!$I31/12)*(1+Expense_Increase3)^(EH$3-1)</f>
        <v>0</v>
      </c>
      <c r="EI34" s="124">
        <f>('Executive_Summary(Worst)'!$I31/12)*(1+Expense_Increase3)^(EI$3-1)</f>
        <v>0</v>
      </c>
      <c r="EJ34" s="124">
        <f>('Executive_Summary(Worst)'!$I31/12)*(1+Expense_Increase3)^(EJ$3-1)</f>
        <v>0</v>
      </c>
      <c r="EK34" s="124">
        <f>('Executive_Summary(Worst)'!$I31/12)*(1+Expense_Increase3)^(EK$3-1)</f>
        <v>0</v>
      </c>
      <c r="EL34" s="124">
        <f>('Executive_Summary(Worst)'!$I31/12)*(1+Expense_Increase3)^(EL$3-1)</f>
        <v>0</v>
      </c>
      <c r="EM34" s="124">
        <f>('Executive_Summary(Worst)'!$I31/12)*(1+Expense_Increase3)^(EM$3-1)</f>
        <v>0</v>
      </c>
      <c r="EN34" s="124">
        <f>('Executive_Summary(Worst)'!$I31/12)*(1+Expense_Increase3)^(EN$3-1)</f>
        <v>0</v>
      </c>
      <c r="EO34" s="124">
        <f>('Executive_Summary(Worst)'!$I31/12)*(1+Expense_Increase3)^(EO$3-1)</f>
        <v>0</v>
      </c>
      <c r="EP34" s="124">
        <f>('Executive_Summary(Worst)'!$I31/12)*(1+Expense_Increase3)^(EP$3-1)</f>
        <v>0</v>
      </c>
      <c r="EQ34" s="27"/>
    </row>
    <row r="35" spans="2:147" ht="15.75" customHeight="1" x14ac:dyDescent="0.2">
      <c r="B35" s="160" t="str">
        <f>Executive_Summary!F32</f>
        <v xml:space="preserve">Utilities: </v>
      </c>
      <c r="Z35" s="3"/>
      <c r="AA35" s="124">
        <f>('Executive_Summary(Worst)'!$I32/12)*(1+Expense_Increase3)^(AA$3-1)</f>
        <v>0</v>
      </c>
      <c r="AB35" s="124">
        <f>('Executive_Summary(Worst)'!$I32/12)*(1+Expense_Increase3)^(AB$3-1)</f>
        <v>0</v>
      </c>
      <c r="AC35" s="124">
        <f>('Executive_Summary(Worst)'!$I32/12)*(1+Expense_Increase3)^(AC$3-1)</f>
        <v>0</v>
      </c>
      <c r="AD35" s="124">
        <f>('Executive_Summary(Worst)'!$I32/12)*(1+Expense_Increase3)^(AD$3-1)</f>
        <v>0</v>
      </c>
      <c r="AE35" s="124">
        <f>('Executive_Summary(Worst)'!$I32/12)*(1+Expense_Increase3)^(AE$3-1)</f>
        <v>0</v>
      </c>
      <c r="AF35" s="124">
        <f>('Executive_Summary(Worst)'!$I32/12)*(1+Expense_Increase3)^(AF$3-1)</f>
        <v>0</v>
      </c>
      <c r="AG35" s="124">
        <f>('Executive_Summary(Worst)'!$I32/12)*(1+Expense_Increase3)^(AG$3-1)</f>
        <v>0</v>
      </c>
      <c r="AH35" s="124">
        <f>('Executive_Summary(Worst)'!$I32/12)*(1+Expense_Increase3)^(AH$3-1)</f>
        <v>0</v>
      </c>
      <c r="AI35" s="124">
        <f>('Executive_Summary(Worst)'!$I32/12)*(1+Expense_Increase3)^(AI$3-1)</f>
        <v>0</v>
      </c>
      <c r="AJ35" s="124">
        <f>('Executive_Summary(Worst)'!$I32/12)*(1+Expense_Increase3)^(AJ$3-1)</f>
        <v>0</v>
      </c>
      <c r="AK35" s="124">
        <f>('Executive_Summary(Worst)'!$I32/12)*(1+Expense_Increase3)^(AK$3-1)</f>
        <v>0</v>
      </c>
      <c r="AL35" s="124">
        <f>('Executive_Summary(Worst)'!$I32/12)*(1+Expense_Increase3)^(AL$3-1)</f>
        <v>0</v>
      </c>
      <c r="AM35" s="124">
        <f>('Executive_Summary(Worst)'!$I32/12)*(1+Expense_Increase3)^(AM$3-1)</f>
        <v>0</v>
      </c>
      <c r="AN35" s="124">
        <f>('Executive_Summary(Worst)'!$I32/12)*(1+Expense_Increase3)^(AN$3-1)</f>
        <v>0</v>
      </c>
      <c r="AO35" s="124">
        <f>('Executive_Summary(Worst)'!$I32/12)*(1+Expense_Increase3)^(AO$3-1)</f>
        <v>0</v>
      </c>
      <c r="AP35" s="124">
        <f>('Executive_Summary(Worst)'!$I32/12)*(1+Expense_Increase3)^(AP$3-1)</f>
        <v>0</v>
      </c>
      <c r="AQ35" s="124">
        <f>('Executive_Summary(Worst)'!$I32/12)*(1+Expense_Increase3)^(AQ$3-1)</f>
        <v>0</v>
      </c>
      <c r="AR35" s="124">
        <f>('Executive_Summary(Worst)'!$I32/12)*(1+Expense_Increase3)^(AR$3-1)</f>
        <v>0</v>
      </c>
      <c r="AS35" s="124">
        <f>('Executive_Summary(Worst)'!$I32/12)*(1+Expense_Increase3)^(AS$3-1)</f>
        <v>0</v>
      </c>
      <c r="AT35" s="124">
        <f>('Executive_Summary(Worst)'!$I32/12)*(1+Expense_Increase3)^(AT$3-1)</f>
        <v>0</v>
      </c>
      <c r="AU35" s="124">
        <f>('Executive_Summary(Worst)'!$I32/12)*(1+Expense_Increase3)^(AU$3-1)</f>
        <v>0</v>
      </c>
      <c r="AV35" s="124">
        <f>('Executive_Summary(Worst)'!$I32/12)*(1+Expense_Increase3)^(AV$3-1)</f>
        <v>0</v>
      </c>
      <c r="AW35" s="124">
        <f>('Executive_Summary(Worst)'!$I32/12)*(1+Expense_Increase3)^(AW$3-1)</f>
        <v>0</v>
      </c>
      <c r="AX35" s="124">
        <f>('Executive_Summary(Worst)'!$I32/12)*(1+Expense_Increase3)^(AX$3-1)</f>
        <v>0</v>
      </c>
      <c r="AY35" s="124">
        <f>('Executive_Summary(Worst)'!$I32/12)*(1+Expense_Increase3)^(AY$3-1)</f>
        <v>0</v>
      </c>
      <c r="AZ35" s="124">
        <f>('Executive_Summary(Worst)'!$I32/12)*(1+Expense_Increase3)^(AZ$3-1)</f>
        <v>0</v>
      </c>
      <c r="BA35" s="124">
        <f>('Executive_Summary(Worst)'!$I32/12)*(1+Expense_Increase3)^(BA$3-1)</f>
        <v>0</v>
      </c>
      <c r="BB35" s="124">
        <f>('Executive_Summary(Worst)'!$I32/12)*(1+Expense_Increase3)^(BB$3-1)</f>
        <v>0</v>
      </c>
      <c r="BC35" s="124">
        <f>('Executive_Summary(Worst)'!$I32/12)*(1+Expense_Increase3)^(BC$3-1)</f>
        <v>0</v>
      </c>
      <c r="BD35" s="124">
        <f>('Executive_Summary(Worst)'!$I32/12)*(1+Expense_Increase3)^(BD$3-1)</f>
        <v>0</v>
      </c>
      <c r="BE35" s="124">
        <f>('Executive_Summary(Worst)'!$I32/12)*(1+Expense_Increase3)^(BE$3-1)</f>
        <v>0</v>
      </c>
      <c r="BF35" s="124">
        <f>('Executive_Summary(Worst)'!$I32/12)*(1+Expense_Increase3)^(BF$3-1)</f>
        <v>0</v>
      </c>
      <c r="BG35" s="124">
        <f>('Executive_Summary(Worst)'!$I32/12)*(1+Expense_Increase3)^(BG$3-1)</f>
        <v>0</v>
      </c>
      <c r="BH35" s="124">
        <f>('Executive_Summary(Worst)'!$I32/12)*(1+Expense_Increase3)^(BH$3-1)</f>
        <v>0</v>
      </c>
      <c r="BI35" s="124">
        <f>('Executive_Summary(Worst)'!$I32/12)*(1+Expense_Increase3)^(BI$3-1)</f>
        <v>0</v>
      </c>
      <c r="BJ35" s="124">
        <f>('Executive_Summary(Worst)'!$I32/12)*(1+Expense_Increase3)^(BJ$3-1)</f>
        <v>0</v>
      </c>
      <c r="BK35" s="124">
        <f>('Executive_Summary(Worst)'!$I32/12)*(1+Expense_Increase3)^(BK$3-1)</f>
        <v>0</v>
      </c>
      <c r="BL35" s="124">
        <f>('Executive_Summary(Worst)'!$I32/12)*(1+Expense_Increase3)^(BL$3-1)</f>
        <v>0</v>
      </c>
      <c r="BM35" s="124">
        <f>('Executive_Summary(Worst)'!$I32/12)*(1+Expense_Increase3)^(BM$3-1)</f>
        <v>0</v>
      </c>
      <c r="BN35" s="124">
        <f>('Executive_Summary(Worst)'!$I32/12)*(1+Expense_Increase3)^(BN$3-1)</f>
        <v>0</v>
      </c>
      <c r="BO35" s="124">
        <f>('Executive_Summary(Worst)'!$I32/12)*(1+Expense_Increase3)^(BO$3-1)</f>
        <v>0</v>
      </c>
      <c r="BP35" s="124">
        <f>('Executive_Summary(Worst)'!$I32/12)*(1+Expense_Increase3)^(BP$3-1)</f>
        <v>0</v>
      </c>
      <c r="BQ35" s="124">
        <f>('Executive_Summary(Worst)'!$I32/12)*(1+Expense_Increase3)^(BQ$3-1)</f>
        <v>0</v>
      </c>
      <c r="BR35" s="124">
        <f>('Executive_Summary(Worst)'!$I32/12)*(1+Expense_Increase3)^(BR$3-1)</f>
        <v>0</v>
      </c>
      <c r="BS35" s="124">
        <f>('Executive_Summary(Worst)'!$I32/12)*(1+Expense_Increase3)^(BS$3-1)</f>
        <v>0</v>
      </c>
      <c r="BT35" s="124">
        <f>('Executive_Summary(Worst)'!$I32/12)*(1+Expense_Increase3)^(BT$3-1)</f>
        <v>0</v>
      </c>
      <c r="BU35" s="124">
        <f>('Executive_Summary(Worst)'!$I32/12)*(1+Expense_Increase3)^(BU$3-1)</f>
        <v>0</v>
      </c>
      <c r="BV35" s="124">
        <f>('Executive_Summary(Worst)'!$I32/12)*(1+Expense_Increase3)^(BV$3-1)</f>
        <v>0</v>
      </c>
      <c r="BW35" s="124">
        <f>('Executive_Summary(Worst)'!$I32/12)*(1+Expense_Increase3)^(BW$3-1)</f>
        <v>0</v>
      </c>
      <c r="BX35" s="124">
        <f>('Executive_Summary(Worst)'!$I32/12)*(1+Expense_Increase3)^(BX$3-1)</f>
        <v>0</v>
      </c>
      <c r="BY35" s="124">
        <f>('Executive_Summary(Worst)'!$I32/12)*(1+Expense_Increase3)^(BY$3-1)</f>
        <v>0</v>
      </c>
      <c r="BZ35" s="124">
        <f>('Executive_Summary(Worst)'!$I32/12)*(1+Expense_Increase3)^(BZ$3-1)</f>
        <v>0</v>
      </c>
      <c r="CA35" s="124">
        <f>('Executive_Summary(Worst)'!$I32/12)*(1+Expense_Increase3)^(CA$3-1)</f>
        <v>0</v>
      </c>
      <c r="CB35" s="124">
        <f>('Executive_Summary(Worst)'!$I32/12)*(1+Expense_Increase3)^(CB$3-1)</f>
        <v>0</v>
      </c>
      <c r="CC35" s="124">
        <f>('Executive_Summary(Worst)'!$I32/12)*(1+Expense_Increase3)^(CC$3-1)</f>
        <v>0</v>
      </c>
      <c r="CD35" s="124">
        <f>('Executive_Summary(Worst)'!$I32/12)*(1+Expense_Increase3)^(CD$3-1)</f>
        <v>0</v>
      </c>
      <c r="CE35" s="124">
        <f>('Executive_Summary(Worst)'!$I32/12)*(1+Expense_Increase3)^(CE$3-1)</f>
        <v>0</v>
      </c>
      <c r="CF35" s="124">
        <f>('Executive_Summary(Worst)'!$I32/12)*(1+Expense_Increase3)^(CF$3-1)</f>
        <v>0</v>
      </c>
      <c r="CG35" s="124">
        <f>('Executive_Summary(Worst)'!$I32/12)*(1+Expense_Increase3)^(CG$3-1)</f>
        <v>0</v>
      </c>
      <c r="CH35" s="124">
        <f>('Executive_Summary(Worst)'!$I32/12)*(1+Expense_Increase3)^(CH$3-1)</f>
        <v>0</v>
      </c>
      <c r="CI35" s="124">
        <f>('Executive_Summary(Worst)'!$I32/12)*(1+Expense_Increase3)^(CI$3-1)</f>
        <v>0</v>
      </c>
      <c r="CJ35" s="124">
        <f>('Executive_Summary(Worst)'!$I32/12)*(1+Expense_Increase3)^(CJ$3-1)</f>
        <v>0</v>
      </c>
      <c r="CK35" s="124">
        <f>('Executive_Summary(Worst)'!$I32/12)*(1+Expense_Increase3)^(CK$3-1)</f>
        <v>0</v>
      </c>
      <c r="CL35" s="124">
        <f>('Executive_Summary(Worst)'!$I32/12)*(1+Expense_Increase3)^(CL$3-1)</f>
        <v>0</v>
      </c>
      <c r="CM35" s="124">
        <f>('Executive_Summary(Worst)'!$I32/12)*(1+Expense_Increase3)^(CM$3-1)</f>
        <v>0</v>
      </c>
      <c r="CN35" s="124">
        <f>('Executive_Summary(Worst)'!$I32/12)*(1+Expense_Increase3)^(CN$3-1)</f>
        <v>0</v>
      </c>
      <c r="CO35" s="124">
        <f>('Executive_Summary(Worst)'!$I32/12)*(1+Expense_Increase3)^(CO$3-1)</f>
        <v>0</v>
      </c>
      <c r="CP35" s="124">
        <f>('Executive_Summary(Worst)'!$I32/12)*(1+Expense_Increase3)^(CP$3-1)</f>
        <v>0</v>
      </c>
      <c r="CQ35" s="124">
        <f>('Executive_Summary(Worst)'!$I32/12)*(1+Expense_Increase3)^(CQ$3-1)</f>
        <v>0</v>
      </c>
      <c r="CR35" s="124">
        <f>('Executive_Summary(Worst)'!$I32/12)*(1+Expense_Increase3)^(CR$3-1)</f>
        <v>0</v>
      </c>
      <c r="CS35" s="124">
        <f>('Executive_Summary(Worst)'!$I32/12)*(1+Expense_Increase3)^(CS$3-1)</f>
        <v>0</v>
      </c>
      <c r="CT35" s="124">
        <f>('Executive_Summary(Worst)'!$I32/12)*(1+Expense_Increase3)^(CT$3-1)</f>
        <v>0</v>
      </c>
      <c r="CU35" s="124">
        <f>('Executive_Summary(Worst)'!$I32/12)*(1+Expense_Increase3)^(CU$3-1)</f>
        <v>0</v>
      </c>
      <c r="CV35" s="124">
        <f>('Executive_Summary(Worst)'!$I32/12)*(1+Expense_Increase3)^(CV$3-1)</f>
        <v>0</v>
      </c>
      <c r="CW35" s="124">
        <f>('Executive_Summary(Worst)'!$I32/12)*(1+Expense_Increase3)^(CW$3-1)</f>
        <v>0</v>
      </c>
      <c r="CX35" s="124">
        <f>('Executive_Summary(Worst)'!$I32/12)*(1+Expense_Increase3)^(CX$3-1)</f>
        <v>0</v>
      </c>
      <c r="CY35" s="124">
        <f>('Executive_Summary(Worst)'!$I32/12)*(1+Expense_Increase3)^(CY$3-1)</f>
        <v>0</v>
      </c>
      <c r="CZ35" s="124">
        <f>('Executive_Summary(Worst)'!$I32/12)*(1+Expense_Increase3)^(CZ$3-1)</f>
        <v>0</v>
      </c>
      <c r="DA35" s="124">
        <f>('Executive_Summary(Worst)'!$I32/12)*(1+Expense_Increase3)^(DA$3-1)</f>
        <v>0</v>
      </c>
      <c r="DB35" s="124">
        <f>('Executive_Summary(Worst)'!$I32/12)*(1+Expense_Increase3)^(DB$3-1)</f>
        <v>0</v>
      </c>
      <c r="DC35" s="124">
        <f>('Executive_Summary(Worst)'!$I32/12)*(1+Expense_Increase3)^(DC$3-1)</f>
        <v>0</v>
      </c>
      <c r="DD35" s="124">
        <f>('Executive_Summary(Worst)'!$I32/12)*(1+Expense_Increase3)^(DD$3-1)</f>
        <v>0</v>
      </c>
      <c r="DE35" s="124">
        <f>('Executive_Summary(Worst)'!$I32/12)*(1+Expense_Increase3)^(DE$3-1)</f>
        <v>0</v>
      </c>
      <c r="DF35" s="124">
        <f>('Executive_Summary(Worst)'!$I32/12)*(1+Expense_Increase3)^(DF$3-1)</f>
        <v>0</v>
      </c>
      <c r="DG35" s="124">
        <f>('Executive_Summary(Worst)'!$I32/12)*(1+Expense_Increase3)^(DG$3-1)</f>
        <v>0</v>
      </c>
      <c r="DH35" s="124">
        <f>('Executive_Summary(Worst)'!$I32/12)*(1+Expense_Increase3)^(DH$3-1)</f>
        <v>0</v>
      </c>
      <c r="DI35" s="124">
        <f>('Executive_Summary(Worst)'!$I32/12)*(1+Expense_Increase3)^(DI$3-1)</f>
        <v>0</v>
      </c>
      <c r="DJ35" s="124">
        <f>('Executive_Summary(Worst)'!$I32/12)*(1+Expense_Increase3)^(DJ$3-1)</f>
        <v>0</v>
      </c>
      <c r="DK35" s="124">
        <f>('Executive_Summary(Worst)'!$I32/12)*(1+Expense_Increase3)^(DK$3-1)</f>
        <v>0</v>
      </c>
      <c r="DL35" s="124">
        <f>('Executive_Summary(Worst)'!$I32/12)*(1+Expense_Increase3)^(DL$3-1)</f>
        <v>0</v>
      </c>
      <c r="DM35" s="124">
        <f>('Executive_Summary(Worst)'!$I32/12)*(1+Expense_Increase3)^(DM$3-1)</f>
        <v>0</v>
      </c>
      <c r="DN35" s="124">
        <f>('Executive_Summary(Worst)'!$I32/12)*(1+Expense_Increase3)^(DN$3-1)</f>
        <v>0</v>
      </c>
      <c r="DO35" s="124">
        <f>('Executive_Summary(Worst)'!$I32/12)*(1+Expense_Increase3)^(DO$3-1)</f>
        <v>0</v>
      </c>
      <c r="DP35" s="124">
        <f>('Executive_Summary(Worst)'!$I32/12)*(1+Expense_Increase3)^(DP$3-1)</f>
        <v>0</v>
      </c>
      <c r="DQ35" s="124">
        <f>('Executive_Summary(Worst)'!$I32/12)*(1+Expense_Increase3)^(DQ$3-1)</f>
        <v>0</v>
      </c>
      <c r="DR35" s="124">
        <f>('Executive_Summary(Worst)'!$I32/12)*(1+Expense_Increase3)^(DR$3-1)</f>
        <v>0</v>
      </c>
      <c r="DS35" s="124">
        <f>('Executive_Summary(Worst)'!$I32/12)*(1+Expense_Increase3)^(DS$3-1)</f>
        <v>0</v>
      </c>
      <c r="DT35" s="124">
        <f>('Executive_Summary(Worst)'!$I32/12)*(1+Expense_Increase3)^(DT$3-1)</f>
        <v>0</v>
      </c>
      <c r="DU35" s="124">
        <f>('Executive_Summary(Worst)'!$I32/12)*(1+Expense_Increase3)^(DU$3-1)</f>
        <v>0</v>
      </c>
      <c r="DV35" s="124">
        <f>('Executive_Summary(Worst)'!$I32/12)*(1+Expense_Increase3)^(DV$3-1)</f>
        <v>0</v>
      </c>
      <c r="DW35" s="124">
        <f>('Executive_Summary(Worst)'!$I32/12)*(1+Expense_Increase3)^(DW$3-1)</f>
        <v>0</v>
      </c>
      <c r="DX35" s="124">
        <f>('Executive_Summary(Worst)'!$I32/12)*(1+Expense_Increase3)^(DX$3-1)</f>
        <v>0</v>
      </c>
      <c r="DY35" s="124">
        <f>('Executive_Summary(Worst)'!$I32/12)*(1+Expense_Increase3)^(DY$3-1)</f>
        <v>0</v>
      </c>
      <c r="DZ35" s="124">
        <f>('Executive_Summary(Worst)'!$I32/12)*(1+Expense_Increase3)^(DZ$3-1)</f>
        <v>0</v>
      </c>
      <c r="EA35" s="124">
        <f>('Executive_Summary(Worst)'!$I32/12)*(1+Expense_Increase3)^(EA$3-1)</f>
        <v>0</v>
      </c>
      <c r="EB35" s="124">
        <f>('Executive_Summary(Worst)'!$I32/12)*(1+Expense_Increase3)^(EB$3-1)</f>
        <v>0</v>
      </c>
      <c r="EC35" s="124">
        <f>('Executive_Summary(Worst)'!$I32/12)*(1+Expense_Increase3)^(EC$3-1)</f>
        <v>0</v>
      </c>
      <c r="ED35" s="124">
        <f>('Executive_Summary(Worst)'!$I32/12)*(1+Expense_Increase3)^(ED$3-1)</f>
        <v>0</v>
      </c>
      <c r="EE35" s="124">
        <f>('Executive_Summary(Worst)'!$I32/12)*(1+Expense_Increase3)^(EE$3-1)</f>
        <v>0</v>
      </c>
      <c r="EF35" s="124">
        <f>('Executive_Summary(Worst)'!$I32/12)*(1+Expense_Increase3)^(EF$3-1)</f>
        <v>0</v>
      </c>
      <c r="EG35" s="124">
        <f>('Executive_Summary(Worst)'!$I32/12)*(1+Expense_Increase3)^(EG$3-1)</f>
        <v>0</v>
      </c>
      <c r="EH35" s="124">
        <f>('Executive_Summary(Worst)'!$I32/12)*(1+Expense_Increase3)^(EH$3-1)</f>
        <v>0</v>
      </c>
      <c r="EI35" s="124">
        <f>('Executive_Summary(Worst)'!$I32/12)*(1+Expense_Increase3)^(EI$3-1)</f>
        <v>0</v>
      </c>
      <c r="EJ35" s="124">
        <f>('Executive_Summary(Worst)'!$I32/12)*(1+Expense_Increase3)^(EJ$3-1)</f>
        <v>0</v>
      </c>
      <c r="EK35" s="124">
        <f>('Executive_Summary(Worst)'!$I32/12)*(1+Expense_Increase3)^(EK$3-1)</f>
        <v>0</v>
      </c>
      <c r="EL35" s="124">
        <f>('Executive_Summary(Worst)'!$I32/12)*(1+Expense_Increase3)^(EL$3-1)</f>
        <v>0</v>
      </c>
      <c r="EM35" s="124">
        <f>('Executive_Summary(Worst)'!$I32/12)*(1+Expense_Increase3)^(EM$3-1)</f>
        <v>0</v>
      </c>
      <c r="EN35" s="124">
        <f>('Executive_Summary(Worst)'!$I32/12)*(1+Expense_Increase3)^(EN$3-1)</f>
        <v>0</v>
      </c>
      <c r="EO35" s="124">
        <f>('Executive_Summary(Worst)'!$I32/12)*(1+Expense_Increase3)^(EO$3-1)</f>
        <v>0</v>
      </c>
      <c r="EP35" s="124">
        <f>('Executive_Summary(Worst)'!$I32/12)*(1+Expense_Increase3)^(EP$3-1)</f>
        <v>0</v>
      </c>
      <c r="EQ35" s="27"/>
    </row>
    <row r="36" spans="2:147" ht="15.75" customHeight="1" x14ac:dyDescent="0.2">
      <c r="B36" s="161" t="str">
        <f>Executive_Summary!F33</f>
        <v xml:space="preserve">Gas_Heat </v>
      </c>
      <c r="Z36" s="3"/>
      <c r="AA36" s="124">
        <f>('Executive_Summary(Worst)'!$I33/12)*(1+Expense_Increase3)^(AA$3-1)</f>
        <v>1800</v>
      </c>
      <c r="AB36" s="124">
        <f>('Executive_Summary(Worst)'!$I33/12)*(1+Expense_Increase3)^(AB$3-1)</f>
        <v>1800</v>
      </c>
      <c r="AC36" s="124">
        <f>('Executive_Summary(Worst)'!$I33/12)*(1+Expense_Increase3)^(AC$3-1)</f>
        <v>1800</v>
      </c>
      <c r="AD36" s="124">
        <f>('Executive_Summary(Worst)'!$I33/12)*(1+Expense_Increase3)^(AD$3-1)</f>
        <v>1800</v>
      </c>
      <c r="AE36" s="124">
        <f>('Executive_Summary(Worst)'!$I33/12)*(1+Expense_Increase3)^(AE$3-1)</f>
        <v>1800</v>
      </c>
      <c r="AF36" s="124">
        <f>('Executive_Summary(Worst)'!$I33/12)*(1+Expense_Increase3)^(AF$3-1)</f>
        <v>1800</v>
      </c>
      <c r="AG36" s="124">
        <f>('Executive_Summary(Worst)'!$I33/12)*(1+Expense_Increase3)^(AG$3-1)</f>
        <v>1800</v>
      </c>
      <c r="AH36" s="124">
        <f>('Executive_Summary(Worst)'!$I33/12)*(1+Expense_Increase3)^(AH$3-1)</f>
        <v>1800</v>
      </c>
      <c r="AI36" s="124">
        <f>('Executive_Summary(Worst)'!$I33/12)*(1+Expense_Increase3)^(AI$3-1)</f>
        <v>1800</v>
      </c>
      <c r="AJ36" s="124">
        <f>('Executive_Summary(Worst)'!$I33/12)*(1+Expense_Increase3)^(AJ$3-1)</f>
        <v>1800</v>
      </c>
      <c r="AK36" s="124">
        <f>('Executive_Summary(Worst)'!$I33/12)*(1+Expense_Increase3)^(AK$3-1)</f>
        <v>1800</v>
      </c>
      <c r="AL36" s="124">
        <f>('Executive_Summary(Worst)'!$I33/12)*(1+Expense_Increase3)^(AL$3-1)</f>
        <v>1800</v>
      </c>
      <c r="AM36" s="124">
        <f>('Executive_Summary(Worst)'!$I33/12)*(1+Expense_Increase3)^(AM$3-1)</f>
        <v>1844.9999999999998</v>
      </c>
      <c r="AN36" s="124">
        <f>('Executive_Summary(Worst)'!$I33/12)*(1+Expense_Increase3)^(AN$3-1)</f>
        <v>1844.9999999999998</v>
      </c>
      <c r="AO36" s="124">
        <f>('Executive_Summary(Worst)'!$I33/12)*(1+Expense_Increase3)^(AO$3-1)</f>
        <v>1844.9999999999998</v>
      </c>
      <c r="AP36" s="124">
        <f>('Executive_Summary(Worst)'!$I33/12)*(1+Expense_Increase3)^(AP$3-1)</f>
        <v>1844.9999999999998</v>
      </c>
      <c r="AQ36" s="124">
        <f>('Executive_Summary(Worst)'!$I33/12)*(1+Expense_Increase3)^(AQ$3-1)</f>
        <v>1844.9999999999998</v>
      </c>
      <c r="AR36" s="124">
        <f>('Executive_Summary(Worst)'!$I33/12)*(1+Expense_Increase3)^(AR$3-1)</f>
        <v>1844.9999999999998</v>
      </c>
      <c r="AS36" s="124">
        <f>('Executive_Summary(Worst)'!$I33/12)*(1+Expense_Increase3)^(AS$3-1)</f>
        <v>1844.9999999999998</v>
      </c>
      <c r="AT36" s="124">
        <f>('Executive_Summary(Worst)'!$I33/12)*(1+Expense_Increase3)^(AT$3-1)</f>
        <v>1844.9999999999998</v>
      </c>
      <c r="AU36" s="124">
        <f>('Executive_Summary(Worst)'!$I33/12)*(1+Expense_Increase3)^(AU$3-1)</f>
        <v>1844.9999999999998</v>
      </c>
      <c r="AV36" s="124">
        <f>('Executive_Summary(Worst)'!$I33/12)*(1+Expense_Increase3)^(AV$3-1)</f>
        <v>1844.9999999999998</v>
      </c>
      <c r="AW36" s="124">
        <f>('Executive_Summary(Worst)'!$I33/12)*(1+Expense_Increase3)^(AW$3-1)</f>
        <v>1844.9999999999998</v>
      </c>
      <c r="AX36" s="124">
        <f>('Executive_Summary(Worst)'!$I33/12)*(1+Expense_Increase3)^(AX$3-1)</f>
        <v>1844.9999999999998</v>
      </c>
      <c r="AY36" s="124">
        <f>('Executive_Summary(Worst)'!$I33/12)*(1+Expense_Increase3)^(AY$3-1)</f>
        <v>1891.1249999999998</v>
      </c>
      <c r="AZ36" s="124">
        <f>('Executive_Summary(Worst)'!$I33/12)*(1+Expense_Increase3)^(AZ$3-1)</f>
        <v>1891.1249999999998</v>
      </c>
      <c r="BA36" s="124">
        <f>('Executive_Summary(Worst)'!$I33/12)*(1+Expense_Increase3)^(BA$3-1)</f>
        <v>1891.1249999999998</v>
      </c>
      <c r="BB36" s="124">
        <f>('Executive_Summary(Worst)'!$I33/12)*(1+Expense_Increase3)^(BB$3-1)</f>
        <v>1891.1249999999998</v>
      </c>
      <c r="BC36" s="124">
        <f>('Executive_Summary(Worst)'!$I33/12)*(1+Expense_Increase3)^(BC$3-1)</f>
        <v>1891.1249999999998</v>
      </c>
      <c r="BD36" s="124">
        <f>('Executive_Summary(Worst)'!$I33/12)*(1+Expense_Increase3)^(BD$3-1)</f>
        <v>1891.1249999999998</v>
      </c>
      <c r="BE36" s="124">
        <f>('Executive_Summary(Worst)'!$I33/12)*(1+Expense_Increase3)^(BE$3-1)</f>
        <v>1891.1249999999998</v>
      </c>
      <c r="BF36" s="124">
        <f>('Executive_Summary(Worst)'!$I33/12)*(1+Expense_Increase3)^(BF$3-1)</f>
        <v>1891.1249999999998</v>
      </c>
      <c r="BG36" s="124">
        <f>('Executive_Summary(Worst)'!$I33/12)*(1+Expense_Increase3)^(BG$3-1)</f>
        <v>1891.1249999999998</v>
      </c>
      <c r="BH36" s="124">
        <f>('Executive_Summary(Worst)'!$I33/12)*(1+Expense_Increase3)^(BH$3-1)</f>
        <v>1891.1249999999998</v>
      </c>
      <c r="BI36" s="124">
        <f>('Executive_Summary(Worst)'!$I33/12)*(1+Expense_Increase3)^(BI$3-1)</f>
        <v>1891.1249999999998</v>
      </c>
      <c r="BJ36" s="124">
        <f>('Executive_Summary(Worst)'!$I33/12)*(1+Expense_Increase3)^(BJ$3-1)</f>
        <v>1891.1249999999998</v>
      </c>
      <c r="BK36" s="124">
        <f>('Executive_Summary(Worst)'!$I33/12)*(1+Expense_Increase3)^(BK$3-1)</f>
        <v>1938.4031249999998</v>
      </c>
      <c r="BL36" s="124">
        <f>('Executive_Summary(Worst)'!$I33/12)*(1+Expense_Increase3)^(BL$3-1)</f>
        <v>1938.4031249999998</v>
      </c>
      <c r="BM36" s="124">
        <f>('Executive_Summary(Worst)'!$I33/12)*(1+Expense_Increase3)^(BM$3-1)</f>
        <v>1938.4031249999998</v>
      </c>
      <c r="BN36" s="124">
        <f>('Executive_Summary(Worst)'!$I33/12)*(1+Expense_Increase3)^(BN$3-1)</f>
        <v>1938.4031249999998</v>
      </c>
      <c r="BO36" s="124">
        <f>('Executive_Summary(Worst)'!$I33/12)*(1+Expense_Increase3)^(BO$3-1)</f>
        <v>1938.4031249999998</v>
      </c>
      <c r="BP36" s="124">
        <f>('Executive_Summary(Worst)'!$I33/12)*(1+Expense_Increase3)^(BP$3-1)</f>
        <v>1938.4031249999998</v>
      </c>
      <c r="BQ36" s="124">
        <f>('Executive_Summary(Worst)'!$I33/12)*(1+Expense_Increase3)^(BQ$3-1)</f>
        <v>1938.4031249999998</v>
      </c>
      <c r="BR36" s="124">
        <f>('Executive_Summary(Worst)'!$I33/12)*(1+Expense_Increase3)^(BR$3-1)</f>
        <v>1938.4031249999998</v>
      </c>
      <c r="BS36" s="124">
        <f>('Executive_Summary(Worst)'!$I33/12)*(1+Expense_Increase3)^(BS$3-1)</f>
        <v>1938.4031249999998</v>
      </c>
      <c r="BT36" s="124">
        <f>('Executive_Summary(Worst)'!$I33/12)*(1+Expense_Increase3)^(BT$3-1)</f>
        <v>1938.4031249999998</v>
      </c>
      <c r="BU36" s="124">
        <f>('Executive_Summary(Worst)'!$I33/12)*(1+Expense_Increase3)^(BU$3-1)</f>
        <v>1938.4031249999998</v>
      </c>
      <c r="BV36" s="124">
        <f>('Executive_Summary(Worst)'!$I33/12)*(1+Expense_Increase3)^(BV$3-1)</f>
        <v>1938.4031249999998</v>
      </c>
      <c r="BW36" s="124">
        <f>('Executive_Summary(Worst)'!$I33/12)*(1+Expense_Increase3)^(BW$3-1)</f>
        <v>1986.8632031249995</v>
      </c>
      <c r="BX36" s="124">
        <f>('Executive_Summary(Worst)'!$I33/12)*(1+Expense_Increase3)^(BX$3-1)</f>
        <v>1986.8632031249995</v>
      </c>
      <c r="BY36" s="124">
        <f>('Executive_Summary(Worst)'!$I33/12)*(1+Expense_Increase3)^(BY$3-1)</f>
        <v>1986.8632031249995</v>
      </c>
      <c r="BZ36" s="124">
        <f>('Executive_Summary(Worst)'!$I33/12)*(1+Expense_Increase3)^(BZ$3-1)</f>
        <v>1986.8632031249995</v>
      </c>
      <c r="CA36" s="124">
        <f>('Executive_Summary(Worst)'!$I33/12)*(1+Expense_Increase3)^(CA$3-1)</f>
        <v>1986.8632031249995</v>
      </c>
      <c r="CB36" s="124">
        <f>('Executive_Summary(Worst)'!$I33/12)*(1+Expense_Increase3)^(CB$3-1)</f>
        <v>1986.8632031249995</v>
      </c>
      <c r="CC36" s="124">
        <f>('Executive_Summary(Worst)'!$I33/12)*(1+Expense_Increase3)^(CC$3-1)</f>
        <v>1986.8632031249995</v>
      </c>
      <c r="CD36" s="124">
        <f>('Executive_Summary(Worst)'!$I33/12)*(1+Expense_Increase3)^(CD$3-1)</f>
        <v>1986.8632031249995</v>
      </c>
      <c r="CE36" s="124">
        <f>('Executive_Summary(Worst)'!$I33/12)*(1+Expense_Increase3)^(CE$3-1)</f>
        <v>1986.8632031249995</v>
      </c>
      <c r="CF36" s="124">
        <f>('Executive_Summary(Worst)'!$I33/12)*(1+Expense_Increase3)^(CF$3-1)</f>
        <v>1986.8632031249995</v>
      </c>
      <c r="CG36" s="124">
        <f>('Executive_Summary(Worst)'!$I33/12)*(1+Expense_Increase3)^(CG$3-1)</f>
        <v>1986.8632031249995</v>
      </c>
      <c r="CH36" s="124">
        <f>('Executive_Summary(Worst)'!$I33/12)*(1+Expense_Increase3)^(CH$3-1)</f>
        <v>1986.8632031249995</v>
      </c>
      <c r="CI36" s="124">
        <f>('Executive_Summary(Worst)'!$I33/12)*(1+Expense_Increase3)^(CI$3-1)</f>
        <v>2036.5347832031243</v>
      </c>
      <c r="CJ36" s="124">
        <f>('Executive_Summary(Worst)'!$I33/12)*(1+Expense_Increase3)^(CJ$3-1)</f>
        <v>2036.5347832031243</v>
      </c>
      <c r="CK36" s="124">
        <f>('Executive_Summary(Worst)'!$I33/12)*(1+Expense_Increase3)^(CK$3-1)</f>
        <v>2036.5347832031243</v>
      </c>
      <c r="CL36" s="124">
        <f>('Executive_Summary(Worst)'!$I33/12)*(1+Expense_Increase3)^(CL$3-1)</f>
        <v>2036.5347832031243</v>
      </c>
      <c r="CM36" s="124">
        <f>('Executive_Summary(Worst)'!$I33/12)*(1+Expense_Increase3)^(CM$3-1)</f>
        <v>2036.5347832031243</v>
      </c>
      <c r="CN36" s="124">
        <f>('Executive_Summary(Worst)'!$I33/12)*(1+Expense_Increase3)^(CN$3-1)</f>
        <v>2036.5347832031243</v>
      </c>
      <c r="CO36" s="124">
        <f>('Executive_Summary(Worst)'!$I33/12)*(1+Expense_Increase3)^(CO$3-1)</f>
        <v>2036.5347832031243</v>
      </c>
      <c r="CP36" s="124">
        <f>('Executive_Summary(Worst)'!$I33/12)*(1+Expense_Increase3)^(CP$3-1)</f>
        <v>2036.5347832031243</v>
      </c>
      <c r="CQ36" s="124">
        <f>('Executive_Summary(Worst)'!$I33/12)*(1+Expense_Increase3)^(CQ$3-1)</f>
        <v>2036.5347832031243</v>
      </c>
      <c r="CR36" s="124">
        <f>('Executive_Summary(Worst)'!$I33/12)*(1+Expense_Increase3)^(CR$3-1)</f>
        <v>2036.5347832031243</v>
      </c>
      <c r="CS36" s="124">
        <f>('Executive_Summary(Worst)'!$I33/12)*(1+Expense_Increase3)^(CS$3-1)</f>
        <v>2036.5347832031243</v>
      </c>
      <c r="CT36" s="124">
        <f>('Executive_Summary(Worst)'!$I33/12)*(1+Expense_Increase3)^(CT$3-1)</f>
        <v>2036.5347832031243</v>
      </c>
      <c r="CU36" s="124">
        <f>('Executive_Summary(Worst)'!$I33/12)*(1+Expense_Increase3)^(CU$3-1)</f>
        <v>2087.4481527832022</v>
      </c>
      <c r="CV36" s="124">
        <f>('Executive_Summary(Worst)'!$I33/12)*(1+Expense_Increase3)^(CV$3-1)</f>
        <v>2087.4481527832022</v>
      </c>
      <c r="CW36" s="124">
        <f>('Executive_Summary(Worst)'!$I33/12)*(1+Expense_Increase3)^(CW$3-1)</f>
        <v>2087.4481527832022</v>
      </c>
      <c r="CX36" s="124">
        <f>('Executive_Summary(Worst)'!$I33/12)*(1+Expense_Increase3)^(CX$3-1)</f>
        <v>2087.4481527832022</v>
      </c>
      <c r="CY36" s="124">
        <f>('Executive_Summary(Worst)'!$I33/12)*(1+Expense_Increase3)^(CY$3-1)</f>
        <v>2087.4481527832022</v>
      </c>
      <c r="CZ36" s="124">
        <f>('Executive_Summary(Worst)'!$I33/12)*(1+Expense_Increase3)^(CZ$3-1)</f>
        <v>2087.4481527832022</v>
      </c>
      <c r="DA36" s="124">
        <f>('Executive_Summary(Worst)'!$I33/12)*(1+Expense_Increase3)^(DA$3-1)</f>
        <v>2087.4481527832022</v>
      </c>
      <c r="DB36" s="124">
        <f>('Executive_Summary(Worst)'!$I33/12)*(1+Expense_Increase3)^(DB$3-1)</f>
        <v>2087.4481527832022</v>
      </c>
      <c r="DC36" s="124">
        <f>('Executive_Summary(Worst)'!$I33/12)*(1+Expense_Increase3)^(DC$3-1)</f>
        <v>2087.4481527832022</v>
      </c>
      <c r="DD36" s="124">
        <f>('Executive_Summary(Worst)'!$I33/12)*(1+Expense_Increase3)^(DD$3-1)</f>
        <v>2087.4481527832022</v>
      </c>
      <c r="DE36" s="124">
        <f>('Executive_Summary(Worst)'!$I33/12)*(1+Expense_Increase3)^(DE$3-1)</f>
        <v>2087.4481527832022</v>
      </c>
      <c r="DF36" s="124">
        <f>('Executive_Summary(Worst)'!$I33/12)*(1+Expense_Increase3)^(DF$3-1)</f>
        <v>2087.4481527832022</v>
      </c>
      <c r="DG36" s="124">
        <f>('Executive_Summary(Worst)'!$I33/12)*(1+Expense_Increase3)^(DG$3-1)</f>
        <v>2139.6343566027826</v>
      </c>
      <c r="DH36" s="124">
        <f>('Executive_Summary(Worst)'!$I33/12)*(1+Expense_Increase3)^(DH$3-1)</f>
        <v>2139.6343566027826</v>
      </c>
      <c r="DI36" s="124">
        <f>('Executive_Summary(Worst)'!$I33/12)*(1+Expense_Increase3)^(DI$3-1)</f>
        <v>2139.6343566027826</v>
      </c>
      <c r="DJ36" s="124">
        <f>('Executive_Summary(Worst)'!$I33/12)*(1+Expense_Increase3)^(DJ$3-1)</f>
        <v>2139.6343566027826</v>
      </c>
      <c r="DK36" s="124">
        <f>('Executive_Summary(Worst)'!$I33/12)*(1+Expense_Increase3)^(DK$3-1)</f>
        <v>2139.6343566027826</v>
      </c>
      <c r="DL36" s="124">
        <f>('Executive_Summary(Worst)'!$I33/12)*(1+Expense_Increase3)^(DL$3-1)</f>
        <v>2139.6343566027826</v>
      </c>
      <c r="DM36" s="124">
        <f>('Executive_Summary(Worst)'!$I33/12)*(1+Expense_Increase3)^(DM$3-1)</f>
        <v>2139.6343566027826</v>
      </c>
      <c r="DN36" s="124">
        <f>('Executive_Summary(Worst)'!$I33/12)*(1+Expense_Increase3)^(DN$3-1)</f>
        <v>2139.6343566027826</v>
      </c>
      <c r="DO36" s="124">
        <f>('Executive_Summary(Worst)'!$I33/12)*(1+Expense_Increase3)^(DO$3-1)</f>
        <v>2139.6343566027826</v>
      </c>
      <c r="DP36" s="124">
        <f>('Executive_Summary(Worst)'!$I33/12)*(1+Expense_Increase3)^(DP$3-1)</f>
        <v>2139.6343566027826</v>
      </c>
      <c r="DQ36" s="124">
        <f>('Executive_Summary(Worst)'!$I33/12)*(1+Expense_Increase3)^(DQ$3-1)</f>
        <v>2139.6343566027826</v>
      </c>
      <c r="DR36" s="124">
        <f>('Executive_Summary(Worst)'!$I33/12)*(1+Expense_Increase3)^(DR$3-1)</f>
        <v>2139.6343566027826</v>
      </c>
      <c r="DS36" s="124">
        <f>('Executive_Summary(Worst)'!$I33/12)*(1+Expense_Increase3)^(DS$3-1)</f>
        <v>2193.1252155178518</v>
      </c>
      <c r="DT36" s="124">
        <f>('Executive_Summary(Worst)'!$I33/12)*(1+Expense_Increase3)^(DT$3-1)</f>
        <v>2193.1252155178518</v>
      </c>
      <c r="DU36" s="124">
        <f>('Executive_Summary(Worst)'!$I33/12)*(1+Expense_Increase3)^(DU$3-1)</f>
        <v>2193.1252155178518</v>
      </c>
      <c r="DV36" s="124">
        <f>('Executive_Summary(Worst)'!$I33/12)*(1+Expense_Increase3)^(DV$3-1)</f>
        <v>2193.1252155178518</v>
      </c>
      <c r="DW36" s="124">
        <f>('Executive_Summary(Worst)'!$I33/12)*(1+Expense_Increase3)^(DW$3-1)</f>
        <v>2193.1252155178518</v>
      </c>
      <c r="DX36" s="124">
        <f>('Executive_Summary(Worst)'!$I33/12)*(1+Expense_Increase3)^(DX$3-1)</f>
        <v>2193.1252155178518</v>
      </c>
      <c r="DY36" s="124">
        <f>('Executive_Summary(Worst)'!$I33/12)*(1+Expense_Increase3)^(DY$3-1)</f>
        <v>2193.1252155178518</v>
      </c>
      <c r="DZ36" s="124">
        <f>('Executive_Summary(Worst)'!$I33/12)*(1+Expense_Increase3)^(DZ$3-1)</f>
        <v>2193.1252155178518</v>
      </c>
      <c r="EA36" s="124">
        <f>('Executive_Summary(Worst)'!$I33/12)*(1+Expense_Increase3)^(EA$3-1)</f>
        <v>2193.1252155178518</v>
      </c>
      <c r="EB36" s="124">
        <f>('Executive_Summary(Worst)'!$I33/12)*(1+Expense_Increase3)^(EB$3-1)</f>
        <v>2193.1252155178518</v>
      </c>
      <c r="EC36" s="124">
        <f>('Executive_Summary(Worst)'!$I33/12)*(1+Expense_Increase3)^(EC$3-1)</f>
        <v>2193.1252155178518</v>
      </c>
      <c r="ED36" s="124">
        <f>('Executive_Summary(Worst)'!$I33/12)*(1+Expense_Increase3)^(ED$3-1)</f>
        <v>2193.1252155178518</v>
      </c>
      <c r="EE36" s="124">
        <f>('Executive_Summary(Worst)'!$I33/12)*(1+Expense_Increase3)^(EE$3-1)</f>
        <v>2247.953345905798</v>
      </c>
      <c r="EF36" s="124">
        <f>('Executive_Summary(Worst)'!$I33/12)*(1+Expense_Increase3)^(EF$3-1)</f>
        <v>2247.953345905798</v>
      </c>
      <c r="EG36" s="124">
        <f>('Executive_Summary(Worst)'!$I33/12)*(1+Expense_Increase3)^(EG$3-1)</f>
        <v>2247.953345905798</v>
      </c>
      <c r="EH36" s="124">
        <f>('Executive_Summary(Worst)'!$I33/12)*(1+Expense_Increase3)^(EH$3-1)</f>
        <v>2247.953345905798</v>
      </c>
      <c r="EI36" s="124">
        <f>('Executive_Summary(Worst)'!$I33/12)*(1+Expense_Increase3)^(EI$3-1)</f>
        <v>2247.953345905798</v>
      </c>
      <c r="EJ36" s="124">
        <f>('Executive_Summary(Worst)'!$I33/12)*(1+Expense_Increase3)^(EJ$3-1)</f>
        <v>2247.953345905798</v>
      </c>
      <c r="EK36" s="124">
        <f>('Executive_Summary(Worst)'!$I33/12)*(1+Expense_Increase3)^(EK$3-1)</f>
        <v>2247.953345905798</v>
      </c>
      <c r="EL36" s="124">
        <f>('Executive_Summary(Worst)'!$I33/12)*(1+Expense_Increase3)^(EL$3-1)</f>
        <v>2247.953345905798</v>
      </c>
      <c r="EM36" s="124">
        <f>('Executive_Summary(Worst)'!$I33/12)*(1+Expense_Increase3)^(EM$3-1)</f>
        <v>2247.953345905798</v>
      </c>
      <c r="EN36" s="124">
        <f>('Executive_Summary(Worst)'!$I33/12)*(1+Expense_Increase3)^(EN$3-1)</f>
        <v>2247.953345905798</v>
      </c>
      <c r="EO36" s="124">
        <f>('Executive_Summary(Worst)'!$I33/12)*(1+Expense_Increase3)^(EO$3-1)</f>
        <v>2247.953345905798</v>
      </c>
      <c r="EP36" s="124">
        <f>('Executive_Summary(Worst)'!$I33/12)*(1+Expense_Increase3)^(EP$3-1)</f>
        <v>2247.953345905798</v>
      </c>
      <c r="EQ36" s="27"/>
    </row>
    <row r="37" spans="2:147" ht="15.75" customHeight="1" x14ac:dyDescent="0.2">
      <c r="B37" s="161" t="str">
        <f>Executive_Summary!F34</f>
        <v>Electricity</v>
      </c>
      <c r="Z37" s="3"/>
      <c r="AA37" s="124">
        <f>('Executive_Summary(Worst)'!$I34/12)*(1+Expense_Increase3)^(AA$3-1)</f>
        <v>0</v>
      </c>
      <c r="AB37" s="124">
        <f>('Executive_Summary(Worst)'!$I34/12)*(1+Expense_Increase3)^(AB$3-1)</f>
        <v>0</v>
      </c>
      <c r="AC37" s="124">
        <f>('Executive_Summary(Worst)'!$I34/12)*(1+Expense_Increase3)^(AC$3-1)</f>
        <v>0</v>
      </c>
      <c r="AD37" s="124">
        <f>('Executive_Summary(Worst)'!$I34/12)*(1+Expense_Increase3)^(AD$3-1)</f>
        <v>0</v>
      </c>
      <c r="AE37" s="124">
        <f>('Executive_Summary(Worst)'!$I34/12)*(1+Expense_Increase3)^(AE$3-1)</f>
        <v>0</v>
      </c>
      <c r="AF37" s="124">
        <f>('Executive_Summary(Worst)'!$I34/12)*(1+Expense_Increase3)^(AF$3-1)</f>
        <v>0</v>
      </c>
      <c r="AG37" s="124">
        <f>('Executive_Summary(Worst)'!$I34/12)*(1+Expense_Increase3)^(AG$3-1)</f>
        <v>0</v>
      </c>
      <c r="AH37" s="124">
        <f>('Executive_Summary(Worst)'!$I34/12)*(1+Expense_Increase3)^(AH$3-1)</f>
        <v>0</v>
      </c>
      <c r="AI37" s="124">
        <f>('Executive_Summary(Worst)'!$I34/12)*(1+Expense_Increase3)^(AI$3-1)</f>
        <v>0</v>
      </c>
      <c r="AJ37" s="124">
        <f>('Executive_Summary(Worst)'!$I34/12)*(1+Expense_Increase3)^(AJ$3-1)</f>
        <v>0</v>
      </c>
      <c r="AK37" s="124">
        <f>('Executive_Summary(Worst)'!$I34/12)*(1+Expense_Increase3)^(AK$3-1)</f>
        <v>0</v>
      </c>
      <c r="AL37" s="124">
        <f>('Executive_Summary(Worst)'!$I34/12)*(1+Expense_Increase3)^(AL$3-1)</f>
        <v>0</v>
      </c>
      <c r="AM37" s="124">
        <f>('Executive_Summary(Worst)'!$I34/12)*(1+Expense_Increase3)^(AM$3-1)</f>
        <v>0</v>
      </c>
      <c r="AN37" s="124">
        <f>('Executive_Summary(Worst)'!$I34/12)*(1+Expense_Increase3)^(AN$3-1)</f>
        <v>0</v>
      </c>
      <c r="AO37" s="124">
        <f>('Executive_Summary(Worst)'!$I34/12)*(1+Expense_Increase3)^(AO$3-1)</f>
        <v>0</v>
      </c>
      <c r="AP37" s="124">
        <f>('Executive_Summary(Worst)'!$I34/12)*(1+Expense_Increase3)^(AP$3-1)</f>
        <v>0</v>
      </c>
      <c r="AQ37" s="124">
        <f>('Executive_Summary(Worst)'!$I34/12)*(1+Expense_Increase3)^(AQ$3-1)</f>
        <v>0</v>
      </c>
      <c r="AR37" s="124">
        <f>('Executive_Summary(Worst)'!$I34/12)*(1+Expense_Increase3)^(AR$3-1)</f>
        <v>0</v>
      </c>
      <c r="AS37" s="124">
        <f>('Executive_Summary(Worst)'!$I34/12)*(1+Expense_Increase3)^(AS$3-1)</f>
        <v>0</v>
      </c>
      <c r="AT37" s="124">
        <f>('Executive_Summary(Worst)'!$I34/12)*(1+Expense_Increase3)^(AT$3-1)</f>
        <v>0</v>
      </c>
      <c r="AU37" s="124">
        <f>('Executive_Summary(Worst)'!$I34/12)*(1+Expense_Increase3)^(AU$3-1)</f>
        <v>0</v>
      </c>
      <c r="AV37" s="124">
        <f>('Executive_Summary(Worst)'!$I34/12)*(1+Expense_Increase3)^(AV$3-1)</f>
        <v>0</v>
      </c>
      <c r="AW37" s="124">
        <f>('Executive_Summary(Worst)'!$I34/12)*(1+Expense_Increase3)^(AW$3-1)</f>
        <v>0</v>
      </c>
      <c r="AX37" s="124">
        <f>('Executive_Summary(Worst)'!$I34/12)*(1+Expense_Increase3)^(AX$3-1)</f>
        <v>0</v>
      </c>
      <c r="AY37" s="124">
        <f>('Executive_Summary(Worst)'!$I34/12)*(1+Expense_Increase3)^(AY$3-1)</f>
        <v>0</v>
      </c>
      <c r="AZ37" s="124">
        <f>('Executive_Summary(Worst)'!$I34/12)*(1+Expense_Increase3)^(AZ$3-1)</f>
        <v>0</v>
      </c>
      <c r="BA37" s="124">
        <f>('Executive_Summary(Worst)'!$I34/12)*(1+Expense_Increase3)^(BA$3-1)</f>
        <v>0</v>
      </c>
      <c r="BB37" s="124">
        <f>('Executive_Summary(Worst)'!$I34/12)*(1+Expense_Increase3)^(BB$3-1)</f>
        <v>0</v>
      </c>
      <c r="BC37" s="124">
        <f>('Executive_Summary(Worst)'!$I34/12)*(1+Expense_Increase3)^(BC$3-1)</f>
        <v>0</v>
      </c>
      <c r="BD37" s="124">
        <f>('Executive_Summary(Worst)'!$I34/12)*(1+Expense_Increase3)^(BD$3-1)</f>
        <v>0</v>
      </c>
      <c r="BE37" s="124">
        <f>('Executive_Summary(Worst)'!$I34/12)*(1+Expense_Increase3)^(BE$3-1)</f>
        <v>0</v>
      </c>
      <c r="BF37" s="124">
        <f>('Executive_Summary(Worst)'!$I34/12)*(1+Expense_Increase3)^(BF$3-1)</f>
        <v>0</v>
      </c>
      <c r="BG37" s="124">
        <f>('Executive_Summary(Worst)'!$I34/12)*(1+Expense_Increase3)^(BG$3-1)</f>
        <v>0</v>
      </c>
      <c r="BH37" s="124">
        <f>('Executive_Summary(Worst)'!$I34/12)*(1+Expense_Increase3)^(BH$3-1)</f>
        <v>0</v>
      </c>
      <c r="BI37" s="124">
        <f>('Executive_Summary(Worst)'!$I34/12)*(1+Expense_Increase3)^(BI$3-1)</f>
        <v>0</v>
      </c>
      <c r="BJ37" s="124">
        <f>('Executive_Summary(Worst)'!$I34/12)*(1+Expense_Increase3)^(BJ$3-1)</f>
        <v>0</v>
      </c>
      <c r="BK37" s="124">
        <f>('Executive_Summary(Worst)'!$I34/12)*(1+Expense_Increase3)^(BK$3-1)</f>
        <v>0</v>
      </c>
      <c r="BL37" s="124">
        <f>('Executive_Summary(Worst)'!$I34/12)*(1+Expense_Increase3)^(BL$3-1)</f>
        <v>0</v>
      </c>
      <c r="BM37" s="124">
        <f>('Executive_Summary(Worst)'!$I34/12)*(1+Expense_Increase3)^(BM$3-1)</f>
        <v>0</v>
      </c>
      <c r="BN37" s="124">
        <f>('Executive_Summary(Worst)'!$I34/12)*(1+Expense_Increase3)^(BN$3-1)</f>
        <v>0</v>
      </c>
      <c r="BO37" s="124">
        <f>('Executive_Summary(Worst)'!$I34/12)*(1+Expense_Increase3)^(BO$3-1)</f>
        <v>0</v>
      </c>
      <c r="BP37" s="124">
        <f>('Executive_Summary(Worst)'!$I34/12)*(1+Expense_Increase3)^(BP$3-1)</f>
        <v>0</v>
      </c>
      <c r="BQ37" s="124">
        <f>('Executive_Summary(Worst)'!$I34/12)*(1+Expense_Increase3)^(BQ$3-1)</f>
        <v>0</v>
      </c>
      <c r="BR37" s="124">
        <f>('Executive_Summary(Worst)'!$I34/12)*(1+Expense_Increase3)^(BR$3-1)</f>
        <v>0</v>
      </c>
      <c r="BS37" s="124">
        <f>('Executive_Summary(Worst)'!$I34/12)*(1+Expense_Increase3)^(BS$3-1)</f>
        <v>0</v>
      </c>
      <c r="BT37" s="124">
        <f>('Executive_Summary(Worst)'!$I34/12)*(1+Expense_Increase3)^(BT$3-1)</f>
        <v>0</v>
      </c>
      <c r="BU37" s="124">
        <f>('Executive_Summary(Worst)'!$I34/12)*(1+Expense_Increase3)^(BU$3-1)</f>
        <v>0</v>
      </c>
      <c r="BV37" s="124">
        <f>('Executive_Summary(Worst)'!$I34/12)*(1+Expense_Increase3)^(BV$3-1)</f>
        <v>0</v>
      </c>
      <c r="BW37" s="124">
        <f>('Executive_Summary(Worst)'!$I34/12)*(1+Expense_Increase3)^(BW$3-1)</f>
        <v>0</v>
      </c>
      <c r="BX37" s="124">
        <f>('Executive_Summary(Worst)'!$I34/12)*(1+Expense_Increase3)^(BX$3-1)</f>
        <v>0</v>
      </c>
      <c r="BY37" s="124">
        <f>('Executive_Summary(Worst)'!$I34/12)*(1+Expense_Increase3)^(BY$3-1)</f>
        <v>0</v>
      </c>
      <c r="BZ37" s="124">
        <f>('Executive_Summary(Worst)'!$I34/12)*(1+Expense_Increase3)^(BZ$3-1)</f>
        <v>0</v>
      </c>
      <c r="CA37" s="124">
        <f>('Executive_Summary(Worst)'!$I34/12)*(1+Expense_Increase3)^(CA$3-1)</f>
        <v>0</v>
      </c>
      <c r="CB37" s="124">
        <f>('Executive_Summary(Worst)'!$I34/12)*(1+Expense_Increase3)^(CB$3-1)</f>
        <v>0</v>
      </c>
      <c r="CC37" s="124">
        <f>('Executive_Summary(Worst)'!$I34/12)*(1+Expense_Increase3)^(CC$3-1)</f>
        <v>0</v>
      </c>
      <c r="CD37" s="124">
        <f>('Executive_Summary(Worst)'!$I34/12)*(1+Expense_Increase3)^(CD$3-1)</f>
        <v>0</v>
      </c>
      <c r="CE37" s="124">
        <f>('Executive_Summary(Worst)'!$I34/12)*(1+Expense_Increase3)^(CE$3-1)</f>
        <v>0</v>
      </c>
      <c r="CF37" s="124">
        <f>('Executive_Summary(Worst)'!$I34/12)*(1+Expense_Increase3)^(CF$3-1)</f>
        <v>0</v>
      </c>
      <c r="CG37" s="124">
        <f>('Executive_Summary(Worst)'!$I34/12)*(1+Expense_Increase3)^(CG$3-1)</f>
        <v>0</v>
      </c>
      <c r="CH37" s="124">
        <f>('Executive_Summary(Worst)'!$I34/12)*(1+Expense_Increase3)^(CH$3-1)</f>
        <v>0</v>
      </c>
      <c r="CI37" s="124">
        <f>('Executive_Summary(Worst)'!$I34/12)*(1+Expense_Increase3)^(CI$3-1)</f>
        <v>0</v>
      </c>
      <c r="CJ37" s="124">
        <f>('Executive_Summary(Worst)'!$I34/12)*(1+Expense_Increase3)^(CJ$3-1)</f>
        <v>0</v>
      </c>
      <c r="CK37" s="124">
        <f>('Executive_Summary(Worst)'!$I34/12)*(1+Expense_Increase3)^(CK$3-1)</f>
        <v>0</v>
      </c>
      <c r="CL37" s="124">
        <f>('Executive_Summary(Worst)'!$I34/12)*(1+Expense_Increase3)^(CL$3-1)</f>
        <v>0</v>
      </c>
      <c r="CM37" s="124">
        <f>('Executive_Summary(Worst)'!$I34/12)*(1+Expense_Increase3)^(CM$3-1)</f>
        <v>0</v>
      </c>
      <c r="CN37" s="124">
        <f>('Executive_Summary(Worst)'!$I34/12)*(1+Expense_Increase3)^(CN$3-1)</f>
        <v>0</v>
      </c>
      <c r="CO37" s="124">
        <f>('Executive_Summary(Worst)'!$I34/12)*(1+Expense_Increase3)^(CO$3-1)</f>
        <v>0</v>
      </c>
      <c r="CP37" s="124">
        <f>('Executive_Summary(Worst)'!$I34/12)*(1+Expense_Increase3)^(CP$3-1)</f>
        <v>0</v>
      </c>
      <c r="CQ37" s="124">
        <f>('Executive_Summary(Worst)'!$I34/12)*(1+Expense_Increase3)^(CQ$3-1)</f>
        <v>0</v>
      </c>
      <c r="CR37" s="124">
        <f>('Executive_Summary(Worst)'!$I34/12)*(1+Expense_Increase3)^(CR$3-1)</f>
        <v>0</v>
      </c>
      <c r="CS37" s="124">
        <f>('Executive_Summary(Worst)'!$I34/12)*(1+Expense_Increase3)^(CS$3-1)</f>
        <v>0</v>
      </c>
      <c r="CT37" s="124">
        <f>('Executive_Summary(Worst)'!$I34/12)*(1+Expense_Increase3)^(CT$3-1)</f>
        <v>0</v>
      </c>
      <c r="CU37" s="124">
        <f>('Executive_Summary(Worst)'!$I34/12)*(1+Expense_Increase3)^(CU$3-1)</f>
        <v>0</v>
      </c>
      <c r="CV37" s="124">
        <f>('Executive_Summary(Worst)'!$I34/12)*(1+Expense_Increase3)^(CV$3-1)</f>
        <v>0</v>
      </c>
      <c r="CW37" s="124">
        <f>('Executive_Summary(Worst)'!$I34/12)*(1+Expense_Increase3)^(CW$3-1)</f>
        <v>0</v>
      </c>
      <c r="CX37" s="124">
        <f>('Executive_Summary(Worst)'!$I34/12)*(1+Expense_Increase3)^(CX$3-1)</f>
        <v>0</v>
      </c>
      <c r="CY37" s="124">
        <f>('Executive_Summary(Worst)'!$I34/12)*(1+Expense_Increase3)^(CY$3-1)</f>
        <v>0</v>
      </c>
      <c r="CZ37" s="124">
        <f>('Executive_Summary(Worst)'!$I34/12)*(1+Expense_Increase3)^(CZ$3-1)</f>
        <v>0</v>
      </c>
      <c r="DA37" s="124">
        <f>('Executive_Summary(Worst)'!$I34/12)*(1+Expense_Increase3)^(DA$3-1)</f>
        <v>0</v>
      </c>
      <c r="DB37" s="124">
        <f>('Executive_Summary(Worst)'!$I34/12)*(1+Expense_Increase3)^(DB$3-1)</f>
        <v>0</v>
      </c>
      <c r="DC37" s="124">
        <f>('Executive_Summary(Worst)'!$I34/12)*(1+Expense_Increase3)^(DC$3-1)</f>
        <v>0</v>
      </c>
      <c r="DD37" s="124">
        <f>('Executive_Summary(Worst)'!$I34/12)*(1+Expense_Increase3)^(DD$3-1)</f>
        <v>0</v>
      </c>
      <c r="DE37" s="124">
        <f>('Executive_Summary(Worst)'!$I34/12)*(1+Expense_Increase3)^(DE$3-1)</f>
        <v>0</v>
      </c>
      <c r="DF37" s="124">
        <f>('Executive_Summary(Worst)'!$I34/12)*(1+Expense_Increase3)^(DF$3-1)</f>
        <v>0</v>
      </c>
      <c r="DG37" s="124">
        <f>('Executive_Summary(Worst)'!$I34/12)*(1+Expense_Increase3)^(DG$3-1)</f>
        <v>0</v>
      </c>
      <c r="DH37" s="124">
        <f>('Executive_Summary(Worst)'!$I34/12)*(1+Expense_Increase3)^(DH$3-1)</f>
        <v>0</v>
      </c>
      <c r="DI37" s="124">
        <f>('Executive_Summary(Worst)'!$I34/12)*(1+Expense_Increase3)^(DI$3-1)</f>
        <v>0</v>
      </c>
      <c r="DJ37" s="124">
        <f>('Executive_Summary(Worst)'!$I34/12)*(1+Expense_Increase3)^(DJ$3-1)</f>
        <v>0</v>
      </c>
      <c r="DK37" s="124">
        <f>('Executive_Summary(Worst)'!$I34/12)*(1+Expense_Increase3)^(DK$3-1)</f>
        <v>0</v>
      </c>
      <c r="DL37" s="124">
        <f>('Executive_Summary(Worst)'!$I34/12)*(1+Expense_Increase3)^(DL$3-1)</f>
        <v>0</v>
      </c>
      <c r="DM37" s="124">
        <f>('Executive_Summary(Worst)'!$I34/12)*(1+Expense_Increase3)^(DM$3-1)</f>
        <v>0</v>
      </c>
      <c r="DN37" s="124">
        <f>('Executive_Summary(Worst)'!$I34/12)*(1+Expense_Increase3)^(DN$3-1)</f>
        <v>0</v>
      </c>
      <c r="DO37" s="124">
        <f>('Executive_Summary(Worst)'!$I34/12)*(1+Expense_Increase3)^(DO$3-1)</f>
        <v>0</v>
      </c>
      <c r="DP37" s="124">
        <f>('Executive_Summary(Worst)'!$I34/12)*(1+Expense_Increase3)^(DP$3-1)</f>
        <v>0</v>
      </c>
      <c r="DQ37" s="124">
        <f>('Executive_Summary(Worst)'!$I34/12)*(1+Expense_Increase3)^(DQ$3-1)</f>
        <v>0</v>
      </c>
      <c r="DR37" s="124">
        <f>('Executive_Summary(Worst)'!$I34/12)*(1+Expense_Increase3)^(DR$3-1)</f>
        <v>0</v>
      </c>
      <c r="DS37" s="124">
        <f>('Executive_Summary(Worst)'!$I34/12)*(1+Expense_Increase3)^(DS$3-1)</f>
        <v>0</v>
      </c>
      <c r="DT37" s="124">
        <f>('Executive_Summary(Worst)'!$I34/12)*(1+Expense_Increase3)^(DT$3-1)</f>
        <v>0</v>
      </c>
      <c r="DU37" s="124">
        <f>('Executive_Summary(Worst)'!$I34/12)*(1+Expense_Increase3)^(DU$3-1)</f>
        <v>0</v>
      </c>
      <c r="DV37" s="124">
        <f>('Executive_Summary(Worst)'!$I34/12)*(1+Expense_Increase3)^(DV$3-1)</f>
        <v>0</v>
      </c>
      <c r="DW37" s="124">
        <f>('Executive_Summary(Worst)'!$I34/12)*(1+Expense_Increase3)^(DW$3-1)</f>
        <v>0</v>
      </c>
      <c r="DX37" s="124">
        <f>('Executive_Summary(Worst)'!$I34/12)*(1+Expense_Increase3)^(DX$3-1)</f>
        <v>0</v>
      </c>
      <c r="DY37" s="124">
        <f>('Executive_Summary(Worst)'!$I34/12)*(1+Expense_Increase3)^(DY$3-1)</f>
        <v>0</v>
      </c>
      <c r="DZ37" s="124">
        <f>('Executive_Summary(Worst)'!$I34/12)*(1+Expense_Increase3)^(DZ$3-1)</f>
        <v>0</v>
      </c>
      <c r="EA37" s="124">
        <f>('Executive_Summary(Worst)'!$I34/12)*(1+Expense_Increase3)^(EA$3-1)</f>
        <v>0</v>
      </c>
      <c r="EB37" s="124">
        <f>('Executive_Summary(Worst)'!$I34/12)*(1+Expense_Increase3)^(EB$3-1)</f>
        <v>0</v>
      </c>
      <c r="EC37" s="124">
        <f>('Executive_Summary(Worst)'!$I34/12)*(1+Expense_Increase3)^(EC$3-1)</f>
        <v>0</v>
      </c>
      <c r="ED37" s="124">
        <f>('Executive_Summary(Worst)'!$I34/12)*(1+Expense_Increase3)^(ED$3-1)</f>
        <v>0</v>
      </c>
      <c r="EE37" s="124">
        <f>('Executive_Summary(Worst)'!$I34/12)*(1+Expense_Increase3)^(EE$3-1)</f>
        <v>0</v>
      </c>
      <c r="EF37" s="124">
        <f>('Executive_Summary(Worst)'!$I34/12)*(1+Expense_Increase3)^(EF$3-1)</f>
        <v>0</v>
      </c>
      <c r="EG37" s="124">
        <f>('Executive_Summary(Worst)'!$I34/12)*(1+Expense_Increase3)^(EG$3-1)</f>
        <v>0</v>
      </c>
      <c r="EH37" s="124">
        <f>('Executive_Summary(Worst)'!$I34/12)*(1+Expense_Increase3)^(EH$3-1)</f>
        <v>0</v>
      </c>
      <c r="EI37" s="124">
        <f>('Executive_Summary(Worst)'!$I34/12)*(1+Expense_Increase3)^(EI$3-1)</f>
        <v>0</v>
      </c>
      <c r="EJ37" s="124">
        <f>('Executive_Summary(Worst)'!$I34/12)*(1+Expense_Increase3)^(EJ$3-1)</f>
        <v>0</v>
      </c>
      <c r="EK37" s="124">
        <f>('Executive_Summary(Worst)'!$I34/12)*(1+Expense_Increase3)^(EK$3-1)</f>
        <v>0</v>
      </c>
      <c r="EL37" s="124">
        <f>('Executive_Summary(Worst)'!$I34/12)*(1+Expense_Increase3)^(EL$3-1)</f>
        <v>0</v>
      </c>
      <c r="EM37" s="124">
        <f>('Executive_Summary(Worst)'!$I34/12)*(1+Expense_Increase3)^(EM$3-1)</f>
        <v>0</v>
      </c>
      <c r="EN37" s="124">
        <f>('Executive_Summary(Worst)'!$I34/12)*(1+Expense_Increase3)^(EN$3-1)</f>
        <v>0</v>
      </c>
      <c r="EO37" s="124">
        <f>('Executive_Summary(Worst)'!$I34/12)*(1+Expense_Increase3)^(EO$3-1)</f>
        <v>0</v>
      </c>
      <c r="EP37" s="124">
        <f>('Executive_Summary(Worst)'!$I34/12)*(1+Expense_Increase3)^(EP$3-1)</f>
        <v>0</v>
      </c>
      <c r="EQ37" s="27"/>
    </row>
    <row r="38" spans="2:147" ht="15.75" customHeight="1" x14ac:dyDescent="0.2">
      <c r="B38" s="161" t="str">
        <f>Executive_Summary!F35</f>
        <v xml:space="preserve">Water </v>
      </c>
      <c r="Z38" s="3"/>
      <c r="AA38" s="124">
        <f>('Executive_Summary(Worst)'!$I35/12)*(1+Expense_Increase3)^(AA$3-1)</f>
        <v>1080</v>
      </c>
      <c r="AB38" s="124">
        <f>('Executive_Summary(Worst)'!$I35/12)*(1+Expense_Increase3)^(AB$3-1)</f>
        <v>1080</v>
      </c>
      <c r="AC38" s="124">
        <f>('Executive_Summary(Worst)'!$I35/12)*(1+Expense_Increase3)^(AC$3-1)</f>
        <v>1080</v>
      </c>
      <c r="AD38" s="124">
        <f>('Executive_Summary(Worst)'!$I35/12)*(1+Expense_Increase3)^(AD$3-1)</f>
        <v>1080</v>
      </c>
      <c r="AE38" s="124">
        <f>('Executive_Summary(Worst)'!$I35/12)*(1+Expense_Increase3)^(AE$3-1)</f>
        <v>1080</v>
      </c>
      <c r="AF38" s="124">
        <f>('Executive_Summary(Worst)'!$I35/12)*(1+Expense_Increase3)^(AF$3-1)</f>
        <v>1080</v>
      </c>
      <c r="AG38" s="124">
        <f>('Executive_Summary(Worst)'!$I35/12)*(1+Expense_Increase3)^(AG$3-1)</f>
        <v>1080</v>
      </c>
      <c r="AH38" s="124">
        <f>('Executive_Summary(Worst)'!$I35/12)*(1+Expense_Increase3)^(AH$3-1)</f>
        <v>1080</v>
      </c>
      <c r="AI38" s="124">
        <f>('Executive_Summary(Worst)'!$I35/12)*(1+Expense_Increase3)^(AI$3-1)</f>
        <v>1080</v>
      </c>
      <c r="AJ38" s="124">
        <f>('Executive_Summary(Worst)'!$I35/12)*(1+Expense_Increase3)^(AJ$3-1)</f>
        <v>1080</v>
      </c>
      <c r="AK38" s="124">
        <f>('Executive_Summary(Worst)'!$I35/12)*(1+Expense_Increase3)^(AK$3-1)</f>
        <v>1080</v>
      </c>
      <c r="AL38" s="124">
        <f>('Executive_Summary(Worst)'!$I35/12)*(1+Expense_Increase3)^(AL$3-1)</f>
        <v>1080</v>
      </c>
      <c r="AM38" s="124">
        <f>('Executive_Summary(Worst)'!$I35/12)*(1+Expense_Increase3)^(AM$3-1)</f>
        <v>1107</v>
      </c>
      <c r="AN38" s="124">
        <f>('Executive_Summary(Worst)'!$I35/12)*(1+Expense_Increase3)^(AN$3-1)</f>
        <v>1107</v>
      </c>
      <c r="AO38" s="124">
        <f>('Executive_Summary(Worst)'!$I35/12)*(1+Expense_Increase3)^(AO$3-1)</f>
        <v>1107</v>
      </c>
      <c r="AP38" s="124">
        <f>('Executive_Summary(Worst)'!$I35/12)*(1+Expense_Increase3)^(AP$3-1)</f>
        <v>1107</v>
      </c>
      <c r="AQ38" s="124">
        <f>('Executive_Summary(Worst)'!$I35/12)*(1+Expense_Increase3)^(AQ$3-1)</f>
        <v>1107</v>
      </c>
      <c r="AR38" s="124">
        <f>('Executive_Summary(Worst)'!$I35/12)*(1+Expense_Increase3)^(AR$3-1)</f>
        <v>1107</v>
      </c>
      <c r="AS38" s="124">
        <f>('Executive_Summary(Worst)'!$I35/12)*(1+Expense_Increase3)^(AS$3-1)</f>
        <v>1107</v>
      </c>
      <c r="AT38" s="124">
        <f>('Executive_Summary(Worst)'!$I35/12)*(1+Expense_Increase3)^(AT$3-1)</f>
        <v>1107</v>
      </c>
      <c r="AU38" s="124">
        <f>('Executive_Summary(Worst)'!$I35/12)*(1+Expense_Increase3)^(AU$3-1)</f>
        <v>1107</v>
      </c>
      <c r="AV38" s="124">
        <f>('Executive_Summary(Worst)'!$I35/12)*(1+Expense_Increase3)^(AV$3-1)</f>
        <v>1107</v>
      </c>
      <c r="AW38" s="124">
        <f>('Executive_Summary(Worst)'!$I35/12)*(1+Expense_Increase3)^(AW$3-1)</f>
        <v>1107</v>
      </c>
      <c r="AX38" s="124">
        <f>('Executive_Summary(Worst)'!$I35/12)*(1+Expense_Increase3)^(AX$3-1)</f>
        <v>1107</v>
      </c>
      <c r="AY38" s="124">
        <f>('Executive_Summary(Worst)'!$I35/12)*(1+Expense_Increase3)^(AY$3-1)</f>
        <v>1134.675</v>
      </c>
      <c r="AZ38" s="124">
        <f>('Executive_Summary(Worst)'!$I35/12)*(1+Expense_Increase3)^(AZ$3-1)</f>
        <v>1134.675</v>
      </c>
      <c r="BA38" s="124">
        <f>('Executive_Summary(Worst)'!$I35/12)*(1+Expense_Increase3)^(BA$3-1)</f>
        <v>1134.675</v>
      </c>
      <c r="BB38" s="124">
        <f>('Executive_Summary(Worst)'!$I35/12)*(1+Expense_Increase3)^(BB$3-1)</f>
        <v>1134.675</v>
      </c>
      <c r="BC38" s="124">
        <f>('Executive_Summary(Worst)'!$I35/12)*(1+Expense_Increase3)^(BC$3-1)</f>
        <v>1134.675</v>
      </c>
      <c r="BD38" s="124">
        <f>('Executive_Summary(Worst)'!$I35/12)*(1+Expense_Increase3)^(BD$3-1)</f>
        <v>1134.675</v>
      </c>
      <c r="BE38" s="124">
        <f>('Executive_Summary(Worst)'!$I35/12)*(1+Expense_Increase3)^(BE$3-1)</f>
        <v>1134.675</v>
      </c>
      <c r="BF38" s="124">
        <f>('Executive_Summary(Worst)'!$I35/12)*(1+Expense_Increase3)^(BF$3-1)</f>
        <v>1134.675</v>
      </c>
      <c r="BG38" s="124">
        <f>('Executive_Summary(Worst)'!$I35/12)*(1+Expense_Increase3)^(BG$3-1)</f>
        <v>1134.675</v>
      </c>
      <c r="BH38" s="124">
        <f>('Executive_Summary(Worst)'!$I35/12)*(1+Expense_Increase3)^(BH$3-1)</f>
        <v>1134.675</v>
      </c>
      <c r="BI38" s="124">
        <f>('Executive_Summary(Worst)'!$I35/12)*(1+Expense_Increase3)^(BI$3-1)</f>
        <v>1134.675</v>
      </c>
      <c r="BJ38" s="124">
        <f>('Executive_Summary(Worst)'!$I35/12)*(1+Expense_Increase3)^(BJ$3-1)</f>
        <v>1134.675</v>
      </c>
      <c r="BK38" s="124">
        <f>('Executive_Summary(Worst)'!$I35/12)*(1+Expense_Increase3)^(BK$3-1)</f>
        <v>1163.0418749999999</v>
      </c>
      <c r="BL38" s="124">
        <f>('Executive_Summary(Worst)'!$I35/12)*(1+Expense_Increase3)^(BL$3-1)</f>
        <v>1163.0418749999999</v>
      </c>
      <c r="BM38" s="124">
        <f>('Executive_Summary(Worst)'!$I35/12)*(1+Expense_Increase3)^(BM$3-1)</f>
        <v>1163.0418749999999</v>
      </c>
      <c r="BN38" s="124">
        <f>('Executive_Summary(Worst)'!$I35/12)*(1+Expense_Increase3)^(BN$3-1)</f>
        <v>1163.0418749999999</v>
      </c>
      <c r="BO38" s="124">
        <f>('Executive_Summary(Worst)'!$I35/12)*(1+Expense_Increase3)^(BO$3-1)</f>
        <v>1163.0418749999999</v>
      </c>
      <c r="BP38" s="124">
        <f>('Executive_Summary(Worst)'!$I35/12)*(1+Expense_Increase3)^(BP$3-1)</f>
        <v>1163.0418749999999</v>
      </c>
      <c r="BQ38" s="124">
        <f>('Executive_Summary(Worst)'!$I35/12)*(1+Expense_Increase3)^(BQ$3-1)</f>
        <v>1163.0418749999999</v>
      </c>
      <c r="BR38" s="124">
        <f>('Executive_Summary(Worst)'!$I35/12)*(1+Expense_Increase3)^(BR$3-1)</f>
        <v>1163.0418749999999</v>
      </c>
      <c r="BS38" s="124">
        <f>('Executive_Summary(Worst)'!$I35/12)*(1+Expense_Increase3)^(BS$3-1)</f>
        <v>1163.0418749999999</v>
      </c>
      <c r="BT38" s="124">
        <f>('Executive_Summary(Worst)'!$I35/12)*(1+Expense_Increase3)^(BT$3-1)</f>
        <v>1163.0418749999999</v>
      </c>
      <c r="BU38" s="124">
        <f>('Executive_Summary(Worst)'!$I35/12)*(1+Expense_Increase3)^(BU$3-1)</f>
        <v>1163.0418749999999</v>
      </c>
      <c r="BV38" s="124">
        <f>('Executive_Summary(Worst)'!$I35/12)*(1+Expense_Increase3)^(BV$3-1)</f>
        <v>1163.0418749999999</v>
      </c>
      <c r="BW38" s="124">
        <f>('Executive_Summary(Worst)'!$I35/12)*(1+Expense_Increase3)^(BW$3-1)</f>
        <v>1192.1179218749996</v>
      </c>
      <c r="BX38" s="124">
        <f>('Executive_Summary(Worst)'!$I35/12)*(1+Expense_Increase3)^(BX$3-1)</f>
        <v>1192.1179218749996</v>
      </c>
      <c r="BY38" s="124">
        <f>('Executive_Summary(Worst)'!$I35/12)*(1+Expense_Increase3)^(BY$3-1)</f>
        <v>1192.1179218749996</v>
      </c>
      <c r="BZ38" s="124">
        <f>('Executive_Summary(Worst)'!$I35/12)*(1+Expense_Increase3)^(BZ$3-1)</f>
        <v>1192.1179218749996</v>
      </c>
      <c r="CA38" s="124">
        <f>('Executive_Summary(Worst)'!$I35/12)*(1+Expense_Increase3)^(CA$3-1)</f>
        <v>1192.1179218749996</v>
      </c>
      <c r="CB38" s="124">
        <f>('Executive_Summary(Worst)'!$I35/12)*(1+Expense_Increase3)^(CB$3-1)</f>
        <v>1192.1179218749996</v>
      </c>
      <c r="CC38" s="124">
        <f>('Executive_Summary(Worst)'!$I35/12)*(1+Expense_Increase3)^(CC$3-1)</f>
        <v>1192.1179218749996</v>
      </c>
      <c r="CD38" s="124">
        <f>('Executive_Summary(Worst)'!$I35/12)*(1+Expense_Increase3)^(CD$3-1)</f>
        <v>1192.1179218749996</v>
      </c>
      <c r="CE38" s="124">
        <f>('Executive_Summary(Worst)'!$I35/12)*(1+Expense_Increase3)^(CE$3-1)</f>
        <v>1192.1179218749996</v>
      </c>
      <c r="CF38" s="124">
        <f>('Executive_Summary(Worst)'!$I35/12)*(1+Expense_Increase3)^(CF$3-1)</f>
        <v>1192.1179218749996</v>
      </c>
      <c r="CG38" s="124">
        <f>('Executive_Summary(Worst)'!$I35/12)*(1+Expense_Increase3)^(CG$3-1)</f>
        <v>1192.1179218749996</v>
      </c>
      <c r="CH38" s="124">
        <f>('Executive_Summary(Worst)'!$I35/12)*(1+Expense_Increase3)^(CH$3-1)</f>
        <v>1192.1179218749996</v>
      </c>
      <c r="CI38" s="124">
        <f>('Executive_Summary(Worst)'!$I35/12)*(1+Expense_Increase3)^(CI$3-1)</f>
        <v>1221.9208699218746</v>
      </c>
      <c r="CJ38" s="124">
        <f>('Executive_Summary(Worst)'!$I35/12)*(1+Expense_Increase3)^(CJ$3-1)</f>
        <v>1221.9208699218746</v>
      </c>
      <c r="CK38" s="124">
        <f>('Executive_Summary(Worst)'!$I35/12)*(1+Expense_Increase3)^(CK$3-1)</f>
        <v>1221.9208699218746</v>
      </c>
      <c r="CL38" s="124">
        <f>('Executive_Summary(Worst)'!$I35/12)*(1+Expense_Increase3)^(CL$3-1)</f>
        <v>1221.9208699218746</v>
      </c>
      <c r="CM38" s="124">
        <f>('Executive_Summary(Worst)'!$I35/12)*(1+Expense_Increase3)^(CM$3-1)</f>
        <v>1221.9208699218746</v>
      </c>
      <c r="CN38" s="124">
        <f>('Executive_Summary(Worst)'!$I35/12)*(1+Expense_Increase3)^(CN$3-1)</f>
        <v>1221.9208699218746</v>
      </c>
      <c r="CO38" s="124">
        <f>('Executive_Summary(Worst)'!$I35/12)*(1+Expense_Increase3)^(CO$3-1)</f>
        <v>1221.9208699218746</v>
      </c>
      <c r="CP38" s="124">
        <f>('Executive_Summary(Worst)'!$I35/12)*(1+Expense_Increase3)^(CP$3-1)</f>
        <v>1221.9208699218746</v>
      </c>
      <c r="CQ38" s="124">
        <f>('Executive_Summary(Worst)'!$I35/12)*(1+Expense_Increase3)^(CQ$3-1)</f>
        <v>1221.9208699218746</v>
      </c>
      <c r="CR38" s="124">
        <f>('Executive_Summary(Worst)'!$I35/12)*(1+Expense_Increase3)^(CR$3-1)</f>
        <v>1221.9208699218746</v>
      </c>
      <c r="CS38" s="124">
        <f>('Executive_Summary(Worst)'!$I35/12)*(1+Expense_Increase3)^(CS$3-1)</f>
        <v>1221.9208699218746</v>
      </c>
      <c r="CT38" s="124">
        <f>('Executive_Summary(Worst)'!$I35/12)*(1+Expense_Increase3)^(CT$3-1)</f>
        <v>1221.9208699218746</v>
      </c>
      <c r="CU38" s="124">
        <f>('Executive_Summary(Worst)'!$I35/12)*(1+Expense_Increase3)^(CU$3-1)</f>
        <v>1252.4688916699215</v>
      </c>
      <c r="CV38" s="124">
        <f>('Executive_Summary(Worst)'!$I35/12)*(1+Expense_Increase3)^(CV$3-1)</f>
        <v>1252.4688916699215</v>
      </c>
      <c r="CW38" s="124">
        <f>('Executive_Summary(Worst)'!$I35/12)*(1+Expense_Increase3)^(CW$3-1)</f>
        <v>1252.4688916699215</v>
      </c>
      <c r="CX38" s="124">
        <f>('Executive_Summary(Worst)'!$I35/12)*(1+Expense_Increase3)^(CX$3-1)</f>
        <v>1252.4688916699215</v>
      </c>
      <c r="CY38" s="124">
        <f>('Executive_Summary(Worst)'!$I35/12)*(1+Expense_Increase3)^(CY$3-1)</f>
        <v>1252.4688916699215</v>
      </c>
      <c r="CZ38" s="124">
        <f>('Executive_Summary(Worst)'!$I35/12)*(1+Expense_Increase3)^(CZ$3-1)</f>
        <v>1252.4688916699215</v>
      </c>
      <c r="DA38" s="124">
        <f>('Executive_Summary(Worst)'!$I35/12)*(1+Expense_Increase3)^(DA$3-1)</f>
        <v>1252.4688916699215</v>
      </c>
      <c r="DB38" s="124">
        <f>('Executive_Summary(Worst)'!$I35/12)*(1+Expense_Increase3)^(DB$3-1)</f>
        <v>1252.4688916699215</v>
      </c>
      <c r="DC38" s="124">
        <f>('Executive_Summary(Worst)'!$I35/12)*(1+Expense_Increase3)^(DC$3-1)</f>
        <v>1252.4688916699215</v>
      </c>
      <c r="DD38" s="124">
        <f>('Executive_Summary(Worst)'!$I35/12)*(1+Expense_Increase3)^(DD$3-1)</f>
        <v>1252.4688916699215</v>
      </c>
      <c r="DE38" s="124">
        <f>('Executive_Summary(Worst)'!$I35/12)*(1+Expense_Increase3)^(DE$3-1)</f>
        <v>1252.4688916699215</v>
      </c>
      <c r="DF38" s="124">
        <f>('Executive_Summary(Worst)'!$I35/12)*(1+Expense_Increase3)^(DF$3-1)</f>
        <v>1252.4688916699215</v>
      </c>
      <c r="DG38" s="124">
        <f>('Executive_Summary(Worst)'!$I35/12)*(1+Expense_Increase3)^(DG$3-1)</f>
        <v>1283.7806139616696</v>
      </c>
      <c r="DH38" s="124">
        <f>('Executive_Summary(Worst)'!$I35/12)*(1+Expense_Increase3)^(DH$3-1)</f>
        <v>1283.7806139616696</v>
      </c>
      <c r="DI38" s="124">
        <f>('Executive_Summary(Worst)'!$I35/12)*(1+Expense_Increase3)^(DI$3-1)</f>
        <v>1283.7806139616696</v>
      </c>
      <c r="DJ38" s="124">
        <f>('Executive_Summary(Worst)'!$I35/12)*(1+Expense_Increase3)^(DJ$3-1)</f>
        <v>1283.7806139616696</v>
      </c>
      <c r="DK38" s="124">
        <f>('Executive_Summary(Worst)'!$I35/12)*(1+Expense_Increase3)^(DK$3-1)</f>
        <v>1283.7806139616696</v>
      </c>
      <c r="DL38" s="124">
        <f>('Executive_Summary(Worst)'!$I35/12)*(1+Expense_Increase3)^(DL$3-1)</f>
        <v>1283.7806139616696</v>
      </c>
      <c r="DM38" s="124">
        <f>('Executive_Summary(Worst)'!$I35/12)*(1+Expense_Increase3)^(DM$3-1)</f>
        <v>1283.7806139616696</v>
      </c>
      <c r="DN38" s="124">
        <f>('Executive_Summary(Worst)'!$I35/12)*(1+Expense_Increase3)^(DN$3-1)</f>
        <v>1283.7806139616696</v>
      </c>
      <c r="DO38" s="124">
        <f>('Executive_Summary(Worst)'!$I35/12)*(1+Expense_Increase3)^(DO$3-1)</f>
        <v>1283.7806139616696</v>
      </c>
      <c r="DP38" s="124">
        <f>('Executive_Summary(Worst)'!$I35/12)*(1+Expense_Increase3)^(DP$3-1)</f>
        <v>1283.7806139616696</v>
      </c>
      <c r="DQ38" s="124">
        <f>('Executive_Summary(Worst)'!$I35/12)*(1+Expense_Increase3)^(DQ$3-1)</f>
        <v>1283.7806139616696</v>
      </c>
      <c r="DR38" s="124">
        <f>('Executive_Summary(Worst)'!$I35/12)*(1+Expense_Increase3)^(DR$3-1)</f>
        <v>1283.7806139616696</v>
      </c>
      <c r="DS38" s="124">
        <f>('Executive_Summary(Worst)'!$I35/12)*(1+Expense_Increase3)^(DS$3-1)</f>
        <v>1315.8751293107111</v>
      </c>
      <c r="DT38" s="124">
        <f>('Executive_Summary(Worst)'!$I35/12)*(1+Expense_Increase3)^(DT$3-1)</f>
        <v>1315.8751293107111</v>
      </c>
      <c r="DU38" s="124">
        <f>('Executive_Summary(Worst)'!$I35/12)*(1+Expense_Increase3)^(DU$3-1)</f>
        <v>1315.8751293107111</v>
      </c>
      <c r="DV38" s="124">
        <f>('Executive_Summary(Worst)'!$I35/12)*(1+Expense_Increase3)^(DV$3-1)</f>
        <v>1315.8751293107111</v>
      </c>
      <c r="DW38" s="124">
        <f>('Executive_Summary(Worst)'!$I35/12)*(1+Expense_Increase3)^(DW$3-1)</f>
        <v>1315.8751293107111</v>
      </c>
      <c r="DX38" s="124">
        <f>('Executive_Summary(Worst)'!$I35/12)*(1+Expense_Increase3)^(DX$3-1)</f>
        <v>1315.8751293107111</v>
      </c>
      <c r="DY38" s="124">
        <f>('Executive_Summary(Worst)'!$I35/12)*(1+Expense_Increase3)^(DY$3-1)</f>
        <v>1315.8751293107111</v>
      </c>
      <c r="DZ38" s="124">
        <f>('Executive_Summary(Worst)'!$I35/12)*(1+Expense_Increase3)^(DZ$3-1)</f>
        <v>1315.8751293107111</v>
      </c>
      <c r="EA38" s="124">
        <f>('Executive_Summary(Worst)'!$I35/12)*(1+Expense_Increase3)^(EA$3-1)</f>
        <v>1315.8751293107111</v>
      </c>
      <c r="EB38" s="124">
        <f>('Executive_Summary(Worst)'!$I35/12)*(1+Expense_Increase3)^(EB$3-1)</f>
        <v>1315.8751293107111</v>
      </c>
      <c r="EC38" s="124">
        <f>('Executive_Summary(Worst)'!$I35/12)*(1+Expense_Increase3)^(EC$3-1)</f>
        <v>1315.8751293107111</v>
      </c>
      <c r="ED38" s="124">
        <f>('Executive_Summary(Worst)'!$I35/12)*(1+Expense_Increase3)^(ED$3-1)</f>
        <v>1315.8751293107111</v>
      </c>
      <c r="EE38" s="124">
        <f>('Executive_Summary(Worst)'!$I35/12)*(1+Expense_Increase3)^(EE$3-1)</f>
        <v>1348.7720075434786</v>
      </c>
      <c r="EF38" s="124">
        <f>('Executive_Summary(Worst)'!$I35/12)*(1+Expense_Increase3)^(EF$3-1)</f>
        <v>1348.7720075434786</v>
      </c>
      <c r="EG38" s="124">
        <f>('Executive_Summary(Worst)'!$I35/12)*(1+Expense_Increase3)^(EG$3-1)</f>
        <v>1348.7720075434786</v>
      </c>
      <c r="EH38" s="124">
        <f>('Executive_Summary(Worst)'!$I35/12)*(1+Expense_Increase3)^(EH$3-1)</f>
        <v>1348.7720075434786</v>
      </c>
      <c r="EI38" s="124">
        <f>('Executive_Summary(Worst)'!$I35/12)*(1+Expense_Increase3)^(EI$3-1)</f>
        <v>1348.7720075434786</v>
      </c>
      <c r="EJ38" s="124">
        <f>('Executive_Summary(Worst)'!$I35/12)*(1+Expense_Increase3)^(EJ$3-1)</f>
        <v>1348.7720075434786</v>
      </c>
      <c r="EK38" s="124">
        <f>('Executive_Summary(Worst)'!$I35/12)*(1+Expense_Increase3)^(EK$3-1)</f>
        <v>1348.7720075434786</v>
      </c>
      <c r="EL38" s="124">
        <f>('Executive_Summary(Worst)'!$I35/12)*(1+Expense_Increase3)^(EL$3-1)</f>
        <v>1348.7720075434786</v>
      </c>
      <c r="EM38" s="124">
        <f>('Executive_Summary(Worst)'!$I35/12)*(1+Expense_Increase3)^(EM$3-1)</f>
        <v>1348.7720075434786</v>
      </c>
      <c r="EN38" s="124">
        <f>('Executive_Summary(Worst)'!$I35/12)*(1+Expense_Increase3)^(EN$3-1)</f>
        <v>1348.7720075434786</v>
      </c>
      <c r="EO38" s="124">
        <f>('Executive_Summary(Worst)'!$I35/12)*(1+Expense_Increase3)^(EO$3-1)</f>
        <v>1348.7720075434786</v>
      </c>
      <c r="EP38" s="124">
        <f>('Executive_Summary(Worst)'!$I35/12)*(1+Expense_Increase3)^(EP$3-1)</f>
        <v>1348.7720075434786</v>
      </c>
      <c r="EQ38" s="27"/>
    </row>
    <row r="39" spans="2:147" ht="15.75" customHeight="1" x14ac:dyDescent="0.2">
      <c r="B39" s="161" t="str">
        <f>Executive_Summary!F36</f>
        <v xml:space="preserve">Sewer </v>
      </c>
      <c r="Z39" s="3"/>
      <c r="AA39" s="124">
        <f>('Executive_Summary(Worst)'!$I36/12)*(1+Expense_Increase3)^(AA$3-1)</f>
        <v>0</v>
      </c>
      <c r="AB39" s="124">
        <f>('Executive_Summary(Worst)'!$I36/12)*(1+Expense_Increase3)^(AB$3-1)</f>
        <v>0</v>
      </c>
      <c r="AC39" s="124">
        <f>('Executive_Summary(Worst)'!$I36/12)*(1+Expense_Increase3)^(AC$3-1)</f>
        <v>0</v>
      </c>
      <c r="AD39" s="124">
        <f>('Executive_Summary(Worst)'!$I36/12)*(1+Expense_Increase3)^(AD$3-1)</f>
        <v>0</v>
      </c>
      <c r="AE39" s="124">
        <f>('Executive_Summary(Worst)'!$I36/12)*(1+Expense_Increase3)^(AE$3-1)</f>
        <v>0</v>
      </c>
      <c r="AF39" s="124">
        <f>('Executive_Summary(Worst)'!$I36/12)*(1+Expense_Increase3)^(AF$3-1)</f>
        <v>0</v>
      </c>
      <c r="AG39" s="124">
        <f>('Executive_Summary(Worst)'!$I36/12)*(1+Expense_Increase3)^(AG$3-1)</f>
        <v>0</v>
      </c>
      <c r="AH39" s="124">
        <f>('Executive_Summary(Worst)'!$I36/12)*(1+Expense_Increase3)^(AH$3-1)</f>
        <v>0</v>
      </c>
      <c r="AI39" s="124">
        <f>('Executive_Summary(Worst)'!$I36/12)*(1+Expense_Increase3)^(AI$3-1)</f>
        <v>0</v>
      </c>
      <c r="AJ39" s="124">
        <f>('Executive_Summary(Worst)'!$I36/12)*(1+Expense_Increase3)^(AJ$3-1)</f>
        <v>0</v>
      </c>
      <c r="AK39" s="124">
        <f>('Executive_Summary(Worst)'!$I36/12)*(1+Expense_Increase3)^(AK$3-1)</f>
        <v>0</v>
      </c>
      <c r="AL39" s="124">
        <f>('Executive_Summary(Worst)'!$I36/12)*(1+Expense_Increase3)^(AL$3-1)</f>
        <v>0</v>
      </c>
      <c r="AM39" s="124">
        <f>('Executive_Summary(Worst)'!$I36/12)*(1+Expense_Increase3)^(AM$3-1)</f>
        <v>0</v>
      </c>
      <c r="AN39" s="124">
        <f>('Executive_Summary(Worst)'!$I36/12)*(1+Expense_Increase3)^(AN$3-1)</f>
        <v>0</v>
      </c>
      <c r="AO39" s="124">
        <f>('Executive_Summary(Worst)'!$I36/12)*(1+Expense_Increase3)^(AO$3-1)</f>
        <v>0</v>
      </c>
      <c r="AP39" s="124">
        <f>('Executive_Summary(Worst)'!$I36/12)*(1+Expense_Increase3)^(AP$3-1)</f>
        <v>0</v>
      </c>
      <c r="AQ39" s="124">
        <f>('Executive_Summary(Worst)'!$I36/12)*(1+Expense_Increase3)^(AQ$3-1)</f>
        <v>0</v>
      </c>
      <c r="AR39" s="124">
        <f>('Executive_Summary(Worst)'!$I36/12)*(1+Expense_Increase3)^(AR$3-1)</f>
        <v>0</v>
      </c>
      <c r="AS39" s="124">
        <f>('Executive_Summary(Worst)'!$I36/12)*(1+Expense_Increase3)^(AS$3-1)</f>
        <v>0</v>
      </c>
      <c r="AT39" s="124">
        <f>('Executive_Summary(Worst)'!$I36/12)*(1+Expense_Increase3)^(AT$3-1)</f>
        <v>0</v>
      </c>
      <c r="AU39" s="124">
        <f>('Executive_Summary(Worst)'!$I36/12)*(1+Expense_Increase3)^(AU$3-1)</f>
        <v>0</v>
      </c>
      <c r="AV39" s="124">
        <f>('Executive_Summary(Worst)'!$I36/12)*(1+Expense_Increase3)^(AV$3-1)</f>
        <v>0</v>
      </c>
      <c r="AW39" s="124">
        <f>('Executive_Summary(Worst)'!$I36/12)*(1+Expense_Increase3)^(AW$3-1)</f>
        <v>0</v>
      </c>
      <c r="AX39" s="124">
        <f>('Executive_Summary(Worst)'!$I36/12)*(1+Expense_Increase3)^(AX$3-1)</f>
        <v>0</v>
      </c>
      <c r="AY39" s="124">
        <f>('Executive_Summary(Worst)'!$I36/12)*(1+Expense_Increase3)^(AY$3-1)</f>
        <v>0</v>
      </c>
      <c r="AZ39" s="124">
        <f>('Executive_Summary(Worst)'!$I36/12)*(1+Expense_Increase3)^(AZ$3-1)</f>
        <v>0</v>
      </c>
      <c r="BA39" s="124">
        <f>('Executive_Summary(Worst)'!$I36/12)*(1+Expense_Increase3)^(BA$3-1)</f>
        <v>0</v>
      </c>
      <c r="BB39" s="124">
        <f>('Executive_Summary(Worst)'!$I36/12)*(1+Expense_Increase3)^(BB$3-1)</f>
        <v>0</v>
      </c>
      <c r="BC39" s="124">
        <f>('Executive_Summary(Worst)'!$I36/12)*(1+Expense_Increase3)^(BC$3-1)</f>
        <v>0</v>
      </c>
      <c r="BD39" s="124">
        <f>('Executive_Summary(Worst)'!$I36/12)*(1+Expense_Increase3)^(BD$3-1)</f>
        <v>0</v>
      </c>
      <c r="BE39" s="124">
        <f>('Executive_Summary(Worst)'!$I36/12)*(1+Expense_Increase3)^(BE$3-1)</f>
        <v>0</v>
      </c>
      <c r="BF39" s="124">
        <f>('Executive_Summary(Worst)'!$I36/12)*(1+Expense_Increase3)^(BF$3-1)</f>
        <v>0</v>
      </c>
      <c r="BG39" s="124">
        <f>('Executive_Summary(Worst)'!$I36/12)*(1+Expense_Increase3)^(BG$3-1)</f>
        <v>0</v>
      </c>
      <c r="BH39" s="124">
        <f>('Executive_Summary(Worst)'!$I36/12)*(1+Expense_Increase3)^(BH$3-1)</f>
        <v>0</v>
      </c>
      <c r="BI39" s="124">
        <f>('Executive_Summary(Worst)'!$I36/12)*(1+Expense_Increase3)^(BI$3-1)</f>
        <v>0</v>
      </c>
      <c r="BJ39" s="124">
        <f>('Executive_Summary(Worst)'!$I36/12)*(1+Expense_Increase3)^(BJ$3-1)</f>
        <v>0</v>
      </c>
      <c r="BK39" s="124">
        <f>('Executive_Summary(Worst)'!$I36/12)*(1+Expense_Increase3)^(BK$3-1)</f>
        <v>0</v>
      </c>
      <c r="BL39" s="124">
        <f>('Executive_Summary(Worst)'!$I36/12)*(1+Expense_Increase3)^(BL$3-1)</f>
        <v>0</v>
      </c>
      <c r="BM39" s="124">
        <f>('Executive_Summary(Worst)'!$I36/12)*(1+Expense_Increase3)^(BM$3-1)</f>
        <v>0</v>
      </c>
      <c r="BN39" s="124">
        <f>('Executive_Summary(Worst)'!$I36/12)*(1+Expense_Increase3)^(BN$3-1)</f>
        <v>0</v>
      </c>
      <c r="BO39" s="124">
        <f>('Executive_Summary(Worst)'!$I36/12)*(1+Expense_Increase3)^(BO$3-1)</f>
        <v>0</v>
      </c>
      <c r="BP39" s="124">
        <f>('Executive_Summary(Worst)'!$I36/12)*(1+Expense_Increase3)^(BP$3-1)</f>
        <v>0</v>
      </c>
      <c r="BQ39" s="124">
        <f>('Executive_Summary(Worst)'!$I36/12)*(1+Expense_Increase3)^(BQ$3-1)</f>
        <v>0</v>
      </c>
      <c r="BR39" s="124">
        <f>('Executive_Summary(Worst)'!$I36/12)*(1+Expense_Increase3)^(BR$3-1)</f>
        <v>0</v>
      </c>
      <c r="BS39" s="124">
        <f>('Executive_Summary(Worst)'!$I36/12)*(1+Expense_Increase3)^(BS$3-1)</f>
        <v>0</v>
      </c>
      <c r="BT39" s="124">
        <f>('Executive_Summary(Worst)'!$I36/12)*(1+Expense_Increase3)^(BT$3-1)</f>
        <v>0</v>
      </c>
      <c r="BU39" s="124">
        <f>('Executive_Summary(Worst)'!$I36/12)*(1+Expense_Increase3)^(BU$3-1)</f>
        <v>0</v>
      </c>
      <c r="BV39" s="124">
        <f>('Executive_Summary(Worst)'!$I36/12)*(1+Expense_Increase3)^(BV$3-1)</f>
        <v>0</v>
      </c>
      <c r="BW39" s="124">
        <f>('Executive_Summary(Worst)'!$I36/12)*(1+Expense_Increase3)^(BW$3-1)</f>
        <v>0</v>
      </c>
      <c r="BX39" s="124">
        <f>('Executive_Summary(Worst)'!$I36/12)*(1+Expense_Increase3)^(BX$3-1)</f>
        <v>0</v>
      </c>
      <c r="BY39" s="124">
        <f>('Executive_Summary(Worst)'!$I36/12)*(1+Expense_Increase3)^(BY$3-1)</f>
        <v>0</v>
      </c>
      <c r="BZ39" s="124">
        <f>('Executive_Summary(Worst)'!$I36/12)*(1+Expense_Increase3)^(BZ$3-1)</f>
        <v>0</v>
      </c>
      <c r="CA39" s="124">
        <f>('Executive_Summary(Worst)'!$I36/12)*(1+Expense_Increase3)^(CA$3-1)</f>
        <v>0</v>
      </c>
      <c r="CB39" s="124">
        <f>('Executive_Summary(Worst)'!$I36/12)*(1+Expense_Increase3)^(CB$3-1)</f>
        <v>0</v>
      </c>
      <c r="CC39" s="124">
        <f>('Executive_Summary(Worst)'!$I36/12)*(1+Expense_Increase3)^(CC$3-1)</f>
        <v>0</v>
      </c>
      <c r="CD39" s="124">
        <f>('Executive_Summary(Worst)'!$I36/12)*(1+Expense_Increase3)^(CD$3-1)</f>
        <v>0</v>
      </c>
      <c r="CE39" s="124">
        <f>('Executive_Summary(Worst)'!$I36/12)*(1+Expense_Increase3)^(CE$3-1)</f>
        <v>0</v>
      </c>
      <c r="CF39" s="124">
        <f>('Executive_Summary(Worst)'!$I36/12)*(1+Expense_Increase3)^(CF$3-1)</f>
        <v>0</v>
      </c>
      <c r="CG39" s="124">
        <f>('Executive_Summary(Worst)'!$I36/12)*(1+Expense_Increase3)^(CG$3-1)</f>
        <v>0</v>
      </c>
      <c r="CH39" s="124">
        <f>('Executive_Summary(Worst)'!$I36/12)*(1+Expense_Increase3)^(CH$3-1)</f>
        <v>0</v>
      </c>
      <c r="CI39" s="124">
        <f>('Executive_Summary(Worst)'!$I36/12)*(1+Expense_Increase3)^(CI$3-1)</f>
        <v>0</v>
      </c>
      <c r="CJ39" s="124">
        <f>('Executive_Summary(Worst)'!$I36/12)*(1+Expense_Increase3)^(CJ$3-1)</f>
        <v>0</v>
      </c>
      <c r="CK39" s="124">
        <f>('Executive_Summary(Worst)'!$I36/12)*(1+Expense_Increase3)^(CK$3-1)</f>
        <v>0</v>
      </c>
      <c r="CL39" s="124">
        <f>('Executive_Summary(Worst)'!$I36/12)*(1+Expense_Increase3)^(CL$3-1)</f>
        <v>0</v>
      </c>
      <c r="CM39" s="124">
        <f>('Executive_Summary(Worst)'!$I36/12)*(1+Expense_Increase3)^(CM$3-1)</f>
        <v>0</v>
      </c>
      <c r="CN39" s="124">
        <f>('Executive_Summary(Worst)'!$I36/12)*(1+Expense_Increase3)^(CN$3-1)</f>
        <v>0</v>
      </c>
      <c r="CO39" s="124">
        <f>('Executive_Summary(Worst)'!$I36/12)*(1+Expense_Increase3)^(CO$3-1)</f>
        <v>0</v>
      </c>
      <c r="CP39" s="124">
        <f>('Executive_Summary(Worst)'!$I36/12)*(1+Expense_Increase3)^(CP$3-1)</f>
        <v>0</v>
      </c>
      <c r="CQ39" s="124">
        <f>('Executive_Summary(Worst)'!$I36/12)*(1+Expense_Increase3)^(CQ$3-1)</f>
        <v>0</v>
      </c>
      <c r="CR39" s="124">
        <f>('Executive_Summary(Worst)'!$I36/12)*(1+Expense_Increase3)^(CR$3-1)</f>
        <v>0</v>
      </c>
      <c r="CS39" s="124">
        <f>('Executive_Summary(Worst)'!$I36/12)*(1+Expense_Increase3)^(CS$3-1)</f>
        <v>0</v>
      </c>
      <c r="CT39" s="124">
        <f>('Executive_Summary(Worst)'!$I36/12)*(1+Expense_Increase3)^(CT$3-1)</f>
        <v>0</v>
      </c>
      <c r="CU39" s="124">
        <f>('Executive_Summary(Worst)'!$I36/12)*(1+Expense_Increase3)^(CU$3-1)</f>
        <v>0</v>
      </c>
      <c r="CV39" s="124">
        <f>('Executive_Summary(Worst)'!$I36/12)*(1+Expense_Increase3)^(CV$3-1)</f>
        <v>0</v>
      </c>
      <c r="CW39" s="124">
        <f>('Executive_Summary(Worst)'!$I36/12)*(1+Expense_Increase3)^(CW$3-1)</f>
        <v>0</v>
      </c>
      <c r="CX39" s="124">
        <f>('Executive_Summary(Worst)'!$I36/12)*(1+Expense_Increase3)^(CX$3-1)</f>
        <v>0</v>
      </c>
      <c r="CY39" s="124">
        <f>('Executive_Summary(Worst)'!$I36/12)*(1+Expense_Increase3)^(CY$3-1)</f>
        <v>0</v>
      </c>
      <c r="CZ39" s="124">
        <f>('Executive_Summary(Worst)'!$I36/12)*(1+Expense_Increase3)^(CZ$3-1)</f>
        <v>0</v>
      </c>
      <c r="DA39" s="124">
        <f>('Executive_Summary(Worst)'!$I36/12)*(1+Expense_Increase3)^(DA$3-1)</f>
        <v>0</v>
      </c>
      <c r="DB39" s="124">
        <f>('Executive_Summary(Worst)'!$I36/12)*(1+Expense_Increase3)^(DB$3-1)</f>
        <v>0</v>
      </c>
      <c r="DC39" s="124">
        <f>('Executive_Summary(Worst)'!$I36/12)*(1+Expense_Increase3)^(DC$3-1)</f>
        <v>0</v>
      </c>
      <c r="DD39" s="124">
        <f>('Executive_Summary(Worst)'!$I36/12)*(1+Expense_Increase3)^(DD$3-1)</f>
        <v>0</v>
      </c>
      <c r="DE39" s="124">
        <f>('Executive_Summary(Worst)'!$I36/12)*(1+Expense_Increase3)^(DE$3-1)</f>
        <v>0</v>
      </c>
      <c r="DF39" s="124">
        <f>('Executive_Summary(Worst)'!$I36/12)*(1+Expense_Increase3)^(DF$3-1)</f>
        <v>0</v>
      </c>
      <c r="DG39" s="124">
        <f>('Executive_Summary(Worst)'!$I36/12)*(1+Expense_Increase3)^(DG$3-1)</f>
        <v>0</v>
      </c>
      <c r="DH39" s="124">
        <f>('Executive_Summary(Worst)'!$I36/12)*(1+Expense_Increase3)^(DH$3-1)</f>
        <v>0</v>
      </c>
      <c r="DI39" s="124">
        <f>('Executive_Summary(Worst)'!$I36/12)*(1+Expense_Increase3)^(DI$3-1)</f>
        <v>0</v>
      </c>
      <c r="DJ39" s="124">
        <f>('Executive_Summary(Worst)'!$I36/12)*(1+Expense_Increase3)^(DJ$3-1)</f>
        <v>0</v>
      </c>
      <c r="DK39" s="124">
        <f>('Executive_Summary(Worst)'!$I36/12)*(1+Expense_Increase3)^(DK$3-1)</f>
        <v>0</v>
      </c>
      <c r="DL39" s="124">
        <f>('Executive_Summary(Worst)'!$I36/12)*(1+Expense_Increase3)^(DL$3-1)</f>
        <v>0</v>
      </c>
      <c r="DM39" s="124">
        <f>('Executive_Summary(Worst)'!$I36/12)*(1+Expense_Increase3)^(DM$3-1)</f>
        <v>0</v>
      </c>
      <c r="DN39" s="124">
        <f>('Executive_Summary(Worst)'!$I36/12)*(1+Expense_Increase3)^(DN$3-1)</f>
        <v>0</v>
      </c>
      <c r="DO39" s="124">
        <f>('Executive_Summary(Worst)'!$I36/12)*(1+Expense_Increase3)^(DO$3-1)</f>
        <v>0</v>
      </c>
      <c r="DP39" s="124">
        <f>('Executive_Summary(Worst)'!$I36/12)*(1+Expense_Increase3)^(DP$3-1)</f>
        <v>0</v>
      </c>
      <c r="DQ39" s="124">
        <f>('Executive_Summary(Worst)'!$I36/12)*(1+Expense_Increase3)^(DQ$3-1)</f>
        <v>0</v>
      </c>
      <c r="DR39" s="124">
        <f>('Executive_Summary(Worst)'!$I36/12)*(1+Expense_Increase3)^(DR$3-1)</f>
        <v>0</v>
      </c>
      <c r="DS39" s="124">
        <f>('Executive_Summary(Worst)'!$I36/12)*(1+Expense_Increase3)^(DS$3-1)</f>
        <v>0</v>
      </c>
      <c r="DT39" s="124">
        <f>('Executive_Summary(Worst)'!$I36/12)*(1+Expense_Increase3)^(DT$3-1)</f>
        <v>0</v>
      </c>
      <c r="DU39" s="124">
        <f>('Executive_Summary(Worst)'!$I36/12)*(1+Expense_Increase3)^(DU$3-1)</f>
        <v>0</v>
      </c>
      <c r="DV39" s="124">
        <f>('Executive_Summary(Worst)'!$I36/12)*(1+Expense_Increase3)^(DV$3-1)</f>
        <v>0</v>
      </c>
      <c r="DW39" s="124">
        <f>('Executive_Summary(Worst)'!$I36/12)*(1+Expense_Increase3)^(DW$3-1)</f>
        <v>0</v>
      </c>
      <c r="DX39" s="124">
        <f>('Executive_Summary(Worst)'!$I36/12)*(1+Expense_Increase3)^(DX$3-1)</f>
        <v>0</v>
      </c>
      <c r="DY39" s="124">
        <f>('Executive_Summary(Worst)'!$I36/12)*(1+Expense_Increase3)^(DY$3-1)</f>
        <v>0</v>
      </c>
      <c r="DZ39" s="124">
        <f>('Executive_Summary(Worst)'!$I36/12)*(1+Expense_Increase3)^(DZ$3-1)</f>
        <v>0</v>
      </c>
      <c r="EA39" s="124">
        <f>('Executive_Summary(Worst)'!$I36/12)*(1+Expense_Increase3)^(EA$3-1)</f>
        <v>0</v>
      </c>
      <c r="EB39" s="124">
        <f>('Executive_Summary(Worst)'!$I36/12)*(1+Expense_Increase3)^(EB$3-1)</f>
        <v>0</v>
      </c>
      <c r="EC39" s="124">
        <f>('Executive_Summary(Worst)'!$I36/12)*(1+Expense_Increase3)^(EC$3-1)</f>
        <v>0</v>
      </c>
      <c r="ED39" s="124">
        <f>('Executive_Summary(Worst)'!$I36/12)*(1+Expense_Increase3)^(ED$3-1)</f>
        <v>0</v>
      </c>
      <c r="EE39" s="124">
        <f>('Executive_Summary(Worst)'!$I36/12)*(1+Expense_Increase3)^(EE$3-1)</f>
        <v>0</v>
      </c>
      <c r="EF39" s="124">
        <f>('Executive_Summary(Worst)'!$I36/12)*(1+Expense_Increase3)^(EF$3-1)</f>
        <v>0</v>
      </c>
      <c r="EG39" s="124">
        <f>('Executive_Summary(Worst)'!$I36/12)*(1+Expense_Increase3)^(EG$3-1)</f>
        <v>0</v>
      </c>
      <c r="EH39" s="124">
        <f>('Executive_Summary(Worst)'!$I36/12)*(1+Expense_Increase3)^(EH$3-1)</f>
        <v>0</v>
      </c>
      <c r="EI39" s="124">
        <f>('Executive_Summary(Worst)'!$I36/12)*(1+Expense_Increase3)^(EI$3-1)</f>
        <v>0</v>
      </c>
      <c r="EJ39" s="124">
        <f>('Executive_Summary(Worst)'!$I36/12)*(1+Expense_Increase3)^(EJ$3-1)</f>
        <v>0</v>
      </c>
      <c r="EK39" s="124">
        <f>('Executive_Summary(Worst)'!$I36/12)*(1+Expense_Increase3)^(EK$3-1)</f>
        <v>0</v>
      </c>
      <c r="EL39" s="124">
        <f>('Executive_Summary(Worst)'!$I36/12)*(1+Expense_Increase3)^(EL$3-1)</f>
        <v>0</v>
      </c>
      <c r="EM39" s="124">
        <f>('Executive_Summary(Worst)'!$I36/12)*(1+Expense_Increase3)^(EM$3-1)</f>
        <v>0</v>
      </c>
      <c r="EN39" s="124">
        <f>('Executive_Summary(Worst)'!$I36/12)*(1+Expense_Increase3)^(EN$3-1)</f>
        <v>0</v>
      </c>
      <c r="EO39" s="124">
        <f>('Executive_Summary(Worst)'!$I36/12)*(1+Expense_Increase3)^(EO$3-1)</f>
        <v>0</v>
      </c>
      <c r="EP39" s="124">
        <f>('Executive_Summary(Worst)'!$I36/12)*(1+Expense_Increase3)^(EP$3-1)</f>
        <v>0</v>
      </c>
      <c r="EQ39" s="27"/>
    </row>
    <row r="40" spans="2:147" ht="15.75" customHeight="1" x14ac:dyDescent="0.2">
      <c r="B40" s="161" t="str">
        <f>Executive_Summary!F37</f>
        <v xml:space="preserve">Pest Control </v>
      </c>
      <c r="Z40" s="3"/>
      <c r="AA40" s="124">
        <f>('Executive_Summary(Worst)'!$I37/12)*(1+Expense_Increase3)^(AA$3-1)</f>
        <v>120</v>
      </c>
      <c r="AB40" s="124">
        <f>('Executive_Summary(Worst)'!$I37/12)*(1+Expense_Increase3)^(AB$3-1)</f>
        <v>120</v>
      </c>
      <c r="AC40" s="124">
        <f>('Executive_Summary(Worst)'!$I37/12)*(1+Expense_Increase3)^(AC$3-1)</f>
        <v>120</v>
      </c>
      <c r="AD40" s="124">
        <f>('Executive_Summary(Worst)'!$I37/12)*(1+Expense_Increase3)^(AD$3-1)</f>
        <v>120</v>
      </c>
      <c r="AE40" s="124">
        <f>('Executive_Summary(Worst)'!$I37/12)*(1+Expense_Increase3)^(AE$3-1)</f>
        <v>120</v>
      </c>
      <c r="AF40" s="124">
        <f>('Executive_Summary(Worst)'!$I37/12)*(1+Expense_Increase3)^(AF$3-1)</f>
        <v>120</v>
      </c>
      <c r="AG40" s="124">
        <f>('Executive_Summary(Worst)'!$I37/12)*(1+Expense_Increase3)^(AG$3-1)</f>
        <v>120</v>
      </c>
      <c r="AH40" s="124">
        <f>('Executive_Summary(Worst)'!$I37/12)*(1+Expense_Increase3)^(AH$3-1)</f>
        <v>120</v>
      </c>
      <c r="AI40" s="124">
        <f>('Executive_Summary(Worst)'!$I37/12)*(1+Expense_Increase3)^(AI$3-1)</f>
        <v>120</v>
      </c>
      <c r="AJ40" s="124">
        <f>('Executive_Summary(Worst)'!$I37/12)*(1+Expense_Increase3)^(AJ$3-1)</f>
        <v>120</v>
      </c>
      <c r="AK40" s="124">
        <f>('Executive_Summary(Worst)'!$I37/12)*(1+Expense_Increase3)^(AK$3-1)</f>
        <v>120</v>
      </c>
      <c r="AL40" s="124">
        <f>('Executive_Summary(Worst)'!$I37/12)*(1+Expense_Increase3)^(AL$3-1)</f>
        <v>120</v>
      </c>
      <c r="AM40" s="124">
        <f>('Executive_Summary(Worst)'!$I37/12)*(1+Expense_Increase3)^(AM$3-1)</f>
        <v>122.99999999999999</v>
      </c>
      <c r="AN40" s="124">
        <f>('Executive_Summary(Worst)'!$I37/12)*(1+Expense_Increase3)^(AN$3-1)</f>
        <v>122.99999999999999</v>
      </c>
      <c r="AO40" s="124">
        <f>('Executive_Summary(Worst)'!$I37/12)*(1+Expense_Increase3)^(AO$3-1)</f>
        <v>122.99999999999999</v>
      </c>
      <c r="AP40" s="124">
        <f>('Executive_Summary(Worst)'!$I37/12)*(1+Expense_Increase3)^(AP$3-1)</f>
        <v>122.99999999999999</v>
      </c>
      <c r="AQ40" s="124">
        <f>('Executive_Summary(Worst)'!$I37/12)*(1+Expense_Increase3)^(AQ$3-1)</f>
        <v>122.99999999999999</v>
      </c>
      <c r="AR40" s="124">
        <f>('Executive_Summary(Worst)'!$I37/12)*(1+Expense_Increase3)^(AR$3-1)</f>
        <v>122.99999999999999</v>
      </c>
      <c r="AS40" s="124">
        <f>('Executive_Summary(Worst)'!$I37/12)*(1+Expense_Increase3)^(AS$3-1)</f>
        <v>122.99999999999999</v>
      </c>
      <c r="AT40" s="124">
        <f>('Executive_Summary(Worst)'!$I37/12)*(1+Expense_Increase3)^(AT$3-1)</f>
        <v>122.99999999999999</v>
      </c>
      <c r="AU40" s="124">
        <f>('Executive_Summary(Worst)'!$I37/12)*(1+Expense_Increase3)^(AU$3-1)</f>
        <v>122.99999999999999</v>
      </c>
      <c r="AV40" s="124">
        <f>('Executive_Summary(Worst)'!$I37/12)*(1+Expense_Increase3)^(AV$3-1)</f>
        <v>122.99999999999999</v>
      </c>
      <c r="AW40" s="124">
        <f>('Executive_Summary(Worst)'!$I37/12)*(1+Expense_Increase3)^(AW$3-1)</f>
        <v>122.99999999999999</v>
      </c>
      <c r="AX40" s="124">
        <f>('Executive_Summary(Worst)'!$I37/12)*(1+Expense_Increase3)^(AX$3-1)</f>
        <v>122.99999999999999</v>
      </c>
      <c r="AY40" s="124">
        <f>('Executive_Summary(Worst)'!$I37/12)*(1+Expense_Increase3)^(AY$3-1)</f>
        <v>126.07499999999999</v>
      </c>
      <c r="AZ40" s="124">
        <f>('Executive_Summary(Worst)'!$I37/12)*(1+Expense_Increase3)^(AZ$3-1)</f>
        <v>126.07499999999999</v>
      </c>
      <c r="BA40" s="124">
        <f>('Executive_Summary(Worst)'!$I37/12)*(1+Expense_Increase3)^(BA$3-1)</f>
        <v>126.07499999999999</v>
      </c>
      <c r="BB40" s="124">
        <f>('Executive_Summary(Worst)'!$I37/12)*(1+Expense_Increase3)^(BB$3-1)</f>
        <v>126.07499999999999</v>
      </c>
      <c r="BC40" s="124">
        <f>('Executive_Summary(Worst)'!$I37/12)*(1+Expense_Increase3)^(BC$3-1)</f>
        <v>126.07499999999999</v>
      </c>
      <c r="BD40" s="124">
        <f>('Executive_Summary(Worst)'!$I37/12)*(1+Expense_Increase3)^(BD$3-1)</f>
        <v>126.07499999999999</v>
      </c>
      <c r="BE40" s="124">
        <f>('Executive_Summary(Worst)'!$I37/12)*(1+Expense_Increase3)^(BE$3-1)</f>
        <v>126.07499999999999</v>
      </c>
      <c r="BF40" s="124">
        <f>('Executive_Summary(Worst)'!$I37/12)*(1+Expense_Increase3)^(BF$3-1)</f>
        <v>126.07499999999999</v>
      </c>
      <c r="BG40" s="124">
        <f>('Executive_Summary(Worst)'!$I37/12)*(1+Expense_Increase3)^(BG$3-1)</f>
        <v>126.07499999999999</v>
      </c>
      <c r="BH40" s="124">
        <f>('Executive_Summary(Worst)'!$I37/12)*(1+Expense_Increase3)^(BH$3-1)</f>
        <v>126.07499999999999</v>
      </c>
      <c r="BI40" s="124">
        <f>('Executive_Summary(Worst)'!$I37/12)*(1+Expense_Increase3)^(BI$3-1)</f>
        <v>126.07499999999999</v>
      </c>
      <c r="BJ40" s="124">
        <f>('Executive_Summary(Worst)'!$I37/12)*(1+Expense_Increase3)^(BJ$3-1)</f>
        <v>126.07499999999999</v>
      </c>
      <c r="BK40" s="124">
        <f>('Executive_Summary(Worst)'!$I37/12)*(1+Expense_Increase3)^(BK$3-1)</f>
        <v>129.22687499999998</v>
      </c>
      <c r="BL40" s="124">
        <f>('Executive_Summary(Worst)'!$I37/12)*(1+Expense_Increase3)^(BL$3-1)</f>
        <v>129.22687499999998</v>
      </c>
      <c r="BM40" s="124">
        <f>('Executive_Summary(Worst)'!$I37/12)*(1+Expense_Increase3)^(BM$3-1)</f>
        <v>129.22687499999998</v>
      </c>
      <c r="BN40" s="124">
        <f>('Executive_Summary(Worst)'!$I37/12)*(1+Expense_Increase3)^(BN$3-1)</f>
        <v>129.22687499999998</v>
      </c>
      <c r="BO40" s="124">
        <f>('Executive_Summary(Worst)'!$I37/12)*(1+Expense_Increase3)^(BO$3-1)</f>
        <v>129.22687499999998</v>
      </c>
      <c r="BP40" s="124">
        <f>('Executive_Summary(Worst)'!$I37/12)*(1+Expense_Increase3)^(BP$3-1)</f>
        <v>129.22687499999998</v>
      </c>
      <c r="BQ40" s="124">
        <f>('Executive_Summary(Worst)'!$I37/12)*(1+Expense_Increase3)^(BQ$3-1)</f>
        <v>129.22687499999998</v>
      </c>
      <c r="BR40" s="124">
        <f>('Executive_Summary(Worst)'!$I37/12)*(1+Expense_Increase3)^(BR$3-1)</f>
        <v>129.22687499999998</v>
      </c>
      <c r="BS40" s="124">
        <f>('Executive_Summary(Worst)'!$I37/12)*(1+Expense_Increase3)^(BS$3-1)</f>
        <v>129.22687499999998</v>
      </c>
      <c r="BT40" s="124">
        <f>('Executive_Summary(Worst)'!$I37/12)*(1+Expense_Increase3)^(BT$3-1)</f>
        <v>129.22687499999998</v>
      </c>
      <c r="BU40" s="124">
        <f>('Executive_Summary(Worst)'!$I37/12)*(1+Expense_Increase3)^(BU$3-1)</f>
        <v>129.22687499999998</v>
      </c>
      <c r="BV40" s="124">
        <f>('Executive_Summary(Worst)'!$I37/12)*(1+Expense_Increase3)^(BV$3-1)</f>
        <v>129.22687499999998</v>
      </c>
      <c r="BW40" s="124">
        <f>('Executive_Summary(Worst)'!$I37/12)*(1+Expense_Increase3)^(BW$3-1)</f>
        <v>132.45754687499996</v>
      </c>
      <c r="BX40" s="124">
        <f>('Executive_Summary(Worst)'!$I37/12)*(1+Expense_Increase3)^(BX$3-1)</f>
        <v>132.45754687499996</v>
      </c>
      <c r="BY40" s="124">
        <f>('Executive_Summary(Worst)'!$I37/12)*(1+Expense_Increase3)^(BY$3-1)</f>
        <v>132.45754687499996</v>
      </c>
      <c r="BZ40" s="124">
        <f>('Executive_Summary(Worst)'!$I37/12)*(1+Expense_Increase3)^(BZ$3-1)</f>
        <v>132.45754687499996</v>
      </c>
      <c r="CA40" s="124">
        <f>('Executive_Summary(Worst)'!$I37/12)*(1+Expense_Increase3)^(CA$3-1)</f>
        <v>132.45754687499996</v>
      </c>
      <c r="CB40" s="124">
        <f>('Executive_Summary(Worst)'!$I37/12)*(1+Expense_Increase3)^(CB$3-1)</f>
        <v>132.45754687499996</v>
      </c>
      <c r="CC40" s="124">
        <f>('Executive_Summary(Worst)'!$I37/12)*(1+Expense_Increase3)^(CC$3-1)</f>
        <v>132.45754687499996</v>
      </c>
      <c r="CD40" s="124">
        <f>('Executive_Summary(Worst)'!$I37/12)*(1+Expense_Increase3)^(CD$3-1)</f>
        <v>132.45754687499996</v>
      </c>
      <c r="CE40" s="124">
        <f>('Executive_Summary(Worst)'!$I37/12)*(1+Expense_Increase3)^(CE$3-1)</f>
        <v>132.45754687499996</v>
      </c>
      <c r="CF40" s="124">
        <f>('Executive_Summary(Worst)'!$I37/12)*(1+Expense_Increase3)^(CF$3-1)</f>
        <v>132.45754687499996</v>
      </c>
      <c r="CG40" s="124">
        <f>('Executive_Summary(Worst)'!$I37/12)*(1+Expense_Increase3)^(CG$3-1)</f>
        <v>132.45754687499996</v>
      </c>
      <c r="CH40" s="124">
        <f>('Executive_Summary(Worst)'!$I37/12)*(1+Expense_Increase3)^(CH$3-1)</f>
        <v>132.45754687499996</v>
      </c>
      <c r="CI40" s="124">
        <f>('Executive_Summary(Worst)'!$I37/12)*(1+Expense_Increase3)^(CI$3-1)</f>
        <v>135.76898554687494</v>
      </c>
      <c r="CJ40" s="124">
        <f>('Executive_Summary(Worst)'!$I37/12)*(1+Expense_Increase3)^(CJ$3-1)</f>
        <v>135.76898554687494</v>
      </c>
      <c r="CK40" s="124">
        <f>('Executive_Summary(Worst)'!$I37/12)*(1+Expense_Increase3)^(CK$3-1)</f>
        <v>135.76898554687494</v>
      </c>
      <c r="CL40" s="124">
        <f>('Executive_Summary(Worst)'!$I37/12)*(1+Expense_Increase3)^(CL$3-1)</f>
        <v>135.76898554687494</v>
      </c>
      <c r="CM40" s="124">
        <f>('Executive_Summary(Worst)'!$I37/12)*(1+Expense_Increase3)^(CM$3-1)</f>
        <v>135.76898554687494</v>
      </c>
      <c r="CN40" s="124">
        <f>('Executive_Summary(Worst)'!$I37/12)*(1+Expense_Increase3)^(CN$3-1)</f>
        <v>135.76898554687494</v>
      </c>
      <c r="CO40" s="124">
        <f>('Executive_Summary(Worst)'!$I37/12)*(1+Expense_Increase3)^(CO$3-1)</f>
        <v>135.76898554687494</v>
      </c>
      <c r="CP40" s="124">
        <f>('Executive_Summary(Worst)'!$I37/12)*(1+Expense_Increase3)^(CP$3-1)</f>
        <v>135.76898554687494</v>
      </c>
      <c r="CQ40" s="124">
        <f>('Executive_Summary(Worst)'!$I37/12)*(1+Expense_Increase3)^(CQ$3-1)</f>
        <v>135.76898554687494</v>
      </c>
      <c r="CR40" s="124">
        <f>('Executive_Summary(Worst)'!$I37/12)*(1+Expense_Increase3)^(CR$3-1)</f>
        <v>135.76898554687494</v>
      </c>
      <c r="CS40" s="124">
        <f>('Executive_Summary(Worst)'!$I37/12)*(1+Expense_Increase3)^(CS$3-1)</f>
        <v>135.76898554687494</v>
      </c>
      <c r="CT40" s="124">
        <f>('Executive_Summary(Worst)'!$I37/12)*(1+Expense_Increase3)^(CT$3-1)</f>
        <v>135.76898554687494</v>
      </c>
      <c r="CU40" s="124">
        <f>('Executive_Summary(Worst)'!$I37/12)*(1+Expense_Increase3)^(CU$3-1)</f>
        <v>139.16321018554683</v>
      </c>
      <c r="CV40" s="124">
        <f>('Executive_Summary(Worst)'!$I37/12)*(1+Expense_Increase3)^(CV$3-1)</f>
        <v>139.16321018554683</v>
      </c>
      <c r="CW40" s="124">
        <f>('Executive_Summary(Worst)'!$I37/12)*(1+Expense_Increase3)^(CW$3-1)</f>
        <v>139.16321018554683</v>
      </c>
      <c r="CX40" s="124">
        <f>('Executive_Summary(Worst)'!$I37/12)*(1+Expense_Increase3)^(CX$3-1)</f>
        <v>139.16321018554683</v>
      </c>
      <c r="CY40" s="124">
        <f>('Executive_Summary(Worst)'!$I37/12)*(1+Expense_Increase3)^(CY$3-1)</f>
        <v>139.16321018554683</v>
      </c>
      <c r="CZ40" s="124">
        <f>('Executive_Summary(Worst)'!$I37/12)*(1+Expense_Increase3)^(CZ$3-1)</f>
        <v>139.16321018554683</v>
      </c>
      <c r="DA40" s="124">
        <f>('Executive_Summary(Worst)'!$I37/12)*(1+Expense_Increase3)^(DA$3-1)</f>
        <v>139.16321018554683</v>
      </c>
      <c r="DB40" s="124">
        <f>('Executive_Summary(Worst)'!$I37/12)*(1+Expense_Increase3)^(DB$3-1)</f>
        <v>139.16321018554683</v>
      </c>
      <c r="DC40" s="124">
        <f>('Executive_Summary(Worst)'!$I37/12)*(1+Expense_Increase3)^(DC$3-1)</f>
        <v>139.16321018554683</v>
      </c>
      <c r="DD40" s="124">
        <f>('Executive_Summary(Worst)'!$I37/12)*(1+Expense_Increase3)^(DD$3-1)</f>
        <v>139.16321018554683</v>
      </c>
      <c r="DE40" s="124">
        <f>('Executive_Summary(Worst)'!$I37/12)*(1+Expense_Increase3)^(DE$3-1)</f>
        <v>139.16321018554683</v>
      </c>
      <c r="DF40" s="124">
        <f>('Executive_Summary(Worst)'!$I37/12)*(1+Expense_Increase3)^(DF$3-1)</f>
        <v>139.16321018554683</v>
      </c>
      <c r="DG40" s="124">
        <f>('Executive_Summary(Worst)'!$I37/12)*(1+Expense_Increase3)^(DG$3-1)</f>
        <v>142.64229044018549</v>
      </c>
      <c r="DH40" s="124">
        <f>('Executive_Summary(Worst)'!$I37/12)*(1+Expense_Increase3)^(DH$3-1)</f>
        <v>142.64229044018549</v>
      </c>
      <c r="DI40" s="124">
        <f>('Executive_Summary(Worst)'!$I37/12)*(1+Expense_Increase3)^(DI$3-1)</f>
        <v>142.64229044018549</v>
      </c>
      <c r="DJ40" s="124">
        <f>('Executive_Summary(Worst)'!$I37/12)*(1+Expense_Increase3)^(DJ$3-1)</f>
        <v>142.64229044018549</v>
      </c>
      <c r="DK40" s="124">
        <f>('Executive_Summary(Worst)'!$I37/12)*(1+Expense_Increase3)^(DK$3-1)</f>
        <v>142.64229044018549</v>
      </c>
      <c r="DL40" s="124">
        <f>('Executive_Summary(Worst)'!$I37/12)*(1+Expense_Increase3)^(DL$3-1)</f>
        <v>142.64229044018549</v>
      </c>
      <c r="DM40" s="124">
        <f>('Executive_Summary(Worst)'!$I37/12)*(1+Expense_Increase3)^(DM$3-1)</f>
        <v>142.64229044018549</v>
      </c>
      <c r="DN40" s="124">
        <f>('Executive_Summary(Worst)'!$I37/12)*(1+Expense_Increase3)^(DN$3-1)</f>
        <v>142.64229044018549</v>
      </c>
      <c r="DO40" s="124">
        <f>('Executive_Summary(Worst)'!$I37/12)*(1+Expense_Increase3)^(DO$3-1)</f>
        <v>142.64229044018549</v>
      </c>
      <c r="DP40" s="124">
        <f>('Executive_Summary(Worst)'!$I37/12)*(1+Expense_Increase3)^(DP$3-1)</f>
        <v>142.64229044018549</v>
      </c>
      <c r="DQ40" s="124">
        <f>('Executive_Summary(Worst)'!$I37/12)*(1+Expense_Increase3)^(DQ$3-1)</f>
        <v>142.64229044018549</v>
      </c>
      <c r="DR40" s="124">
        <f>('Executive_Summary(Worst)'!$I37/12)*(1+Expense_Increase3)^(DR$3-1)</f>
        <v>142.64229044018549</v>
      </c>
      <c r="DS40" s="124">
        <f>('Executive_Summary(Worst)'!$I37/12)*(1+Expense_Increase3)^(DS$3-1)</f>
        <v>146.20834770119012</v>
      </c>
      <c r="DT40" s="124">
        <f>('Executive_Summary(Worst)'!$I37/12)*(1+Expense_Increase3)^(DT$3-1)</f>
        <v>146.20834770119012</v>
      </c>
      <c r="DU40" s="124">
        <f>('Executive_Summary(Worst)'!$I37/12)*(1+Expense_Increase3)^(DU$3-1)</f>
        <v>146.20834770119012</v>
      </c>
      <c r="DV40" s="124">
        <f>('Executive_Summary(Worst)'!$I37/12)*(1+Expense_Increase3)^(DV$3-1)</f>
        <v>146.20834770119012</v>
      </c>
      <c r="DW40" s="124">
        <f>('Executive_Summary(Worst)'!$I37/12)*(1+Expense_Increase3)^(DW$3-1)</f>
        <v>146.20834770119012</v>
      </c>
      <c r="DX40" s="124">
        <f>('Executive_Summary(Worst)'!$I37/12)*(1+Expense_Increase3)^(DX$3-1)</f>
        <v>146.20834770119012</v>
      </c>
      <c r="DY40" s="124">
        <f>('Executive_Summary(Worst)'!$I37/12)*(1+Expense_Increase3)^(DY$3-1)</f>
        <v>146.20834770119012</v>
      </c>
      <c r="DZ40" s="124">
        <f>('Executive_Summary(Worst)'!$I37/12)*(1+Expense_Increase3)^(DZ$3-1)</f>
        <v>146.20834770119012</v>
      </c>
      <c r="EA40" s="124">
        <f>('Executive_Summary(Worst)'!$I37/12)*(1+Expense_Increase3)^(EA$3-1)</f>
        <v>146.20834770119012</v>
      </c>
      <c r="EB40" s="124">
        <f>('Executive_Summary(Worst)'!$I37/12)*(1+Expense_Increase3)^(EB$3-1)</f>
        <v>146.20834770119012</v>
      </c>
      <c r="EC40" s="124">
        <f>('Executive_Summary(Worst)'!$I37/12)*(1+Expense_Increase3)^(EC$3-1)</f>
        <v>146.20834770119012</v>
      </c>
      <c r="ED40" s="124">
        <f>('Executive_Summary(Worst)'!$I37/12)*(1+Expense_Increase3)^(ED$3-1)</f>
        <v>146.20834770119012</v>
      </c>
      <c r="EE40" s="124">
        <f>('Executive_Summary(Worst)'!$I37/12)*(1+Expense_Increase3)^(EE$3-1)</f>
        <v>149.86355639371985</v>
      </c>
      <c r="EF40" s="124">
        <f>('Executive_Summary(Worst)'!$I37/12)*(1+Expense_Increase3)^(EF$3-1)</f>
        <v>149.86355639371985</v>
      </c>
      <c r="EG40" s="124">
        <f>('Executive_Summary(Worst)'!$I37/12)*(1+Expense_Increase3)^(EG$3-1)</f>
        <v>149.86355639371985</v>
      </c>
      <c r="EH40" s="124">
        <f>('Executive_Summary(Worst)'!$I37/12)*(1+Expense_Increase3)^(EH$3-1)</f>
        <v>149.86355639371985</v>
      </c>
      <c r="EI40" s="124">
        <f>('Executive_Summary(Worst)'!$I37/12)*(1+Expense_Increase3)^(EI$3-1)</f>
        <v>149.86355639371985</v>
      </c>
      <c r="EJ40" s="124">
        <f>('Executive_Summary(Worst)'!$I37/12)*(1+Expense_Increase3)^(EJ$3-1)</f>
        <v>149.86355639371985</v>
      </c>
      <c r="EK40" s="124">
        <f>('Executive_Summary(Worst)'!$I37/12)*(1+Expense_Increase3)^(EK$3-1)</f>
        <v>149.86355639371985</v>
      </c>
      <c r="EL40" s="124">
        <f>('Executive_Summary(Worst)'!$I37/12)*(1+Expense_Increase3)^(EL$3-1)</f>
        <v>149.86355639371985</v>
      </c>
      <c r="EM40" s="124">
        <f>('Executive_Summary(Worst)'!$I37/12)*(1+Expense_Increase3)^(EM$3-1)</f>
        <v>149.86355639371985</v>
      </c>
      <c r="EN40" s="124">
        <f>('Executive_Summary(Worst)'!$I37/12)*(1+Expense_Increase3)^(EN$3-1)</f>
        <v>149.86355639371985</v>
      </c>
      <c r="EO40" s="124">
        <f>('Executive_Summary(Worst)'!$I37/12)*(1+Expense_Increase3)^(EO$3-1)</f>
        <v>149.86355639371985</v>
      </c>
      <c r="EP40" s="124">
        <f>('Executive_Summary(Worst)'!$I37/12)*(1+Expense_Increase3)^(EP$3-1)</f>
        <v>149.86355639371985</v>
      </c>
      <c r="EQ40" s="27"/>
    </row>
    <row r="41" spans="2:147" ht="15.75" customHeight="1" x14ac:dyDescent="0.2">
      <c r="B41" s="161" t="str">
        <f>Executive_Summary!F38</f>
        <v>Trash Removal</v>
      </c>
      <c r="Z41" s="3"/>
      <c r="AA41" s="124">
        <f>('Executive_Summary(Worst)'!$I38/12)*(1+Expense_Increase3)^(AA$3-1)</f>
        <v>150</v>
      </c>
      <c r="AB41" s="124">
        <f>('Executive_Summary(Worst)'!$I38/12)*(1+Expense_Increase3)^(AB$3-1)</f>
        <v>150</v>
      </c>
      <c r="AC41" s="124">
        <f>('Executive_Summary(Worst)'!$I38/12)*(1+Expense_Increase3)^(AC$3-1)</f>
        <v>150</v>
      </c>
      <c r="AD41" s="124">
        <f>('Executive_Summary(Worst)'!$I38/12)*(1+Expense_Increase3)^(AD$3-1)</f>
        <v>150</v>
      </c>
      <c r="AE41" s="124">
        <f>('Executive_Summary(Worst)'!$I38/12)*(1+Expense_Increase3)^(AE$3-1)</f>
        <v>150</v>
      </c>
      <c r="AF41" s="124">
        <f>('Executive_Summary(Worst)'!$I38/12)*(1+Expense_Increase3)^(AF$3-1)</f>
        <v>150</v>
      </c>
      <c r="AG41" s="124">
        <f>('Executive_Summary(Worst)'!$I38/12)*(1+Expense_Increase3)^(AG$3-1)</f>
        <v>150</v>
      </c>
      <c r="AH41" s="124">
        <f>('Executive_Summary(Worst)'!$I38/12)*(1+Expense_Increase3)^(AH$3-1)</f>
        <v>150</v>
      </c>
      <c r="AI41" s="124">
        <f>('Executive_Summary(Worst)'!$I38/12)*(1+Expense_Increase3)^(AI$3-1)</f>
        <v>150</v>
      </c>
      <c r="AJ41" s="124">
        <f>('Executive_Summary(Worst)'!$I38/12)*(1+Expense_Increase3)^(AJ$3-1)</f>
        <v>150</v>
      </c>
      <c r="AK41" s="124">
        <f>('Executive_Summary(Worst)'!$I38/12)*(1+Expense_Increase3)^(AK$3-1)</f>
        <v>150</v>
      </c>
      <c r="AL41" s="124">
        <f>('Executive_Summary(Worst)'!$I38/12)*(1+Expense_Increase3)^(AL$3-1)</f>
        <v>150</v>
      </c>
      <c r="AM41" s="124">
        <f>('Executive_Summary(Worst)'!$I38/12)*(1+Expense_Increase3)^(AM$3-1)</f>
        <v>153.75</v>
      </c>
      <c r="AN41" s="124">
        <f>('Executive_Summary(Worst)'!$I38/12)*(1+Expense_Increase3)^(AN$3-1)</f>
        <v>153.75</v>
      </c>
      <c r="AO41" s="124">
        <f>('Executive_Summary(Worst)'!$I38/12)*(1+Expense_Increase3)^(AO$3-1)</f>
        <v>153.75</v>
      </c>
      <c r="AP41" s="124">
        <f>('Executive_Summary(Worst)'!$I38/12)*(1+Expense_Increase3)^(AP$3-1)</f>
        <v>153.75</v>
      </c>
      <c r="AQ41" s="124">
        <f>('Executive_Summary(Worst)'!$I38/12)*(1+Expense_Increase3)^(AQ$3-1)</f>
        <v>153.75</v>
      </c>
      <c r="AR41" s="124">
        <f>('Executive_Summary(Worst)'!$I38/12)*(1+Expense_Increase3)^(AR$3-1)</f>
        <v>153.75</v>
      </c>
      <c r="AS41" s="124">
        <f>('Executive_Summary(Worst)'!$I38/12)*(1+Expense_Increase3)^(AS$3-1)</f>
        <v>153.75</v>
      </c>
      <c r="AT41" s="124">
        <f>('Executive_Summary(Worst)'!$I38/12)*(1+Expense_Increase3)^(AT$3-1)</f>
        <v>153.75</v>
      </c>
      <c r="AU41" s="124">
        <f>('Executive_Summary(Worst)'!$I38/12)*(1+Expense_Increase3)^(AU$3-1)</f>
        <v>153.75</v>
      </c>
      <c r="AV41" s="124">
        <f>('Executive_Summary(Worst)'!$I38/12)*(1+Expense_Increase3)^(AV$3-1)</f>
        <v>153.75</v>
      </c>
      <c r="AW41" s="124">
        <f>('Executive_Summary(Worst)'!$I38/12)*(1+Expense_Increase3)^(AW$3-1)</f>
        <v>153.75</v>
      </c>
      <c r="AX41" s="124">
        <f>('Executive_Summary(Worst)'!$I38/12)*(1+Expense_Increase3)^(AX$3-1)</f>
        <v>153.75</v>
      </c>
      <c r="AY41" s="124">
        <f>('Executive_Summary(Worst)'!$I38/12)*(1+Expense_Increase3)^(AY$3-1)</f>
        <v>157.59375</v>
      </c>
      <c r="AZ41" s="124">
        <f>('Executive_Summary(Worst)'!$I38/12)*(1+Expense_Increase3)^(AZ$3-1)</f>
        <v>157.59375</v>
      </c>
      <c r="BA41" s="124">
        <f>('Executive_Summary(Worst)'!$I38/12)*(1+Expense_Increase3)^(BA$3-1)</f>
        <v>157.59375</v>
      </c>
      <c r="BB41" s="124">
        <f>('Executive_Summary(Worst)'!$I38/12)*(1+Expense_Increase3)^(BB$3-1)</f>
        <v>157.59375</v>
      </c>
      <c r="BC41" s="124">
        <f>('Executive_Summary(Worst)'!$I38/12)*(1+Expense_Increase3)^(BC$3-1)</f>
        <v>157.59375</v>
      </c>
      <c r="BD41" s="124">
        <f>('Executive_Summary(Worst)'!$I38/12)*(1+Expense_Increase3)^(BD$3-1)</f>
        <v>157.59375</v>
      </c>
      <c r="BE41" s="124">
        <f>('Executive_Summary(Worst)'!$I38/12)*(1+Expense_Increase3)^(BE$3-1)</f>
        <v>157.59375</v>
      </c>
      <c r="BF41" s="124">
        <f>('Executive_Summary(Worst)'!$I38/12)*(1+Expense_Increase3)^(BF$3-1)</f>
        <v>157.59375</v>
      </c>
      <c r="BG41" s="124">
        <f>('Executive_Summary(Worst)'!$I38/12)*(1+Expense_Increase3)^(BG$3-1)</f>
        <v>157.59375</v>
      </c>
      <c r="BH41" s="124">
        <f>('Executive_Summary(Worst)'!$I38/12)*(1+Expense_Increase3)^(BH$3-1)</f>
        <v>157.59375</v>
      </c>
      <c r="BI41" s="124">
        <f>('Executive_Summary(Worst)'!$I38/12)*(1+Expense_Increase3)^(BI$3-1)</f>
        <v>157.59375</v>
      </c>
      <c r="BJ41" s="124">
        <f>('Executive_Summary(Worst)'!$I38/12)*(1+Expense_Increase3)^(BJ$3-1)</f>
        <v>157.59375</v>
      </c>
      <c r="BK41" s="124">
        <f>('Executive_Summary(Worst)'!$I38/12)*(1+Expense_Increase3)^(BK$3-1)</f>
        <v>161.53359374999999</v>
      </c>
      <c r="BL41" s="124">
        <f>('Executive_Summary(Worst)'!$I38/12)*(1+Expense_Increase3)^(BL$3-1)</f>
        <v>161.53359374999999</v>
      </c>
      <c r="BM41" s="124">
        <f>('Executive_Summary(Worst)'!$I38/12)*(1+Expense_Increase3)^(BM$3-1)</f>
        <v>161.53359374999999</v>
      </c>
      <c r="BN41" s="124">
        <f>('Executive_Summary(Worst)'!$I38/12)*(1+Expense_Increase3)^(BN$3-1)</f>
        <v>161.53359374999999</v>
      </c>
      <c r="BO41" s="124">
        <f>('Executive_Summary(Worst)'!$I38/12)*(1+Expense_Increase3)^(BO$3-1)</f>
        <v>161.53359374999999</v>
      </c>
      <c r="BP41" s="124">
        <f>('Executive_Summary(Worst)'!$I38/12)*(1+Expense_Increase3)^(BP$3-1)</f>
        <v>161.53359374999999</v>
      </c>
      <c r="BQ41" s="124">
        <f>('Executive_Summary(Worst)'!$I38/12)*(1+Expense_Increase3)^(BQ$3-1)</f>
        <v>161.53359374999999</v>
      </c>
      <c r="BR41" s="124">
        <f>('Executive_Summary(Worst)'!$I38/12)*(1+Expense_Increase3)^(BR$3-1)</f>
        <v>161.53359374999999</v>
      </c>
      <c r="BS41" s="124">
        <f>('Executive_Summary(Worst)'!$I38/12)*(1+Expense_Increase3)^(BS$3-1)</f>
        <v>161.53359374999999</v>
      </c>
      <c r="BT41" s="124">
        <f>('Executive_Summary(Worst)'!$I38/12)*(1+Expense_Increase3)^(BT$3-1)</f>
        <v>161.53359374999999</v>
      </c>
      <c r="BU41" s="124">
        <f>('Executive_Summary(Worst)'!$I38/12)*(1+Expense_Increase3)^(BU$3-1)</f>
        <v>161.53359374999999</v>
      </c>
      <c r="BV41" s="124">
        <f>('Executive_Summary(Worst)'!$I38/12)*(1+Expense_Increase3)^(BV$3-1)</f>
        <v>161.53359374999999</v>
      </c>
      <c r="BW41" s="124">
        <f>('Executive_Summary(Worst)'!$I38/12)*(1+Expense_Increase3)^(BW$3-1)</f>
        <v>165.57193359374997</v>
      </c>
      <c r="BX41" s="124">
        <f>('Executive_Summary(Worst)'!$I38/12)*(1+Expense_Increase3)^(BX$3-1)</f>
        <v>165.57193359374997</v>
      </c>
      <c r="BY41" s="124">
        <f>('Executive_Summary(Worst)'!$I38/12)*(1+Expense_Increase3)^(BY$3-1)</f>
        <v>165.57193359374997</v>
      </c>
      <c r="BZ41" s="124">
        <f>('Executive_Summary(Worst)'!$I38/12)*(1+Expense_Increase3)^(BZ$3-1)</f>
        <v>165.57193359374997</v>
      </c>
      <c r="CA41" s="124">
        <f>('Executive_Summary(Worst)'!$I38/12)*(1+Expense_Increase3)^(CA$3-1)</f>
        <v>165.57193359374997</v>
      </c>
      <c r="CB41" s="124">
        <f>('Executive_Summary(Worst)'!$I38/12)*(1+Expense_Increase3)^(CB$3-1)</f>
        <v>165.57193359374997</v>
      </c>
      <c r="CC41" s="124">
        <f>('Executive_Summary(Worst)'!$I38/12)*(1+Expense_Increase3)^(CC$3-1)</f>
        <v>165.57193359374997</v>
      </c>
      <c r="CD41" s="124">
        <f>('Executive_Summary(Worst)'!$I38/12)*(1+Expense_Increase3)^(CD$3-1)</f>
        <v>165.57193359374997</v>
      </c>
      <c r="CE41" s="124">
        <f>('Executive_Summary(Worst)'!$I38/12)*(1+Expense_Increase3)^(CE$3-1)</f>
        <v>165.57193359374997</v>
      </c>
      <c r="CF41" s="124">
        <f>('Executive_Summary(Worst)'!$I38/12)*(1+Expense_Increase3)^(CF$3-1)</f>
        <v>165.57193359374997</v>
      </c>
      <c r="CG41" s="124">
        <f>('Executive_Summary(Worst)'!$I38/12)*(1+Expense_Increase3)^(CG$3-1)</f>
        <v>165.57193359374997</v>
      </c>
      <c r="CH41" s="124">
        <f>('Executive_Summary(Worst)'!$I38/12)*(1+Expense_Increase3)^(CH$3-1)</f>
        <v>165.57193359374997</v>
      </c>
      <c r="CI41" s="124">
        <f>('Executive_Summary(Worst)'!$I38/12)*(1+Expense_Increase3)^(CI$3-1)</f>
        <v>169.71123193359369</v>
      </c>
      <c r="CJ41" s="124">
        <f>('Executive_Summary(Worst)'!$I38/12)*(1+Expense_Increase3)^(CJ$3-1)</f>
        <v>169.71123193359369</v>
      </c>
      <c r="CK41" s="124">
        <f>('Executive_Summary(Worst)'!$I38/12)*(1+Expense_Increase3)^(CK$3-1)</f>
        <v>169.71123193359369</v>
      </c>
      <c r="CL41" s="124">
        <f>('Executive_Summary(Worst)'!$I38/12)*(1+Expense_Increase3)^(CL$3-1)</f>
        <v>169.71123193359369</v>
      </c>
      <c r="CM41" s="124">
        <f>('Executive_Summary(Worst)'!$I38/12)*(1+Expense_Increase3)^(CM$3-1)</f>
        <v>169.71123193359369</v>
      </c>
      <c r="CN41" s="124">
        <f>('Executive_Summary(Worst)'!$I38/12)*(1+Expense_Increase3)^(CN$3-1)</f>
        <v>169.71123193359369</v>
      </c>
      <c r="CO41" s="124">
        <f>('Executive_Summary(Worst)'!$I38/12)*(1+Expense_Increase3)^(CO$3-1)</f>
        <v>169.71123193359369</v>
      </c>
      <c r="CP41" s="124">
        <f>('Executive_Summary(Worst)'!$I38/12)*(1+Expense_Increase3)^(CP$3-1)</f>
        <v>169.71123193359369</v>
      </c>
      <c r="CQ41" s="124">
        <f>('Executive_Summary(Worst)'!$I38/12)*(1+Expense_Increase3)^(CQ$3-1)</f>
        <v>169.71123193359369</v>
      </c>
      <c r="CR41" s="124">
        <f>('Executive_Summary(Worst)'!$I38/12)*(1+Expense_Increase3)^(CR$3-1)</f>
        <v>169.71123193359369</v>
      </c>
      <c r="CS41" s="124">
        <f>('Executive_Summary(Worst)'!$I38/12)*(1+Expense_Increase3)^(CS$3-1)</f>
        <v>169.71123193359369</v>
      </c>
      <c r="CT41" s="124">
        <f>('Executive_Summary(Worst)'!$I38/12)*(1+Expense_Increase3)^(CT$3-1)</f>
        <v>169.71123193359369</v>
      </c>
      <c r="CU41" s="124">
        <f>('Executive_Summary(Worst)'!$I38/12)*(1+Expense_Increase3)^(CU$3-1)</f>
        <v>173.95401273193352</v>
      </c>
      <c r="CV41" s="124">
        <f>('Executive_Summary(Worst)'!$I38/12)*(1+Expense_Increase3)^(CV$3-1)</f>
        <v>173.95401273193352</v>
      </c>
      <c r="CW41" s="124">
        <f>('Executive_Summary(Worst)'!$I38/12)*(1+Expense_Increase3)^(CW$3-1)</f>
        <v>173.95401273193352</v>
      </c>
      <c r="CX41" s="124">
        <f>('Executive_Summary(Worst)'!$I38/12)*(1+Expense_Increase3)^(CX$3-1)</f>
        <v>173.95401273193352</v>
      </c>
      <c r="CY41" s="124">
        <f>('Executive_Summary(Worst)'!$I38/12)*(1+Expense_Increase3)^(CY$3-1)</f>
        <v>173.95401273193352</v>
      </c>
      <c r="CZ41" s="124">
        <f>('Executive_Summary(Worst)'!$I38/12)*(1+Expense_Increase3)^(CZ$3-1)</f>
        <v>173.95401273193352</v>
      </c>
      <c r="DA41" s="124">
        <f>('Executive_Summary(Worst)'!$I38/12)*(1+Expense_Increase3)^(DA$3-1)</f>
        <v>173.95401273193352</v>
      </c>
      <c r="DB41" s="124">
        <f>('Executive_Summary(Worst)'!$I38/12)*(1+Expense_Increase3)^(DB$3-1)</f>
        <v>173.95401273193352</v>
      </c>
      <c r="DC41" s="124">
        <f>('Executive_Summary(Worst)'!$I38/12)*(1+Expense_Increase3)^(DC$3-1)</f>
        <v>173.95401273193352</v>
      </c>
      <c r="DD41" s="124">
        <f>('Executive_Summary(Worst)'!$I38/12)*(1+Expense_Increase3)^(DD$3-1)</f>
        <v>173.95401273193352</v>
      </c>
      <c r="DE41" s="124">
        <f>('Executive_Summary(Worst)'!$I38/12)*(1+Expense_Increase3)^(DE$3-1)</f>
        <v>173.95401273193352</v>
      </c>
      <c r="DF41" s="124">
        <f>('Executive_Summary(Worst)'!$I38/12)*(1+Expense_Increase3)^(DF$3-1)</f>
        <v>173.95401273193352</v>
      </c>
      <c r="DG41" s="124">
        <f>('Executive_Summary(Worst)'!$I38/12)*(1+Expense_Increase3)^(DG$3-1)</f>
        <v>178.30286305023188</v>
      </c>
      <c r="DH41" s="124">
        <f>('Executive_Summary(Worst)'!$I38/12)*(1+Expense_Increase3)^(DH$3-1)</f>
        <v>178.30286305023188</v>
      </c>
      <c r="DI41" s="124">
        <f>('Executive_Summary(Worst)'!$I38/12)*(1+Expense_Increase3)^(DI$3-1)</f>
        <v>178.30286305023188</v>
      </c>
      <c r="DJ41" s="124">
        <f>('Executive_Summary(Worst)'!$I38/12)*(1+Expense_Increase3)^(DJ$3-1)</f>
        <v>178.30286305023188</v>
      </c>
      <c r="DK41" s="124">
        <f>('Executive_Summary(Worst)'!$I38/12)*(1+Expense_Increase3)^(DK$3-1)</f>
        <v>178.30286305023188</v>
      </c>
      <c r="DL41" s="124">
        <f>('Executive_Summary(Worst)'!$I38/12)*(1+Expense_Increase3)^(DL$3-1)</f>
        <v>178.30286305023188</v>
      </c>
      <c r="DM41" s="124">
        <f>('Executive_Summary(Worst)'!$I38/12)*(1+Expense_Increase3)^(DM$3-1)</f>
        <v>178.30286305023188</v>
      </c>
      <c r="DN41" s="124">
        <f>('Executive_Summary(Worst)'!$I38/12)*(1+Expense_Increase3)^(DN$3-1)</f>
        <v>178.30286305023188</v>
      </c>
      <c r="DO41" s="124">
        <f>('Executive_Summary(Worst)'!$I38/12)*(1+Expense_Increase3)^(DO$3-1)</f>
        <v>178.30286305023188</v>
      </c>
      <c r="DP41" s="124">
        <f>('Executive_Summary(Worst)'!$I38/12)*(1+Expense_Increase3)^(DP$3-1)</f>
        <v>178.30286305023188</v>
      </c>
      <c r="DQ41" s="124">
        <f>('Executive_Summary(Worst)'!$I38/12)*(1+Expense_Increase3)^(DQ$3-1)</f>
        <v>178.30286305023188</v>
      </c>
      <c r="DR41" s="124">
        <f>('Executive_Summary(Worst)'!$I38/12)*(1+Expense_Increase3)^(DR$3-1)</f>
        <v>178.30286305023188</v>
      </c>
      <c r="DS41" s="124">
        <f>('Executive_Summary(Worst)'!$I38/12)*(1+Expense_Increase3)^(DS$3-1)</f>
        <v>182.76043462648767</v>
      </c>
      <c r="DT41" s="124">
        <f>('Executive_Summary(Worst)'!$I38/12)*(1+Expense_Increase3)^(DT$3-1)</f>
        <v>182.76043462648767</v>
      </c>
      <c r="DU41" s="124">
        <f>('Executive_Summary(Worst)'!$I38/12)*(1+Expense_Increase3)^(DU$3-1)</f>
        <v>182.76043462648767</v>
      </c>
      <c r="DV41" s="124">
        <f>('Executive_Summary(Worst)'!$I38/12)*(1+Expense_Increase3)^(DV$3-1)</f>
        <v>182.76043462648767</v>
      </c>
      <c r="DW41" s="124">
        <f>('Executive_Summary(Worst)'!$I38/12)*(1+Expense_Increase3)^(DW$3-1)</f>
        <v>182.76043462648767</v>
      </c>
      <c r="DX41" s="124">
        <f>('Executive_Summary(Worst)'!$I38/12)*(1+Expense_Increase3)^(DX$3-1)</f>
        <v>182.76043462648767</v>
      </c>
      <c r="DY41" s="124">
        <f>('Executive_Summary(Worst)'!$I38/12)*(1+Expense_Increase3)^(DY$3-1)</f>
        <v>182.76043462648767</v>
      </c>
      <c r="DZ41" s="124">
        <f>('Executive_Summary(Worst)'!$I38/12)*(1+Expense_Increase3)^(DZ$3-1)</f>
        <v>182.76043462648767</v>
      </c>
      <c r="EA41" s="124">
        <f>('Executive_Summary(Worst)'!$I38/12)*(1+Expense_Increase3)^(EA$3-1)</f>
        <v>182.76043462648767</v>
      </c>
      <c r="EB41" s="124">
        <f>('Executive_Summary(Worst)'!$I38/12)*(1+Expense_Increase3)^(EB$3-1)</f>
        <v>182.76043462648767</v>
      </c>
      <c r="EC41" s="124">
        <f>('Executive_Summary(Worst)'!$I38/12)*(1+Expense_Increase3)^(EC$3-1)</f>
        <v>182.76043462648767</v>
      </c>
      <c r="ED41" s="124">
        <f>('Executive_Summary(Worst)'!$I38/12)*(1+Expense_Increase3)^(ED$3-1)</f>
        <v>182.76043462648767</v>
      </c>
      <c r="EE41" s="124">
        <f>('Executive_Summary(Worst)'!$I38/12)*(1+Expense_Increase3)^(EE$3-1)</f>
        <v>187.3294454921498</v>
      </c>
      <c r="EF41" s="124">
        <f>('Executive_Summary(Worst)'!$I38/12)*(1+Expense_Increase3)^(EF$3-1)</f>
        <v>187.3294454921498</v>
      </c>
      <c r="EG41" s="124">
        <f>('Executive_Summary(Worst)'!$I38/12)*(1+Expense_Increase3)^(EG$3-1)</f>
        <v>187.3294454921498</v>
      </c>
      <c r="EH41" s="124">
        <f>('Executive_Summary(Worst)'!$I38/12)*(1+Expense_Increase3)^(EH$3-1)</f>
        <v>187.3294454921498</v>
      </c>
      <c r="EI41" s="124">
        <f>('Executive_Summary(Worst)'!$I38/12)*(1+Expense_Increase3)^(EI$3-1)</f>
        <v>187.3294454921498</v>
      </c>
      <c r="EJ41" s="124">
        <f>('Executive_Summary(Worst)'!$I38/12)*(1+Expense_Increase3)^(EJ$3-1)</f>
        <v>187.3294454921498</v>
      </c>
      <c r="EK41" s="124">
        <f>('Executive_Summary(Worst)'!$I38/12)*(1+Expense_Increase3)^(EK$3-1)</f>
        <v>187.3294454921498</v>
      </c>
      <c r="EL41" s="124">
        <f>('Executive_Summary(Worst)'!$I38/12)*(1+Expense_Increase3)^(EL$3-1)</f>
        <v>187.3294454921498</v>
      </c>
      <c r="EM41" s="124">
        <f>('Executive_Summary(Worst)'!$I38/12)*(1+Expense_Increase3)^(EM$3-1)</f>
        <v>187.3294454921498</v>
      </c>
      <c r="EN41" s="124">
        <f>('Executive_Summary(Worst)'!$I38/12)*(1+Expense_Increase3)^(EN$3-1)</f>
        <v>187.3294454921498</v>
      </c>
      <c r="EO41" s="124">
        <f>('Executive_Summary(Worst)'!$I38/12)*(1+Expense_Increase3)^(EO$3-1)</f>
        <v>187.3294454921498</v>
      </c>
      <c r="EP41" s="124">
        <f>('Executive_Summary(Worst)'!$I38/12)*(1+Expense_Increase3)^(EP$3-1)</f>
        <v>187.3294454921498</v>
      </c>
      <c r="EQ41" s="27"/>
    </row>
    <row r="42" spans="2:147" ht="15.75" customHeight="1" x14ac:dyDescent="0.2">
      <c r="B42" s="161" t="str">
        <f>Executive_Summary!F39</f>
        <v xml:space="preserve">Cable&amp;Internet </v>
      </c>
      <c r="Z42" s="3"/>
      <c r="AA42" s="124">
        <f>('Executive_Summary(Worst)'!$I39/12)*(1+Expense_Increase3)^(AA$3-1)</f>
        <v>0</v>
      </c>
      <c r="AB42" s="124">
        <f>('Executive_Summary(Worst)'!$I39/12)*(1+Expense_Increase3)^(AB$3-1)</f>
        <v>0</v>
      </c>
      <c r="AC42" s="124">
        <f>('Executive_Summary(Worst)'!$I39/12)*(1+Expense_Increase3)^(AC$3-1)</f>
        <v>0</v>
      </c>
      <c r="AD42" s="124">
        <f>('Executive_Summary(Worst)'!$I39/12)*(1+Expense_Increase3)^(AD$3-1)</f>
        <v>0</v>
      </c>
      <c r="AE42" s="124">
        <f>('Executive_Summary(Worst)'!$I39/12)*(1+Expense_Increase3)^(AE$3-1)</f>
        <v>0</v>
      </c>
      <c r="AF42" s="124">
        <f>('Executive_Summary(Worst)'!$I39/12)*(1+Expense_Increase3)^(AF$3-1)</f>
        <v>0</v>
      </c>
      <c r="AG42" s="124">
        <f>('Executive_Summary(Worst)'!$I39/12)*(1+Expense_Increase3)^(AG$3-1)</f>
        <v>0</v>
      </c>
      <c r="AH42" s="124">
        <f>('Executive_Summary(Worst)'!$I39/12)*(1+Expense_Increase3)^(AH$3-1)</f>
        <v>0</v>
      </c>
      <c r="AI42" s="124">
        <f>('Executive_Summary(Worst)'!$I39/12)*(1+Expense_Increase3)^(AI$3-1)</f>
        <v>0</v>
      </c>
      <c r="AJ42" s="124">
        <f>('Executive_Summary(Worst)'!$I39/12)*(1+Expense_Increase3)^(AJ$3-1)</f>
        <v>0</v>
      </c>
      <c r="AK42" s="124">
        <f>('Executive_Summary(Worst)'!$I39/12)*(1+Expense_Increase3)^(AK$3-1)</f>
        <v>0</v>
      </c>
      <c r="AL42" s="124">
        <f>('Executive_Summary(Worst)'!$I39/12)*(1+Expense_Increase3)^(AL$3-1)</f>
        <v>0</v>
      </c>
      <c r="AM42" s="124">
        <f>('Executive_Summary(Worst)'!$I39/12)*(1+Expense_Increase3)^(AM$3-1)</f>
        <v>0</v>
      </c>
      <c r="AN42" s="124">
        <f>('Executive_Summary(Worst)'!$I39/12)*(1+Expense_Increase3)^(AN$3-1)</f>
        <v>0</v>
      </c>
      <c r="AO42" s="124">
        <f>('Executive_Summary(Worst)'!$I39/12)*(1+Expense_Increase3)^(AO$3-1)</f>
        <v>0</v>
      </c>
      <c r="AP42" s="124">
        <f>('Executive_Summary(Worst)'!$I39/12)*(1+Expense_Increase3)^(AP$3-1)</f>
        <v>0</v>
      </c>
      <c r="AQ42" s="124">
        <f>('Executive_Summary(Worst)'!$I39/12)*(1+Expense_Increase3)^(AQ$3-1)</f>
        <v>0</v>
      </c>
      <c r="AR42" s="124">
        <f>('Executive_Summary(Worst)'!$I39/12)*(1+Expense_Increase3)^(AR$3-1)</f>
        <v>0</v>
      </c>
      <c r="AS42" s="124">
        <f>('Executive_Summary(Worst)'!$I39/12)*(1+Expense_Increase3)^(AS$3-1)</f>
        <v>0</v>
      </c>
      <c r="AT42" s="124">
        <f>('Executive_Summary(Worst)'!$I39/12)*(1+Expense_Increase3)^(AT$3-1)</f>
        <v>0</v>
      </c>
      <c r="AU42" s="124">
        <f>('Executive_Summary(Worst)'!$I39/12)*(1+Expense_Increase3)^(AU$3-1)</f>
        <v>0</v>
      </c>
      <c r="AV42" s="124">
        <f>('Executive_Summary(Worst)'!$I39/12)*(1+Expense_Increase3)^(AV$3-1)</f>
        <v>0</v>
      </c>
      <c r="AW42" s="124">
        <f>('Executive_Summary(Worst)'!$I39/12)*(1+Expense_Increase3)^(AW$3-1)</f>
        <v>0</v>
      </c>
      <c r="AX42" s="124">
        <f>('Executive_Summary(Worst)'!$I39/12)*(1+Expense_Increase3)^(AX$3-1)</f>
        <v>0</v>
      </c>
      <c r="AY42" s="124">
        <f>('Executive_Summary(Worst)'!$I39/12)*(1+Expense_Increase3)^(AY$3-1)</f>
        <v>0</v>
      </c>
      <c r="AZ42" s="124">
        <f>('Executive_Summary(Worst)'!$I39/12)*(1+Expense_Increase3)^(AZ$3-1)</f>
        <v>0</v>
      </c>
      <c r="BA42" s="124">
        <f>('Executive_Summary(Worst)'!$I39/12)*(1+Expense_Increase3)^(BA$3-1)</f>
        <v>0</v>
      </c>
      <c r="BB42" s="124">
        <f>('Executive_Summary(Worst)'!$I39/12)*(1+Expense_Increase3)^(BB$3-1)</f>
        <v>0</v>
      </c>
      <c r="BC42" s="124">
        <f>('Executive_Summary(Worst)'!$I39/12)*(1+Expense_Increase3)^(BC$3-1)</f>
        <v>0</v>
      </c>
      <c r="BD42" s="124">
        <f>('Executive_Summary(Worst)'!$I39/12)*(1+Expense_Increase3)^(BD$3-1)</f>
        <v>0</v>
      </c>
      <c r="BE42" s="124">
        <f>('Executive_Summary(Worst)'!$I39/12)*(1+Expense_Increase3)^(BE$3-1)</f>
        <v>0</v>
      </c>
      <c r="BF42" s="124">
        <f>('Executive_Summary(Worst)'!$I39/12)*(1+Expense_Increase3)^(BF$3-1)</f>
        <v>0</v>
      </c>
      <c r="BG42" s="124">
        <f>('Executive_Summary(Worst)'!$I39/12)*(1+Expense_Increase3)^(BG$3-1)</f>
        <v>0</v>
      </c>
      <c r="BH42" s="124">
        <f>('Executive_Summary(Worst)'!$I39/12)*(1+Expense_Increase3)^(BH$3-1)</f>
        <v>0</v>
      </c>
      <c r="BI42" s="124">
        <f>('Executive_Summary(Worst)'!$I39/12)*(1+Expense_Increase3)^(BI$3-1)</f>
        <v>0</v>
      </c>
      <c r="BJ42" s="124">
        <f>('Executive_Summary(Worst)'!$I39/12)*(1+Expense_Increase3)^(BJ$3-1)</f>
        <v>0</v>
      </c>
      <c r="BK42" s="124">
        <f>('Executive_Summary(Worst)'!$I39/12)*(1+Expense_Increase3)^(BK$3-1)</f>
        <v>0</v>
      </c>
      <c r="BL42" s="124">
        <f>('Executive_Summary(Worst)'!$I39/12)*(1+Expense_Increase3)^(BL$3-1)</f>
        <v>0</v>
      </c>
      <c r="BM42" s="124">
        <f>('Executive_Summary(Worst)'!$I39/12)*(1+Expense_Increase3)^(BM$3-1)</f>
        <v>0</v>
      </c>
      <c r="BN42" s="124">
        <f>('Executive_Summary(Worst)'!$I39/12)*(1+Expense_Increase3)^(BN$3-1)</f>
        <v>0</v>
      </c>
      <c r="BO42" s="124">
        <f>('Executive_Summary(Worst)'!$I39/12)*(1+Expense_Increase3)^(BO$3-1)</f>
        <v>0</v>
      </c>
      <c r="BP42" s="124">
        <f>('Executive_Summary(Worst)'!$I39/12)*(1+Expense_Increase3)^(BP$3-1)</f>
        <v>0</v>
      </c>
      <c r="BQ42" s="124">
        <f>('Executive_Summary(Worst)'!$I39/12)*(1+Expense_Increase3)^(BQ$3-1)</f>
        <v>0</v>
      </c>
      <c r="BR42" s="124">
        <f>('Executive_Summary(Worst)'!$I39/12)*(1+Expense_Increase3)^(BR$3-1)</f>
        <v>0</v>
      </c>
      <c r="BS42" s="124">
        <f>('Executive_Summary(Worst)'!$I39/12)*(1+Expense_Increase3)^(BS$3-1)</f>
        <v>0</v>
      </c>
      <c r="BT42" s="124">
        <f>('Executive_Summary(Worst)'!$I39/12)*(1+Expense_Increase3)^(BT$3-1)</f>
        <v>0</v>
      </c>
      <c r="BU42" s="124">
        <f>('Executive_Summary(Worst)'!$I39/12)*(1+Expense_Increase3)^(BU$3-1)</f>
        <v>0</v>
      </c>
      <c r="BV42" s="124">
        <f>('Executive_Summary(Worst)'!$I39/12)*(1+Expense_Increase3)^(BV$3-1)</f>
        <v>0</v>
      </c>
      <c r="BW42" s="124">
        <f>('Executive_Summary(Worst)'!$I39/12)*(1+Expense_Increase3)^(BW$3-1)</f>
        <v>0</v>
      </c>
      <c r="BX42" s="124">
        <f>('Executive_Summary(Worst)'!$I39/12)*(1+Expense_Increase3)^(BX$3-1)</f>
        <v>0</v>
      </c>
      <c r="BY42" s="124">
        <f>('Executive_Summary(Worst)'!$I39/12)*(1+Expense_Increase3)^(BY$3-1)</f>
        <v>0</v>
      </c>
      <c r="BZ42" s="124">
        <f>('Executive_Summary(Worst)'!$I39/12)*(1+Expense_Increase3)^(BZ$3-1)</f>
        <v>0</v>
      </c>
      <c r="CA42" s="124">
        <f>('Executive_Summary(Worst)'!$I39/12)*(1+Expense_Increase3)^(CA$3-1)</f>
        <v>0</v>
      </c>
      <c r="CB42" s="124">
        <f>('Executive_Summary(Worst)'!$I39/12)*(1+Expense_Increase3)^(CB$3-1)</f>
        <v>0</v>
      </c>
      <c r="CC42" s="124">
        <f>('Executive_Summary(Worst)'!$I39/12)*(1+Expense_Increase3)^(CC$3-1)</f>
        <v>0</v>
      </c>
      <c r="CD42" s="124">
        <f>('Executive_Summary(Worst)'!$I39/12)*(1+Expense_Increase3)^(CD$3-1)</f>
        <v>0</v>
      </c>
      <c r="CE42" s="124">
        <f>('Executive_Summary(Worst)'!$I39/12)*(1+Expense_Increase3)^(CE$3-1)</f>
        <v>0</v>
      </c>
      <c r="CF42" s="124">
        <f>('Executive_Summary(Worst)'!$I39/12)*(1+Expense_Increase3)^(CF$3-1)</f>
        <v>0</v>
      </c>
      <c r="CG42" s="124">
        <f>('Executive_Summary(Worst)'!$I39/12)*(1+Expense_Increase3)^(CG$3-1)</f>
        <v>0</v>
      </c>
      <c r="CH42" s="124">
        <f>('Executive_Summary(Worst)'!$I39/12)*(1+Expense_Increase3)^(CH$3-1)</f>
        <v>0</v>
      </c>
      <c r="CI42" s="124">
        <f>('Executive_Summary(Worst)'!$I39/12)*(1+Expense_Increase3)^(CI$3-1)</f>
        <v>0</v>
      </c>
      <c r="CJ42" s="124">
        <f>('Executive_Summary(Worst)'!$I39/12)*(1+Expense_Increase3)^(CJ$3-1)</f>
        <v>0</v>
      </c>
      <c r="CK42" s="124">
        <f>('Executive_Summary(Worst)'!$I39/12)*(1+Expense_Increase3)^(CK$3-1)</f>
        <v>0</v>
      </c>
      <c r="CL42" s="124">
        <f>('Executive_Summary(Worst)'!$I39/12)*(1+Expense_Increase3)^(CL$3-1)</f>
        <v>0</v>
      </c>
      <c r="CM42" s="124">
        <f>('Executive_Summary(Worst)'!$I39/12)*(1+Expense_Increase3)^(CM$3-1)</f>
        <v>0</v>
      </c>
      <c r="CN42" s="124">
        <f>('Executive_Summary(Worst)'!$I39/12)*(1+Expense_Increase3)^(CN$3-1)</f>
        <v>0</v>
      </c>
      <c r="CO42" s="124">
        <f>('Executive_Summary(Worst)'!$I39/12)*(1+Expense_Increase3)^(CO$3-1)</f>
        <v>0</v>
      </c>
      <c r="CP42" s="124">
        <f>('Executive_Summary(Worst)'!$I39/12)*(1+Expense_Increase3)^(CP$3-1)</f>
        <v>0</v>
      </c>
      <c r="CQ42" s="124">
        <f>('Executive_Summary(Worst)'!$I39/12)*(1+Expense_Increase3)^(CQ$3-1)</f>
        <v>0</v>
      </c>
      <c r="CR42" s="124">
        <f>('Executive_Summary(Worst)'!$I39/12)*(1+Expense_Increase3)^(CR$3-1)</f>
        <v>0</v>
      </c>
      <c r="CS42" s="124">
        <f>('Executive_Summary(Worst)'!$I39/12)*(1+Expense_Increase3)^(CS$3-1)</f>
        <v>0</v>
      </c>
      <c r="CT42" s="124">
        <f>('Executive_Summary(Worst)'!$I39/12)*(1+Expense_Increase3)^(CT$3-1)</f>
        <v>0</v>
      </c>
      <c r="CU42" s="124">
        <f>('Executive_Summary(Worst)'!$I39/12)*(1+Expense_Increase3)^(CU$3-1)</f>
        <v>0</v>
      </c>
      <c r="CV42" s="124">
        <f>('Executive_Summary(Worst)'!$I39/12)*(1+Expense_Increase3)^(CV$3-1)</f>
        <v>0</v>
      </c>
      <c r="CW42" s="124">
        <f>('Executive_Summary(Worst)'!$I39/12)*(1+Expense_Increase3)^(CW$3-1)</f>
        <v>0</v>
      </c>
      <c r="CX42" s="124">
        <f>('Executive_Summary(Worst)'!$I39/12)*(1+Expense_Increase3)^(CX$3-1)</f>
        <v>0</v>
      </c>
      <c r="CY42" s="124">
        <f>('Executive_Summary(Worst)'!$I39/12)*(1+Expense_Increase3)^(CY$3-1)</f>
        <v>0</v>
      </c>
      <c r="CZ42" s="124">
        <f>('Executive_Summary(Worst)'!$I39/12)*(1+Expense_Increase3)^(CZ$3-1)</f>
        <v>0</v>
      </c>
      <c r="DA42" s="124">
        <f>('Executive_Summary(Worst)'!$I39/12)*(1+Expense_Increase3)^(DA$3-1)</f>
        <v>0</v>
      </c>
      <c r="DB42" s="124">
        <f>('Executive_Summary(Worst)'!$I39/12)*(1+Expense_Increase3)^(DB$3-1)</f>
        <v>0</v>
      </c>
      <c r="DC42" s="124">
        <f>('Executive_Summary(Worst)'!$I39/12)*(1+Expense_Increase3)^(DC$3-1)</f>
        <v>0</v>
      </c>
      <c r="DD42" s="124">
        <f>('Executive_Summary(Worst)'!$I39/12)*(1+Expense_Increase3)^(DD$3-1)</f>
        <v>0</v>
      </c>
      <c r="DE42" s="124">
        <f>('Executive_Summary(Worst)'!$I39/12)*(1+Expense_Increase3)^(DE$3-1)</f>
        <v>0</v>
      </c>
      <c r="DF42" s="124">
        <f>('Executive_Summary(Worst)'!$I39/12)*(1+Expense_Increase3)^(DF$3-1)</f>
        <v>0</v>
      </c>
      <c r="DG42" s="124">
        <f>('Executive_Summary(Worst)'!$I39/12)*(1+Expense_Increase3)^(DG$3-1)</f>
        <v>0</v>
      </c>
      <c r="DH42" s="124">
        <f>('Executive_Summary(Worst)'!$I39/12)*(1+Expense_Increase3)^(DH$3-1)</f>
        <v>0</v>
      </c>
      <c r="DI42" s="124">
        <f>('Executive_Summary(Worst)'!$I39/12)*(1+Expense_Increase3)^(DI$3-1)</f>
        <v>0</v>
      </c>
      <c r="DJ42" s="124">
        <f>('Executive_Summary(Worst)'!$I39/12)*(1+Expense_Increase3)^(DJ$3-1)</f>
        <v>0</v>
      </c>
      <c r="DK42" s="124">
        <f>('Executive_Summary(Worst)'!$I39/12)*(1+Expense_Increase3)^(DK$3-1)</f>
        <v>0</v>
      </c>
      <c r="DL42" s="124">
        <f>('Executive_Summary(Worst)'!$I39/12)*(1+Expense_Increase3)^(DL$3-1)</f>
        <v>0</v>
      </c>
      <c r="DM42" s="124">
        <f>('Executive_Summary(Worst)'!$I39/12)*(1+Expense_Increase3)^(DM$3-1)</f>
        <v>0</v>
      </c>
      <c r="DN42" s="124">
        <f>('Executive_Summary(Worst)'!$I39/12)*(1+Expense_Increase3)^(DN$3-1)</f>
        <v>0</v>
      </c>
      <c r="DO42" s="124">
        <f>('Executive_Summary(Worst)'!$I39/12)*(1+Expense_Increase3)^(DO$3-1)</f>
        <v>0</v>
      </c>
      <c r="DP42" s="124">
        <f>('Executive_Summary(Worst)'!$I39/12)*(1+Expense_Increase3)^(DP$3-1)</f>
        <v>0</v>
      </c>
      <c r="DQ42" s="124">
        <f>('Executive_Summary(Worst)'!$I39/12)*(1+Expense_Increase3)^(DQ$3-1)</f>
        <v>0</v>
      </c>
      <c r="DR42" s="124">
        <f>('Executive_Summary(Worst)'!$I39/12)*(1+Expense_Increase3)^(DR$3-1)</f>
        <v>0</v>
      </c>
      <c r="DS42" s="124">
        <f>('Executive_Summary(Worst)'!$I39/12)*(1+Expense_Increase3)^(DS$3-1)</f>
        <v>0</v>
      </c>
      <c r="DT42" s="124">
        <f>('Executive_Summary(Worst)'!$I39/12)*(1+Expense_Increase3)^(DT$3-1)</f>
        <v>0</v>
      </c>
      <c r="DU42" s="124">
        <f>('Executive_Summary(Worst)'!$I39/12)*(1+Expense_Increase3)^(DU$3-1)</f>
        <v>0</v>
      </c>
      <c r="DV42" s="124">
        <f>('Executive_Summary(Worst)'!$I39/12)*(1+Expense_Increase3)^(DV$3-1)</f>
        <v>0</v>
      </c>
      <c r="DW42" s="124">
        <f>('Executive_Summary(Worst)'!$I39/12)*(1+Expense_Increase3)^(DW$3-1)</f>
        <v>0</v>
      </c>
      <c r="DX42" s="124">
        <f>('Executive_Summary(Worst)'!$I39/12)*(1+Expense_Increase3)^(DX$3-1)</f>
        <v>0</v>
      </c>
      <c r="DY42" s="124">
        <f>('Executive_Summary(Worst)'!$I39/12)*(1+Expense_Increase3)^(DY$3-1)</f>
        <v>0</v>
      </c>
      <c r="DZ42" s="124">
        <f>('Executive_Summary(Worst)'!$I39/12)*(1+Expense_Increase3)^(DZ$3-1)</f>
        <v>0</v>
      </c>
      <c r="EA42" s="124">
        <f>('Executive_Summary(Worst)'!$I39/12)*(1+Expense_Increase3)^(EA$3-1)</f>
        <v>0</v>
      </c>
      <c r="EB42" s="124">
        <f>('Executive_Summary(Worst)'!$I39/12)*(1+Expense_Increase3)^(EB$3-1)</f>
        <v>0</v>
      </c>
      <c r="EC42" s="124">
        <f>('Executive_Summary(Worst)'!$I39/12)*(1+Expense_Increase3)^(EC$3-1)</f>
        <v>0</v>
      </c>
      <c r="ED42" s="124">
        <f>('Executive_Summary(Worst)'!$I39/12)*(1+Expense_Increase3)^(ED$3-1)</f>
        <v>0</v>
      </c>
      <c r="EE42" s="124">
        <f>('Executive_Summary(Worst)'!$I39/12)*(1+Expense_Increase3)^(EE$3-1)</f>
        <v>0</v>
      </c>
      <c r="EF42" s="124">
        <f>('Executive_Summary(Worst)'!$I39/12)*(1+Expense_Increase3)^(EF$3-1)</f>
        <v>0</v>
      </c>
      <c r="EG42" s="124">
        <f>('Executive_Summary(Worst)'!$I39/12)*(1+Expense_Increase3)^(EG$3-1)</f>
        <v>0</v>
      </c>
      <c r="EH42" s="124">
        <f>('Executive_Summary(Worst)'!$I39/12)*(1+Expense_Increase3)^(EH$3-1)</f>
        <v>0</v>
      </c>
      <c r="EI42" s="124">
        <f>('Executive_Summary(Worst)'!$I39/12)*(1+Expense_Increase3)^(EI$3-1)</f>
        <v>0</v>
      </c>
      <c r="EJ42" s="124">
        <f>('Executive_Summary(Worst)'!$I39/12)*(1+Expense_Increase3)^(EJ$3-1)</f>
        <v>0</v>
      </c>
      <c r="EK42" s="124">
        <f>('Executive_Summary(Worst)'!$I39/12)*(1+Expense_Increase3)^(EK$3-1)</f>
        <v>0</v>
      </c>
      <c r="EL42" s="124">
        <f>('Executive_Summary(Worst)'!$I39/12)*(1+Expense_Increase3)^(EL$3-1)</f>
        <v>0</v>
      </c>
      <c r="EM42" s="124">
        <f>('Executive_Summary(Worst)'!$I39/12)*(1+Expense_Increase3)^(EM$3-1)</f>
        <v>0</v>
      </c>
      <c r="EN42" s="124">
        <f>('Executive_Summary(Worst)'!$I39/12)*(1+Expense_Increase3)^(EN$3-1)</f>
        <v>0</v>
      </c>
      <c r="EO42" s="124">
        <f>('Executive_Summary(Worst)'!$I39/12)*(1+Expense_Increase3)^(EO$3-1)</f>
        <v>0</v>
      </c>
      <c r="EP42" s="124">
        <f>('Executive_Summary(Worst)'!$I39/12)*(1+Expense_Increase3)^(EP$3-1)</f>
        <v>0</v>
      </c>
      <c r="EQ42" s="27"/>
    </row>
    <row r="43" spans="2:147" ht="15.75" customHeight="1" x14ac:dyDescent="0.2">
      <c r="B43" s="161" t="str">
        <f>Executive_Summary!F40</f>
        <v xml:space="preserve">Vacant Units </v>
      </c>
      <c r="Z43" s="3"/>
      <c r="AA43" s="124">
        <f>('Executive_Summary(Worst)'!$I40/12)*(1+Expense_Increase3)^(AA$3-1)</f>
        <v>0</v>
      </c>
      <c r="AB43" s="124">
        <f>('Executive_Summary(Worst)'!$I40/12)*(1+Expense_Increase3)^(AB$3-1)</f>
        <v>0</v>
      </c>
      <c r="AC43" s="124">
        <f>('Executive_Summary(Worst)'!$I40/12)*(1+Expense_Increase3)^(AC$3-1)</f>
        <v>0</v>
      </c>
      <c r="AD43" s="124">
        <f>('Executive_Summary(Worst)'!$I40/12)*(1+Expense_Increase3)^(AD$3-1)</f>
        <v>0</v>
      </c>
      <c r="AE43" s="124">
        <f>('Executive_Summary(Worst)'!$I40/12)*(1+Expense_Increase3)^(AE$3-1)</f>
        <v>0</v>
      </c>
      <c r="AF43" s="124">
        <f>('Executive_Summary(Worst)'!$I40/12)*(1+Expense_Increase3)^(AF$3-1)</f>
        <v>0</v>
      </c>
      <c r="AG43" s="124">
        <f>('Executive_Summary(Worst)'!$I40/12)*(1+Expense_Increase3)^(AG$3-1)</f>
        <v>0</v>
      </c>
      <c r="AH43" s="124">
        <f>('Executive_Summary(Worst)'!$I40/12)*(1+Expense_Increase3)^(AH$3-1)</f>
        <v>0</v>
      </c>
      <c r="AI43" s="124">
        <f>('Executive_Summary(Worst)'!$I40/12)*(1+Expense_Increase3)^(AI$3-1)</f>
        <v>0</v>
      </c>
      <c r="AJ43" s="124">
        <f>('Executive_Summary(Worst)'!$I40/12)*(1+Expense_Increase3)^(AJ$3-1)</f>
        <v>0</v>
      </c>
      <c r="AK43" s="124">
        <f>('Executive_Summary(Worst)'!$I40/12)*(1+Expense_Increase3)^(AK$3-1)</f>
        <v>0</v>
      </c>
      <c r="AL43" s="124">
        <f>('Executive_Summary(Worst)'!$I40/12)*(1+Expense_Increase3)^(AL$3-1)</f>
        <v>0</v>
      </c>
      <c r="AM43" s="124">
        <f>('Executive_Summary(Worst)'!$I40/12)*(1+Expense_Increase3)^(AM$3-1)</f>
        <v>0</v>
      </c>
      <c r="AN43" s="124">
        <f>('Executive_Summary(Worst)'!$I40/12)*(1+Expense_Increase3)^(AN$3-1)</f>
        <v>0</v>
      </c>
      <c r="AO43" s="124">
        <f>('Executive_Summary(Worst)'!$I40/12)*(1+Expense_Increase3)^(AO$3-1)</f>
        <v>0</v>
      </c>
      <c r="AP43" s="124">
        <f>('Executive_Summary(Worst)'!$I40/12)*(1+Expense_Increase3)^(AP$3-1)</f>
        <v>0</v>
      </c>
      <c r="AQ43" s="124">
        <f>('Executive_Summary(Worst)'!$I40/12)*(1+Expense_Increase3)^(AQ$3-1)</f>
        <v>0</v>
      </c>
      <c r="AR43" s="124">
        <f>('Executive_Summary(Worst)'!$I40/12)*(1+Expense_Increase3)^(AR$3-1)</f>
        <v>0</v>
      </c>
      <c r="AS43" s="124">
        <f>('Executive_Summary(Worst)'!$I40/12)*(1+Expense_Increase3)^(AS$3-1)</f>
        <v>0</v>
      </c>
      <c r="AT43" s="124">
        <f>('Executive_Summary(Worst)'!$I40/12)*(1+Expense_Increase3)^(AT$3-1)</f>
        <v>0</v>
      </c>
      <c r="AU43" s="124">
        <f>('Executive_Summary(Worst)'!$I40/12)*(1+Expense_Increase3)^(AU$3-1)</f>
        <v>0</v>
      </c>
      <c r="AV43" s="124">
        <f>('Executive_Summary(Worst)'!$I40/12)*(1+Expense_Increase3)^(AV$3-1)</f>
        <v>0</v>
      </c>
      <c r="AW43" s="124">
        <f>('Executive_Summary(Worst)'!$I40/12)*(1+Expense_Increase3)^(AW$3-1)</f>
        <v>0</v>
      </c>
      <c r="AX43" s="124">
        <f>('Executive_Summary(Worst)'!$I40/12)*(1+Expense_Increase3)^(AX$3-1)</f>
        <v>0</v>
      </c>
      <c r="AY43" s="124">
        <f>('Executive_Summary(Worst)'!$I40/12)*(1+Expense_Increase3)^(AY$3-1)</f>
        <v>0</v>
      </c>
      <c r="AZ43" s="124">
        <f>('Executive_Summary(Worst)'!$I40/12)*(1+Expense_Increase3)^(AZ$3-1)</f>
        <v>0</v>
      </c>
      <c r="BA43" s="124">
        <f>('Executive_Summary(Worst)'!$I40/12)*(1+Expense_Increase3)^(BA$3-1)</f>
        <v>0</v>
      </c>
      <c r="BB43" s="124">
        <f>('Executive_Summary(Worst)'!$I40/12)*(1+Expense_Increase3)^(BB$3-1)</f>
        <v>0</v>
      </c>
      <c r="BC43" s="124">
        <f>('Executive_Summary(Worst)'!$I40/12)*(1+Expense_Increase3)^(BC$3-1)</f>
        <v>0</v>
      </c>
      <c r="BD43" s="124">
        <f>('Executive_Summary(Worst)'!$I40/12)*(1+Expense_Increase3)^(BD$3-1)</f>
        <v>0</v>
      </c>
      <c r="BE43" s="124">
        <f>('Executive_Summary(Worst)'!$I40/12)*(1+Expense_Increase3)^(BE$3-1)</f>
        <v>0</v>
      </c>
      <c r="BF43" s="124">
        <f>('Executive_Summary(Worst)'!$I40/12)*(1+Expense_Increase3)^(BF$3-1)</f>
        <v>0</v>
      </c>
      <c r="BG43" s="124">
        <f>('Executive_Summary(Worst)'!$I40/12)*(1+Expense_Increase3)^(BG$3-1)</f>
        <v>0</v>
      </c>
      <c r="BH43" s="124">
        <f>('Executive_Summary(Worst)'!$I40/12)*(1+Expense_Increase3)^(BH$3-1)</f>
        <v>0</v>
      </c>
      <c r="BI43" s="124">
        <f>('Executive_Summary(Worst)'!$I40/12)*(1+Expense_Increase3)^(BI$3-1)</f>
        <v>0</v>
      </c>
      <c r="BJ43" s="124">
        <f>('Executive_Summary(Worst)'!$I40/12)*(1+Expense_Increase3)^(BJ$3-1)</f>
        <v>0</v>
      </c>
      <c r="BK43" s="124">
        <f>('Executive_Summary(Worst)'!$I40/12)*(1+Expense_Increase3)^(BK$3-1)</f>
        <v>0</v>
      </c>
      <c r="BL43" s="124">
        <f>('Executive_Summary(Worst)'!$I40/12)*(1+Expense_Increase3)^(BL$3-1)</f>
        <v>0</v>
      </c>
      <c r="BM43" s="124">
        <f>('Executive_Summary(Worst)'!$I40/12)*(1+Expense_Increase3)^(BM$3-1)</f>
        <v>0</v>
      </c>
      <c r="BN43" s="124">
        <f>('Executive_Summary(Worst)'!$I40/12)*(1+Expense_Increase3)^(BN$3-1)</f>
        <v>0</v>
      </c>
      <c r="BO43" s="124">
        <f>('Executive_Summary(Worst)'!$I40/12)*(1+Expense_Increase3)^(BO$3-1)</f>
        <v>0</v>
      </c>
      <c r="BP43" s="124">
        <f>('Executive_Summary(Worst)'!$I40/12)*(1+Expense_Increase3)^(BP$3-1)</f>
        <v>0</v>
      </c>
      <c r="BQ43" s="124">
        <f>('Executive_Summary(Worst)'!$I40/12)*(1+Expense_Increase3)^(BQ$3-1)</f>
        <v>0</v>
      </c>
      <c r="BR43" s="124">
        <f>('Executive_Summary(Worst)'!$I40/12)*(1+Expense_Increase3)^(BR$3-1)</f>
        <v>0</v>
      </c>
      <c r="BS43" s="124">
        <f>('Executive_Summary(Worst)'!$I40/12)*(1+Expense_Increase3)^(BS$3-1)</f>
        <v>0</v>
      </c>
      <c r="BT43" s="124">
        <f>('Executive_Summary(Worst)'!$I40/12)*(1+Expense_Increase3)^(BT$3-1)</f>
        <v>0</v>
      </c>
      <c r="BU43" s="124">
        <f>('Executive_Summary(Worst)'!$I40/12)*(1+Expense_Increase3)^(BU$3-1)</f>
        <v>0</v>
      </c>
      <c r="BV43" s="124">
        <f>('Executive_Summary(Worst)'!$I40/12)*(1+Expense_Increase3)^(BV$3-1)</f>
        <v>0</v>
      </c>
      <c r="BW43" s="124">
        <f>('Executive_Summary(Worst)'!$I40/12)*(1+Expense_Increase3)^(BW$3-1)</f>
        <v>0</v>
      </c>
      <c r="BX43" s="124">
        <f>('Executive_Summary(Worst)'!$I40/12)*(1+Expense_Increase3)^(BX$3-1)</f>
        <v>0</v>
      </c>
      <c r="BY43" s="124">
        <f>('Executive_Summary(Worst)'!$I40/12)*(1+Expense_Increase3)^(BY$3-1)</f>
        <v>0</v>
      </c>
      <c r="BZ43" s="124">
        <f>('Executive_Summary(Worst)'!$I40/12)*(1+Expense_Increase3)^(BZ$3-1)</f>
        <v>0</v>
      </c>
      <c r="CA43" s="124">
        <f>('Executive_Summary(Worst)'!$I40/12)*(1+Expense_Increase3)^(CA$3-1)</f>
        <v>0</v>
      </c>
      <c r="CB43" s="124">
        <f>('Executive_Summary(Worst)'!$I40/12)*(1+Expense_Increase3)^(CB$3-1)</f>
        <v>0</v>
      </c>
      <c r="CC43" s="124">
        <f>('Executive_Summary(Worst)'!$I40/12)*(1+Expense_Increase3)^(CC$3-1)</f>
        <v>0</v>
      </c>
      <c r="CD43" s="124">
        <f>('Executive_Summary(Worst)'!$I40/12)*(1+Expense_Increase3)^(CD$3-1)</f>
        <v>0</v>
      </c>
      <c r="CE43" s="124">
        <f>('Executive_Summary(Worst)'!$I40/12)*(1+Expense_Increase3)^(CE$3-1)</f>
        <v>0</v>
      </c>
      <c r="CF43" s="124">
        <f>('Executive_Summary(Worst)'!$I40/12)*(1+Expense_Increase3)^(CF$3-1)</f>
        <v>0</v>
      </c>
      <c r="CG43" s="124">
        <f>('Executive_Summary(Worst)'!$I40/12)*(1+Expense_Increase3)^(CG$3-1)</f>
        <v>0</v>
      </c>
      <c r="CH43" s="124">
        <f>('Executive_Summary(Worst)'!$I40/12)*(1+Expense_Increase3)^(CH$3-1)</f>
        <v>0</v>
      </c>
      <c r="CI43" s="124">
        <f>('Executive_Summary(Worst)'!$I40/12)*(1+Expense_Increase3)^(CI$3-1)</f>
        <v>0</v>
      </c>
      <c r="CJ43" s="124">
        <f>('Executive_Summary(Worst)'!$I40/12)*(1+Expense_Increase3)^(CJ$3-1)</f>
        <v>0</v>
      </c>
      <c r="CK43" s="124">
        <f>('Executive_Summary(Worst)'!$I40/12)*(1+Expense_Increase3)^(CK$3-1)</f>
        <v>0</v>
      </c>
      <c r="CL43" s="124">
        <f>('Executive_Summary(Worst)'!$I40/12)*(1+Expense_Increase3)^(CL$3-1)</f>
        <v>0</v>
      </c>
      <c r="CM43" s="124">
        <f>('Executive_Summary(Worst)'!$I40/12)*(1+Expense_Increase3)^(CM$3-1)</f>
        <v>0</v>
      </c>
      <c r="CN43" s="124">
        <f>('Executive_Summary(Worst)'!$I40/12)*(1+Expense_Increase3)^(CN$3-1)</f>
        <v>0</v>
      </c>
      <c r="CO43" s="124">
        <f>('Executive_Summary(Worst)'!$I40/12)*(1+Expense_Increase3)^(CO$3-1)</f>
        <v>0</v>
      </c>
      <c r="CP43" s="124">
        <f>('Executive_Summary(Worst)'!$I40/12)*(1+Expense_Increase3)^(CP$3-1)</f>
        <v>0</v>
      </c>
      <c r="CQ43" s="124">
        <f>('Executive_Summary(Worst)'!$I40/12)*(1+Expense_Increase3)^(CQ$3-1)</f>
        <v>0</v>
      </c>
      <c r="CR43" s="124">
        <f>('Executive_Summary(Worst)'!$I40/12)*(1+Expense_Increase3)^(CR$3-1)</f>
        <v>0</v>
      </c>
      <c r="CS43" s="124">
        <f>('Executive_Summary(Worst)'!$I40/12)*(1+Expense_Increase3)^(CS$3-1)</f>
        <v>0</v>
      </c>
      <c r="CT43" s="124">
        <f>('Executive_Summary(Worst)'!$I40/12)*(1+Expense_Increase3)^(CT$3-1)</f>
        <v>0</v>
      </c>
      <c r="CU43" s="124">
        <f>('Executive_Summary(Worst)'!$I40/12)*(1+Expense_Increase3)^(CU$3-1)</f>
        <v>0</v>
      </c>
      <c r="CV43" s="124">
        <f>('Executive_Summary(Worst)'!$I40/12)*(1+Expense_Increase3)^(CV$3-1)</f>
        <v>0</v>
      </c>
      <c r="CW43" s="124">
        <f>('Executive_Summary(Worst)'!$I40/12)*(1+Expense_Increase3)^(CW$3-1)</f>
        <v>0</v>
      </c>
      <c r="CX43" s="124">
        <f>('Executive_Summary(Worst)'!$I40/12)*(1+Expense_Increase3)^(CX$3-1)</f>
        <v>0</v>
      </c>
      <c r="CY43" s="124">
        <f>('Executive_Summary(Worst)'!$I40/12)*(1+Expense_Increase3)^(CY$3-1)</f>
        <v>0</v>
      </c>
      <c r="CZ43" s="124">
        <f>('Executive_Summary(Worst)'!$I40/12)*(1+Expense_Increase3)^(CZ$3-1)</f>
        <v>0</v>
      </c>
      <c r="DA43" s="124">
        <f>('Executive_Summary(Worst)'!$I40/12)*(1+Expense_Increase3)^(DA$3-1)</f>
        <v>0</v>
      </c>
      <c r="DB43" s="124">
        <f>('Executive_Summary(Worst)'!$I40/12)*(1+Expense_Increase3)^(DB$3-1)</f>
        <v>0</v>
      </c>
      <c r="DC43" s="124">
        <f>('Executive_Summary(Worst)'!$I40/12)*(1+Expense_Increase3)^(DC$3-1)</f>
        <v>0</v>
      </c>
      <c r="DD43" s="124">
        <f>('Executive_Summary(Worst)'!$I40/12)*(1+Expense_Increase3)^(DD$3-1)</f>
        <v>0</v>
      </c>
      <c r="DE43" s="124">
        <f>('Executive_Summary(Worst)'!$I40/12)*(1+Expense_Increase3)^(DE$3-1)</f>
        <v>0</v>
      </c>
      <c r="DF43" s="124">
        <f>('Executive_Summary(Worst)'!$I40/12)*(1+Expense_Increase3)^(DF$3-1)</f>
        <v>0</v>
      </c>
      <c r="DG43" s="124">
        <f>('Executive_Summary(Worst)'!$I40/12)*(1+Expense_Increase3)^(DG$3-1)</f>
        <v>0</v>
      </c>
      <c r="DH43" s="124">
        <f>('Executive_Summary(Worst)'!$I40/12)*(1+Expense_Increase3)^(DH$3-1)</f>
        <v>0</v>
      </c>
      <c r="DI43" s="124">
        <f>('Executive_Summary(Worst)'!$I40/12)*(1+Expense_Increase3)^(DI$3-1)</f>
        <v>0</v>
      </c>
      <c r="DJ43" s="124">
        <f>('Executive_Summary(Worst)'!$I40/12)*(1+Expense_Increase3)^(DJ$3-1)</f>
        <v>0</v>
      </c>
      <c r="DK43" s="124">
        <f>('Executive_Summary(Worst)'!$I40/12)*(1+Expense_Increase3)^(DK$3-1)</f>
        <v>0</v>
      </c>
      <c r="DL43" s="124">
        <f>('Executive_Summary(Worst)'!$I40/12)*(1+Expense_Increase3)^(DL$3-1)</f>
        <v>0</v>
      </c>
      <c r="DM43" s="124">
        <f>('Executive_Summary(Worst)'!$I40/12)*(1+Expense_Increase3)^(DM$3-1)</f>
        <v>0</v>
      </c>
      <c r="DN43" s="124">
        <f>('Executive_Summary(Worst)'!$I40/12)*(1+Expense_Increase3)^(DN$3-1)</f>
        <v>0</v>
      </c>
      <c r="DO43" s="124">
        <f>('Executive_Summary(Worst)'!$I40/12)*(1+Expense_Increase3)^(DO$3-1)</f>
        <v>0</v>
      </c>
      <c r="DP43" s="124">
        <f>('Executive_Summary(Worst)'!$I40/12)*(1+Expense_Increase3)^(DP$3-1)</f>
        <v>0</v>
      </c>
      <c r="DQ43" s="124">
        <f>('Executive_Summary(Worst)'!$I40/12)*(1+Expense_Increase3)^(DQ$3-1)</f>
        <v>0</v>
      </c>
      <c r="DR43" s="124">
        <f>('Executive_Summary(Worst)'!$I40/12)*(1+Expense_Increase3)^(DR$3-1)</f>
        <v>0</v>
      </c>
      <c r="DS43" s="124">
        <f>('Executive_Summary(Worst)'!$I40/12)*(1+Expense_Increase3)^(DS$3-1)</f>
        <v>0</v>
      </c>
      <c r="DT43" s="124">
        <f>('Executive_Summary(Worst)'!$I40/12)*(1+Expense_Increase3)^(DT$3-1)</f>
        <v>0</v>
      </c>
      <c r="DU43" s="124">
        <f>('Executive_Summary(Worst)'!$I40/12)*(1+Expense_Increase3)^(DU$3-1)</f>
        <v>0</v>
      </c>
      <c r="DV43" s="124">
        <f>('Executive_Summary(Worst)'!$I40/12)*(1+Expense_Increase3)^(DV$3-1)</f>
        <v>0</v>
      </c>
      <c r="DW43" s="124">
        <f>('Executive_Summary(Worst)'!$I40/12)*(1+Expense_Increase3)^(DW$3-1)</f>
        <v>0</v>
      </c>
      <c r="DX43" s="124">
        <f>('Executive_Summary(Worst)'!$I40/12)*(1+Expense_Increase3)^(DX$3-1)</f>
        <v>0</v>
      </c>
      <c r="DY43" s="124">
        <f>('Executive_Summary(Worst)'!$I40/12)*(1+Expense_Increase3)^(DY$3-1)</f>
        <v>0</v>
      </c>
      <c r="DZ43" s="124">
        <f>('Executive_Summary(Worst)'!$I40/12)*(1+Expense_Increase3)^(DZ$3-1)</f>
        <v>0</v>
      </c>
      <c r="EA43" s="124">
        <f>('Executive_Summary(Worst)'!$I40/12)*(1+Expense_Increase3)^(EA$3-1)</f>
        <v>0</v>
      </c>
      <c r="EB43" s="124">
        <f>('Executive_Summary(Worst)'!$I40/12)*(1+Expense_Increase3)^(EB$3-1)</f>
        <v>0</v>
      </c>
      <c r="EC43" s="124">
        <f>('Executive_Summary(Worst)'!$I40/12)*(1+Expense_Increase3)^(EC$3-1)</f>
        <v>0</v>
      </c>
      <c r="ED43" s="124">
        <f>('Executive_Summary(Worst)'!$I40/12)*(1+Expense_Increase3)^(ED$3-1)</f>
        <v>0</v>
      </c>
      <c r="EE43" s="124">
        <f>('Executive_Summary(Worst)'!$I40/12)*(1+Expense_Increase3)^(EE$3-1)</f>
        <v>0</v>
      </c>
      <c r="EF43" s="124">
        <f>('Executive_Summary(Worst)'!$I40/12)*(1+Expense_Increase3)^(EF$3-1)</f>
        <v>0</v>
      </c>
      <c r="EG43" s="124">
        <f>('Executive_Summary(Worst)'!$I40/12)*(1+Expense_Increase3)^(EG$3-1)</f>
        <v>0</v>
      </c>
      <c r="EH43" s="124">
        <f>('Executive_Summary(Worst)'!$I40/12)*(1+Expense_Increase3)^(EH$3-1)</f>
        <v>0</v>
      </c>
      <c r="EI43" s="124">
        <f>('Executive_Summary(Worst)'!$I40/12)*(1+Expense_Increase3)^(EI$3-1)</f>
        <v>0</v>
      </c>
      <c r="EJ43" s="124">
        <f>('Executive_Summary(Worst)'!$I40/12)*(1+Expense_Increase3)^(EJ$3-1)</f>
        <v>0</v>
      </c>
      <c r="EK43" s="124">
        <f>('Executive_Summary(Worst)'!$I40/12)*(1+Expense_Increase3)^(EK$3-1)</f>
        <v>0</v>
      </c>
      <c r="EL43" s="124">
        <f>('Executive_Summary(Worst)'!$I40/12)*(1+Expense_Increase3)^(EL$3-1)</f>
        <v>0</v>
      </c>
      <c r="EM43" s="124">
        <f>('Executive_Summary(Worst)'!$I40/12)*(1+Expense_Increase3)^(EM$3-1)</f>
        <v>0</v>
      </c>
      <c r="EN43" s="124">
        <f>('Executive_Summary(Worst)'!$I40/12)*(1+Expense_Increase3)^(EN$3-1)</f>
        <v>0</v>
      </c>
      <c r="EO43" s="124">
        <f>('Executive_Summary(Worst)'!$I40/12)*(1+Expense_Increase3)^(EO$3-1)</f>
        <v>0</v>
      </c>
      <c r="EP43" s="124">
        <f>('Executive_Summary(Worst)'!$I40/12)*(1+Expense_Increase3)^(EP$3-1)</f>
        <v>0</v>
      </c>
      <c r="EQ43" s="27"/>
    </row>
    <row r="44" spans="2:147" ht="15.75" customHeight="1" x14ac:dyDescent="0.2">
      <c r="B44" s="160" t="str">
        <f>Executive_Summary!F41</f>
        <v xml:space="preserve">Repairs &amp; Maintenance: </v>
      </c>
      <c r="Z44" s="3"/>
      <c r="AA44" s="124">
        <f>('Executive_Summary(Worst)'!$I41/12)*(1+Expense_Increase3)^(AA$3-1)</f>
        <v>0</v>
      </c>
      <c r="AB44" s="124">
        <f>('Executive_Summary(Worst)'!$I41/12)*(1+Expense_Increase3)^(AB$3-1)</f>
        <v>0</v>
      </c>
      <c r="AC44" s="124">
        <f>('Executive_Summary(Worst)'!$I41/12)*(1+Expense_Increase3)^(AC$3-1)</f>
        <v>0</v>
      </c>
      <c r="AD44" s="124">
        <f>('Executive_Summary(Worst)'!$I41/12)*(1+Expense_Increase3)^(AD$3-1)</f>
        <v>0</v>
      </c>
      <c r="AE44" s="124">
        <f>('Executive_Summary(Worst)'!$I41/12)*(1+Expense_Increase3)^(AE$3-1)</f>
        <v>0</v>
      </c>
      <c r="AF44" s="124">
        <f>('Executive_Summary(Worst)'!$I41/12)*(1+Expense_Increase3)^(AF$3-1)</f>
        <v>0</v>
      </c>
      <c r="AG44" s="124">
        <f>('Executive_Summary(Worst)'!$I41/12)*(1+Expense_Increase3)^(AG$3-1)</f>
        <v>0</v>
      </c>
      <c r="AH44" s="124">
        <f>('Executive_Summary(Worst)'!$I41/12)*(1+Expense_Increase3)^(AH$3-1)</f>
        <v>0</v>
      </c>
      <c r="AI44" s="124">
        <f>('Executive_Summary(Worst)'!$I41/12)*(1+Expense_Increase3)^(AI$3-1)</f>
        <v>0</v>
      </c>
      <c r="AJ44" s="124">
        <f>('Executive_Summary(Worst)'!$I41/12)*(1+Expense_Increase3)^(AJ$3-1)</f>
        <v>0</v>
      </c>
      <c r="AK44" s="124">
        <f>('Executive_Summary(Worst)'!$I41/12)*(1+Expense_Increase3)^(AK$3-1)</f>
        <v>0</v>
      </c>
      <c r="AL44" s="124">
        <f>('Executive_Summary(Worst)'!$I41/12)*(1+Expense_Increase3)^(AL$3-1)</f>
        <v>0</v>
      </c>
      <c r="AM44" s="124">
        <f>('Executive_Summary(Worst)'!$I41/12)*(1+Expense_Increase3)^(AM$3-1)</f>
        <v>0</v>
      </c>
      <c r="AN44" s="124">
        <f>('Executive_Summary(Worst)'!$I41/12)*(1+Expense_Increase3)^(AN$3-1)</f>
        <v>0</v>
      </c>
      <c r="AO44" s="124">
        <f>('Executive_Summary(Worst)'!$I41/12)*(1+Expense_Increase3)^(AO$3-1)</f>
        <v>0</v>
      </c>
      <c r="AP44" s="124">
        <f>('Executive_Summary(Worst)'!$I41/12)*(1+Expense_Increase3)^(AP$3-1)</f>
        <v>0</v>
      </c>
      <c r="AQ44" s="124">
        <f>('Executive_Summary(Worst)'!$I41/12)*(1+Expense_Increase3)^(AQ$3-1)</f>
        <v>0</v>
      </c>
      <c r="AR44" s="124">
        <f>('Executive_Summary(Worst)'!$I41/12)*(1+Expense_Increase3)^(AR$3-1)</f>
        <v>0</v>
      </c>
      <c r="AS44" s="124">
        <f>('Executive_Summary(Worst)'!$I41/12)*(1+Expense_Increase3)^(AS$3-1)</f>
        <v>0</v>
      </c>
      <c r="AT44" s="124">
        <f>('Executive_Summary(Worst)'!$I41/12)*(1+Expense_Increase3)^(AT$3-1)</f>
        <v>0</v>
      </c>
      <c r="AU44" s="124">
        <f>('Executive_Summary(Worst)'!$I41/12)*(1+Expense_Increase3)^(AU$3-1)</f>
        <v>0</v>
      </c>
      <c r="AV44" s="124">
        <f>('Executive_Summary(Worst)'!$I41/12)*(1+Expense_Increase3)^(AV$3-1)</f>
        <v>0</v>
      </c>
      <c r="AW44" s="124">
        <f>('Executive_Summary(Worst)'!$I41/12)*(1+Expense_Increase3)^(AW$3-1)</f>
        <v>0</v>
      </c>
      <c r="AX44" s="124">
        <f>('Executive_Summary(Worst)'!$I41/12)*(1+Expense_Increase3)^(AX$3-1)</f>
        <v>0</v>
      </c>
      <c r="AY44" s="124">
        <f>('Executive_Summary(Worst)'!$I41/12)*(1+Expense_Increase3)^(AY$3-1)</f>
        <v>0</v>
      </c>
      <c r="AZ44" s="124">
        <f>('Executive_Summary(Worst)'!$I41/12)*(1+Expense_Increase3)^(AZ$3-1)</f>
        <v>0</v>
      </c>
      <c r="BA44" s="124">
        <f>('Executive_Summary(Worst)'!$I41/12)*(1+Expense_Increase3)^(BA$3-1)</f>
        <v>0</v>
      </c>
      <c r="BB44" s="124">
        <f>('Executive_Summary(Worst)'!$I41/12)*(1+Expense_Increase3)^(BB$3-1)</f>
        <v>0</v>
      </c>
      <c r="BC44" s="124">
        <f>('Executive_Summary(Worst)'!$I41/12)*(1+Expense_Increase3)^(BC$3-1)</f>
        <v>0</v>
      </c>
      <c r="BD44" s="124">
        <f>('Executive_Summary(Worst)'!$I41/12)*(1+Expense_Increase3)^(BD$3-1)</f>
        <v>0</v>
      </c>
      <c r="BE44" s="124">
        <f>('Executive_Summary(Worst)'!$I41/12)*(1+Expense_Increase3)^(BE$3-1)</f>
        <v>0</v>
      </c>
      <c r="BF44" s="124">
        <f>('Executive_Summary(Worst)'!$I41/12)*(1+Expense_Increase3)^(BF$3-1)</f>
        <v>0</v>
      </c>
      <c r="BG44" s="124">
        <f>('Executive_Summary(Worst)'!$I41/12)*(1+Expense_Increase3)^(BG$3-1)</f>
        <v>0</v>
      </c>
      <c r="BH44" s="124">
        <f>('Executive_Summary(Worst)'!$I41/12)*(1+Expense_Increase3)^(BH$3-1)</f>
        <v>0</v>
      </c>
      <c r="BI44" s="124">
        <f>('Executive_Summary(Worst)'!$I41/12)*(1+Expense_Increase3)^(BI$3-1)</f>
        <v>0</v>
      </c>
      <c r="BJ44" s="124">
        <f>('Executive_Summary(Worst)'!$I41/12)*(1+Expense_Increase3)^(BJ$3-1)</f>
        <v>0</v>
      </c>
      <c r="BK44" s="124">
        <f>('Executive_Summary(Worst)'!$I41/12)*(1+Expense_Increase3)^(BK$3-1)</f>
        <v>0</v>
      </c>
      <c r="BL44" s="124">
        <f>('Executive_Summary(Worst)'!$I41/12)*(1+Expense_Increase3)^(BL$3-1)</f>
        <v>0</v>
      </c>
      <c r="BM44" s="124">
        <f>('Executive_Summary(Worst)'!$I41/12)*(1+Expense_Increase3)^(BM$3-1)</f>
        <v>0</v>
      </c>
      <c r="BN44" s="124">
        <f>('Executive_Summary(Worst)'!$I41/12)*(1+Expense_Increase3)^(BN$3-1)</f>
        <v>0</v>
      </c>
      <c r="BO44" s="124">
        <f>('Executive_Summary(Worst)'!$I41/12)*(1+Expense_Increase3)^(BO$3-1)</f>
        <v>0</v>
      </c>
      <c r="BP44" s="124">
        <f>('Executive_Summary(Worst)'!$I41/12)*(1+Expense_Increase3)^(BP$3-1)</f>
        <v>0</v>
      </c>
      <c r="BQ44" s="124">
        <f>('Executive_Summary(Worst)'!$I41/12)*(1+Expense_Increase3)^(BQ$3-1)</f>
        <v>0</v>
      </c>
      <c r="BR44" s="124">
        <f>('Executive_Summary(Worst)'!$I41/12)*(1+Expense_Increase3)^(BR$3-1)</f>
        <v>0</v>
      </c>
      <c r="BS44" s="124">
        <f>('Executive_Summary(Worst)'!$I41/12)*(1+Expense_Increase3)^(BS$3-1)</f>
        <v>0</v>
      </c>
      <c r="BT44" s="124">
        <f>('Executive_Summary(Worst)'!$I41/12)*(1+Expense_Increase3)^(BT$3-1)</f>
        <v>0</v>
      </c>
      <c r="BU44" s="124">
        <f>('Executive_Summary(Worst)'!$I41/12)*(1+Expense_Increase3)^(BU$3-1)</f>
        <v>0</v>
      </c>
      <c r="BV44" s="124">
        <f>('Executive_Summary(Worst)'!$I41/12)*(1+Expense_Increase3)^(BV$3-1)</f>
        <v>0</v>
      </c>
      <c r="BW44" s="124">
        <f>('Executive_Summary(Worst)'!$I41/12)*(1+Expense_Increase3)^(BW$3-1)</f>
        <v>0</v>
      </c>
      <c r="BX44" s="124">
        <f>('Executive_Summary(Worst)'!$I41/12)*(1+Expense_Increase3)^(BX$3-1)</f>
        <v>0</v>
      </c>
      <c r="BY44" s="124">
        <f>('Executive_Summary(Worst)'!$I41/12)*(1+Expense_Increase3)^(BY$3-1)</f>
        <v>0</v>
      </c>
      <c r="BZ44" s="124">
        <f>('Executive_Summary(Worst)'!$I41/12)*(1+Expense_Increase3)^(BZ$3-1)</f>
        <v>0</v>
      </c>
      <c r="CA44" s="124">
        <f>('Executive_Summary(Worst)'!$I41/12)*(1+Expense_Increase3)^(CA$3-1)</f>
        <v>0</v>
      </c>
      <c r="CB44" s="124">
        <f>('Executive_Summary(Worst)'!$I41/12)*(1+Expense_Increase3)^(CB$3-1)</f>
        <v>0</v>
      </c>
      <c r="CC44" s="124">
        <f>('Executive_Summary(Worst)'!$I41/12)*(1+Expense_Increase3)^(CC$3-1)</f>
        <v>0</v>
      </c>
      <c r="CD44" s="124">
        <f>('Executive_Summary(Worst)'!$I41/12)*(1+Expense_Increase3)^(CD$3-1)</f>
        <v>0</v>
      </c>
      <c r="CE44" s="124">
        <f>('Executive_Summary(Worst)'!$I41/12)*(1+Expense_Increase3)^(CE$3-1)</f>
        <v>0</v>
      </c>
      <c r="CF44" s="124">
        <f>('Executive_Summary(Worst)'!$I41/12)*(1+Expense_Increase3)^(CF$3-1)</f>
        <v>0</v>
      </c>
      <c r="CG44" s="124">
        <f>('Executive_Summary(Worst)'!$I41/12)*(1+Expense_Increase3)^(CG$3-1)</f>
        <v>0</v>
      </c>
      <c r="CH44" s="124">
        <f>('Executive_Summary(Worst)'!$I41/12)*(1+Expense_Increase3)^(CH$3-1)</f>
        <v>0</v>
      </c>
      <c r="CI44" s="124">
        <f>('Executive_Summary(Worst)'!$I41/12)*(1+Expense_Increase3)^(CI$3-1)</f>
        <v>0</v>
      </c>
      <c r="CJ44" s="124">
        <f>('Executive_Summary(Worst)'!$I41/12)*(1+Expense_Increase3)^(CJ$3-1)</f>
        <v>0</v>
      </c>
      <c r="CK44" s="124">
        <f>('Executive_Summary(Worst)'!$I41/12)*(1+Expense_Increase3)^(CK$3-1)</f>
        <v>0</v>
      </c>
      <c r="CL44" s="124">
        <f>('Executive_Summary(Worst)'!$I41/12)*(1+Expense_Increase3)^(CL$3-1)</f>
        <v>0</v>
      </c>
      <c r="CM44" s="124">
        <f>('Executive_Summary(Worst)'!$I41/12)*(1+Expense_Increase3)^(CM$3-1)</f>
        <v>0</v>
      </c>
      <c r="CN44" s="124">
        <f>('Executive_Summary(Worst)'!$I41/12)*(1+Expense_Increase3)^(CN$3-1)</f>
        <v>0</v>
      </c>
      <c r="CO44" s="124">
        <f>('Executive_Summary(Worst)'!$I41/12)*(1+Expense_Increase3)^(CO$3-1)</f>
        <v>0</v>
      </c>
      <c r="CP44" s="124">
        <f>('Executive_Summary(Worst)'!$I41/12)*(1+Expense_Increase3)^(CP$3-1)</f>
        <v>0</v>
      </c>
      <c r="CQ44" s="124">
        <f>('Executive_Summary(Worst)'!$I41/12)*(1+Expense_Increase3)^(CQ$3-1)</f>
        <v>0</v>
      </c>
      <c r="CR44" s="124">
        <f>('Executive_Summary(Worst)'!$I41/12)*(1+Expense_Increase3)^(CR$3-1)</f>
        <v>0</v>
      </c>
      <c r="CS44" s="124">
        <f>('Executive_Summary(Worst)'!$I41/12)*(1+Expense_Increase3)^(CS$3-1)</f>
        <v>0</v>
      </c>
      <c r="CT44" s="124">
        <f>('Executive_Summary(Worst)'!$I41/12)*(1+Expense_Increase3)^(CT$3-1)</f>
        <v>0</v>
      </c>
      <c r="CU44" s="124">
        <f>('Executive_Summary(Worst)'!$I41/12)*(1+Expense_Increase3)^(CU$3-1)</f>
        <v>0</v>
      </c>
      <c r="CV44" s="124">
        <f>('Executive_Summary(Worst)'!$I41/12)*(1+Expense_Increase3)^(CV$3-1)</f>
        <v>0</v>
      </c>
      <c r="CW44" s="124">
        <f>('Executive_Summary(Worst)'!$I41/12)*(1+Expense_Increase3)^(CW$3-1)</f>
        <v>0</v>
      </c>
      <c r="CX44" s="124">
        <f>('Executive_Summary(Worst)'!$I41/12)*(1+Expense_Increase3)^(CX$3-1)</f>
        <v>0</v>
      </c>
      <c r="CY44" s="124">
        <f>('Executive_Summary(Worst)'!$I41/12)*(1+Expense_Increase3)^(CY$3-1)</f>
        <v>0</v>
      </c>
      <c r="CZ44" s="124">
        <f>('Executive_Summary(Worst)'!$I41/12)*(1+Expense_Increase3)^(CZ$3-1)</f>
        <v>0</v>
      </c>
      <c r="DA44" s="124">
        <f>('Executive_Summary(Worst)'!$I41/12)*(1+Expense_Increase3)^(DA$3-1)</f>
        <v>0</v>
      </c>
      <c r="DB44" s="124">
        <f>('Executive_Summary(Worst)'!$I41/12)*(1+Expense_Increase3)^(DB$3-1)</f>
        <v>0</v>
      </c>
      <c r="DC44" s="124">
        <f>('Executive_Summary(Worst)'!$I41/12)*(1+Expense_Increase3)^(DC$3-1)</f>
        <v>0</v>
      </c>
      <c r="DD44" s="124">
        <f>('Executive_Summary(Worst)'!$I41/12)*(1+Expense_Increase3)^(DD$3-1)</f>
        <v>0</v>
      </c>
      <c r="DE44" s="124">
        <f>('Executive_Summary(Worst)'!$I41/12)*(1+Expense_Increase3)^(DE$3-1)</f>
        <v>0</v>
      </c>
      <c r="DF44" s="124">
        <f>('Executive_Summary(Worst)'!$I41/12)*(1+Expense_Increase3)^(DF$3-1)</f>
        <v>0</v>
      </c>
      <c r="DG44" s="124">
        <f>('Executive_Summary(Worst)'!$I41/12)*(1+Expense_Increase3)^(DG$3-1)</f>
        <v>0</v>
      </c>
      <c r="DH44" s="124">
        <f>('Executive_Summary(Worst)'!$I41/12)*(1+Expense_Increase3)^(DH$3-1)</f>
        <v>0</v>
      </c>
      <c r="DI44" s="124">
        <f>('Executive_Summary(Worst)'!$I41/12)*(1+Expense_Increase3)^(DI$3-1)</f>
        <v>0</v>
      </c>
      <c r="DJ44" s="124">
        <f>('Executive_Summary(Worst)'!$I41/12)*(1+Expense_Increase3)^(DJ$3-1)</f>
        <v>0</v>
      </c>
      <c r="DK44" s="124">
        <f>('Executive_Summary(Worst)'!$I41/12)*(1+Expense_Increase3)^(DK$3-1)</f>
        <v>0</v>
      </c>
      <c r="DL44" s="124">
        <f>('Executive_Summary(Worst)'!$I41/12)*(1+Expense_Increase3)^(DL$3-1)</f>
        <v>0</v>
      </c>
      <c r="DM44" s="124">
        <f>('Executive_Summary(Worst)'!$I41/12)*(1+Expense_Increase3)^(DM$3-1)</f>
        <v>0</v>
      </c>
      <c r="DN44" s="124">
        <f>('Executive_Summary(Worst)'!$I41/12)*(1+Expense_Increase3)^(DN$3-1)</f>
        <v>0</v>
      </c>
      <c r="DO44" s="124">
        <f>('Executive_Summary(Worst)'!$I41/12)*(1+Expense_Increase3)^(DO$3-1)</f>
        <v>0</v>
      </c>
      <c r="DP44" s="124">
        <f>('Executive_Summary(Worst)'!$I41/12)*(1+Expense_Increase3)^(DP$3-1)</f>
        <v>0</v>
      </c>
      <c r="DQ44" s="124">
        <f>('Executive_Summary(Worst)'!$I41/12)*(1+Expense_Increase3)^(DQ$3-1)</f>
        <v>0</v>
      </c>
      <c r="DR44" s="124">
        <f>('Executive_Summary(Worst)'!$I41/12)*(1+Expense_Increase3)^(DR$3-1)</f>
        <v>0</v>
      </c>
      <c r="DS44" s="124">
        <f>('Executive_Summary(Worst)'!$I41/12)*(1+Expense_Increase3)^(DS$3-1)</f>
        <v>0</v>
      </c>
      <c r="DT44" s="124">
        <f>('Executive_Summary(Worst)'!$I41/12)*(1+Expense_Increase3)^(DT$3-1)</f>
        <v>0</v>
      </c>
      <c r="DU44" s="124">
        <f>('Executive_Summary(Worst)'!$I41/12)*(1+Expense_Increase3)^(DU$3-1)</f>
        <v>0</v>
      </c>
      <c r="DV44" s="124">
        <f>('Executive_Summary(Worst)'!$I41/12)*(1+Expense_Increase3)^(DV$3-1)</f>
        <v>0</v>
      </c>
      <c r="DW44" s="124">
        <f>('Executive_Summary(Worst)'!$I41/12)*(1+Expense_Increase3)^(DW$3-1)</f>
        <v>0</v>
      </c>
      <c r="DX44" s="124">
        <f>('Executive_Summary(Worst)'!$I41/12)*(1+Expense_Increase3)^(DX$3-1)</f>
        <v>0</v>
      </c>
      <c r="DY44" s="124">
        <f>('Executive_Summary(Worst)'!$I41/12)*(1+Expense_Increase3)^(DY$3-1)</f>
        <v>0</v>
      </c>
      <c r="DZ44" s="124">
        <f>('Executive_Summary(Worst)'!$I41/12)*(1+Expense_Increase3)^(DZ$3-1)</f>
        <v>0</v>
      </c>
      <c r="EA44" s="124">
        <f>('Executive_Summary(Worst)'!$I41/12)*(1+Expense_Increase3)^(EA$3-1)</f>
        <v>0</v>
      </c>
      <c r="EB44" s="124">
        <f>('Executive_Summary(Worst)'!$I41/12)*(1+Expense_Increase3)^(EB$3-1)</f>
        <v>0</v>
      </c>
      <c r="EC44" s="124">
        <f>('Executive_Summary(Worst)'!$I41/12)*(1+Expense_Increase3)^(EC$3-1)</f>
        <v>0</v>
      </c>
      <c r="ED44" s="124">
        <f>('Executive_Summary(Worst)'!$I41/12)*(1+Expense_Increase3)^(ED$3-1)</f>
        <v>0</v>
      </c>
      <c r="EE44" s="124">
        <f>('Executive_Summary(Worst)'!$I41/12)*(1+Expense_Increase3)^(EE$3-1)</f>
        <v>0</v>
      </c>
      <c r="EF44" s="124">
        <f>('Executive_Summary(Worst)'!$I41/12)*(1+Expense_Increase3)^(EF$3-1)</f>
        <v>0</v>
      </c>
      <c r="EG44" s="124">
        <f>('Executive_Summary(Worst)'!$I41/12)*(1+Expense_Increase3)^(EG$3-1)</f>
        <v>0</v>
      </c>
      <c r="EH44" s="124">
        <f>('Executive_Summary(Worst)'!$I41/12)*(1+Expense_Increase3)^(EH$3-1)</f>
        <v>0</v>
      </c>
      <c r="EI44" s="124">
        <f>('Executive_Summary(Worst)'!$I41/12)*(1+Expense_Increase3)^(EI$3-1)</f>
        <v>0</v>
      </c>
      <c r="EJ44" s="124">
        <f>('Executive_Summary(Worst)'!$I41/12)*(1+Expense_Increase3)^(EJ$3-1)</f>
        <v>0</v>
      </c>
      <c r="EK44" s="124">
        <f>('Executive_Summary(Worst)'!$I41/12)*(1+Expense_Increase3)^(EK$3-1)</f>
        <v>0</v>
      </c>
      <c r="EL44" s="124">
        <f>('Executive_Summary(Worst)'!$I41/12)*(1+Expense_Increase3)^(EL$3-1)</f>
        <v>0</v>
      </c>
      <c r="EM44" s="124">
        <f>('Executive_Summary(Worst)'!$I41/12)*(1+Expense_Increase3)^(EM$3-1)</f>
        <v>0</v>
      </c>
      <c r="EN44" s="124">
        <f>('Executive_Summary(Worst)'!$I41/12)*(1+Expense_Increase3)^(EN$3-1)</f>
        <v>0</v>
      </c>
      <c r="EO44" s="124">
        <f>('Executive_Summary(Worst)'!$I41/12)*(1+Expense_Increase3)^(EO$3-1)</f>
        <v>0</v>
      </c>
      <c r="EP44" s="124">
        <f>('Executive_Summary(Worst)'!$I41/12)*(1+Expense_Increase3)^(EP$3-1)</f>
        <v>0</v>
      </c>
      <c r="EQ44" s="27"/>
    </row>
    <row r="45" spans="2:147" ht="15.75" customHeight="1" x14ac:dyDescent="0.2">
      <c r="B45" s="161" t="str">
        <f>Executive_Summary!F42</f>
        <v>Supplies</v>
      </c>
      <c r="Z45" s="3"/>
      <c r="AA45" s="124">
        <f>('Executive_Summary(Worst)'!$I42/12)*(1+Expense_Increase3)^(AA$3-1)</f>
        <v>1500</v>
      </c>
      <c r="AB45" s="124">
        <f>('Executive_Summary(Worst)'!$I42/12)*(1+Expense_Increase3)^(AB$3-1)</f>
        <v>1500</v>
      </c>
      <c r="AC45" s="124">
        <f>('Executive_Summary(Worst)'!$I42/12)*(1+Expense_Increase3)^(AC$3-1)</f>
        <v>1500</v>
      </c>
      <c r="AD45" s="124">
        <f>('Executive_Summary(Worst)'!$I42/12)*(1+Expense_Increase3)^(AD$3-1)</f>
        <v>1500</v>
      </c>
      <c r="AE45" s="124">
        <f>('Executive_Summary(Worst)'!$I42/12)*(1+Expense_Increase3)^(AE$3-1)</f>
        <v>1500</v>
      </c>
      <c r="AF45" s="124">
        <f>('Executive_Summary(Worst)'!$I42/12)*(1+Expense_Increase3)^(AF$3-1)</f>
        <v>1500</v>
      </c>
      <c r="AG45" s="124">
        <f>('Executive_Summary(Worst)'!$I42/12)*(1+Expense_Increase3)^(AG$3-1)</f>
        <v>1500</v>
      </c>
      <c r="AH45" s="124">
        <f>('Executive_Summary(Worst)'!$I42/12)*(1+Expense_Increase3)^(AH$3-1)</f>
        <v>1500</v>
      </c>
      <c r="AI45" s="124">
        <f>('Executive_Summary(Worst)'!$I42/12)*(1+Expense_Increase3)^(AI$3-1)</f>
        <v>1500</v>
      </c>
      <c r="AJ45" s="124">
        <f>('Executive_Summary(Worst)'!$I42/12)*(1+Expense_Increase3)^(AJ$3-1)</f>
        <v>1500</v>
      </c>
      <c r="AK45" s="124">
        <f>('Executive_Summary(Worst)'!$I42/12)*(1+Expense_Increase3)^(AK$3-1)</f>
        <v>1500</v>
      </c>
      <c r="AL45" s="124">
        <f>('Executive_Summary(Worst)'!$I42/12)*(1+Expense_Increase3)^(AL$3-1)</f>
        <v>1500</v>
      </c>
      <c r="AM45" s="124">
        <f>('Executive_Summary(Worst)'!$I42/12)*(1+Expense_Increase3)^(AM$3-1)</f>
        <v>1537.4999999999998</v>
      </c>
      <c r="AN45" s="124">
        <f>('Executive_Summary(Worst)'!$I42/12)*(1+Expense_Increase3)^(AN$3-1)</f>
        <v>1537.4999999999998</v>
      </c>
      <c r="AO45" s="124">
        <f>('Executive_Summary(Worst)'!$I42/12)*(1+Expense_Increase3)^(AO$3-1)</f>
        <v>1537.4999999999998</v>
      </c>
      <c r="AP45" s="124">
        <f>('Executive_Summary(Worst)'!$I42/12)*(1+Expense_Increase3)^(AP$3-1)</f>
        <v>1537.4999999999998</v>
      </c>
      <c r="AQ45" s="124">
        <f>('Executive_Summary(Worst)'!$I42/12)*(1+Expense_Increase3)^(AQ$3-1)</f>
        <v>1537.4999999999998</v>
      </c>
      <c r="AR45" s="124">
        <f>('Executive_Summary(Worst)'!$I42/12)*(1+Expense_Increase3)^(AR$3-1)</f>
        <v>1537.4999999999998</v>
      </c>
      <c r="AS45" s="124">
        <f>('Executive_Summary(Worst)'!$I42/12)*(1+Expense_Increase3)^(AS$3-1)</f>
        <v>1537.4999999999998</v>
      </c>
      <c r="AT45" s="124">
        <f>('Executive_Summary(Worst)'!$I42/12)*(1+Expense_Increase3)^(AT$3-1)</f>
        <v>1537.4999999999998</v>
      </c>
      <c r="AU45" s="124">
        <f>('Executive_Summary(Worst)'!$I42/12)*(1+Expense_Increase3)^(AU$3-1)</f>
        <v>1537.4999999999998</v>
      </c>
      <c r="AV45" s="124">
        <f>('Executive_Summary(Worst)'!$I42/12)*(1+Expense_Increase3)^(AV$3-1)</f>
        <v>1537.4999999999998</v>
      </c>
      <c r="AW45" s="124">
        <f>('Executive_Summary(Worst)'!$I42/12)*(1+Expense_Increase3)^(AW$3-1)</f>
        <v>1537.4999999999998</v>
      </c>
      <c r="AX45" s="124">
        <f>('Executive_Summary(Worst)'!$I42/12)*(1+Expense_Increase3)^(AX$3-1)</f>
        <v>1537.4999999999998</v>
      </c>
      <c r="AY45" s="124">
        <f>('Executive_Summary(Worst)'!$I42/12)*(1+Expense_Increase3)^(AY$3-1)</f>
        <v>1575.9374999999998</v>
      </c>
      <c r="AZ45" s="124">
        <f>('Executive_Summary(Worst)'!$I42/12)*(1+Expense_Increase3)^(AZ$3-1)</f>
        <v>1575.9374999999998</v>
      </c>
      <c r="BA45" s="124">
        <f>('Executive_Summary(Worst)'!$I42/12)*(1+Expense_Increase3)^(BA$3-1)</f>
        <v>1575.9374999999998</v>
      </c>
      <c r="BB45" s="124">
        <f>('Executive_Summary(Worst)'!$I42/12)*(1+Expense_Increase3)^(BB$3-1)</f>
        <v>1575.9374999999998</v>
      </c>
      <c r="BC45" s="124">
        <f>('Executive_Summary(Worst)'!$I42/12)*(1+Expense_Increase3)^(BC$3-1)</f>
        <v>1575.9374999999998</v>
      </c>
      <c r="BD45" s="124">
        <f>('Executive_Summary(Worst)'!$I42/12)*(1+Expense_Increase3)^(BD$3-1)</f>
        <v>1575.9374999999998</v>
      </c>
      <c r="BE45" s="124">
        <f>('Executive_Summary(Worst)'!$I42/12)*(1+Expense_Increase3)^(BE$3-1)</f>
        <v>1575.9374999999998</v>
      </c>
      <c r="BF45" s="124">
        <f>('Executive_Summary(Worst)'!$I42/12)*(1+Expense_Increase3)^(BF$3-1)</f>
        <v>1575.9374999999998</v>
      </c>
      <c r="BG45" s="124">
        <f>('Executive_Summary(Worst)'!$I42/12)*(1+Expense_Increase3)^(BG$3-1)</f>
        <v>1575.9374999999998</v>
      </c>
      <c r="BH45" s="124">
        <f>('Executive_Summary(Worst)'!$I42/12)*(1+Expense_Increase3)^(BH$3-1)</f>
        <v>1575.9374999999998</v>
      </c>
      <c r="BI45" s="124">
        <f>('Executive_Summary(Worst)'!$I42/12)*(1+Expense_Increase3)^(BI$3-1)</f>
        <v>1575.9374999999998</v>
      </c>
      <c r="BJ45" s="124">
        <f>('Executive_Summary(Worst)'!$I42/12)*(1+Expense_Increase3)^(BJ$3-1)</f>
        <v>1575.9374999999998</v>
      </c>
      <c r="BK45" s="124">
        <f>('Executive_Summary(Worst)'!$I42/12)*(1+Expense_Increase3)^(BK$3-1)</f>
        <v>1615.3359374999998</v>
      </c>
      <c r="BL45" s="124">
        <f>('Executive_Summary(Worst)'!$I42/12)*(1+Expense_Increase3)^(BL$3-1)</f>
        <v>1615.3359374999998</v>
      </c>
      <c r="BM45" s="124">
        <f>('Executive_Summary(Worst)'!$I42/12)*(1+Expense_Increase3)^(BM$3-1)</f>
        <v>1615.3359374999998</v>
      </c>
      <c r="BN45" s="124">
        <f>('Executive_Summary(Worst)'!$I42/12)*(1+Expense_Increase3)^(BN$3-1)</f>
        <v>1615.3359374999998</v>
      </c>
      <c r="BO45" s="124">
        <f>('Executive_Summary(Worst)'!$I42/12)*(1+Expense_Increase3)^(BO$3-1)</f>
        <v>1615.3359374999998</v>
      </c>
      <c r="BP45" s="124">
        <f>('Executive_Summary(Worst)'!$I42/12)*(1+Expense_Increase3)^(BP$3-1)</f>
        <v>1615.3359374999998</v>
      </c>
      <c r="BQ45" s="124">
        <f>('Executive_Summary(Worst)'!$I42/12)*(1+Expense_Increase3)^(BQ$3-1)</f>
        <v>1615.3359374999998</v>
      </c>
      <c r="BR45" s="124">
        <f>('Executive_Summary(Worst)'!$I42/12)*(1+Expense_Increase3)^(BR$3-1)</f>
        <v>1615.3359374999998</v>
      </c>
      <c r="BS45" s="124">
        <f>('Executive_Summary(Worst)'!$I42/12)*(1+Expense_Increase3)^(BS$3-1)</f>
        <v>1615.3359374999998</v>
      </c>
      <c r="BT45" s="124">
        <f>('Executive_Summary(Worst)'!$I42/12)*(1+Expense_Increase3)^(BT$3-1)</f>
        <v>1615.3359374999998</v>
      </c>
      <c r="BU45" s="124">
        <f>('Executive_Summary(Worst)'!$I42/12)*(1+Expense_Increase3)^(BU$3-1)</f>
        <v>1615.3359374999998</v>
      </c>
      <c r="BV45" s="124">
        <f>('Executive_Summary(Worst)'!$I42/12)*(1+Expense_Increase3)^(BV$3-1)</f>
        <v>1615.3359374999998</v>
      </c>
      <c r="BW45" s="124">
        <f>('Executive_Summary(Worst)'!$I42/12)*(1+Expense_Increase3)^(BW$3-1)</f>
        <v>1655.7193359374996</v>
      </c>
      <c r="BX45" s="124">
        <f>('Executive_Summary(Worst)'!$I42/12)*(1+Expense_Increase3)^(BX$3-1)</f>
        <v>1655.7193359374996</v>
      </c>
      <c r="BY45" s="124">
        <f>('Executive_Summary(Worst)'!$I42/12)*(1+Expense_Increase3)^(BY$3-1)</f>
        <v>1655.7193359374996</v>
      </c>
      <c r="BZ45" s="124">
        <f>('Executive_Summary(Worst)'!$I42/12)*(1+Expense_Increase3)^(BZ$3-1)</f>
        <v>1655.7193359374996</v>
      </c>
      <c r="CA45" s="124">
        <f>('Executive_Summary(Worst)'!$I42/12)*(1+Expense_Increase3)^(CA$3-1)</f>
        <v>1655.7193359374996</v>
      </c>
      <c r="CB45" s="124">
        <f>('Executive_Summary(Worst)'!$I42/12)*(1+Expense_Increase3)^(CB$3-1)</f>
        <v>1655.7193359374996</v>
      </c>
      <c r="CC45" s="124">
        <f>('Executive_Summary(Worst)'!$I42/12)*(1+Expense_Increase3)^(CC$3-1)</f>
        <v>1655.7193359374996</v>
      </c>
      <c r="CD45" s="124">
        <f>('Executive_Summary(Worst)'!$I42/12)*(1+Expense_Increase3)^(CD$3-1)</f>
        <v>1655.7193359374996</v>
      </c>
      <c r="CE45" s="124">
        <f>('Executive_Summary(Worst)'!$I42/12)*(1+Expense_Increase3)^(CE$3-1)</f>
        <v>1655.7193359374996</v>
      </c>
      <c r="CF45" s="124">
        <f>('Executive_Summary(Worst)'!$I42/12)*(1+Expense_Increase3)^(CF$3-1)</f>
        <v>1655.7193359374996</v>
      </c>
      <c r="CG45" s="124">
        <f>('Executive_Summary(Worst)'!$I42/12)*(1+Expense_Increase3)^(CG$3-1)</f>
        <v>1655.7193359374996</v>
      </c>
      <c r="CH45" s="124">
        <f>('Executive_Summary(Worst)'!$I42/12)*(1+Expense_Increase3)^(CH$3-1)</f>
        <v>1655.7193359374996</v>
      </c>
      <c r="CI45" s="124">
        <f>('Executive_Summary(Worst)'!$I42/12)*(1+Expense_Increase3)^(CI$3-1)</f>
        <v>1697.1123193359369</v>
      </c>
      <c r="CJ45" s="124">
        <f>('Executive_Summary(Worst)'!$I42/12)*(1+Expense_Increase3)^(CJ$3-1)</f>
        <v>1697.1123193359369</v>
      </c>
      <c r="CK45" s="124">
        <f>('Executive_Summary(Worst)'!$I42/12)*(1+Expense_Increase3)^(CK$3-1)</f>
        <v>1697.1123193359369</v>
      </c>
      <c r="CL45" s="124">
        <f>('Executive_Summary(Worst)'!$I42/12)*(1+Expense_Increase3)^(CL$3-1)</f>
        <v>1697.1123193359369</v>
      </c>
      <c r="CM45" s="124">
        <f>('Executive_Summary(Worst)'!$I42/12)*(1+Expense_Increase3)^(CM$3-1)</f>
        <v>1697.1123193359369</v>
      </c>
      <c r="CN45" s="124">
        <f>('Executive_Summary(Worst)'!$I42/12)*(1+Expense_Increase3)^(CN$3-1)</f>
        <v>1697.1123193359369</v>
      </c>
      <c r="CO45" s="124">
        <f>('Executive_Summary(Worst)'!$I42/12)*(1+Expense_Increase3)^(CO$3-1)</f>
        <v>1697.1123193359369</v>
      </c>
      <c r="CP45" s="124">
        <f>('Executive_Summary(Worst)'!$I42/12)*(1+Expense_Increase3)^(CP$3-1)</f>
        <v>1697.1123193359369</v>
      </c>
      <c r="CQ45" s="124">
        <f>('Executive_Summary(Worst)'!$I42/12)*(1+Expense_Increase3)^(CQ$3-1)</f>
        <v>1697.1123193359369</v>
      </c>
      <c r="CR45" s="124">
        <f>('Executive_Summary(Worst)'!$I42/12)*(1+Expense_Increase3)^(CR$3-1)</f>
        <v>1697.1123193359369</v>
      </c>
      <c r="CS45" s="124">
        <f>('Executive_Summary(Worst)'!$I42/12)*(1+Expense_Increase3)^(CS$3-1)</f>
        <v>1697.1123193359369</v>
      </c>
      <c r="CT45" s="124">
        <f>('Executive_Summary(Worst)'!$I42/12)*(1+Expense_Increase3)^(CT$3-1)</f>
        <v>1697.1123193359369</v>
      </c>
      <c r="CU45" s="124">
        <f>('Executive_Summary(Worst)'!$I42/12)*(1+Expense_Increase3)^(CU$3-1)</f>
        <v>1739.5401273193352</v>
      </c>
      <c r="CV45" s="124">
        <f>('Executive_Summary(Worst)'!$I42/12)*(1+Expense_Increase3)^(CV$3-1)</f>
        <v>1739.5401273193352</v>
      </c>
      <c r="CW45" s="124">
        <f>('Executive_Summary(Worst)'!$I42/12)*(1+Expense_Increase3)^(CW$3-1)</f>
        <v>1739.5401273193352</v>
      </c>
      <c r="CX45" s="124">
        <f>('Executive_Summary(Worst)'!$I42/12)*(1+Expense_Increase3)^(CX$3-1)</f>
        <v>1739.5401273193352</v>
      </c>
      <c r="CY45" s="124">
        <f>('Executive_Summary(Worst)'!$I42/12)*(1+Expense_Increase3)^(CY$3-1)</f>
        <v>1739.5401273193352</v>
      </c>
      <c r="CZ45" s="124">
        <f>('Executive_Summary(Worst)'!$I42/12)*(1+Expense_Increase3)^(CZ$3-1)</f>
        <v>1739.5401273193352</v>
      </c>
      <c r="DA45" s="124">
        <f>('Executive_Summary(Worst)'!$I42/12)*(1+Expense_Increase3)^(DA$3-1)</f>
        <v>1739.5401273193352</v>
      </c>
      <c r="DB45" s="124">
        <f>('Executive_Summary(Worst)'!$I42/12)*(1+Expense_Increase3)^(DB$3-1)</f>
        <v>1739.5401273193352</v>
      </c>
      <c r="DC45" s="124">
        <f>('Executive_Summary(Worst)'!$I42/12)*(1+Expense_Increase3)^(DC$3-1)</f>
        <v>1739.5401273193352</v>
      </c>
      <c r="DD45" s="124">
        <f>('Executive_Summary(Worst)'!$I42/12)*(1+Expense_Increase3)^(DD$3-1)</f>
        <v>1739.5401273193352</v>
      </c>
      <c r="DE45" s="124">
        <f>('Executive_Summary(Worst)'!$I42/12)*(1+Expense_Increase3)^(DE$3-1)</f>
        <v>1739.5401273193352</v>
      </c>
      <c r="DF45" s="124">
        <f>('Executive_Summary(Worst)'!$I42/12)*(1+Expense_Increase3)^(DF$3-1)</f>
        <v>1739.5401273193352</v>
      </c>
      <c r="DG45" s="124">
        <f>('Executive_Summary(Worst)'!$I42/12)*(1+Expense_Increase3)^(DG$3-1)</f>
        <v>1783.0286305023187</v>
      </c>
      <c r="DH45" s="124">
        <f>('Executive_Summary(Worst)'!$I42/12)*(1+Expense_Increase3)^(DH$3-1)</f>
        <v>1783.0286305023187</v>
      </c>
      <c r="DI45" s="124">
        <f>('Executive_Summary(Worst)'!$I42/12)*(1+Expense_Increase3)^(DI$3-1)</f>
        <v>1783.0286305023187</v>
      </c>
      <c r="DJ45" s="124">
        <f>('Executive_Summary(Worst)'!$I42/12)*(1+Expense_Increase3)^(DJ$3-1)</f>
        <v>1783.0286305023187</v>
      </c>
      <c r="DK45" s="124">
        <f>('Executive_Summary(Worst)'!$I42/12)*(1+Expense_Increase3)^(DK$3-1)</f>
        <v>1783.0286305023187</v>
      </c>
      <c r="DL45" s="124">
        <f>('Executive_Summary(Worst)'!$I42/12)*(1+Expense_Increase3)^(DL$3-1)</f>
        <v>1783.0286305023187</v>
      </c>
      <c r="DM45" s="124">
        <f>('Executive_Summary(Worst)'!$I42/12)*(1+Expense_Increase3)^(DM$3-1)</f>
        <v>1783.0286305023187</v>
      </c>
      <c r="DN45" s="124">
        <f>('Executive_Summary(Worst)'!$I42/12)*(1+Expense_Increase3)^(DN$3-1)</f>
        <v>1783.0286305023187</v>
      </c>
      <c r="DO45" s="124">
        <f>('Executive_Summary(Worst)'!$I42/12)*(1+Expense_Increase3)^(DO$3-1)</f>
        <v>1783.0286305023187</v>
      </c>
      <c r="DP45" s="124">
        <f>('Executive_Summary(Worst)'!$I42/12)*(1+Expense_Increase3)^(DP$3-1)</f>
        <v>1783.0286305023187</v>
      </c>
      <c r="DQ45" s="124">
        <f>('Executive_Summary(Worst)'!$I42/12)*(1+Expense_Increase3)^(DQ$3-1)</f>
        <v>1783.0286305023187</v>
      </c>
      <c r="DR45" s="124">
        <f>('Executive_Summary(Worst)'!$I42/12)*(1+Expense_Increase3)^(DR$3-1)</f>
        <v>1783.0286305023187</v>
      </c>
      <c r="DS45" s="124">
        <f>('Executive_Summary(Worst)'!$I42/12)*(1+Expense_Increase3)^(DS$3-1)</f>
        <v>1827.6043462648765</v>
      </c>
      <c r="DT45" s="124">
        <f>('Executive_Summary(Worst)'!$I42/12)*(1+Expense_Increase3)^(DT$3-1)</f>
        <v>1827.6043462648765</v>
      </c>
      <c r="DU45" s="124">
        <f>('Executive_Summary(Worst)'!$I42/12)*(1+Expense_Increase3)^(DU$3-1)</f>
        <v>1827.6043462648765</v>
      </c>
      <c r="DV45" s="124">
        <f>('Executive_Summary(Worst)'!$I42/12)*(1+Expense_Increase3)^(DV$3-1)</f>
        <v>1827.6043462648765</v>
      </c>
      <c r="DW45" s="124">
        <f>('Executive_Summary(Worst)'!$I42/12)*(1+Expense_Increase3)^(DW$3-1)</f>
        <v>1827.6043462648765</v>
      </c>
      <c r="DX45" s="124">
        <f>('Executive_Summary(Worst)'!$I42/12)*(1+Expense_Increase3)^(DX$3-1)</f>
        <v>1827.6043462648765</v>
      </c>
      <c r="DY45" s="124">
        <f>('Executive_Summary(Worst)'!$I42/12)*(1+Expense_Increase3)^(DY$3-1)</f>
        <v>1827.6043462648765</v>
      </c>
      <c r="DZ45" s="124">
        <f>('Executive_Summary(Worst)'!$I42/12)*(1+Expense_Increase3)^(DZ$3-1)</f>
        <v>1827.6043462648765</v>
      </c>
      <c r="EA45" s="124">
        <f>('Executive_Summary(Worst)'!$I42/12)*(1+Expense_Increase3)^(EA$3-1)</f>
        <v>1827.6043462648765</v>
      </c>
      <c r="EB45" s="124">
        <f>('Executive_Summary(Worst)'!$I42/12)*(1+Expense_Increase3)^(EB$3-1)</f>
        <v>1827.6043462648765</v>
      </c>
      <c r="EC45" s="124">
        <f>('Executive_Summary(Worst)'!$I42/12)*(1+Expense_Increase3)^(EC$3-1)</f>
        <v>1827.6043462648765</v>
      </c>
      <c r="ED45" s="124">
        <f>('Executive_Summary(Worst)'!$I42/12)*(1+Expense_Increase3)^(ED$3-1)</f>
        <v>1827.6043462648765</v>
      </c>
      <c r="EE45" s="124">
        <f>('Executive_Summary(Worst)'!$I42/12)*(1+Expense_Increase3)^(EE$3-1)</f>
        <v>1873.2944549214981</v>
      </c>
      <c r="EF45" s="124">
        <f>('Executive_Summary(Worst)'!$I42/12)*(1+Expense_Increase3)^(EF$3-1)</f>
        <v>1873.2944549214981</v>
      </c>
      <c r="EG45" s="124">
        <f>('Executive_Summary(Worst)'!$I42/12)*(1+Expense_Increase3)^(EG$3-1)</f>
        <v>1873.2944549214981</v>
      </c>
      <c r="EH45" s="124">
        <f>('Executive_Summary(Worst)'!$I42/12)*(1+Expense_Increase3)^(EH$3-1)</f>
        <v>1873.2944549214981</v>
      </c>
      <c r="EI45" s="124">
        <f>('Executive_Summary(Worst)'!$I42/12)*(1+Expense_Increase3)^(EI$3-1)</f>
        <v>1873.2944549214981</v>
      </c>
      <c r="EJ45" s="124">
        <f>('Executive_Summary(Worst)'!$I42/12)*(1+Expense_Increase3)^(EJ$3-1)</f>
        <v>1873.2944549214981</v>
      </c>
      <c r="EK45" s="124">
        <f>('Executive_Summary(Worst)'!$I42/12)*(1+Expense_Increase3)^(EK$3-1)</f>
        <v>1873.2944549214981</v>
      </c>
      <c r="EL45" s="124">
        <f>('Executive_Summary(Worst)'!$I42/12)*(1+Expense_Increase3)^(EL$3-1)</f>
        <v>1873.2944549214981</v>
      </c>
      <c r="EM45" s="124">
        <f>('Executive_Summary(Worst)'!$I42/12)*(1+Expense_Increase3)^(EM$3-1)</f>
        <v>1873.2944549214981</v>
      </c>
      <c r="EN45" s="124">
        <f>('Executive_Summary(Worst)'!$I42/12)*(1+Expense_Increase3)^(EN$3-1)</f>
        <v>1873.2944549214981</v>
      </c>
      <c r="EO45" s="124">
        <f>('Executive_Summary(Worst)'!$I42/12)*(1+Expense_Increase3)^(EO$3-1)</f>
        <v>1873.2944549214981</v>
      </c>
      <c r="EP45" s="124">
        <f>('Executive_Summary(Worst)'!$I42/12)*(1+Expense_Increase3)^(EP$3-1)</f>
        <v>1873.2944549214981</v>
      </c>
      <c r="EQ45" s="27"/>
    </row>
    <row r="46" spans="2:147" ht="15.75" customHeight="1" x14ac:dyDescent="0.2">
      <c r="B46" s="161" t="str">
        <f>Executive_Summary!F43</f>
        <v xml:space="preserve">General Maintenance </v>
      </c>
      <c r="Z46" s="3"/>
      <c r="AA46" s="124">
        <f>('Executive_Summary(Worst)'!$I43/12)*(1+Expense_Increase3)^(AA$3-1)</f>
        <v>1500</v>
      </c>
      <c r="AB46" s="124">
        <f>('Executive_Summary(Worst)'!$I43/12)*(1+Expense_Increase3)^(AB$3-1)</f>
        <v>1500</v>
      </c>
      <c r="AC46" s="124">
        <f>('Executive_Summary(Worst)'!$I43/12)*(1+Expense_Increase3)^(AC$3-1)</f>
        <v>1500</v>
      </c>
      <c r="AD46" s="124">
        <f>('Executive_Summary(Worst)'!$I43/12)*(1+Expense_Increase3)^(AD$3-1)</f>
        <v>1500</v>
      </c>
      <c r="AE46" s="124">
        <f>('Executive_Summary(Worst)'!$I43/12)*(1+Expense_Increase3)^(AE$3-1)</f>
        <v>1500</v>
      </c>
      <c r="AF46" s="124">
        <f>('Executive_Summary(Worst)'!$I43/12)*(1+Expense_Increase3)^(AF$3-1)</f>
        <v>1500</v>
      </c>
      <c r="AG46" s="124">
        <f>('Executive_Summary(Worst)'!$I43/12)*(1+Expense_Increase3)^(AG$3-1)</f>
        <v>1500</v>
      </c>
      <c r="AH46" s="124">
        <f>('Executive_Summary(Worst)'!$I43/12)*(1+Expense_Increase3)^(AH$3-1)</f>
        <v>1500</v>
      </c>
      <c r="AI46" s="124">
        <f>('Executive_Summary(Worst)'!$I43/12)*(1+Expense_Increase3)^(AI$3-1)</f>
        <v>1500</v>
      </c>
      <c r="AJ46" s="124">
        <f>('Executive_Summary(Worst)'!$I43/12)*(1+Expense_Increase3)^(AJ$3-1)</f>
        <v>1500</v>
      </c>
      <c r="AK46" s="124">
        <f>('Executive_Summary(Worst)'!$I43/12)*(1+Expense_Increase3)^(AK$3-1)</f>
        <v>1500</v>
      </c>
      <c r="AL46" s="124">
        <f>('Executive_Summary(Worst)'!$I43/12)*(1+Expense_Increase3)^(AL$3-1)</f>
        <v>1500</v>
      </c>
      <c r="AM46" s="124">
        <f>('Executive_Summary(Worst)'!$I43/12)*(1+Expense_Increase3)^(AM$3-1)</f>
        <v>1537.4999999999998</v>
      </c>
      <c r="AN46" s="124">
        <f>('Executive_Summary(Worst)'!$I43/12)*(1+Expense_Increase3)^(AN$3-1)</f>
        <v>1537.4999999999998</v>
      </c>
      <c r="AO46" s="124">
        <f>('Executive_Summary(Worst)'!$I43/12)*(1+Expense_Increase3)^(AO$3-1)</f>
        <v>1537.4999999999998</v>
      </c>
      <c r="AP46" s="124">
        <f>('Executive_Summary(Worst)'!$I43/12)*(1+Expense_Increase3)^(AP$3-1)</f>
        <v>1537.4999999999998</v>
      </c>
      <c r="AQ46" s="124">
        <f>('Executive_Summary(Worst)'!$I43/12)*(1+Expense_Increase3)^(AQ$3-1)</f>
        <v>1537.4999999999998</v>
      </c>
      <c r="AR46" s="124">
        <f>('Executive_Summary(Worst)'!$I43/12)*(1+Expense_Increase3)^(AR$3-1)</f>
        <v>1537.4999999999998</v>
      </c>
      <c r="AS46" s="124">
        <f>('Executive_Summary(Worst)'!$I43/12)*(1+Expense_Increase3)^(AS$3-1)</f>
        <v>1537.4999999999998</v>
      </c>
      <c r="AT46" s="124">
        <f>('Executive_Summary(Worst)'!$I43/12)*(1+Expense_Increase3)^(AT$3-1)</f>
        <v>1537.4999999999998</v>
      </c>
      <c r="AU46" s="124">
        <f>('Executive_Summary(Worst)'!$I43/12)*(1+Expense_Increase3)^(AU$3-1)</f>
        <v>1537.4999999999998</v>
      </c>
      <c r="AV46" s="124">
        <f>('Executive_Summary(Worst)'!$I43/12)*(1+Expense_Increase3)^(AV$3-1)</f>
        <v>1537.4999999999998</v>
      </c>
      <c r="AW46" s="124">
        <f>('Executive_Summary(Worst)'!$I43/12)*(1+Expense_Increase3)^(AW$3-1)</f>
        <v>1537.4999999999998</v>
      </c>
      <c r="AX46" s="124">
        <f>('Executive_Summary(Worst)'!$I43/12)*(1+Expense_Increase3)^(AX$3-1)</f>
        <v>1537.4999999999998</v>
      </c>
      <c r="AY46" s="124">
        <f>('Executive_Summary(Worst)'!$I43/12)*(1+Expense_Increase3)^(AY$3-1)</f>
        <v>1575.9374999999998</v>
      </c>
      <c r="AZ46" s="124">
        <f>('Executive_Summary(Worst)'!$I43/12)*(1+Expense_Increase3)^(AZ$3-1)</f>
        <v>1575.9374999999998</v>
      </c>
      <c r="BA46" s="124">
        <f>('Executive_Summary(Worst)'!$I43/12)*(1+Expense_Increase3)^(BA$3-1)</f>
        <v>1575.9374999999998</v>
      </c>
      <c r="BB46" s="124">
        <f>('Executive_Summary(Worst)'!$I43/12)*(1+Expense_Increase3)^(BB$3-1)</f>
        <v>1575.9374999999998</v>
      </c>
      <c r="BC46" s="124">
        <f>('Executive_Summary(Worst)'!$I43/12)*(1+Expense_Increase3)^(BC$3-1)</f>
        <v>1575.9374999999998</v>
      </c>
      <c r="BD46" s="124">
        <f>('Executive_Summary(Worst)'!$I43/12)*(1+Expense_Increase3)^(BD$3-1)</f>
        <v>1575.9374999999998</v>
      </c>
      <c r="BE46" s="124">
        <f>('Executive_Summary(Worst)'!$I43/12)*(1+Expense_Increase3)^(BE$3-1)</f>
        <v>1575.9374999999998</v>
      </c>
      <c r="BF46" s="124">
        <f>('Executive_Summary(Worst)'!$I43/12)*(1+Expense_Increase3)^(BF$3-1)</f>
        <v>1575.9374999999998</v>
      </c>
      <c r="BG46" s="124">
        <f>('Executive_Summary(Worst)'!$I43/12)*(1+Expense_Increase3)^(BG$3-1)</f>
        <v>1575.9374999999998</v>
      </c>
      <c r="BH46" s="124">
        <f>('Executive_Summary(Worst)'!$I43/12)*(1+Expense_Increase3)^(BH$3-1)</f>
        <v>1575.9374999999998</v>
      </c>
      <c r="BI46" s="124">
        <f>('Executive_Summary(Worst)'!$I43/12)*(1+Expense_Increase3)^(BI$3-1)</f>
        <v>1575.9374999999998</v>
      </c>
      <c r="BJ46" s="124">
        <f>('Executive_Summary(Worst)'!$I43/12)*(1+Expense_Increase3)^(BJ$3-1)</f>
        <v>1575.9374999999998</v>
      </c>
      <c r="BK46" s="124">
        <f>('Executive_Summary(Worst)'!$I43/12)*(1+Expense_Increase3)^(BK$3-1)</f>
        <v>1615.3359374999998</v>
      </c>
      <c r="BL46" s="124">
        <f>('Executive_Summary(Worst)'!$I43/12)*(1+Expense_Increase3)^(BL$3-1)</f>
        <v>1615.3359374999998</v>
      </c>
      <c r="BM46" s="124">
        <f>('Executive_Summary(Worst)'!$I43/12)*(1+Expense_Increase3)^(BM$3-1)</f>
        <v>1615.3359374999998</v>
      </c>
      <c r="BN46" s="124">
        <f>('Executive_Summary(Worst)'!$I43/12)*(1+Expense_Increase3)^(BN$3-1)</f>
        <v>1615.3359374999998</v>
      </c>
      <c r="BO46" s="124">
        <f>('Executive_Summary(Worst)'!$I43/12)*(1+Expense_Increase3)^(BO$3-1)</f>
        <v>1615.3359374999998</v>
      </c>
      <c r="BP46" s="124">
        <f>('Executive_Summary(Worst)'!$I43/12)*(1+Expense_Increase3)^(BP$3-1)</f>
        <v>1615.3359374999998</v>
      </c>
      <c r="BQ46" s="124">
        <f>('Executive_Summary(Worst)'!$I43/12)*(1+Expense_Increase3)^(BQ$3-1)</f>
        <v>1615.3359374999998</v>
      </c>
      <c r="BR46" s="124">
        <f>('Executive_Summary(Worst)'!$I43/12)*(1+Expense_Increase3)^(BR$3-1)</f>
        <v>1615.3359374999998</v>
      </c>
      <c r="BS46" s="124">
        <f>('Executive_Summary(Worst)'!$I43/12)*(1+Expense_Increase3)^(BS$3-1)</f>
        <v>1615.3359374999998</v>
      </c>
      <c r="BT46" s="124">
        <f>('Executive_Summary(Worst)'!$I43/12)*(1+Expense_Increase3)^(BT$3-1)</f>
        <v>1615.3359374999998</v>
      </c>
      <c r="BU46" s="124">
        <f>('Executive_Summary(Worst)'!$I43/12)*(1+Expense_Increase3)^(BU$3-1)</f>
        <v>1615.3359374999998</v>
      </c>
      <c r="BV46" s="124">
        <f>('Executive_Summary(Worst)'!$I43/12)*(1+Expense_Increase3)^(BV$3-1)</f>
        <v>1615.3359374999998</v>
      </c>
      <c r="BW46" s="124">
        <f>('Executive_Summary(Worst)'!$I43/12)*(1+Expense_Increase3)^(BW$3-1)</f>
        <v>1655.7193359374996</v>
      </c>
      <c r="BX46" s="124">
        <f>('Executive_Summary(Worst)'!$I43/12)*(1+Expense_Increase3)^(BX$3-1)</f>
        <v>1655.7193359374996</v>
      </c>
      <c r="BY46" s="124">
        <f>('Executive_Summary(Worst)'!$I43/12)*(1+Expense_Increase3)^(BY$3-1)</f>
        <v>1655.7193359374996</v>
      </c>
      <c r="BZ46" s="124">
        <f>('Executive_Summary(Worst)'!$I43/12)*(1+Expense_Increase3)^(BZ$3-1)</f>
        <v>1655.7193359374996</v>
      </c>
      <c r="CA46" s="124">
        <f>('Executive_Summary(Worst)'!$I43/12)*(1+Expense_Increase3)^(CA$3-1)</f>
        <v>1655.7193359374996</v>
      </c>
      <c r="CB46" s="124">
        <f>('Executive_Summary(Worst)'!$I43/12)*(1+Expense_Increase3)^(CB$3-1)</f>
        <v>1655.7193359374996</v>
      </c>
      <c r="CC46" s="124">
        <f>('Executive_Summary(Worst)'!$I43/12)*(1+Expense_Increase3)^(CC$3-1)</f>
        <v>1655.7193359374996</v>
      </c>
      <c r="CD46" s="124">
        <f>('Executive_Summary(Worst)'!$I43/12)*(1+Expense_Increase3)^(CD$3-1)</f>
        <v>1655.7193359374996</v>
      </c>
      <c r="CE46" s="124">
        <f>('Executive_Summary(Worst)'!$I43/12)*(1+Expense_Increase3)^(CE$3-1)</f>
        <v>1655.7193359374996</v>
      </c>
      <c r="CF46" s="124">
        <f>('Executive_Summary(Worst)'!$I43/12)*(1+Expense_Increase3)^(CF$3-1)</f>
        <v>1655.7193359374996</v>
      </c>
      <c r="CG46" s="124">
        <f>('Executive_Summary(Worst)'!$I43/12)*(1+Expense_Increase3)^(CG$3-1)</f>
        <v>1655.7193359374996</v>
      </c>
      <c r="CH46" s="124">
        <f>('Executive_Summary(Worst)'!$I43/12)*(1+Expense_Increase3)^(CH$3-1)</f>
        <v>1655.7193359374996</v>
      </c>
      <c r="CI46" s="124">
        <f>('Executive_Summary(Worst)'!$I43/12)*(1+Expense_Increase3)^(CI$3-1)</f>
        <v>1697.1123193359369</v>
      </c>
      <c r="CJ46" s="124">
        <f>('Executive_Summary(Worst)'!$I43/12)*(1+Expense_Increase3)^(CJ$3-1)</f>
        <v>1697.1123193359369</v>
      </c>
      <c r="CK46" s="124">
        <f>('Executive_Summary(Worst)'!$I43/12)*(1+Expense_Increase3)^(CK$3-1)</f>
        <v>1697.1123193359369</v>
      </c>
      <c r="CL46" s="124">
        <f>('Executive_Summary(Worst)'!$I43/12)*(1+Expense_Increase3)^(CL$3-1)</f>
        <v>1697.1123193359369</v>
      </c>
      <c r="CM46" s="124">
        <f>('Executive_Summary(Worst)'!$I43/12)*(1+Expense_Increase3)^(CM$3-1)</f>
        <v>1697.1123193359369</v>
      </c>
      <c r="CN46" s="124">
        <f>('Executive_Summary(Worst)'!$I43/12)*(1+Expense_Increase3)^(CN$3-1)</f>
        <v>1697.1123193359369</v>
      </c>
      <c r="CO46" s="124">
        <f>('Executive_Summary(Worst)'!$I43/12)*(1+Expense_Increase3)^(CO$3-1)</f>
        <v>1697.1123193359369</v>
      </c>
      <c r="CP46" s="124">
        <f>('Executive_Summary(Worst)'!$I43/12)*(1+Expense_Increase3)^(CP$3-1)</f>
        <v>1697.1123193359369</v>
      </c>
      <c r="CQ46" s="124">
        <f>('Executive_Summary(Worst)'!$I43/12)*(1+Expense_Increase3)^(CQ$3-1)</f>
        <v>1697.1123193359369</v>
      </c>
      <c r="CR46" s="124">
        <f>('Executive_Summary(Worst)'!$I43/12)*(1+Expense_Increase3)^(CR$3-1)</f>
        <v>1697.1123193359369</v>
      </c>
      <c r="CS46" s="124">
        <f>('Executive_Summary(Worst)'!$I43/12)*(1+Expense_Increase3)^(CS$3-1)</f>
        <v>1697.1123193359369</v>
      </c>
      <c r="CT46" s="124">
        <f>('Executive_Summary(Worst)'!$I43/12)*(1+Expense_Increase3)^(CT$3-1)</f>
        <v>1697.1123193359369</v>
      </c>
      <c r="CU46" s="124">
        <f>('Executive_Summary(Worst)'!$I43/12)*(1+Expense_Increase3)^(CU$3-1)</f>
        <v>1739.5401273193352</v>
      </c>
      <c r="CV46" s="124">
        <f>('Executive_Summary(Worst)'!$I43/12)*(1+Expense_Increase3)^(CV$3-1)</f>
        <v>1739.5401273193352</v>
      </c>
      <c r="CW46" s="124">
        <f>('Executive_Summary(Worst)'!$I43/12)*(1+Expense_Increase3)^(CW$3-1)</f>
        <v>1739.5401273193352</v>
      </c>
      <c r="CX46" s="124">
        <f>('Executive_Summary(Worst)'!$I43/12)*(1+Expense_Increase3)^(CX$3-1)</f>
        <v>1739.5401273193352</v>
      </c>
      <c r="CY46" s="124">
        <f>('Executive_Summary(Worst)'!$I43/12)*(1+Expense_Increase3)^(CY$3-1)</f>
        <v>1739.5401273193352</v>
      </c>
      <c r="CZ46" s="124">
        <f>('Executive_Summary(Worst)'!$I43/12)*(1+Expense_Increase3)^(CZ$3-1)</f>
        <v>1739.5401273193352</v>
      </c>
      <c r="DA46" s="124">
        <f>('Executive_Summary(Worst)'!$I43/12)*(1+Expense_Increase3)^(DA$3-1)</f>
        <v>1739.5401273193352</v>
      </c>
      <c r="DB46" s="124">
        <f>('Executive_Summary(Worst)'!$I43/12)*(1+Expense_Increase3)^(DB$3-1)</f>
        <v>1739.5401273193352</v>
      </c>
      <c r="DC46" s="124">
        <f>('Executive_Summary(Worst)'!$I43/12)*(1+Expense_Increase3)^(DC$3-1)</f>
        <v>1739.5401273193352</v>
      </c>
      <c r="DD46" s="124">
        <f>('Executive_Summary(Worst)'!$I43/12)*(1+Expense_Increase3)^(DD$3-1)</f>
        <v>1739.5401273193352</v>
      </c>
      <c r="DE46" s="124">
        <f>('Executive_Summary(Worst)'!$I43/12)*(1+Expense_Increase3)^(DE$3-1)</f>
        <v>1739.5401273193352</v>
      </c>
      <c r="DF46" s="124">
        <f>('Executive_Summary(Worst)'!$I43/12)*(1+Expense_Increase3)^(DF$3-1)</f>
        <v>1739.5401273193352</v>
      </c>
      <c r="DG46" s="124">
        <f>('Executive_Summary(Worst)'!$I43/12)*(1+Expense_Increase3)^(DG$3-1)</f>
        <v>1783.0286305023187</v>
      </c>
      <c r="DH46" s="124">
        <f>('Executive_Summary(Worst)'!$I43/12)*(1+Expense_Increase3)^(DH$3-1)</f>
        <v>1783.0286305023187</v>
      </c>
      <c r="DI46" s="124">
        <f>('Executive_Summary(Worst)'!$I43/12)*(1+Expense_Increase3)^(DI$3-1)</f>
        <v>1783.0286305023187</v>
      </c>
      <c r="DJ46" s="124">
        <f>('Executive_Summary(Worst)'!$I43/12)*(1+Expense_Increase3)^(DJ$3-1)</f>
        <v>1783.0286305023187</v>
      </c>
      <c r="DK46" s="124">
        <f>('Executive_Summary(Worst)'!$I43/12)*(1+Expense_Increase3)^(DK$3-1)</f>
        <v>1783.0286305023187</v>
      </c>
      <c r="DL46" s="124">
        <f>('Executive_Summary(Worst)'!$I43/12)*(1+Expense_Increase3)^(DL$3-1)</f>
        <v>1783.0286305023187</v>
      </c>
      <c r="DM46" s="124">
        <f>('Executive_Summary(Worst)'!$I43/12)*(1+Expense_Increase3)^(DM$3-1)</f>
        <v>1783.0286305023187</v>
      </c>
      <c r="DN46" s="124">
        <f>('Executive_Summary(Worst)'!$I43/12)*(1+Expense_Increase3)^(DN$3-1)</f>
        <v>1783.0286305023187</v>
      </c>
      <c r="DO46" s="124">
        <f>('Executive_Summary(Worst)'!$I43/12)*(1+Expense_Increase3)^(DO$3-1)</f>
        <v>1783.0286305023187</v>
      </c>
      <c r="DP46" s="124">
        <f>('Executive_Summary(Worst)'!$I43/12)*(1+Expense_Increase3)^(DP$3-1)</f>
        <v>1783.0286305023187</v>
      </c>
      <c r="DQ46" s="124">
        <f>('Executive_Summary(Worst)'!$I43/12)*(1+Expense_Increase3)^(DQ$3-1)</f>
        <v>1783.0286305023187</v>
      </c>
      <c r="DR46" s="124">
        <f>('Executive_Summary(Worst)'!$I43/12)*(1+Expense_Increase3)^(DR$3-1)</f>
        <v>1783.0286305023187</v>
      </c>
      <c r="DS46" s="124">
        <f>('Executive_Summary(Worst)'!$I43/12)*(1+Expense_Increase3)^(DS$3-1)</f>
        <v>1827.6043462648765</v>
      </c>
      <c r="DT46" s="124">
        <f>('Executive_Summary(Worst)'!$I43/12)*(1+Expense_Increase3)^(DT$3-1)</f>
        <v>1827.6043462648765</v>
      </c>
      <c r="DU46" s="124">
        <f>('Executive_Summary(Worst)'!$I43/12)*(1+Expense_Increase3)^(DU$3-1)</f>
        <v>1827.6043462648765</v>
      </c>
      <c r="DV46" s="124">
        <f>('Executive_Summary(Worst)'!$I43/12)*(1+Expense_Increase3)^(DV$3-1)</f>
        <v>1827.6043462648765</v>
      </c>
      <c r="DW46" s="124">
        <f>('Executive_Summary(Worst)'!$I43/12)*(1+Expense_Increase3)^(DW$3-1)</f>
        <v>1827.6043462648765</v>
      </c>
      <c r="DX46" s="124">
        <f>('Executive_Summary(Worst)'!$I43/12)*(1+Expense_Increase3)^(DX$3-1)</f>
        <v>1827.6043462648765</v>
      </c>
      <c r="DY46" s="124">
        <f>('Executive_Summary(Worst)'!$I43/12)*(1+Expense_Increase3)^(DY$3-1)</f>
        <v>1827.6043462648765</v>
      </c>
      <c r="DZ46" s="124">
        <f>('Executive_Summary(Worst)'!$I43/12)*(1+Expense_Increase3)^(DZ$3-1)</f>
        <v>1827.6043462648765</v>
      </c>
      <c r="EA46" s="124">
        <f>('Executive_Summary(Worst)'!$I43/12)*(1+Expense_Increase3)^(EA$3-1)</f>
        <v>1827.6043462648765</v>
      </c>
      <c r="EB46" s="124">
        <f>('Executive_Summary(Worst)'!$I43/12)*(1+Expense_Increase3)^(EB$3-1)</f>
        <v>1827.6043462648765</v>
      </c>
      <c r="EC46" s="124">
        <f>('Executive_Summary(Worst)'!$I43/12)*(1+Expense_Increase3)^(EC$3-1)</f>
        <v>1827.6043462648765</v>
      </c>
      <c r="ED46" s="124">
        <f>('Executive_Summary(Worst)'!$I43/12)*(1+Expense_Increase3)^(ED$3-1)</f>
        <v>1827.6043462648765</v>
      </c>
      <c r="EE46" s="124">
        <f>('Executive_Summary(Worst)'!$I43/12)*(1+Expense_Increase3)^(EE$3-1)</f>
        <v>1873.2944549214981</v>
      </c>
      <c r="EF46" s="124">
        <f>('Executive_Summary(Worst)'!$I43/12)*(1+Expense_Increase3)^(EF$3-1)</f>
        <v>1873.2944549214981</v>
      </c>
      <c r="EG46" s="124">
        <f>('Executive_Summary(Worst)'!$I43/12)*(1+Expense_Increase3)^(EG$3-1)</f>
        <v>1873.2944549214981</v>
      </c>
      <c r="EH46" s="124">
        <f>('Executive_Summary(Worst)'!$I43/12)*(1+Expense_Increase3)^(EH$3-1)</f>
        <v>1873.2944549214981</v>
      </c>
      <c r="EI46" s="124">
        <f>('Executive_Summary(Worst)'!$I43/12)*(1+Expense_Increase3)^(EI$3-1)</f>
        <v>1873.2944549214981</v>
      </c>
      <c r="EJ46" s="124">
        <f>('Executive_Summary(Worst)'!$I43/12)*(1+Expense_Increase3)^(EJ$3-1)</f>
        <v>1873.2944549214981</v>
      </c>
      <c r="EK46" s="124">
        <f>('Executive_Summary(Worst)'!$I43/12)*(1+Expense_Increase3)^(EK$3-1)</f>
        <v>1873.2944549214981</v>
      </c>
      <c r="EL46" s="124">
        <f>('Executive_Summary(Worst)'!$I43/12)*(1+Expense_Increase3)^(EL$3-1)</f>
        <v>1873.2944549214981</v>
      </c>
      <c r="EM46" s="124">
        <f>('Executive_Summary(Worst)'!$I43/12)*(1+Expense_Increase3)^(EM$3-1)</f>
        <v>1873.2944549214981</v>
      </c>
      <c r="EN46" s="124">
        <f>('Executive_Summary(Worst)'!$I43/12)*(1+Expense_Increase3)^(EN$3-1)</f>
        <v>1873.2944549214981</v>
      </c>
      <c r="EO46" s="124">
        <f>('Executive_Summary(Worst)'!$I43/12)*(1+Expense_Increase3)^(EO$3-1)</f>
        <v>1873.2944549214981</v>
      </c>
      <c r="EP46" s="124">
        <f>('Executive_Summary(Worst)'!$I43/12)*(1+Expense_Increase3)^(EP$3-1)</f>
        <v>1873.2944549214981</v>
      </c>
      <c r="EQ46" s="27"/>
    </row>
    <row r="47" spans="2:147" ht="15.75" customHeight="1" x14ac:dyDescent="0.2">
      <c r="B47" s="161" t="str">
        <f>Executive_Summary!F44</f>
        <v xml:space="preserve">Unit Turns </v>
      </c>
      <c r="Z47" s="3"/>
      <c r="AA47" s="124">
        <f>('Executive_Summary(Worst)'!$I44/12)*(1+Expense_Increase3)^(AA$3-1)</f>
        <v>0</v>
      </c>
      <c r="AB47" s="124">
        <f>('Executive_Summary(Worst)'!$I44/12)*(1+Expense_Increase3)^(AB$3-1)</f>
        <v>0</v>
      </c>
      <c r="AC47" s="124">
        <f>('Executive_Summary(Worst)'!$I44/12)*(1+Expense_Increase3)^(AC$3-1)</f>
        <v>0</v>
      </c>
      <c r="AD47" s="124">
        <f>('Executive_Summary(Worst)'!$I44/12)*(1+Expense_Increase3)^(AD$3-1)</f>
        <v>0</v>
      </c>
      <c r="AE47" s="124">
        <f>('Executive_Summary(Worst)'!$I44/12)*(1+Expense_Increase3)^(AE$3-1)</f>
        <v>0</v>
      </c>
      <c r="AF47" s="124">
        <f>('Executive_Summary(Worst)'!$I44/12)*(1+Expense_Increase3)^(AF$3-1)</f>
        <v>0</v>
      </c>
      <c r="AG47" s="124">
        <f>('Executive_Summary(Worst)'!$I44/12)*(1+Expense_Increase3)^(AG$3-1)</f>
        <v>0</v>
      </c>
      <c r="AH47" s="124">
        <f>('Executive_Summary(Worst)'!$I44/12)*(1+Expense_Increase3)^(AH$3-1)</f>
        <v>0</v>
      </c>
      <c r="AI47" s="124">
        <f>('Executive_Summary(Worst)'!$I44/12)*(1+Expense_Increase3)^(AI$3-1)</f>
        <v>0</v>
      </c>
      <c r="AJ47" s="124">
        <f>('Executive_Summary(Worst)'!$I44/12)*(1+Expense_Increase3)^(AJ$3-1)</f>
        <v>0</v>
      </c>
      <c r="AK47" s="124">
        <f>('Executive_Summary(Worst)'!$I44/12)*(1+Expense_Increase3)^(AK$3-1)</f>
        <v>0</v>
      </c>
      <c r="AL47" s="124">
        <f>('Executive_Summary(Worst)'!$I44/12)*(1+Expense_Increase3)^(AL$3-1)</f>
        <v>0</v>
      </c>
      <c r="AM47" s="124">
        <f>('Executive_Summary(Worst)'!$I44/12)*(1+Expense_Increase3)^(AM$3-1)</f>
        <v>0</v>
      </c>
      <c r="AN47" s="124">
        <f>('Executive_Summary(Worst)'!$I44/12)*(1+Expense_Increase3)^(AN$3-1)</f>
        <v>0</v>
      </c>
      <c r="AO47" s="124">
        <f>('Executive_Summary(Worst)'!$I44/12)*(1+Expense_Increase3)^(AO$3-1)</f>
        <v>0</v>
      </c>
      <c r="AP47" s="124">
        <f>('Executive_Summary(Worst)'!$I44/12)*(1+Expense_Increase3)^(AP$3-1)</f>
        <v>0</v>
      </c>
      <c r="AQ47" s="124">
        <f>('Executive_Summary(Worst)'!$I44/12)*(1+Expense_Increase3)^(AQ$3-1)</f>
        <v>0</v>
      </c>
      <c r="AR47" s="124">
        <f>('Executive_Summary(Worst)'!$I44/12)*(1+Expense_Increase3)^(AR$3-1)</f>
        <v>0</v>
      </c>
      <c r="AS47" s="124">
        <f>('Executive_Summary(Worst)'!$I44/12)*(1+Expense_Increase3)^(AS$3-1)</f>
        <v>0</v>
      </c>
      <c r="AT47" s="124">
        <f>('Executive_Summary(Worst)'!$I44/12)*(1+Expense_Increase3)^(AT$3-1)</f>
        <v>0</v>
      </c>
      <c r="AU47" s="124">
        <f>('Executive_Summary(Worst)'!$I44/12)*(1+Expense_Increase3)^(AU$3-1)</f>
        <v>0</v>
      </c>
      <c r="AV47" s="124">
        <f>('Executive_Summary(Worst)'!$I44/12)*(1+Expense_Increase3)^(AV$3-1)</f>
        <v>0</v>
      </c>
      <c r="AW47" s="124">
        <f>('Executive_Summary(Worst)'!$I44/12)*(1+Expense_Increase3)^(AW$3-1)</f>
        <v>0</v>
      </c>
      <c r="AX47" s="124">
        <f>('Executive_Summary(Worst)'!$I44/12)*(1+Expense_Increase3)^(AX$3-1)</f>
        <v>0</v>
      </c>
      <c r="AY47" s="124">
        <f>('Executive_Summary(Worst)'!$I44/12)*(1+Expense_Increase3)^(AY$3-1)</f>
        <v>0</v>
      </c>
      <c r="AZ47" s="124">
        <f>('Executive_Summary(Worst)'!$I44/12)*(1+Expense_Increase3)^(AZ$3-1)</f>
        <v>0</v>
      </c>
      <c r="BA47" s="124">
        <f>('Executive_Summary(Worst)'!$I44/12)*(1+Expense_Increase3)^(BA$3-1)</f>
        <v>0</v>
      </c>
      <c r="BB47" s="124">
        <f>('Executive_Summary(Worst)'!$I44/12)*(1+Expense_Increase3)^(BB$3-1)</f>
        <v>0</v>
      </c>
      <c r="BC47" s="124">
        <f>('Executive_Summary(Worst)'!$I44/12)*(1+Expense_Increase3)^(BC$3-1)</f>
        <v>0</v>
      </c>
      <c r="BD47" s="124">
        <f>('Executive_Summary(Worst)'!$I44/12)*(1+Expense_Increase3)^(BD$3-1)</f>
        <v>0</v>
      </c>
      <c r="BE47" s="124">
        <f>('Executive_Summary(Worst)'!$I44/12)*(1+Expense_Increase3)^(BE$3-1)</f>
        <v>0</v>
      </c>
      <c r="BF47" s="124">
        <f>('Executive_Summary(Worst)'!$I44/12)*(1+Expense_Increase3)^(BF$3-1)</f>
        <v>0</v>
      </c>
      <c r="BG47" s="124">
        <f>('Executive_Summary(Worst)'!$I44/12)*(1+Expense_Increase3)^(BG$3-1)</f>
        <v>0</v>
      </c>
      <c r="BH47" s="124">
        <f>('Executive_Summary(Worst)'!$I44/12)*(1+Expense_Increase3)^(BH$3-1)</f>
        <v>0</v>
      </c>
      <c r="BI47" s="124">
        <f>('Executive_Summary(Worst)'!$I44/12)*(1+Expense_Increase3)^(BI$3-1)</f>
        <v>0</v>
      </c>
      <c r="BJ47" s="124">
        <f>('Executive_Summary(Worst)'!$I44/12)*(1+Expense_Increase3)^(BJ$3-1)</f>
        <v>0</v>
      </c>
      <c r="BK47" s="124">
        <f>('Executive_Summary(Worst)'!$I44/12)*(1+Expense_Increase3)^(BK$3-1)</f>
        <v>0</v>
      </c>
      <c r="BL47" s="124">
        <f>('Executive_Summary(Worst)'!$I44/12)*(1+Expense_Increase3)^(BL$3-1)</f>
        <v>0</v>
      </c>
      <c r="BM47" s="124">
        <f>('Executive_Summary(Worst)'!$I44/12)*(1+Expense_Increase3)^(BM$3-1)</f>
        <v>0</v>
      </c>
      <c r="BN47" s="124">
        <f>('Executive_Summary(Worst)'!$I44/12)*(1+Expense_Increase3)^(BN$3-1)</f>
        <v>0</v>
      </c>
      <c r="BO47" s="124">
        <f>('Executive_Summary(Worst)'!$I44/12)*(1+Expense_Increase3)^(BO$3-1)</f>
        <v>0</v>
      </c>
      <c r="BP47" s="124">
        <f>('Executive_Summary(Worst)'!$I44/12)*(1+Expense_Increase3)^(BP$3-1)</f>
        <v>0</v>
      </c>
      <c r="BQ47" s="124">
        <f>('Executive_Summary(Worst)'!$I44/12)*(1+Expense_Increase3)^(BQ$3-1)</f>
        <v>0</v>
      </c>
      <c r="BR47" s="124">
        <f>('Executive_Summary(Worst)'!$I44/12)*(1+Expense_Increase3)^(BR$3-1)</f>
        <v>0</v>
      </c>
      <c r="BS47" s="124">
        <f>('Executive_Summary(Worst)'!$I44/12)*(1+Expense_Increase3)^(BS$3-1)</f>
        <v>0</v>
      </c>
      <c r="BT47" s="124">
        <f>('Executive_Summary(Worst)'!$I44/12)*(1+Expense_Increase3)^(BT$3-1)</f>
        <v>0</v>
      </c>
      <c r="BU47" s="124">
        <f>('Executive_Summary(Worst)'!$I44/12)*(1+Expense_Increase3)^(BU$3-1)</f>
        <v>0</v>
      </c>
      <c r="BV47" s="124">
        <f>('Executive_Summary(Worst)'!$I44/12)*(1+Expense_Increase3)^(BV$3-1)</f>
        <v>0</v>
      </c>
      <c r="BW47" s="124">
        <f>('Executive_Summary(Worst)'!$I44/12)*(1+Expense_Increase3)^(BW$3-1)</f>
        <v>0</v>
      </c>
      <c r="BX47" s="124">
        <f>('Executive_Summary(Worst)'!$I44/12)*(1+Expense_Increase3)^(BX$3-1)</f>
        <v>0</v>
      </c>
      <c r="BY47" s="124">
        <f>('Executive_Summary(Worst)'!$I44/12)*(1+Expense_Increase3)^(BY$3-1)</f>
        <v>0</v>
      </c>
      <c r="BZ47" s="124">
        <f>('Executive_Summary(Worst)'!$I44/12)*(1+Expense_Increase3)^(BZ$3-1)</f>
        <v>0</v>
      </c>
      <c r="CA47" s="124">
        <f>('Executive_Summary(Worst)'!$I44/12)*(1+Expense_Increase3)^(CA$3-1)</f>
        <v>0</v>
      </c>
      <c r="CB47" s="124">
        <f>('Executive_Summary(Worst)'!$I44/12)*(1+Expense_Increase3)^(CB$3-1)</f>
        <v>0</v>
      </c>
      <c r="CC47" s="124">
        <f>('Executive_Summary(Worst)'!$I44/12)*(1+Expense_Increase3)^(CC$3-1)</f>
        <v>0</v>
      </c>
      <c r="CD47" s="124">
        <f>('Executive_Summary(Worst)'!$I44/12)*(1+Expense_Increase3)^(CD$3-1)</f>
        <v>0</v>
      </c>
      <c r="CE47" s="124">
        <f>('Executive_Summary(Worst)'!$I44/12)*(1+Expense_Increase3)^(CE$3-1)</f>
        <v>0</v>
      </c>
      <c r="CF47" s="124">
        <f>('Executive_Summary(Worst)'!$I44/12)*(1+Expense_Increase3)^(CF$3-1)</f>
        <v>0</v>
      </c>
      <c r="CG47" s="124">
        <f>('Executive_Summary(Worst)'!$I44/12)*(1+Expense_Increase3)^(CG$3-1)</f>
        <v>0</v>
      </c>
      <c r="CH47" s="124">
        <f>('Executive_Summary(Worst)'!$I44/12)*(1+Expense_Increase3)^(CH$3-1)</f>
        <v>0</v>
      </c>
      <c r="CI47" s="124">
        <f>('Executive_Summary(Worst)'!$I44/12)*(1+Expense_Increase3)^(CI$3-1)</f>
        <v>0</v>
      </c>
      <c r="CJ47" s="124">
        <f>('Executive_Summary(Worst)'!$I44/12)*(1+Expense_Increase3)^(CJ$3-1)</f>
        <v>0</v>
      </c>
      <c r="CK47" s="124">
        <f>('Executive_Summary(Worst)'!$I44/12)*(1+Expense_Increase3)^(CK$3-1)</f>
        <v>0</v>
      </c>
      <c r="CL47" s="124">
        <f>('Executive_Summary(Worst)'!$I44/12)*(1+Expense_Increase3)^(CL$3-1)</f>
        <v>0</v>
      </c>
      <c r="CM47" s="124">
        <f>('Executive_Summary(Worst)'!$I44/12)*(1+Expense_Increase3)^(CM$3-1)</f>
        <v>0</v>
      </c>
      <c r="CN47" s="124">
        <f>('Executive_Summary(Worst)'!$I44/12)*(1+Expense_Increase3)^(CN$3-1)</f>
        <v>0</v>
      </c>
      <c r="CO47" s="124">
        <f>('Executive_Summary(Worst)'!$I44/12)*(1+Expense_Increase3)^(CO$3-1)</f>
        <v>0</v>
      </c>
      <c r="CP47" s="124">
        <f>('Executive_Summary(Worst)'!$I44/12)*(1+Expense_Increase3)^(CP$3-1)</f>
        <v>0</v>
      </c>
      <c r="CQ47" s="124">
        <f>('Executive_Summary(Worst)'!$I44/12)*(1+Expense_Increase3)^(CQ$3-1)</f>
        <v>0</v>
      </c>
      <c r="CR47" s="124">
        <f>('Executive_Summary(Worst)'!$I44/12)*(1+Expense_Increase3)^(CR$3-1)</f>
        <v>0</v>
      </c>
      <c r="CS47" s="124">
        <f>('Executive_Summary(Worst)'!$I44/12)*(1+Expense_Increase3)^(CS$3-1)</f>
        <v>0</v>
      </c>
      <c r="CT47" s="124">
        <f>('Executive_Summary(Worst)'!$I44/12)*(1+Expense_Increase3)^(CT$3-1)</f>
        <v>0</v>
      </c>
      <c r="CU47" s="124">
        <f>('Executive_Summary(Worst)'!$I44/12)*(1+Expense_Increase3)^(CU$3-1)</f>
        <v>0</v>
      </c>
      <c r="CV47" s="124">
        <f>('Executive_Summary(Worst)'!$I44/12)*(1+Expense_Increase3)^(CV$3-1)</f>
        <v>0</v>
      </c>
      <c r="CW47" s="124">
        <f>('Executive_Summary(Worst)'!$I44/12)*(1+Expense_Increase3)^(CW$3-1)</f>
        <v>0</v>
      </c>
      <c r="CX47" s="124">
        <f>('Executive_Summary(Worst)'!$I44/12)*(1+Expense_Increase3)^(CX$3-1)</f>
        <v>0</v>
      </c>
      <c r="CY47" s="124">
        <f>('Executive_Summary(Worst)'!$I44/12)*(1+Expense_Increase3)^(CY$3-1)</f>
        <v>0</v>
      </c>
      <c r="CZ47" s="124">
        <f>('Executive_Summary(Worst)'!$I44/12)*(1+Expense_Increase3)^(CZ$3-1)</f>
        <v>0</v>
      </c>
      <c r="DA47" s="124">
        <f>('Executive_Summary(Worst)'!$I44/12)*(1+Expense_Increase3)^(DA$3-1)</f>
        <v>0</v>
      </c>
      <c r="DB47" s="124">
        <f>('Executive_Summary(Worst)'!$I44/12)*(1+Expense_Increase3)^(DB$3-1)</f>
        <v>0</v>
      </c>
      <c r="DC47" s="124">
        <f>('Executive_Summary(Worst)'!$I44/12)*(1+Expense_Increase3)^(DC$3-1)</f>
        <v>0</v>
      </c>
      <c r="DD47" s="124">
        <f>('Executive_Summary(Worst)'!$I44/12)*(1+Expense_Increase3)^(DD$3-1)</f>
        <v>0</v>
      </c>
      <c r="DE47" s="124">
        <f>('Executive_Summary(Worst)'!$I44/12)*(1+Expense_Increase3)^(DE$3-1)</f>
        <v>0</v>
      </c>
      <c r="DF47" s="124">
        <f>('Executive_Summary(Worst)'!$I44/12)*(1+Expense_Increase3)^(DF$3-1)</f>
        <v>0</v>
      </c>
      <c r="DG47" s="124">
        <f>('Executive_Summary(Worst)'!$I44/12)*(1+Expense_Increase3)^(DG$3-1)</f>
        <v>0</v>
      </c>
      <c r="DH47" s="124">
        <f>('Executive_Summary(Worst)'!$I44/12)*(1+Expense_Increase3)^(DH$3-1)</f>
        <v>0</v>
      </c>
      <c r="DI47" s="124">
        <f>('Executive_Summary(Worst)'!$I44/12)*(1+Expense_Increase3)^(DI$3-1)</f>
        <v>0</v>
      </c>
      <c r="DJ47" s="124">
        <f>('Executive_Summary(Worst)'!$I44/12)*(1+Expense_Increase3)^(DJ$3-1)</f>
        <v>0</v>
      </c>
      <c r="DK47" s="124">
        <f>('Executive_Summary(Worst)'!$I44/12)*(1+Expense_Increase3)^(DK$3-1)</f>
        <v>0</v>
      </c>
      <c r="DL47" s="124">
        <f>('Executive_Summary(Worst)'!$I44/12)*(1+Expense_Increase3)^(DL$3-1)</f>
        <v>0</v>
      </c>
      <c r="DM47" s="124">
        <f>('Executive_Summary(Worst)'!$I44/12)*(1+Expense_Increase3)^(DM$3-1)</f>
        <v>0</v>
      </c>
      <c r="DN47" s="124">
        <f>('Executive_Summary(Worst)'!$I44/12)*(1+Expense_Increase3)^(DN$3-1)</f>
        <v>0</v>
      </c>
      <c r="DO47" s="124">
        <f>('Executive_Summary(Worst)'!$I44/12)*(1+Expense_Increase3)^(DO$3-1)</f>
        <v>0</v>
      </c>
      <c r="DP47" s="124">
        <f>('Executive_Summary(Worst)'!$I44/12)*(1+Expense_Increase3)^(DP$3-1)</f>
        <v>0</v>
      </c>
      <c r="DQ47" s="124">
        <f>('Executive_Summary(Worst)'!$I44/12)*(1+Expense_Increase3)^(DQ$3-1)</f>
        <v>0</v>
      </c>
      <c r="DR47" s="124">
        <f>('Executive_Summary(Worst)'!$I44/12)*(1+Expense_Increase3)^(DR$3-1)</f>
        <v>0</v>
      </c>
      <c r="DS47" s="124">
        <f>('Executive_Summary(Worst)'!$I44/12)*(1+Expense_Increase3)^(DS$3-1)</f>
        <v>0</v>
      </c>
      <c r="DT47" s="124">
        <f>('Executive_Summary(Worst)'!$I44/12)*(1+Expense_Increase3)^(DT$3-1)</f>
        <v>0</v>
      </c>
      <c r="DU47" s="124">
        <f>('Executive_Summary(Worst)'!$I44/12)*(1+Expense_Increase3)^(DU$3-1)</f>
        <v>0</v>
      </c>
      <c r="DV47" s="124">
        <f>('Executive_Summary(Worst)'!$I44/12)*(1+Expense_Increase3)^(DV$3-1)</f>
        <v>0</v>
      </c>
      <c r="DW47" s="124">
        <f>('Executive_Summary(Worst)'!$I44/12)*(1+Expense_Increase3)^(DW$3-1)</f>
        <v>0</v>
      </c>
      <c r="DX47" s="124">
        <f>('Executive_Summary(Worst)'!$I44/12)*(1+Expense_Increase3)^(DX$3-1)</f>
        <v>0</v>
      </c>
      <c r="DY47" s="124">
        <f>('Executive_Summary(Worst)'!$I44/12)*(1+Expense_Increase3)^(DY$3-1)</f>
        <v>0</v>
      </c>
      <c r="DZ47" s="124">
        <f>('Executive_Summary(Worst)'!$I44/12)*(1+Expense_Increase3)^(DZ$3-1)</f>
        <v>0</v>
      </c>
      <c r="EA47" s="124">
        <f>('Executive_Summary(Worst)'!$I44/12)*(1+Expense_Increase3)^(EA$3-1)</f>
        <v>0</v>
      </c>
      <c r="EB47" s="124">
        <f>('Executive_Summary(Worst)'!$I44/12)*(1+Expense_Increase3)^(EB$3-1)</f>
        <v>0</v>
      </c>
      <c r="EC47" s="124">
        <f>('Executive_Summary(Worst)'!$I44/12)*(1+Expense_Increase3)^(EC$3-1)</f>
        <v>0</v>
      </c>
      <c r="ED47" s="124">
        <f>('Executive_Summary(Worst)'!$I44/12)*(1+Expense_Increase3)^(ED$3-1)</f>
        <v>0</v>
      </c>
      <c r="EE47" s="124">
        <f>('Executive_Summary(Worst)'!$I44/12)*(1+Expense_Increase3)^(EE$3-1)</f>
        <v>0</v>
      </c>
      <c r="EF47" s="124">
        <f>('Executive_Summary(Worst)'!$I44/12)*(1+Expense_Increase3)^(EF$3-1)</f>
        <v>0</v>
      </c>
      <c r="EG47" s="124">
        <f>('Executive_Summary(Worst)'!$I44/12)*(1+Expense_Increase3)^(EG$3-1)</f>
        <v>0</v>
      </c>
      <c r="EH47" s="124">
        <f>('Executive_Summary(Worst)'!$I44/12)*(1+Expense_Increase3)^(EH$3-1)</f>
        <v>0</v>
      </c>
      <c r="EI47" s="124">
        <f>('Executive_Summary(Worst)'!$I44/12)*(1+Expense_Increase3)^(EI$3-1)</f>
        <v>0</v>
      </c>
      <c r="EJ47" s="124">
        <f>('Executive_Summary(Worst)'!$I44/12)*(1+Expense_Increase3)^(EJ$3-1)</f>
        <v>0</v>
      </c>
      <c r="EK47" s="124">
        <f>('Executive_Summary(Worst)'!$I44/12)*(1+Expense_Increase3)^(EK$3-1)</f>
        <v>0</v>
      </c>
      <c r="EL47" s="124">
        <f>('Executive_Summary(Worst)'!$I44/12)*(1+Expense_Increase3)^(EL$3-1)</f>
        <v>0</v>
      </c>
      <c r="EM47" s="124">
        <f>('Executive_Summary(Worst)'!$I44/12)*(1+Expense_Increase3)^(EM$3-1)</f>
        <v>0</v>
      </c>
      <c r="EN47" s="124">
        <f>('Executive_Summary(Worst)'!$I44/12)*(1+Expense_Increase3)^(EN$3-1)</f>
        <v>0</v>
      </c>
      <c r="EO47" s="124">
        <f>('Executive_Summary(Worst)'!$I44/12)*(1+Expense_Increase3)^(EO$3-1)</f>
        <v>0</v>
      </c>
      <c r="EP47" s="124">
        <f>('Executive_Summary(Worst)'!$I44/12)*(1+Expense_Increase3)^(EP$3-1)</f>
        <v>0</v>
      </c>
      <c r="EQ47" s="27"/>
    </row>
    <row r="48" spans="2:147" ht="15.75" customHeight="1" x14ac:dyDescent="0.2">
      <c r="B48" s="161" t="str">
        <f>Executive_Summary!F45</f>
        <v xml:space="preserve">Key/Lock Replacement </v>
      </c>
      <c r="Z48" s="3"/>
      <c r="AA48" s="124">
        <f>('Executive_Summary(Worst)'!$I45/12)*(1+Expense_Increase3)^(AA$3-1)</f>
        <v>0</v>
      </c>
      <c r="AB48" s="124">
        <f>('Executive_Summary(Worst)'!$I45/12)*(1+Expense_Increase3)^(AB$3-1)</f>
        <v>0</v>
      </c>
      <c r="AC48" s="124">
        <f>('Executive_Summary(Worst)'!$I45/12)*(1+Expense_Increase3)^(AC$3-1)</f>
        <v>0</v>
      </c>
      <c r="AD48" s="124">
        <f>('Executive_Summary(Worst)'!$I45/12)*(1+Expense_Increase3)^(AD$3-1)</f>
        <v>0</v>
      </c>
      <c r="AE48" s="124">
        <f>('Executive_Summary(Worst)'!$I45/12)*(1+Expense_Increase3)^(AE$3-1)</f>
        <v>0</v>
      </c>
      <c r="AF48" s="124">
        <f>('Executive_Summary(Worst)'!$I45/12)*(1+Expense_Increase3)^(AF$3-1)</f>
        <v>0</v>
      </c>
      <c r="AG48" s="124">
        <f>('Executive_Summary(Worst)'!$I45/12)*(1+Expense_Increase3)^(AG$3-1)</f>
        <v>0</v>
      </c>
      <c r="AH48" s="124">
        <f>('Executive_Summary(Worst)'!$I45/12)*(1+Expense_Increase3)^(AH$3-1)</f>
        <v>0</v>
      </c>
      <c r="AI48" s="124">
        <f>('Executive_Summary(Worst)'!$I45/12)*(1+Expense_Increase3)^(AI$3-1)</f>
        <v>0</v>
      </c>
      <c r="AJ48" s="124">
        <f>('Executive_Summary(Worst)'!$I45/12)*(1+Expense_Increase3)^(AJ$3-1)</f>
        <v>0</v>
      </c>
      <c r="AK48" s="124">
        <f>('Executive_Summary(Worst)'!$I45/12)*(1+Expense_Increase3)^(AK$3-1)</f>
        <v>0</v>
      </c>
      <c r="AL48" s="124">
        <f>('Executive_Summary(Worst)'!$I45/12)*(1+Expense_Increase3)^(AL$3-1)</f>
        <v>0</v>
      </c>
      <c r="AM48" s="124">
        <f>('Executive_Summary(Worst)'!$I45/12)*(1+Expense_Increase3)^(AM$3-1)</f>
        <v>0</v>
      </c>
      <c r="AN48" s="124">
        <f>('Executive_Summary(Worst)'!$I45/12)*(1+Expense_Increase3)^(AN$3-1)</f>
        <v>0</v>
      </c>
      <c r="AO48" s="124">
        <f>('Executive_Summary(Worst)'!$I45/12)*(1+Expense_Increase3)^(AO$3-1)</f>
        <v>0</v>
      </c>
      <c r="AP48" s="124">
        <f>('Executive_Summary(Worst)'!$I45/12)*(1+Expense_Increase3)^(AP$3-1)</f>
        <v>0</v>
      </c>
      <c r="AQ48" s="124">
        <f>('Executive_Summary(Worst)'!$I45/12)*(1+Expense_Increase3)^(AQ$3-1)</f>
        <v>0</v>
      </c>
      <c r="AR48" s="124">
        <f>('Executive_Summary(Worst)'!$I45/12)*(1+Expense_Increase3)^(AR$3-1)</f>
        <v>0</v>
      </c>
      <c r="AS48" s="124">
        <f>('Executive_Summary(Worst)'!$I45/12)*(1+Expense_Increase3)^(AS$3-1)</f>
        <v>0</v>
      </c>
      <c r="AT48" s="124">
        <f>('Executive_Summary(Worst)'!$I45/12)*(1+Expense_Increase3)^(AT$3-1)</f>
        <v>0</v>
      </c>
      <c r="AU48" s="124">
        <f>('Executive_Summary(Worst)'!$I45/12)*(1+Expense_Increase3)^(AU$3-1)</f>
        <v>0</v>
      </c>
      <c r="AV48" s="124">
        <f>('Executive_Summary(Worst)'!$I45/12)*(1+Expense_Increase3)^(AV$3-1)</f>
        <v>0</v>
      </c>
      <c r="AW48" s="124">
        <f>('Executive_Summary(Worst)'!$I45/12)*(1+Expense_Increase3)^(AW$3-1)</f>
        <v>0</v>
      </c>
      <c r="AX48" s="124">
        <f>('Executive_Summary(Worst)'!$I45/12)*(1+Expense_Increase3)^(AX$3-1)</f>
        <v>0</v>
      </c>
      <c r="AY48" s="124">
        <f>('Executive_Summary(Worst)'!$I45/12)*(1+Expense_Increase3)^(AY$3-1)</f>
        <v>0</v>
      </c>
      <c r="AZ48" s="124">
        <f>('Executive_Summary(Worst)'!$I45/12)*(1+Expense_Increase3)^(AZ$3-1)</f>
        <v>0</v>
      </c>
      <c r="BA48" s="124">
        <f>('Executive_Summary(Worst)'!$I45/12)*(1+Expense_Increase3)^(BA$3-1)</f>
        <v>0</v>
      </c>
      <c r="BB48" s="124">
        <f>('Executive_Summary(Worst)'!$I45/12)*(1+Expense_Increase3)^(BB$3-1)</f>
        <v>0</v>
      </c>
      <c r="BC48" s="124">
        <f>('Executive_Summary(Worst)'!$I45/12)*(1+Expense_Increase3)^(BC$3-1)</f>
        <v>0</v>
      </c>
      <c r="BD48" s="124">
        <f>('Executive_Summary(Worst)'!$I45/12)*(1+Expense_Increase3)^(BD$3-1)</f>
        <v>0</v>
      </c>
      <c r="BE48" s="124">
        <f>('Executive_Summary(Worst)'!$I45/12)*(1+Expense_Increase3)^(BE$3-1)</f>
        <v>0</v>
      </c>
      <c r="BF48" s="124">
        <f>('Executive_Summary(Worst)'!$I45/12)*(1+Expense_Increase3)^(BF$3-1)</f>
        <v>0</v>
      </c>
      <c r="BG48" s="124">
        <f>('Executive_Summary(Worst)'!$I45/12)*(1+Expense_Increase3)^(BG$3-1)</f>
        <v>0</v>
      </c>
      <c r="BH48" s="124">
        <f>('Executive_Summary(Worst)'!$I45/12)*(1+Expense_Increase3)^(BH$3-1)</f>
        <v>0</v>
      </c>
      <c r="BI48" s="124">
        <f>('Executive_Summary(Worst)'!$I45/12)*(1+Expense_Increase3)^(BI$3-1)</f>
        <v>0</v>
      </c>
      <c r="BJ48" s="124">
        <f>('Executive_Summary(Worst)'!$I45/12)*(1+Expense_Increase3)^(BJ$3-1)</f>
        <v>0</v>
      </c>
      <c r="BK48" s="124">
        <f>('Executive_Summary(Worst)'!$I45/12)*(1+Expense_Increase3)^(BK$3-1)</f>
        <v>0</v>
      </c>
      <c r="BL48" s="124">
        <f>('Executive_Summary(Worst)'!$I45/12)*(1+Expense_Increase3)^(BL$3-1)</f>
        <v>0</v>
      </c>
      <c r="BM48" s="124">
        <f>('Executive_Summary(Worst)'!$I45/12)*(1+Expense_Increase3)^(BM$3-1)</f>
        <v>0</v>
      </c>
      <c r="BN48" s="124">
        <f>('Executive_Summary(Worst)'!$I45/12)*(1+Expense_Increase3)^(BN$3-1)</f>
        <v>0</v>
      </c>
      <c r="BO48" s="124">
        <f>('Executive_Summary(Worst)'!$I45/12)*(1+Expense_Increase3)^(BO$3-1)</f>
        <v>0</v>
      </c>
      <c r="BP48" s="124">
        <f>('Executive_Summary(Worst)'!$I45/12)*(1+Expense_Increase3)^(BP$3-1)</f>
        <v>0</v>
      </c>
      <c r="BQ48" s="124">
        <f>('Executive_Summary(Worst)'!$I45/12)*(1+Expense_Increase3)^(BQ$3-1)</f>
        <v>0</v>
      </c>
      <c r="BR48" s="124">
        <f>('Executive_Summary(Worst)'!$I45/12)*(1+Expense_Increase3)^(BR$3-1)</f>
        <v>0</v>
      </c>
      <c r="BS48" s="124">
        <f>('Executive_Summary(Worst)'!$I45/12)*(1+Expense_Increase3)^(BS$3-1)</f>
        <v>0</v>
      </c>
      <c r="BT48" s="124">
        <f>('Executive_Summary(Worst)'!$I45/12)*(1+Expense_Increase3)^(BT$3-1)</f>
        <v>0</v>
      </c>
      <c r="BU48" s="124">
        <f>('Executive_Summary(Worst)'!$I45/12)*(1+Expense_Increase3)^(BU$3-1)</f>
        <v>0</v>
      </c>
      <c r="BV48" s="124">
        <f>('Executive_Summary(Worst)'!$I45/12)*(1+Expense_Increase3)^(BV$3-1)</f>
        <v>0</v>
      </c>
      <c r="BW48" s="124">
        <f>('Executive_Summary(Worst)'!$I45/12)*(1+Expense_Increase3)^(BW$3-1)</f>
        <v>0</v>
      </c>
      <c r="BX48" s="124">
        <f>('Executive_Summary(Worst)'!$I45/12)*(1+Expense_Increase3)^(BX$3-1)</f>
        <v>0</v>
      </c>
      <c r="BY48" s="124">
        <f>('Executive_Summary(Worst)'!$I45/12)*(1+Expense_Increase3)^(BY$3-1)</f>
        <v>0</v>
      </c>
      <c r="BZ48" s="124">
        <f>('Executive_Summary(Worst)'!$I45/12)*(1+Expense_Increase3)^(BZ$3-1)</f>
        <v>0</v>
      </c>
      <c r="CA48" s="124">
        <f>('Executive_Summary(Worst)'!$I45/12)*(1+Expense_Increase3)^(CA$3-1)</f>
        <v>0</v>
      </c>
      <c r="CB48" s="124">
        <f>('Executive_Summary(Worst)'!$I45/12)*(1+Expense_Increase3)^(CB$3-1)</f>
        <v>0</v>
      </c>
      <c r="CC48" s="124">
        <f>('Executive_Summary(Worst)'!$I45/12)*(1+Expense_Increase3)^(CC$3-1)</f>
        <v>0</v>
      </c>
      <c r="CD48" s="124">
        <f>('Executive_Summary(Worst)'!$I45/12)*(1+Expense_Increase3)^(CD$3-1)</f>
        <v>0</v>
      </c>
      <c r="CE48" s="124">
        <f>('Executive_Summary(Worst)'!$I45/12)*(1+Expense_Increase3)^(CE$3-1)</f>
        <v>0</v>
      </c>
      <c r="CF48" s="124">
        <f>('Executive_Summary(Worst)'!$I45/12)*(1+Expense_Increase3)^(CF$3-1)</f>
        <v>0</v>
      </c>
      <c r="CG48" s="124">
        <f>('Executive_Summary(Worst)'!$I45/12)*(1+Expense_Increase3)^(CG$3-1)</f>
        <v>0</v>
      </c>
      <c r="CH48" s="124">
        <f>('Executive_Summary(Worst)'!$I45/12)*(1+Expense_Increase3)^(CH$3-1)</f>
        <v>0</v>
      </c>
      <c r="CI48" s="124">
        <f>('Executive_Summary(Worst)'!$I45/12)*(1+Expense_Increase3)^(CI$3-1)</f>
        <v>0</v>
      </c>
      <c r="CJ48" s="124">
        <f>('Executive_Summary(Worst)'!$I45/12)*(1+Expense_Increase3)^(CJ$3-1)</f>
        <v>0</v>
      </c>
      <c r="CK48" s="124">
        <f>('Executive_Summary(Worst)'!$I45/12)*(1+Expense_Increase3)^(CK$3-1)</f>
        <v>0</v>
      </c>
      <c r="CL48" s="124">
        <f>('Executive_Summary(Worst)'!$I45/12)*(1+Expense_Increase3)^(CL$3-1)</f>
        <v>0</v>
      </c>
      <c r="CM48" s="124">
        <f>('Executive_Summary(Worst)'!$I45/12)*(1+Expense_Increase3)^(CM$3-1)</f>
        <v>0</v>
      </c>
      <c r="CN48" s="124">
        <f>('Executive_Summary(Worst)'!$I45/12)*(1+Expense_Increase3)^(CN$3-1)</f>
        <v>0</v>
      </c>
      <c r="CO48" s="124">
        <f>('Executive_Summary(Worst)'!$I45/12)*(1+Expense_Increase3)^(CO$3-1)</f>
        <v>0</v>
      </c>
      <c r="CP48" s="124">
        <f>('Executive_Summary(Worst)'!$I45/12)*(1+Expense_Increase3)^(CP$3-1)</f>
        <v>0</v>
      </c>
      <c r="CQ48" s="124">
        <f>('Executive_Summary(Worst)'!$I45/12)*(1+Expense_Increase3)^(CQ$3-1)</f>
        <v>0</v>
      </c>
      <c r="CR48" s="124">
        <f>('Executive_Summary(Worst)'!$I45/12)*(1+Expense_Increase3)^(CR$3-1)</f>
        <v>0</v>
      </c>
      <c r="CS48" s="124">
        <f>('Executive_Summary(Worst)'!$I45/12)*(1+Expense_Increase3)^(CS$3-1)</f>
        <v>0</v>
      </c>
      <c r="CT48" s="124">
        <f>('Executive_Summary(Worst)'!$I45/12)*(1+Expense_Increase3)^(CT$3-1)</f>
        <v>0</v>
      </c>
      <c r="CU48" s="124">
        <f>('Executive_Summary(Worst)'!$I45/12)*(1+Expense_Increase3)^(CU$3-1)</f>
        <v>0</v>
      </c>
      <c r="CV48" s="124">
        <f>('Executive_Summary(Worst)'!$I45/12)*(1+Expense_Increase3)^(CV$3-1)</f>
        <v>0</v>
      </c>
      <c r="CW48" s="124">
        <f>('Executive_Summary(Worst)'!$I45/12)*(1+Expense_Increase3)^(CW$3-1)</f>
        <v>0</v>
      </c>
      <c r="CX48" s="124">
        <f>('Executive_Summary(Worst)'!$I45/12)*(1+Expense_Increase3)^(CX$3-1)</f>
        <v>0</v>
      </c>
      <c r="CY48" s="124">
        <f>('Executive_Summary(Worst)'!$I45/12)*(1+Expense_Increase3)^(CY$3-1)</f>
        <v>0</v>
      </c>
      <c r="CZ48" s="124">
        <f>('Executive_Summary(Worst)'!$I45/12)*(1+Expense_Increase3)^(CZ$3-1)</f>
        <v>0</v>
      </c>
      <c r="DA48" s="124">
        <f>('Executive_Summary(Worst)'!$I45/12)*(1+Expense_Increase3)^(DA$3-1)</f>
        <v>0</v>
      </c>
      <c r="DB48" s="124">
        <f>('Executive_Summary(Worst)'!$I45/12)*(1+Expense_Increase3)^(DB$3-1)</f>
        <v>0</v>
      </c>
      <c r="DC48" s="124">
        <f>('Executive_Summary(Worst)'!$I45/12)*(1+Expense_Increase3)^(DC$3-1)</f>
        <v>0</v>
      </c>
      <c r="DD48" s="124">
        <f>('Executive_Summary(Worst)'!$I45/12)*(1+Expense_Increase3)^(DD$3-1)</f>
        <v>0</v>
      </c>
      <c r="DE48" s="124">
        <f>('Executive_Summary(Worst)'!$I45/12)*(1+Expense_Increase3)^(DE$3-1)</f>
        <v>0</v>
      </c>
      <c r="DF48" s="124">
        <f>('Executive_Summary(Worst)'!$I45/12)*(1+Expense_Increase3)^(DF$3-1)</f>
        <v>0</v>
      </c>
      <c r="DG48" s="124">
        <f>('Executive_Summary(Worst)'!$I45/12)*(1+Expense_Increase3)^(DG$3-1)</f>
        <v>0</v>
      </c>
      <c r="DH48" s="124">
        <f>('Executive_Summary(Worst)'!$I45/12)*(1+Expense_Increase3)^(DH$3-1)</f>
        <v>0</v>
      </c>
      <c r="DI48" s="124">
        <f>('Executive_Summary(Worst)'!$I45/12)*(1+Expense_Increase3)^(DI$3-1)</f>
        <v>0</v>
      </c>
      <c r="DJ48" s="124">
        <f>('Executive_Summary(Worst)'!$I45/12)*(1+Expense_Increase3)^(DJ$3-1)</f>
        <v>0</v>
      </c>
      <c r="DK48" s="124">
        <f>('Executive_Summary(Worst)'!$I45/12)*(1+Expense_Increase3)^(DK$3-1)</f>
        <v>0</v>
      </c>
      <c r="DL48" s="124">
        <f>('Executive_Summary(Worst)'!$I45/12)*(1+Expense_Increase3)^(DL$3-1)</f>
        <v>0</v>
      </c>
      <c r="DM48" s="124">
        <f>('Executive_Summary(Worst)'!$I45/12)*(1+Expense_Increase3)^(DM$3-1)</f>
        <v>0</v>
      </c>
      <c r="DN48" s="124">
        <f>('Executive_Summary(Worst)'!$I45/12)*(1+Expense_Increase3)^(DN$3-1)</f>
        <v>0</v>
      </c>
      <c r="DO48" s="124">
        <f>('Executive_Summary(Worst)'!$I45/12)*(1+Expense_Increase3)^(DO$3-1)</f>
        <v>0</v>
      </c>
      <c r="DP48" s="124">
        <f>('Executive_Summary(Worst)'!$I45/12)*(1+Expense_Increase3)^(DP$3-1)</f>
        <v>0</v>
      </c>
      <c r="DQ48" s="124">
        <f>('Executive_Summary(Worst)'!$I45/12)*(1+Expense_Increase3)^(DQ$3-1)</f>
        <v>0</v>
      </c>
      <c r="DR48" s="124">
        <f>('Executive_Summary(Worst)'!$I45/12)*(1+Expense_Increase3)^(DR$3-1)</f>
        <v>0</v>
      </c>
      <c r="DS48" s="124">
        <f>('Executive_Summary(Worst)'!$I45/12)*(1+Expense_Increase3)^(DS$3-1)</f>
        <v>0</v>
      </c>
      <c r="DT48" s="124">
        <f>('Executive_Summary(Worst)'!$I45/12)*(1+Expense_Increase3)^(DT$3-1)</f>
        <v>0</v>
      </c>
      <c r="DU48" s="124">
        <f>('Executive_Summary(Worst)'!$I45/12)*(1+Expense_Increase3)^(DU$3-1)</f>
        <v>0</v>
      </c>
      <c r="DV48" s="124">
        <f>('Executive_Summary(Worst)'!$I45/12)*(1+Expense_Increase3)^(DV$3-1)</f>
        <v>0</v>
      </c>
      <c r="DW48" s="124">
        <f>('Executive_Summary(Worst)'!$I45/12)*(1+Expense_Increase3)^(DW$3-1)</f>
        <v>0</v>
      </c>
      <c r="DX48" s="124">
        <f>('Executive_Summary(Worst)'!$I45/12)*(1+Expense_Increase3)^(DX$3-1)</f>
        <v>0</v>
      </c>
      <c r="DY48" s="124">
        <f>('Executive_Summary(Worst)'!$I45/12)*(1+Expense_Increase3)^(DY$3-1)</f>
        <v>0</v>
      </c>
      <c r="DZ48" s="124">
        <f>('Executive_Summary(Worst)'!$I45/12)*(1+Expense_Increase3)^(DZ$3-1)</f>
        <v>0</v>
      </c>
      <c r="EA48" s="124">
        <f>('Executive_Summary(Worst)'!$I45/12)*(1+Expense_Increase3)^(EA$3-1)</f>
        <v>0</v>
      </c>
      <c r="EB48" s="124">
        <f>('Executive_Summary(Worst)'!$I45/12)*(1+Expense_Increase3)^(EB$3-1)</f>
        <v>0</v>
      </c>
      <c r="EC48" s="124">
        <f>('Executive_Summary(Worst)'!$I45/12)*(1+Expense_Increase3)^(EC$3-1)</f>
        <v>0</v>
      </c>
      <c r="ED48" s="124">
        <f>('Executive_Summary(Worst)'!$I45/12)*(1+Expense_Increase3)^(ED$3-1)</f>
        <v>0</v>
      </c>
      <c r="EE48" s="124">
        <f>('Executive_Summary(Worst)'!$I45/12)*(1+Expense_Increase3)^(EE$3-1)</f>
        <v>0</v>
      </c>
      <c r="EF48" s="124">
        <f>('Executive_Summary(Worst)'!$I45/12)*(1+Expense_Increase3)^(EF$3-1)</f>
        <v>0</v>
      </c>
      <c r="EG48" s="124">
        <f>('Executive_Summary(Worst)'!$I45/12)*(1+Expense_Increase3)^(EG$3-1)</f>
        <v>0</v>
      </c>
      <c r="EH48" s="124">
        <f>('Executive_Summary(Worst)'!$I45/12)*(1+Expense_Increase3)^(EH$3-1)</f>
        <v>0</v>
      </c>
      <c r="EI48" s="124">
        <f>('Executive_Summary(Worst)'!$I45/12)*(1+Expense_Increase3)^(EI$3-1)</f>
        <v>0</v>
      </c>
      <c r="EJ48" s="124">
        <f>('Executive_Summary(Worst)'!$I45/12)*(1+Expense_Increase3)^(EJ$3-1)</f>
        <v>0</v>
      </c>
      <c r="EK48" s="124">
        <f>('Executive_Summary(Worst)'!$I45/12)*(1+Expense_Increase3)^(EK$3-1)</f>
        <v>0</v>
      </c>
      <c r="EL48" s="124">
        <f>('Executive_Summary(Worst)'!$I45/12)*(1+Expense_Increase3)^(EL$3-1)</f>
        <v>0</v>
      </c>
      <c r="EM48" s="124">
        <f>('Executive_Summary(Worst)'!$I45/12)*(1+Expense_Increase3)^(EM$3-1)</f>
        <v>0</v>
      </c>
      <c r="EN48" s="124">
        <f>('Executive_Summary(Worst)'!$I45/12)*(1+Expense_Increase3)^(EN$3-1)</f>
        <v>0</v>
      </c>
      <c r="EO48" s="124">
        <f>('Executive_Summary(Worst)'!$I45/12)*(1+Expense_Increase3)^(EO$3-1)</f>
        <v>0</v>
      </c>
      <c r="EP48" s="124">
        <f>('Executive_Summary(Worst)'!$I45/12)*(1+Expense_Increase3)^(EP$3-1)</f>
        <v>0</v>
      </c>
      <c r="EQ48" s="27"/>
    </row>
    <row r="49" spans="2:147" ht="15.75" customHeight="1" x14ac:dyDescent="0.2">
      <c r="B49" s="161" t="str">
        <f>Executive_Summary!F46</f>
        <v xml:space="preserve">Appliance Repairs </v>
      </c>
      <c r="Z49" s="3"/>
      <c r="AA49" s="124">
        <f>('Executive_Summary(Worst)'!$I46/12)*(1+Expense_Increase3)^(AA$3-1)</f>
        <v>0</v>
      </c>
      <c r="AB49" s="124">
        <f>('Executive_Summary(Worst)'!$I46/12)*(1+Expense_Increase3)^(AB$3-1)</f>
        <v>0</v>
      </c>
      <c r="AC49" s="124">
        <f>('Executive_Summary(Worst)'!$I46/12)*(1+Expense_Increase3)^(AC$3-1)</f>
        <v>0</v>
      </c>
      <c r="AD49" s="124">
        <f>('Executive_Summary(Worst)'!$I46/12)*(1+Expense_Increase3)^(AD$3-1)</f>
        <v>0</v>
      </c>
      <c r="AE49" s="124">
        <f>('Executive_Summary(Worst)'!$I46/12)*(1+Expense_Increase3)^(AE$3-1)</f>
        <v>0</v>
      </c>
      <c r="AF49" s="124">
        <f>('Executive_Summary(Worst)'!$I46/12)*(1+Expense_Increase3)^(AF$3-1)</f>
        <v>0</v>
      </c>
      <c r="AG49" s="124">
        <f>('Executive_Summary(Worst)'!$I46/12)*(1+Expense_Increase3)^(AG$3-1)</f>
        <v>0</v>
      </c>
      <c r="AH49" s="124">
        <f>('Executive_Summary(Worst)'!$I46/12)*(1+Expense_Increase3)^(AH$3-1)</f>
        <v>0</v>
      </c>
      <c r="AI49" s="124">
        <f>('Executive_Summary(Worst)'!$I46/12)*(1+Expense_Increase3)^(AI$3-1)</f>
        <v>0</v>
      </c>
      <c r="AJ49" s="124">
        <f>('Executive_Summary(Worst)'!$I46/12)*(1+Expense_Increase3)^(AJ$3-1)</f>
        <v>0</v>
      </c>
      <c r="AK49" s="124">
        <f>('Executive_Summary(Worst)'!$I46/12)*(1+Expense_Increase3)^(AK$3-1)</f>
        <v>0</v>
      </c>
      <c r="AL49" s="124">
        <f>('Executive_Summary(Worst)'!$I46/12)*(1+Expense_Increase3)^(AL$3-1)</f>
        <v>0</v>
      </c>
      <c r="AM49" s="124">
        <f>('Executive_Summary(Worst)'!$I46/12)*(1+Expense_Increase3)^(AM$3-1)</f>
        <v>0</v>
      </c>
      <c r="AN49" s="124">
        <f>('Executive_Summary(Worst)'!$I46/12)*(1+Expense_Increase3)^(AN$3-1)</f>
        <v>0</v>
      </c>
      <c r="AO49" s="124">
        <f>('Executive_Summary(Worst)'!$I46/12)*(1+Expense_Increase3)^(AO$3-1)</f>
        <v>0</v>
      </c>
      <c r="AP49" s="124">
        <f>('Executive_Summary(Worst)'!$I46/12)*(1+Expense_Increase3)^(AP$3-1)</f>
        <v>0</v>
      </c>
      <c r="AQ49" s="124">
        <f>('Executive_Summary(Worst)'!$I46/12)*(1+Expense_Increase3)^(AQ$3-1)</f>
        <v>0</v>
      </c>
      <c r="AR49" s="124">
        <f>('Executive_Summary(Worst)'!$I46/12)*(1+Expense_Increase3)^(AR$3-1)</f>
        <v>0</v>
      </c>
      <c r="AS49" s="124">
        <f>('Executive_Summary(Worst)'!$I46/12)*(1+Expense_Increase3)^(AS$3-1)</f>
        <v>0</v>
      </c>
      <c r="AT49" s="124">
        <f>('Executive_Summary(Worst)'!$I46/12)*(1+Expense_Increase3)^(AT$3-1)</f>
        <v>0</v>
      </c>
      <c r="AU49" s="124">
        <f>('Executive_Summary(Worst)'!$I46/12)*(1+Expense_Increase3)^(AU$3-1)</f>
        <v>0</v>
      </c>
      <c r="AV49" s="124">
        <f>('Executive_Summary(Worst)'!$I46/12)*(1+Expense_Increase3)^(AV$3-1)</f>
        <v>0</v>
      </c>
      <c r="AW49" s="124">
        <f>('Executive_Summary(Worst)'!$I46/12)*(1+Expense_Increase3)^(AW$3-1)</f>
        <v>0</v>
      </c>
      <c r="AX49" s="124">
        <f>('Executive_Summary(Worst)'!$I46/12)*(1+Expense_Increase3)^(AX$3-1)</f>
        <v>0</v>
      </c>
      <c r="AY49" s="124">
        <f>('Executive_Summary(Worst)'!$I46/12)*(1+Expense_Increase3)^(AY$3-1)</f>
        <v>0</v>
      </c>
      <c r="AZ49" s="124">
        <f>('Executive_Summary(Worst)'!$I46/12)*(1+Expense_Increase3)^(AZ$3-1)</f>
        <v>0</v>
      </c>
      <c r="BA49" s="124">
        <f>('Executive_Summary(Worst)'!$I46/12)*(1+Expense_Increase3)^(BA$3-1)</f>
        <v>0</v>
      </c>
      <c r="BB49" s="124">
        <f>('Executive_Summary(Worst)'!$I46/12)*(1+Expense_Increase3)^(BB$3-1)</f>
        <v>0</v>
      </c>
      <c r="BC49" s="124">
        <f>('Executive_Summary(Worst)'!$I46/12)*(1+Expense_Increase3)^(BC$3-1)</f>
        <v>0</v>
      </c>
      <c r="BD49" s="124">
        <f>('Executive_Summary(Worst)'!$I46/12)*(1+Expense_Increase3)^(BD$3-1)</f>
        <v>0</v>
      </c>
      <c r="BE49" s="124">
        <f>('Executive_Summary(Worst)'!$I46/12)*(1+Expense_Increase3)^(BE$3-1)</f>
        <v>0</v>
      </c>
      <c r="BF49" s="124">
        <f>('Executive_Summary(Worst)'!$I46/12)*(1+Expense_Increase3)^(BF$3-1)</f>
        <v>0</v>
      </c>
      <c r="BG49" s="124">
        <f>('Executive_Summary(Worst)'!$I46/12)*(1+Expense_Increase3)^(BG$3-1)</f>
        <v>0</v>
      </c>
      <c r="BH49" s="124">
        <f>('Executive_Summary(Worst)'!$I46/12)*(1+Expense_Increase3)^(BH$3-1)</f>
        <v>0</v>
      </c>
      <c r="BI49" s="124">
        <f>('Executive_Summary(Worst)'!$I46/12)*(1+Expense_Increase3)^(BI$3-1)</f>
        <v>0</v>
      </c>
      <c r="BJ49" s="124">
        <f>('Executive_Summary(Worst)'!$I46/12)*(1+Expense_Increase3)^(BJ$3-1)</f>
        <v>0</v>
      </c>
      <c r="BK49" s="124">
        <f>('Executive_Summary(Worst)'!$I46/12)*(1+Expense_Increase3)^(BK$3-1)</f>
        <v>0</v>
      </c>
      <c r="BL49" s="124">
        <f>('Executive_Summary(Worst)'!$I46/12)*(1+Expense_Increase3)^(BL$3-1)</f>
        <v>0</v>
      </c>
      <c r="BM49" s="124">
        <f>('Executive_Summary(Worst)'!$I46/12)*(1+Expense_Increase3)^(BM$3-1)</f>
        <v>0</v>
      </c>
      <c r="BN49" s="124">
        <f>('Executive_Summary(Worst)'!$I46/12)*(1+Expense_Increase3)^(BN$3-1)</f>
        <v>0</v>
      </c>
      <c r="BO49" s="124">
        <f>('Executive_Summary(Worst)'!$I46/12)*(1+Expense_Increase3)^(BO$3-1)</f>
        <v>0</v>
      </c>
      <c r="BP49" s="124">
        <f>('Executive_Summary(Worst)'!$I46/12)*(1+Expense_Increase3)^(BP$3-1)</f>
        <v>0</v>
      </c>
      <c r="BQ49" s="124">
        <f>('Executive_Summary(Worst)'!$I46/12)*(1+Expense_Increase3)^(BQ$3-1)</f>
        <v>0</v>
      </c>
      <c r="BR49" s="124">
        <f>('Executive_Summary(Worst)'!$I46/12)*(1+Expense_Increase3)^(BR$3-1)</f>
        <v>0</v>
      </c>
      <c r="BS49" s="124">
        <f>('Executive_Summary(Worst)'!$I46/12)*(1+Expense_Increase3)^(BS$3-1)</f>
        <v>0</v>
      </c>
      <c r="BT49" s="124">
        <f>('Executive_Summary(Worst)'!$I46/12)*(1+Expense_Increase3)^(BT$3-1)</f>
        <v>0</v>
      </c>
      <c r="BU49" s="124">
        <f>('Executive_Summary(Worst)'!$I46/12)*(1+Expense_Increase3)^(BU$3-1)</f>
        <v>0</v>
      </c>
      <c r="BV49" s="124">
        <f>('Executive_Summary(Worst)'!$I46/12)*(1+Expense_Increase3)^(BV$3-1)</f>
        <v>0</v>
      </c>
      <c r="BW49" s="124">
        <f>('Executive_Summary(Worst)'!$I46/12)*(1+Expense_Increase3)^(BW$3-1)</f>
        <v>0</v>
      </c>
      <c r="BX49" s="124">
        <f>('Executive_Summary(Worst)'!$I46/12)*(1+Expense_Increase3)^(BX$3-1)</f>
        <v>0</v>
      </c>
      <c r="BY49" s="124">
        <f>('Executive_Summary(Worst)'!$I46/12)*(1+Expense_Increase3)^(BY$3-1)</f>
        <v>0</v>
      </c>
      <c r="BZ49" s="124">
        <f>('Executive_Summary(Worst)'!$I46/12)*(1+Expense_Increase3)^(BZ$3-1)</f>
        <v>0</v>
      </c>
      <c r="CA49" s="124">
        <f>('Executive_Summary(Worst)'!$I46/12)*(1+Expense_Increase3)^(CA$3-1)</f>
        <v>0</v>
      </c>
      <c r="CB49" s="124">
        <f>('Executive_Summary(Worst)'!$I46/12)*(1+Expense_Increase3)^(CB$3-1)</f>
        <v>0</v>
      </c>
      <c r="CC49" s="124">
        <f>('Executive_Summary(Worst)'!$I46/12)*(1+Expense_Increase3)^(CC$3-1)</f>
        <v>0</v>
      </c>
      <c r="CD49" s="124">
        <f>('Executive_Summary(Worst)'!$I46/12)*(1+Expense_Increase3)^(CD$3-1)</f>
        <v>0</v>
      </c>
      <c r="CE49" s="124">
        <f>('Executive_Summary(Worst)'!$I46/12)*(1+Expense_Increase3)^(CE$3-1)</f>
        <v>0</v>
      </c>
      <c r="CF49" s="124">
        <f>('Executive_Summary(Worst)'!$I46/12)*(1+Expense_Increase3)^(CF$3-1)</f>
        <v>0</v>
      </c>
      <c r="CG49" s="124">
        <f>('Executive_Summary(Worst)'!$I46/12)*(1+Expense_Increase3)^(CG$3-1)</f>
        <v>0</v>
      </c>
      <c r="CH49" s="124">
        <f>('Executive_Summary(Worst)'!$I46/12)*(1+Expense_Increase3)^(CH$3-1)</f>
        <v>0</v>
      </c>
      <c r="CI49" s="124">
        <f>('Executive_Summary(Worst)'!$I46/12)*(1+Expense_Increase3)^(CI$3-1)</f>
        <v>0</v>
      </c>
      <c r="CJ49" s="124">
        <f>('Executive_Summary(Worst)'!$I46/12)*(1+Expense_Increase3)^(CJ$3-1)</f>
        <v>0</v>
      </c>
      <c r="CK49" s="124">
        <f>('Executive_Summary(Worst)'!$I46/12)*(1+Expense_Increase3)^(CK$3-1)</f>
        <v>0</v>
      </c>
      <c r="CL49" s="124">
        <f>('Executive_Summary(Worst)'!$I46/12)*(1+Expense_Increase3)^(CL$3-1)</f>
        <v>0</v>
      </c>
      <c r="CM49" s="124">
        <f>('Executive_Summary(Worst)'!$I46/12)*(1+Expense_Increase3)^(CM$3-1)</f>
        <v>0</v>
      </c>
      <c r="CN49" s="124">
        <f>('Executive_Summary(Worst)'!$I46/12)*(1+Expense_Increase3)^(CN$3-1)</f>
        <v>0</v>
      </c>
      <c r="CO49" s="124">
        <f>('Executive_Summary(Worst)'!$I46/12)*(1+Expense_Increase3)^(CO$3-1)</f>
        <v>0</v>
      </c>
      <c r="CP49" s="124">
        <f>('Executive_Summary(Worst)'!$I46/12)*(1+Expense_Increase3)^(CP$3-1)</f>
        <v>0</v>
      </c>
      <c r="CQ49" s="124">
        <f>('Executive_Summary(Worst)'!$I46/12)*(1+Expense_Increase3)^(CQ$3-1)</f>
        <v>0</v>
      </c>
      <c r="CR49" s="124">
        <f>('Executive_Summary(Worst)'!$I46/12)*(1+Expense_Increase3)^(CR$3-1)</f>
        <v>0</v>
      </c>
      <c r="CS49" s="124">
        <f>('Executive_Summary(Worst)'!$I46/12)*(1+Expense_Increase3)^(CS$3-1)</f>
        <v>0</v>
      </c>
      <c r="CT49" s="124">
        <f>('Executive_Summary(Worst)'!$I46/12)*(1+Expense_Increase3)^(CT$3-1)</f>
        <v>0</v>
      </c>
      <c r="CU49" s="124">
        <f>('Executive_Summary(Worst)'!$I46/12)*(1+Expense_Increase3)^(CU$3-1)</f>
        <v>0</v>
      </c>
      <c r="CV49" s="124">
        <f>('Executive_Summary(Worst)'!$I46/12)*(1+Expense_Increase3)^(CV$3-1)</f>
        <v>0</v>
      </c>
      <c r="CW49" s="124">
        <f>('Executive_Summary(Worst)'!$I46/12)*(1+Expense_Increase3)^(CW$3-1)</f>
        <v>0</v>
      </c>
      <c r="CX49" s="124">
        <f>('Executive_Summary(Worst)'!$I46/12)*(1+Expense_Increase3)^(CX$3-1)</f>
        <v>0</v>
      </c>
      <c r="CY49" s="124">
        <f>('Executive_Summary(Worst)'!$I46/12)*(1+Expense_Increase3)^(CY$3-1)</f>
        <v>0</v>
      </c>
      <c r="CZ49" s="124">
        <f>('Executive_Summary(Worst)'!$I46/12)*(1+Expense_Increase3)^(CZ$3-1)</f>
        <v>0</v>
      </c>
      <c r="DA49" s="124">
        <f>('Executive_Summary(Worst)'!$I46/12)*(1+Expense_Increase3)^(DA$3-1)</f>
        <v>0</v>
      </c>
      <c r="DB49" s="124">
        <f>('Executive_Summary(Worst)'!$I46/12)*(1+Expense_Increase3)^(DB$3-1)</f>
        <v>0</v>
      </c>
      <c r="DC49" s="124">
        <f>('Executive_Summary(Worst)'!$I46/12)*(1+Expense_Increase3)^(DC$3-1)</f>
        <v>0</v>
      </c>
      <c r="DD49" s="124">
        <f>('Executive_Summary(Worst)'!$I46/12)*(1+Expense_Increase3)^(DD$3-1)</f>
        <v>0</v>
      </c>
      <c r="DE49" s="124">
        <f>('Executive_Summary(Worst)'!$I46/12)*(1+Expense_Increase3)^(DE$3-1)</f>
        <v>0</v>
      </c>
      <c r="DF49" s="124">
        <f>('Executive_Summary(Worst)'!$I46/12)*(1+Expense_Increase3)^(DF$3-1)</f>
        <v>0</v>
      </c>
      <c r="DG49" s="124">
        <f>('Executive_Summary(Worst)'!$I46/12)*(1+Expense_Increase3)^(DG$3-1)</f>
        <v>0</v>
      </c>
      <c r="DH49" s="124">
        <f>('Executive_Summary(Worst)'!$I46/12)*(1+Expense_Increase3)^(DH$3-1)</f>
        <v>0</v>
      </c>
      <c r="DI49" s="124">
        <f>('Executive_Summary(Worst)'!$I46/12)*(1+Expense_Increase3)^(DI$3-1)</f>
        <v>0</v>
      </c>
      <c r="DJ49" s="124">
        <f>('Executive_Summary(Worst)'!$I46/12)*(1+Expense_Increase3)^(DJ$3-1)</f>
        <v>0</v>
      </c>
      <c r="DK49" s="124">
        <f>('Executive_Summary(Worst)'!$I46/12)*(1+Expense_Increase3)^(DK$3-1)</f>
        <v>0</v>
      </c>
      <c r="DL49" s="124">
        <f>('Executive_Summary(Worst)'!$I46/12)*(1+Expense_Increase3)^(DL$3-1)</f>
        <v>0</v>
      </c>
      <c r="DM49" s="124">
        <f>('Executive_Summary(Worst)'!$I46/12)*(1+Expense_Increase3)^(DM$3-1)</f>
        <v>0</v>
      </c>
      <c r="DN49" s="124">
        <f>('Executive_Summary(Worst)'!$I46/12)*(1+Expense_Increase3)^(DN$3-1)</f>
        <v>0</v>
      </c>
      <c r="DO49" s="124">
        <f>('Executive_Summary(Worst)'!$I46/12)*(1+Expense_Increase3)^(DO$3-1)</f>
        <v>0</v>
      </c>
      <c r="DP49" s="124">
        <f>('Executive_Summary(Worst)'!$I46/12)*(1+Expense_Increase3)^(DP$3-1)</f>
        <v>0</v>
      </c>
      <c r="DQ49" s="124">
        <f>('Executive_Summary(Worst)'!$I46/12)*(1+Expense_Increase3)^(DQ$3-1)</f>
        <v>0</v>
      </c>
      <c r="DR49" s="124">
        <f>('Executive_Summary(Worst)'!$I46/12)*(1+Expense_Increase3)^(DR$3-1)</f>
        <v>0</v>
      </c>
      <c r="DS49" s="124">
        <f>('Executive_Summary(Worst)'!$I46/12)*(1+Expense_Increase3)^(DS$3-1)</f>
        <v>0</v>
      </c>
      <c r="DT49" s="124">
        <f>('Executive_Summary(Worst)'!$I46/12)*(1+Expense_Increase3)^(DT$3-1)</f>
        <v>0</v>
      </c>
      <c r="DU49" s="124">
        <f>('Executive_Summary(Worst)'!$I46/12)*(1+Expense_Increase3)^(DU$3-1)</f>
        <v>0</v>
      </c>
      <c r="DV49" s="124">
        <f>('Executive_Summary(Worst)'!$I46/12)*(1+Expense_Increase3)^(DV$3-1)</f>
        <v>0</v>
      </c>
      <c r="DW49" s="124">
        <f>('Executive_Summary(Worst)'!$I46/12)*(1+Expense_Increase3)^(DW$3-1)</f>
        <v>0</v>
      </c>
      <c r="DX49" s="124">
        <f>('Executive_Summary(Worst)'!$I46/12)*(1+Expense_Increase3)^(DX$3-1)</f>
        <v>0</v>
      </c>
      <c r="DY49" s="124">
        <f>('Executive_Summary(Worst)'!$I46/12)*(1+Expense_Increase3)^(DY$3-1)</f>
        <v>0</v>
      </c>
      <c r="DZ49" s="124">
        <f>('Executive_Summary(Worst)'!$I46/12)*(1+Expense_Increase3)^(DZ$3-1)</f>
        <v>0</v>
      </c>
      <c r="EA49" s="124">
        <f>('Executive_Summary(Worst)'!$I46/12)*(1+Expense_Increase3)^(EA$3-1)</f>
        <v>0</v>
      </c>
      <c r="EB49" s="124">
        <f>('Executive_Summary(Worst)'!$I46/12)*(1+Expense_Increase3)^(EB$3-1)</f>
        <v>0</v>
      </c>
      <c r="EC49" s="124">
        <f>('Executive_Summary(Worst)'!$I46/12)*(1+Expense_Increase3)^(EC$3-1)</f>
        <v>0</v>
      </c>
      <c r="ED49" s="124">
        <f>('Executive_Summary(Worst)'!$I46/12)*(1+Expense_Increase3)^(ED$3-1)</f>
        <v>0</v>
      </c>
      <c r="EE49" s="124">
        <f>('Executive_Summary(Worst)'!$I46/12)*(1+Expense_Increase3)^(EE$3-1)</f>
        <v>0</v>
      </c>
      <c r="EF49" s="124">
        <f>('Executive_Summary(Worst)'!$I46/12)*(1+Expense_Increase3)^(EF$3-1)</f>
        <v>0</v>
      </c>
      <c r="EG49" s="124">
        <f>('Executive_Summary(Worst)'!$I46/12)*(1+Expense_Increase3)^(EG$3-1)</f>
        <v>0</v>
      </c>
      <c r="EH49" s="124">
        <f>('Executive_Summary(Worst)'!$I46/12)*(1+Expense_Increase3)^(EH$3-1)</f>
        <v>0</v>
      </c>
      <c r="EI49" s="124">
        <f>('Executive_Summary(Worst)'!$I46/12)*(1+Expense_Increase3)^(EI$3-1)</f>
        <v>0</v>
      </c>
      <c r="EJ49" s="124">
        <f>('Executive_Summary(Worst)'!$I46/12)*(1+Expense_Increase3)^(EJ$3-1)</f>
        <v>0</v>
      </c>
      <c r="EK49" s="124">
        <f>('Executive_Summary(Worst)'!$I46/12)*(1+Expense_Increase3)^(EK$3-1)</f>
        <v>0</v>
      </c>
      <c r="EL49" s="124">
        <f>('Executive_Summary(Worst)'!$I46/12)*(1+Expense_Increase3)^(EL$3-1)</f>
        <v>0</v>
      </c>
      <c r="EM49" s="124">
        <f>('Executive_Summary(Worst)'!$I46/12)*(1+Expense_Increase3)^(EM$3-1)</f>
        <v>0</v>
      </c>
      <c r="EN49" s="124">
        <f>('Executive_Summary(Worst)'!$I46/12)*(1+Expense_Increase3)^(EN$3-1)</f>
        <v>0</v>
      </c>
      <c r="EO49" s="124">
        <f>('Executive_Summary(Worst)'!$I46/12)*(1+Expense_Increase3)^(EO$3-1)</f>
        <v>0</v>
      </c>
      <c r="EP49" s="124">
        <f>('Executive_Summary(Worst)'!$I46/12)*(1+Expense_Increase3)^(EP$3-1)</f>
        <v>0</v>
      </c>
      <c r="EQ49" s="27"/>
    </row>
    <row r="50" spans="2:147" ht="15.75" customHeight="1" x14ac:dyDescent="0.2">
      <c r="B50" s="161" t="str">
        <f>Executive_Summary!F47</f>
        <v xml:space="preserve">Lawn/Landscaping/Grounds </v>
      </c>
      <c r="Z50" s="3"/>
      <c r="AA50" s="124">
        <f>('Executive_Summary(Worst)'!$I47/12)*(1+Expense_Increase3)^(AA$3-1)</f>
        <v>200</v>
      </c>
      <c r="AB50" s="124">
        <f>('Executive_Summary(Worst)'!$I47/12)*(1+Expense_Increase3)^(AB$3-1)</f>
        <v>200</v>
      </c>
      <c r="AC50" s="124">
        <f>('Executive_Summary(Worst)'!$I47/12)*(1+Expense_Increase3)^(AC$3-1)</f>
        <v>200</v>
      </c>
      <c r="AD50" s="124">
        <f>('Executive_Summary(Worst)'!$I47/12)*(1+Expense_Increase3)^(AD$3-1)</f>
        <v>200</v>
      </c>
      <c r="AE50" s="124">
        <f>('Executive_Summary(Worst)'!$I47/12)*(1+Expense_Increase3)^(AE$3-1)</f>
        <v>200</v>
      </c>
      <c r="AF50" s="124">
        <f>('Executive_Summary(Worst)'!$I47/12)*(1+Expense_Increase3)^(AF$3-1)</f>
        <v>200</v>
      </c>
      <c r="AG50" s="124">
        <f>('Executive_Summary(Worst)'!$I47/12)*(1+Expense_Increase3)^(AG$3-1)</f>
        <v>200</v>
      </c>
      <c r="AH50" s="124">
        <f>('Executive_Summary(Worst)'!$I47/12)*(1+Expense_Increase3)^(AH$3-1)</f>
        <v>200</v>
      </c>
      <c r="AI50" s="124">
        <f>('Executive_Summary(Worst)'!$I47/12)*(1+Expense_Increase3)^(AI$3-1)</f>
        <v>200</v>
      </c>
      <c r="AJ50" s="124">
        <f>('Executive_Summary(Worst)'!$I47/12)*(1+Expense_Increase3)^(AJ$3-1)</f>
        <v>200</v>
      </c>
      <c r="AK50" s="124">
        <f>('Executive_Summary(Worst)'!$I47/12)*(1+Expense_Increase3)^(AK$3-1)</f>
        <v>200</v>
      </c>
      <c r="AL50" s="124">
        <f>('Executive_Summary(Worst)'!$I47/12)*(1+Expense_Increase3)^(AL$3-1)</f>
        <v>200</v>
      </c>
      <c r="AM50" s="124">
        <f>('Executive_Summary(Worst)'!$I47/12)*(1+Expense_Increase3)^(AM$3-1)</f>
        <v>204.99999999999997</v>
      </c>
      <c r="AN50" s="124">
        <f>('Executive_Summary(Worst)'!$I47/12)*(1+Expense_Increase3)^(AN$3-1)</f>
        <v>204.99999999999997</v>
      </c>
      <c r="AO50" s="124">
        <f>('Executive_Summary(Worst)'!$I47/12)*(1+Expense_Increase3)^(AO$3-1)</f>
        <v>204.99999999999997</v>
      </c>
      <c r="AP50" s="124">
        <f>('Executive_Summary(Worst)'!$I47/12)*(1+Expense_Increase3)^(AP$3-1)</f>
        <v>204.99999999999997</v>
      </c>
      <c r="AQ50" s="124">
        <f>('Executive_Summary(Worst)'!$I47/12)*(1+Expense_Increase3)^(AQ$3-1)</f>
        <v>204.99999999999997</v>
      </c>
      <c r="AR50" s="124">
        <f>('Executive_Summary(Worst)'!$I47/12)*(1+Expense_Increase3)^(AR$3-1)</f>
        <v>204.99999999999997</v>
      </c>
      <c r="AS50" s="124">
        <f>('Executive_Summary(Worst)'!$I47/12)*(1+Expense_Increase3)^(AS$3-1)</f>
        <v>204.99999999999997</v>
      </c>
      <c r="AT50" s="124">
        <f>('Executive_Summary(Worst)'!$I47/12)*(1+Expense_Increase3)^(AT$3-1)</f>
        <v>204.99999999999997</v>
      </c>
      <c r="AU50" s="124">
        <f>('Executive_Summary(Worst)'!$I47/12)*(1+Expense_Increase3)^(AU$3-1)</f>
        <v>204.99999999999997</v>
      </c>
      <c r="AV50" s="124">
        <f>('Executive_Summary(Worst)'!$I47/12)*(1+Expense_Increase3)^(AV$3-1)</f>
        <v>204.99999999999997</v>
      </c>
      <c r="AW50" s="124">
        <f>('Executive_Summary(Worst)'!$I47/12)*(1+Expense_Increase3)^(AW$3-1)</f>
        <v>204.99999999999997</v>
      </c>
      <c r="AX50" s="124">
        <f>('Executive_Summary(Worst)'!$I47/12)*(1+Expense_Increase3)^(AX$3-1)</f>
        <v>204.99999999999997</v>
      </c>
      <c r="AY50" s="124">
        <f>('Executive_Summary(Worst)'!$I47/12)*(1+Expense_Increase3)^(AY$3-1)</f>
        <v>210.12499999999997</v>
      </c>
      <c r="AZ50" s="124">
        <f>('Executive_Summary(Worst)'!$I47/12)*(1+Expense_Increase3)^(AZ$3-1)</f>
        <v>210.12499999999997</v>
      </c>
      <c r="BA50" s="124">
        <f>('Executive_Summary(Worst)'!$I47/12)*(1+Expense_Increase3)^(BA$3-1)</f>
        <v>210.12499999999997</v>
      </c>
      <c r="BB50" s="124">
        <f>('Executive_Summary(Worst)'!$I47/12)*(1+Expense_Increase3)^(BB$3-1)</f>
        <v>210.12499999999997</v>
      </c>
      <c r="BC50" s="124">
        <f>('Executive_Summary(Worst)'!$I47/12)*(1+Expense_Increase3)^(BC$3-1)</f>
        <v>210.12499999999997</v>
      </c>
      <c r="BD50" s="124">
        <f>('Executive_Summary(Worst)'!$I47/12)*(1+Expense_Increase3)^(BD$3-1)</f>
        <v>210.12499999999997</v>
      </c>
      <c r="BE50" s="124">
        <f>('Executive_Summary(Worst)'!$I47/12)*(1+Expense_Increase3)^(BE$3-1)</f>
        <v>210.12499999999997</v>
      </c>
      <c r="BF50" s="124">
        <f>('Executive_Summary(Worst)'!$I47/12)*(1+Expense_Increase3)^(BF$3-1)</f>
        <v>210.12499999999997</v>
      </c>
      <c r="BG50" s="124">
        <f>('Executive_Summary(Worst)'!$I47/12)*(1+Expense_Increase3)^(BG$3-1)</f>
        <v>210.12499999999997</v>
      </c>
      <c r="BH50" s="124">
        <f>('Executive_Summary(Worst)'!$I47/12)*(1+Expense_Increase3)^(BH$3-1)</f>
        <v>210.12499999999997</v>
      </c>
      <c r="BI50" s="124">
        <f>('Executive_Summary(Worst)'!$I47/12)*(1+Expense_Increase3)^(BI$3-1)</f>
        <v>210.12499999999997</v>
      </c>
      <c r="BJ50" s="124">
        <f>('Executive_Summary(Worst)'!$I47/12)*(1+Expense_Increase3)^(BJ$3-1)</f>
        <v>210.12499999999997</v>
      </c>
      <c r="BK50" s="124">
        <f>('Executive_Summary(Worst)'!$I47/12)*(1+Expense_Increase3)^(BK$3-1)</f>
        <v>215.37812499999998</v>
      </c>
      <c r="BL50" s="124">
        <f>('Executive_Summary(Worst)'!$I47/12)*(1+Expense_Increase3)^(BL$3-1)</f>
        <v>215.37812499999998</v>
      </c>
      <c r="BM50" s="124">
        <f>('Executive_Summary(Worst)'!$I47/12)*(1+Expense_Increase3)^(BM$3-1)</f>
        <v>215.37812499999998</v>
      </c>
      <c r="BN50" s="124">
        <f>('Executive_Summary(Worst)'!$I47/12)*(1+Expense_Increase3)^(BN$3-1)</f>
        <v>215.37812499999998</v>
      </c>
      <c r="BO50" s="124">
        <f>('Executive_Summary(Worst)'!$I47/12)*(1+Expense_Increase3)^(BO$3-1)</f>
        <v>215.37812499999998</v>
      </c>
      <c r="BP50" s="124">
        <f>('Executive_Summary(Worst)'!$I47/12)*(1+Expense_Increase3)^(BP$3-1)</f>
        <v>215.37812499999998</v>
      </c>
      <c r="BQ50" s="124">
        <f>('Executive_Summary(Worst)'!$I47/12)*(1+Expense_Increase3)^(BQ$3-1)</f>
        <v>215.37812499999998</v>
      </c>
      <c r="BR50" s="124">
        <f>('Executive_Summary(Worst)'!$I47/12)*(1+Expense_Increase3)^(BR$3-1)</f>
        <v>215.37812499999998</v>
      </c>
      <c r="BS50" s="124">
        <f>('Executive_Summary(Worst)'!$I47/12)*(1+Expense_Increase3)^(BS$3-1)</f>
        <v>215.37812499999998</v>
      </c>
      <c r="BT50" s="124">
        <f>('Executive_Summary(Worst)'!$I47/12)*(1+Expense_Increase3)^(BT$3-1)</f>
        <v>215.37812499999998</v>
      </c>
      <c r="BU50" s="124">
        <f>('Executive_Summary(Worst)'!$I47/12)*(1+Expense_Increase3)^(BU$3-1)</f>
        <v>215.37812499999998</v>
      </c>
      <c r="BV50" s="124">
        <f>('Executive_Summary(Worst)'!$I47/12)*(1+Expense_Increase3)^(BV$3-1)</f>
        <v>215.37812499999998</v>
      </c>
      <c r="BW50" s="124">
        <f>('Executive_Summary(Worst)'!$I47/12)*(1+Expense_Increase3)^(BW$3-1)</f>
        <v>220.76257812499995</v>
      </c>
      <c r="BX50" s="124">
        <f>('Executive_Summary(Worst)'!$I47/12)*(1+Expense_Increase3)^(BX$3-1)</f>
        <v>220.76257812499995</v>
      </c>
      <c r="BY50" s="124">
        <f>('Executive_Summary(Worst)'!$I47/12)*(1+Expense_Increase3)^(BY$3-1)</f>
        <v>220.76257812499995</v>
      </c>
      <c r="BZ50" s="124">
        <f>('Executive_Summary(Worst)'!$I47/12)*(1+Expense_Increase3)^(BZ$3-1)</f>
        <v>220.76257812499995</v>
      </c>
      <c r="CA50" s="124">
        <f>('Executive_Summary(Worst)'!$I47/12)*(1+Expense_Increase3)^(CA$3-1)</f>
        <v>220.76257812499995</v>
      </c>
      <c r="CB50" s="124">
        <f>('Executive_Summary(Worst)'!$I47/12)*(1+Expense_Increase3)^(CB$3-1)</f>
        <v>220.76257812499995</v>
      </c>
      <c r="CC50" s="124">
        <f>('Executive_Summary(Worst)'!$I47/12)*(1+Expense_Increase3)^(CC$3-1)</f>
        <v>220.76257812499995</v>
      </c>
      <c r="CD50" s="124">
        <f>('Executive_Summary(Worst)'!$I47/12)*(1+Expense_Increase3)^(CD$3-1)</f>
        <v>220.76257812499995</v>
      </c>
      <c r="CE50" s="124">
        <f>('Executive_Summary(Worst)'!$I47/12)*(1+Expense_Increase3)^(CE$3-1)</f>
        <v>220.76257812499995</v>
      </c>
      <c r="CF50" s="124">
        <f>('Executive_Summary(Worst)'!$I47/12)*(1+Expense_Increase3)^(CF$3-1)</f>
        <v>220.76257812499995</v>
      </c>
      <c r="CG50" s="124">
        <f>('Executive_Summary(Worst)'!$I47/12)*(1+Expense_Increase3)^(CG$3-1)</f>
        <v>220.76257812499995</v>
      </c>
      <c r="CH50" s="124">
        <f>('Executive_Summary(Worst)'!$I47/12)*(1+Expense_Increase3)^(CH$3-1)</f>
        <v>220.76257812499995</v>
      </c>
      <c r="CI50" s="124">
        <f>('Executive_Summary(Worst)'!$I47/12)*(1+Expense_Increase3)^(CI$3-1)</f>
        <v>226.28164257812494</v>
      </c>
      <c r="CJ50" s="124">
        <f>('Executive_Summary(Worst)'!$I47/12)*(1+Expense_Increase3)^(CJ$3-1)</f>
        <v>226.28164257812494</v>
      </c>
      <c r="CK50" s="124">
        <f>('Executive_Summary(Worst)'!$I47/12)*(1+Expense_Increase3)^(CK$3-1)</f>
        <v>226.28164257812494</v>
      </c>
      <c r="CL50" s="124">
        <f>('Executive_Summary(Worst)'!$I47/12)*(1+Expense_Increase3)^(CL$3-1)</f>
        <v>226.28164257812494</v>
      </c>
      <c r="CM50" s="124">
        <f>('Executive_Summary(Worst)'!$I47/12)*(1+Expense_Increase3)^(CM$3-1)</f>
        <v>226.28164257812494</v>
      </c>
      <c r="CN50" s="124">
        <f>('Executive_Summary(Worst)'!$I47/12)*(1+Expense_Increase3)^(CN$3-1)</f>
        <v>226.28164257812494</v>
      </c>
      <c r="CO50" s="124">
        <f>('Executive_Summary(Worst)'!$I47/12)*(1+Expense_Increase3)^(CO$3-1)</f>
        <v>226.28164257812494</v>
      </c>
      <c r="CP50" s="124">
        <f>('Executive_Summary(Worst)'!$I47/12)*(1+Expense_Increase3)^(CP$3-1)</f>
        <v>226.28164257812494</v>
      </c>
      <c r="CQ50" s="124">
        <f>('Executive_Summary(Worst)'!$I47/12)*(1+Expense_Increase3)^(CQ$3-1)</f>
        <v>226.28164257812494</v>
      </c>
      <c r="CR50" s="124">
        <f>('Executive_Summary(Worst)'!$I47/12)*(1+Expense_Increase3)^(CR$3-1)</f>
        <v>226.28164257812494</v>
      </c>
      <c r="CS50" s="124">
        <f>('Executive_Summary(Worst)'!$I47/12)*(1+Expense_Increase3)^(CS$3-1)</f>
        <v>226.28164257812494</v>
      </c>
      <c r="CT50" s="124">
        <f>('Executive_Summary(Worst)'!$I47/12)*(1+Expense_Increase3)^(CT$3-1)</f>
        <v>226.28164257812494</v>
      </c>
      <c r="CU50" s="124">
        <f>('Executive_Summary(Worst)'!$I47/12)*(1+Expense_Increase3)^(CU$3-1)</f>
        <v>231.93868364257804</v>
      </c>
      <c r="CV50" s="124">
        <f>('Executive_Summary(Worst)'!$I47/12)*(1+Expense_Increase3)^(CV$3-1)</f>
        <v>231.93868364257804</v>
      </c>
      <c r="CW50" s="124">
        <f>('Executive_Summary(Worst)'!$I47/12)*(1+Expense_Increase3)^(CW$3-1)</f>
        <v>231.93868364257804</v>
      </c>
      <c r="CX50" s="124">
        <f>('Executive_Summary(Worst)'!$I47/12)*(1+Expense_Increase3)^(CX$3-1)</f>
        <v>231.93868364257804</v>
      </c>
      <c r="CY50" s="124">
        <f>('Executive_Summary(Worst)'!$I47/12)*(1+Expense_Increase3)^(CY$3-1)</f>
        <v>231.93868364257804</v>
      </c>
      <c r="CZ50" s="124">
        <f>('Executive_Summary(Worst)'!$I47/12)*(1+Expense_Increase3)^(CZ$3-1)</f>
        <v>231.93868364257804</v>
      </c>
      <c r="DA50" s="124">
        <f>('Executive_Summary(Worst)'!$I47/12)*(1+Expense_Increase3)^(DA$3-1)</f>
        <v>231.93868364257804</v>
      </c>
      <c r="DB50" s="124">
        <f>('Executive_Summary(Worst)'!$I47/12)*(1+Expense_Increase3)^(DB$3-1)</f>
        <v>231.93868364257804</v>
      </c>
      <c r="DC50" s="124">
        <f>('Executive_Summary(Worst)'!$I47/12)*(1+Expense_Increase3)^(DC$3-1)</f>
        <v>231.93868364257804</v>
      </c>
      <c r="DD50" s="124">
        <f>('Executive_Summary(Worst)'!$I47/12)*(1+Expense_Increase3)^(DD$3-1)</f>
        <v>231.93868364257804</v>
      </c>
      <c r="DE50" s="124">
        <f>('Executive_Summary(Worst)'!$I47/12)*(1+Expense_Increase3)^(DE$3-1)</f>
        <v>231.93868364257804</v>
      </c>
      <c r="DF50" s="124">
        <f>('Executive_Summary(Worst)'!$I47/12)*(1+Expense_Increase3)^(DF$3-1)</f>
        <v>231.93868364257804</v>
      </c>
      <c r="DG50" s="124">
        <f>('Executive_Summary(Worst)'!$I47/12)*(1+Expense_Increase3)^(DG$3-1)</f>
        <v>237.73715073364249</v>
      </c>
      <c r="DH50" s="124">
        <f>('Executive_Summary(Worst)'!$I47/12)*(1+Expense_Increase3)^(DH$3-1)</f>
        <v>237.73715073364249</v>
      </c>
      <c r="DI50" s="124">
        <f>('Executive_Summary(Worst)'!$I47/12)*(1+Expense_Increase3)^(DI$3-1)</f>
        <v>237.73715073364249</v>
      </c>
      <c r="DJ50" s="124">
        <f>('Executive_Summary(Worst)'!$I47/12)*(1+Expense_Increase3)^(DJ$3-1)</f>
        <v>237.73715073364249</v>
      </c>
      <c r="DK50" s="124">
        <f>('Executive_Summary(Worst)'!$I47/12)*(1+Expense_Increase3)^(DK$3-1)</f>
        <v>237.73715073364249</v>
      </c>
      <c r="DL50" s="124">
        <f>('Executive_Summary(Worst)'!$I47/12)*(1+Expense_Increase3)^(DL$3-1)</f>
        <v>237.73715073364249</v>
      </c>
      <c r="DM50" s="124">
        <f>('Executive_Summary(Worst)'!$I47/12)*(1+Expense_Increase3)^(DM$3-1)</f>
        <v>237.73715073364249</v>
      </c>
      <c r="DN50" s="124">
        <f>('Executive_Summary(Worst)'!$I47/12)*(1+Expense_Increase3)^(DN$3-1)</f>
        <v>237.73715073364249</v>
      </c>
      <c r="DO50" s="124">
        <f>('Executive_Summary(Worst)'!$I47/12)*(1+Expense_Increase3)^(DO$3-1)</f>
        <v>237.73715073364249</v>
      </c>
      <c r="DP50" s="124">
        <f>('Executive_Summary(Worst)'!$I47/12)*(1+Expense_Increase3)^(DP$3-1)</f>
        <v>237.73715073364249</v>
      </c>
      <c r="DQ50" s="124">
        <f>('Executive_Summary(Worst)'!$I47/12)*(1+Expense_Increase3)^(DQ$3-1)</f>
        <v>237.73715073364249</v>
      </c>
      <c r="DR50" s="124">
        <f>('Executive_Summary(Worst)'!$I47/12)*(1+Expense_Increase3)^(DR$3-1)</f>
        <v>237.73715073364249</v>
      </c>
      <c r="DS50" s="124">
        <f>('Executive_Summary(Worst)'!$I47/12)*(1+Expense_Increase3)^(DS$3-1)</f>
        <v>243.68057950198354</v>
      </c>
      <c r="DT50" s="124">
        <f>('Executive_Summary(Worst)'!$I47/12)*(1+Expense_Increase3)^(DT$3-1)</f>
        <v>243.68057950198354</v>
      </c>
      <c r="DU50" s="124">
        <f>('Executive_Summary(Worst)'!$I47/12)*(1+Expense_Increase3)^(DU$3-1)</f>
        <v>243.68057950198354</v>
      </c>
      <c r="DV50" s="124">
        <f>('Executive_Summary(Worst)'!$I47/12)*(1+Expense_Increase3)^(DV$3-1)</f>
        <v>243.68057950198354</v>
      </c>
      <c r="DW50" s="124">
        <f>('Executive_Summary(Worst)'!$I47/12)*(1+Expense_Increase3)^(DW$3-1)</f>
        <v>243.68057950198354</v>
      </c>
      <c r="DX50" s="124">
        <f>('Executive_Summary(Worst)'!$I47/12)*(1+Expense_Increase3)^(DX$3-1)</f>
        <v>243.68057950198354</v>
      </c>
      <c r="DY50" s="124">
        <f>('Executive_Summary(Worst)'!$I47/12)*(1+Expense_Increase3)^(DY$3-1)</f>
        <v>243.68057950198354</v>
      </c>
      <c r="DZ50" s="124">
        <f>('Executive_Summary(Worst)'!$I47/12)*(1+Expense_Increase3)^(DZ$3-1)</f>
        <v>243.68057950198354</v>
      </c>
      <c r="EA50" s="124">
        <f>('Executive_Summary(Worst)'!$I47/12)*(1+Expense_Increase3)^(EA$3-1)</f>
        <v>243.68057950198354</v>
      </c>
      <c r="EB50" s="124">
        <f>('Executive_Summary(Worst)'!$I47/12)*(1+Expense_Increase3)^(EB$3-1)</f>
        <v>243.68057950198354</v>
      </c>
      <c r="EC50" s="124">
        <f>('Executive_Summary(Worst)'!$I47/12)*(1+Expense_Increase3)^(EC$3-1)</f>
        <v>243.68057950198354</v>
      </c>
      <c r="ED50" s="124">
        <f>('Executive_Summary(Worst)'!$I47/12)*(1+Expense_Increase3)^(ED$3-1)</f>
        <v>243.68057950198354</v>
      </c>
      <c r="EE50" s="124">
        <f>('Executive_Summary(Worst)'!$I47/12)*(1+Expense_Increase3)^(EE$3-1)</f>
        <v>249.77259398953308</v>
      </c>
      <c r="EF50" s="124">
        <f>('Executive_Summary(Worst)'!$I47/12)*(1+Expense_Increase3)^(EF$3-1)</f>
        <v>249.77259398953308</v>
      </c>
      <c r="EG50" s="124">
        <f>('Executive_Summary(Worst)'!$I47/12)*(1+Expense_Increase3)^(EG$3-1)</f>
        <v>249.77259398953308</v>
      </c>
      <c r="EH50" s="124">
        <f>('Executive_Summary(Worst)'!$I47/12)*(1+Expense_Increase3)^(EH$3-1)</f>
        <v>249.77259398953308</v>
      </c>
      <c r="EI50" s="124">
        <f>('Executive_Summary(Worst)'!$I47/12)*(1+Expense_Increase3)^(EI$3-1)</f>
        <v>249.77259398953308</v>
      </c>
      <c r="EJ50" s="124">
        <f>('Executive_Summary(Worst)'!$I47/12)*(1+Expense_Increase3)^(EJ$3-1)</f>
        <v>249.77259398953308</v>
      </c>
      <c r="EK50" s="124">
        <f>('Executive_Summary(Worst)'!$I47/12)*(1+Expense_Increase3)^(EK$3-1)</f>
        <v>249.77259398953308</v>
      </c>
      <c r="EL50" s="124">
        <f>('Executive_Summary(Worst)'!$I47/12)*(1+Expense_Increase3)^(EL$3-1)</f>
        <v>249.77259398953308</v>
      </c>
      <c r="EM50" s="124">
        <f>('Executive_Summary(Worst)'!$I47/12)*(1+Expense_Increase3)^(EM$3-1)</f>
        <v>249.77259398953308</v>
      </c>
      <c r="EN50" s="124">
        <f>('Executive_Summary(Worst)'!$I47/12)*(1+Expense_Increase3)^(EN$3-1)</f>
        <v>249.77259398953308</v>
      </c>
      <c r="EO50" s="124">
        <f>('Executive_Summary(Worst)'!$I47/12)*(1+Expense_Increase3)^(EO$3-1)</f>
        <v>249.77259398953308</v>
      </c>
      <c r="EP50" s="124">
        <f>('Executive_Summary(Worst)'!$I47/12)*(1+Expense_Increase3)^(EP$3-1)</f>
        <v>249.77259398953308</v>
      </c>
      <c r="EQ50" s="27"/>
    </row>
    <row r="51" spans="2:147" ht="15.75" customHeight="1" x14ac:dyDescent="0.2">
      <c r="B51" s="161" t="str">
        <f>Executive_Summary!F48</f>
        <v xml:space="preserve">Snow Removal </v>
      </c>
      <c r="Z51" s="3"/>
      <c r="AA51" s="124">
        <f>('Executive_Summary(Worst)'!$I48/12)*(1+Expense_Increase3)^(AA$3-1)</f>
        <v>208.33333333333334</v>
      </c>
      <c r="AB51" s="124">
        <f>('Executive_Summary(Worst)'!$I48/12)*(1+Expense_Increase3)^(AB$3-1)</f>
        <v>208.33333333333334</v>
      </c>
      <c r="AC51" s="124">
        <f>('Executive_Summary(Worst)'!$I48/12)*(1+Expense_Increase3)^(AC$3-1)</f>
        <v>208.33333333333334</v>
      </c>
      <c r="AD51" s="124">
        <f>('Executive_Summary(Worst)'!$I48/12)*(1+Expense_Increase3)^(AD$3-1)</f>
        <v>208.33333333333334</v>
      </c>
      <c r="AE51" s="124">
        <f>('Executive_Summary(Worst)'!$I48/12)*(1+Expense_Increase3)^(AE$3-1)</f>
        <v>208.33333333333334</v>
      </c>
      <c r="AF51" s="124">
        <f>('Executive_Summary(Worst)'!$I48/12)*(1+Expense_Increase3)^(AF$3-1)</f>
        <v>208.33333333333334</v>
      </c>
      <c r="AG51" s="124">
        <f>('Executive_Summary(Worst)'!$I48/12)*(1+Expense_Increase3)^(AG$3-1)</f>
        <v>208.33333333333334</v>
      </c>
      <c r="AH51" s="124">
        <f>('Executive_Summary(Worst)'!$I48/12)*(1+Expense_Increase3)^(AH$3-1)</f>
        <v>208.33333333333334</v>
      </c>
      <c r="AI51" s="124">
        <f>('Executive_Summary(Worst)'!$I48/12)*(1+Expense_Increase3)^(AI$3-1)</f>
        <v>208.33333333333334</v>
      </c>
      <c r="AJ51" s="124">
        <f>('Executive_Summary(Worst)'!$I48/12)*(1+Expense_Increase3)^(AJ$3-1)</f>
        <v>208.33333333333334</v>
      </c>
      <c r="AK51" s="124">
        <f>('Executive_Summary(Worst)'!$I48/12)*(1+Expense_Increase3)^(AK$3-1)</f>
        <v>208.33333333333334</v>
      </c>
      <c r="AL51" s="124">
        <f>('Executive_Summary(Worst)'!$I48/12)*(1+Expense_Increase3)^(AL$3-1)</f>
        <v>208.33333333333334</v>
      </c>
      <c r="AM51" s="124">
        <f>('Executive_Summary(Worst)'!$I48/12)*(1+Expense_Increase3)^(AM$3-1)</f>
        <v>213.54166666666666</v>
      </c>
      <c r="AN51" s="124">
        <f>('Executive_Summary(Worst)'!$I48/12)*(1+Expense_Increase3)^(AN$3-1)</f>
        <v>213.54166666666666</v>
      </c>
      <c r="AO51" s="124">
        <f>('Executive_Summary(Worst)'!$I48/12)*(1+Expense_Increase3)^(AO$3-1)</f>
        <v>213.54166666666666</v>
      </c>
      <c r="AP51" s="124">
        <f>('Executive_Summary(Worst)'!$I48/12)*(1+Expense_Increase3)^(AP$3-1)</f>
        <v>213.54166666666666</v>
      </c>
      <c r="AQ51" s="124">
        <f>('Executive_Summary(Worst)'!$I48/12)*(1+Expense_Increase3)^(AQ$3-1)</f>
        <v>213.54166666666666</v>
      </c>
      <c r="AR51" s="124">
        <f>('Executive_Summary(Worst)'!$I48/12)*(1+Expense_Increase3)^(AR$3-1)</f>
        <v>213.54166666666666</v>
      </c>
      <c r="AS51" s="124">
        <f>('Executive_Summary(Worst)'!$I48/12)*(1+Expense_Increase3)^(AS$3-1)</f>
        <v>213.54166666666666</v>
      </c>
      <c r="AT51" s="124">
        <f>('Executive_Summary(Worst)'!$I48/12)*(1+Expense_Increase3)^(AT$3-1)</f>
        <v>213.54166666666666</v>
      </c>
      <c r="AU51" s="124">
        <f>('Executive_Summary(Worst)'!$I48/12)*(1+Expense_Increase3)^(AU$3-1)</f>
        <v>213.54166666666666</v>
      </c>
      <c r="AV51" s="124">
        <f>('Executive_Summary(Worst)'!$I48/12)*(1+Expense_Increase3)^(AV$3-1)</f>
        <v>213.54166666666666</v>
      </c>
      <c r="AW51" s="124">
        <f>('Executive_Summary(Worst)'!$I48/12)*(1+Expense_Increase3)^(AW$3-1)</f>
        <v>213.54166666666666</v>
      </c>
      <c r="AX51" s="124">
        <f>('Executive_Summary(Worst)'!$I48/12)*(1+Expense_Increase3)^(AX$3-1)</f>
        <v>213.54166666666666</v>
      </c>
      <c r="AY51" s="124">
        <f>('Executive_Summary(Worst)'!$I48/12)*(1+Expense_Increase3)^(AY$3-1)</f>
        <v>218.88020833333331</v>
      </c>
      <c r="AZ51" s="124">
        <f>('Executive_Summary(Worst)'!$I48/12)*(1+Expense_Increase3)^(AZ$3-1)</f>
        <v>218.88020833333331</v>
      </c>
      <c r="BA51" s="124">
        <f>('Executive_Summary(Worst)'!$I48/12)*(1+Expense_Increase3)^(BA$3-1)</f>
        <v>218.88020833333331</v>
      </c>
      <c r="BB51" s="124">
        <f>('Executive_Summary(Worst)'!$I48/12)*(1+Expense_Increase3)^(BB$3-1)</f>
        <v>218.88020833333331</v>
      </c>
      <c r="BC51" s="124">
        <f>('Executive_Summary(Worst)'!$I48/12)*(1+Expense_Increase3)^(BC$3-1)</f>
        <v>218.88020833333331</v>
      </c>
      <c r="BD51" s="124">
        <f>('Executive_Summary(Worst)'!$I48/12)*(1+Expense_Increase3)^(BD$3-1)</f>
        <v>218.88020833333331</v>
      </c>
      <c r="BE51" s="124">
        <f>('Executive_Summary(Worst)'!$I48/12)*(1+Expense_Increase3)^(BE$3-1)</f>
        <v>218.88020833333331</v>
      </c>
      <c r="BF51" s="124">
        <f>('Executive_Summary(Worst)'!$I48/12)*(1+Expense_Increase3)^(BF$3-1)</f>
        <v>218.88020833333331</v>
      </c>
      <c r="BG51" s="124">
        <f>('Executive_Summary(Worst)'!$I48/12)*(1+Expense_Increase3)^(BG$3-1)</f>
        <v>218.88020833333331</v>
      </c>
      <c r="BH51" s="124">
        <f>('Executive_Summary(Worst)'!$I48/12)*(1+Expense_Increase3)^(BH$3-1)</f>
        <v>218.88020833333331</v>
      </c>
      <c r="BI51" s="124">
        <f>('Executive_Summary(Worst)'!$I48/12)*(1+Expense_Increase3)^(BI$3-1)</f>
        <v>218.88020833333331</v>
      </c>
      <c r="BJ51" s="124">
        <f>('Executive_Summary(Worst)'!$I48/12)*(1+Expense_Increase3)^(BJ$3-1)</f>
        <v>218.88020833333331</v>
      </c>
      <c r="BK51" s="124">
        <f>('Executive_Summary(Worst)'!$I48/12)*(1+Expense_Increase3)^(BK$3-1)</f>
        <v>224.35221354166666</v>
      </c>
      <c r="BL51" s="124">
        <f>('Executive_Summary(Worst)'!$I48/12)*(1+Expense_Increase3)^(BL$3-1)</f>
        <v>224.35221354166666</v>
      </c>
      <c r="BM51" s="124">
        <f>('Executive_Summary(Worst)'!$I48/12)*(1+Expense_Increase3)^(BM$3-1)</f>
        <v>224.35221354166666</v>
      </c>
      <c r="BN51" s="124">
        <f>('Executive_Summary(Worst)'!$I48/12)*(1+Expense_Increase3)^(BN$3-1)</f>
        <v>224.35221354166666</v>
      </c>
      <c r="BO51" s="124">
        <f>('Executive_Summary(Worst)'!$I48/12)*(1+Expense_Increase3)^(BO$3-1)</f>
        <v>224.35221354166666</v>
      </c>
      <c r="BP51" s="124">
        <f>('Executive_Summary(Worst)'!$I48/12)*(1+Expense_Increase3)^(BP$3-1)</f>
        <v>224.35221354166666</v>
      </c>
      <c r="BQ51" s="124">
        <f>('Executive_Summary(Worst)'!$I48/12)*(1+Expense_Increase3)^(BQ$3-1)</f>
        <v>224.35221354166666</v>
      </c>
      <c r="BR51" s="124">
        <f>('Executive_Summary(Worst)'!$I48/12)*(1+Expense_Increase3)^(BR$3-1)</f>
        <v>224.35221354166666</v>
      </c>
      <c r="BS51" s="124">
        <f>('Executive_Summary(Worst)'!$I48/12)*(1+Expense_Increase3)^(BS$3-1)</f>
        <v>224.35221354166666</v>
      </c>
      <c r="BT51" s="124">
        <f>('Executive_Summary(Worst)'!$I48/12)*(1+Expense_Increase3)^(BT$3-1)</f>
        <v>224.35221354166666</v>
      </c>
      <c r="BU51" s="124">
        <f>('Executive_Summary(Worst)'!$I48/12)*(1+Expense_Increase3)^(BU$3-1)</f>
        <v>224.35221354166666</v>
      </c>
      <c r="BV51" s="124">
        <f>('Executive_Summary(Worst)'!$I48/12)*(1+Expense_Increase3)^(BV$3-1)</f>
        <v>224.35221354166666</v>
      </c>
      <c r="BW51" s="124">
        <f>('Executive_Summary(Worst)'!$I48/12)*(1+Expense_Increase3)^(BW$3-1)</f>
        <v>229.96101888020829</v>
      </c>
      <c r="BX51" s="124">
        <f>('Executive_Summary(Worst)'!$I48/12)*(1+Expense_Increase3)^(BX$3-1)</f>
        <v>229.96101888020829</v>
      </c>
      <c r="BY51" s="124">
        <f>('Executive_Summary(Worst)'!$I48/12)*(1+Expense_Increase3)^(BY$3-1)</f>
        <v>229.96101888020829</v>
      </c>
      <c r="BZ51" s="124">
        <f>('Executive_Summary(Worst)'!$I48/12)*(1+Expense_Increase3)^(BZ$3-1)</f>
        <v>229.96101888020829</v>
      </c>
      <c r="CA51" s="124">
        <f>('Executive_Summary(Worst)'!$I48/12)*(1+Expense_Increase3)^(CA$3-1)</f>
        <v>229.96101888020829</v>
      </c>
      <c r="CB51" s="124">
        <f>('Executive_Summary(Worst)'!$I48/12)*(1+Expense_Increase3)^(CB$3-1)</f>
        <v>229.96101888020829</v>
      </c>
      <c r="CC51" s="124">
        <f>('Executive_Summary(Worst)'!$I48/12)*(1+Expense_Increase3)^(CC$3-1)</f>
        <v>229.96101888020829</v>
      </c>
      <c r="CD51" s="124">
        <f>('Executive_Summary(Worst)'!$I48/12)*(1+Expense_Increase3)^(CD$3-1)</f>
        <v>229.96101888020829</v>
      </c>
      <c r="CE51" s="124">
        <f>('Executive_Summary(Worst)'!$I48/12)*(1+Expense_Increase3)^(CE$3-1)</f>
        <v>229.96101888020829</v>
      </c>
      <c r="CF51" s="124">
        <f>('Executive_Summary(Worst)'!$I48/12)*(1+Expense_Increase3)^(CF$3-1)</f>
        <v>229.96101888020829</v>
      </c>
      <c r="CG51" s="124">
        <f>('Executive_Summary(Worst)'!$I48/12)*(1+Expense_Increase3)^(CG$3-1)</f>
        <v>229.96101888020829</v>
      </c>
      <c r="CH51" s="124">
        <f>('Executive_Summary(Worst)'!$I48/12)*(1+Expense_Increase3)^(CH$3-1)</f>
        <v>229.96101888020829</v>
      </c>
      <c r="CI51" s="124">
        <f>('Executive_Summary(Worst)'!$I48/12)*(1+Expense_Increase3)^(CI$3-1)</f>
        <v>235.71004435221349</v>
      </c>
      <c r="CJ51" s="124">
        <f>('Executive_Summary(Worst)'!$I48/12)*(1+Expense_Increase3)^(CJ$3-1)</f>
        <v>235.71004435221349</v>
      </c>
      <c r="CK51" s="124">
        <f>('Executive_Summary(Worst)'!$I48/12)*(1+Expense_Increase3)^(CK$3-1)</f>
        <v>235.71004435221349</v>
      </c>
      <c r="CL51" s="124">
        <f>('Executive_Summary(Worst)'!$I48/12)*(1+Expense_Increase3)^(CL$3-1)</f>
        <v>235.71004435221349</v>
      </c>
      <c r="CM51" s="124">
        <f>('Executive_Summary(Worst)'!$I48/12)*(1+Expense_Increase3)^(CM$3-1)</f>
        <v>235.71004435221349</v>
      </c>
      <c r="CN51" s="124">
        <f>('Executive_Summary(Worst)'!$I48/12)*(1+Expense_Increase3)^(CN$3-1)</f>
        <v>235.71004435221349</v>
      </c>
      <c r="CO51" s="124">
        <f>('Executive_Summary(Worst)'!$I48/12)*(1+Expense_Increase3)^(CO$3-1)</f>
        <v>235.71004435221349</v>
      </c>
      <c r="CP51" s="124">
        <f>('Executive_Summary(Worst)'!$I48/12)*(1+Expense_Increase3)^(CP$3-1)</f>
        <v>235.71004435221349</v>
      </c>
      <c r="CQ51" s="124">
        <f>('Executive_Summary(Worst)'!$I48/12)*(1+Expense_Increase3)^(CQ$3-1)</f>
        <v>235.71004435221349</v>
      </c>
      <c r="CR51" s="124">
        <f>('Executive_Summary(Worst)'!$I48/12)*(1+Expense_Increase3)^(CR$3-1)</f>
        <v>235.71004435221349</v>
      </c>
      <c r="CS51" s="124">
        <f>('Executive_Summary(Worst)'!$I48/12)*(1+Expense_Increase3)^(CS$3-1)</f>
        <v>235.71004435221349</v>
      </c>
      <c r="CT51" s="124">
        <f>('Executive_Summary(Worst)'!$I48/12)*(1+Expense_Increase3)^(CT$3-1)</f>
        <v>235.71004435221349</v>
      </c>
      <c r="CU51" s="124">
        <f>('Executive_Summary(Worst)'!$I48/12)*(1+Expense_Increase3)^(CU$3-1)</f>
        <v>241.60279546101879</v>
      </c>
      <c r="CV51" s="124">
        <f>('Executive_Summary(Worst)'!$I48/12)*(1+Expense_Increase3)^(CV$3-1)</f>
        <v>241.60279546101879</v>
      </c>
      <c r="CW51" s="124">
        <f>('Executive_Summary(Worst)'!$I48/12)*(1+Expense_Increase3)^(CW$3-1)</f>
        <v>241.60279546101879</v>
      </c>
      <c r="CX51" s="124">
        <f>('Executive_Summary(Worst)'!$I48/12)*(1+Expense_Increase3)^(CX$3-1)</f>
        <v>241.60279546101879</v>
      </c>
      <c r="CY51" s="124">
        <f>('Executive_Summary(Worst)'!$I48/12)*(1+Expense_Increase3)^(CY$3-1)</f>
        <v>241.60279546101879</v>
      </c>
      <c r="CZ51" s="124">
        <f>('Executive_Summary(Worst)'!$I48/12)*(1+Expense_Increase3)^(CZ$3-1)</f>
        <v>241.60279546101879</v>
      </c>
      <c r="DA51" s="124">
        <f>('Executive_Summary(Worst)'!$I48/12)*(1+Expense_Increase3)^(DA$3-1)</f>
        <v>241.60279546101879</v>
      </c>
      <c r="DB51" s="124">
        <f>('Executive_Summary(Worst)'!$I48/12)*(1+Expense_Increase3)^(DB$3-1)</f>
        <v>241.60279546101879</v>
      </c>
      <c r="DC51" s="124">
        <f>('Executive_Summary(Worst)'!$I48/12)*(1+Expense_Increase3)^(DC$3-1)</f>
        <v>241.60279546101879</v>
      </c>
      <c r="DD51" s="124">
        <f>('Executive_Summary(Worst)'!$I48/12)*(1+Expense_Increase3)^(DD$3-1)</f>
        <v>241.60279546101879</v>
      </c>
      <c r="DE51" s="124">
        <f>('Executive_Summary(Worst)'!$I48/12)*(1+Expense_Increase3)^(DE$3-1)</f>
        <v>241.60279546101879</v>
      </c>
      <c r="DF51" s="124">
        <f>('Executive_Summary(Worst)'!$I48/12)*(1+Expense_Increase3)^(DF$3-1)</f>
        <v>241.60279546101879</v>
      </c>
      <c r="DG51" s="124">
        <f>('Executive_Summary(Worst)'!$I48/12)*(1+Expense_Increase3)^(DG$3-1)</f>
        <v>247.64286534754427</v>
      </c>
      <c r="DH51" s="124">
        <f>('Executive_Summary(Worst)'!$I48/12)*(1+Expense_Increase3)^(DH$3-1)</f>
        <v>247.64286534754427</v>
      </c>
      <c r="DI51" s="124">
        <f>('Executive_Summary(Worst)'!$I48/12)*(1+Expense_Increase3)^(DI$3-1)</f>
        <v>247.64286534754427</v>
      </c>
      <c r="DJ51" s="124">
        <f>('Executive_Summary(Worst)'!$I48/12)*(1+Expense_Increase3)^(DJ$3-1)</f>
        <v>247.64286534754427</v>
      </c>
      <c r="DK51" s="124">
        <f>('Executive_Summary(Worst)'!$I48/12)*(1+Expense_Increase3)^(DK$3-1)</f>
        <v>247.64286534754427</v>
      </c>
      <c r="DL51" s="124">
        <f>('Executive_Summary(Worst)'!$I48/12)*(1+Expense_Increase3)^(DL$3-1)</f>
        <v>247.64286534754427</v>
      </c>
      <c r="DM51" s="124">
        <f>('Executive_Summary(Worst)'!$I48/12)*(1+Expense_Increase3)^(DM$3-1)</f>
        <v>247.64286534754427</v>
      </c>
      <c r="DN51" s="124">
        <f>('Executive_Summary(Worst)'!$I48/12)*(1+Expense_Increase3)^(DN$3-1)</f>
        <v>247.64286534754427</v>
      </c>
      <c r="DO51" s="124">
        <f>('Executive_Summary(Worst)'!$I48/12)*(1+Expense_Increase3)^(DO$3-1)</f>
        <v>247.64286534754427</v>
      </c>
      <c r="DP51" s="124">
        <f>('Executive_Summary(Worst)'!$I48/12)*(1+Expense_Increase3)^(DP$3-1)</f>
        <v>247.64286534754427</v>
      </c>
      <c r="DQ51" s="124">
        <f>('Executive_Summary(Worst)'!$I48/12)*(1+Expense_Increase3)^(DQ$3-1)</f>
        <v>247.64286534754427</v>
      </c>
      <c r="DR51" s="124">
        <f>('Executive_Summary(Worst)'!$I48/12)*(1+Expense_Increase3)^(DR$3-1)</f>
        <v>247.64286534754427</v>
      </c>
      <c r="DS51" s="124">
        <f>('Executive_Summary(Worst)'!$I48/12)*(1+Expense_Increase3)^(DS$3-1)</f>
        <v>253.83393698123285</v>
      </c>
      <c r="DT51" s="124">
        <f>('Executive_Summary(Worst)'!$I48/12)*(1+Expense_Increase3)^(DT$3-1)</f>
        <v>253.83393698123285</v>
      </c>
      <c r="DU51" s="124">
        <f>('Executive_Summary(Worst)'!$I48/12)*(1+Expense_Increase3)^(DU$3-1)</f>
        <v>253.83393698123285</v>
      </c>
      <c r="DV51" s="124">
        <f>('Executive_Summary(Worst)'!$I48/12)*(1+Expense_Increase3)^(DV$3-1)</f>
        <v>253.83393698123285</v>
      </c>
      <c r="DW51" s="124">
        <f>('Executive_Summary(Worst)'!$I48/12)*(1+Expense_Increase3)^(DW$3-1)</f>
        <v>253.83393698123285</v>
      </c>
      <c r="DX51" s="124">
        <f>('Executive_Summary(Worst)'!$I48/12)*(1+Expense_Increase3)^(DX$3-1)</f>
        <v>253.83393698123285</v>
      </c>
      <c r="DY51" s="124">
        <f>('Executive_Summary(Worst)'!$I48/12)*(1+Expense_Increase3)^(DY$3-1)</f>
        <v>253.83393698123285</v>
      </c>
      <c r="DZ51" s="124">
        <f>('Executive_Summary(Worst)'!$I48/12)*(1+Expense_Increase3)^(DZ$3-1)</f>
        <v>253.83393698123285</v>
      </c>
      <c r="EA51" s="124">
        <f>('Executive_Summary(Worst)'!$I48/12)*(1+Expense_Increase3)^(EA$3-1)</f>
        <v>253.83393698123285</v>
      </c>
      <c r="EB51" s="124">
        <f>('Executive_Summary(Worst)'!$I48/12)*(1+Expense_Increase3)^(EB$3-1)</f>
        <v>253.83393698123285</v>
      </c>
      <c r="EC51" s="124">
        <f>('Executive_Summary(Worst)'!$I48/12)*(1+Expense_Increase3)^(EC$3-1)</f>
        <v>253.83393698123285</v>
      </c>
      <c r="ED51" s="124">
        <f>('Executive_Summary(Worst)'!$I48/12)*(1+Expense_Increase3)^(ED$3-1)</f>
        <v>253.83393698123285</v>
      </c>
      <c r="EE51" s="124">
        <f>('Executive_Summary(Worst)'!$I48/12)*(1+Expense_Increase3)^(EE$3-1)</f>
        <v>260.17978540576365</v>
      </c>
      <c r="EF51" s="124">
        <f>('Executive_Summary(Worst)'!$I48/12)*(1+Expense_Increase3)^(EF$3-1)</f>
        <v>260.17978540576365</v>
      </c>
      <c r="EG51" s="124">
        <f>('Executive_Summary(Worst)'!$I48/12)*(1+Expense_Increase3)^(EG$3-1)</f>
        <v>260.17978540576365</v>
      </c>
      <c r="EH51" s="124">
        <f>('Executive_Summary(Worst)'!$I48/12)*(1+Expense_Increase3)^(EH$3-1)</f>
        <v>260.17978540576365</v>
      </c>
      <c r="EI51" s="124">
        <f>('Executive_Summary(Worst)'!$I48/12)*(1+Expense_Increase3)^(EI$3-1)</f>
        <v>260.17978540576365</v>
      </c>
      <c r="EJ51" s="124">
        <f>('Executive_Summary(Worst)'!$I48/12)*(1+Expense_Increase3)^(EJ$3-1)</f>
        <v>260.17978540576365</v>
      </c>
      <c r="EK51" s="124">
        <f>('Executive_Summary(Worst)'!$I48/12)*(1+Expense_Increase3)^(EK$3-1)</f>
        <v>260.17978540576365</v>
      </c>
      <c r="EL51" s="124">
        <f>('Executive_Summary(Worst)'!$I48/12)*(1+Expense_Increase3)^(EL$3-1)</f>
        <v>260.17978540576365</v>
      </c>
      <c r="EM51" s="124">
        <f>('Executive_Summary(Worst)'!$I48/12)*(1+Expense_Increase3)^(EM$3-1)</f>
        <v>260.17978540576365</v>
      </c>
      <c r="EN51" s="124">
        <f>('Executive_Summary(Worst)'!$I48/12)*(1+Expense_Increase3)^(EN$3-1)</f>
        <v>260.17978540576365</v>
      </c>
      <c r="EO51" s="124">
        <f>('Executive_Summary(Worst)'!$I48/12)*(1+Expense_Increase3)^(EO$3-1)</f>
        <v>260.17978540576365</v>
      </c>
      <c r="EP51" s="124">
        <f>('Executive_Summary(Worst)'!$I48/12)*(1+Expense_Increase3)^(EP$3-1)</f>
        <v>260.17978540576365</v>
      </c>
      <c r="EQ51" s="27"/>
    </row>
    <row r="52" spans="2:147" ht="15.75" customHeight="1" x14ac:dyDescent="0.2">
      <c r="B52" s="161" t="str">
        <f>Executive_Summary!F49</f>
        <v xml:space="preserve">Capital Improvments </v>
      </c>
      <c r="Z52" s="3"/>
      <c r="AA52" s="124">
        <f>('Executive_Summary(Worst)'!$I49/12)*(1+Expense_Increase3)^(AA$3-1)</f>
        <v>0</v>
      </c>
      <c r="AB52" s="124">
        <f>('Executive_Summary(Worst)'!$I49/12)*(1+Expense_Increase3)^(AB$3-1)</f>
        <v>0</v>
      </c>
      <c r="AC52" s="124">
        <f>('Executive_Summary(Worst)'!$I49/12)*(1+Expense_Increase3)^(AC$3-1)</f>
        <v>0</v>
      </c>
      <c r="AD52" s="124">
        <f>('Executive_Summary(Worst)'!$I49/12)*(1+Expense_Increase3)^(AD$3-1)</f>
        <v>0</v>
      </c>
      <c r="AE52" s="124">
        <f>('Executive_Summary(Worst)'!$I49/12)*(1+Expense_Increase3)^(AE$3-1)</f>
        <v>0</v>
      </c>
      <c r="AF52" s="124">
        <f>('Executive_Summary(Worst)'!$I49/12)*(1+Expense_Increase3)^(AF$3-1)</f>
        <v>0</v>
      </c>
      <c r="AG52" s="124">
        <f>('Executive_Summary(Worst)'!$I49/12)*(1+Expense_Increase3)^(AG$3-1)</f>
        <v>0</v>
      </c>
      <c r="AH52" s="124">
        <f>('Executive_Summary(Worst)'!$I49/12)*(1+Expense_Increase3)^(AH$3-1)</f>
        <v>0</v>
      </c>
      <c r="AI52" s="124">
        <f>('Executive_Summary(Worst)'!$I49/12)*(1+Expense_Increase3)^(AI$3-1)</f>
        <v>0</v>
      </c>
      <c r="AJ52" s="124">
        <f>('Executive_Summary(Worst)'!$I49/12)*(1+Expense_Increase3)^(AJ$3-1)</f>
        <v>0</v>
      </c>
      <c r="AK52" s="124">
        <f>('Executive_Summary(Worst)'!$I49/12)*(1+Expense_Increase3)^(AK$3-1)</f>
        <v>0</v>
      </c>
      <c r="AL52" s="124">
        <f>('Executive_Summary(Worst)'!$I49/12)*(1+Expense_Increase3)^(AL$3-1)</f>
        <v>0</v>
      </c>
      <c r="AM52" s="124">
        <f>('Executive_Summary(Worst)'!$I49/12)*(1+Expense_Increase3)^(AM$3-1)</f>
        <v>0</v>
      </c>
      <c r="AN52" s="124">
        <f>('Executive_Summary(Worst)'!$I49/12)*(1+Expense_Increase3)^(AN$3-1)</f>
        <v>0</v>
      </c>
      <c r="AO52" s="124">
        <f>('Executive_Summary(Worst)'!$I49/12)*(1+Expense_Increase3)^(AO$3-1)</f>
        <v>0</v>
      </c>
      <c r="AP52" s="124">
        <f>('Executive_Summary(Worst)'!$I49/12)*(1+Expense_Increase3)^(AP$3-1)</f>
        <v>0</v>
      </c>
      <c r="AQ52" s="124">
        <f>('Executive_Summary(Worst)'!$I49/12)*(1+Expense_Increase3)^(AQ$3-1)</f>
        <v>0</v>
      </c>
      <c r="AR52" s="124">
        <f>('Executive_Summary(Worst)'!$I49/12)*(1+Expense_Increase3)^(AR$3-1)</f>
        <v>0</v>
      </c>
      <c r="AS52" s="124">
        <f>('Executive_Summary(Worst)'!$I49/12)*(1+Expense_Increase3)^(AS$3-1)</f>
        <v>0</v>
      </c>
      <c r="AT52" s="124">
        <f>('Executive_Summary(Worst)'!$I49/12)*(1+Expense_Increase3)^(AT$3-1)</f>
        <v>0</v>
      </c>
      <c r="AU52" s="124">
        <f>('Executive_Summary(Worst)'!$I49/12)*(1+Expense_Increase3)^(AU$3-1)</f>
        <v>0</v>
      </c>
      <c r="AV52" s="124">
        <f>('Executive_Summary(Worst)'!$I49/12)*(1+Expense_Increase3)^(AV$3-1)</f>
        <v>0</v>
      </c>
      <c r="AW52" s="124">
        <f>('Executive_Summary(Worst)'!$I49/12)*(1+Expense_Increase3)^(AW$3-1)</f>
        <v>0</v>
      </c>
      <c r="AX52" s="124">
        <f>('Executive_Summary(Worst)'!$I49/12)*(1+Expense_Increase3)^(AX$3-1)</f>
        <v>0</v>
      </c>
      <c r="AY52" s="124">
        <f>('Executive_Summary(Worst)'!$I49/12)*(1+Expense_Increase3)^(AY$3-1)</f>
        <v>0</v>
      </c>
      <c r="AZ52" s="124">
        <f>('Executive_Summary(Worst)'!$I49/12)*(1+Expense_Increase3)^(AZ$3-1)</f>
        <v>0</v>
      </c>
      <c r="BA52" s="124">
        <f>('Executive_Summary(Worst)'!$I49/12)*(1+Expense_Increase3)^(BA$3-1)</f>
        <v>0</v>
      </c>
      <c r="BB52" s="124">
        <f>('Executive_Summary(Worst)'!$I49/12)*(1+Expense_Increase3)^(BB$3-1)</f>
        <v>0</v>
      </c>
      <c r="BC52" s="124">
        <f>('Executive_Summary(Worst)'!$I49/12)*(1+Expense_Increase3)^(BC$3-1)</f>
        <v>0</v>
      </c>
      <c r="BD52" s="124">
        <f>('Executive_Summary(Worst)'!$I49/12)*(1+Expense_Increase3)^(BD$3-1)</f>
        <v>0</v>
      </c>
      <c r="BE52" s="124">
        <f>('Executive_Summary(Worst)'!$I49/12)*(1+Expense_Increase3)^(BE$3-1)</f>
        <v>0</v>
      </c>
      <c r="BF52" s="124">
        <f>('Executive_Summary(Worst)'!$I49/12)*(1+Expense_Increase3)^(BF$3-1)</f>
        <v>0</v>
      </c>
      <c r="BG52" s="124">
        <f>('Executive_Summary(Worst)'!$I49/12)*(1+Expense_Increase3)^(BG$3-1)</f>
        <v>0</v>
      </c>
      <c r="BH52" s="124">
        <f>('Executive_Summary(Worst)'!$I49/12)*(1+Expense_Increase3)^(BH$3-1)</f>
        <v>0</v>
      </c>
      <c r="BI52" s="124">
        <f>('Executive_Summary(Worst)'!$I49/12)*(1+Expense_Increase3)^(BI$3-1)</f>
        <v>0</v>
      </c>
      <c r="BJ52" s="124">
        <f>('Executive_Summary(Worst)'!$I49/12)*(1+Expense_Increase3)^(BJ$3-1)</f>
        <v>0</v>
      </c>
      <c r="BK52" s="124">
        <f>('Executive_Summary(Worst)'!$I49/12)*(1+Expense_Increase3)^(BK$3-1)</f>
        <v>0</v>
      </c>
      <c r="BL52" s="124">
        <f>('Executive_Summary(Worst)'!$I49/12)*(1+Expense_Increase3)^(BL$3-1)</f>
        <v>0</v>
      </c>
      <c r="BM52" s="124">
        <f>('Executive_Summary(Worst)'!$I49/12)*(1+Expense_Increase3)^(BM$3-1)</f>
        <v>0</v>
      </c>
      <c r="BN52" s="124">
        <f>('Executive_Summary(Worst)'!$I49/12)*(1+Expense_Increase3)^(BN$3-1)</f>
        <v>0</v>
      </c>
      <c r="BO52" s="124">
        <f>('Executive_Summary(Worst)'!$I49/12)*(1+Expense_Increase3)^(BO$3-1)</f>
        <v>0</v>
      </c>
      <c r="BP52" s="124">
        <f>('Executive_Summary(Worst)'!$I49/12)*(1+Expense_Increase3)^(BP$3-1)</f>
        <v>0</v>
      </c>
      <c r="BQ52" s="124">
        <f>('Executive_Summary(Worst)'!$I49/12)*(1+Expense_Increase3)^(BQ$3-1)</f>
        <v>0</v>
      </c>
      <c r="BR52" s="124">
        <f>('Executive_Summary(Worst)'!$I49/12)*(1+Expense_Increase3)^(BR$3-1)</f>
        <v>0</v>
      </c>
      <c r="BS52" s="124">
        <f>('Executive_Summary(Worst)'!$I49/12)*(1+Expense_Increase3)^(BS$3-1)</f>
        <v>0</v>
      </c>
      <c r="BT52" s="124">
        <f>('Executive_Summary(Worst)'!$I49/12)*(1+Expense_Increase3)^(BT$3-1)</f>
        <v>0</v>
      </c>
      <c r="BU52" s="124">
        <f>('Executive_Summary(Worst)'!$I49/12)*(1+Expense_Increase3)^(BU$3-1)</f>
        <v>0</v>
      </c>
      <c r="BV52" s="124">
        <f>('Executive_Summary(Worst)'!$I49/12)*(1+Expense_Increase3)^(BV$3-1)</f>
        <v>0</v>
      </c>
      <c r="BW52" s="124">
        <f>('Executive_Summary(Worst)'!$I49/12)*(1+Expense_Increase3)^(BW$3-1)</f>
        <v>0</v>
      </c>
      <c r="BX52" s="124">
        <f>('Executive_Summary(Worst)'!$I49/12)*(1+Expense_Increase3)^(BX$3-1)</f>
        <v>0</v>
      </c>
      <c r="BY52" s="124">
        <f>('Executive_Summary(Worst)'!$I49/12)*(1+Expense_Increase3)^(BY$3-1)</f>
        <v>0</v>
      </c>
      <c r="BZ52" s="124">
        <f>('Executive_Summary(Worst)'!$I49/12)*(1+Expense_Increase3)^(BZ$3-1)</f>
        <v>0</v>
      </c>
      <c r="CA52" s="124">
        <f>('Executive_Summary(Worst)'!$I49/12)*(1+Expense_Increase3)^(CA$3-1)</f>
        <v>0</v>
      </c>
      <c r="CB52" s="124">
        <f>('Executive_Summary(Worst)'!$I49/12)*(1+Expense_Increase3)^(CB$3-1)</f>
        <v>0</v>
      </c>
      <c r="CC52" s="124">
        <f>('Executive_Summary(Worst)'!$I49/12)*(1+Expense_Increase3)^(CC$3-1)</f>
        <v>0</v>
      </c>
      <c r="CD52" s="124">
        <f>('Executive_Summary(Worst)'!$I49/12)*(1+Expense_Increase3)^(CD$3-1)</f>
        <v>0</v>
      </c>
      <c r="CE52" s="124">
        <f>('Executive_Summary(Worst)'!$I49/12)*(1+Expense_Increase3)^(CE$3-1)</f>
        <v>0</v>
      </c>
      <c r="CF52" s="124">
        <f>('Executive_Summary(Worst)'!$I49/12)*(1+Expense_Increase3)^(CF$3-1)</f>
        <v>0</v>
      </c>
      <c r="CG52" s="124">
        <f>('Executive_Summary(Worst)'!$I49/12)*(1+Expense_Increase3)^(CG$3-1)</f>
        <v>0</v>
      </c>
      <c r="CH52" s="124">
        <f>('Executive_Summary(Worst)'!$I49/12)*(1+Expense_Increase3)^(CH$3-1)</f>
        <v>0</v>
      </c>
      <c r="CI52" s="124">
        <f>('Executive_Summary(Worst)'!$I49/12)*(1+Expense_Increase3)^(CI$3-1)</f>
        <v>0</v>
      </c>
      <c r="CJ52" s="124">
        <f>('Executive_Summary(Worst)'!$I49/12)*(1+Expense_Increase3)^(CJ$3-1)</f>
        <v>0</v>
      </c>
      <c r="CK52" s="124">
        <f>('Executive_Summary(Worst)'!$I49/12)*(1+Expense_Increase3)^(CK$3-1)</f>
        <v>0</v>
      </c>
      <c r="CL52" s="124">
        <f>('Executive_Summary(Worst)'!$I49/12)*(1+Expense_Increase3)^(CL$3-1)</f>
        <v>0</v>
      </c>
      <c r="CM52" s="124">
        <f>('Executive_Summary(Worst)'!$I49/12)*(1+Expense_Increase3)^(CM$3-1)</f>
        <v>0</v>
      </c>
      <c r="CN52" s="124">
        <f>('Executive_Summary(Worst)'!$I49/12)*(1+Expense_Increase3)^(CN$3-1)</f>
        <v>0</v>
      </c>
      <c r="CO52" s="124">
        <f>('Executive_Summary(Worst)'!$I49/12)*(1+Expense_Increase3)^(CO$3-1)</f>
        <v>0</v>
      </c>
      <c r="CP52" s="124">
        <f>('Executive_Summary(Worst)'!$I49/12)*(1+Expense_Increase3)^(CP$3-1)</f>
        <v>0</v>
      </c>
      <c r="CQ52" s="124">
        <f>('Executive_Summary(Worst)'!$I49/12)*(1+Expense_Increase3)^(CQ$3-1)</f>
        <v>0</v>
      </c>
      <c r="CR52" s="124">
        <f>('Executive_Summary(Worst)'!$I49/12)*(1+Expense_Increase3)^(CR$3-1)</f>
        <v>0</v>
      </c>
      <c r="CS52" s="124">
        <f>('Executive_Summary(Worst)'!$I49/12)*(1+Expense_Increase3)^(CS$3-1)</f>
        <v>0</v>
      </c>
      <c r="CT52" s="124">
        <f>('Executive_Summary(Worst)'!$I49/12)*(1+Expense_Increase3)^(CT$3-1)</f>
        <v>0</v>
      </c>
      <c r="CU52" s="124">
        <f>('Executive_Summary(Worst)'!$I49/12)*(1+Expense_Increase3)^(CU$3-1)</f>
        <v>0</v>
      </c>
      <c r="CV52" s="124">
        <f>('Executive_Summary(Worst)'!$I49/12)*(1+Expense_Increase3)^(CV$3-1)</f>
        <v>0</v>
      </c>
      <c r="CW52" s="124">
        <f>('Executive_Summary(Worst)'!$I49/12)*(1+Expense_Increase3)^(CW$3-1)</f>
        <v>0</v>
      </c>
      <c r="CX52" s="124">
        <f>('Executive_Summary(Worst)'!$I49/12)*(1+Expense_Increase3)^(CX$3-1)</f>
        <v>0</v>
      </c>
      <c r="CY52" s="124">
        <f>('Executive_Summary(Worst)'!$I49/12)*(1+Expense_Increase3)^(CY$3-1)</f>
        <v>0</v>
      </c>
      <c r="CZ52" s="124">
        <f>('Executive_Summary(Worst)'!$I49/12)*(1+Expense_Increase3)^(CZ$3-1)</f>
        <v>0</v>
      </c>
      <c r="DA52" s="124">
        <f>('Executive_Summary(Worst)'!$I49/12)*(1+Expense_Increase3)^(DA$3-1)</f>
        <v>0</v>
      </c>
      <c r="DB52" s="124">
        <f>('Executive_Summary(Worst)'!$I49/12)*(1+Expense_Increase3)^(DB$3-1)</f>
        <v>0</v>
      </c>
      <c r="DC52" s="124">
        <f>('Executive_Summary(Worst)'!$I49/12)*(1+Expense_Increase3)^(DC$3-1)</f>
        <v>0</v>
      </c>
      <c r="DD52" s="124">
        <f>('Executive_Summary(Worst)'!$I49/12)*(1+Expense_Increase3)^(DD$3-1)</f>
        <v>0</v>
      </c>
      <c r="DE52" s="124">
        <f>('Executive_Summary(Worst)'!$I49/12)*(1+Expense_Increase3)^(DE$3-1)</f>
        <v>0</v>
      </c>
      <c r="DF52" s="124">
        <f>('Executive_Summary(Worst)'!$I49/12)*(1+Expense_Increase3)^(DF$3-1)</f>
        <v>0</v>
      </c>
      <c r="DG52" s="124">
        <f>('Executive_Summary(Worst)'!$I49/12)*(1+Expense_Increase3)^(DG$3-1)</f>
        <v>0</v>
      </c>
      <c r="DH52" s="124">
        <f>('Executive_Summary(Worst)'!$I49/12)*(1+Expense_Increase3)^(DH$3-1)</f>
        <v>0</v>
      </c>
      <c r="DI52" s="124">
        <f>('Executive_Summary(Worst)'!$I49/12)*(1+Expense_Increase3)^(DI$3-1)</f>
        <v>0</v>
      </c>
      <c r="DJ52" s="124">
        <f>('Executive_Summary(Worst)'!$I49/12)*(1+Expense_Increase3)^(DJ$3-1)</f>
        <v>0</v>
      </c>
      <c r="DK52" s="124">
        <f>('Executive_Summary(Worst)'!$I49/12)*(1+Expense_Increase3)^(DK$3-1)</f>
        <v>0</v>
      </c>
      <c r="DL52" s="124">
        <f>('Executive_Summary(Worst)'!$I49/12)*(1+Expense_Increase3)^(DL$3-1)</f>
        <v>0</v>
      </c>
      <c r="DM52" s="124">
        <f>('Executive_Summary(Worst)'!$I49/12)*(1+Expense_Increase3)^(DM$3-1)</f>
        <v>0</v>
      </c>
      <c r="DN52" s="124">
        <f>('Executive_Summary(Worst)'!$I49/12)*(1+Expense_Increase3)^(DN$3-1)</f>
        <v>0</v>
      </c>
      <c r="DO52" s="124">
        <f>('Executive_Summary(Worst)'!$I49/12)*(1+Expense_Increase3)^(DO$3-1)</f>
        <v>0</v>
      </c>
      <c r="DP52" s="124">
        <f>('Executive_Summary(Worst)'!$I49/12)*(1+Expense_Increase3)^(DP$3-1)</f>
        <v>0</v>
      </c>
      <c r="DQ52" s="124">
        <f>('Executive_Summary(Worst)'!$I49/12)*(1+Expense_Increase3)^(DQ$3-1)</f>
        <v>0</v>
      </c>
      <c r="DR52" s="124">
        <f>('Executive_Summary(Worst)'!$I49/12)*(1+Expense_Increase3)^(DR$3-1)</f>
        <v>0</v>
      </c>
      <c r="DS52" s="124">
        <f>('Executive_Summary(Worst)'!$I49/12)*(1+Expense_Increase3)^(DS$3-1)</f>
        <v>0</v>
      </c>
      <c r="DT52" s="124">
        <f>('Executive_Summary(Worst)'!$I49/12)*(1+Expense_Increase3)^(DT$3-1)</f>
        <v>0</v>
      </c>
      <c r="DU52" s="124">
        <f>('Executive_Summary(Worst)'!$I49/12)*(1+Expense_Increase3)^(DU$3-1)</f>
        <v>0</v>
      </c>
      <c r="DV52" s="124">
        <f>('Executive_Summary(Worst)'!$I49/12)*(1+Expense_Increase3)^(DV$3-1)</f>
        <v>0</v>
      </c>
      <c r="DW52" s="124">
        <f>('Executive_Summary(Worst)'!$I49/12)*(1+Expense_Increase3)^(DW$3-1)</f>
        <v>0</v>
      </c>
      <c r="DX52" s="124">
        <f>('Executive_Summary(Worst)'!$I49/12)*(1+Expense_Increase3)^(DX$3-1)</f>
        <v>0</v>
      </c>
      <c r="DY52" s="124">
        <f>('Executive_Summary(Worst)'!$I49/12)*(1+Expense_Increase3)^(DY$3-1)</f>
        <v>0</v>
      </c>
      <c r="DZ52" s="124">
        <f>('Executive_Summary(Worst)'!$I49/12)*(1+Expense_Increase3)^(DZ$3-1)</f>
        <v>0</v>
      </c>
      <c r="EA52" s="124">
        <f>('Executive_Summary(Worst)'!$I49/12)*(1+Expense_Increase3)^(EA$3-1)</f>
        <v>0</v>
      </c>
      <c r="EB52" s="124">
        <f>('Executive_Summary(Worst)'!$I49/12)*(1+Expense_Increase3)^(EB$3-1)</f>
        <v>0</v>
      </c>
      <c r="EC52" s="124">
        <f>('Executive_Summary(Worst)'!$I49/12)*(1+Expense_Increase3)^(EC$3-1)</f>
        <v>0</v>
      </c>
      <c r="ED52" s="124">
        <f>('Executive_Summary(Worst)'!$I49/12)*(1+Expense_Increase3)^(ED$3-1)</f>
        <v>0</v>
      </c>
      <c r="EE52" s="124">
        <f>('Executive_Summary(Worst)'!$I49/12)*(1+Expense_Increase3)^(EE$3-1)</f>
        <v>0</v>
      </c>
      <c r="EF52" s="124">
        <f>('Executive_Summary(Worst)'!$I49/12)*(1+Expense_Increase3)^(EF$3-1)</f>
        <v>0</v>
      </c>
      <c r="EG52" s="124">
        <f>('Executive_Summary(Worst)'!$I49/12)*(1+Expense_Increase3)^(EG$3-1)</f>
        <v>0</v>
      </c>
      <c r="EH52" s="124">
        <f>('Executive_Summary(Worst)'!$I49/12)*(1+Expense_Increase3)^(EH$3-1)</f>
        <v>0</v>
      </c>
      <c r="EI52" s="124">
        <f>('Executive_Summary(Worst)'!$I49/12)*(1+Expense_Increase3)^(EI$3-1)</f>
        <v>0</v>
      </c>
      <c r="EJ52" s="124">
        <f>('Executive_Summary(Worst)'!$I49/12)*(1+Expense_Increase3)^(EJ$3-1)</f>
        <v>0</v>
      </c>
      <c r="EK52" s="124">
        <f>('Executive_Summary(Worst)'!$I49/12)*(1+Expense_Increase3)^(EK$3-1)</f>
        <v>0</v>
      </c>
      <c r="EL52" s="124">
        <f>('Executive_Summary(Worst)'!$I49/12)*(1+Expense_Increase3)^(EL$3-1)</f>
        <v>0</v>
      </c>
      <c r="EM52" s="124">
        <f>('Executive_Summary(Worst)'!$I49/12)*(1+Expense_Increase3)^(EM$3-1)</f>
        <v>0</v>
      </c>
      <c r="EN52" s="124">
        <f>('Executive_Summary(Worst)'!$I49/12)*(1+Expense_Increase3)^(EN$3-1)</f>
        <v>0</v>
      </c>
      <c r="EO52" s="124">
        <f>('Executive_Summary(Worst)'!$I49/12)*(1+Expense_Increase3)^(EO$3-1)</f>
        <v>0</v>
      </c>
      <c r="EP52" s="124">
        <f>('Executive_Summary(Worst)'!$I49/12)*(1+Expense_Increase3)^(EP$3-1)</f>
        <v>0</v>
      </c>
      <c r="EQ52" s="27"/>
    </row>
    <row r="53" spans="2:147" ht="15.75" customHeight="1" x14ac:dyDescent="0.2">
      <c r="B53" s="160" t="str">
        <f>Executive_Summary!F50</f>
        <v xml:space="preserve">General &amp; Administrative: </v>
      </c>
      <c r="Z53" s="3"/>
      <c r="AA53" s="124">
        <f>('Executive_Summary(Worst)'!$I50/12)*(1+Expense_Increase3)^(AA$3-1)</f>
        <v>0</v>
      </c>
      <c r="AB53" s="124">
        <f>('Executive_Summary(Worst)'!$I50/12)*(1+Expense_Increase3)^(AB$3-1)</f>
        <v>0</v>
      </c>
      <c r="AC53" s="124">
        <f>('Executive_Summary(Worst)'!$I50/12)*(1+Expense_Increase3)^(AC$3-1)</f>
        <v>0</v>
      </c>
      <c r="AD53" s="124">
        <f>('Executive_Summary(Worst)'!$I50/12)*(1+Expense_Increase3)^(AD$3-1)</f>
        <v>0</v>
      </c>
      <c r="AE53" s="124">
        <f>('Executive_Summary(Worst)'!$I50/12)*(1+Expense_Increase3)^(AE$3-1)</f>
        <v>0</v>
      </c>
      <c r="AF53" s="124">
        <f>('Executive_Summary(Worst)'!$I50/12)*(1+Expense_Increase3)^(AF$3-1)</f>
        <v>0</v>
      </c>
      <c r="AG53" s="124">
        <f>('Executive_Summary(Worst)'!$I50/12)*(1+Expense_Increase3)^(AG$3-1)</f>
        <v>0</v>
      </c>
      <c r="AH53" s="124">
        <f>('Executive_Summary(Worst)'!$I50/12)*(1+Expense_Increase3)^(AH$3-1)</f>
        <v>0</v>
      </c>
      <c r="AI53" s="124">
        <f>('Executive_Summary(Worst)'!$I50/12)*(1+Expense_Increase3)^(AI$3-1)</f>
        <v>0</v>
      </c>
      <c r="AJ53" s="124">
        <f>('Executive_Summary(Worst)'!$I50/12)*(1+Expense_Increase3)^(AJ$3-1)</f>
        <v>0</v>
      </c>
      <c r="AK53" s="124">
        <f>('Executive_Summary(Worst)'!$I50/12)*(1+Expense_Increase3)^(AK$3-1)</f>
        <v>0</v>
      </c>
      <c r="AL53" s="124">
        <f>('Executive_Summary(Worst)'!$I50/12)*(1+Expense_Increase3)^(AL$3-1)</f>
        <v>0</v>
      </c>
      <c r="AM53" s="124">
        <f>('Executive_Summary(Worst)'!$I50/12)*(1+Expense_Increase3)^(AM$3-1)</f>
        <v>0</v>
      </c>
      <c r="AN53" s="124">
        <f>('Executive_Summary(Worst)'!$I50/12)*(1+Expense_Increase3)^(AN$3-1)</f>
        <v>0</v>
      </c>
      <c r="AO53" s="124">
        <f>('Executive_Summary(Worst)'!$I50/12)*(1+Expense_Increase3)^(AO$3-1)</f>
        <v>0</v>
      </c>
      <c r="AP53" s="124">
        <f>('Executive_Summary(Worst)'!$I50/12)*(1+Expense_Increase3)^(AP$3-1)</f>
        <v>0</v>
      </c>
      <c r="AQ53" s="124">
        <f>('Executive_Summary(Worst)'!$I50/12)*(1+Expense_Increase3)^(AQ$3-1)</f>
        <v>0</v>
      </c>
      <c r="AR53" s="124">
        <f>('Executive_Summary(Worst)'!$I50/12)*(1+Expense_Increase3)^(AR$3-1)</f>
        <v>0</v>
      </c>
      <c r="AS53" s="124">
        <f>('Executive_Summary(Worst)'!$I50/12)*(1+Expense_Increase3)^(AS$3-1)</f>
        <v>0</v>
      </c>
      <c r="AT53" s="124">
        <f>('Executive_Summary(Worst)'!$I50/12)*(1+Expense_Increase3)^(AT$3-1)</f>
        <v>0</v>
      </c>
      <c r="AU53" s="124">
        <f>('Executive_Summary(Worst)'!$I50/12)*(1+Expense_Increase3)^(AU$3-1)</f>
        <v>0</v>
      </c>
      <c r="AV53" s="124">
        <f>('Executive_Summary(Worst)'!$I50/12)*(1+Expense_Increase3)^(AV$3-1)</f>
        <v>0</v>
      </c>
      <c r="AW53" s="124">
        <f>('Executive_Summary(Worst)'!$I50/12)*(1+Expense_Increase3)^(AW$3-1)</f>
        <v>0</v>
      </c>
      <c r="AX53" s="124">
        <f>('Executive_Summary(Worst)'!$I50/12)*(1+Expense_Increase3)^(AX$3-1)</f>
        <v>0</v>
      </c>
      <c r="AY53" s="124">
        <f>('Executive_Summary(Worst)'!$I50/12)*(1+Expense_Increase3)^(AY$3-1)</f>
        <v>0</v>
      </c>
      <c r="AZ53" s="124">
        <f>('Executive_Summary(Worst)'!$I50/12)*(1+Expense_Increase3)^(AZ$3-1)</f>
        <v>0</v>
      </c>
      <c r="BA53" s="124">
        <f>('Executive_Summary(Worst)'!$I50/12)*(1+Expense_Increase3)^(BA$3-1)</f>
        <v>0</v>
      </c>
      <c r="BB53" s="124">
        <f>('Executive_Summary(Worst)'!$I50/12)*(1+Expense_Increase3)^(BB$3-1)</f>
        <v>0</v>
      </c>
      <c r="BC53" s="124">
        <f>('Executive_Summary(Worst)'!$I50/12)*(1+Expense_Increase3)^(BC$3-1)</f>
        <v>0</v>
      </c>
      <c r="BD53" s="124">
        <f>('Executive_Summary(Worst)'!$I50/12)*(1+Expense_Increase3)^(BD$3-1)</f>
        <v>0</v>
      </c>
      <c r="BE53" s="124">
        <f>('Executive_Summary(Worst)'!$I50/12)*(1+Expense_Increase3)^(BE$3-1)</f>
        <v>0</v>
      </c>
      <c r="BF53" s="124">
        <f>('Executive_Summary(Worst)'!$I50/12)*(1+Expense_Increase3)^(BF$3-1)</f>
        <v>0</v>
      </c>
      <c r="BG53" s="124">
        <f>('Executive_Summary(Worst)'!$I50/12)*(1+Expense_Increase3)^(BG$3-1)</f>
        <v>0</v>
      </c>
      <c r="BH53" s="124">
        <f>('Executive_Summary(Worst)'!$I50/12)*(1+Expense_Increase3)^(BH$3-1)</f>
        <v>0</v>
      </c>
      <c r="BI53" s="124">
        <f>('Executive_Summary(Worst)'!$I50/12)*(1+Expense_Increase3)^(BI$3-1)</f>
        <v>0</v>
      </c>
      <c r="BJ53" s="124">
        <f>('Executive_Summary(Worst)'!$I50/12)*(1+Expense_Increase3)^(BJ$3-1)</f>
        <v>0</v>
      </c>
      <c r="BK53" s="124">
        <f>('Executive_Summary(Worst)'!$I50/12)*(1+Expense_Increase3)^(BK$3-1)</f>
        <v>0</v>
      </c>
      <c r="BL53" s="124">
        <f>('Executive_Summary(Worst)'!$I50/12)*(1+Expense_Increase3)^(BL$3-1)</f>
        <v>0</v>
      </c>
      <c r="BM53" s="124">
        <f>('Executive_Summary(Worst)'!$I50/12)*(1+Expense_Increase3)^(BM$3-1)</f>
        <v>0</v>
      </c>
      <c r="BN53" s="124">
        <f>('Executive_Summary(Worst)'!$I50/12)*(1+Expense_Increase3)^(BN$3-1)</f>
        <v>0</v>
      </c>
      <c r="BO53" s="124">
        <f>('Executive_Summary(Worst)'!$I50/12)*(1+Expense_Increase3)^(BO$3-1)</f>
        <v>0</v>
      </c>
      <c r="BP53" s="124">
        <f>('Executive_Summary(Worst)'!$I50/12)*(1+Expense_Increase3)^(BP$3-1)</f>
        <v>0</v>
      </c>
      <c r="BQ53" s="124">
        <f>('Executive_Summary(Worst)'!$I50/12)*(1+Expense_Increase3)^(BQ$3-1)</f>
        <v>0</v>
      </c>
      <c r="BR53" s="124">
        <f>('Executive_Summary(Worst)'!$I50/12)*(1+Expense_Increase3)^(BR$3-1)</f>
        <v>0</v>
      </c>
      <c r="BS53" s="124">
        <f>('Executive_Summary(Worst)'!$I50/12)*(1+Expense_Increase3)^(BS$3-1)</f>
        <v>0</v>
      </c>
      <c r="BT53" s="124">
        <f>('Executive_Summary(Worst)'!$I50/12)*(1+Expense_Increase3)^(BT$3-1)</f>
        <v>0</v>
      </c>
      <c r="BU53" s="124">
        <f>('Executive_Summary(Worst)'!$I50/12)*(1+Expense_Increase3)^(BU$3-1)</f>
        <v>0</v>
      </c>
      <c r="BV53" s="124">
        <f>('Executive_Summary(Worst)'!$I50/12)*(1+Expense_Increase3)^(BV$3-1)</f>
        <v>0</v>
      </c>
      <c r="BW53" s="124">
        <f>('Executive_Summary(Worst)'!$I50/12)*(1+Expense_Increase3)^(BW$3-1)</f>
        <v>0</v>
      </c>
      <c r="BX53" s="124">
        <f>('Executive_Summary(Worst)'!$I50/12)*(1+Expense_Increase3)^(BX$3-1)</f>
        <v>0</v>
      </c>
      <c r="BY53" s="124">
        <f>('Executive_Summary(Worst)'!$I50/12)*(1+Expense_Increase3)^(BY$3-1)</f>
        <v>0</v>
      </c>
      <c r="BZ53" s="124">
        <f>('Executive_Summary(Worst)'!$I50/12)*(1+Expense_Increase3)^(BZ$3-1)</f>
        <v>0</v>
      </c>
      <c r="CA53" s="124">
        <f>('Executive_Summary(Worst)'!$I50/12)*(1+Expense_Increase3)^(CA$3-1)</f>
        <v>0</v>
      </c>
      <c r="CB53" s="124">
        <f>('Executive_Summary(Worst)'!$I50/12)*(1+Expense_Increase3)^(CB$3-1)</f>
        <v>0</v>
      </c>
      <c r="CC53" s="124">
        <f>('Executive_Summary(Worst)'!$I50/12)*(1+Expense_Increase3)^(CC$3-1)</f>
        <v>0</v>
      </c>
      <c r="CD53" s="124">
        <f>('Executive_Summary(Worst)'!$I50/12)*(1+Expense_Increase3)^(CD$3-1)</f>
        <v>0</v>
      </c>
      <c r="CE53" s="124">
        <f>('Executive_Summary(Worst)'!$I50/12)*(1+Expense_Increase3)^(CE$3-1)</f>
        <v>0</v>
      </c>
      <c r="CF53" s="124">
        <f>('Executive_Summary(Worst)'!$I50/12)*(1+Expense_Increase3)^(CF$3-1)</f>
        <v>0</v>
      </c>
      <c r="CG53" s="124">
        <f>('Executive_Summary(Worst)'!$I50/12)*(1+Expense_Increase3)^(CG$3-1)</f>
        <v>0</v>
      </c>
      <c r="CH53" s="124">
        <f>('Executive_Summary(Worst)'!$I50/12)*(1+Expense_Increase3)^(CH$3-1)</f>
        <v>0</v>
      </c>
      <c r="CI53" s="124">
        <f>('Executive_Summary(Worst)'!$I50/12)*(1+Expense_Increase3)^(CI$3-1)</f>
        <v>0</v>
      </c>
      <c r="CJ53" s="124">
        <f>('Executive_Summary(Worst)'!$I50/12)*(1+Expense_Increase3)^(CJ$3-1)</f>
        <v>0</v>
      </c>
      <c r="CK53" s="124">
        <f>('Executive_Summary(Worst)'!$I50/12)*(1+Expense_Increase3)^(CK$3-1)</f>
        <v>0</v>
      </c>
      <c r="CL53" s="124">
        <f>('Executive_Summary(Worst)'!$I50/12)*(1+Expense_Increase3)^(CL$3-1)</f>
        <v>0</v>
      </c>
      <c r="CM53" s="124">
        <f>('Executive_Summary(Worst)'!$I50/12)*(1+Expense_Increase3)^(CM$3-1)</f>
        <v>0</v>
      </c>
      <c r="CN53" s="124">
        <f>('Executive_Summary(Worst)'!$I50/12)*(1+Expense_Increase3)^(CN$3-1)</f>
        <v>0</v>
      </c>
      <c r="CO53" s="124">
        <f>('Executive_Summary(Worst)'!$I50/12)*(1+Expense_Increase3)^(CO$3-1)</f>
        <v>0</v>
      </c>
      <c r="CP53" s="124">
        <f>('Executive_Summary(Worst)'!$I50/12)*(1+Expense_Increase3)^(CP$3-1)</f>
        <v>0</v>
      </c>
      <c r="CQ53" s="124">
        <f>('Executive_Summary(Worst)'!$I50/12)*(1+Expense_Increase3)^(CQ$3-1)</f>
        <v>0</v>
      </c>
      <c r="CR53" s="124">
        <f>('Executive_Summary(Worst)'!$I50/12)*(1+Expense_Increase3)^(CR$3-1)</f>
        <v>0</v>
      </c>
      <c r="CS53" s="124">
        <f>('Executive_Summary(Worst)'!$I50/12)*(1+Expense_Increase3)^(CS$3-1)</f>
        <v>0</v>
      </c>
      <c r="CT53" s="124">
        <f>('Executive_Summary(Worst)'!$I50/12)*(1+Expense_Increase3)^(CT$3-1)</f>
        <v>0</v>
      </c>
      <c r="CU53" s="124">
        <f>('Executive_Summary(Worst)'!$I50/12)*(1+Expense_Increase3)^(CU$3-1)</f>
        <v>0</v>
      </c>
      <c r="CV53" s="124">
        <f>('Executive_Summary(Worst)'!$I50/12)*(1+Expense_Increase3)^(CV$3-1)</f>
        <v>0</v>
      </c>
      <c r="CW53" s="124">
        <f>('Executive_Summary(Worst)'!$I50/12)*(1+Expense_Increase3)^(CW$3-1)</f>
        <v>0</v>
      </c>
      <c r="CX53" s="124">
        <f>('Executive_Summary(Worst)'!$I50/12)*(1+Expense_Increase3)^(CX$3-1)</f>
        <v>0</v>
      </c>
      <c r="CY53" s="124">
        <f>('Executive_Summary(Worst)'!$I50/12)*(1+Expense_Increase3)^(CY$3-1)</f>
        <v>0</v>
      </c>
      <c r="CZ53" s="124">
        <f>('Executive_Summary(Worst)'!$I50/12)*(1+Expense_Increase3)^(CZ$3-1)</f>
        <v>0</v>
      </c>
      <c r="DA53" s="124">
        <f>('Executive_Summary(Worst)'!$I50/12)*(1+Expense_Increase3)^(DA$3-1)</f>
        <v>0</v>
      </c>
      <c r="DB53" s="124">
        <f>('Executive_Summary(Worst)'!$I50/12)*(1+Expense_Increase3)^(DB$3-1)</f>
        <v>0</v>
      </c>
      <c r="DC53" s="124">
        <f>('Executive_Summary(Worst)'!$I50/12)*(1+Expense_Increase3)^(DC$3-1)</f>
        <v>0</v>
      </c>
      <c r="DD53" s="124">
        <f>('Executive_Summary(Worst)'!$I50/12)*(1+Expense_Increase3)^(DD$3-1)</f>
        <v>0</v>
      </c>
      <c r="DE53" s="124">
        <f>('Executive_Summary(Worst)'!$I50/12)*(1+Expense_Increase3)^(DE$3-1)</f>
        <v>0</v>
      </c>
      <c r="DF53" s="124">
        <f>('Executive_Summary(Worst)'!$I50/12)*(1+Expense_Increase3)^(DF$3-1)</f>
        <v>0</v>
      </c>
      <c r="DG53" s="124">
        <f>('Executive_Summary(Worst)'!$I50/12)*(1+Expense_Increase3)^(DG$3-1)</f>
        <v>0</v>
      </c>
      <c r="DH53" s="124">
        <f>('Executive_Summary(Worst)'!$I50/12)*(1+Expense_Increase3)^(DH$3-1)</f>
        <v>0</v>
      </c>
      <c r="DI53" s="124">
        <f>('Executive_Summary(Worst)'!$I50/12)*(1+Expense_Increase3)^(DI$3-1)</f>
        <v>0</v>
      </c>
      <c r="DJ53" s="124">
        <f>('Executive_Summary(Worst)'!$I50/12)*(1+Expense_Increase3)^(DJ$3-1)</f>
        <v>0</v>
      </c>
      <c r="DK53" s="124">
        <f>('Executive_Summary(Worst)'!$I50/12)*(1+Expense_Increase3)^(DK$3-1)</f>
        <v>0</v>
      </c>
      <c r="DL53" s="124">
        <f>('Executive_Summary(Worst)'!$I50/12)*(1+Expense_Increase3)^(DL$3-1)</f>
        <v>0</v>
      </c>
      <c r="DM53" s="124">
        <f>('Executive_Summary(Worst)'!$I50/12)*(1+Expense_Increase3)^(DM$3-1)</f>
        <v>0</v>
      </c>
      <c r="DN53" s="124">
        <f>('Executive_Summary(Worst)'!$I50/12)*(1+Expense_Increase3)^(DN$3-1)</f>
        <v>0</v>
      </c>
      <c r="DO53" s="124">
        <f>('Executive_Summary(Worst)'!$I50/12)*(1+Expense_Increase3)^(DO$3-1)</f>
        <v>0</v>
      </c>
      <c r="DP53" s="124">
        <f>('Executive_Summary(Worst)'!$I50/12)*(1+Expense_Increase3)^(DP$3-1)</f>
        <v>0</v>
      </c>
      <c r="DQ53" s="124">
        <f>('Executive_Summary(Worst)'!$I50/12)*(1+Expense_Increase3)^(DQ$3-1)</f>
        <v>0</v>
      </c>
      <c r="DR53" s="124">
        <f>('Executive_Summary(Worst)'!$I50/12)*(1+Expense_Increase3)^(DR$3-1)</f>
        <v>0</v>
      </c>
      <c r="DS53" s="124">
        <f>('Executive_Summary(Worst)'!$I50/12)*(1+Expense_Increase3)^(DS$3-1)</f>
        <v>0</v>
      </c>
      <c r="DT53" s="124">
        <f>('Executive_Summary(Worst)'!$I50/12)*(1+Expense_Increase3)^(DT$3-1)</f>
        <v>0</v>
      </c>
      <c r="DU53" s="124">
        <f>('Executive_Summary(Worst)'!$I50/12)*(1+Expense_Increase3)^(DU$3-1)</f>
        <v>0</v>
      </c>
      <c r="DV53" s="124">
        <f>('Executive_Summary(Worst)'!$I50/12)*(1+Expense_Increase3)^(DV$3-1)</f>
        <v>0</v>
      </c>
      <c r="DW53" s="124">
        <f>('Executive_Summary(Worst)'!$I50/12)*(1+Expense_Increase3)^(DW$3-1)</f>
        <v>0</v>
      </c>
      <c r="DX53" s="124">
        <f>('Executive_Summary(Worst)'!$I50/12)*(1+Expense_Increase3)^(DX$3-1)</f>
        <v>0</v>
      </c>
      <c r="DY53" s="124">
        <f>('Executive_Summary(Worst)'!$I50/12)*(1+Expense_Increase3)^(DY$3-1)</f>
        <v>0</v>
      </c>
      <c r="DZ53" s="124">
        <f>('Executive_Summary(Worst)'!$I50/12)*(1+Expense_Increase3)^(DZ$3-1)</f>
        <v>0</v>
      </c>
      <c r="EA53" s="124">
        <f>('Executive_Summary(Worst)'!$I50/12)*(1+Expense_Increase3)^(EA$3-1)</f>
        <v>0</v>
      </c>
      <c r="EB53" s="124">
        <f>('Executive_Summary(Worst)'!$I50/12)*(1+Expense_Increase3)^(EB$3-1)</f>
        <v>0</v>
      </c>
      <c r="EC53" s="124">
        <f>('Executive_Summary(Worst)'!$I50/12)*(1+Expense_Increase3)^(EC$3-1)</f>
        <v>0</v>
      </c>
      <c r="ED53" s="124">
        <f>('Executive_Summary(Worst)'!$I50/12)*(1+Expense_Increase3)^(ED$3-1)</f>
        <v>0</v>
      </c>
      <c r="EE53" s="124">
        <f>('Executive_Summary(Worst)'!$I50/12)*(1+Expense_Increase3)^(EE$3-1)</f>
        <v>0</v>
      </c>
      <c r="EF53" s="124">
        <f>('Executive_Summary(Worst)'!$I50/12)*(1+Expense_Increase3)^(EF$3-1)</f>
        <v>0</v>
      </c>
      <c r="EG53" s="124">
        <f>('Executive_Summary(Worst)'!$I50/12)*(1+Expense_Increase3)^(EG$3-1)</f>
        <v>0</v>
      </c>
      <c r="EH53" s="124">
        <f>('Executive_Summary(Worst)'!$I50/12)*(1+Expense_Increase3)^(EH$3-1)</f>
        <v>0</v>
      </c>
      <c r="EI53" s="124">
        <f>('Executive_Summary(Worst)'!$I50/12)*(1+Expense_Increase3)^(EI$3-1)</f>
        <v>0</v>
      </c>
      <c r="EJ53" s="124">
        <f>('Executive_Summary(Worst)'!$I50/12)*(1+Expense_Increase3)^(EJ$3-1)</f>
        <v>0</v>
      </c>
      <c r="EK53" s="124">
        <f>('Executive_Summary(Worst)'!$I50/12)*(1+Expense_Increase3)^(EK$3-1)</f>
        <v>0</v>
      </c>
      <c r="EL53" s="124">
        <f>('Executive_Summary(Worst)'!$I50/12)*(1+Expense_Increase3)^(EL$3-1)</f>
        <v>0</v>
      </c>
      <c r="EM53" s="124">
        <f>('Executive_Summary(Worst)'!$I50/12)*(1+Expense_Increase3)^(EM$3-1)</f>
        <v>0</v>
      </c>
      <c r="EN53" s="124">
        <f>('Executive_Summary(Worst)'!$I50/12)*(1+Expense_Increase3)^(EN$3-1)</f>
        <v>0</v>
      </c>
      <c r="EO53" s="124">
        <f>('Executive_Summary(Worst)'!$I50/12)*(1+Expense_Increase3)^(EO$3-1)</f>
        <v>0</v>
      </c>
      <c r="EP53" s="124">
        <f>('Executive_Summary(Worst)'!$I50/12)*(1+Expense_Increase3)^(EP$3-1)</f>
        <v>0</v>
      </c>
      <c r="EQ53" s="27"/>
    </row>
    <row r="54" spans="2:147" ht="15.75" customHeight="1" x14ac:dyDescent="0.2">
      <c r="B54" s="161" t="str">
        <f>Executive_Summary!F51</f>
        <v xml:space="preserve">Advertising/Marketing </v>
      </c>
      <c r="Z54" s="3"/>
      <c r="AA54" s="124">
        <f>('Executive_Summary(Worst)'!$I51/12)*(1+Expense_Increase3)^(AA$3-1)</f>
        <v>0</v>
      </c>
      <c r="AB54" s="124">
        <f>('Executive_Summary(Worst)'!$I51/12)*(1+Expense_Increase3)^(AB$3-1)</f>
        <v>0</v>
      </c>
      <c r="AC54" s="124">
        <f>('Executive_Summary(Worst)'!$I51/12)*(1+Expense_Increase3)^(AC$3-1)</f>
        <v>0</v>
      </c>
      <c r="AD54" s="124">
        <f>('Executive_Summary(Worst)'!$I51/12)*(1+Expense_Increase3)^(AD$3-1)</f>
        <v>0</v>
      </c>
      <c r="AE54" s="124">
        <f>('Executive_Summary(Worst)'!$I51/12)*(1+Expense_Increase3)^(AE$3-1)</f>
        <v>0</v>
      </c>
      <c r="AF54" s="124">
        <f>('Executive_Summary(Worst)'!$I51/12)*(1+Expense_Increase3)^(AF$3-1)</f>
        <v>0</v>
      </c>
      <c r="AG54" s="124">
        <f>('Executive_Summary(Worst)'!$I51/12)*(1+Expense_Increase3)^(AG$3-1)</f>
        <v>0</v>
      </c>
      <c r="AH54" s="124">
        <f>('Executive_Summary(Worst)'!$I51/12)*(1+Expense_Increase3)^(AH$3-1)</f>
        <v>0</v>
      </c>
      <c r="AI54" s="124">
        <f>('Executive_Summary(Worst)'!$I51/12)*(1+Expense_Increase3)^(AI$3-1)</f>
        <v>0</v>
      </c>
      <c r="AJ54" s="124">
        <f>('Executive_Summary(Worst)'!$I51/12)*(1+Expense_Increase3)^(AJ$3-1)</f>
        <v>0</v>
      </c>
      <c r="AK54" s="124">
        <f>('Executive_Summary(Worst)'!$I51/12)*(1+Expense_Increase3)^(AK$3-1)</f>
        <v>0</v>
      </c>
      <c r="AL54" s="124">
        <f>('Executive_Summary(Worst)'!$I51/12)*(1+Expense_Increase3)^(AL$3-1)</f>
        <v>0</v>
      </c>
      <c r="AM54" s="124">
        <f>('Executive_Summary(Worst)'!$I51/12)*(1+Expense_Increase3)^(AM$3-1)</f>
        <v>0</v>
      </c>
      <c r="AN54" s="124">
        <f>('Executive_Summary(Worst)'!$I51/12)*(1+Expense_Increase3)^(AN$3-1)</f>
        <v>0</v>
      </c>
      <c r="AO54" s="124">
        <f>('Executive_Summary(Worst)'!$I51/12)*(1+Expense_Increase3)^(AO$3-1)</f>
        <v>0</v>
      </c>
      <c r="AP54" s="124">
        <f>('Executive_Summary(Worst)'!$I51/12)*(1+Expense_Increase3)^(AP$3-1)</f>
        <v>0</v>
      </c>
      <c r="AQ54" s="124">
        <f>('Executive_Summary(Worst)'!$I51/12)*(1+Expense_Increase3)^(AQ$3-1)</f>
        <v>0</v>
      </c>
      <c r="AR54" s="124">
        <f>('Executive_Summary(Worst)'!$I51/12)*(1+Expense_Increase3)^(AR$3-1)</f>
        <v>0</v>
      </c>
      <c r="AS54" s="124">
        <f>('Executive_Summary(Worst)'!$I51/12)*(1+Expense_Increase3)^(AS$3-1)</f>
        <v>0</v>
      </c>
      <c r="AT54" s="124">
        <f>('Executive_Summary(Worst)'!$I51/12)*(1+Expense_Increase3)^(AT$3-1)</f>
        <v>0</v>
      </c>
      <c r="AU54" s="124">
        <f>('Executive_Summary(Worst)'!$I51/12)*(1+Expense_Increase3)^(AU$3-1)</f>
        <v>0</v>
      </c>
      <c r="AV54" s="124">
        <f>('Executive_Summary(Worst)'!$I51/12)*(1+Expense_Increase3)^(AV$3-1)</f>
        <v>0</v>
      </c>
      <c r="AW54" s="124">
        <f>('Executive_Summary(Worst)'!$I51/12)*(1+Expense_Increase3)^(AW$3-1)</f>
        <v>0</v>
      </c>
      <c r="AX54" s="124">
        <f>('Executive_Summary(Worst)'!$I51/12)*(1+Expense_Increase3)^(AX$3-1)</f>
        <v>0</v>
      </c>
      <c r="AY54" s="124">
        <f>('Executive_Summary(Worst)'!$I51/12)*(1+Expense_Increase3)^(AY$3-1)</f>
        <v>0</v>
      </c>
      <c r="AZ54" s="124">
        <f>('Executive_Summary(Worst)'!$I51/12)*(1+Expense_Increase3)^(AZ$3-1)</f>
        <v>0</v>
      </c>
      <c r="BA54" s="124">
        <f>('Executive_Summary(Worst)'!$I51/12)*(1+Expense_Increase3)^(BA$3-1)</f>
        <v>0</v>
      </c>
      <c r="BB54" s="124">
        <f>('Executive_Summary(Worst)'!$I51/12)*(1+Expense_Increase3)^(BB$3-1)</f>
        <v>0</v>
      </c>
      <c r="BC54" s="124">
        <f>('Executive_Summary(Worst)'!$I51/12)*(1+Expense_Increase3)^(BC$3-1)</f>
        <v>0</v>
      </c>
      <c r="BD54" s="124">
        <f>('Executive_Summary(Worst)'!$I51/12)*(1+Expense_Increase3)^(BD$3-1)</f>
        <v>0</v>
      </c>
      <c r="BE54" s="124">
        <f>('Executive_Summary(Worst)'!$I51/12)*(1+Expense_Increase3)^(BE$3-1)</f>
        <v>0</v>
      </c>
      <c r="BF54" s="124">
        <f>('Executive_Summary(Worst)'!$I51/12)*(1+Expense_Increase3)^(BF$3-1)</f>
        <v>0</v>
      </c>
      <c r="BG54" s="124">
        <f>('Executive_Summary(Worst)'!$I51/12)*(1+Expense_Increase3)^(BG$3-1)</f>
        <v>0</v>
      </c>
      <c r="BH54" s="124">
        <f>('Executive_Summary(Worst)'!$I51/12)*(1+Expense_Increase3)^(BH$3-1)</f>
        <v>0</v>
      </c>
      <c r="BI54" s="124">
        <f>('Executive_Summary(Worst)'!$I51/12)*(1+Expense_Increase3)^(BI$3-1)</f>
        <v>0</v>
      </c>
      <c r="BJ54" s="124">
        <f>('Executive_Summary(Worst)'!$I51/12)*(1+Expense_Increase3)^(BJ$3-1)</f>
        <v>0</v>
      </c>
      <c r="BK54" s="124">
        <f>('Executive_Summary(Worst)'!$I51/12)*(1+Expense_Increase3)^(BK$3-1)</f>
        <v>0</v>
      </c>
      <c r="BL54" s="124">
        <f>('Executive_Summary(Worst)'!$I51/12)*(1+Expense_Increase3)^(BL$3-1)</f>
        <v>0</v>
      </c>
      <c r="BM54" s="124">
        <f>('Executive_Summary(Worst)'!$I51/12)*(1+Expense_Increase3)^(BM$3-1)</f>
        <v>0</v>
      </c>
      <c r="BN54" s="124">
        <f>('Executive_Summary(Worst)'!$I51/12)*(1+Expense_Increase3)^(BN$3-1)</f>
        <v>0</v>
      </c>
      <c r="BO54" s="124">
        <f>('Executive_Summary(Worst)'!$I51/12)*(1+Expense_Increase3)^(BO$3-1)</f>
        <v>0</v>
      </c>
      <c r="BP54" s="124">
        <f>('Executive_Summary(Worst)'!$I51/12)*(1+Expense_Increase3)^(BP$3-1)</f>
        <v>0</v>
      </c>
      <c r="BQ54" s="124">
        <f>('Executive_Summary(Worst)'!$I51/12)*(1+Expense_Increase3)^(BQ$3-1)</f>
        <v>0</v>
      </c>
      <c r="BR54" s="124">
        <f>('Executive_Summary(Worst)'!$I51/12)*(1+Expense_Increase3)^(BR$3-1)</f>
        <v>0</v>
      </c>
      <c r="BS54" s="124">
        <f>('Executive_Summary(Worst)'!$I51/12)*(1+Expense_Increase3)^(BS$3-1)</f>
        <v>0</v>
      </c>
      <c r="BT54" s="124">
        <f>('Executive_Summary(Worst)'!$I51/12)*(1+Expense_Increase3)^(BT$3-1)</f>
        <v>0</v>
      </c>
      <c r="BU54" s="124">
        <f>('Executive_Summary(Worst)'!$I51/12)*(1+Expense_Increase3)^(BU$3-1)</f>
        <v>0</v>
      </c>
      <c r="BV54" s="124">
        <f>('Executive_Summary(Worst)'!$I51/12)*(1+Expense_Increase3)^(BV$3-1)</f>
        <v>0</v>
      </c>
      <c r="BW54" s="124">
        <f>('Executive_Summary(Worst)'!$I51/12)*(1+Expense_Increase3)^(BW$3-1)</f>
        <v>0</v>
      </c>
      <c r="BX54" s="124">
        <f>('Executive_Summary(Worst)'!$I51/12)*(1+Expense_Increase3)^(BX$3-1)</f>
        <v>0</v>
      </c>
      <c r="BY54" s="124">
        <f>('Executive_Summary(Worst)'!$I51/12)*(1+Expense_Increase3)^(BY$3-1)</f>
        <v>0</v>
      </c>
      <c r="BZ54" s="124">
        <f>('Executive_Summary(Worst)'!$I51/12)*(1+Expense_Increase3)^(BZ$3-1)</f>
        <v>0</v>
      </c>
      <c r="CA54" s="124">
        <f>('Executive_Summary(Worst)'!$I51/12)*(1+Expense_Increase3)^(CA$3-1)</f>
        <v>0</v>
      </c>
      <c r="CB54" s="124">
        <f>('Executive_Summary(Worst)'!$I51/12)*(1+Expense_Increase3)^(CB$3-1)</f>
        <v>0</v>
      </c>
      <c r="CC54" s="124">
        <f>('Executive_Summary(Worst)'!$I51/12)*(1+Expense_Increase3)^(CC$3-1)</f>
        <v>0</v>
      </c>
      <c r="CD54" s="124">
        <f>('Executive_Summary(Worst)'!$I51/12)*(1+Expense_Increase3)^(CD$3-1)</f>
        <v>0</v>
      </c>
      <c r="CE54" s="124">
        <f>('Executive_Summary(Worst)'!$I51/12)*(1+Expense_Increase3)^(CE$3-1)</f>
        <v>0</v>
      </c>
      <c r="CF54" s="124">
        <f>('Executive_Summary(Worst)'!$I51/12)*(1+Expense_Increase3)^(CF$3-1)</f>
        <v>0</v>
      </c>
      <c r="CG54" s="124">
        <f>('Executive_Summary(Worst)'!$I51/12)*(1+Expense_Increase3)^(CG$3-1)</f>
        <v>0</v>
      </c>
      <c r="CH54" s="124">
        <f>('Executive_Summary(Worst)'!$I51/12)*(1+Expense_Increase3)^(CH$3-1)</f>
        <v>0</v>
      </c>
      <c r="CI54" s="124">
        <f>('Executive_Summary(Worst)'!$I51/12)*(1+Expense_Increase3)^(CI$3-1)</f>
        <v>0</v>
      </c>
      <c r="CJ54" s="124">
        <f>('Executive_Summary(Worst)'!$I51/12)*(1+Expense_Increase3)^(CJ$3-1)</f>
        <v>0</v>
      </c>
      <c r="CK54" s="124">
        <f>('Executive_Summary(Worst)'!$I51/12)*(1+Expense_Increase3)^(CK$3-1)</f>
        <v>0</v>
      </c>
      <c r="CL54" s="124">
        <f>('Executive_Summary(Worst)'!$I51/12)*(1+Expense_Increase3)^(CL$3-1)</f>
        <v>0</v>
      </c>
      <c r="CM54" s="124">
        <f>('Executive_Summary(Worst)'!$I51/12)*(1+Expense_Increase3)^(CM$3-1)</f>
        <v>0</v>
      </c>
      <c r="CN54" s="124">
        <f>('Executive_Summary(Worst)'!$I51/12)*(1+Expense_Increase3)^(CN$3-1)</f>
        <v>0</v>
      </c>
      <c r="CO54" s="124">
        <f>('Executive_Summary(Worst)'!$I51/12)*(1+Expense_Increase3)^(CO$3-1)</f>
        <v>0</v>
      </c>
      <c r="CP54" s="124">
        <f>('Executive_Summary(Worst)'!$I51/12)*(1+Expense_Increase3)^(CP$3-1)</f>
        <v>0</v>
      </c>
      <c r="CQ54" s="124">
        <f>('Executive_Summary(Worst)'!$I51/12)*(1+Expense_Increase3)^(CQ$3-1)</f>
        <v>0</v>
      </c>
      <c r="CR54" s="124">
        <f>('Executive_Summary(Worst)'!$I51/12)*(1+Expense_Increase3)^(CR$3-1)</f>
        <v>0</v>
      </c>
      <c r="CS54" s="124">
        <f>('Executive_Summary(Worst)'!$I51/12)*(1+Expense_Increase3)^(CS$3-1)</f>
        <v>0</v>
      </c>
      <c r="CT54" s="124">
        <f>('Executive_Summary(Worst)'!$I51/12)*(1+Expense_Increase3)^(CT$3-1)</f>
        <v>0</v>
      </c>
      <c r="CU54" s="124">
        <f>('Executive_Summary(Worst)'!$I51/12)*(1+Expense_Increase3)^(CU$3-1)</f>
        <v>0</v>
      </c>
      <c r="CV54" s="124">
        <f>('Executive_Summary(Worst)'!$I51/12)*(1+Expense_Increase3)^(CV$3-1)</f>
        <v>0</v>
      </c>
      <c r="CW54" s="124">
        <f>('Executive_Summary(Worst)'!$I51/12)*(1+Expense_Increase3)^(CW$3-1)</f>
        <v>0</v>
      </c>
      <c r="CX54" s="124">
        <f>('Executive_Summary(Worst)'!$I51/12)*(1+Expense_Increase3)^(CX$3-1)</f>
        <v>0</v>
      </c>
      <c r="CY54" s="124">
        <f>('Executive_Summary(Worst)'!$I51/12)*(1+Expense_Increase3)^(CY$3-1)</f>
        <v>0</v>
      </c>
      <c r="CZ54" s="124">
        <f>('Executive_Summary(Worst)'!$I51/12)*(1+Expense_Increase3)^(CZ$3-1)</f>
        <v>0</v>
      </c>
      <c r="DA54" s="124">
        <f>('Executive_Summary(Worst)'!$I51/12)*(1+Expense_Increase3)^(DA$3-1)</f>
        <v>0</v>
      </c>
      <c r="DB54" s="124">
        <f>('Executive_Summary(Worst)'!$I51/12)*(1+Expense_Increase3)^(DB$3-1)</f>
        <v>0</v>
      </c>
      <c r="DC54" s="124">
        <f>('Executive_Summary(Worst)'!$I51/12)*(1+Expense_Increase3)^(DC$3-1)</f>
        <v>0</v>
      </c>
      <c r="DD54" s="124">
        <f>('Executive_Summary(Worst)'!$I51/12)*(1+Expense_Increase3)^(DD$3-1)</f>
        <v>0</v>
      </c>
      <c r="DE54" s="124">
        <f>('Executive_Summary(Worst)'!$I51/12)*(1+Expense_Increase3)^(DE$3-1)</f>
        <v>0</v>
      </c>
      <c r="DF54" s="124">
        <f>('Executive_Summary(Worst)'!$I51/12)*(1+Expense_Increase3)^(DF$3-1)</f>
        <v>0</v>
      </c>
      <c r="DG54" s="124">
        <f>('Executive_Summary(Worst)'!$I51/12)*(1+Expense_Increase3)^(DG$3-1)</f>
        <v>0</v>
      </c>
      <c r="DH54" s="124">
        <f>('Executive_Summary(Worst)'!$I51/12)*(1+Expense_Increase3)^(DH$3-1)</f>
        <v>0</v>
      </c>
      <c r="DI54" s="124">
        <f>('Executive_Summary(Worst)'!$I51/12)*(1+Expense_Increase3)^(DI$3-1)</f>
        <v>0</v>
      </c>
      <c r="DJ54" s="124">
        <f>('Executive_Summary(Worst)'!$I51/12)*(1+Expense_Increase3)^(DJ$3-1)</f>
        <v>0</v>
      </c>
      <c r="DK54" s="124">
        <f>('Executive_Summary(Worst)'!$I51/12)*(1+Expense_Increase3)^(DK$3-1)</f>
        <v>0</v>
      </c>
      <c r="DL54" s="124">
        <f>('Executive_Summary(Worst)'!$I51/12)*(1+Expense_Increase3)^(DL$3-1)</f>
        <v>0</v>
      </c>
      <c r="DM54" s="124">
        <f>('Executive_Summary(Worst)'!$I51/12)*(1+Expense_Increase3)^(DM$3-1)</f>
        <v>0</v>
      </c>
      <c r="DN54" s="124">
        <f>('Executive_Summary(Worst)'!$I51/12)*(1+Expense_Increase3)^(DN$3-1)</f>
        <v>0</v>
      </c>
      <c r="DO54" s="124">
        <f>('Executive_Summary(Worst)'!$I51/12)*(1+Expense_Increase3)^(DO$3-1)</f>
        <v>0</v>
      </c>
      <c r="DP54" s="124">
        <f>('Executive_Summary(Worst)'!$I51/12)*(1+Expense_Increase3)^(DP$3-1)</f>
        <v>0</v>
      </c>
      <c r="DQ54" s="124">
        <f>('Executive_Summary(Worst)'!$I51/12)*(1+Expense_Increase3)^(DQ$3-1)</f>
        <v>0</v>
      </c>
      <c r="DR54" s="124">
        <f>('Executive_Summary(Worst)'!$I51/12)*(1+Expense_Increase3)^(DR$3-1)</f>
        <v>0</v>
      </c>
      <c r="DS54" s="124">
        <f>('Executive_Summary(Worst)'!$I51/12)*(1+Expense_Increase3)^(DS$3-1)</f>
        <v>0</v>
      </c>
      <c r="DT54" s="124">
        <f>('Executive_Summary(Worst)'!$I51/12)*(1+Expense_Increase3)^(DT$3-1)</f>
        <v>0</v>
      </c>
      <c r="DU54" s="124">
        <f>('Executive_Summary(Worst)'!$I51/12)*(1+Expense_Increase3)^(DU$3-1)</f>
        <v>0</v>
      </c>
      <c r="DV54" s="124">
        <f>('Executive_Summary(Worst)'!$I51/12)*(1+Expense_Increase3)^(DV$3-1)</f>
        <v>0</v>
      </c>
      <c r="DW54" s="124">
        <f>('Executive_Summary(Worst)'!$I51/12)*(1+Expense_Increase3)^(DW$3-1)</f>
        <v>0</v>
      </c>
      <c r="DX54" s="124">
        <f>('Executive_Summary(Worst)'!$I51/12)*(1+Expense_Increase3)^(DX$3-1)</f>
        <v>0</v>
      </c>
      <c r="DY54" s="124">
        <f>('Executive_Summary(Worst)'!$I51/12)*(1+Expense_Increase3)^(DY$3-1)</f>
        <v>0</v>
      </c>
      <c r="DZ54" s="124">
        <f>('Executive_Summary(Worst)'!$I51/12)*(1+Expense_Increase3)^(DZ$3-1)</f>
        <v>0</v>
      </c>
      <c r="EA54" s="124">
        <f>('Executive_Summary(Worst)'!$I51/12)*(1+Expense_Increase3)^(EA$3-1)</f>
        <v>0</v>
      </c>
      <c r="EB54" s="124">
        <f>('Executive_Summary(Worst)'!$I51/12)*(1+Expense_Increase3)^(EB$3-1)</f>
        <v>0</v>
      </c>
      <c r="EC54" s="124">
        <f>('Executive_Summary(Worst)'!$I51/12)*(1+Expense_Increase3)^(EC$3-1)</f>
        <v>0</v>
      </c>
      <c r="ED54" s="124">
        <f>('Executive_Summary(Worst)'!$I51/12)*(1+Expense_Increase3)^(ED$3-1)</f>
        <v>0</v>
      </c>
      <c r="EE54" s="124">
        <f>('Executive_Summary(Worst)'!$I51/12)*(1+Expense_Increase3)^(EE$3-1)</f>
        <v>0</v>
      </c>
      <c r="EF54" s="124">
        <f>('Executive_Summary(Worst)'!$I51/12)*(1+Expense_Increase3)^(EF$3-1)</f>
        <v>0</v>
      </c>
      <c r="EG54" s="124">
        <f>('Executive_Summary(Worst)'!$I51/12)*(1+Expense_Increase3)^(EG$3-1)</f>
        <v>0</v>
      </c>
      <c r="EH54" s="124">
        <f>('Executive_Summary(Worst)'!$I51/12)*(1+Expense_Increase3)^(EH$3-1)</f>
        <v>0</v>
      </c>
      <c r="EI54" s="124">
        <f>('Executive_Summary(Worst)'!$I51/12)*(1+Expense_Increase3)^(EI$3-1)</f>
        <v>0</v>
      </c>
      <c r="EJ54" s="124">
        <f>('Executive_Summary(Worst)'!$I51/12)*(1+Expense_Increase3)^(EJ$3-1)</f>
        <v>0</v>
      </c>
      <c r="EK54" s="124">
        <f>('Executive_Summary(Worst)'!$I51/12)*(1+Expense_Increase3)^(EK$3-1)</f>
        <v>0</v>
      </c>
      <c r="EL54" s="124">
        <f>('Executive_Summary(Worst)'!$I51/12)*(1+Expense_Increase3)^(EL$3-1)</f>
        <v>0</v>
      </c>
      <c r="EM54" s="124">
        <f>('Executive_Summary(Worst)'!$I51/12)*(1+Expense_Increase3)^(EM$3-1)</f>
        <v>0</v>
      </c>
      <c r="EN54" s="124">
        <f>('Executive_Summary(Worst)'!$I51/12)*(1+Expense_Increase3)^(EN$3-1)</f>
        <v>0</v>
      </c>
      <c r="EO54" s="124">
        <f>('Executive_Summary(Worst)'!$I51/12)*(1+Expense_Increase3)^(EO$3-1)</f>
        <v>0</v>
      </c>
      <c r="EP54" s="124">
        <f>('Executive_Summary(Worst)'!$I51/12)*(1+Expense_Increase3)^(EP$3-1)</f>
        <v>0</v>
      </c>
      <c r="EQ54" s="27"/>
    </row>
    <row r="55" spans="2:147" ht="15.75" customHeight="1" x14ac:dyDescent="0.2">
      <c r="B55" s="161" t="str">
        <f>Executive_Summary!F52</f>
        <v>Cleaning</v>
      </c>
      <c r="Z55" s="3"/>
      <c r="AA55" s="124">
        <f>('Executive_Summary(Worst)'!$I52/12)*(1+Expense_Increase3)^(AA$3-1)</f>
        <v>100</v>
      </c>
      <c r="AB55" s="124">
        <f>('Executive_Summary(Worst)'!$I52/12)*(1+Expense_Increase3)^(AB$3-1)</f>
        <v>100</v>
      </c>
      <c r="AC55" s="124">
        <f>('Executive_Summary(Worst)'!$I52/12)*(1+Expense_Increase3)^(AC$3-1)</f>
        <v>100</v>
      </c>
      <c r="AD55" s="124">
        <f>('Executive_Summary(Worst)'!$I52/12)*(1+Expense_Increase3)^(AD$3-1)</f>
        <v>100</v>
      </c>
      <c r="AE55" s="124">
        <f>('Executive_Summary(Worst)'!$I52/12)*(1+Expense_Increase3)^(AE$3-1)</f>
        <v>100</v>
      </c>
      <c r="AF55" s="124">
        <f>('Executive_Summary(Worst)'!$I52/12)*(1+Expense_Increase3)^(AF$3-1)</f>
        <v>100</v>
      </c>
      <c r="AG55" s="124">
        <f>('Executive_Summary(Worst)'!$I52/12)*(1+Expense_Increase3)^(AG$3-1)</f>
        <v>100</v>
      </c>
      <c r="AH55" s="124">
        <f>('Executive_Summary(Worst)'!$I52/12)*(1+Expense_Increase3)^(AH$3-1)</f>
        <v>100</v>
      </c>
      <c r="AI55" s="124">
        <f>('Executive_Summary(Worst)'!$I52/12)*(1+Expense_Increase3)^(AI$3-1)</f>
        <v>100</v>
      </c>
      <c r="AJ55" s="124">
        <f>('Executive_Summary(Worst)'!$I52/12)*(1+Expense_Increase3)^(AJ$3-1)</f>
        <v>100</v>
      </c>
      <c r="AK55" s="124">
        <f>('Executive_Summary(Worst)'!$I52/12)*(1+Expense_Increase3)^(AK$3-1)</f>
        <v>100</v>
      </c>
      <c r="AL55" s="124">
        <f>('Executive_Summary(Worst)'!$I52/12)*(1+Expense_Increase3)^(AL$3-1)</f>
        <v>100</v>
      </c>
      <c r="AM55" s="124">
        <f>('Executive_Summary(Worst)'!$I52/12)*(1+Expense_Increase3)^(AM$3-1)</f>
        <v>102.49999999999999</v>
      </c>
      <c r="AN55" s="124">
        <f>('Executive_Summary(Worst)'!$I52/12)*(1+Expense_Increase3)^(AN$3-1)</f>
        <v>102.49999999999999</v>
      </c>
      <c r="AO55" s="124">
        <f>('Executive_Summary(Worst)'!$I52/12)*(1+Expense_Increase3)^(AO$3-1)</f>
        <v>102.49999999999999</v>
      </c>
      <c r="AP55" s="124">
        <f>('Executive_Summary(Worst)'!$I52/12)*(1+Expense_Increase3)^(AP$3-1)</f>
        <v>102.49999999999999</v>
      </c>
      <c r="AQ55" s="124">
        <f>('Executive_Summary(Worst)'!$I52/12)*(1+Expense_Increase3)^(AQ$3-1)</f>
        <v>102.49999999999999</v>
      </c>
      <c r="AR55" s="124">
        <f>('Executive_Summary(Worst)'!$I52/12)*(1+Expense_Increase3)^(AR$3-1)</f>
        <v>102.49999999999999</v>
      </c>
      <c r="AS55" s="124">
        <f>('Executive_Summary(Worst)'!$I52/12)*(1+Expense_Increase3)^(AS$3-1)</f>
        <v>102.49999999999999</v>
      </c>
      <c r="AT55" s="124">
        <f>('Executive_Summary(Worst)'!$I52/12)*(1+Expense_Increase3)^(AT$3-1)</f>
        <v>102.49999999999999</v>
      </c>
      <c r="AU55" s="124">
        <f>('Executive_Summary(Worst)'!$I52/12)*(1+Expense_Increase3)^(AU$3-1)</f>
        <v>102.49999999999999</v>
      </c>
      <c r="AV55" s="124">
        <f>('Executive_Summary(Worst)'!$I52/12)*(1+Expense_Increase3)^(AV$3-1)</f>
        <v>102.49999999999999</v>
      </c>
      <c r="AW55" s="124">
        <f>('Executive_Summary(Worst)'!$I52/12)*(1+Expense_Increase3)^(AW$3-1)</f>
        <v>102.49999999999999</v>
      </c>
      <c r="AX55" s="124">
        <f>('Executive_Summary(Worst)'!$I52/12)*(1+Expense_Increase3)^(AX$3-1)</f>
        <v>102.49999999999999</v>
      </c>
      <c r="AY55" s="124">
        <f>('Executive_Summary(Worst)'!$I52/12)*(1+Expense_Increase3)^(AY$3-1)</f>
        <v>105.06249999999999</v>
      </c>
      <c r="AZ55" s="124">
        <f>('Executive_Summary(Worst)'!$I52/12)*(1+Expense_Increase3)^(AZ$3-1)</f>
        <v>105.06249999999999</v>
      </c>
      <c r="BA55" s="124">
        <f>('Executive_Summary(Worst)'!$I52/12)*(1+Expense_Increase3)^(BA$3-1)</f>
        <v>105.06249999999999</v>
      </c>
      <c r="BB55" s="124">
        <f>('Executive_Summary(Worst)'!$I52/12)*(1+Expense_Increase3)^(BB$3-1)</f>
        <v>105.06249999999999</v>
      </c>
      <c r="BC55" s="124">
        <f>('Executive_Summary(Worst)'!$I52/12)*(1+Expense_Increase3)^(BC$3-1)</f>
        <v>105.06249999999999</v>
      </c>
      <c r="BD55" s="124">
        <f>('Executive_Summary(Worst)'!$I52/12)*(1+Expense_Increase3)^(BD$3-1)</f>
        <v>105.06249999999999</v>
      </c>
      <c r="BE55" s="124">
        <f>('Executive_Summary(Worst)'!$I52/12)*(1+Expense_Increase3)^(BE$3-1)</f>
        <v>105.06249999999999</v>
      </c>
      <c r="BF55" s="124">
        <f>('Executive_Summary(Worst)'!$I52/12)*(1+Expense_Increase3)^(BF$3-1)</f>
        <v>105.06249999999999</v>
      </c>
      <c r="BG55" s="124">
        <f>('Executive_Summary(Worst)'!$I52/12)*(1+Expense_Increase3)^(BG$3-1)</f>
        <v>105.06249999999999</v>
      </c>
      <c r="BH55" s="124">
        <f>('Executive_Summary(Worst)'!$I52/12)*(1+Expense_Increase3)^(BH$3-1)</f>
        <v>105.06249999999999</v>
      </c>
      <c r="BI55" s="124">
        <f>('Executive_Summary(Worst)'!$I52/12)*(1+Expense_Increase3)^(BI$3-1)</f>
        <v>105.06249999999999</v>
      </c>
      <c r="BJ55" s="124">
        <f>('Executive_Summary(Worst)'!$I52/12)*(1+Expense_Increase3)^(BJ$3-1)</f>
        <v>105.06249999999999</v>
      </c>
      <c r="BK55" s="124">
        <f>('Executive_Summary(Worst)'!$I52/12)*(1+Expense_Increase3)^(BK$3-1)</f>
        <v>107.68906249999999</v>
      </c>
      <c r="BL55" s="124">
        <f>('Executive_Summary(Worst)'!$I52/12)*(1+Expense_Increase3)^(BL$3-1)</f>
        <v>107.68906249999999</v>
      </c>
      <c r="BM55" s="124">
        <f>('Executive_Summary(Worst)'!$I52/12)*(1+Expense_Increase3)^(BM$3-1)</f>
        <v>107.68906249999999</v>
      </c>
      <c r="BN55" s="124">
        <f>('Executive_Summary(Worst)'!$I52/12)*(1+Expense_Increase3)^(BN$3-1)</f>
        <v>107.68906249999999</v>
      </c>
      <c r="BO55" s="124">
        <f>('Executive_Summary(Worst)'!$I52/12)*(1+Expense_Increase3)^(BO$3-1)</f>
        <v>107.68906249999999</v>
      </c>
      <c r="BP55" s="124">
        <f>('Executive_Summary(Worst)'!$I52/12)*(1+Expense_Increase3)^(BP$3-1)</f>
        <v>107.68906249999999</v>
      </c>
      <c r="BQ55" s="124">
        <f>('Executive_Summary(Worst)'!$I52/12)*(1+Expense_Increase3)^(BQ$3-1)</f>
        <v>107.68906249999999</v>
      </c>
      <c r="BR55" s="124">
        <f>('Executive_Summary(Worst)'!$I52/12)*(1+Expense_Increase3)^(BR$3-1)</f>
        <v>107.68906249999999</v>
      </c>
      <c r="BS55" s="124">
        <f>('Executive_Summary(Worst)'!$I52/12)*(1+Expense_Increase3)^(BS$3-1)</f>
        <v>107.68906249999999</v>
      </c>
      <c r="BT55" s="124">
        <f>('Executive_Summary(Worst)'!$I52/12)*(1+Expense_Increase3)^(BT$3-1)</f>
        <v>107.68906249999999</v>
      </c>
      <c r="BU55" s="124">
        <f>('Executive_Summary(Worst)'!$I52/12)*(1+Expense_Increase3)^(BU$3-1)</f>
        <v>107.68906249999999</v>
      </c>
      <c r="BV55" s="124">
        <f>('Executive_Summary(Worst)'!$I52/12)*(1+Expense_Increase3)^(BV$3-1)</f>
        <v>107.68906249999999</v>
      </c>
      <c r="BW55" s="124">
        <f>('Executive_Summary(Worst)'!$I52/12)*(1+Expense_Increase3)^(BW$3-1)</f>
        <v>110.38128906249997</v>
      </c>
      <c r="BX55" s="124">
        <f>('Executive_Summary(Worst)'!$I52/12)*(1+Expense_Increase3)^(BX$3-1)</f>
        <v>110.38128906249997</v>
      </c>
      <c r="BY55" s="124">
        <f>('Executive_Summary(Worst)'!$I52/12)*(1+Expense_Increase3)^(BY$3-1)</f>
        <v>110.38128906249997</v>
      </c>
      <c r="BZ55" s="124">
        <f>('Executive_Summary(Worst)'!$I52/12)*(1+Expense_Increase3)^(BZ$3-1)</f>
        <v>110.38128906249997</v>
      </c>
      <c r="CA55" s="124">
        <f>('Executive_Summary(Worst)'!$I52/12)*(1+Expense_Increase3)^(CA$3-1)</f>
        <v>110.38128906249997</v>
      </c>
      <c r="CB55" s="124">
        <f>('Executive_Summary(Worst)'!$I52/12)*(1+Expense_Increase3)^(CB$3-1)</f>
        <v>110.38128906249997</v>
      </c>
      <c r="CC55" s="124">
        <f>('Executive_Summary(Worst)'!$I52/12)*(1+Expense_Increase3)^(CC$3-1)</f>
        <v>110.38128906249997</v>
      </c>
      <c r="CD55" s="124">
        <f>('Executive_Summary(Worst)'!$I52/12)*(1+Expense_Increase3)^(CD$3-1)</f>
        <v>110.38128906249997</v>
      </c>
      <c r="CE55" s="124">
        <f>('Executive_Summary(Worst)'!$I52/12)*(1+Expense_Increase3)^(CE$3-1)</f>
        <v>110.38128906249997</v>
      </c>
      <c r="CF55" s="124">
        <f>('Executive_Summary(Worst)'!$I52/12)*(1+Expense_Increase3)^(CF$3-1)</f>
        <v>110.38128906249997</v>
      </c>
      <c r="CG55" s="124">
        <f>('Executive_Summary(Worst)'!$I52/12)*(1+Expense_Increase3)^(CG$3-1)</f>
        <v>110.38128906249997</v>
      </c>
      <c r="CH55" s="124">
        <f>('Executive_Summary(Worst)'!$I52/12)*(1+Expense_Increase3)^(CH$3-1)</f>
        <v>110.38128906249997</v>
      </c>
      <c r="CI55" s="124">
        <f>('Executive_Summary(Worst)'!$I52/12)*(1+Expense_Increase3)^(CI$3-1)</f>
        <v>113.14082128906247</v>
      </c>
      <c r="CJ55" s="124">
        <f>('Executive_Summary(Worst)'!$I52/12)*(1+Expense_Increase3)^(CJ$3-1)</f>
        <v>113.14082128906247</v>
      </c>
      <c r="CK55" s="124">
        <f>('Executive_Summary(Worst)'!$I52/12)*(1+Expense_Increase3)^(CK$3-1)</f>
        <v>113.14082128906247</v>
      </c>
      <c r="CL55" s="124">
        <f>('Executive_Summary(Worst)'!$I52/12)*(1+Expense_Increase3)^(CL$3-1)</f>
        <v>113.14082128906247</v>
      </c>
      <c r="CM55" s="124">
        <f>('Executive_Summary(Worst)'!$I52/12)*(1+Expense_Increase3)^(CM$3-1)</f>
        <v>113.14082128906247</v>
      </c>
      <c r="CN55" s="124">
        <f>('Executive_Summary(Worst)'!$I52/12)*(1+Expense_Increase3)^(CN$3-1)</f>
        <v>113.14082128906247</v>
      </c>
      <c r="CO55" s="124">
        <f>('Executive_Summary(Worst)'!$I52/12)*(1+Expense_Increase3)^(CO$3-1)</f>
        <v>113.14082128906247</v>
      </c>
      <c r="CP55" s="124">
        <f>('Executive_Summary(Worst)'!$I52/12)*(1+Expense_Increase3)^(CP$3-1)</f>
        <v>113.14082128906247</v>
      </c>
      <c r="CQ55" s="124">
        <f>('Executive_Summary(Worst)'!$I52/12)*(1+Expense_Increase3)^(CQ$3-1)</f>
        <v>113.14082128906247</v>
      </c>
      <c r="CR55" s="124">
        <f>('Executive_Summary(Worst)'!$I52/12)*(1+Expense_Increase3)^(CR$3-1)</f>
        <v>113.14082128906247</v>
      </c>
      <c r="CS55" s="124">
        <f>('Executive_Summary(Worst)'!$I52/12)*(1+Expense_Increase3)^(CS$3-1)</f>
        <v>113.14082128906247</v>
      </c>
      <c r="CT55" s="124">
        <f>('Executive_Summary(Worst)'!$I52/12)*(1+Expense_Increase3)^(CT$3-1)</f>
        <v>113.14082128906247</v>
      </c>
      <c r="CU55" s="124">
        <f>('Executive_Summary(Worst)'!$I52/12)*(1+Expense_Increase3)^(CU$3-1)</f>
        <v>115.96934182128902</v>
      </c>
      <c r="CV55" s="124">
        <f>('Executive_Summary(Worst)'!$I52/12)*(1+Expense_Increase3)^(CV$3-1)</f>
        <v>115.96934182128902</v>
      </c>
      <c r="CW55" s="124">
        <f>('Executive_Summary(Worst)'!$I52/12)*(1+Expense_Increase3)^(CW$3-1)</f>
        <v>115.96934182128902</v>
      </c>
      <c r="CX55" s="124">
        <f>('Executive_Summary(Worst)'!$I52/12)*(1+Expense_Increase3)^(CX$3-1)</f>
        <v>115.96934182128902</v>
      </c>
      <c r="CY55" s="124">
        <f>('Executive_Summary(Worst)'!$I52/12)*(1+Expense_Increase3)^(CY$3-1)</f>
        <v>115.96934182128902</v>
      </c>
      <c r="CZ55" s="124">
        <f>('Executive_Summary(Worst)'!$I52/12)*(1+Expense_Increase3)^(CZ$3-1)</f>
        <v>115.96934182128902</v>
      </c>
      <c r="DA55" s="124">
        <f>('Executive_Summary(Worst)'!$I52/12)*(1+Expense_Increase3)^(DA$3-1)</f>
        <v>115.96934182128902</v>
      </c>
      <c r="DB55" s="124">
        <f>('Executive_Summary(Worst)'!$I52/12)*(1+Expense_Increase3)^(DB$3-1)</f>
        <v>115.96934182128902</v>
      </c>
      <c r="DC55" s="124">
        <f>('Executive_Summary(Worst)'!$I52/12)*(1+Expense_Increase3)^(DC$3-1)</f>
        <v>115.96934182128902</v>
      </c>
      <c r="DD55" s="124">
        <f>('Executive_Summary(Worst)'!$I52/12)*(1+Expense_Increase3)^(DD$3-1)</f>
        <v>115.96934182128902</v>
      </c>
      <c r="DE55" s="124">
        <f>('Executive_Summary(Worst)'!$I52/12)*(1+Expense_Increase3)^(DE$3-1)</f>
        <v>115.96934182128902</v>
      </c>
      <c r="DF55" s="124">
        <f>('Executive_Summary(Worst)'!$I52/12)*(1+Expense_Increase3)^(DF$3-1)</f>
        <v>115.96934182128902</v>
      </c>
      <c r="DG55" s="124">
        <f>('Executive_Summary(Worst)'!$I52/12)*(1+Expense_Increase3)^(DG$3-1)</f>
        <v>118.86857536682125</v>
      </c>
      <c r="DH55" s="124">
        <f>('Executive_Summary(Worst)'!$I52/12)*(1+Expense_Increase3)^(DH$3-1)</f>
        <v>118.86857536682125</v>
      </c>
      <c r="DI55" s="124">
        <f>('Executive_Summary(Worst)'!$I52/12)*(1+Expense_Increase3)^(DI$3-1)</f>
        <v>118.86857536682125</v>
      </c>
      <c r="DJ55" s="124">
        <f>('Executive_Summary(Worst)'!$I52/12)*(1+Expense_Increase3)^(DJ$3-1)</f>
        <v>118.86857536682125</v>
      </c>
      <c r="DK55" s="124">
        <f>('Executive_Summary(Worst)'!$I52/12)*(1+Expense_Increase3)^(DK$3-1)</f>
        <v>118.86857536682125</v>
      </c>
      <c r="DL55" s="124">
        <f>('Executive_Summary(Worst)'!$I52/12)*(1+Expense_Increase3)^(DL$3-1)</f>
        <v>118.86857536682125</v>
      </c>
      <c r="DM55" s="124">
        <f>('Executive_Summary(Worst)'!$I52/12)*(1+Expense_Increase3)^(DM$3-1)</f>
        <v>118.86857536682125</v>
      </c>
      <c r="DN55" s="124">
        <f>('Executive_Summary(Worst)'!$I52/12)*(1+Expense_Increase3)^(DN$3-1)</f>
        <v>118.86857536682125</v>
      </c>
      <c r="DO55" s="124">
        <f>('Executive_Summary(Worst)'!$I52/12)*(1+Expense_Increase3)^(DO$3-1)</f>
        <v>118.86857536682125</v>
      </c>
      <c r="DP55" s="124">
        <f>('Executive_Summary(Worst)'!$I52/12)*(1+Expense_Increase3)^(DP$3-1)</f>
        <v>118.86857536682125</v>
      </c>
      <c r="DQ55" s="124">
        <f>('Executive_Summary(Worst)'!$I52/12)*(1+Expense_Increase3)^(DQ$3-1)</f>
        <v>118.86857536682125</v>
      </c>
      <c r="DR55" s="124">
        <f>('Executive_Summary(Worst)'!$I52/12)*(1+Expense_Increase3)^(DR$3-1)</f>
        <v>118.86857536682125</v>
      </c>
      <c r="DS55" s="124">
        <f>('Executive_Summary(Worst)'!$I52/12)*(1+Expense_Increase3)^(DS$3-1)</f>
        <v>121.84028975099177</v>
      </c>
      <c r="DT55" s="124">
        <f>('Executive_Summary(Worst)'!$I52/12)*(1+Expense_Increase3)^(DT$3-1)</f>
        <v>121.84028975099177</v>
      </c>
      <c r="DU55" s="124">
        <f>('Executive_Summary(Worst)'!$I52/12)*(1+Expense_Increase3)^(DU$3-1)</f>
        <v>121.84028975099177</v>
      </c>
      <c r="DV55" s="124">
        <f>('Executive_Summary(Worst)'!$I52/12)*(1+Expense_Increase3)^(DV$3-1)</f>
        <v>121.84028975099177</v>
      </c>
      <c r="DW55" s="124">
        <f>('Executive_Summary(Worst)'!$I52/12)*(1+Expense_Increase3)^(DW$3-1)</f>
        <v>121.84028975099177</v>
      </c>
      <c r="DX55" s="124">
        <f>('Executive_Summary(Worst)'!$I52/12)*(1+Expense_Increase3)^(DX$3-1)</f>
        <v>121.84028975099177</v>
      </c>
      <c r="DY55" s="124">
        <f>('Executive_Summary(Worst)'!$I52/12)*(1+Expense_Increase3)^(DY$3-1)</f>
        <v>121.84028975099177</v>
      </c>
      <c r="DZ55" s="124">
        <f>('Executive_Summary(Worst)'!$I52/12)*(1+Expense_Increase3)^(DZ$3-1)</f>
        <v>121.84028975099177</v>
      </c>
      <c r="EA55" s="124">
        <f>('Executive_Summary(Worst)'!$I52/12)*(1+Expense_Increase3)^(EA$3-1)</f>
        <v>121.84028975099177</v>
      </c>
      <c r="EB55" s="124">
        <f>('Executive_Summary(Worst)'!$I52/12)*(1+Expense_Increase3)^(EB$3-1)</f>
        <v>121.84028975099177</v>
      </c>
      <c r="EC55" s="124">
        <f>('Executive_Summary(Worst)'!$I52/12)*(1+Expense_Increase3)^(EC$3-1)</f>
        <v>121.84028975099177</v>
      </c>
      <c r="ED55" s="124">
        <f>('Executive_Summary(Worst)'!$I52/12)*(1+Expense_Increase3)^(ED$3-1)</f>
        <v>121.84028975099177</v>
      </c>
      <c r="EE55" s="124">
        <f>('Executive_Summary(Worst)'!$I52/12)*(1+Expense_Increase3)^(EE$3-1)</f>
        <v>124.88629699476654</v>
      </c>
      <c r="EF55" s="124">
        <f>('Executive_Summary(Worst)'!$I52/12)*(1+Expense_Increase3)^(EF$3-1)</f>
        <v>124.88629699476654</v>
      </c>
      <c r="EG55" s="124">
        <f>('Executive_Summary(Worst)'!$I52/12)*(1+Expense_Increase3)^(EG$3-1)</f>
        <v>124.88629699476654</v>
      </c>
      <c r="EH55" s="124">
        <f>('Executive_Summary(Worst)'!$I52/12)*(1+Expense_Increase3)^(EH$3-1)</f>
        <v>124.88629699476654</v>
      </c>
      <c r="EI55" s="124">
        <f>('Executive_Summary(Worst)'!$I52/12)*(1+Expense_Increase3)^(EI$3-1)</f>
        <v>124.88629699476654</v>
      </c>
      <c r="EJ55" s="124">
        <f>('Executive_Summary(Worst)'!$I52/12)*(1+Expense_Increase3)^(EJ$3-1)</f>
        <v>124.88629699476654</v>
      </c>
      <c r="EK55" s="124">
        <f>('Executive_Summary(Worst)'!$I52/12)*(1+Expense_Increase3)^(EK$3-1)</f>
        <v>124.88629699476654</v>
      </c>
      <c r="EL55" s="124">
        <f>('Executive_Summary(Worst)'!$I52/12)*(1+Expense_Increase3)^(EL$3-1)</f>
        <v>124.88629699476654</v>
      </c>
      <c r="EM55" s="124">
        <f>('Executive_Summary(Worst)'!$I52/12)*(1+Expense_Increase3)^(EM$3-1)</f>
        <v>124.88629699476654</v>
      </c>
      <c r="EN55" s="124">
        <f>('Executive_Summary(Worst)'!$I52/12)*(1+Expense_Increase3)^(EN$3-1)</f>
        <v>124.88629699476654</v>
      </c>
      <c r="EO55" s="124">
        <f>('Executive_Summary(Worst)'!$I52/12)*(1+Expense_Increase3)^(EO$3-1)</f>
        <v>124.88629699476654</v>
      </c>
      <c r="EP55" s="124">
        <f>('Executive_Summary(Worst)'!$I52/12)*(1+Expense_Increase3)^(EP$3-1)</f>
        <v>124.88629699476654</v>
      </c>
      <c r="EQ55" s="27"/>
    </row>
    <row r="56" spans="2:147" ht="15.75" customHeight="1" x14ac:dyDescent="0.2">
      <c r="B56" s="161" t="str">
        <f>Executive_Summary!F53</f>
        <v xml:space="preserve">Travel Expense </v>
      </c>
      <c r="Z56" s="3"/>
      <c r="AA56" s="124">
        <f>('Executive_Summary(Worst)'!$I53/12)*(1+Expense_Increase3)^(AA$3-1)</f>
        <v>0</v>
      </c>
      <c r="AB56" s="124">
        <f>('Executive_Summary(Worst)'!$I53/12)*(1+Expense_Increase3)^(AB$3-1)</f>
        <v>0</v>
      </c>
      <c r="AC56" s="124">
        <f>('Executive_Summary(Worst)'!$I53/12)*(1+Expense_Increase3)^(AC$3-1)</f>
        <v>0</v>
      </c>
      <c r="AD56" s="124">
        <f>('Executive_Summary(Worst)'!$I53/12)*(1+Expense_Increase3)^(AD$3-1)</f>
        <v>0</v>
      </c>
      <c r="AE56" s="124">
        <f>('Executive_Summary(Worst)'!$I53/12)*(1+Expense_Increase3)^(AE$3-1)</f>
        <v>0</v>
      </c>
      <c r="AF56" s="124">
        <f>('Executive_Summary(Worst)'!$I53/12)*(1+Expense_Increase3)^(AF$3-1)</f>
        <v>0</v>
      </c>
      <c r="AG56" s="124">
        <f>('Executive_Summary(Worst)'!$I53/12)*(1+Expense_Increase3)^(AG$3-1)</f>
        <v>0</v>
      </c>
      <c r="AH56" s="124">
        <f>('Executive_Summary(Worst)'!$I53/12)*(1+Expense_Increase3)^(AH$3-1)</f>
        <v>0</v>
      </c>
      <c r="AI56" s="124">
        <f>('Executive_Summary(Worst)'!$I53/12)*(1+Expense_Increase3)^(AI$3-1)</f>
        <v>0</v>
      </c>
      <c r="AJ56" s="124">
        <f>('Executive_Summary(Worst)'!$I53/12)*(1+Expense_Increase3)^(AJ$3-1)</f>
        <v>0</v>
      </c>
      <c r="AK56" s="124">
        <f>('Executive_Summary(Worst)'!$I53/12)*(1+Expense_Increase3)^(AK$3-1)</f>
        <v>0</v>
      </c>
      <c r="AL56" s="124">
        <f>('Executive_Summary(Worst)'!$I53/12)*(1+Expense_Increase3)^(AL$3-1)</f>
        <v>0</v>
      </c>
      <c r="AM56" s="124">
        <f>('Executive_Summary(Worst)'!$I53/12)*(1+Expense_Increase3)^(AM$3-1)</f>
        <v>0</v>
      </c>
      <c r="AN56" s="124">
        <f>('Executive_Summary(Worst)'!$I53/12)*(1+Expense_Increase3)^(AN$3-1)</f>
        <v>0</v>
      </c>
      <c r="AO56" s="124">
        <f>('Executive_Summary(Worst)'!$I53/12)*(1+Expense_Increase3)^(AO$3-1)</f>
        <v>0</v>
      </c>
      <c r="AP56" s="124">
        <f>('Executive_Summary(Worst)'!$I53/12)*(1+Expense_Increase3)^(AP$3-1)</f>
        <v>0</v>
      </c>
      <c r="AQ56" s="124">
        <f>('Executive_Summary(Worst)'!$I53/12)*(1+Expense_Increase3)^(AQ$3-1)</f>
        <v>0</v>
      </c>
      <c r="AR56" s="124">
        <f>('Executive_Summary(Worst)'!$I53/12)*(1+Expense_Increase3)^(AR$3-1)</f>
        <v>0</v>
      </c>
      <c r="AS56" s="124">
        <f>('Executive_Summary(Worst)'!$I53/12)*(1+Expense_Increase3)^(AS$3-1)</f>
        <v>0</v>
      </c>
      <c r="AT56" s="124">
        <f>('Executive_Summary(Worst)'!$I53/12)*(1+Expense_Increase3)^(AT$3-1)</f>
        <v>0</v>
      </c>
      <c r="AU56" s="124">
        <f>('Executive_Summary(Worst)'!$I53/12)*(1+Expense_Increase3)^(AU$3-1)</f>
        <v>0</v>
      </c>
      <c r="AV56" s="124">
        <f>('Executive_Summary(Worst)'!$I53/12)*(1+Expense_Increase3)^(AV$3-1)</f>
        <v>0</v>
      </c>
      <c r="AW56" s="124">
        <f>('Executive_Summary(Worst)'!$I53/12)*(1+Expense_Increase3)^(AW$3-1)</f>
        <v>0</v>
      </c>
      <c r="AX56" s="124">
        <f>('Executive_Summary(Worst)'!$I53/12)*(1+Expense_Increase3)^(AX$3-1)</f>
        <v>0</v>
      </c>
      <c r="AY56" s="124">
        <f>('Executive_Summary(Worst)'!$I53/12)*(1+Expense_Increase3)^(AY$3-1)</f>
        <v>0</v>
      </c>
      <c r="AZ56" s="124">
        <f>('Executive_Summary(Worst)'!$I53/12)*(1+Expense_Increase3)^(AZ$3-1)</f>
        <v>0</v>
      </c>
      <c r="BA56" s="124">
        <f>('Executive_Summary(Worst)'!$I53/12)*(1+Expense_Increase3)^(BA$3-1)</f>
        <v>0</v>
      </c>
      <c r="BB56" s="124">
        <f>('Executive_Summary(Worst)'!$I53/12)*(1+Expense_Increase3)^(BB$3-1)</f>
        <v>0</v>
      </c>
      <c r="BC56" s="124">
        <f>('Executive_Summary(Worst)'!$I53/12)*(1+Expense_Increase3)^(BC$3-1)</f>
        <v>0</v>
      </c>
      <c r="BD56" s="124">
        <f>('Executive_Summary(Worst)'!$I53/12)*(1+Expense_Increase3)^(BD$3-1)</f>
        <v>0</v>
      </c>
      <c r="BE56" s="124">
        <f>('Executive_Summary(Worst)'!$I53/12)*(1+Expense_Increase3)^(BE$3-1)</f>
        <v>0</v>
      </c>
      <c r="BF56" s="124">
        <f>('Executive_Summary(Worst)'!$I53/12)*(1+Expense_Increase3)^(BF$3-1)</f>
        <v>0</v>
      </c>
      <c r="BG56" s="124">
        <f>('Executive_Summary(Worst)'!$I53/12)*(1+Expense_Increase3)^(BG$3-1)</f>
        <v>0</v>
      </c>
      <c r="BH56" s="124">
        <f>('Executive_Summary(Worst)'!$I53/12)*(1+Expense_Increase3)^(BH$3-1)</f>
        <v>0</v>
      </c>
      <c r="BI56" s="124">
        <f>('Executive_Summary(Worst)'!$I53/12)*(1+Expense_Increase3)^(BI$3-1)</f>
        <v>0</v>
      </c>
      <c r="BJ56" s="124">
        <f>('Executive_Summary(Worst)'!$I53/12)*(1+Expense_Increase3)^(BJ$3-1)</f>
        <v>0</v>
      </c>
      <c r="BK56" s="124">
        <f>('Executive_Summary(Worst)'!$I53/12)*(1+Expense_Increase3)^(BK$3-1)</f>
        <v>0</v>
      </c>
      <c r="BL56" s="124">
        <f>('Executive_Summary(Worst)'!$I53/12)*(1+Expense_Increase3)^(BL$3-1)</f>
        <v>0</v>
      </c>
      <c r="BM56" s="124">
        <f>('Executive_Summary(Worst)'!$I53/12)*(1+Expense_Increase3)^(BM$3-1)</f>
        <v>0</v>
      </c>
      <c r="BN56" s="124">
        <f>('Executive_Summary(Worst)'!$I53/12)*(1+Expense_Increase3)^(BN$3-1)</f>
        <v>0</v>
      </c>
      <c r="BO56" s="124">
        <f>('Executive_Summary(Worst)'!$I53/12)*(1+Expense_Increase3)^(BO$3-1)</f>
        <v>0</v>
      </c>
      <c r="BP56" s="124">
        <f>('Executive_Summary(Worst)'!$I53/12)*(1+Expense_Increase3)^(BP$3-1)</f>
        <v>0</v>
      </c>
      <c r="BQ56" s="124">
        <f>('Executive_Summary(Worst)'!$I53/12)*(1+Expense_Increase3)^(BQ$3-1)</f>
        <v>0</v>
      </c>
      <c r="BR56" s="124">
        <f>('Executive_Summary(Worst)'!$I53/12)*(1+Expense_Increase3)^(BR$3-1)</f>
        <v>0</v>
      </c>
      <c r="BS56" s="124">
        <f>('Executive_Summary(Worst)'!$I53/12)*(1+Expense_Increase3)^(BS$3-1)</f>
        <v>0</v>
      </c>
      <c r="BT56" s="124">
        <f>('Executive_Summary(Worst)'!$I53/12)*(1+Expense_Increase3)^(BT$3-1)</f>
        <v>0</v>
      </c>
      <c r="BU56" s="124">
        <f>('Executive_Summary(Worst)'!$I53/12)*(1+Expense_Increase3)^(BU$3-1)</f>
        <v>0</v>
      </c>
      <c r="BV56" s="124">
        <f>('Executive_Summary(Worst)'!$I53/12)*(1+Expense_Increase3)^(BV$3-1)</f>
        <v>0</v>
      </c>
      <c r="BW56" s="124">
        <f>('Executive_Summary(Worst)'!$I53/12)*(1+Expense_Increase3)^(BW$3-1)</f>
        <v>0</v>
      </c>
      <c r="BX56" s="124">
        <f>('Executive_Summary(Worst)'!$I53/12)*(1+Expense_Increase3)^(BX$3-1)</f>
        <v>0</v>
      </c>
      <c r="BY56" s="124">
        <f>('Executive_Summary(Worst)'!$I53/12)*(1+Expense_Increase3)^(BY$3-1)</f>
        <v>0</v>
      </c>
      <c r="BZ56" s="124">
        <f>('Executive_Summary(Worst)'!$I53/12)*(1+Expense_Increase3)^(BZ$3-1)</f>
        <v>0</v>
      </c>
      <c r="CA56" s="124">
        <f>('Executive_Summary(Worst)'!$I53/12)*(1+Expense_Increase3)^(CA$3-1)</f>
        <v>0</v>
      </c>
      <c r="CB56" s="124">
        <f>('Executive_Summary(Worst)'!$I53/12)*(1+Expense_Increase3)^(CB$3-1)</f>
        <v>0</v>
      </c>
      <c r="CC56" s="124">
        <f>('Executive_Summary(Worst)'!$I53/12)*(1+Expense_Increase3)^(CC$3-1)</f>
        <v>0</v>
      </c>
      <c r="CD56" s="124">
        <f>('Executive_Summary(Worst)'!$I53/12)*(1+Expense_Increase3)^(CD$3-1)</f>
        <v>0</v>
      </c>
      <c r="CE56" s="124">
        <f>('Executive_Summary(Worst)'!$I53/12)*(1+Expense_Increase3)^(CE$3-1)</f>
        <v>0</v>
      </c>
      <c r="CF56" s="124">
        <f>('Executive_Summary(Worst)'!$I53/12)*(1+Expense_Increase3)^(CF$3-1)</f>
        <v>0</v>
      </c>
      <c r="CG56" s="124">
        <f>('Executive_Summary(Worst)'!$I53/12)*(1+Expense_Increase3)^(CG$3-1)</f>
        <v>0</v>
      </c>
      <c r="CH56" s="124">
        <f>('Executive_Summary(Worst)'!$I53/12)*(1+Expense_Increase3)^(CH$3-1)</f>
        <v>0</v>
      </c>
      <c r="CI56" s="124">
        <f>('Executive_Summary(Worst)'!$I53/12)*(1+Expense_Increase3)^(CI$3-1)</f>
        <v>0</v>
      </c>
      <c r="CJ56" s="124">
        <f>('Executive_Summary(Worst)'!$I53/12)*(1+Expense_Increase3)^(CJ$3-1)</f>
        <v>0</v>
      </c>
      <c r="CK56" s="124">
        <f>('Executive_Summary(Worst)'!$I53/12)*(1+Expense_Increase3)^(CK$3-1)</f>
        <v>0</v>
      </c>
      <c r="CL56" s="124">
        <f>('Executive_Summary(Worst)'!$I53/12)*(1+Expense_Increase3)^(CL$3-1)</f>
        <v>0</v>
      </c>
      <c r="CM56" s="124">
        <f>('Executive_Summary(Worst)'!$I53/12)*(1+Expense_Increase3)^(CM$3-1)</f>
        <v>0</v>
      </c>
      <c r="CN56" s="124">
        <f>('Executive_Summary(Worst)'!$I53/12)*(1+Expense_Increase3)^(CN$3-1)</f>
        <v>0</v>
      </c>
      <c r="CO56" s="124">
        <f>('Executive_Summary(Worst)'!$I53/12)*(1+Expense_Increase3)^(CO$3-1)</f>
        <v>0</v>
      </c>
      <c r="CP56" s="124">
        <f>('Executive_Summary(Worst)'!$I53/12)*(1+Expense_Increase3)^(CP$3-1)</f>
        <v>0</v>
      </c>
      <c r="CQ56" s="124">
        <f>('Executive_Summary(Worst)'!$I53/12)*(1+Expense_Increase3)^(CQ$3-1)</f>
        <v>0</v>
      </c>
      <c r="CR56" s="124">
        <f>('Executive_Summary(Worst)'!$I53/12)*(1+Expense_Increase3)^(CR$3-1)</f>
        <v>0</v>
      </c>
      <c r="CS56" s="124">
        <f>('Executive_Summary(Worst)'!$I53/12)*(1+Expense_Increase3)^(CS$3-1)</f>
        <v>0</v>
      </c>
      <c r="CT56" s="124">
        <f>('Executive_Summary(Worst)'!$I53/12)*(1+Expense_Increase3)^(CT$3-1)</f>
        <v>0</v>
      </c>
      <c r="CU56" s="124">
        <f>('Executive_Summary(Worst)'!$I53/12)*(1+Expense_Increase3)^(CU$3-1)</f>
        <v>0</v>
      </c>
      <c r="CV56" s="124">
        <f>('Executive_Summary(Worst)'!$I53/12)*(1+Expense_Increase3)^(CV$3-1)</f>
        <v>0</v>
      </c>
      <c r="CW56" s="124">
        <f>('Executive_Summary(Worst)'!$I53/12)*(1+Expense_Increase3)^(CW$3-1)</f>
        <v>0</v>
      </c>
      <c r="CX56" s="124">
        <f>('Executive_Summary(Worst)'!$I53/12)*(1+Expense_Increase3)^(CX$3-1)</f>
        <v>0</v>
      </c>
      <c r="CY56" s="124">
        <f>('Executive_Summary(Worst)'!$I53/12)*(1+Expense_Increase3)^(CY$3-1)</f>
        <v>0</v>
      </c>
      <c r="CZ56" s="124">
        <f>('Executive_Summary(Worst)'!$I53/12)*(1+Expense_Increase3)^(CZ$3-1)</f>
        <v>0</v>
      </c>
      <c r="DA56" s="124">
        <f>('Executive_Summary(Worst)'!$I53/12)*(1+Expense_Increase3)^(DA$3-1)</f>
        <v>0</v>
      </c>
      <c r="DB56" s="124">
        <f>('Executive_Summary(Worst)'!$I53/12)*(1+Expense_Increase3)^(DB$3-1)</f>
        <v>0</v>
      </c>
      <c r="DC56" s="124">
        <f>('Executive_Summary(Worst)'!$I53/12)*(1+Expense_Increase3)^(DC$3-1)</f>
        <v>0</v>
      </c>
      <c r="DD56" s="124">
        <f>('Executive_Summary(Worst)'!$I53/12)*(1+Expense_Increase3)^(DD$3-1)</f>
        <v>0</v>
      </c>
      <c r="DE56" s="124">
        <f>('Executive_Summary(Worst)'!$I53/12)*(1+Expense_Increase3)^(DE$3-1)</f>
        <v>0</v>
      </c>
      <c r="DF56" s="124">
        <f>('Executive_Summary(Worst)'!$I53/12)*(1+Expense_Increase3)^(DF$3-1)</f>
        <v>0</v>
      </c>
      <c r="DG56" s="124">
        <f>('Executive_Summary(Worst)'!$I53/12)*(1+Expense_Increase3)^(DG$3-1)</f>
        <v>0</v>
      </c>
      <c r="DH56" s="124">
        <f>('Executive_Summary(Worst)'!$I53/12)*(1+Expense_Increase3)^(DH$3-1)</f>
        <v>0</v>
      </c>
      <c r="DI56" s="124">
        <f>('Executive_Summary(Worst)'!$I53/12)*(1+Expense_Increase3)^(DI$3-1)</f>
        <v>0</v>
      </c>
      <c r="DJ56" s="124">
        <f>('Executive_Summary(Worst)'!$I53/12)*(1+Expense_Increase3)^(DJ$3-1)</f>
        <v>0</v>
      </c>
      <c r="DK56" s="124">
        <f>('Executive_Summary(Worst)'!$I53/12)*(1+Expense_Increase3)^(DK$3-1)</f>
        <v>0</v>
      </c>
      <c r="DL56" s="124">
        <f>('Executive_Summary(Worst)'!$I53/12)*(1+Expense_Increase3)^(DL$3-1)</f>
        <v>0</v>
      </c>
      <c r="DM56" s="124">
        <f>('Executive_Summary(Worst)'!$I53/12)*(1+Expense_Increase3)^(DM$3-1)</f>
        <v>0</v>
      </c>
      <c r="DN56" s="124">
        <f>('Executive_Summary(Worst)'!$I53/12)*(1+Expense_Increase3)^(DN$3-1)</f>
        <v>0</v>
      </c>
      <c r="DO56" s="124">
        <f>('Executive_Summary(Worst)'!$I53/12)*(1+Expense_Increase3)^(DO$3-1)</f>
        <v>0</v>
      </c>
      <c r="DP56" s="124">
        <f>('Executive_Summary(Worst)'!$I53/12)*(1+Expense_Increase3)^(DP$3-1)</f>
        <v>0</v>
      </c>
      <c r="DQ56" s="124">
        <f>('Executive_Summary(Worst)'!$I53/12)*(1+Expense_Increase3)^(DQ$3-1)</f>
        <v>0</v>
      </c>
      <c r="DR56" s="124">
        <f>('Executive_Summary(Worst)'!$I53/12)*(1+Expense_Increase3)^(DR$3-1)</f>
        <v>0</v>
      </c>
      <c r="DS56" s="124">
        <f>('Executive_Summary(Worst)'!$I53/12)*(1+Expense_Increase3)^(DS$3-1)</f>
        <v>0</v>
      </c>
      <c r="DT56" s="124">
        <f>('Executive_Summary(Worst)'!$I53/12)*(1+Expense_Increase3)^(DT$3-1)</f>
        <v>0</v>
      </c>
      <c r="DU56" s="124">
        <f>('Executive_Summary(Worst)'!$I53/12)*(1+Expense_Increase3)^(DU$3-1)</f>
        <v>0</v>
      </c>
      <c r="DV56" s="124">
        <f>('Executive_Summary(Worst)'!$I53/12)*(1+Expense_Increase3)^(DV$3-1)</f>
        <v>0</v>
      </c>
      <c r="DW56" s="124">
        <f>('Executive_Summary(Worst)'!$I53/12)*(1+Expense_Increase3)^(DW$3-1)</f>
        <v>0</v>
      </c>
      <c r="DX56" s="124">
        <f>('Executive_Summary(Worst)'!$I53/12)*(1+Expense_Increase3)^(DX$3-1)</f>
        <v>0</v>
      </c>
      <c r="DY56" s="124">
        <f>('Executive_Summary(Worst)'!$I53/12)*(1+Expense_Increase3)^(DY$3-1)</f>
        <v>0</v>
      </c>
      <c r="DZ56" s="124">
        <f>('Executive_Summary(Worst)'!$I53/12)*(1+Expense_Increase3)^(DZ$3-1)</f>
        <v>0</v>
      </c>
      <c r="EA56" s="124">
        <f>('Executive_Summary(Worst)'!$I53/12)*(1+Expense_Increase3)^(EA$3-1)</f>
        <v>0</v>
      </c>
      <c r="EB56" s="124">
        <f>('Executive_Summary(Worst)'!$I53/12)*(1+Expense_Increase3)^(EB$3-1)</f>
        <v>0</v>
      </c>
      <c r="EC56" s="124">
        <f>('Executive_Summary(Worst)'!$I53/12)*(1+Expense_Increase3)^(EC$3-1)</f>
        <v>0</v>
      </c>
      <c r="ED56" s="124">
        <f>('Executive_Summary(Worst)'!$I53/12)*(1+Expense_Increase3)^(ED$3-1)</f>
        <v>0</v>
      </c>
      <c r="EE56" s="124">
        <f>('Executive_Summary(Worst)'!$I53/12)*(1+Expense_Increase3)^(EE$3-1)</f>
        <v>0</v>
      </c>
      <c r="EF56" s="124">
        <f>('Executive_Summary(Worst)'!$I53/12)*(1+Expense_Increase3)^(EF$3-1)</f>
        <v>0</v>
      </c>
      <c r="EG56" s="124">
        <f>('Executive_Summary(Worst)'!$I53/12)*(1+Expense_Increase3)^(EG$3-1)</f>
        <v>0</v>
      </c>
      <c r="EH56" s="124">
        <f>('Executive_Summary(Worst)'!$I53/12)*(1+Expense_Increase3)^(EH$3-1)</f>
        <v>0</v>
      </c>
      <c r="EI56" s="124">
        <f>('Executive_Summary(Worst)'!$I53/12)*(1+Expense_Increase3)^(EI$3-1)</f>
        <v>0</v>
      </c>
      <c r="EJ56" s="124">
        <f>('Executive_Summary(Worst)'!$I53/12)*(1+Expense_Increase3)^(EJ$3-1)</f>
        <v>0</v>
      </c>
      <c r="EK56" s="124">
        <f>('Executive_Summary(Worst)'!$I53/12)*(1+Expense_Increase3)^(EK$3-1)</f>
        <v>0</v>
      </c>
      <c r="EL56" s="124">
        <f>('Executive_Summary(Worst)'!$I53/12)*(1+Expense_Increase3)^(EL$3-1)</f>
        <v>0</v>
      </c>
      <c r="EM56" s="124">
        <f>('Executive_Summary(Worst)'!$I53/12)*(1+Expense_Increase3)^(EM$3-1)</f>
        <v>0</v>
      </c>
      <c r="EN56" s="124">
        <f>('Executive_Summary(Worst)'!$I53/12)*(1+Expense_Increase3)^(EN$3-1)</f>
        <v>0</v>
      </c>
      <c r="EO56" s="124">
        <f>('Executive_Summary(Worst)'!$I53/12)*(1+Expense_Increase3)^(EO$3-1)</f>
        <v>0</v>
      </c>
      <c r="EP56" s="124">
        <f>('Executive_Summary(Worst)'!$I53/12)*(1+Expense_Increase3)^(EP$3-1)</f>
        <v>0</v>
      </c>
      <c r="EQ56" s="27"/>
    </row>
    <row r="57" spans="2:147" ht="15.75" customHeight="1" x14ac:dyDescent="0.2">
      <c r="B57" s="161" t="str">
        <f>Executive_Summary!F54</f>
        <v xml:space="preserve">Legal/Eviction Fees </v>
      </c>
      <c r="Z57" s="3"/>
      <c r="AA57" s="124">
        <f>('Executive_Summary(Worst)'!$I54/12)*(1+Expense_Increase3)^(AA$3-1)</f>
        <v>0</v>
      </c>
      <c r="AB57" s="124">
        <f>('Executive_Summary(Worst)'!$I54/12)*(1+Expense_Increase3)^(AB$3-1)</f>
        <v>0</v>
      </c>
      <c r="AC57" s="124">
        <f>('Executive_Summary(Worst)'!$I54/12)*(1+Expense_Increase3)^(AC$3-1)</f>
        <v>0</v>
      </c>
      <c r="AD57" s="124">
        <f>('Executive_Summary(Worst)'!$I54/12)*(1+Expense_Increase3)^(AD$3-1)</f>
        <v>0</v>
      </c>
      <c r="AE57" s="124">
        <f>('Executive_Summary(Worst)'!$I54/12)*(1+Expense_Increase3)^(AE$3-1)</f>
        <v>0</v>
      </c>
      <c r="AF57" s="124">
        <f>('Executive_Summary(Worst)'!$I54/12)*(1+Expense_Increase3)^(AF$3-1)</f>
        <v>0</v>
      </c>
      <c r="AG57" s="124">
        <f>('Executive_Summary(Worst)'!$I54/12)*(1+Expense_Increase3)^(AG$3-1)</f>
        <v>0</v>
      </c>
      <c r="AH57" s="124">
        <f>('Executive_Summary(Worst)'!$I54/12)*(1+Expense_Increase3)^(AH$3-1)</f>
        <v>0</v>
      </c>
      <c r="AI57" s="124">
        <f>('Executive_Summary(Worst)'!$I54/12)*(1+Expense_Increase3)^(AI$3-1)</f>
        <v>0</v>
      </c>
      <c r="AJ57" s="124">
        <f>('Executive_Summary(Worst)'!$I54/12)*(1+Expense_Increase3)^(AJ$3-1)</f>
        <v>0</v>
      </c>
      <c r="AK57" s="124">
        <f>('Executive_Summary(Worst)'!$I54/12)*(1+Expense_Increase3)^(AK$3-1)</f>
        <v>0</v>
      </c>
      <c r="AL57" s="124">
        <f>('Executive_Summary(Worst)'!$I54/12)*(1+Expense_Increase3)^(AL$3-1)</f>
        <v>0</v>
      </c>
      <c r="AM57" s="124">
        <f>('Executive_Summary(Worst)'!$I54/12)*(1+Expense_Increase3)^(AM$3-1)</f>
        <v>0</v>
      </c>
      <c r="AN57" s="124">
        <f>('Executive_Summary(Worst)'!$I54/12)*(1+Expense_Increase3)^(AN$3-1)</f>
        <v>0</v>
      </c>
      <c r="AO57" s="124">
        <f>('Executive_Summary(Worst)'!$I54/12)*(1+Expense_Increase3)^(AO$3-1)</f>
        <v>0</v>
      </c>
      <c r="AP57" s="124">
        <f>('Executive_Summary(Worst)'!$I54/12)*(1+Expense_Increase3)^(AP$3-1)</f>
        <v>0</v>
      </c>
      <c r="AQ57" s="124">
        <f>('Executive_Summary(Worst)'!$I54/12)*(1+Expense_Increase3)^(AQ$3-1)</f>
        <v>0</v>
      </c>
      <c r="AR57" s="124">
        <f>('Executive_Summary(Worst)'!$I54/12)*(1+Expense_Increase3)^(AR$3-1)</f>
        <v>0</v>
      </c>
      <c r="AS57" s="124">
        <f>('Executive_Summary(Worst)'!$I54/12)*(1+Expense_Increase3)^(AS$3-1)</f>
        <v>0</v>
      </c>
      <c r="AT57" s="124">
        <f>('Executive_Summary(Worst)'!$I54/12)*(1+Expense_Increase3)^(AT$3-1)</f>
        <v>0</v>
      </c>
      <c r="AU57" s="124">
        <f>('Executive_Summary(Worst)'!$I54/12)*(1+Expense_Increase3)^(AU$3-1)</f>
        <v>0</v>
      </c>
      <c r="AV57" s="124">
        <f>('Executive_Summary(Worst)'!$I54/12)*(1+Expense_Increase3)^(AV$3-1)</f>
        <v>0</v>
      </c>
      <c r="AW57" s="124">
        <f>('Executive_Summary(Worst)'!$I54/12)*(1+Expense_Increase3)^(AW$3-1)</f>
        <v>0</v>
      </c>
      <c r="AX57" s="124">
        <f>('Executive_Summary(Worst)'!$I54/12)*(1+Expense_Increase3)^(AX$3-1)</f>
        <v>0</v>
      </c>
      <c r="AY57" s="124">
        <f>('Executive_Summary(Worst)'!$I54/12)*(1+Expense_Increase3)^(AY$3-1)</f>
        <v>0</v>
      </c>
      <c r="AZ57" s="124">
        <f>('Executive_Summary(Worst)'!$I54/12)*(1+Expense_Increase3)^(AZ$3-1)</f>
        <v>0</v>
      </c>
      <c r="BA57" s="124">
        <f>('Executive_Summary(Worst)'!$I54/12)*(1+Expense_Increase3)^(BA$3-1)</f>
        <v>0</v>
      </c>
      <c r="BB57" s="124">
        <f>('Executive_Summary(Worst)'!$I54/12)*(1+Expense_Increase3)^(BB$3-1)</f>
        <v>0</v>
      </c>
      <c r="BC57" s="124">
        <f>('Executive_Summary(Worst)'!$I54/12)*(1+Expense_Increase3)^(BC$3-1)</f>
        <v>0</v>
      </c>
      <c r="BD57" s="124">
        <f>('Executive_Summary(Worst)'!$I54/12)*(1+Expense_Increase3)^(BD$3-1)</f>
        <v>0</v>
      </c>
      <c r="BE57" s="124">
        <f>('Executive_Summary(Worst)'!$I54/12)*(1+Expense_Increase3)^(BE$3-1)</f>
        <v>0</v>
      </c>
      <c r="BF57" s="124">
        <f>('Executive_Summary(Worst)'!$I54/12)*(1+Expense_Increase3)^(BF$3-1)</f>
        <v>0</v>
      </c>
      <c r="BG57" s="124">
        <f>('Executive_Summary(Worst)'!$I54/12)*(1+Expense_Increase3)^(BG$3-1)</f>
        <v>0</v>
      </c>
      <c r="BH57" s="124">
        <f>('Executive_Summary(Worst)'!$I54/12)*(1+Expense_Increase3)^(BH$3-1)</f>
        <v>0</v>
      </c>
      <c r="BI57" s="124">
        <f>('Executive_Summary(Worst)'!$I54/12)*(1+Expense_Increase3)^(BI$3-1)</f>
        <v>0</v>
      </c>
      <c r="BJ57" s="124">
        <f>('Executive_Summary(Worst)'!$I54/12)*(1+Expense_Increase3)^(BJ$3-1)</f>
        <v>0</v>
      </c>
      <c r="BK57" s="124">
        <f>('Executive_Summary(Worst)'!$I54/12)*(1+Expense_Increase3)^(BK$3-1)</f>
        <v>0</v>
      </c>
      <c r="BL57" s="124">
        <f>('Executive_Summary(Worst)'!$I54/12)*(1+Expense_Increase3)^(BL$3-1)</f>
        <v>0</v>
      </c>
      <c r="BM57" s="124">
        <f>('Executive_Summary(Worst)'!$I54/12)*(1+Expense_Increase3)^(BM$3-1)</f>
        <v>0</v>
      </c>
      <c r="BN57" s="124">
        <f>('Executive_Summary(Worst)'!$I54/12)*(1+Expense_Increase3)^(BN$3-1)</f>
        <v>0</v>
      </c>
      <c r="BO57" s="124">
        <f>('Executive_Summary(Worst)'!$I54/12)*(1+Expense_Increase3)^(BO$3-1)</f>
        <v>0</v>
      </c>
      <c r="BP57" s="124">
        <f>('Executive_Summary(Worst)'!$I54/12)*(1+Expense_Increase3)^(BP$3-1)</f>
        <v>0</v>
      </c>
      <c r="BQ57" s="124">
        <f>('Executive_Summary(Worst)'!$I54/12)*(1+Expense_Increase3)^(BQ$3-1)</f>
        <v>0</v>
      </c>
      <c r="BR57" s="124">
        <f>('Executive_Summary(Worst)'!$I54/12)*(1+Expense_Increase3)^(BR$3-1)</f>
        <v>0</v>
      </c>
      <c r="BS57" s="124">
        <f>('Executive_Summary(Worst)'!$I54/12)*(1+Expense_Increase3)^(BS$3-1)</f>
        <v>0</v>
      </c>
      <c r="BT57" s="124">
        <f>('Executive_Summary(Worst)'!$I54/12)*(1+Expense_Increase3)^(BT$3-1)</f>
        <v>0</v>
      </c>
      <c r="BU57" s="124">
        <f>('Executive_Summary(Worst)'!$I54/12)*(1+Expense_Increase3)^(BU$3-1)</f>
        <v>0</v>
      </c>
      <c r="BV57" s="124">
        <f>('Executive_Summary(Worst)'!$I54/12)*(1+Expense_Increase3)^(BV$3-1)</f>
        <v>0</v>
      </c>
      <c r="BW57" s="124">
        <f>('Executive_Summary(Worst)'!$I54/12)*(1+Expense_Increase3)^(BW$3-1)</f>
        <v>0</v>
      </c>
      <c r="BX57" s="124">
        <f>('Executive_Summary(Worst)'!$I54/12)*(1+Expense_Increase3)^(BX$3-1)</f>
        <v>0</v>
      </c>
      <c r="BY57" s="124">
        <f>('Executive_Summary(Worst)'!$I54/12)*(1+Expense_Increase3)^(BY$3-1)</f>
        <v>0</v>
      </c>
      <c r="BZ57" s="124">
        <f>('Executive_Summary(Worst)'!$I54/12)*(1+Expense_Increase3)^(BZ$3-1)</f>
        <v>0</v>
      </c>
      <c r="CA57" s="124">
        <f>('Executive_Summary(Worst)'!$I54/12)*(1+Expense_Increase3)^(CA$3-1)</f>
        <v>0</v>
      </c>
      <c r="CB57" s="124">
        <f>('Executive_Summary(Worst)'!$I54/12)*(1+Expense_Increase3)^(CB$3-1)</f>
        <v>0</v>
      </c>
      <c r="CC57" s="124">
        <f>('Executive_Summary(Worst)'!$I54/12)*(1+Expense_Increase3)^(CC$3-1)</f>
        <v>0</v>
      </c>
      <c r="CD57" s="124">
        <f>('Executive_Summary(Worst)'!$I54/12)*(1+Expense_Increase3)^(CD$3-1)</f>
        <v>0</v>
      </c>
      <c r="CE57" s="124">
        <f>('Executive_Summary(Worst)'!$I54/12)*(1+Expense_Increase3)^(CE$3-1)</f>
        <v>0</v>
      </c>
      <c r="CF57" s="124">
        <f>('Executive_Summary(Worst)'!$I54/12)*(1+Expense_Increase3)^(CF$3-1)</f>
        <v>0</v>
      </c>
      <c r="CG57" s="124">
        <f>('Executive_Summary(Worst)'!$I54/12)*(1+Expense_Increase3)^(CG$3-1)</f>
        <v>0</v>
      </c>
      <c r="CH57" s="124">
        <f>('Executive_Summary(Worst)'!$I54/12)*(1+Expense_Increase3)^(CH$3-1)</f>
        <v>0</v>
      </c>
      <c r="CI57" s="124">
        <f>('Executive_Summary(Worst)'!$I54/12)*(1+Expense_Increase3)^(CI$3-1)</f>
        <v>0</v>
      </c>
      <c r="CJ57" s="124">
        <f>('Executive_Summary(Worst)'!$I54/12)*(1+Expense_Increase3)^(CJ$3-1)</f>
        <v>0</v>
      </c>
      <c r="CK57" s="124">
        <f>('Executive_Summary(Worst)'!$I54/12)*(1+Expense_Increase3)^(CK$3-1)</f>
        <v>0</v>
      </c>
      <c r="CL57" s="124">
        <f>('Executive_Summary(Worst)'!$I54/12)*(1+Expense_Increase3)^(CL$3-1)</f>
        <v>0</v>
      </c>
      <c r="CM57" s="124">
        <f>('Executive_Summary(Worst)'!$I54/12)*(1+Expense_Increase3)^(CM$3-1)</f>
        <v>0</v>
      </c>
      <c r="CN57" s="124">
        <f>('Executive_Summary(Worst)'!$I54/12)*(1+Expense_Increase3)^(CN$3-1)</f>
        <v>0</v>
      </c>
      <c r="CO57" s="124">
        <f>('Executive_Summary(Worst)'!$I54/12)*(1+Expense_Increase3)^(CO$3-1)</f>
        <v>0</v>
      </c>
      <c r="CP57" s="124">
        <f>('Executive_Summary(Worst)'!$I54/12)*(1+Expense_Increase3)^(CP$3-1)</f>
        <v>0</v>
      </c>
      <c r="CQ57" s="124">
        <f>('Executive_Summary(Worst)'!$I54/12)*(1+Expense_Increase3)^(CQ$3-1)</f>
        <v>0</v>
      </c>
      <c r="CR57" s="124">
        <f>('Executive_Summary(Worst)'!$I54/12)*(1+Expense_Increase3)^(CR$3-1)</f>
        <v>0</v>
      </c>
      <c r="CS57" s="124">
        <f>('Executive_Summary(Worst)'!$I54/12)*(1+Expense_Increase3)^(CS$3-1)</f>
        <v>0</v>
      </c>
      <c r="CT57" s="124">
        <f>('Executive_Summary(Worst)'!$I54/12)*(1+Expense_Increase3)^(CT$3-1)</f>
        <v>0</v>
      </c>
      <c r="CU57" s="124">
        <f>('Executive_Summary(Worst)'!$I54/12)*(1+Expense_Increase3)^(CU$3-1)</f>
        <v>0</v>
      </c>
      <c r="CV57" s="124">
        <f>('Executive_Summary(Worst)'!$I54/12)*(1+Expense_Increase3)^(CV$3-1)</f>
        <v>0</v>
      </c>
      <c r="CW57" s="124">
        <f>('Executive_Summary(Worst)'!$I54/12)*(1+Expense_Increase3)^(CW$3-1)</f>
        <v>0</v>
      </c>
      <c r="CX57" s="124">
        <f>('Executive_Summary(Worst)'!$I54/12)*(1+Expense_Increase3)^(CX$3-1)</f>
        <v>0</v>
      </c>
      <c r="CY57" s="124">
        <f>('Executive_Summary(Worst)'!$I54/12)*(1+Expense_Increase3)^(CY$3-1)</f>
        <v>0</v>
      </c>
      <c r="CZ57" s="124">
        <f>('Executive_Summary(Worst)'!$I54/12)*(1+Expense_Increase3)^(CZ$3-1)</f>
        <v>0</v>
      </c>
      <c r="DA57" s="124">
        <f>('Executive_Summary(Worst)'!$I54/12)*(1+Expense_Increase3)^(DA$3-1)</f>
        <v>0</v>
      </c>
      <c r="DB57" s="124">
        <f>('Executive_Summary(Worst)'!$I54/12)*(1+Expense_Increase3)^(DB$3-1)</f>
        <v>0</v>
      </c>
      <c r="DC57" s="124">
        <f>('Executive_Summary(Worst)'!$I54/12)*(1+Expense_Increase3)^(DC$3-1)</f>
        <v>0</v>
      </c>
      <c r="DD57" s="124">
        <f>('Executive_Summary(Worst)'!$I54/12)*(1+Expense_Increase3)^(DD$3-1)</f>
        <v>0</v>
      </c>
      <c r="DE57" s="124">
        <f>('Executive_Summary(Worst)'!$I54/12)*(1+Expense_Increase3)^(DE$3-1)</f>
        <v>0</v>
      </c>
      <c r="DF57" s="124">
        <f>('Executive_Summary(Worst)'!$I54/12)*(1+Expense_Increase3)^(DF$3-1)</f>
        <v>0</v>
      </c>
      <c r="DG57" s="124">
        <f>('Executive_Summary(Worst)'!$I54/12)*(1+Expense_Increase3)^(DG$3-1)</f>
        <v>0</v>
      </c>
      <c r="DH57" s="124">
        <f>('Executive_Summary(Worst)'!$I54/12)*(1+Expense_Increase3)^(DH$3-1)</f>
        <v>0</v>
      </c>
      <c r="DI57" s="124">
        <f>('Executive_Summary(Worst)'!$I54/12)*(1+Expense_Increase3)^(DI$3-1)</f>
        <v>0</v>
      </c>
      <c r="DJ57" s="124">
        <f>('Executive_Summary(Worst)'!$I54/12)*(1+Expense_Increase3)^(DJ$3-1)</f>
        <v>0</v>
      </c>
      <c r="DK57" s="124">
        <f>('Executive_Summary(Worst)'!$I54/12)*(1+Expense_Increase3)^(DK$3-1)</f>
        <v>0</v>
      </c>
      <c r="DL57" s="124">
        <f>('Executive_Summary(Worst)'!$I54/12)*(1+Expense_Increase3)^(DL$3-1)</f>
        <v>0</v>
      </c>
      <c r="DM57" s="124">
        <f>('Executive_Summary(Worst)'!$I54/12)*(1+Expense_Increase3)^(DM$3-1)</f>
        <v>0</v>
      </c>
      <c r="DN57" s="124">
        <f>('Executive_Summary(Worst)'!$I54/12)*(1+Expense_Increase3)^(DN$3-1)</f>
        <v>0</v>
      </c>
      <c r="DO57" s="124">
        <f>('Executive_Summary(Worst)'!$I54/12)*(1+Expense_Increase3)^(DO$3-1)</f>
        <v>0</v>
      </c>
      <c r="DP57" s="124">
        <f>('Executive_Summary(Worst)'!$I54/12)*(1+Expense_Increase3)^(DP$3-1)</f>
        <v>0</v>
      </c>
      <c r="DQ57" s="124">
        <f>('Executive_Summary(Worst)'!$I54/12)*(1+Expense_Increase3)^(DQ$3-1)</f>
        <v>0</v>
      </c>
      <c r="DR57" s="124">
        <f>('Executive_Summary(Worst)'!$I54/12)*(1+Expense_Increase3)^(DR$3-1)</f>
        <v>0</v>
      </c>
      <c r="DS57" s="124">
        <f>('Executive_Summary(Worst)'!$I54/12)*(1+Expense_Increase3)^(DS$3-1)</f>
        <v>0</v>
      </c>
      <c r="DT57" s="124">
        <f>('Executive_Summary(Worst)'!$I54/12)*(1+Expense_Increase3)^(DT$3-1)</f>
        <v>0</v>
      </c>
      <c r="DU57" s="124">
        <f>('Executive_Summary(Worst)'!$I54/12)*(1+Expense_Increase3)^(DU$3-1)</f>
        <v>0</v>
      </c>
      <c r="DV57" s="124">
        <f>('Executive_Summary(Worst)'!$I54/12)*(1+Expense_Increase3)^(DV$3-1)</f>
        <v>0</v>
      </c>
      <c r="DW57" s="124">
        <f>('Executive_Summary(Worst)'!$I54/12)*(1+Expense_Increase3)^(DW$3-1)</f>
        <v>0</v>
      </c>
      <c r="DX57" s="124">
        <f>('Executive_Summary(Worst)'!$I54/12)*(1+Expense_Increase3)^(DX$3-1)</f>
        <v>0</v>
      </c>
      <c r="DY57" s="124">
        <f>('Executive_Summary(Worst)'!$I54/12)*(1+Expense_Increase3)^(DY$3-1)</f>
        <v>0</v>
      </c>
      <c r="DZ57" s="124">
        <f>('Executive_Summary(Worst)'!$I54/12)*(1+Expense_Increase3)^(DZ$3-1)</f>
        <v>0</v>
      </c>
      <c r="EA57" s="124">
        <f>('Executive_Summary(Worst)'!$I54/12)*(1+Expense_Increase3)^(EA$3-1)</f>
        <v>0</v>
      </c>
      <c r="EB57" s="124">
        <f>('Executive_Summary(Worst)'!$I54/12)*(1+Expense_Increase3)^(EB$3-1)</f>
        <v>0</v>
      </c>
      <c r="EC57" s="124">
        <f>('Executive_Summary(Worst)'!$I54/12)*(1+Expense_Increase3)^(EC$3-1)</f>
        <v>0</v>
      </c>
      <c r="ED57" s="124">
        <f>('Executive_Summary(Worst)'!$I54/12)*(1+Expense_Increase3)^(ED$3-1)</f>
        <v>0</v>
      </c>
      <c r="EE57" s="124">
        <f>('Executive_Summary(Worst)'!$I54/12)*(1+Expense_Increase3)^(EE$3-1)</f>
        <v>0</v>
      </c>
      <c r="EF57" s="124">
        <f>('Executive_Summary(Worst)'!$I54/12)*(1+Expense_Increase3)^(EF$3-1)</f>
        <v>0</v>
      </c>
      <c r="EG57" s="124">
        <f>('Executive_Summary(Worst)'!$I54/12)*(1+Expense_Increase3)^(EG$3-1)</f>
        <v>0</v>
      </c>
      <c r="EH57" s="124">
        <f>('Executive_Summary(Worst)'!$I54/12)*(1+Expense_Increase3)^(EH$3-1)</f>
        <v>0</v>
      </c>
      <c r="EI57" s="124">
        <f>('Executive_Summary(Worst)'!$I54/12)*(1+Expense_Increase3)^(EI$3-1)</f>
        <v>0</v>
      </c>
      <c r="EJ57" s="124">
        <f>('Executive_Summary(Worst)'!$I54/12)*(1+Expense_Increase3)^(EJ$3-1)</f>
        <v>0</v>
      </c>
      <c r="EK57" s="124">
        <f>('Executive_Summary(Worst)'!$I54/12)*(1+Expense_Increase3)^(EK$3-1)</f>
        <v>0</v>
      </c>
      <c r="EL57" s="124">
        <f>('Executive_Summary(Worst)'!$I54/12)*(1+Expense_Increase3)^(EL$3-1)</f>
        <v>0</v>
      </c>
      <c r="EM57" s="124">
        <f>('Executive_Summary(Worst)'!$I54/12)*(1+Expense_Increase3)^(EM$3-1)</f>
        <v>0</v>
      </c>
      <c r="EN57" s="124">
        <f>('Executive_Summary(Worst)'!$I54/12)*(1+Expense_Increase3)^(EN$3-1)</f>
        <v>0</v>
      </c>
      <c r="EO57" s="124">
        <f>('Executive_Summary(Worst)'!$I54/12)*(1+Expense_Increase3)^(EO$3-1)</f>
        <v>0</v>
      </c>
      <c r="EP57" s="124">
        <f>('Executive_Summary(Worst)'!$I54/12)*(1+Expense_Increase3)^(EP$3-1)</f>
        <v>0</v>
      </c>
      <c r="EQ57" s="27"/>
    </row>
    <row r="58" spans="2:147" ht="15.75" customHeight="1" x14ac:dyDescent="0.2">
      <c r="B58" s="161" t="str">
        <f>Executive_Summary!F55</f>
        <v xml:space="preserve">Accounting Fees </v>
      </c>
      <c r="Z58" s="3"/>
      <c r="AA58" s="124">
        <f>('Executive_Summary(Worst)'!$I55/12)*(1+Expense_Increase3)^(AA$3-1)</f>
        <v>0</v>
      </c>
      <c r="AB58" s="124">
        <f>('Executive_Summary(Worst)'!$I55/12)*(1+Expense_Increase3)^(AB$3-1)</f>
        <v>0</v>
      </c>
      <c r="AC58" s="124">
        <f>('Executive_Summary(Worst)'!$I55/12)*(1+Expense_Increase3)^(AC$3-1)</f>
        <v>0</v>
      </c>
      <c r="AD58" s="124">
        <f>('Executive_Summary(Worst)'!$I55/12)*(1+Expense_Increase3)^(AD$3-1)</f>
        <v>0</v>
      </c>
      <c r="AE58" s="124">
        <f>('Executive_Summary(Worst)'!$I55/12)*(1+Expense_Increase3)^(AE$3-1)</f>
        <v>0</v>
      </c>
      <c r="AF58" s="124">
        <f>('Executive_Summary(Worst)'!$I55/12)*(1+Expense_Increase3)^(AF$3-1)</f>
        <v>0</v>
      </c>
      <c r="AG58" s="124">
        <f>('Executive_Summary(Worst)'!$I55/12)*(1+Expense_Increase3)^(AG$3-1)</f>
        <v>0</v>
      </c>
      <c r="AH58" s="124">
        <f>('Executive_Summary(Worst)'!$I55/12)*(1+Expense_Increase3)^(AH$3-1)</f>
        <v>0</v>
      </c>
      <c r="AI58" s="124">
        <f>('Executive_Summary(Worst)'!$I55/12)*(1+Expense_Increase3)^(AI$3-1)</f>
        <v>0</v>
      </c>
      <c r="AJ58" s="124">
        <f>('Executive_Summary(Worst)'!$I55/12)*(1+Expense_Increase3)^(AJ$3-1)</f>
        <v>0</v>
      </c>
      <c r="AK58" s="124">
        <f>('Executive_Summary(Worst)'!$I55/12)*(1+Expense_Increase3)^(AK$3-1)</f>
        <v>0</v>
      </c>
      <c r="AL58" s="124">
        <f>('Executive_Summary(Worst)'!$I55/12)*(1+Expense_Increase3)^(AL$3-1)</f>
        <v>0</v>
      </c>
      <c r="AM58" s="124">
        <f>('Executive_Summary(Worst)'!$I55/12)*(1+Expense_Increase3)^(AM$3-1)</f>
        <v>0</v>
      </c>
      <c r="AN58" s="124">
        <f>('Executive_Summary(Worst)'!$I55/12)*(1+Expense_Increase3)^(AN$3-1)</f>
        <v>0</v>
      </c>
      <c r="AO58" s="124">
        <f>('Executive_Summary(Worst)'!$I55/12)*(1+Expense_Increase3)^(AO$3-1)</f>
        <v>0</v>
      </c>
      <c r="AP58" s="124">
        <f>('Executive_Summary(Worst)'!$I55/12)*(1+Expense_Increase3)^(AP$3-1)</f>
        <v>0</v>
      </c>
      <c r="AQ58" s="124">
        <f>('Executive_Summary(Worst)'!$I55/12)*(1+Expense_Increase3)^(AQ$3-1)</f>
        <v>0</v>
      </c>
      <c r="AR58" s="124">
        <f>('Executive_Summary(Worst)'!$I55/12)*(1+Expense_Increase3)^(AR$3-1)</f>
        <v>0</v>
      </c>
      <c r="AS58" s="124">
        <f>('Executive_Summary(Worst)'!$I55/12)*(1+Expense_Increase3)^(AS$3-1)</f>
        <v>0</v>
      </c>
      <c r="AT58" s="124">
        <f>('Executive_Summary(Worst)'!$I55/12)*(1+Expense_Increase3)^(AT$3-1)</f>
        <v>0</v>
      </c>
      <c r="AU58" s="124">
        <f>('Executive_Summary(Worst)'!$I55/12)*(1+Expense_Increase3)^(AU$3-1)</f>
        <v>0</v>
      </c>
      <c r="AV58" s="124">
        <f>('Executive_Summary(Worst)'!$I55/12)*(1+Expense_Increase3)^(AV$3-1)</f>
        <v>0</v>
      </c>
      <c r="AW58" s="124">
        <f>('Executive_Summary(Worst)'!$I55/12)*(1+Expense_Increase3)^(AW$3-1)</f>
        <v>0</v>
      </c>
      <c r="AX58" s="124">
        <f>('Executive_Summary(Worst)'!$I55/12)*(1+Expense_Increase3)^(AX$3-1)</f>
        <v>0</v>
      </c>
      <c r="AY58" s="124">
        <f>('Executive_Summary(Worst)'!$I55/12)*(1+Expense_Increase3)^(AY$3-1)</f>
        <v>0</v>
      </c>
      <c r="AZ58" s="124">
        <f>('Executive_Summary(Worst)'!$I55/12)*(1+Expense_Increase3)^(AZ$3-1)</f>
        <v>0</v>
      </c>
      <c r="BA58" s="124">
        <f>('Executive_Summary(Worst)'!$I55/12)*(1+Expense_Increase3)^(BA$3-1)</f>
        <v>0</v>
      </c>
      <c r="BB58" s="124">
        <f>('Executive_Summary(Worst)'!$I55/12)*(1+Expense_Increase3)^(BB$3-1)</f>
        <v>0</v>
      </c>
      <c r="BC58" s="124">
        <f>('Executive_Summary(Worst)'!$I55/12)*(1+Expense_Increase3)^(BC$3-1)</f>
        <v>0</v>
      </c>
      <c r="BD58" s="124">
        <f>('Executive_Summary(Worst)'!$I55/12)*(1+Expense_Increase3)^(BD$3-1)</f>
        <v>0</v>
      </c>
      <c r="BE58" s="124">
        <f>('Executive_Summary(Worst)'!$I55/12)*(1+Expense_Increase3)^(BE$3-1)</f>
        <v>0</v>
      </c>
      <c r="BF58" s="124">
        <f>('Executive_Summary(Worst)'!$I55/12)*(1+Expense_Increase3)^(BF$3-1)</f>
        <v>0</v>
      </c>
      <c r="BG58" s="124">
        <f>('Executive_Summary(Worst)'!$I55/12)*(1+Expense_Increase3)^(BG$3-1)</f>
        <v>0</v>
      </c>
      <c r="BH58" s="124">
        <f>('Executive_Summary(Worst)'!$I55/12)*(1+Expense_Increase3)^(BH$3-1)</f>
        <v>0</v>
      </c>
      <c r="BI58" s="124">
        <f>('Executive_Summary(Worst)'!$I55/12)*(1+Expense_Increase3)^(BI$3-1)</f>
        <v>0</v>
      </c>
      <c r="BJ58" s="124">
        <f>('Executive_Summary(Worst)'!$I55/12)*(1+Expense_Increase3)^(BJ$3-1)</f>
        <v>0</v>
      </c>
      <c r="BK58" s="124">
        <f>('Executive_Summary(Worst)'!$I55/12)*(1+Expense_Increase3)^(BK$3-1)</f>
        <v>0</v>
      </c>
      <c r="BL58" s="124">
        <f>('Executive_Summary(Worst)'!$I55/12)*(1+Expense_Increase3)^(BL$3-1)</f>
        <v>0</v>
      </c>
      <c r="BM58" s="124">
        <f>('Executive_Summary(Worst)'!$I55/12)*(1+Expense_Increase3)^(BM$3-1)</f>
        <v>0</v>
      </c>
      <c r="BN58" s="124">
        <f>('Executive_Summary(Worst)'!$I55/12)*(1+Expense_Increase3)^(BN$3-1)</f>
        <v>0</v>
      </c>
      <c r="BO58" s="124">
        <f>('Executive_Summary(Worst)'!$I55/12)*(1+Expense_Increase3)^(BO$3-1)</f>
        <v>0</v>
      </c>
      <c r="BP58" s="124">
        <f>('Executive_Summary(Worst)'!$I55/12)*(1+Expense_Increase3)^(BP$3-1)</f>
        <v>0</v>
      </c>
      <c r="BQ58" s="124">
        <f>('Executive_Summary(Worst)'!$I55/12)*(1+Expense_Increase3)^(BQ$3-1)</f>
        <v>0</v>
      </c>
      <c r="BR58" s="124">
        <f>('Executive_Summary(Worst)'!$I55/12)*(1+Expense_Increase3)^(BR$3-1)</f>
        <v>0</v>
      </c>
      <c r="BS58" s="124">
        <f>('Executive_Summary(Worst)'!$I55/12)*(1+Expense_Increase3)^(BS$3-1)</f>
        <v>0</v>
      </c>
      <c r="BT58" s="124">
        <f>('Executive_Summary(Worst)'!$I55/12)*(1+Expense_Increase3)^(BT$3-1)</f>
        <v>0</v>
      </c>
      <c r="BU58" s="124">
        <f>('Executive_Summary(Worst)'!$I55/12)*(1+Expense_Increase3)^(BU$3-1)</f>
        <v>0</v>
      </c>
      <c r="BV58" s="124">
        <f>('Executive_Summary(Worst)'!$I55/12)*(1+Expense_Increase3)^(BV$3-1)</f>
        <v>0</v>
      </c>
      <c r="BW58" s="124">
        <f>('Executive_Summary(Worst)'!$I55/12)*(1+Expense_Increase3)^(BW$3-1)</f>
        <v>0</v>
      </c>
      <c r="BX58" s="124">
        <f>('Executive_Summary(Worst)'!$I55/12)*(1+Expense_Increase3)^(BX$3-1)</f>
        <v>0</v>
      </c>
      <c r="BY58" s="124">
        <f>('Executive_Summary(Worst)'!$I55/12)*(1+Expense_Increase3)^(BY$3-1)</f>
        <v>0</v>
      </c>
      <c r="BZ58" s="124">
        <f>('Executive_Summary(Worst)'!$I55/12)*(1+Expense_Increase3)^(BZ$3-1)</f>
        <v>0</v>
      </c>
      <c r="CA58" s="124">
        <f>('Executive_Summary(Worst)'!$I55/12)*(1+Expense_Increase3)^(CA$3-1)</f>
        <v>0</v>
      </c>
      <c r="CB58" s="124">
        <f>('Executive_Summary(Worst)'!$I55/12)*(1+Expense_Increase3)^(CB$3-1)</f>
        <v>0</v>
      </c>
      <c r="CC58" s="124">
        <f>('Executive_Summary(Worst)'!$I55/12)*(1+Expense_Increase3)^(CC$3-1)</f>
        <v>0</v>
      </c>
      <c r="CD58" s="124">
        <f>('Executive_Summary(Worst)'!$I55/12)*(1+Expense_Increase3)^(CD$3-1)</f>
        <v>0</v>
      </c>
      <c r="CE58" s="124">
        <f>('Executive_Summary(Worst)'!$I55/12)*(1+Expense_Increase3)^(CE$3-1)</f>
        <v>0</v>
      </c>
      <c r="CF58" s="124">
        <f>('Executive_Summary(Worst)'!$I55/12)*(1+Expense_Increase3)^(CF$3-1)</f>
        <v>0</v>
      </c>
      <c r="CG58" s="124">
        <f>('Executive_Summary(Worst)'!$I55/12)*(1+Expense_Increase3)^(CG$3-1)</f>
        <v>0</v>
      </c>
      <c r="CH58" s="124">
        <f>('Executive_Summary(Worst)'!$I55/12)*(1+Expense_Increase3)^(CH$3-1)</f>
        <v>0</v>
      </c>
      <c r="CI58" s="124">
        <f>('Executive_Summary(Worst)'!$I55/12)*(1+Expense_Increase3)^(CI$3-1)</f>
        <v>0</v>
      </c>
      <c r="CJ58" s="124">
        <f>('Executive_Summary(Worst)'!$I55/12)*(1+Expense_Increase3)^(CJ$3-1)</f>
        <v>0</v>
      </c>
      <c r="CK58" s="124">
        <f>('Executive_Summary(Worst)'!$I55/12)*(1+Expense_Increase3)^(CK$3-1)</f>
        <v>0</v>
      </c>
      <c r="CL58" s="124">
        <f>('Executive_Summary(Worst)'!$I55/12)*(1+Expense_Increase3)^(CL$3-1)</f>
        <v>0</v>
      </c>
      <c r="CM58" s="124">
        <f>('Executive_Summary(Worst)'!$I55/12)*(1+Expense_Increase3)^(CM$3-1)</f>
        <v>0</v>
      </c>
      <c r="CN58" s="124">
        <f>('Executive_Summary(Worst)'!$I55/12)*(1+Expense_Increase3)^(CN$3-1)</f>
        <v>0</v>
      </c>
      <c r="CO58" s="124">
        <f>('Executive_Summary(Worst)'!$I55/12)*(1+Expense_Increase3)^(CO$3-1)</f>
        <v>0</v>
      </c>
      <c r="CP58" s="124">
        <f>('Executive_Summary(Worst)'!$I55/12)*(1+Expense_Increase3)^(CP$3-1)</f>
        <v>0</v>
      </c>
      <c r="CQ58" s="124">
        <f>('Executive_Summary(Worst)'!$I55/12)*(1+Expense_Increase3)^(CQ$3-1)</f>
        <v>0</v>
      </c>
      <c r="CR58" s="124">
        <f>('Executive_Summary(Worst)'!$I55/12)*(1+Expense_Increase3)^(CR$3-1)</f>
        <v>0</v>
      </c>
      <c r="CS58" s="124">
        <f>('Executive_Summary(Worst)'!$I55/12)*(1+Expense_Increase3)^(CS$3-1)</f>
        <v>0</v>
      </c>
      <c r="CT58" s="124">
        <f>('Executive_Summary(Worst)'!$I55/12)*(1+Expense_Increase3)^(CT$3-1)</f>
        <v>0</v>
      </c>
      <c r="CU58" s="124">
        <f>('Executive_Summary(Worst)'!$I55/12)*(1+Expense_Increase3)^(CU$3-1)</f>
        <v>0</v>
      </c>
      <c r="CV58" s="124">
        <f>('Executive_Summary(Worst)'!$I55/12)*(1+Expense_Increase3)^(CV$3-1)</f>
        <v>0</v>
      </c>
      <c r="CW58" s="124">
        <f>('Executive_Summary(Worst)'!$I55/12)*(1+Expense_Increase3)^(CW$3-1)</f>
        <v>0</v>
      </c>
      <c r="CX58" s="124">
        <f>('Executive_Summary(Worst)'!$I55/12)*(1+Expense_Increase3)^(CX$3-1)</f>
        <v>0</v>
      </c>
      <c r="CY58" s="124">
        <f>('Executive_Summary(Worst)'!$I55/12)*(1+Expense_Increase3)^(CY$3-1)</f>
        <v>0</v>
      </c>
      <c r="CZ58" s="124">
        <f>('Executive_Summary(Worst)'!$I55/12)*(1+Expense_Increase3)^(CZ$3-1)</f>
        <v>0</v>
      </c>
      <c r="DA58" s="124">
        <f>('Executive_Summary(Worst)'!$I55/12)*(1+Expense_Increase3)^(DA$3-1)</f>
        <v>0</v>
      </c>
      <c r="DB58" s="124">
        <f>('Executive_Summary(Worst)'!$I55/12)*(1+Expense_Increase3)^(DB$3-1)</f>
        <v>0</v>
      </c>
      <c r="DC58" s="124">
        <f>('Executive_Summary(Worst)'!$I55/12)*(1+Expense_Increase3)^(DC$3-1)</f>
        <v>0</v>
      </c>
      <c r="DD58" s="124">
        <f>('Executive_Summary(Worst)'!$I55/12)*(1+Expense_Increase3)^(DD$3-1)</f>
        <v>0</v>
      </c>
      <c r="DE58" s="124">
        <f>('Executive_Summary(Worst)'!$I55/12)*(1+Expense_Increase3)^(DE$3-1)</f>
        <v>0</v>
      </c>
      <c r="DF58" s="124">
        <f>('Executive_Summary(Worst)'!$I55/12)*(1+Expense_Increase3)^(DF$3-1)</f>
        <v>0</v>
      </c>
      <c r="DG58" s="124">
        <f>('Executive_Summary(Worst)'!$I55/12)*(1+Expense_Increase3)^(DG$3-1)</f>
        <v>0</v>
      </c>
      <c r="DH58" s="124">
        <f>('Executive_Summary(Worst)'!$I55/12)*(1+Expense_Increase3)^(DH$3-1)</f>
        <v>0</v>
      </c>
      <c r="DI58" s="124">
        <f>('Executive_Summary(Worst)'!$I55/12)*(1+Expense_Increase3)^(DI$3-1)</f>
        <v>0</v>
      </c>
      <c r="DJ58" s="124">
        <f>('Executive_Summary(Worst)'!$I55/12)*(1+Expense_Increase3)^(DJ$3-1)</f>
        <v>0</v>
      </c>
      <c r="DK58" s="124">
        <f>('Executive_Summary(Worst)'!$I55/12)*(1+Expense_Increase3)^(DK$3-1)</f>
        <v>0</v>
      </c>
      <c r="DL58" s="124">
        <f>('Executive_Summary(Worst)'!$I55/12)*(1+Expense_Increase3)^(DL$3-1)</f>
        <v>0</v>
      </c>
      <c r="DM58" s="124">
        <f>('Executive_Summary(Worst)'!$I55/12)*(1+Expense_Increase3)^(DM$3-1)</f>
        <v>0</v>
      </c>
      <c r="DN58" s="124">
        <f>('Executive_Summary(Worst)'!$I55/12)*(1+Expense_Increase3)^(DN$3-1)</f>
        <v>0</v>
      </c>
      <c r="DO58" s="124">
        <f>('Executive_Summary(Worst)'!$I55/12)*(1+Expense_Increase3)^(DO$3-1)</f>
        <v>0</v>
      </c>
      <c r="DP58" s="124">
        <f>('Executive_Summary(Worst)'!$I55/12)*(1+Expense_Increase3)^(DP$3-1)</f>
        <v>0</v>
      </c>
      <c r="DQ58" s="124">
        <f>('Executive_Summary(Worst)'!$I55/12)*(1+Expense_Increase3)^(DQ$3-1)</f>
        <v>0</v>
      </c>
      <c r="DR58" s="124">
        <f>('Executive_Summary(Worst)'!$I55/12)*(1+Expense_Increase3)^(DR$3-1)</f>
        <v>0</v>
      </c>
      <c r="DS58" s="124">
        <f>('Executive_Summary(Worst)'!$I55/12)*(1+Expense_Increase3)^(DS$3-1)</f>
        <v>0</v>
      </c>
      <c r="DT58" s="124">
        <f>('Executive_Summary(Worst)'!$I55/12)*(1+Expense_Increase3)^(DT$3-1)</f>
        <v>0</v>
      </c>
      <c r="DU58" s="124">
        <f>('Executive_Summary(Worst)'!$I55/12)*(1+Expense_Increase3)^(DU$3-1)</f>
        <v>0</v>
      </c>
      <c r="DV58" s="124">
        <f>('Executive_Summary(Worst)'!$I55/12)*(1+Expense_Increase3)^(DV$3-1)</f>
        <v>0</v>
      </c>
      <c r="DW58" s="124">
        <f>('Executive_Summary(Worst)'!$I55/12)*(1+Expense_Increase3)^(DW$3-1)</f>
        <v>0</v>
      </c>
      <c r="DX58" s="124">
        <f>('Executive_Summary(Worst)'!$I55/12)*(1+Expense_Increase3)^(DX$3-1)</f>
        <v>0</v>
      </c>
      <c r="DY58" s="124">
        <f>('Executive_Summary(Worst)'!$I55/12)*(1+Expense_Increase3)^(DY$3-1)</f>
        <v>0</v>
      </c>
      <c r="DZ58" s="124">
        <f>('Executive_Summary(Worst)'!$I55/12)*(1+Expense_Increase3)^(DZ$3-1)</f>
        <v>0</v>
      </c>
      <c r="EA58" s="124">
        <f>('Executive_Summary(Worst)'!$I55/12)*(1+Expense_Increase3)^(EA$3-1)</f>
        <v>0</v>
      </c>
      <c r="EB58" s="124">
        <f>('Executive_Summary(Worst)'!$I55/12)*(1+Expense_Increase3)^(EB$3-1)</f>
        <v>0</v>
      </c>
      <c r="EC58" s="124">
        <f>('Executive_Summary(Worst)'!$I55/12)*(1+Expense_Increase3)^(EC$3-1)</f>
        <v>0</v>
      </c>
      <c r="ED58" s="124">
        <f>('Executive_Summary(Worst)'!$I55/12)*(1+Expense_Increase3)^(ED$3-1)</f>
        <v>0</v>
      </c>
      <c r="EE58" s="124">
        <f>('Executive_Summary(Worst)'!$I55/12)*(1+Expense_Increase3)^(EE$3-1)</f>
        <v>0</v>
      </c>
      <c r="EF58" s="124">
        <f>('Executive_Summary(Worst)'!$I55/12)*(1+Expense_Increase3)^(EF$3-1)</f>
        <v>0</v>
      </c>
      <c r="EG58" s="124">
        <f>('Executive_Summary(Worst)'!$I55/12)*(1+Expense_Increase3)^(EG$3-1)</f>
        <v>0</v>
      </c>
      <c r="EH58" s="124">
        <f>('Executive_Summary(Worst)'!$I55/12)*(1+Expense_Increase3)^(EH$3-1)</f>
        <v>0</v>
      </c>
      <c r="EI58" s="124">
        <f>('Executive_Summary(Worst)'!$I55/12)*(1+Expense_Increase3)^(EI$3-1)</f>
        <v>0</v>
      </c>
      <c r="EJ58" s="124">
        <f>('Executive_Summary(Worst)'!$I55/12)*(1+Expense_Increase3)^(EJ$3-1)</f>
        <v>0</v>
      </c>
      <c r="EK58" s="124">
        <f>('Executive_Summary(Worst)'!$I55/12)*(1+Expense_Increase3)^(EK$3-1)</f>
        <v>0</v>
      </c>
      <c r="EL58" s="124">
        <f>('Executive_Summary(Worst)'!$I55/12)*(1+Expense_Increase3)^(EL$3-1)</f>
        <v>0</v>
      </c>
      <c r="EM58" s="124">
        <f>('Executive_Summary(Worst)'!$I55/12)*(1+Expense_Increase3)^(EM$3-1)</f>
        <v>0</v>
      </c>
      <c r="EN58" s="124">
        <f>('Executive_Summary(Worst)'!$I55/12)*(1+Expense_Increase3)^(EN$3-1)</f>
        <v>0</v>
      </c>
      <c r="EO58" s="124">
        <f>('Executive_Summary(Worst)'!$I55/12)*(1+Expense_Increase3)^(EO$3-1)</f>
        <v>0</v>
      </c>
      <c r="EP58" s="124">
        <f>('Executive_Summary(Worst)'!$I55/12)*(1+Expense_Increase3)^(EP$3-1)</f>
        <v>0</v>
      </c>
      <c r="EQ58" s="27"/>
    </row>
    <row r="59" spans="2:147" ht="15.75" customHeight="1" x14ac:dyDescent="0.2">
      <c r="B59" s="161" t="str">
        <f>Executive_Summary!F56</f>
        <v xml:space="preserve">Software Fees </v>
      </c>
      <c r="Z59" s="3"/>
      <c r="AA59" s="124">
        <f>('Executive_Summary(Worst)'!$I56/12)*(1+Expense_Increase3)^(AA$3-1)</f>
        <v>0</v>
      </c>
      <c r="AB59" s="124">
        <f>('Executive_Summary(Worst)'!$I56/12)*(1+Expense_Increase3)^(AB$3-1)</f>
        <v>0</v>
      </c>
      <c r="AC59" s="124">
        <f>('Executive_Summary(Worst)'!$I56/12)*(1+Expense_Increase3)^(AC$3-1)</f>
        <v>0</v>
      </c>
      <c r="AD59" s="124">
        <f>('Executive_Summary(Worst)'!$I56/12)*(1+Expense_Increase3)^(AD$3-1)</f>
        <v>0</v>
      </c>
      <c r="AE59" s="124">
        <f>('Executive_Summary(Worst)'!$I56/12)*(1+Expense_Increase3)^(AE$3-1)</f>
        <v>0</v>
      </c>
      <c r="AF59" s="124">
        <f>('Executive_Summary(Worst)'!$I56/12)*(1+Expense_Increase3)^(AF$3-1)</f>
        <v>0</v>
      </c>
      <c r="AG59" s="124">
        <f>('Executive_Summary(Worst)'!$I56/12)*(1+Expense_Increase3)^(AG$3-1)</f>
        <v>0</v>
      </c>
      <c r="AH59" s="124">
        <f>('Executive_Summary(Worst)'!$I56/12)*(1+Expense_Increase3)^(AH$3-1)</f>
        <v>0</v>
      </c>
      <c r="AI59" s="124">
        <f>('Executive_Summary(Worst)'!$I56/12)*(1+Expense_Increase3)^(AI$3-1)</f>
        <v>0</v>
      </c>
      <c r="AJ59" s="124">
        <f>('Executive_Summary(Worst)'!$I56/12)*(1+Expense_Increase3)^(AJ$3-1)</f>
        <v>0</v>
      </c>
      <c r="AK59" s="124">
        <f>('Executive_Summary(Worst)'!$I56/12)*(1+Expense_Increase3)^(AK$3-1)</f>
        <v>0</v>
      </c>
      <c r="AL59" s="124">
        <f>('Executive_Summary(Worst)'!$I56/12)*(1+Expense_Increase3)^(AL$3-1)</f>
        <v>0</v>
      </c>
      <c r="AM59" s="124">
        <f>('Executive_Summary(Worst)'!$I56/12)*(1+Expense_Increase3)^(AM$3-1)</f>
        <v>0</v>
      </c>
      <c r="AN59" s="124">
        <f>('Executive_Summary(Worst)'!$I56/12)*(1+Expense_Increase3)^(AN$3-1)</f>
        <v>0</v>
      </c>
      <c r="AO59" s="124">
        <f>('Executive_Summary(Worst)'!$I56/12)*(1+Expense_Increase3)^(AO$3-1)</f>
        <v>0</v>
      </c>
      <c r="AP59" s="124">
        <f>('Executive_Summary(Worst)'!$I56/12)*(1+Expense_Increase3)^(AP$3-1)</f>
        <v>0</v>
      </c>
      <c r="AQ59" s="124">
        <f>('Executive_Summary(Worst)'!$I56/12)*(1+Expense_Increase3)^(AQ$3-1)</f>
        <v>0</v>
      </c>
      <c r="AR59" s="124">
        <f>('Executive_Summary(Worst)'!$I56/12)*(1+Expense_Increase3)^(AR$3-1)</f>
        <v>0</v>
      </c>
      <c r="AS59" s="124">
        <f>('Executive_Summary(Worst)'!$I56/12)*(1+Expense_Increase3)^(AS$3-1)</f>
        <v>0</v>
      </c>
      <c r="AT59" s="124">
        <f>('Executive_Summary(Worst)'!$I56/12)*(1+Expense_Increase3)^(AT$3-1)</f>
        <v>0</v>
      </c>
      <c r="AU59" s="124">
        <f>('Executive_Summary(Worst)'!$I56/12)*(1+Expense_Increase3)^(AU$3-1)</f>
        <v>0</v>
      </c>
      <c r="AV59" s="124">
        <f>('Executive_Summary(Worst)'!$I56/12)*(1+Expense_Increase3)^(AV$3-1)</f>
        <v>0</v>
      </c>
      <c r="AW59" s="124">
        <f>('Executive_Summary(Worst)'!$I56/12)*(1+Expense_Increase3)^(AW$3-1)</f>
        <v>0</v>
      </c>
      <c r="AX59" s="124">
        <f>('Executive_Summary(Worst)'!$I56/12)*(1+Expense_Increase3)^(AX$3-1)</f>
        <v>0</v>
      </c>
      <c r="AY59" s="124">
        <f>('Executive_Summary(Worst)'!$I56/12)*(1+Expense_Increase3)^(AY$3-1)</f>
        <v>0</v>
      </c>
      <c r="AZ59" s="124">
        <f>('Executive_Summary(Worst)'!$I56/12)*(1+Expense_Increase3)^(AZ$3-1)</f>
        <v>0</v>
      </c>
      <c r="BA59" s="124">
        <f>('Executive_Summary(Worst)'!$I56/12)*(1+Expense_Increase3)^(BA$3-1)</f>
        <v>0</v>
      </c>
      <c r="BB59" s="124">
        <f>('Executive_Summary(Worst)'!$I56/12)*(1+Expense_Increase3)^(BB$3-1)</f>
        <v>0</v>
      </c>
      <c r="BC59" s="124">
        <f>('Executive_Summary(Worst)'!$I56/12)*(1+Expense_Increase3)^(BC$3-1)</f>
        <v>0</v>
      </c>
      <c r="BD59" s="124">
        <f>('Executive_Summary(Worst)'!$I56/12)*(1+Expense_Increase3)^(BD$3-1)</f>
        <v>0</v>
      </c>
      <c r="BE59" s="124">
        <f>('Executive_Summary(Worst)'!$I56/12)*(1+Expense_Increase3)^(BE$3-1)</f>
        <v>0</v>
      </c>
      <c r="BF59" s="124">
        <f>('Executive_Summary(Worst)'!$I56/12)*(1+Expense_Increase3)^(BF$3-1)</f>
        <v>0</v>
      </c>
      <c r="BG59" s="124">
        <f>('Executive_Summary(Worst)'!$I56/12)*(1+Expense_Increase3)^(BG$3-1)</f>
        <v>0</v>
      </c>
      <c r="BH59" s="124">
        <f>('Executive_Summary(Worst)'!$I56/12)*(1+Expense_Increase3)^(BH$3-1)</f>
        <v>0</v>
      </c>
      <c r="BI59" s="124">
        <f>('Executive_Summary(Worst)'!$I56/12)*(1+Expense_Increase3)^(BI$3-1)</f>
        <v>0</v>
      </c>
      <c r="BJ59" s="124">
        <f>('Executive_Summary(Worst)'!$I56/12)*(1+Expense_Increase3)^(BJ$3-1)</f>
        <v>0</v>
      </c>
      <c r="BK59" s="124">
        <f>('Executive_Summary(Worst)'!$I56/12)*(1+Expense_Increase3)^(BK$3-1)</f>
        <v>0</v>
      </c>
      <c r="BL59" s="124">
        <f>('Executive_Summary(Worst)'!$I56/12)*(1+Expense_Increase3)^(BL$3-1)</f>
        <v>0</v>
      </c>
      <c r="BM59" s="124">
        <f>('Executive_Summary(Worst)'!$I56/12)*(1+Expense_Increase3)^(BM$3-1)</f>
        <v>0</v>
      </c>
      <c r="BN59" s="124">
        <f>('Executive_Summary(Worst)'!$I56/12)*(1+Expense_Increase3)^(BN$3-1)</f>
        <v>0</v>
      </c>
      <c r="BO59" s="124">
        <f>('Executive_Summary(Worst)'!$I56/12)*(1+Expense_Increase3)^(BO$3-1)</f>
        <v>0</v>
      </c>
      <c r="BP59" s="124">
        <f>('Executive_Summary(Worst)'!$I56/12)*(1+Expense_Increase3)^(BP$3-1)</f>
        <v>0</v>
      </c>
      <c r="BQ59" s="124">
        <f>('Executive_Summary(Worst)'!$I56/12)*(1+Expense_Increase3)^(BQ$3-1)</f>
        <v>0</v>
      </c>
      <c r="BR59" s="124">
        <f>('Executive_Summary(Worst)'!$I56/12)*(1+Expense_Increase3)^(BR$3-1)</f>
        <v>0</v>
      </c>
      <c r="BS59" s="124">
        <f>('Executive_Summary(Worst)'!$I56/12)*(1+Expense_Increase3)^(BS$3-1)</f>
        <v>0</v>
      </c>
      <c r="BT59" s="124">
        <f>('Executive_Summary(Worst)'!$I56/12)*(1+Expense_Increase3)^(BT$3-1)</f>
        <v>0</v>
      </c>
      <c r="BU59" s="124">
        <f>('Executive_Summary(Worst)'!$I56/12)*(1+Expense_Increase3)^(BU$3-1)</f>
        <v>0</v>
      </c>
      <c r="BV59" s="124">
        <f>('Executive_Summary(Worst)'!$I56/12)*(1+Expense_Increase3)^(BV$3-1)</f>
        <v>0</v>
      </c>
      <c r="BW59" s="124">
        <f>('Executive_Summary(Worst)'!$I56/12)*(1+Expense_Increase3)^(BW$3-1)</f>
        <v>0</v>
      </c>
      <c r="BX59" s="124">
        <f>('Executive_Summary(Worst)'!$I56/12)*(1+Expense_Increase3)^(BX$3-1)</f>
        <v>0</v>
      </c>
      <c r="BY59" s="124">
        <f>('Executive_Summary(Worst)'!$I56/12)*(1+Expense_Increase3)^(BY$3-1)</f>
        <v>0</v>
      </c>
      <c r="BZ59" s="124">
        <f>('Executive_Summary(Worst)'!$I56/12)*(1+Expense_Increase3)^(BZ$3-1)</f>
        <v>0</v>
      </c>
      <c r="CA59" s="124">
        <f>('Executive_Summary(Worst)'!$I56/12)*(1+Expense_Increase3)^(CA$3-1)</f>
        <v>0</v>
      </c>
      <c r="CB59" s="124">
        <f>('Executive_Summary(Worst)'!$I56/12)*(1+Expense_Increase3)^(CB$3-1)</f>
        <v>0</v>
      </c>
      <c r="CC59" s="124">
        <f>('Executive_Summary(Worst)'!$I56/12)*(1+Expense_Increase3)^(CC$3-1)</f>
        <v>0</v>
      </c>
      <c r="CD59" s="124">
        <f>('Executive_Summary(Worst)'!$I56/12)*(1+Expense_Increase3)^(CD$3-1)</f>
        <v>0</v>
      </c>
      <c r="CE59" s="124">
        <f>('Executive_Summary(Worst)'!$I56/12)*(1+Expense_Increase3)^(CE$3-1)</f>
        <v>0</v>
      </c>
      <c r="CF59" s="124">
        <f>('Executive_Summary(Worst)'!$I56/12)*(1+Expense_Increase3)^(CF$3-1)</f>
        <v>0</v>
      </c>
      <c r="CG59" s="124">
        <f>('Executive_Summary(Worst)'!$I56/12)*(1+Expense_Increase3)^(CG$3-1)</f>
        <v>0</v>
      </c>
      <c r="CH59" s="124">
        <f>('Executive_Summary(Worst)'!$I56/12)*(1+Expense_Increase3)^(CH$3-1)</f>
        <v>0</v>
      </c>
      <c r="CI59" s="124">
        <f>('Executive_Summary(Worst)'!$I56/12)*(1+Expense_Increase3)^(CI$3-1)</f>
        <v>0</v>
      </c>
      <c r="CJ59" s="124">
        <f>('Executive_Summary(Worst)'!$I56/12)*(1+Expense_Increase3)^(CJ$3-1)</f>
        <v>0</v>
      </c>
      <c r="CK59" s="124">
        <f>('Executive_Summary(Worst)'!$I56/12)*(1+Expense_Increase3)^(CK$3-1)</f>
        <v>0</v>
      </c>
      <c r="CL59" s="124">
        <f>('Executive_Summary(Worst)'!$I56/12)*(1+Expense_Increase3)^(CL$3-1)</f>
        <v>0</v>
      </c>
      <c r="CM59" s="124">
        <f>('Executive_Summary(Worst)'!$I56/12)*(1+Expense_Increase3)^(CM$3-1)</f>
        <v>0</v>
      </c>
      <c r="CN59" s="124">
        <f>('Executive_Summary(Worst)'!$I56/12)*(1+Expense_Increase3)^(CN$3-1)</f>
        <v>0</v>
      </c>
      <c r="CO59" s="124">
        <f>('Executive_Summary(Worst)'!$I56/12)*(1+Expense_Increase3)^(CO$3-1)</f>
        <v>0</v>
      </c>
      <c r="CP59" s="124">
        <f>('Executive_Summary(Worst)'!$I56/12)*(1+Expense_Increase3)^(CP$3-1)</f>
        <v>0</v>
      </c>
      <c r="CQ59" s="124">
        <f>('Executive_Summary(Worst)'!$I56/12)*(1+Expense_Increase3)^(CQ$3-1)</f>
        <v>0</v>
      </c>
      <c r="CR59" s="124">
        <f>('Executive_Summary(Worst)'!$I56/12)*(1+Expense_Increase3)^(CR$3-1)</f>
        <v>0</v>
      </c>
      <c r="CS59" s="124">
        <f>('Executive_Summary(Worst)'!$I56/12)*(1+Expense_Increase3)^(CS$3-1)</f>
        <v>0</v>
      </c>
      <c r="CT59" s="124">
        <f>('Executive_Summary(Worst)'!$I56/12)*(1+Expense_Increase3)^(CT$3-1)</f>
        <v>0</v>
      </c>
      <c r="CU59" s="124">
        <f>('Executive_Summary(Worst)'!$I56/12)*(1+Expense_Increase3)^(CU$3-1)</f>
        <v>0</v>
      </c>
      <c r="CV59" s="124">
        <f>('Executive_Summary(Worst)'!$I56/12)*(1+Expense_Increase3)^(CV$3-1)</f>
        <v>0</v>
      </c>
      <c r="CW59" s="124">
        <f>('Executive_Summary(Worst)'!$I56/12)*(1+Expense_Increase3)^(CW$3-1)</f>
        <v>0</v>
      </c>
      <c r="CX59" s="124">
        <f>('Executive_Summary(Worst)'!$I56/12)*(1+Expense_Increase3)^(CX$3-1)</f>
        <v>0</v>
      </c>
      <c r="CY59" s="124">
        <f>('Executive_Summary(Worst)'!$I56/12)*(1+Expense_Increase3)^(CY$3-1)</f>
        <v>0</v>
      </c>
      <c r="CZ59" s="124">
        <f>('Executive_Summary(Worst)'!$I56/12)*(1+Expense_Increase3)^(CZ$3-1)</f>
        <v>0</v>
      </c>
      <c r="DA59" s="124">
        <f>('Executive_Summary(Worst)'!$I56/12)*(1+Expense_Increase3)^(DA$3-1)</f>
        <v>0</v>
      </c>
      <c r="DB59" s="124">
        <f>('Executive_Summary(Worst)'!$I56/12)*(1+Expense_Increase3)^(DB$3-1)</f>
        <v>0</v>
      </c>
      <c r="DC59" s="124">
        <f>('Executive_Summary(Worst)'!$I56/12)*(1+Expense_Increase3)^(DC$3-1)</f>
        <v>0</v>
      </c>
      <c r="DD59" s="124">
        <f>('Executive_Summary(Worst)'!$I56/12)*(1+Expense_Increase3)^(DD$3-1)</f>
        <v>0</v>
      </c>
      <c r="DE59" s="124">
        <f>('Executive_Summary(Worst)'!$I56/12)*(1+Expense_Increase3)^(DE$3-1)</f>
        <v>0</v>
      </c>
      <c r="DF59" s="124">
        <f>('Executive_Summary(Worst)'!$I56/12)*(1+Expense_Increase3)^(DF$3-1)</f>
        <v>0</v>
      </c>
      <c r="DG59" s="124">
        <f>('Executive_Summary(Worst)'!$I56/12)*(1+Expense_Increase3)^(DG$3-1)</f>
        <v>0</v>
      </c>
      <c r="DH59" s="124">
        <f>('Executive_Summary(Worst)'!$I56/12)*(1+Expense_Increase3)^(DH$3-1)</f>
        <v>0</v>
      </c>
      <c r="DI59" s="124">
        <f>('Executive_Summary(Worst)'!$I56/12)*(1+Expense_Increase3)^(DI$3-1)</f>
        <v>0</v>
      </c>
      <c r="DJ59" s="124">
        <f>('Executive_Summary(Worst)'!$I56/12)*(1+Expense_Increase3)^(DJ$3-1)</f>
        <v>0</v>
      </c>
      <c r="DK59" s="124">
        <f>('Executive_Summary(Worst)'!$I56/12)*(1+Expense_Increase3)^(DK$3-1)</f>
        <v>0</v>
      </c>
      <c r="DL59" s="124">
        <f>('Executive_Summary(Worst)'!$I56/12)*(1+Expense_Increase3)^(DL$3-1)</f>
        <v>0</v>
      </c>
      <c r="DM59" s="124">
        <f>('Executive_Summary(Worst)'!$I56/12)*(1+Expense_Increase3)^(DM$3-1)</f>
        <v>0</v>
      </c>
      <c r="DN59" s="124">
        <f>('Executive_Summary(Worst)'!$I56/12)*(1+Expense_Increase3)^(DN$3-1)</f>
        <v>0</v>
      </c>
      <c r="DO59" s="124">
        <f>('Executive_Summary(Worst)'!$I56/12)*(1+Expense_Increase3)^(DO$3-1)</f>
        <v>0</v>
      </c>
      <c r="DP59" s="124">
        <f>('Executive_Summary(Worst)'!$I56/12)*(1+Expense_Increase3)^(DP$3-1)</f>
        <v>0</v>
      </c>
      <c r="DQ59" s="124">
        <f>('Executive_Summary(Worst)'!$I56/12)*(1+Expense_Increase3)^(DQ$3-1)</f>
        <v>0</v>
      </c>
      <c r="DR59" s="124">
        <f>('Executive_Summary(Worst)'!$I56/12)*(1+Expense_Increase3)^(DR$3-1)</f>
        <v>0</v>
      </c>
      <c r="DS59" s="124">
        <f>('Executive_Summary(Worst)'!$I56/12)*(1+Expense_Increase3)^(DS$3-1)</f>
        <v>0</v>
      </c>
      <c r="DT59" s="124">
        <f>('Executive_Summary(Worst)'!$I56/12)*(1+Expense_Increase3)^(DT$3-1)</f>
        <v>0</v>
      </c>
      <c r="DU59" s="124">
        <f>('Executive_Summary(Worst)'!$I56/12)*(1+Expense_Increase3)^(DU$3-1)</f>
        <v>0</v>
      </c>
      <c r="DV59" s="124">
        <f>('Executive_Summary(Worst)'!$I56/12)*(1+Expense_Increase3)^(DV$3-1)</f>
        <v>0</v>
      </c>
      <c r="DW59" s="124">
        <f>('Executive_Summary(Worst)'!$I56/12)*(1+Expense_Increase3)^(DW$3-1)</f>
        <v>0</v>
      </c>
      <c r="DX59" s="124">
        <f>('Executive_Summary(Worst)'!$I56/12)*(1+Expense_Increase3)^(DX$3-1)</f>
        <v>0</v>
      </c>
      <c r="DY59" s="124">
        <f>('Executive_Summary(Worst)'!$I56/12)*(1+Expense_Increase3)^(DY$3-1)</f>
        <v>0</v>
      </c>
      <c r="DZ59" s="124">
        <f>('Executive_Summary(Worst)'!$I56/12)*(1+Expense_Increase3)^(DZ$3-1)</f>
        <v>0</v>
      </c>
      <c r="EA59" s="124">
        <f>('Executive_Summary(Worst)'!$I56/12)*(1+Expense_Increase3)^(EA$3-1)</f>
        <v>0</v>
      </c>
      <c r="EB59" s="124">
        <f>('Executive_Summary(Worst)'!$I56/12)*(1+Expense_Increase3)^(EB$3-1)</f>
        <v>0</v>
      </c>
      <c r="EC59" s="124">
        <f>('Executive_Summary(Worst)'!$I56/12)*(1+Expense_Increase3)^(EC$3-1)</f>
        <v>0</v>
      </c>
      <c r="ED59" s="124">
        <f>('Executive_Summary(Worst)'!$I56/12)*(1+Expense_Increase3)^(ED$3-1)</f>
        <v>0</v>
      </c>
      <c r="EE59" s="124">
        <f>('Executive_Summary(Worst)'!$I56/12)*(1+Expense_Increase3)^(EE$3-1)</f>
        <v>0</v>
      </c>
      <c r="EF59" s="124">
        <f>('Executive_Summary(Worst)'!$I56/12)*(1+Expense_Increase3)^(EF$3-1)</f>
        <v>0</v>
      </c>
      <c r="EG59" s="124">
        <f>('Executive_Summary(Worst)'!$I56/12)*(1+Expense_Increase3)^(EG$3-1)</f>
        <v>0</v>
      </c>
      <c r="EH59" s="124">
        <f>('Executive_Summary(Worst)'!$I56/12)*(1+Expense_Increase3)^(EH$3-1)</f>
        <v>0</v>
      </c>
      <c r="EI59" s="124">
        <f>('Executive_Summary(Worst)'!$I56/12)*(1+Expense_Increase3)^(EI$3-1)</f>
        <v>0</v>
      </c>
      <c r="EJ59" s="124">
        <f>('Executive_Summary(Worst)'!$I56/12)*(1+Expense_Increase3)^(EJ$3-1)</f>
        <v>0</v>
      </c>
      <c r="EK59" s="124">
        <f>('Executive_Summary(Worst)'!$I56/12)*(1+Expense_Increase3)^(EK$3-1)</f>
        <v>0</v>
      </c>
      <c r="EL59" s="124">
        <f>('Executive_Summary(Worst)'!$I56/12)*(1+Expense_Increase3)^(EL$3-1)</f>
        <v>0</v>
      </c>
      <c r="EM59" s="124">
        <f>('Executive_Summary(Worst)'!$I56/12)*(1+Expense_Increase3)^(EM$3-1)</f>
        <v>0</v>
      </c>
      <c r="EN59" s="124">
        <f>('Executive_Summary(Worst)'!$I56/12)*(1+Expense_Increase3)^(EN$3-1)</f>
        <v>0</v>
      </c>
      <c r="EO59" s="124">
        <f>('Executive_Summary(Worst)'!$I56/12)*(1+Expense_Increase3)^(EO$3-1)</f>
        <v>0</v>
      </c>
      <c r="EP59" s="124">
        <f>('Executive_Summary(Worst)'!$I56/12)*(1+Expense_Increase3)^(EP$3-1)</f>
        <v>0</v>
      </c>
      <c r="EQ59" s="27"/>
    </row>
    <row r="60" spans="2:147" ht="15.75" customHeight="1" x14ac:dyDescent="0.2">
      <c r="B60" s="161" t="str">
        <f>Executive_Summary!F57</f>
        <v xml:space="preserve">Office Supplies </v>
      </c>
      <c r="Z60" s="3"/>
      <c r="AA60" s="124">
        <f>('Executive_Summary(Worst)'!$I57/12)*(1+Expense_Increase3)^(AA$3-1)</f>
        <v>0</v>
      </c>
      <c r="AB60" s="124">
        <f>('Executive_Summary(Worst)'!$I57/12)*(1+Expense_Increase3)^(AB$3-1)</f>
        <v>0</v>
      </c>
      <c r="AC60" s="124">
        <f>('Executive_Summary(Worst)'!$I57/12)*(1+Expense_Increase3)^(AC$3-1)</f>
        <v>0</v>
      </c>
      <c r="AD60" s="124">
        <f>('Executive_Summary(Worst)'!$I57/12)*(1+Expense_Increase3)^(AD$3-1)</f>
        <v>0</v>
      </c>
      <c r="AE60" s="124">
        <f>('Executive_Summary(Worst)'!$I57/12)*(1+Expense_Increase3)^(AE$3-1)</f>
        <v>0</v>
      </c>
      <c r="AF60" s="124">
        <f>('Executive_Summary(Worst)'!$I57/12)*(1+Expense_Increase3)^(AF$3-1)</f>
        <v>0</v>
      </c>
      <c r="AG60" s="124">
        <f>('Executive_Summary(Worst)'!$I57/12)*(1+Expense_Increase3)^(AG$3-1)</f>
        <v>0</v>
      </c>
      <c r="AH60" s="124">
        <f>('Executive_Summary(Worst)'!$I57/12)*(1+Expense_Increase3)^(AH$3-1)</f>
        <v>0</v>
      </c>
      <c r="AI60" s="124">
        <f>('Executive_Summary(Worst)'!$I57/12)*(1+Expense_Increase3)^(AI$3-1)</f>
        <v>0</v>
      </c>
      <c r="AJ60" s="124">
        <f>('Executive_Summary(Worst)'!$I57/12)*(1+Expense_Increase3)^(AJ$3-1)</f>
        <v>0</v>
      </c>
      <c r="AK60" s="124">
        <f>('Executive_Summary(Worst)'!$I57/12)*(1+Expense_Increase3)^(AK$3-1)</f>
        <v>0</v>
      </c>
      <c r="AL60" s="124">
        <f>('Executive_Summary(Worst)'!$I57/12)*(1+Expense_Increase3)^(AL$3-1)</f>
        <v>0</v>
      </c>
      <c r="AM60" s="124">
        <f>('Executive_Summary(Worst)'!$I57/12)*(1+Expense_Increase3)^(AM$3-1)</f>
        <v>0</v>
      </c>
      <c r="AN60" s="124">
        <f>('Executive_Summary(Worst)'!$I57/12)*(1+Expense_Increase3)^(AN$3-1)</f>
        <v>0</v>
      </c>
      <c r="AO60" s="124">
        <f>('Executive_Summary(Worst)'!$I57/12)*(1+Expense_Increase3)^(AO$3-1)</f>
        <v>0</v>
      </c>
      <c r="AP60" s="124">
        <f>('Executive_Summary(Worst)'!$I57/12)*(1+Expense_Increase3)^(AP$3-1)</f>
        <v>0</v>
      </c>
      <c r="AQ60" s="124">
        <f>('Executive_Summary(Worst)'!$I57/12)*(1+Expense_Increase3)^(AQ$3-1)</f>
        <v>0</v>
      </c>
      <c r="AR60" s="124">
        <f>('Executive_Summary(Worst)'!$I57/12)*(1+Expense_Increase3)^(AR$3-1)</f>
        <v>0</v>
      </c>
      <c r="AS60" s="124">
        <f>('Executive_Summary(Worst)'!$I57/12)*(1+Expense_Increase3)^(AS$3-1)</f>
        <v>0</v>
      </c>
      <c r="AT60" s="124">
        <f>('Executive_Summary(Worst)'!$I57/12)*(1+Expense_Increase3)^(AT$3-1)</f>
        <v>0</v>
      </c>
      <c r="AU60" s="124">
        <f>('Executive_Summary(Worst)'!$I57/12)*(1+Expense_Increase3)^(AU$3-1)</f>
        <v>0</v>
      </c>
      <c r="AV60" s="124">
        <f>('Executive_Summary(Worst)'!$I57/12)*(1+Expense_Increase3)^(AV$3-1)</f>
        <v>0</v>
      </c>
      <c r="AW60" s="124">
        <f>('Executive_Summary(Worst)'!$I57/12)*(1+Expense_Increase3)^(AW$3-1)</f>
        <v>0</v>
      </c>
      <c r="AX60" s="124">
        <f>('Executive_Summary(Worst)'!$I57/12)*(1+Expense_Increase3)^(AX$3-1)</f>
        <v>0</v>
      </c>
      <c r="AY60" s="124">
        <f>('Executive_Summary(Worst)'!$I57/12)*(1+Expense_Increase3)^(AY$3-1)</f>
        <v>0</v>
      </c>
      <c r="AZ60" s="124">
        <f>('Executive_Summary(Worst)'!$I57/12)*(1+Expense_Increase3)^(AZ$3-1)</f>
        <v>0</v>
      </c>
      <c r="BA60" s="124">
        <f>('Executive_Summary(Worst)'!$I57/12)*(1+Expense_Increase3)^(BA$3-1)</f>
        <v>0</v>
      </c>
      <c r="BB60" s="124">
        <f>('Executive_Summary(Worst)'!$I57/12)*(1+Expense_Increase3)^(BB$3-1)</f>
        <v>0</v>
      </c>
      <c r="BC60" s="124">
        <f>('Executive_Summary(Worst)'!$I57/12)*(1+Expense_Increase3)^(BC$3-1)</f>
        <v>0</v>
      </c>
      <c r="BD60" s="124">
        <f>('Executive_Summary(Worst)'!$I57/12)*(1+Expense_Increase3)^(BD$3-1)</f>
        <v>0</v>
      </c>
      <c r="BE60" s="124">
        <f>('Executive_Summary(Worst)'!$I57/12)*(1+Expense_Increase3)^(BE$3-1)</f>
        <v>0</v>
      </c>
      <c r="BF60" s="124">
        <f>('Executive_Summary(Worst)'!$I57/12)*(1+Expense_Increase3)^(BF$3-1)</f>
        <v>0</v>
      </c>
      <c r="BG60" s="124">
        <f>('Executive_Summary(Worst)'!$I57/12)*(1+Expense_Increase3)^(BG$3-1)</f>
        <v>0</v>
      </c>
      <c r="BH60" s="124">
        <f>('Executive_Summary(Worst)'!$I57/12)*(1+Expense_Increase3)^(BH$3-1)</f>
        <v>0</v>
      </c>
      <c r="BI60" s="124">
        <f>('Executive_Summary(Worst)'!$I57/12)*(1+Expense_Increase3)^(BI$3-1)</f>
        <v>0</v>
      </c>
      <c r="BJ60" s="124">
        <f>('Executive_Summary(Worst)'!$I57/12)*(1+Expense_Increase3)^(BJ$3-1)</f>
        <v>0</v>
      </c>
      <c r="BK60" s="124">
        <f>('Executive_Summary(Worst)'!$I57/12)*(1+Expense_Increase3)^(BK$3-1)</f>
        <v>0</v>
      </c>
      <c r="BL60" s="124">
        <f>('Executive_Summary(Worst)'!$I57/12)*(1+Expense_Increase3)^(BL$3-1)</f>
        <v>0</v>
      </c>
      <c r="BM60" s="124">
        <f>('Executive_Summary(Worst)'!$I57/12)*(1+Expense_Increase3)^(BM$3-1)</f>
        <v>0</v>
      </c>
      <c r="BN60" s="124">
        <f>('Executive_Summary(Worst)'!$I57/12)*(1+Expense_Increase3)^(BN$3-1)</f>
        <v>0</v>
      </c>
      <c r="BO60" s="124">
        <f>('Executive_Summary(Worst)'!$I57/12)*(1+Expense_Increase3)^(BO$3-1)</f>
        <v>0</v>
      </c>
      <c r="BP60" s="124">
        <f>('Executive_Summary(Worst)'!$I57/12)*(1+Expense_Increase3)^(BP$3-1)</f>
        <v>0</v>
      </c>
      <c r="BQ60" s="124">
        <f>('Executive_Summary(Worst)'!$I57/12)*(1+Expense_Increase3)^(BQ$3-1)</f>
        <v>0</v>
      </c>
      <c r="BR60" s="124">
        <f>('Executive_Summary(Worst)'!$I57/12)*(1+Expense_Increase3)^(BR$3-1)</f>
        <v>0</v>
      </c>
      <c r="BS60" s="124">
        <f>('Executive_Summary(Worst)'!$I57/12)*(1+Expense_Increase3)^(BS$3-1)</f>
        <v>0</v>
      </c>
      <c r="BT60" s="124">
        <f>('Executive_Summary(Worst)'!$I57/12)*(1+Expense_Increase3)^(BT$3-1)</f>
        <v>0</v>
      </c>
      <c r="BU60" s="124">
        <f>('Executive_Summary(Worst)'!$I57/12)*(1+Expense_Increase3)^(BU$3-1)</f>
        <v>0</v>
      </c>
      <c r="BV60" s="124">
        <f>('Executive_Summary(Worst)'!$I57/12)*(1+Expense_Increase3)^(BV$3-1)</f>
        <v>0</v>
      </c>
      <c r="BW60" s="124">
        <f>('Executive_Summary(Worst)'!$I57/12)*(1+Expense_Increase3)^(BW$3-1)</f>
        <v>0</v>
      </c>
      <c r="BX60" s="124">
        <f>('Executive_Summary(Worst)'!$I57/12)*(1+Expense_Increase3)^(BX$3-1)</f>
        <v>0</v>
      </c>
      <c r="BY60" s="124">
        <f>('Executive_Summary(Worst)'!$I57/12)*(1+Expense_Increase3)^(BY$3-1)</f>
        <v>0</v>
      </c>
      <c r="BZ60" s="124">
        <f>('Executive_Summary(Worst)'!$I57/12)*(1+Expense_Increase3)^(BZ$3-1)</f>
        <v>0</v>
      </c>
      <c r="CA60" s="124">
        <f>('Executive_Summary(Worst)'!$I57/12)*(1+Expense_Increase3)^(CA$3-1)</f>
        <v>0</v>
      </c>
      <c r="CB60" s="124">
        <f>('Executive_Summary(Worst)'!$I57/12)*(1+Expense_Increase3)^(CB$3-1)</f>
        <v>0</v>
      </c>
      <c r="CC60" s="124">
        <f>('Executive_Summary(Worst)'!$I57/12)*(1+Expense_Increase3)^(CC$3-1)</f>
        <v>0</v>
      </c>
      <c r="CD60" s="124">
        <f>('Executive_Summary(Worst)'!$I57/12)*(1+Expense_Increase3)^(CD$3-1)</f>
        <v>0</v>
      </c>
      <c r="CE60" s="124">
        <f>('Executive_Summary(Worst)'!$I57/12)*(1+Expense_Increase3)^(CE$3-1)</f>
        <v>0</v>
      </c>
      <c r="CF60" s="124">
        <f>('Executive_Summary(Worst)'!$I57/12)*(1+Expense_Increase3)^(CF$3-1)</f>
        <v>0</v>
      </c>
      <c r="CG60" s="124">
        <f>('Executive_Summary(Worst)'!$I57/12)*(1+Expense_Increase3)^(CG$3-1)</f>
        <v>0</v>
      </c>
      <c r="CH60" s="124">
        <f>('Executive_Summary(Worst)'!$I57/12)*(1+Expense_Increase3)^(CH$3-1)</f>
        <v>0</v>
      </c>
      <c r="CI60" s="124">
        <f>('Executive_Summary(Worst)'!$I57/12)*(1+Expense_Increase3)^(CI$3-1)</f>
        <v>0</v>
      </c>
      <c r="CJ60" s="124">
        <f>('Executive_Summary(Worst)'!$I57/12)*(1+Expense_Increase3)^(CJ$3-1)</f>
        <v>0</v>
      </c>
      <c r="CK60" s="124">
        <f>('Executive_Summary(Worst)'!$I57/12)*(1+Expense_Increase3)^(CK$3-1)</f>
        <v>0</v>
      </c>
      <c r="CL60" s="124">
        <f>('Executive_Summary(Worst)'!$I57/12)*(1+Expense_Increase3)^(CL$3-1)</f>
        <v>0</v>
      </c>
      <c r="CM60" s="124">
        <f>('Executive_Summary(Worst)'!$I57/12)*(1+Expense_Increase3)^(CM$3-1)</f>
        <v>0</v>
      </c>
      <c r="CN60" s="124">
        <f>('Executive_Summary(Worst)'!$I57/12)*(1+Expense_Increase3)^(CN$3-1)</f>
        <v>0</v>
      </c>
      <c r="CO60" s="124">
        <f>('Executive_Summary(Worst)'!$I57/12)*(1+Expense_Increase3)^(CO$3-1)</f>
        <v>0</v>
      </c>
      <c r="CP60" s="124">
        <f>('Executive_Summary(Worst)'!$I57/12)*(1+Expense_Increase3)^(CP$3-1)</f>
        <v>0</v>
      </c>
      <c r="CQ60" s="124">
        <f>('Executive_Summary(Worst)'!$I57/12)*(1+Expense_Increase3)^(CQ$3-1)</f>
        <v>0</v>
      </c>
      <c r="CR60" s="124">
        <f>('Executive_Summary(Worst)'!$I57/12)*(1+Expense_Increase3)^(CR$3-1)</f>
        <v>0</v>
      </c>
      <c r="CS60" s="124">
        <f>('Executive_Summary(Worst)'!$I57/12)*(1+Expense_Increase3)^(CS$3-1)</f>
        <v>0</v>
      </c>
      <c r="CT60" s="124">
        <f>('Executive_Summary(Worst)'!$I57/12)*(1+Expense_Increase3)^(CT$3-1)</f>
        <v>0</v>
      </c>
      <c r="CU60" s="124">
        <f>('Executive_Summary(Worst)'!$I57/12)*(1+Expense_Increase3)^(CU$3-1)</f>
        <v>0</v>
      </c>
      <c r="CV60" s="124">
        <f>('Executive_Summary(Worst)'!$I57/12)*(1+Expense_Increase3)^(CV$3-1)</f>
        <v>0</v>
      </c>
      <c r="CW60" s="124">
        <f>('Executive_Summary(Worst)'!$I57/12)*(1+Expense_Increase3)^(CW$3-1)</f>
        <v>0</v>
      </c>
      <c r="CX60" s="124">
        <f>('Executive_Summary(Worst)'!$I57/12)*(1+Expense_Increase3)^(CX$3-1)</f>
        <v>0</v>
      </c>
      <c r="CY60" s="124">
        <f>('Executive_Summary(Worst)'!$I57/12)*(1+Expense_Increase3)^(CY$3-1)</f>
        <v>0</v>
      </c>
      <c r="CZ60" s="124">
        <f>('Executive_Summary(Worst)'!$I57/12)*(1+Expense_Increase3)^(CZ$3-1)</f>
        <v>0</v>
      </c>
      <c r="DA60" s="124">
        <f>('Executive_Summary(Worst)'!$I57/12)*(1+Expense_Increase3)^(DA$3-1)</f>
        <v>0</v>
      </c>
      <c r="DB60" s="124">
        <f>('Executive_Summary(Worst)'!$I57/12)*(1+Expense_Increase3)^(DB$3-1)</f>
        <v>0</v>
      </c>
      <c r="DC60" s="124">
        <f>('Executive_Summary(Worst)'!$I57/12)*(1+Expense_Increase3)^(DC$3-1)</f>
        <v>0</v>
      </c>
      <c r="DD60" s="124">
        <f>('Executive_Summary(Worst)'!$I57/12)*(1+Expense_Increase3)^(DD$3-1)</f>
        <v>0</v>
      </c>
      <c r="DE60" s="124">
        <f>('Executive_Summary(Worst)'!$I57/12)*(1+Expense_Increase3)^(DE$3-1)</f>
        <v>0</v>
      </c>
      <c r="DF60" s="124">
        <f>('Executive_Summary(Worst)'!$I57/12)*(1+Expense_Increase3)^(DF$3-1)</f>
        <v>0</v>
      </c>
      <c r="DG60" s="124">
        <f>('Executive_Summary(Worst)'!$I57/12)*(1+Expense_Increase3)^(DG$3-1)</f>
        <v>0</v>
      </c>
      <c r="DH60" s="124">
        <f>('Executive_Summary(Worst)'!$I57/12)*(1+Expense_Increase3)^(DH$3-1)</f>
        <v>0</v>
      </c>
      <c r="DI60" s="124">
        <f>('Executive_Summary(Worst)'!$I57/12)*(1+Expense_Increase3)^(DI$3-1)</f>
        <v>0</v>
      </c>
      <c r="DJ60" s="124">
        <f>('Executive_Summary(Worst)'!$I57/12)*(1+Expense_Increase3)^(DJ$3-1)</f>
        <v>0</v>
      </c>
      <c r="DK60" s="124">
        <f>('Executive_Summary(Worst)'!$I57/12)*(1+Expense_Increase3)^(DK$3-1)</f>
        <v>0</v>
      </c>
      <c r="DL60" s="124">
        <f>('Executive_Summary(Worst)'!$I57/12)*(1+Expense_Increase3)^(DL$3-1)</f>
        <v>0</v>
      </c>
      <c r="DM60" s="124">
        <f>('Executive_Summary(Worst)'!$I57/12)*(1+Expense_Increase3)^(DM$3-1)</f>
        <v>0</v>
      </c>
      <c r="DN60" s="124">
        <f>('Executive_Summary(Worst)'!$I57/12)*(1+Expense_Increase3)^(DN$3-1)</f>
        <v>0</v>
      </c>
      <c r="DO60" s="124">
        <f>('Executive_Summary(Worst)'!$I57/12)*(1+Expense_Increase3)^(DO$3-1)</f>
        <v>0</v>
      </c>
      <c r="DP60" s="124">
        <f>('Executive_Summary(Worst)'!$I57/12)*(1+Expense_Increase3)^(DP$3-1)</f>
        <v>0</v>
      </c>
      <c r="DQ60" s="124">
        <f>('Executive_Summary(Worst)'!$I57/12)*(1+Expense_Increase3)^(DQ$3-1)</f>
        <v>0</v>
      </c>
      <c r="DR60" s="124">
        <f>('Executive_Summary(Worst)'!$I57/12)*(1+Expense_Increase3)^(DR$3-1)</f>
        <v>0</v>
      </c>
      <c r="DS60" s="124">
        <f>('Executive_Summary(Worst)'!$I57/12)*(1+Expense_Increase3)^(DS$3-1)</f>
        <v>0</v>
      </c>
      <c r="DT60" s="124">
        <f>('Executive_Summary(Worst)'!$I57/12)*(1+Expense_Increase3)^(DT$3-1)</f>
        <v>0</v>
      </c>
      <c r="DU60" s="124">
        <f>('Executive_Summary(Worst)'!$I57/12)*(1+Expense_Increase3)^(DU$3-1)</f>
        <v>0</v>
      </c>
      <c r="DV60" s="124">
        <f>('Executive_Summary(Worst)'!$I57/12)*(1+Expense_Increase3)^(DV$3-1)</f>
        <v>0</v>
      </c>
      <c r="DW60" s="124">
        <f>('Executive_Summary(Worst)'!$I57/12)*(1+Expense_Increase3)^(DW$3-1)</f>
        <v>0</v>
      </c>
      <c r="DX60" s="124">
        <f>('Executive_Summary(Worst)'!$I57/12)*(1+Expense_Increase3)^(DX$3-1)</f>
        <v>0</v>
      </c>
      <c r="DY60" s="124">
        <f>('Executive_Summary(Worst)'!$I57/12)*(1+Expense_Increase3)^(DY$3-1)</f>
        <v>0</v>
      </c>
      <c r="DZ60" s="124">
        <f>('Executive_Summary(Worst)'!$I57/12)*(1+Expense_Increase3)^(DZ$3-1)</f>
        <v>0</v>
      </c>
      <c r="EA60" s="124">
        <f>('Executive_Summary(Worst)'!$I57/12)*(1+Expense_Increase3)^(EA$3-1)</f>
        <v>0</v>
      </c>
      <c r="EB60" s="124">
        <f>('Executive_Summary(Worst)'!$I57/12)*(1+Expense_Increase3)^(EB$3-1)</f>
        <v>0</v>
      </c>
      <c r="EC60" s="124">
        <f>('Executive_Summary(Worst)'!$I57/12)*(1+Expense_Increase3)^(EC$3-1)</f>
        <v>0</v>
      </c>
      <c r="ED60" s="124">
        <f>('Executive_Summary(Worst)'!$I57/12)*(1+Expense_Increase3)^(ED$3-1)</f>
        <v>0</v>
      </c>
      <c r="EE60" s="124">
        <f>('Executive_Summary(Worst)'!$I57/12)*(1+Expense_Increase3)^(EE$3-1)</f>
        <v>0</v>
      </c>
      <c r="EF60" s="124">
        <f>('Executive_Summary(Worst)'!$I57/12)*(1+Expense_Increase3)^(EF$3-1)</f>
        <v>0</v>
      </c>
      <c r="EG60" s="124">
        <f>('Executive_Summary(Worst)'!$I57/12)*(1+Expense_Increase3)^(EG$3-1)</f>
        <v>0</v>
      </c>
      <c r="EH60" s="124">
        <f>('Executive_Summary(Worst)'!$I57/12)*(1+Expense_Increase3)^(EH$3-1)</f>
        <v>0</v>
      </c>
      <c r="EI60" s="124">
        <f>('Executive_Summary(Worst)'!$I57/12)*(1+Expense_Increase3)^(EI$3-1)</f>
        <v>0</v>
      </c>
      <c r="EJ60" s="124">
        <f>('Executive_Summary(Worst)'!$I57/12)*(1+Expense_Increase3)^(EJ$3-1)</f>
        <v>0</v>
      </c>
      <c r="EK60" s="124">
        <f>('Executive_Summary(Worst)'!$I57/12)*(1+Expense_Increase3)^(EK$3-1)</f>
        <v>0</v>
      </c>
      <c r="EL60" s="124">
        <f>('Executive_Summary(Worst)'!$I57/12)*(1+Expense_Increase3)^(EL$3-1)</f>
        <v>0</v>
      </c>
      <c r="EM60" s="124">
        <f>('Executive_Summary(Worst)'!$I57/12)*(1+Expense_Increase3)^(EM$3-1)</f>
        <v>0</v>
      </c>
      <c r="EN60" s="124">
        <f>('Executive_Summary(Worst)'!$I57/12)*(1+Expense_Increase3)^(EN$3-1)</f>
        <v>0</v>
      </c>
      <c r="EO60" s="124">
        <f>('Executive_Summary(Worst)'!$I57/12)*(1+Expense_Increase3)^(EO$3-1)</f>
        <v>0</v>
      </c>
      <c r="EP60" s="124">
        <f>('Executive_Summary(Worst)'!$I57/12)*(1+Expense_Increase3)^(EP$3-1)</f>
        <v>0</v>
      </c>
      <c r="EQ60" s="27"/>
    </row>
    <row r="61" spans="2:147" ht="15.75" customHeight="1" x14ac:dyDescent="0.2">
      <c r="B61" s="161" t="str">
        <f>Executive_Summary!F58</f>
        <v xml:space="preserve">Application Fees </v>
      </c>
      <c r="Z61" s="3"/>
      <c r="AA61" s="124">
        <f>('Executive_Summary(Worst)'!$I58/12)*(1+Expense_Increase3)^(AA$3-1)</f>
        <v>0</v>
      </c>
      <c r="AB61" s="124">
        <f>('Executive_Summary(Worst)'!$I58/12)*(1+Expense_Increase3)^(AB$3-1)</f>
        <v>0</v>
      </c>
      <c r="AC61" s="124">
        <f>('Executive_Summary(Worst)'!$I58/12)*(1+Expense_Increase3)^(AC$3-1)</f>
        <v>0</v>
      </c>
      <c r="AD61" s="124">
        <f>('Executive_Summary(Worst)'!$I58/12)*(1+Expense_Increase3)^(AD$3-1)</f>
        <v>0</v>
      </c>
      <c r="AE61" s="124">
        <f>('Executive_Summary(Worst)'!$I58/12)*(1+Expense_Increase3)^(AE$3-1)</f>
        <v>0</v>
      </c>
      <c r="AF61" s="124">
        <f>('Executive_Summary(Worst)'!$I58/12)*(1+Expense_Increase3)^(AF$3-1)</f>
        <v>0</v>
      </c>
      <c r="AG61" s="124">
        <f>('Executive_Summary(Worst)'!$I58/12)*(1+Expense_Increase3)^(AG$3-1)</f>
        <v>0</v>
      </c>
      <c r="AH61" s="124">
        <f>('Executive_Summary(Worst)'!$I58/12)*(1+Expense_Increase3)^(AH$3-1)</f>
        <v>0</v>
      </c>
      <c r="AI61" s="124">
        <f>('Executive_Summary(Worst)'!$I58/12)*(1+Expense_Increase3)^(AI$3-1)</f>
        <v>0</v>
      </c>
      <c r="AJ61" s="124">
        <f>('Executive_Summary(Worst)'!$I58/12)*(1+Expense_Increase3)^(AJ$3-1)</f>
        <v>0</v>
      </c>
      <c r="AK61" s="124">
        <f>('Executive_Summary(Worst)'!$I58/12)*(1+Expense_Increase3)^(AK$3-1)</f>
        <v>0</v>
      </c>
      <c r="AL61" s="124">
        <f>('Executive_Summary(Worst)'!$I58/12)*(1+Expense_Increase3)^(AL$3-1)</f>
        <v>0</v>
      </c>
      <c r="AM61" s="124">
        <f>('Executive_Summary(Worst)'!$I58/12)*(1+Expense_Increase3)^(AM$3-1)</f>
        <v>0</v>
      </c>
      <c r="AN61" s="124">
        <f>('Executive_Summary(Worst)'!$I58/12)*(1+Expense_Increase3)^(AN$3-1)</f>
        <v>0</v>
      </c>
      <c r="AO61" s="124">
        <f>('Executive_Summary(Worst)'!$I58/12)*(1+Expense_Increase3)^(AO$3-1)</f>
        <v>0</v>
      </c>
      <c r="AP61" s="124">
        <f>('Executive_Summary(Worst)'!$I58/12)*(1+Expense_Increase3)^(AP$3-1)</f>
        <v>0</v>
      </c>
      <c r="AQ61" s="124">
        <f>('Executive_Summary(Worst)'!$I58/12)*(1+Expense_Increase3)^(AQ$3-1)</f>
        <v>0</v>
      </c>
      <c r="AR61" s="124">
        <f>('Executive_Summary(Worst)'!$I58/12)*(1+Expense_Increase3)^(AR$3-1)</f>
        <v>0</v>
      </c>
      <c r="AS61" s="124">
        <f>('Executive_Summary(Worst)'!$I58/12)*(1+Expense_Increase3)^(AS$3-1)</f>
        <v>0</v>
      </c>
      <c r="AT61" s="124">
        <f>('Executive_Summary(Worst)'!$I58/12)*(1+Expense_Increase3)^(AT$3-1)</f>
        <v>0</v>
      </c>
      <c r="AU61" s="124">
        <f>('Executive_Summary(Worst)'!$I58/12)*(1+Expense_Increase3)^(AU$3-1)</f>
        <v>0</v>
      </c>
      <c r="AV61" s="124">
        <f>('Executive_Summary(Worst)'!$I58/12)*(1+Expense_Increase3)^(AV$3-1)</f>
        <v>0</v>
      </c>
      <c r="AW61" s="124">
        <f>('Executive_Summary(Worst)'!$I58/12)*(1+Expense_Increase3)^(AW$3-1)</f>
        <v>0</v>
      </c>
      <c r="AX61" s="124">
        <f>('Executive_Summary(Worst)'!$I58/12)*(1+Expense_Increase3)^(AX$3-1)</f>
        <v>0</v>
      </c>
      <c r="AY61" s="124">
        <f>('Executive_Summary(Worst)'!$I58/12)*(1+Expense_Increase3)^(AY$3-1)</f>
        <v>0</v>
      </c>
      <c r="AZ61" s="124">
        <f>('Executive_Summary(Worst)'!$I58/12)*(1+Expense_Increase3)^(AZ$3-1)</f>
        <v>0</v>
      </c>
      <c r="BA61" s="124">
        <f>('Executive_Summary(Worst)'!$I58/12)*(1+Expense_Increase3)^(BA$3-1)</f>
        <v>0</v>
      </c>
      <c r="BB61" s="124">
        <f>('Executive_Summary(Worst)'!$I58/12)*(1+Expense_Increase3)^(BB$3-1)</f>
        <v>0</v>
      </c>
      <c r="BC61" s="124">
        <f>('Executive_Summary(Worst)'!$I58/12)*(1+Expense_Increase3)^(BC$3-1)</f>
        <v>0</v>
      </c>
      <c r="BD61" s="124">
        <f>('Executive_Summary(Worst)'!$I58/12)*(1+Expense_Increase3)^(BD$3-1)</f>
        <v>0</v>
      </c>
      <c r="BE61" s="124">
        <f>('Executive_Summary(Worst)'!$I58/12)*(1+Expense_Increase3)^(BE$3-1)</f>
        <v>0</v>
      </c>
      <c r="BF61" s="124">
        <f>('Executive_Summary(Worst)'!$I58/12)*(1+Expense_Increase3)^(BF$3-1)</f>
        <v>0</v>
      </c>
      <c r="BG61" s="124">
        <f>('Executive_Summary(Worst)'!$I58/12)*(1+Expense_Increase3)^(BG$3-1)</f>
        <v>0</v>
      </c>
      <c r="BH61" s="124">
        <f>('Executive_Summary(Worst)'!$I58/12)*(1+Expense_Increase3)^(BH$3-1)</f>
        <v>0</v>
      </c>
      <c r="BI61" s="124">
        <f>('Executive_Summary(Worst)'!$I58/12)*(1+Expense_Increase3)^(BI$3-1)</f>
        <v>0</v>
      </c>
      <c r="BJ61" s="124">
        <f>('Executive_Summary(Worst)'!$I58/12)*(1+Expense_Increase3)^(BJ$3-1)</f>
        <v>0</v>
      </c>
      <c r="BK61" s="124">
        <f>('Executive_Summary(Worst)'!$I58/12)*(1+Expense_Increase3)^(BK$3-1)</f>
        <v>0</v>
      </c>
      <c r="BL61" s="124">
        <f>('Executive_Summary(Worst)'!$I58/12)*(1+Expense_Increase3)^(BL$3-1)</f>
        <v>0</v>
      </c>
      <c r="BM61" s="124">
        <f>('Executive_Summary(Worst)'!$I58/12)*(1+Expense_Increase3)^(BM$3-1)</f>
        <v>0</v>
      </c>
      <c r="BN61" s="124">
        <f>('Executive_Summary(Worst)'!$I58/12)*(1+Expense_Increase3)^(BN$3-1)</f>
        <v>0</v>
      </c>
      <c r="BO61" s="124">
        <f>('Executive_Summary(Worst)'!$I58/12)*(1+Expense_Increase3)^(BO$3-1)</f>
        <v>0</v>
      </c>
      <c r="BP61" s="124">
        <f>('Executive_Summary(Worst)'!$I58/12)*(1+Expense_Increase3)^(BP$3-1)</f>
        <v>0</v>
      </c>
      <c r="BQ61" s="124">
        <f>('Executive_Summary(Worst)'!$I58/12)*(1+Expense_Increase3)^(BQ$3-1)</f>
        <v>0</v>
      </c>
      <c r="BR61" s="124">
        <f>('Executive_Summary(Worst)'!$I58/12)*(1+Expense_Increase3)^(BR$3-1)</f>
        <v>0</v>
      </c>
      <c r="BS61" s="124">
        <f>('Executive_Summary(Worst)'!$I58/12)*(1+Expense_Increase3)^(BS$3-1)</f>
        <v>0</v>
      </c>
      <c r="BT61" s="124">
        <f>('Executive_Summary(Worst)'!$I58/12)*(1+Expense_Increase3)^(BT$3-1)</f>
        <v>0</v>
      </c>
      <c r="BU61" s="124">
        <f>('Executive_Summary(Worst)'!$I58/12)*(1+Expense_Increase3)^(BU$3-1)</f>
        <v>0</v>
      </c>
      <c r="BV61" s="124">
        <f>('Executive_Summary(Worst)'!$I58/12)*(1+Expense_Increase3)^(BV$3-1)</f>
        <v>0</v>
      </c>
      <c r="BW61" s="124">
        <f>('Executive_Summary(Worst)'!$I58/12)*(1+Expense_Increase3)^(BW$3-1)</f>
        <v>0</v>
      </c>
      <c r="BX61" s="124">
        <f>('Executive_Summary(Worst)'!$I58/12)*(1+Expense_Increase3)^(BX$3-1)</f>
        <v>0</v>
      </c>
      <c r="BY61" s="124">
        <f>('Executive_Summary(Worst)'!$I58/12)*(1+Expense_Increase3)^(BY$3-1)</f>
        <v>0</v>
      </c>
      <c r="BZ61" s="124">
        <f>('Executive_Summary(Worst)'!$I58/12)*(1+Expense_Increase3)^(BZ$3-1)</f>
        <v>0</v>
      </c>
      <c r="CA61" s="124">
        <f>('Executive_Summary(Worst)'!$I58/12)*(1+Expense_Increase3)^(CA$3-1)</f>
        <v>0</v>
      </c>
      <c r="CB61" s="124">
        <f>('Executive_Summary(Worst)'!$I58/12)*(1+Expense_Increase3)^(CB$3-1)</f>
        <v>0</v>
      </c>
      <c r="CC61" s="124">
        <f>('Executive_Summary(Worst)'!$I58/12)*(1+Expense_Increase3)^(CC$3-1)</f>
        <v>0</v>
      </c>
      <c r="CD61" s="124">
        <f>('Executive_Summary(Worst)'!$I58/12)*(1+Expense_Increase3)^(CD$3-1)</f>
        <v>0</v>
      </c>
      <c r="CE61" s="124">
        <f>('Executive_Summary(Worst)'!$I58/12)*(1+Expense_Increase3)^(CE$3-1)</f>
        <v>0</v>
      </c>
      <c r="CF61" s="124">
        <f>('Executive_Summary(Worst)'!$I58/12)*(1+Expense_Increase3)^(CF$3-1)</f>
        <v>0</v>
      </c>
      <c r="CG61" s="124">
        <f>('Executive_Summary(Worst)'!$I58/12)*(1+Expense_Increase3)^(CG$3-1)</f>
        <v>0</v>
      </c>
      <c r="CH61" s="124">
        <f>('Executive_Summary(Worst)'!$I58/12)*(1+Expense_Increase3)^(CH$3-1)</f>
        <v>0</v>
      </c>
      <c r="CI61" s="124">
        <f>('Executive_Summary(Worst)'!$I58/12)*(1+Expense_Increase3)^(CI$3-1)</f>
        <v>0</v>
      </c>
      <c r="CJ61" s="124">
        <f>('Executive_Summary(Worst)'!$I58/12)*(1+Expense_Increase3)^(CJ$3-1)</f>
        <v>0</v>
      </c>
      <c r="CK61" s="124">
        <f>('Executive_Summary(Worst)'!$I58/12)*(1+Expense_Increase3)^(CK$3-1)</f>
        <v>0</v>
      </c>
      <c r="CL61" s="124">
        <f>('Executive_Summary(Worst)'!$I58/12)*(1+Expense_Increase3)^(CL$3-1)</f>
        <v>0</v>
      </c>
      <c r="CM61" s="124">
        <f>('Executive_Summary(Worst)'!$I58/12)*(1+Expense_Increase3)^(CM$3-1)</f>
        <v>0</v>
      </c>
      <c r="CN61" s="124">
        <f>('Executive_Summary(Worst)'!$I58/12)*(1+Expense_Increase3)^(CN$3-1)</f>
        <v>0</v>
      </c>
      <c r="CO61" s="124">
        <f>('Executive_Summary(Worst)'!$I58/12)*(1+Expense_Increase3)^(CO$3-1)</f>
        <v>0</v>
      </c>
      <c r="CP61" s="124">
        <f>('Executive_Summary(Worst)'!$I58/12)*(1+Expense_Increase3)^(CP$3-1)</f>
        <v>0</v>
      </c>
      <c r="CQ61" s="124">
        <f>('Executive_Summary(Worst)'!$I58/12)*(1+Expense_Increase3)^(CQ$3-1)</f>
        <v>0</v>
      </c>
      <c r="CR61" s="124">
        <f>('Executive_Summary(Worst)'!$I58/12)*(1+Expense_Increase3)^(CR$3-1)</f>
        <v>0</v>
      </c>
      <c r="CS61" s="124">
        <f>('Executive_Summary(Worst)'!$I58/12)*(1+Expense_Increase3)^(CS$3-1)</f>
        <v>0</v>
      </c>
      <c r="CT61" s="124">
        <f>('Executive_Summary(Worst)'!$I58/12)*(1+Expense_Increase3)^(CT$3-1)</f>
        <v>0</v>
      </c>
      <c r="CU61" s="124">
        <f>('Executive_Summary(Worst)'!$I58/12)*(1+Expense_Increase3)^(CU$3-1)</f>
        <v>0</v>
      </c>
      <c r="CV61" s="124">
        <f>('Executive_Summary(Worst)'!$I58/12)*(1+Expense_Increase3)^(CV$3-1)</f>
        <v>0</v>
      </c>
      <c r="CW61" s="124">
        <f>('Executive_Summary(Worst)'!$I58/12)*(1+Expense_Increase3)^(CW$3-1)</f>
        <v>0</v>
      </c>
      <c r="CX61" s="124">
        <f>('Executive_Summary(Worst)'!$I58/12)*(1+Expense_Increase3)^(CX$3-1)</f>
        <v>0</v>
      </c>
      <c r="CY61" s="124">
        <f>('Executive_Summary(Worst)'!$I58/12)*(1+Expense_Increase3)^(CY$3-1)</f>
        <v>0</v>
      </c>
      <c r="CZ61" s="124">
        <f>('Executive_Summary(Worst)'!$I58/12)*(1+Expense_Increase3)^(CZ$3-1)</f>
        <v>0</v>
      </c>
      <c r="DA61" s="124">
        <f>('Executive_Summary(Worst)'!$I58/12)*(1+Expense_Increase3)^(DA$3-1)</f>
        <v>0</v>
      </c>
      <c r="DB61" s="124">
        <f>('Executive_Summary(Worst)'!$I58/12)*(1+Expense_Increase3)^(DB$3-1)</f>
        <v>0</v>
      </c>
      <c r="DC61" s="124">
        <f>('Executive_Summary(Worst)'!$I58/12)*(1+Expense_Increase3)^(DC$3-1)</f>
        <v>0</v>
      </c>
      <c r="DD61" s="124">
        <f>('Executive_Summary(Worst)'!$I58/12)*(1+Expense_Increase3)^(DD$3-1)</f>
        <v>0</v>
      </c>
      <c r="DE61" s="124">
        <f>('Executive_Summary(Worst)'!$I58/12)*(1+Expense_Increase3)^(DE$3-1)</f>
        <v>0</v>
      </c>
      <c r="DF61" s="124">
        <f>('Executive_Summary(Worst)'!$I58/12)*(1+Expense_Increase3)^(DF$3-1)</f>
        <v>0</v>
      </c>
      <c r="DG61" s="124">
        <f>('Executive_Summary(Worst)'!$I58/12)*(1+Expense_Increase3)^(DG$3-1)</f>
        <v>0</v>
      </c>
      <c r="DH61" s="124">
        <f>('Executive_Summary(Worst)'!$I58/12)*(1+Expense_Increase3)^(DH$3-1)</f>
        <v>0</v>
      </c>
      <c r="DI61" s="124">
        <f>('Executive_Summary(Worst)'!$I58/12)*(1+Expense_Increase3)^(DI$3-1)</f>
        <v>0</v>
      </c>
      <c r="DJ61" s="124">
        <f>('Executive_Summary(Worst)'!$I58/12)*(1+Expense_Increase3)^(DJ$3-1)</f>
        <v>0</v>
      </c>
      <c r="DK61" s="124">
        <f>('Executive_Summary(Worst)'!$I58/12)*(1+Expense_Increase3)^(DK$3-1)</f>
        <v>0</v>
      </c>
      <c r="DL61" s="124">
        <f>('Executive_Summary(Worst)'!$I58/12)*(1+Expense_Increase3)^(DL$3-1)</f>
        <v>0</v>
      </c>
      <c r="DM61" s="124">
        <f>('Executive_Summary(Worst)'!$I58/12)*(1+Expense_Increase3)^(DM$3-1)</f>
        <v>0</v>
      </c>
      <c r="DN61" s="124">
        <f>('Executive_Summary(Worst)'!$I58/12)*(1+Expense_Increase3)^(DN$3-1)</f>
        <v>0</v>
      </c>
      <c r="DO61" s="124">
        <f>('Executive_Summary(Worst)'!$I58/12)*(1+Expense_Increase3)^(DO$3-1)</f>
        <v>0</v>
      </c>
      <c r="DP61" s="124">
        <f>('Executive_Summary(Worst)'!$I58/12)*(1+Expense_Increase3)^(DP$3-1)</f>
        <v>0</v>
      </c>
      <c r="DQ61" s="124">
        <f>('Executive_Summary(Worst)'!$I58/12)*(1+Expense_Increase3)^(DQ$3-1)</f>
        <v>0</v>
      </c>
      <c r="DR61" s="124">
        <f>('Executive_Summary(Worst)'!$I58/12)*(1+Expense_Increase3)^(DR$3-1)</f>
        <v>0</v>
      </c>
      <c r="DS61" s="124">
        <f>('Executive_Summary(Worst)'!$I58/12)*(1+Expense_Increase3)^(DS$3-1)</f>
        <v>0</v>
      </c>
      <c r="DT61" s="124">
        <f>('Executive_Summary(Worst)'!$I58/12)*(1+Expense_Increase3)^(DT$3-1)</f>
        <v>0</v>
      </c>
      <c r="DU61" s="124">
        <f>('Executive_Summary(Worst)'!$I58/12)*(1+Expense_Increase3)^(DU$3-1)</f>
        <v>0</v>
      </c>
      <c r="DV61" s="124">
        <f>('Executive_Summary(Worst)'!$I58/12)*(1+Expense_Increase3)^(DV$3-1)</f>
        <v>0</v>
      </c>
      <c r="DW61" s="124">
        <f>('Executive_Summary(Worst)'!$I58/12)*(1+Expense_Increase3)^(DW$3-1)</f>
        <v>0</v>
      </c>
      <c r="DX61" s="124">
        <f>('Executive_Summary(Worst)'!$I58/12)*(1+Expense_Increase3)^(DX$3-1)</f>
        <v>0</v>
      </c>
      <c r="DY61" s="124">
        <f>('Executive_Summary(Worst)'!$I58/12)*(1+Expense_Increase3)^(DY$3-1)</f>
        <v>0</v>
      </c>
      <c r="DZ61" s="124">
        <f>('Executive_Summary(Worst)'!$I58/12)*(1+Expense_Increase3)^(DZ$3-1)</f>
        <v>0</v>
      </c>
      <c r="EA61" s="124">
        <f>('Executive_Summary(Worst)'!$I58/12)*(1+Expense_Increase3)^(EA$3-1)</f>
        <v>0</v>
      </c>
      <c r="EB61" s="124">
        <f>('Executive_Summary(Worst)'!$I58/12)*(1+Expense_Increase3)^(EB$3-1)</f>
        <v>0</v>
      </c>
      <c r="EC61" s="124">
        <f>('Executive_Summary(Worst)'!$I58/12)*(1+Expense_Increase3)^(EC$3-1)</f>
        <v>0</v>
      </c>
      <c r="ED61" s="124">
        <f>('Executive_Summary(Worst)'!$I58/12)*(1+Expense_Increase3)^(ED$3-1)</f>
        <v>0</v>
      </c>
      <c r="EE61" s="124">
        <f>('Executive_Summary(Worst)'!$I58/12)*(1+Expense_Increase3)^(EE$3-1)</f>
        <v>0</v>
      </c>
      <c r="EF61" s="124">
        <f>('Executive_Summary(Worst)'!$I58/12)*(1+Expense_Increase3)^(EF$3-1)</f>
        <v>0</v>
      </c>
      <c r="EG61" s="124">
        <f>('Executive_Summary(Worst)'!$I58/12)*(1+Expense_Increase3)^(EG$3-1)</f>
        <v>0</v>
      </c>
      <c r="EH61" s="124">
        <f>('Executive_Summary(Worst)'!$I58/12)*(1+Expense_Increase3)^(EH$3-1)</f>
        <v>0</v>
      </c>
      <c r="EI61" s="124">
        <f>('Executive_Summary(Worst)'!$I58/12)*(1+Expense_Increase3)^(EI$3-1)</f>
        <v>0</v>
      </c>
      <c r="EJ61" s="124">
        <f>('Executive_Summary(Worst)'!$I58/12)*(1+Expense_Increase3)^(EJ$3-1)</f>
        <v>0</v>
      </c>
      <c r="EK61" s="124">
        <f>('Executive_Summary(Worst)'!$I58/12)*(1+Expense_Increase3)^(EK$3-1)</f>
        <v>0</v>
      </c>
      <c r="EL61" s="124">
        <f>('Executive_Summary(Worst)'!$I58/12)*(1+Expense_Increase3)^(EL$3-1)</f>
        <v>0</v>
      </c>
      <c r="EM61" s="124">
        <f>('Executive_Summary(Worst)'!$I58/12)*(1+Expense_Increase3)^(EM$3-1)</f>
        <v>0</v>
      </c>
      <c r="EN61" s="124">
        <f>('Executive_Summary(Worst)'!$I58/12)*(1+Expense_Increase3)^(EN$3-1)</f>
        <v>0</v>
      </c>
      <c r="EO61" s="124">
        <f>('Executive_Summary(Worst)'!$I58/12)*(1+Expense_Increase3)^(EO$3-1)</f>
        <v>0</v>
      </c>
      <c r="EP61" s="124">
        <f>('Executive_Summary(Worst)'!$I58/12)*(1+Expense_Increase3)^(EP$3-1)</f>
        <v>0</v>
      </c>
      <c r="EQ61" s="27"/>
    </row>
    <row r="62" spans="2:147" ht="15.75" customHeight="1" x14ac:dyDescent="0.2">
      <c r="B62" s="161" t="str">
        <f>Executive_Summary!F59</f>
        <v xml:space="preserve">Bank Fees </v>
      </c>
      <c r="Z62" s="3"/>
      <c r="AA62" s="124">
        <f>('Executive_Summary(Worst)'!$I59/12)*(1+Expense_Increase3)^(AA$3-1)</f>
        <v>0</v>
      </c>
      <c r="AB62" s="124">
        <f>('Executive_Summary(Worst)'!$I59/12)*(1+Expense_Increase3)^(AB$3-1)</f>
        <v>0</v>
      </c>
      <c r="AC62" s="124">
        <f>('Executive_Summary(Worst)'!$I59/12)*(1+Expense_Increase3)^(AC$3-1)</f>
        <v>0</v>
      </c>
      <c r="AD62" s="124">
        <f>('Executive_Summary(Worst)'!$I59/12)*(1+Expense_Increase3)^(AD$3-1)</f>
        <v>0</v>
      </c>
      <c r="AE62" s="124">
        <f>('Executive_Summary(Worst)'!$I59/12)*(1+Expense_Increase3)^(AE$3-1)</f>
        <v>0</v>
      </c>
      <c r="AF62" s="124">
        <f>('Executive_Summary(Worst)'!$I59/12)*(1+Expense_Increase3)^(AF$3-1)</f>
        <v>0</v>
      </c>
      <c r="AG62" s="124">
        <f>('Executive_Summary(Worst)'!$I59/12)*(1+Expense_Increase3)^(AG$3-1)</f>
        <v>0</v>
      </c>
      <c r="AH62" s="124">
        <f>('Executive_Summary(Worst)'!$I59/12)*(1+Expense_Increase3)^(AH$3-1)</f>
        <v>0</v>
      </c>
      <c r="AI62" s="124">
        <f>('Executive_Summary(Worst)'!$I59/12)*(1+Expense_Increase3)^(AI$3-1)</f>
        <v>0</v>
      </c>
      <c r="AJ62" s="124">
        <f>('Executive_Summary(Worst)'!$I59/12)*(1+Expense_Increase3)^(AJ$3-1)</f>
        <v>0</v>
      </c>
      <c r="AK62" s="124">
        <f>('Executive_Summary(Worst)'!$I59/12)*(1+Expense_Increase3)^(AK$3-1)</f>
        <v>0</v>
      </c>
      <c r="AL62" s="124">
        <f>('Executive_Summary(Worst)'!$I59/12)*(1+Expense_Increase3)^(AL$3-1)</f>
        <v>0</v>
      </c>
      <c r="AM62" s="124">
        <f>('Executive_Summary(Worst)'!$I59/12)*(1+Expense_Increase3)^(AM$3-1)</f>
        <v>0</v>
      </c>
      <c r="AN62" s="124">
        <f>('Executive_Summary(Worst)'!$I59/12)*(1+Expense_Increase3)^(AN$3-1)</f>
        <v>0</v>
      </c>
      <c r="AO62" s="124">
        <f>('Executive_Summary(Worst)'!$I59/12)*(1+Expense_Increase3)^(AO$3-1)</f>
        <v>0</v>
      </c>
      <c r="AP62" s="124">
        <f>('Executive_Summary(Worst)'!$I59/12)*(1+Expense_Increase3)^(AP$3-1)</f>
        <v>0</v>
      </c>
      <c r="AQ62" s="124">
        <f>('Executive_Summary(Worst)'!$I59/12)*(1+Expense_Increase3)^(AQ$3-1)</f>
        <v>0</v>
      </c>
      <c r="AR62" s="124">
        <f>('Executive_Summary(Worst)'!$I59/12)*(1+Expense_Increase3)^(AR$3-1)</f>
        <v>0</v>
      </c>
      <c r="AS62" s="124">
        <f>('Executive_Summary(Worst)'!$I59/12)*(1+Expense_Increase3)^(AS$3-1)</f>
        <v>0</v>
      </c>
      <c r="AT62" s="124">
        <f>('Executive_Summary(Worst)'!$I59/12)*(1+Expense_Increase3)^(AT$3-1)</f>
        <v>0</v>
      </c>
      <c r="AU62" s="124">
        <f>('Executive_Summary(Worst)'!$I59/12)*(1+Expense_Increase3)^(AU$3-1)</f>
        <v>0</v>
      </c>
      <c r="AV62" s="124">
        <f>('Executive_Summary(Worst)'!$I59/12)*(1+Expense_Increase3)^(AV$3-1)</f>
        <v>0</v>
      </c>
      <c r="AW62" s="124">
        <f>('Executive_Summary(Worst)'!$I59/12)*(1+Expense_Increase3)^(AW$3-1)</f>
        <v>0</v>
      </c>
      <c r="AX62" s="124">
        <f>('Executive_Summary(Worst)'!$I59/12)*(1+Expense_Increase3)^(AX$3-1)</f>
        <v>0</v>
      </c>
      <c r="AY62" s="124">
        <f>('Executive_Summary(Worst)'!$I59/12)*(1+Expense_Increase3)^(AY$3-1)</f>
        <v>0</v>
      </c>
      <c r="AZ62" s="124">
        <f>('Executive_Summary(Worst)'!$I59/12)*(1+Expense_Increase3)^(AZ$3-1)</f>
        <v>0</v>
      </c>
      <c r="BA62" s="124">
        <f>('Executive_Summary(Worst)'!$I59/12)*(1+Expense_Increase3)^(BA$3-1)</f>
        <v>0</v>
      </c>
      <c r="BB62" s="124">
        <f>('Executive_Summary(Worst)'!$I59/12)*(1+Expense_Increase3)^(BB$3-1)</f>
        <v>0</v>
      </c>
      <c r="BC62" s="124">
        <f>('Executive_Summary(Worst)'!$I59/12)*(1+Expense_Increase3)^(BC$3-1)</f>
        <v>0</v>
      </c>
      <c r="BD62" s="124">
        <f>('Executive_Summary(Worst)'!$I59/12)*(1+Expense_Increase3)^(BD$3-1)</f>
        <v>0</v>
      </c>
      <c r="BE62" s="124">
        <f>('Executive_Summary(Worst)'!$I59/12)*(1+Expense_Increase3)^(BE$3-1)</f>
        <v>0</v>
      </c>
      <c r="BF62" s="124">
        <f>('Executive_Summary(Worst)'!$I59/12)*(1+Expense_Increase3)^(BF$3-1)</f>
        <v>0</v>
      </c>
      <c r="BG62" s="124">
        <f>('Executive_Summary(Worst)'!$I59/12)*(1+Expense_Increase3)^(BG$3-1)</f>
        <v>0</v>
      </c>
      <c r="BH62" s="124">
        <f>('Executive_Summary(Worst)'!$I59/12)*(1+Expense_Increase3)^(BH$3-1)</f>
        <v>0</v>
      </c>
      <c r="BI62" s="124">
        <f>('Executive_Summary(Worst)'!$I59/12)*(1+Expense_Increase3)^(BI$3-1)</f>
        <v>0</v>
      </c>
      <c r="BJ62" s="124">
        <f>('Executive_Summary(Worst)'!$I59/12)*(1+Expense_Increase3)^(BJ$3-1)</f>
        <v>0</v>
      </c>
      <c r="BK62" s="124">
        <f>('Executive_Summary(Worst)'!$I59/12)*(1+Expense_Increase3)^(BK$3-1)</f>
        <v>0</v>
      </c>
      <c r="BL62" s="124">
        <f>('Executive_Summary(Worst)'!$I59/12)*(1+Expense_Increase3)^(BL$3-1)</f>
        <v>0</v>
      </c>
      <c r="BM62" s="124">
        <f>('Executive_Summary(Worst)'!$I59/12)*(1+Expense_Increase3)^(BM$3-1)</f>
        <v>0</v>
      </c>
      <c r="BN62" s="124">
        <f>('Executive_Summary(Worst)'!$I59/12)*(1+Expense_Increase3)^(BN$3-1)</f>
        <v>0</v>
      </c>
      <c r="BO62" s="124">
        <f>('Executive_Summary(Worst)'!$I59/12)*(1+Expense_Increase3)^(BO$3-1)</f>
        <v>0</v>
      </c>
      <c r="BP62" s="124">
        <f>('Executive_Summary(Worst)'!$I59/12)*(1+Expense_Increase3)^(BP$3-1)</f>
        <v>0</v>
      </c>
      <c r="BQ62" s="124">
        <f>('Executive_Summary(Worst)'!$I59/12)*(1+Expense_Increase3)^(BQ$3-1)</f>
        <v>0</v>
      </c>
      <c r="BR62" s="124">
        <f>('Executive_Summary(Worst)'!$I59/12)*(1+Expense_Increase3)^(BR$3-1)</f>
        <v>0</v>
      </c>
      <c r="BS62" s="124">
        <f>('Executive_Summary(Worst)'!$I59/12)*(1+Expense_Increase3)^(BS$3-1)</f>
        <v>0</v>
      </c>
      <c r="BT62" s="124">
        <f>('Executive_Summary(Worst)'!$I59/12)*(1+Expense_Increase3)^(BT$3-1)</f>
        <v>0</v>
      </c>
      <c r="BU62" s="124">
        <f>('Executive_Summary(Worst)'!$I59/12)*(1+Expense_Increase3)^(BU$3-1)</f>
        <v>0</v>
      </c>
      <c r="BV62" s="124">
        <f>('Executive_Summary(Worst)'!$I59/12)*(1+Expense_Increase3)^(BV$3-1)</f>
        <v>0</v>
      </c>
      <c r="BW62" s="124">
        <f>('Executive_Summary(Worst)'!$I59/12)*(1+Expense_Increase3)^(BW$3-1)</f>
        <v>0</v>
      </c>
      <c r="BX62" s="124">
        <f>('Executive_Summary(Worst)'!$I59/12)*(1+Expense_Increase3)^(BX$3-1)</f>
        <v>0</v>
      </c>
      <c r="BY62" s="124">
        <f>('Executive_Summary(Worst)'!$I59/12)*(1+Expense_Increase3)^(BY$3-1)</f>
        <v>0</v>
      </c>
      <c r="BZ62" s="124">
        <f>('Executive_Summary(Worst)'!$I59/12)*(1+Expense_Increase3)^(BZ$3-1)</f>
        <v>0</v>
      </c>
      <c r="CA62" s="124">
        <f>('Executive_Summary(Worst)'!$I59/12)*(1+Expense_Increase3)^(CA$3-1)</f>
        <v>0</v>
      </c>
      <c r="CB62" s="124">
        <f>('Executive_Summary(Worst)'!$I59/12)*(1+Expense_Increase3)^(CB$3-1)</f>
        <v>0</v>
      </c>
      <c r="CC62" s="124">
        <f>('Executive_Summary(Worst)'!$I59/12)*(1+Expense_Increase3)^(CC$3-1)</f>
        <v>0</v>
      </c>
      <c r="CD62" s="124">
        <f>('Executive_Summary(Worst)'!$I59/12)*(1+Expense_Increase3)^(CD$3-1)</f>
        <v>0</v>
      </c>
      <c r="CE62" s="124">
        <f>('Executive_Summary(Worst)'!$I59/12)*(1+Expense_Increase3)^(CE$3-1)</f>
        <v>0</v>
      </c>
      <c r="CF62" s="124">
        <f>('Executive_Summary(Worst)'!$I59/12)*(1+Expense_Increase3)^(CF$3-1)</f>
        <v>0</v>
      </c>
      <c r="CG62" s="124">
        <f>('Executive_Summary(Worst)'!$I59/12)*(1+Expense_Increase3)^(CG$3-1)</f>
        <v>0</v>
      </c>
      <c r="CH62" s="124">
        <f>('Executive_Summary(Worst)'!$I59/12)*(1+Expense_Increase3)^(CH$3-1)</f>
        <v>0</v>
      </c>
      <c r="CI62" s="124">
        <f>('Executive_Summary(Worst)'!$I59/12)*(1+Expense_Increase3)^(CI$3-1)</f>
        <v>0</v>
      </c>
      <c r="CJ62" s="124">
        <f>('Executive_Summary(Worst)'!$I59/12)*(1+Expense_Increase3)^(CJ$3-1)</f>
        <v>0</v>
      </c>
      <c r="CK62" s="124">
        <f>('Executive_Summary(Worst)'!$I59/12)*(1+Expense_Increase3)^(CK$3-1)</f>
        <v>0</v>
      </c>
      <c r="CL62" s="124">
        <f>('Executive_Summary(Worst)'!$I59/12)*(1+Expense_Increase3)^(CL$3-1)</f>
        <v>0</v>
      </c>
      <c r="CM62" s="124">
        <f>('Executive_Summary(Worst)'!$I59/12)*(1+Expense_Increase3)^(CM$3-1)</f>
        <v>0</v>
      </c>
      <c r="CN62" s="124">
        <f>('Executive_Summary(Worst)'!$I59/12)*(1+Expense_Increase3)^(CN$3-1)</f>
        <v>0</v>
      </c>
      <c r="CO62" s="124">
        <f>('Executive_Summary(Worst)'!$I59/12)*(1+Expense_Increase3)^(CO$3-1)</f>
        <v>0</v>
      </c>
      <c r="CP62" s="124">
        <f>('Executive_Summary(Worst)'!$I59/12)*(1+Expense_Increase3)^(CP$3-1)</f>
        <v>0</v>
      </c>
      <c r="CQ62" s="124">
        <f>('Executive_Summary(Worst)'!$I59/12)*(1+Expense_Increase3)^(CQ$3-1)</f>
        <v>0</v>
      </c>
      <c r="CR62" s="124">
        <f>('Executive_Summary(Worst)'!$I59/12)*(1+Expense_Increase3)^(CR$3-1)</f>
        <v>0</v>
      </c>
      <c r="CS62" s="124">
        <f>('Executive_Summary(Worst)'!$I59/12)*(1+Expense_Increase3)^(CS$3-1)</f>
        <v>0</v>
      </c>
      <c r="CT62" s="124">
        <f>('Executive_Summary(Worst)'!$I59/12)*(1+Expense_Increase3)^(CT$3-1)</f>
        <v>0</v>
      </c>
      <c r="CU62" s="124">
        <f>('Executive_Summary(Worst)'!$I59/12)*(1+Expense_Increase3)^(CU$3-1)</f>
        <v>0</v>
      </c>
      <c r="CV62" s="124">
        <f>('Executive_Summary(Worst)'!$I59/12)*(1+Expense_Increase3)^(CV$3-1)</f>
        <v>0</v>
      </c>
      <c r="CW62" s="124">
        <f>('Executive_Summary(Worst)'!$I59/12)*(1+Expense_Increase3)^(CW$3-1)</f>
        <v>0</v>
      </c>
      <c r="CX62" s="124">
        <f>('Executive_Summary(Worst)'!$I59/12)*(1+Expense_Increase3)^(CX$3-1)</f>
        <v>0</v>
      </c>
      <c r="CY62" s="124">
        <f>('Executive_Summary(Worst)'!$I59/12)*(1+Expense_Increase3)^(CY$3-1)</f>
        <v>0</v>
      </c>
      <c r="CZ62" s="124">
        <f>('Executive_Summary(Worst)'!$I59/12)*(1+Expense_Increase3)^(CZ$3-1)</f>
        <v>0</v>
      </c>
      <c r="DA62" s="124">
        <f>('Executive_Summary(Worst)'!$I59/12)*(1+Expense_Increase3)^(DA$3-1)</f>
        <v>0</v>
      </c>
      <c r="DB62" s="124">
        <f>('Executive_Summary(Worst)'!$I59/12)*(1+Expense_Increase3)^(DB$3-1)</f>
        <v>0</v>
      </c>
      <c r="DC62" s="124">
        <f>('Executive_Summary(Worst)'!$I59/12)*(1+Expense_Increase3)^(DC$3-1)</f>
        <v>0</v>
      </c>
      <c r="DD62" s="124">
        <f>('Executive_Summary(Worst)'!$I59/12)*(1+Expense_Increase3)^(DD$3-1)</f>
        <v>0</v>
      </c>
      <c r="DE62" s="124">
        <f>('Executive_Summary(Worst)'!$I59/12)*(1+Expense_Increase3)^(DE$3-1)</f>
        <v>0</v>
      </c>
      <c r="DF62" s="124">
        <f>('Executive_Summary(Worst)'!$I59/12)*(1+Expense_Increase3)^(DF$3-1)</f>
        <v>0</v>
      </c>
      <c r="DG62" s="124">
        <f>('Executive_Summary(Worst)'!$I59/12)*(1+Expense_Increase3)^(DG$3-1)</f>
        <v>0</v>
      </c>
      <c r="DH62" s="124">
        <f>('Executive_Summary(Worst)'!$I59/12)*(1+Expense_Increase3)^(DH$3-1)</f>
        <v>0</v>
      </c>
      <c r="DI62" s="124">
        <f>('Executive_Summary(Worst)'!$I59/12)*(1+Expense_Increase3)^(DI$3-1)</f>
        <v>0</v>
      </c>
      <c r="DJ62" s="124">
        <f>('Executive_Summary(Worst)'!$I59/12)*(1+Expense_Increase3)^(DJ$3-1)</f>
        <v>0</v>
      </c>
      <c r="DK62" s="124">
        <f>('Executive_Summary(Worst)'!$I59/12)*(1+Expense_Increase3)^(DK$3-1)</f>
        <v>0</v>
      </c>
      <c r="DL62" s="124">
        <f>('Executive_Summary(Worst)'!$I59/12)*(1+Expense_Increase3)^(DL$3-1)</f>
        <v>0</v>
      </c>
      <c r="DM62" s="124">
        <f>('Executive_Summary(Worst)'!$I59/12)*(1+Expense_Increase3)^(DM$3-1)</f>
        <v>0</v>
      </c>
      <c r="DN62" s="124">
        <f>('Executive_Summary(Worst)'!$I59/12)*(1+Expense_Increase3)^(DN$3-1)</f>
        <v>0</v>
      </c>
      <c r="DO62" s="124">
        <f>('Executive_Summary(Worst)'!$I59/12)*(1+Expense_Increase3)^(DO$3-1)</f>
        <v>0</v>
      </c>
      <c r="DP62" s="124">
        <f>('Executive_Summary(Worst)'!$I59/12)*(1+Expense_Increase3)^(DP$3-1)</f>
        <v>0</v>
      </c>
      <c r="DQ62" s="124">
        <f>('Executive_Summary(Worst)'!$I59/12)*(1+Expense_Increase3)^(DQ$3-1)</f>
        <v>0</v>
      </c>
      <c r="DR62" s="124">
        <f>('Executive_Summary(Worst)'!$I59/12)*(1+Expense_Increase3)^(DR$3-1)</f>
        <v>0</v>
      </c>
      <c r="DS62" s="124">
        <f>('Executive_Summary(Worst)'!$I59/12)*(1+Expense_Increase3)^(DS$3-1)</f>
        <v>0</v>
      </c>
      <c r="DT62" s="124">
        <f>('Executive_Summary(Worst)'!$I59/12)*(1+Expense_Increase3)^(DT$3-1)</f>
        <v>0</v>
      </c>
      <c r="DU62" s="124">
        <f>('Executive_Summary(Worst)'!$I59/12)*(1+Expense_Increase3)^(DU$3-1)</f>
        <v>0</v>
      </c>
      <c r="DV62" s="124">
        <f>('Executive_Summary(Worst)'!$I59/12)*(1+Expense_Increase3)^(DV$3-1)</f>
        <v>0</v>
      </c>
      <c r="DW62" s="124">
        <f>('Executive_Summary(Worst)'!$I59/12)*(1+Expense_Increase3)^(DW$3-1)</f>
        <v>0</v>
      </c>
      <c r="DX62" s="124">
        <f>('Executive_Summary(Worst)'!$I59/12)*(1+Expense_Increase3)^(DX$3-1)</f>
        <v>0</v>
      </c>
      <c r="DY62" s="124">
        <f>('Executive_Summary(Worst)'!$I59/12)*(1+Expense_Increase3)^(DY$3-1)</f>
        <v>0</v>
      </c>
      <c r="DZ62" s="124">
        <f>('Executive_Summary(Worst)'!$I59/12)*(1+Expense_Increase3)^(DZ$3-1)</f>
        <v>0</v>
      </c>
      <c r="EA62" s="124">
        <f>('Executive_Summary(Worst)'!$I59/12)*(1+Expense_Increase3)^(EA$3-1)</f>
        <v>0</v>
      </c>
      <c r="EB62" s="124">
        <f>('Executive_Summary(Worst)'!$I59/12)*(1+Expense_Increase3)^(EB$3-1)</f>
        <v>0</v>
      </c>
      <c r="EC62" s="124">
        <f>('Executive_Summary(Worst)'!$I59/12)*(1+Expense_Increase3)^(EC$3-1)</f>
        <v>0</v>
      </c>
      <c r="ED62" s="124">
        <f>('Executive_Summary(Worst)'!$I59/12)*(1+Expense_Increase3)^(ED$3-1)</f>
        <v>0</v>
      </c>
      <c r="EE62" s="124">
        <f>('Executive_Summary(Worst)'!$I59/12)*(1+Expense_Increase3)^(EE$3-1)</f>
        <v>0</v>
      </c>
      <c r="EF62" s="124">
        <f>('Executive_Summary(Worst)'!$I59/12)*(1+Expense_Increase3)^(EF$3-1)</f>
        <v>0</v>
      </c>
      <c r="EG62" s="124">
        <f>('Executive_Summary(Worst)'!$I59/12)*(1+Expense_Increase3)^(EG$3-1)</f>
        <v>0</v>
      </c>
      <c r="EH62" s="124">
        <f>('Executive_Summary(Worst)'!$I59/12)*(1+Expense_Increase3)^(EH$3-1)</f>
        <v>0</v>
      </c>
      <c r="EI62" s="124">
        <f>('Executive_Summary(Worst)'!$I59/12)*(1+Expense_Increase3)^(EI$3-1)</f>
        <v>0</v>
      </c>
      <c r="EJ62" s="124">
        <f>('Executive_Summary(Worst)'!$I59/12)*(1+Expense_Increase3)^(EJ$3-1)</f>
        <v>0</v>
      </c>
      <c r="EK62" s="124">
        <f>('Executive_Summary(Worst)'!$I59/12)*(1+Expense_Increase3)^(EK$3-1)</f>
        <v>0</v>
      </c>
      <c r="EL62" s="124">
        <f>('Executive_Summary(Worst)'!$I59/12)*(1+Expense_Increase3)^(EL$3-1)</f>
        <v>0</v>
      </c>
      <c r="EM62" s="124">
        <f>('Executive_Summary(Worst)'!$I59/12)*(1+Expense_Increase3)^(EM$3-1)</f>
        <v>0</v>
      </c>
      <c r="EN62" s="124">
        <f>('Executive_Summary(Worst)'!$I59/12)*(1+Expense_Increase3)^(EN$3-1)</f>
        <v>0</v>
      </c>
      <c r="EO62" s="124">
        <f>('Executive_Summary(Worst)'!$I59/12)*(1+Expense_Increase3)^(EO$3-1)</f>
        <v>0</v>
      </c>
      <c r="EP62" s="124">
        <f>('Executive_Summary(Worst)'!$I59/12)*(1+Expense_Increase3)^(EP$3-1)</f>
        <v>0</v>
      </c>
      <c r="EQ62" s="27"/>
    </row>
    <row r="63" spans="2:147" ht="15.75" customHeight="1" x14ac:dyDescent="0.2">
      <c r="B63" s="161" t="str">
        <f>Executive_Summary!F60</f>
        <v>Mng_Expense</v>
      </c>
      <c r="Z63" s="3"/>
      <c r="AA63" s="124">
        <f>('Executive_Summary(Worst)'!$I60/12)*(1+Expense_Increase3)^(AA$3-1)</f>
        <v>1250</v>
      </c>
      <c r="AB63" s="124">
        <f>('Executive_Summary(Worst)'!$I60/12)*(1+Expense_Increase3)^(AB$3-1)</f>
        <v>1250</v>
      </c>
      <c r="AC63" s="124">
        <f>('Executive_Summary(Worst)'!$I60/12)*(1+Expense_Increase3)^(AC$3-1)</f>
        <v>1250</v>
      </c>
      <c r="AD63" s="124">
        <f>('Executive_Summary(Worst)'!$I60/12)*(1+Expense_Increase3)^(AD$3-1)</f>
        <v>1250</v>
      </c>
      <c r="AE63" s="124">
        <f>('Executive_Summary(Worst)'!$I60/12)*(1+Expense_Increase3)^(AE$3-1)</f>
        <v>1250</v>
      </c>
      <c r="AF63" s="124">
        <f>('Executive_Summary(Worst)'!$I60/12)*(1+Expense_Increase3)^(AF$3-1)</f>
        <v>1250</v>
      </c>
      <c r="AG63" s="124">
        <f>('Executive_Summary(Worst)'!$I60/12)*(1+Expense_Increase3)^(AG$3-1)</f>
        <v>1250</v>
      </c>
      <c r="AH63" s="124">
        <f>('Executive_Summary(Worst)'!$I60/12)*(1+Expense_Increase3)^(AH$3-1)</f>
        <v>1250</v>
      </c>
      <c r="AI63" s="124">
        <f>('Executive_Summary(Worst)'!$I60/12)*(1+Expense_Increase3)^(AI$3-1)</f>
        <v>1250</v>
      </c>
      <c r="AJ63" s="124">
        <f>('Executive_Summary(Worst)'!$I60/12)*(1+Expense_Increase3)^(AJ$3-1)</f>
        <v>1250</v>
      </c>
      <c r="AK63" s="124">
        <f>('Executive_Summary(Worst)'!$I60/12)*(1+Expense_Increase3)^(AK$3-1)</f>
        <v>1250</v>
      </c>
      <c r="AL63" s="124">
        <f>('Executive_Summary(Worst)'!$I60/12)*(1+Expense_Increase3)^(AL$3-1)</f>
        <v>1250</v>
      </c>
      <c r="AM63" s="124">
        <f>('Executive_Summary(Worst)'!$I60/12)*(1+Expense_Increase3)^(AM$3-1)</f>
        <v>1281.25</v>
      </c>
      <c r="AN63" s="124">
        <f>('Executive_Summary(Worst)'!$I60/12)*(1+Expense_Increase3)^(AN$3-1)</f>
        <v>1281.25</v>
      </c>
      <c r="AO63" s="124">
        <f>('Executive_Summary(Worst)'!$I60/12)*(1+Expense_Increase3)^(AO$3-1)</f>
        <v>1281.25</v>
      </c>
      <c r="AP63" s="124">
        <f>('Executive_Summary(Worst)'!$I60/12)*(1+Expense_Increase3)^(AP$3-1)</f>
        <v>1281.25</v>
      </c>
      <c r="AQ63" s="124">
        <f>('Executive_Summary(Worst)'!$I60/12)*(1+Expense_Increase3)^(AQ$3-1)</f>
        <v>1281.25</v>
      </c>
      <c r="AR63" s="124">
        <f>('Executive_Summary(Worst)'!$I60/12)*(1+Expense_Increase3)^(AR$3-1)</f>
        <v>1281.25</v>
      </c>
      <c r="AS63" s="124">
        <f>('Executive_Summary(Worst)'!$I60/12)*(1+Expense_Increase3)^(AS$3-1)</f>
        <v>1281.25</v>
      </c>
      <c r="AT63" s="124">
        <f>('Executive_Summary(Worst)'!$I60/12)*(1+Expense_Increase3)^(AT$3-1)</f>
        <v>1281.25</v>
      </c>
      <c r="AU63" s="124">
        <f>('Executive_Summary(Worst)'!$I60/12)*(1+Expense_Increase3)^(AU$3-1)</f>
        <v>1281.25</v>
      </c>
      <c r="AV63" s="124">
        <f>('Executive_Summary(Worst)'!$I60/12)*(1+Expense_Increase3)^(AV$3-1)</f>
        <v>1281.25</v>
      </c>
      <c r="AW63" s="124">
        <f>('Executive_Summary(Worst)'!$I60/12)*(1+Expense_Increase3)^(AW$3-1)</f>
        <v>1281.25</v>
      </c>
      <c r="AX63" s="124">
        <f>('Executive_Summary(Worst)'!$I60/12)*(1+Expense_Increase3)^(AX$3-1)</f>
        <v>1281.25</v>
      </c>
      <c r="AY63" s="124">
        <f>('Executive_Summary(Worst)'!$I60/12)*(1+Expense_Increase3)^(AY$3-1)</f>
        <v>1313.28125</v>
      </c>
      <c r="AZ63" s="124">
        <f>('Executive_Summary(Worst)'!$I60/12)*(1+Expense_Increase3)^(AZ$3-1)</f>
        <v>1313.28125</v>
      </c>
      <c r="BA63" s="124">
        <f>('Executive_Summary(Worst)'!$I60/12)*(1+Expense_Increase3)^(BA$3-1)</f>
        <v>1313.28125</v>
      </c>
      <c r="BB63" s="124">
        <f>('Executive_Summary(Worst)'!$I60/12)*(1+Expense_Increase3)^(BB$3-1)</f>
        <v>1313.28125</v>
      </c>
      <c r="BC63" s="124">
        <f>('Executive_Summary(Worst)'!$I60/12)*(1+Expense_Increase3)^(BC$3-1)</f>
        <v>1313.28125</v>
      </c>
      <c r="BD63" s="124">
        <f>('Executive_Summary(Worst)'!$I60/12)*(1+Expense_Increase3)^(BD$3-1)</f>
        <v>1313.28125</v>
      </c>
      <c r="BE63" s="124">
        <f>('Executive_Summary(Worst)'!$I60/12)*(1+Expense_Increase3)^(BE$3-1)</f>
        <v>1313.28125</v>
      </c>
      <c r="BF63" s="124">
        <f>('Executive_Summary(Worst)'!$I60/12)*(1+Expense_Increase3)^(BF$3-1)</f>
        <v>1313.28125</v>
      </c>
      <c r="BG63" s="124">
        <f>('Executive_Summary(Worst)'!$I60/12)*(1+Expense_Increase3)^(BG$3-1)</f>
        <v>1313.28125</v>
      </c>
      <c r="BH63" s="124">
        <f>('Executive_Summary(Worst)'!$I60/12)*(1+Expense_Increase3)^(BH$3-1)</f>
        <v>1313.28125</v>
      </c>
      <c r="BI63" s="124">
        <f>('Executive_Summary(Worst)'!$I60/12)*(1+Expense_Increase3)^(BI$3-1)</f>
        <v>1313.28125</v>
      </c>
      <c r="BJ63" s="124">
        <f>('Executive_Summary(Worst)'!$I60/12)*(1+Expense_Increase3)^(BJ$3-1)</f>
        <v>1313.28125</v>
      </c>
      <c r="BK63" s="124">
        <f>('Executive_Summary(Worst)'!$I60/12)*(1+Expense_Increase3)^(BK$3-1)</f>
        <v>1346.1132812499998</v>
      </c>
      <c r="BL63" s="124">
        <f>('Executive_Summary(Worst)'!$I60/12)*(1+Expense_Increase3)^(BL$3-1)</f>
        <v>1346.1132812499998</v>
      </c>
      <c r="BM63" s="124">
        <f>('Executive_Summary(Worst)'!$I60/12)*(1+Expense_Increase3)^(BM$3-1)</f>
        <v>1346.1132812499998</v>
      </c>
      <c r="BN63" s="124">
        <f>('Executive_Summary(Worst)'!$I60/12)*(1+Expense_Increase3)^(BN$3-1)</f>
        <v>1346.1132812499998</v>
      </c>
      <c r="BO63" s="124">
        <f>('Executive_Summary(Worst)'!$I60/12)*(1+Expense_Increase3)^(BO$3-1)</f>
        <v>1346.1132812499998</v>
      </c>
      <c r="BP63" s="124">
        <f>('Executive_Summary(Worst)'!$I60/12)*(1+Expense_Increase3)^(BP$3-1)</f>
        <v>1346.1132812499998</v>
      </c>
      <c r="BQ63" s="124">
        <f>('Executive_Summary(Worst)'!$I60/12)*(1+Expense_Increase3)^(BQ$3-1)</f>
        <v>1346.1132812499998</v>
      </c>
      <c r="BR63" s="124">
        <f>('Executive_Summary(Worst)'!$I60/12)*(1+Expense_Increase3)^(BR$3-1)</f>
        <v>1346.1132812499998</v>
      </c>
      <c r="BS63" s="124">
        <f>('Executive_Summary(Worst)'!$I60/12)*(1+Expense_Increase3)^(BS$3-1)</f>
        <v>1346.1132812499998</v>
      </c>
      <c r="BT63" s="124">
        <f>('Executive_Summary(Worst)'!$I60/12)*(1+Expense_Increase3)^(BT$3-1)</f>
        <v>1346.1132812499998</v>
      </c>
      <c r="BU63" s="124">
        <f>('Executive_Summary(Worst)'!$I60/12)*(1+Expense_Increase3)^(BU$3-1)</f>
        <v>1346.1132812499998</v>
      </c>
      <c r="BV63" s="124">
        <f>('Executive_Summary(Worst)'!$I60/12)*(1+Expense_Increase3)^(BV$3-1)</f>
        <v>1346.1132812499998</v>
      </c>
      <c r="BW63" s="124">
        <f>('Executive_Summary(Worst)'!$I60/12)*(1+Expense_Increase3)^(BW$3-1)</f>
        <v>1379.7661132812498</v>
      </c>
      <c r="BX63" s="124">
        <f>('Executive_Summary(Worst)'!$I60/12)*(1+Expense_Increase3)^(BX$3-1)</f>
        <v>1379.7661132812498</v>
      </c>
      <c r="BY63" s="124">
        <f>('Executive_Summary(Worst)'!$I60/12)*(1+Expense_Increase3)^(BY$3-1)</f>
        <v>1379.7661132812498</v>
      </c>
      <c r="BZ63" s="124">
        <f>('Executive_Summary(Worst)'!$I60/12)*(1+Expense_Increase3)^(BZ$3-1)</f>
        <v>1379.7661132812498</v>
      </c>
      <c r="CA63" s="124">
        <f>('Executive_Summary(Worst)'!$I60/12)*(1+Expense_Increase3)^(CA$3-1)</f>
        <v>1379.7661132812498</v>
      </c>
      <c r="CB63" s="124">
        <f>('Executive_Summary(Worst)'!$I60/12)*(1+Expense_Increase3)^(CB$3-1)</f>
        <v>1379.7661132812498</v>
      </c>
      <c r="CC63" s="124">
        <f>('Executive_Summary(Worst)'!$I60/12)*(1+Expense_Increase3)^(CC$3-1)</f>
        <v>1379.7661132812498</v>
      </c>
      <c r="CD63" s="124">
        <f>('Executive_Summary(Worst)'!$I60/12)*(1+Expense_Increase3)^(CD$3-1)</f>
        <v>1379.7661132812498</v>
      </c>
      <c r="CE63" s="124">
        <f>('Executive_Summary(Worst)'!$I60/12)*(1+Expense_Increase3)^(CE$3-1)</f>
        <v>1379.7661132812498</v>
      </c>
      <c r="CF63" s="124">
        <f>('Executive_Summary(Worst)'!$I60/12)*(1+Expense_Increase3)^(CF$3-1)</f>
        <v>1379.7661132812498</v>
      </c>
      <c r="CG63" s="124">
        <f>('Executive_Summary(Worst)'!$I60/12)*(1+Expense_Increase3)^(CG$3-1)</f>
        <v>1379.7661132812498</v>
      </c>
      <c r="CH63" s="124">
        <f>('Executive_Summary(Worst)'!$I60/12)*(1+Expense_Increase3)^(CH$3-1)</f>
        <v>1379.7661132812498</v>
      </c>
      <c r="CI63" s="124">
        <f>('Executive_Summary(Worst)'!$I60/12)*(1+Expense_Increase3)^(CI$3-1)</f>
        <v>1414.2602661132807</v>
      </c>
      <c r="CJ63" s="124">
        <f>('Executive_Summary(Worst)'!$I60/12)*(1+Expense_Increase3)^(CJ$3-1)</f>
        <v>1414.2602661132807</v>
      </c>
      <c r="CK63" s="124">
        <f>('Executive_Summary(Worst)'!$I60/12)*(1+Expense_Increase3)^(CK$3-1)</f>
        <v>1414.2602661132807</v>
      </c>
      <c r="CL63" s="124">
        <f>('Executive_Summary(Worst)'!$I60/12)*(1+Expense_Increase3)^(CL$3-1)</f>
        <v>1414.2602661132807</v>
      </c>
      <c r="CM63" s="124">
        <f>('Executive_Summary(Worst)'!$I60/12)*(1+Expense_Increase3)^(CM$3-1)</f>
        <v>1414.2602661132807</v>
      </c>
      <c r="CN63" s="124">
        <f>('Executive_Summary(Worst)'!$I60/12)*(1+Expense_Increase3)^(CN$3-1)</f>
        <v>1414.2602661132807</v>
      </c>
      <c r="CO63" s="124">
        <f>('Executive_Summary(Worst)'!$I60/12)*(1+Expense_Increase3)^(CO$3-1)</f>
        <v>1414.2602661132807</v>
      </c>
      <c r="CP63" s="124">
        <f>('Executive_Summary(Worst)'!$I60/12)*(1+Expense_Increase3)^(CP$3-1)</f>
        <v>1414.2602661132807</v>
      </c>
      <c r="CQ63" s="124">
        <f>('Executive_Summary(Worst)'!$I60/12)*(1+Expense_Increase3)^(CQ$3-1)</f>
        <v>1414.2602661132807</v>
      </c>
      <c r="CR63" s="124">
        <f>('Executive_Summary(Worst)'!$I60/12)*(1+Expense_Increase3)^(CR$3-1)</f>
        <v>1414.2602661132807</v>
      </c>
      <c r="CS63" s="124">
        <f>('Executive_Summary(Worst)'!$I60/12)*(1+Expense_Increase3)^(CS$3-1)</f>
        <v>1414.2602661132807</v>
      </c>
      <c r="CT63" s="124">
        <f>('Executive_Summary(Worst)'!$I60/12)*(1+Expense_Increase3)^(CT$3-1)</f>
        <v>1414.2602661132807</v>
      </c>
      <c r="CU63" s="124">
        <f>('Executive_Summary(Worst)'!$I60/12)*(1+Expense_Increase3)^(CU$3-1)</f>
        <v>1449.6167727661127</v>
      </c>
      <c r="CV63" s="124">
        <f>('Executive_Summary(Worst)'!$I60/12)*(1+Expense_Increase3)^(CV$3-1)</f>
        <v>1449.6167727661127</v>
      </c>
      <c r="CW63" s="124">
        <f>('Executive_Summary(Worst)'!$I60/12)*(1+Expense_Increase3)^(CW$3-1)</f>
        <v>1449.6167727661127</v>
      </c>
      <c r="CX63" s="124">
        <f>('Executive_Summary(Worst)'!$I60/12)*(1+Expense_Increase3)^(CX$3-1)</f>
        <v>1449.6167727661127</v>
      </c>
      <c r="CY63" s="124">
        <f>('Executive_Summary(Worst)'!$I60/12)*(1+Expense_Increase3)^(CY$3-1)</f>
        <v>1449.6167727661127</v>
      </c>
      <c r="CZ63" s="124">
        <f>('Executive_Summary(Worst)'!$I60/12)*(1+Expense_Increase3)^(CZ$3-1)</f>
        <v>1449.6167727661127</v>
      </c>
      <c r="DA63" s="124">
        <f>('Executive_Summary(Worst)'!$I60/12)*(1+Expense_Increase3)^(DA$3-1)</f>
        <v>1449.6167727661127</v>
      </c>
      <c r="DB63" s="124">
        <f>('Executive_Summary(Worst)'!$I60/12)*(1+Expense_Increase3)^(DB$3-1)</f>
        <v>1449.6167727661127</v>
      </c>
      <c r="DC63" s="124">
        <f>('Executive_Summary(Worst)'!$I60/12)*(1+Expense_Increase3)^(DC$3-1)</f>
        <v>1449.6167727661127</v>
      </c>
      <c r="DD63" s="124">
        <f>('Executive_Summary(Worst)'!$I60/12)*(1+Expense_Increase3)^(DD$3-1)</f>
        <v>1449.6167727661127</v>
      </c>
      <c r="DE63" s="124">
        <f>('Executive_Summary(Worst)'!$I60/12)*(1+Expense_Increase3)^(DE$3-1)</f>
        <v>1449.6167727661127</v>
      </c>
      <c r="DF63" s="124">
        <f>('Executive_Summary(Worst)'!$I60/12)*(1+Expense_Increase3)^(DF$3-1)</f>
        <v>1449.6167727661127</v>
      </c>
      <c r="DG63" s="124">
        <f>('Executive_Summary(Worst)'!$I60/12)*(1+Expense_Increase3)^(DG$3-1)</f>
        <v>1485.8571920852655</v>
      </c>
      <c r="DH63" s="124">
        <f>('Executive_Summary(Worst)'!$I60/12)*(1+Expense_Increase3)^(DH$3-1)</f>
        <v>1485.8571920852655</v>
      </c>
      <c r="DI63" s="124">
        <f>('Executive_Summary(Worst)'!$I60/12)*(1+Expense_Increase3)^(DI$3-1)</f>
        <v>1485.8571920852655</v>
      </c>
      <c r="DJ63" s="124">
        <f>('Executive_Summary(Worst)'!$I60/12)*(1+Expense_Increase3)^(DJ$3-1)</f>
        <v>1485.8571920852655</v>
      </c>
      <c r="DK63" s="124">
        <f>('Executive_Summary(Worst)'!$I60/12)*(1+Expense_Increase3)^(DK$3-1)</f>
        <v>1485.8571920852655</v>
      </c>
      <c r="DL63" s="124">
        <f>('Executive_Summary(Worst)'!$I60/12)*(1+Expense_Increase3)^(DL$3-1)</f>
        <v>1485.8571920852655</v>
      </c>
      <c r="DM63" s="124">
        <f>('Executive_Summary(Worst)'!$I60/12)*(1+Expense_Increase3)^(DM$3-1)</f>
        <v>1485.8571920852655</v>
      </c>
      <c r="DN63" s="124">
        <f>('Executive_Summary(Worst)'!$I60/12)*(1+Expense_Increase3)^(DN$3-1)</f>
        <v>1485.8571920852655</v>
      </c>
      <c r="DO63" s="124">
        <f>('Executive_Summary(Worst)'!$I60/12)*(1+Expense_Increase3)^(DO$3-1)</f>
        <v>1485.8571920852655</v>
      </c>
      <c r="DP63" s="124">
        <f>('Executive_Summary(Worst)'!$I60/12)*(1+Expense_Increase3)^(DP$3-1)</f>
        <v>1485.8571920852655</v>
      </c>
      <c r="DQ63" s="124">
        <f>('Executive_Summary(Worst)'!$I60/12)*(1+Expense_Increase3)^(DQ$3-1)</f>
        <v>1485.8571920852655</v>
      </c>
      <c r="DR63" s="124">
        <f>('Executive_Summary(Worst)'!$I60/12)*(1+Expense_Increase3)^(DR$3-1)</f>
        <v>1485.8571920852655</v>
      </c>
      <c r="DS63" s="124">
        <f>('Executive_Summary(Worst)'!$I60/12)*(1+Expense_Increase3)^(DS$3-1)</f>
        <v>1523.0036218873972</v>
      </c>
      <c r="DT63" s="124">
        <f>('Executive_Summary(Worst)'!$I60/12)*(1+Expense_Increase3)^(DT$3-1)</f>
        <v>1523.0036218873972</v>
      </c>
      <c r="DU63" s="124">
        <f>('Executive_Summary(Worst)'!$I60/12)*(1+Expense_Increase3)^(DU$3-1)</f>
        <v>1523.0036218873972</v>
      </c>
      <c r="DV63" s="124">
        <f>('Executive_Summary(Worst)'!$I60/12)*(1+Expense_Increase3)^(DV$3-1)</f>
        <v>1523.0036218873972</v>
      </c>
      <c r="DW63" s="124">
        <f>('Executive_Summary(Worst)'!$I60/12)*(1+Expense_Increase3)^(DW$3-1)</f>
        <v>1523.0036218873972</v>
      </c>
      <c r="DX63" s="124">
        <f>('Executive_Summary(Worst)'!$I60/12)*(1+Expense_Increase3)^(DX$3-1)</f>
        <v>1523.0036218873972</v>
      </c>
      <c r="DY63" s="124">
        <f>('Executive_Summary(Worst)'!$I60/12)*(1+Expense_Increase3)^(DY$3-1)</f>
        <v>1523.0036218873972</v>
      </c>
      <c r="DZ63" s="124">
        <f>('Executive_Summary(Worst)'!$I60/12)*(1+Expense_Increase3)^(DZ$3-1)</f>
        <v>1523.0036218873972</v>
      </c>
      <c r="EA63" s="124">
        <f>('Executive_Summary(Worst)'!$I60/12)*(1+Expense_Increase3)^(EA$3-1)</f>
        <v>1523.0036218873972</v>
      </c>
      <c r="EB63" s="124">
        <f>('Executive_Summary(Worst)'!$I60/12)*(1+Expense_Increase3)^(EB$3-1)</f>
        <v>1523.0036218873972</v>
      </c>
      <c r="EC63" s="124">
        <f>('Executive_Summary(Worst)'!$I60/12)*(1+Expense_Increase3)^(EC$3-1)</f>
        <v>1523.0036218873972</v>
      </c>
      <c r="ED63" s="124">
        <f>('Executive_Summary(Worst)'!$I60/12)*(1+Expense_Increase3)^(ED$3-1)</f>
        <v>1523.0036218873972</v>
      </c>
      <c r="EE63" s="124">
        <f>('Executive_Summary(Worst)'!$I60/12)*(1+Expense_Increase3)^(EE$3-1)</f>
        <v>1561.0787124345818</v>
      </c>
      <c r="EF63" s="124">
        <f>('Executive_Summary(Worst)'!$I60/12)*(1+Expense_Increase3)^(EF$3-1)</f>
        <v>1561.0787124345818</v>
      </c>
      <c r="EG63" s="124">
        <f>('Executive_Summary(Worst)'!$I60/12)*(1+Expense_Increase3)^(EG$3-1)</f>
        <v>1561.0787124345818</v>
      </c>
      <c r="EH63" s="124">
        <f>('Executive_Summary(Worst)'!$I60/12)*(1+Expense_Increase3)^(EH$3-1)</f>
        <v>1561.0787124345818</v>
      </c>
      <c r="EI63" s="124">
        <f>('Executive_Summary(Worst)'!$I60/12)*(1+Expense_Increase3)^(EI$3-1)</f>
        <v>1561.0787124345818</v>
      </c>
      <c r="EJ63" s="124">
        <f>('Executive_Summary(Worst)'!$I60/12)*(1+Expense_Increase3)^(EJ$3-1)</f>
        <v>1561.0787124345818</v>
      </c>
      <c r="EK63" s="124">
        <f>('Executive_Summary(Worst)'!$I60/12)*(1+Expense_Increase3)^(EK$3-1)</f>
        <v>1561.0787124345818</v>
      </c>
      <c r="EL63" s="124">
        <f>('Executive_Summary(Worst)'!$I60/12)*(1+Expense_Increase3)^(EL$3-1)</f>
        <v>1561.0787124345818</v>
      </c>
      <c r="EM63" s="124">
        <f>('Executive_Summary(Worst)'!$I60/12)*(1+Expense_Increase3)^(EM$3-1)</f>
        <v>1561.0787124345818</v>
      </c>
      <c r="EN63" s="124">
        <f>('Executive_Summary(Worst)'!$I60/12)*(1+Expense_Increase3)^(EN$3-1)</f>
        <v>1561.0787124345818</v>
      </c>
      <c r="EO63" s="124">
        <f>('Executive_Summary(Worst)'!$I60/12)*(1+Expense_Increase3)^(EO$3-1)</f>
        <v>1561.0787124345818</v>
      </c>
      <c r="EP63" s="124">
        <f>('Executive_Summary(Worst)'!$I60/12)*(1+Expense_Increase3)^(EP$3-1)</f>
        <v>1561.0787124345818</v>
      </c>
      <c r="EQ63" s="27"/>
    </row>
    <row r="64" spans="2:147" ht="15.75" customHeight="1" x14ac:dyDescent="0.2">
      <c r="B64" s="161" t="str">
        <f>Executive_Summary!F61</f>
        <v>Misc Expense</v>
      </c>
      <c r="Z64" s="3"/>
      <c r="AA64" s="124">
        <f>('Executive_Summary(Worst)'!$I61/12)*(1+Expense_Increase3)^(AA$3-1)</f>
        <v>1250</v>
      </c>
      <c r="AB64" s="124">
        <f>('Executive_Summary(Worst)'!$I61/12)*(1+Expense_Increase3)^(AB$3-1)</f>
        <v>1250</v>
      </c>
      <c r="AC64" s="124">
        <f>('Executive_Summary(Worst)'!$I61/12)*(1+Expense_Increase3)^(AC$3-1)</f>
        <v>1250</v>
      </c>
      <c r="AD64" s="124">
        <f>('Executive_Summary(Worst)'!$I61/12)*(1+Expense_Increase3)^(AD$3-1)</f>
        <v>1250</v>
      </c>
      <c r="AE64" s="124">
        <f>('Executive_Summary(Worst)'!$I61/12)*(1+Expense_Increase3)^(AE$3-1)</f>
        <v>1250</v>
      </c>
      <c r="AF64" s="124">
        <f>('Executive_Summary(Worst)'!$I61/12)*(1+Expense_Increase3)^(AF$3-1)</f>
        <v>1250</v>
      </c>
      <c r="AG64" s="124">
        <f>('Executive_Summary(Worst)'!$I61/12)*(1+Expense_Increase3)^(AG$3-1)</f>
        <v>1250</v>
      </c>
      <c r="AH64" s="124">
        <f>('Executive_Summary(Worst)'!$I61/12)*(1+Expense_Increase3)^(AH$3-1)</f>
        <v>1250</v>
      </c>
      <c r="AI64" s="124">
        <f>('Executive_Summary(Worst)'!$I61/12)*(1+Expense_Increase3)^(AI$3-1)</f>
        <v>1250</v>
      </c>
      <c r="AJ64" s="124">
        <f>('Executive_Summary(Worst)'!$I61/12)*(1+Expense_Increase3)^(AJ$3-1)</f>
        <v>1250</v>
      </c>
      <c r="AK64" s="124">
        <f>('Executive_Summary(Worst)'!$I61/12)*(1+Expense_Increase3)^(AK$3-1)</f>
        <v>1250</v>
      </c>
      <c r="AL64" s="124">
        <f>('Executive_Summary(Worst)'!$I61/12)*(1+Expense_Increase3)^(AL$3-1)</f>
        <v>1250</v>
      </c>
      <c r="AM64" s="124">
        <f>('Executive_Summary(Worst)'!$I61/12)*(1+Expense_Increase3)^(AM$3-1)</f>
        <v>1281.25</v>
      </c>
      <c r="AN64" s="124">
        <f>('Executive_Summary(Worst)'!$I61/12)*(1+Expense_Increase3)^(AN$3-1)</f>
        <v>1281.25</v>
      </c>
      <c r="AO64" s="124">
        <f>('Executive_Summary(Worst)'!$I61/12)*(1+Expense_Increase3)^(AO$3-1)</f>
        <v>1281.25</v>
      </c>
      <c r="AP64" s="124">
        <f>('Executive_Summary(Worst)'!$I61/12)*(1+Expense_Increase3)^(AP$3-1)</f>
        <v>1281.25</v>
      </c>
      <c r="AQ64" s="124">
        <f>('Executive_Summary(Worst)'!$I61/12)*(1+Expense_Increase3)^(AQ$3-1)</f>
        <v>1281.25</v>
      </c>
      <c r="AR64" s="124">
        <f>('Executive_Summary(Worst)'!$I61/12)*(1+Expense_Increase3)^(AR$3-1)</f>
        <v>1281.25</v>
      </c>
      <c r="AS64" s="124">
        <f>('Executive_Summary(Worst)'!$I61/12)*(1+Expense_Increase3)^(AS$3-1)</f>
        <v>1281.25</v>
      </c>
      <c r="AT64" s="124">
        <f>('Executive_Summary(Worst)'!$I61/12)*(1+Expense_Increase3)^(AT$3-1)</f>
        <v>1281.25</v>
      </c>
      <c r="AU64" s="124">
        <f>('Executive_Summary(Worst)'!$I61/12)*(1+Expense_Increase3)^(AU$3-1)</f>
        <v>1281.25</v>
      </c>
      <c r="AV64" s="124">
        <f>('Executive_Summary(Worst)'!$I61/12)*(1+Expense_Increase3)^(AV$3-1)</f>
        <v>1281.25</v>
      </c>
      <c r="AW64" s="124">
        <f>('Executive_Summary(Worst)'!$I61/12)*(1+Expense_Increase3)^(AW$3-1)</f>
        <v>1281.25</v>
      </c>
      <c r="AX64" s="124">
        <f>('Executive_Summary(Worst)'!$I61/12)*(1+Expense_Increase3)^(AX$3-1)</f>
        <v>1281.25</v>
      </c>
      <c r="AY64" s="124">
        <f>('Executive_Summary(Worst)'!$I61/12)*(1+Expense_Increase3)^(AY$3-1)</f>
        <v>1313.28125</v>
      </c>
      <c r="AZ64" s="124">
        <f>('Executive_Summary(Worst)'!$I61/12)*(1+Expense_Increase3)^(AZ$3-1)</f>
        <v>1313.28125</v>
      </c>
      <c r="BA64" s="124">
        <f>('Executive_Summary(Worst)'!$I61/12)*(1+Expense_Increase3)^(BA$3-1)</f>
        <v>1313.28125</v>
      </c>
      <c r="BB64" s="124">
        <f>('Executive_Summary(Worst)'!$I61/12)*(1+Expense_Increase3)^(BB$3-1)</f>
        <v>1313.28125</v>
      </c>
      <c r="BC64" s="124">
        <f>('Executive_Summary(Worst)'!$I61/12)*(1+Expense_Increase3)^(BC$3-1)</f>
        <v>1313.28125</v>
      </c>
      <c r="BD64" s="124">
        <f>('Executive_Summary(Worst)'!$I61/12)*(1+Expense_Increase3)^(BD$3-1)</f>
        <v>1313.28125</v>
      </c>
      <c r="BE64" s="124">
        <f>('Executive_Summary(Worst)'!$I61/12)*(1+Expense_Increase3)^(BE$3-1)</f>
        <v>1313.28125</v>
      </c>
      <c r="BF64" s="124">
        <f>('Executive_Summary(Worst)'!$I61/12)*(1+Expense_Increase3)^(BF$3-1)</f>
        <v>1313.28125</v>
      </c>
      <c r="BG64" s="124">
        <f>('Executive_Summary(Worst)'!$I61/12)*(1+Expense_Increase3)^(BG$3-1)</f>
        <v>1313.28125</v>
      </c>
      <c r="BH64" s="124">
        <f>('Executive_Summary(Worst)'!$I61/12)*(1+Expense_Increase3)^(BH$3-1)</f>
        <v>1313.28125</v>
      </c>
      <c r="BI64" s="124">
        <f>('Executive_Summary(Worst)'!$I61/12)*(1+Expense_Increase3)^(BI$3-1)</f>
        <v>1313.28125</v>
      </c>
      <c r="BJ64" s="124">
        <f>('Executive_Summary(Worst)'!$I61/12)*(1+Expense_Increase3)^(BJ$3-1)</f>
        <v>1313.28125</v>
      </c>
      <c r="BK64" s="124">
        <f>('Executive_Summary(Worst)'!$I61/12)*(1+Expense_Increase3)^(BK$3-1)</f>
        <v>1346.1132812499998</v>
      </c>
      <c r="BL64" s="124">
        <f>('Executive_Summary(Worst)'!$I61/12)*(1+Expense_Increase3)^(BL$3-1)</f>
        <v>1346.1132812499998</v>
      </c>
      <c r="BM64" s="124">
        <f>('Executive_Summary(Worst)'!$I61/12)*(1+Expense_Increase3)^(BM$3-1)</f>
        <v>1346.1132812499998</v>
      </c>
      <c r="BN64" s="124">
        <f>('Executive_Summary(Worst)'!$I61/12)*(1+Expense_Increase3)^(BN$3-1)</f>
        <v>1346.1132812499998</v>
      </c>
      <c r="BO64" s="124">
        <f>('Executive_Summary(Worst)'!$I61/12)*(1+Expense_Increase3)^(BO$3-1)</f>
        <v>1346.1132812499998</v>
      </c>
      <c r="BP64" s="124">
        <f>('Executive_Summary(Worst)'!$I61/12)*(1+Expense_Increase3)^(BP$3-1)</f>
        <v>1346.1132812499998</v>
      </c>
      <c r="BQ64" s="124">
        <f>('Executive_Summary(Worst)'!$I61/12)*(1+Expense_Increase3)^(BQ$3-1)</f>
        <v>1346.1132812499998</v>
      </c>
      <c r="BR64" s="124">
        <f>('Executive_Summary(Worst)'!$I61/12)*(1+Expense_Increase3)^(BR$3-1)</f>
        <v>1346.1132812499998</v>
      </c>
      <c r="BS64" s="124">
        <f>('Executive_Summary(Worst)'!$I61/12)*(1+Expense_Increase3)^(BS$3-1)</f>
        <v>1346.1132812499998</v>
      </c>
      <c r="BT64" s="124">
        <f>('Executive_Summary(Worst)'!$I61/12)*(1+Expense_Increase3)^(BT$3-1)</f>
        <v>1346.1132812499998</v>
      </c>
      <c r="BU64" s="124">
        <f>('Executive_Summary(Worst)'!$I61/12)*(1+Expense_Increase3)^(BU$3-1)</f>
        <v>1346.1132812499998</v>
      </c>
      <c r="BV64" s="124">
        <f>('Executive_Summary(Worst)'!$I61/12)*(1+Expense_Increase3)^(BV$3-1)</f>
        <v>1346.1132812499998</v>
      </c>
      <c r="BW64" s="124">
        <f>('Executive_Summary(Worst)'!$I61/12)*(1+Expense_Increase3)^(BW$3-1)</f>
        <v>1379.7661132812498</v>
      </c>
      <c r="BX64" s="124">
        <f>('Executive_Summary(Worst)'!$I61/12)*(1+Expense_Increase3)^(BX$3-1)</f>
        <v>1379.7661132812498</v>
      </c>
      <c r="BY64" s="124">
        <f>('Executive_Summary(Worst)'!$I61/12)*(1+Expense_Increase3)^(BY$3-1)</f>
        <v>1379.7661132812498</v>
      </c>
      <c r="BZ64" s="124">
        <f>('Executive_Summary(Worst)'!$I61/12)*(1+Expense_Increase3)^(BZ$3-1)</f>
        <v>1379.7661132812498</v>
      </c>
      <c r="CA64" s="124">
        <f>('Executive_Summary(Worst)'!$I61/12)*(1+Expense_Increase3)^(CA$3-1)</f>
        <v>1379.7661132812498</v>
      </c>
      <c r="CB64" s="124">
        <f>('Executive_Summary(Worst)'!$I61/12)*(1+Expense_Increase3)^(CB$3-1)</f>
        <v>1379.7661132812498</v>
      </c>
      <c r="CC64" s="124">
        <f>('Executive_Summary(Worst)'!$I61/12)*(1+Expense_Increase3)^(CC$3-1)</f>
        <v>1379.7661132812498</v>
      </c>
      <c r="CD64" s="124">
        <f>('Executive_Summary(Worst)'!$I61/12)*(1+Expense_Increase3)^(CD$3-1)</f>
        <v>1379.7661132812498</v>
      </c>
      <c r="CE64" s="124">
        <f>('Executive_Summary(Worst)'!$I61/12)*(1+Expense_Increase3)^(CE$3-1)</f>
        <v>1379.7661132812498</v>
      </c>
      <c r="CF64" s="124">
        <f>('Executive_Summary(Worst)'!$I61/12)*(1+Expense_Increase3)^(CF$3-1)</f>
        <v>1379.7661132812498</v>
      </c>
      <c r="CG64" s="124">
        <f>('Executive_Summary(Worst)'!$I61/12)*(1+Expense_Increase3)^(CG$3-1)</f>
        <v>1379.7661132812498</v>
      </c>
      <c r="CH64" s="124">
        <f>('Executive_Summary(Worst)'!$I61/12)*(1+Expense_Increase3)^(CH$3-1)</f>
        <v>1379.7661132812498</v>
      </c>
      <c r="CI64" s="124">
        <f>('Executive_Summary(Worst)'!$I61/12)*(1+Expense_Increase3)^(CI$3-1)</f>
        <v>1414.2602661132807</v>
      </c>
      <c r="CJ64" s="124">
        <f>('Executive_Summary(Worst)'!$I61/12)*(1+Expense_Increase3)^(CJ$3-1)</f>
        <v>1414.2602661132807</v>
      </c>
      <c r="CK64" s="124">
        <f>('Executive_Summary(Worst)'!$I61/12)*(1+Expense_Increase3)^(CK$3-1)</f>
        <v>1414.2602661132807</v>
      </c>
      <c r="CL64" s="124">
        <f>('Executive_Summary(Worst)'!$I61/12)*(1+Expense_Increase3)^(CL$3-1)</f>
        <v>1414.2602661132807</v>
      </c>
      <c r="CM64" s="124">
        <f>('Executive_Summary(Worst)'!$I61/12)*(1+Expense_Increase3)^(CM$3-1)</f>
        <v>1414.2602661132807</v>
      </c>
      <c r="CN64" s="124">
        <f>('Executive_Summary(Worst)'!$I61/12)*(1+Expense_Increase3)^(CN$3-1)</f>
        <v>1414.2602661132807</v>
      </c>
      <c r="CO64" s="124">
        <f>('Executive_Summary(Worst)'!$I61/12)*(1+Expense_Increase3)^(CO$3-1)</f>
        <v>1414.2602661132807</v>
      </c>
      <c r="CP64" s="124">
        <f>('Executive_Summary(Worst)'!$I61/12)*(1+Expense_Increase3)^(CP$3-1)</f>
        <v>1414.2602661132807</v>
      </c>
      <c r="CQ64" s="124">
        <f>('Executive_Summary(Worst)'!$I61/12)*(1+Expense_Increase3)^(CQ$3-1)</f>
        <v>1414.2602661132807</v>
      </c>
      <c r="CR64" s="124">
        <f>('Executive_Summary(Worst)'!$I61/12)*(1+Expense_Increase3)^(CR$3-1)</f>
        <v>1414.2602661132807</v>
      </c>
      <c r="CS64" s="124">
        <f>('Executive_Summary(Worst)'!$I61/12)*(1+Expense_Increase3)^(CS$3-1)</f>
        <v>1414.2602661132807</v>
      </c>
      <c r="CT64" s="124">
        <f>('Executive_Summary(Worst)'!$I61/12)*(1+Expense_Increase3)^(CT$3-1)</f>
        <v>1414.2602661132807</v>
      </c>
      <c r="CU64" s="124">
        <f>('Executive_Summary(Worst)'!$I61/12)*(1+Expense_Increase3)^(CU$3-1)</f>
        <v>1449.6167727661127</v>
      </c>
      <c r="CV64" s="124">
        <f>('Executive_Summary(Worst)'!$I61/12)*(1+Expense_Increase3)^(CV$3-1)</f>
        <v>1449.6167727661127</v>
      </c>
      <c r="CW64" s="124">
        <f>('Executive_Summary(Worst)'!$I61/12)*(1+Expense_Increase3)^(CW$3-1)</f>
        <v>1449.6167727661127</v>
      </c>
      <c r="CX64" s="124">
        <f>('Executive_Summary(Worst)'!$I61/12)*(1+Expense_Increase3)^(CX$3-1)</f>
        <v>1449.6167727661127</v>
      </c>
      <c r="CY64" s="124">
        <f>('Executive_Summary(Worst)'!$I61/12)*(1+Expense_Increase3)^(CY$3-1)</f>
        <v>1449.6167727661127</v>
      </c>
      <c r="CZ64" s="124">
        <f>('Executive_Summary(Worst)'!$I61/12)*(1+Expense_Increase3)^(CZ$3-1)</f>
        <v>1449.6167727661127</v>
      </c>
      <c r="DA64" s="124">
        <f>('Executive_Summary(Worst)'!$I61/12)*(1+Expense_Increase3)^(DA$3-1)</f>
        <v>1449.6167727661127</v>
      </c>
      <c r="DB64" s="124">
        <f>('Executive_Summary(Worst)'!$I61/12)*(1+Expense_Increase3)^(DB$3-1)</f>
        <v>1449.6167727661127</v>
      </c>
      <c r="DC64" s="124">
        <f>('Executive_Summary(Worst)'!$I61/12)*(1+Expense_Increase3)^(DC$3-1)</f>
        <v>1449.6167727661127</v>
      </c>
      <c r="DD64" s="124">
        <f>('Executive_Summary(Worst)'!$I61/12)*(1+Expense_Increase3)^(DD$3-1)</f>
        <v>1449.6167727661127</v>
      </c>
      <c r="DE64" s="124">
        <f>('Executive_Summary(Worst)'!$I61/12)*(1+Expense_Increase3)^(DE$3-1)</f>
        <v>1449.6167727661127</v>
      </c>
      <c r="DF64" s="124">
        <f>('Executive_Summary(Worst)'!$I61/12)*(1+Expense_Increase3)^(DF$3-1)</f>
        <v>1449.6167727661127</v>
      </c>
      <c r="DG64" s="124">
        <f>('Executive_Summary(Worst)'!$I61/12)*(1+Expense_Increase3)^(DG$3-1)</f>
        <v>1485.8571920852655</v>
      </c>
      <c r="DH64" s="124">
        <f>('Executive_Summary(Worst)'!$I61/12)*(1+Expense_Increase3)^(DH$3-1)</f>
        <v>1485.8571920852655</v>
      </c>
      <c r="DI64" s="124">
        <f>('Executive_Summary(Worst)'!$I61/12)*(1+Expense_Increase3)^(DI$3-1)</f>
        <v>1485.8571920852655</v>
      </c>
      <c r="DJ64" s="124">
        <f>('Executive_Summary(Worst)'!$I61/12)*(1+Expense_Increase3)^(DJ$3-1)</f>
        <v>1485.8571920852655</v>
      </c>
      <c r="DK64" s="124">
        <f>('Executive_Summary(Worst)'!$I61/12)*(1+Expense_Increase3)^(DK$3-1)</f>
        <v>1485.8571920852655</v>
      </c>
      <c r="DL64" s="124">
        <f>('Executive_Summary(Worst)'!$I61/12)*(1+Expense_Increase3)^(DL$3-1)</f>
        <v>1485.8571920852655</v>
      </c>
      <c r="DM64" s="124">
        <f>('Executive_Summary(Worst)'!$I61/12)*(1+Expense_Increase3)^(DM$3-1)</f>
        <v>1485.8571920852655</v>
      </c>
      <c r="DN64" s="124">
        <f>('Executive_Summary(Worst)'!$I61/12)*(1+Expense_Increase3)^(DN$3-1)</f>
        <v>1485.8571920852655</v>
      </c>
      <c r="DO64" s="124">
        <f>('Executive_Summary(Worst)'!$I61/12)*(1+Expense_Increase3)^(DO$3-1)</f>
        <v>1485.8571920852655</v>
      </c>
      <c r="DP64" s="124">
        <f>('Executive_Summary(Worst)'!$I61/12)*(1+Expense_Increase3)^(DP$3-1)</f>
        <v>1485.8571920852655</v>
      </c>
      <c r="DQ64" s="124">
        <f>('Executive_Summary(Worst)'!$I61/12)*(1+Expense_Increase3)^(DQ$3-1)</f>
        <v>1485.8571920852655</v>
      </c>
      <c r="DR64" s="124">
        <f>('Executive_Summary(Worst)'!$I61/12)*(1+Expense_Increase3)^(DR$3-1)</f>
        <v>1485.8571920852655</v>
      </c>
      <c r="DS64" s="124">
        <f>('Executive_Summary(Worst)'!$I61/12)*(1+Expense_Increase3)^(DS$3-1)</f>
        <v>1523.0036218873972</v>
      </c>
      <c r="DT64" s="124">
        <f>('Executive_Summary(Worst)'!$I61/12)*(1+Expense_Increase3)^(DT$3-1)</f>
        <v>1523.0036218873972</v>
      </c>
      <c r="DU64" s="124">
        <f>('Executive_Summary(Worst)'!$I61/12)*(1+Expense_Increase3)^(DU$3-1)</f>
        <v>1523.0036218873972</v>
      </c>
      <c r="DV64" s="124">
        <f>('Executive_Summary(Worst)'!$I61/12)*(1+Expense_Increase3)^(DV$3-1)</f>
        <v>1523.0036218873972</v>
      </c>
      <c r="DW64" s="124">
        <f>('Executive_Summary(Worst)'!$I61/12)*(1+Expense_Increase3)^(DW$3-1)</f>
        <v>1523.0036218873972</v>
      </c>
      <c r="DX64" s="124">
        <f>('Executive_Summary(Worst)'!$I61/12)*(1+Expense_Increase3)^(DX$3-1)</f>
        <v>1523.0036218873972</v>
      </c>
      <c r="DY64" s="124">
        <f>('Executive_Summary(Worst)'!$I61/12)*(1+Expense_Increase3)^(DY$3-1)</f>
        <v>1523.0036218873972</v>
      </c>
      <c r="DZ64" s="124">
        <f>('Executive_Summary(Worst)'!$I61/12)*(1+Expense_Increase3)^(DZ$3-1)</f>
        <v>1523.0036218873972</v>
      </c>
      <c r="EA64" s="124">
        <f>('Executive_Summary(Worst)'!$I61/12)*(1+Expense_Increase3)^(EA$3-1)</f>
        <v>1523.0036218873972</v>
      </c>
      <c r="EB64" s="124">
        <f>('Executive_Summary(Worst)'!$I61/12)*(1+Expense_Increase3)^(EB$3-1)</f>
        <v>1523.0036218873972</v>
      </c>
      <c r="EC64" s="124">
        <f>('Executive_Summary(Worst)'!$I61/12)*(1+Expense_Increase3)^(EC$3-1)</f>
        <v>1523.0036218873972</v>
      </c>
      <c r="ED64" s="124">
        <f>('Executive_Summary(Worst)'!$I61/12)*(1+Expense_Increase3)^(ED$3-1)</f>
        <v>1523.0036218873972</v>
      </c>
      <c r="EE64" s="124">
        <f>('Executive_Summary(Worst)'!$I61/12)*(1+Expense_Increase3)^(EE$3-1)</f>
        <v>1561.0787124345818</v>
      </c>
      <c r="EF64" s="124">
        <f>('Executive_Summary(Worst)'!$I61/12)*(1+Expense_Increase3)^(EF$3-1)</f>
        <v>1561.0787124345818</v>
      </c>
      <c r="EG64" s="124">
        <f>('Executive_Summary(Worst)'!$I61/12)*(1+Expense_Increase3)^(EG$3-1)</f>
        <v>1561.0787124345818</v>
      </c>
      <c r="EH64" s="124">
        <f>('Executive_Summary(Worst)'!$I61/12)*(1+Expense_Increase3)^(EH$3-1)</f>
        <v>1561.0787124345818</v>
      </c>
      <c r="EI64" s="124">
        <f>('Executive_Summary(Worst)'!$I61/12)*(1+Expense_Increase3)^(EI$3-1)</f>
        <v>1561.0787124345818</v>
      </c>
      <c r="EJ64" s="124">
        <f>('Executive_Summary(Worst)'!$I61/12)*(1+Expense_Increase3)^(EJ$3-1)</f>
        <v>1561.0787124345818</v>
      </c>
      <c r="EK64" s="124">
        <f>('Executive_Summary(Worst)'!$I61/12)*(1+Expense_Increase3)^(EK$3-1)</f>
        <v>1561.0787124345818</v>
      </c>
      <c r="EL64" s="124">
        <f>('Executive_Summary(Worst)'!$I61/12)*(1+Expense_Increase3)^(EL$3-1)</f>
        <v>1561.0787124345818</v>
      </c>
      <c r="EM64" s="124">
        <f>('Executive_Summary(Worst)'!$I61/12)*(1+Expense_Increase3)^(EM$3-1)</f>
        <v>1561.0787124345818</v>
      </c>
      <c r="EN64" s="124">
        <f>('Executive_Summary(Worst)'!$I61/12)*(1+Expense_Increase3)^(EN$3-1)</f>
        <v>1561.0787124345818</v>
      </c>
      <c r="EO64" s="124">
        <f>('Executive_Summary(Worst)'!$I61/12)*(1+Expense_Increase3)^(EO$3-1)</f>
        <v>1561.0787124345818</v>
      </c>
      <c r="EP64" s="124">
        <f>('Executive_Summary(Worst)'!$I61/12)*(1+Expense_Increase3)^(EP$3-1)</f>
        <v>1561.0787124345818</v>
      </c>
      <c r="EQ64" s="27"/>
    </row>
    <row r="65" spans="1:147" ht="15.75" customHeight="1" x14ac:dyDescent="0.2">
      <c r="B65" s="160" t="str">
        <f>Executive_Summary!F62</f>
        <v xml:space="preserve">Payroll: </v>
      </c>
      <c r="Z65" s="3"/>
      <c r="AA65" s="124">
        <f>('Executive_Summary(Worst)'!$I62/12)*(1+Expense_Increase3)^(AA$3-1)</f>
        <v>0</v>
      </c>
      <c r="AB65" s="124">
        <f>('Executive_Summary(Worst)'!$I62/12)*(1+Expense_Increase3)^(AB$3-1)</f>
        <v>0</v>
      </c>
      <c r="AC65" s="124">
        <f>('Executive_Summary(Worst)'!$I62/12)*(1+Expense_Increase3)^(AC$3-1)</f>
        <v>0</v>
      </c>
      <c r="AD65" s="124">
        <f>('Executive_Summary(Worst)'!$I62/12)*(1+Expense_Increase3)^(AD$3-1)</f>
        <v>0</v>
      </c>
      <c r="AE65" s="124">
        <f>('Executive_Summary(Worst)'!$I62/12)*(1+Expense_Increase3)^(AE$3-1)</f>
        <v>0</v>
      </c>
      <c r="AF65" s="124">
        <f>('Executive_Summary(Worst)'!$I62/12)*(1+Expense_Increase3)^(AF$3-1)</f>
        <v>0</v>
      </c>
      <c r="AG65" s="124">
        <f>('Executive_Summary(Worst)'!$I62/12)*(1+Expense_Increase3)^(AG$3-1)</f>
        <v>0</v>
      </c>
      <c r="AH65" s="124">
        <f>('Executive_Summary(Worst)'!$I62/12)*(1+Expense_Increase3)^(AH$3-1)</f>
        <v>0</v>
      </c>
      <c r="AI65" s="124">
        <f>('Executive_Summary(Worst)'!$I62/12)*(1+Expense_Increase3)^(AI$3-1)</f>
        <v>0</v>
      </c>
      <c r="AJ65" s="124">
        <f>('Executive_Summary(Worst)'!$I62/12)*(1+Expense_Increase3)^(AJ$3-1)</f>
        <v>0</v>
      </c>
      <c r="AK65" s="124">
        <f>('Executive_Summary(Worst)'!$I62/12)*(1+Expense_Increase3)^(AK$3-1)</f>
        <v>0</v>
      </c>
      <c r="AL65" s="124">
        <f>('Executive_Summary(Worst)'!$I62/12)*(1+Expense_Increase3)^(AL$3-1)</f>
        <v>0</v>
      </c>
      <c r="AM65" s="124">
        <f>('Executive_Summary(Worst)'!$I62/12)*(1+Expense_Increase3)^(AM$3-1)</f>
        <v>0</v>
      </c>
      <c r="AN65" s="124">
        <f>('Executive_Summary(Worst)'!$I62/12)*(1+Expense_Increase3)^(AN$3-1)</f>
        <v>0</v>
      </c>
      <c r="AO65" s="124">
        <f>('Executive_Summary(Worst)'!$I62/12)*(1+Expense_Increase3)^(AO$3-1)</f>
        <v>0</v>
      </c>
      <c r="AP65" s="124">
        <f>('Executive_Summary(Worst)'!$I62/12)*(1+Expense_Increase3)^(AP$3-1)</f>
        <v>0</v>
      </c>
      <c r="AQ65" s="124">
        <f>('Executive_Summary(Worst)'!$I62/12)*(1+Expense_Increase3)^(AQ$3-1)</f>
        <v>0</v>
      </c>
      <c r="AR65" s="124">
        <f>('Executive_Summary(Worst)'!$I62/12)*(1+Expense_Increase3)^(AR$3-1)</f>
        <v>0</v>
      </c>
      <c r="AS65" s="124">
        <f>('Executive_Summary(Worst)'!$I62/12)*(1+Expense_Increase3)^(AS$3-1)</f>
        <v>0</v>
      </c>
      <c r="AT65" s="124">
        <f>('Executive_Summary(Worst)'!$I62/12)*(1+Expense_Increase3)^(AT$3-1)</f>
        <v>0</v>
      </c>
      <c r="AU65" s="124">
        <f>('Executive_Summary(Worst)'!$I62/12)*(1+Expense_Increase3)^(AU$3-1)</f>
        <v>0</v>
      </c>
      <c r="AV65" s="124">
        <f>('Executive_Summary(Worst)'!$I62/12)*(1+Expense_Increase3)^(AV$3-1)</f>
        <v>0</v>
      </c>
      <c r="AW65" s="124">
        <f>('Executive_Summary(Worst)'!$I62/12)*(1+Expense_Increase3)^(AW$3-1)</f>
        <v>0</v>
      </c>
      <c r="AX65" s="124">
        <f>('Executive_Summary(Worst)'!$I62/12)*(1+Expense_Increase3)^(AX$3-1)</f>
        <v>0</v>
      </c>
      <c r="AY65" s="124">
        <f>('Executive_Summary(Worst)'!$I62/12)*(1+Expense_Increase3)^(AY$3-1)</f>
        <v>0</v>
      </c>
      <c r="AZ65" s="124">
        <f>('Executive_Summary(Worst)'!$I62/12)*(1+Expense_Increase3)^(AZ$3-1)</f>
        <v>0</v>
      </c>
      <c r="BA65" s="124">
        <f>('Executive_Summary(Worst)'!$I62/12)*(1+Expense_Increase3)^(BA$3-1)</f>
        <v>0</v>
      </c>
      <c r="BB65" s="124">
        <f>('Executive_Summary(Worst)'!$I62/12)*(1+Expense_Increase3)^(BB$3-1)</f>
        <v>0</v>
      </c>
      <c r="BC65" s="124">
        <f>('Executive_Summary(Worst)'!$I62/12)*(1+Expense_Increase3)^(BC$3-1)</f>
        <v>0</v>
      </c>
      <c r="BD65" s="124">
        <f>('Executive_Summary(Worst)'!$I62/12)*(1+Expense_Increase3)^(BD$3-1)</f>
        <v>0</v>
      </c>
      <c r="BE65" s="124">
        <f>('Executive_Summary(Worst)'!$I62/12)*(1+Expense_Increase3)^(BE$3-1)</f>
        <v>0</v>
      </c>
      <c r="BF65" s="124">
        <f>('Executive_Summary(Worst)'!$I62/12)*(1+Expense_Increase3)^(BF$3-1)</f>
        <v>0</v>
      </c>
      <c r="BG65" s="124">
        <f>('Executive_Summary(Worst)'!$I62/12)*(1+Expense_Increase3)^(BG$3-1)</f>
        <v>0</v>
      </c>
      <c r="BH65" s="124">
        <f>('Executive_Summary(Worst)'!$I62/12)*(1+Expense_Increase3)^(BH$3-1)</f>
        <v>0</v>
      </c>
      <c r="BI65" s="124">
        <f>('Executive_Summary(Worst)'!$I62/12)*(1+Expense_Increase3)^(BI$3-1)</f>
        <v>0</v>
      </c>
      <c r="BJ65" s="124">
        <f>('Executive_Summary(Worst)'!$I62/12)*(1+Expense_Increase3)^(BJ$3-1)</f>
        <v>0</v>
      </c>
      <c r="BK65" s="124">
        <f>('Executive_Summary(Worst)'!$I62/12)*(1+Expense_Increase3)^(BK$3-1)</f>
        <v>0</v>
      </c>
      <c r="BL65" s="124">
        <f>('Executive_Summary(Worst)'!$I62/12)*(1+Expense_Increase3)^(BL$3-1)</f>
        <v>0</v>
      </c>
      <c r="BM65" s="124">
        <f>('Executive_Summary(Worst)'!$I62/12)*(1+Expense_Increase3)^(BM$3-1)</f>
        <v>0</v>
      </c>
      <c r="BN65" s="124">
        <f>('Executive_Summary(Worst)'!$I62/12)*(1+Expense_Increase3)^(BN$3-1)</f>
        <v>0</v>
      </c>
      <c r="BO65" s="124">
        <f>('Executive_Summary(Worst)'!$I62/12)*(1+Expense_Increase3)^(BO$3-1)</f>
        <v>0</v>
      </c>
      <c r="BP65" s="124">
        <f>('Executive_Summary(Worst)'!$I62/12)*(1+Expense_Increase3)^(BP$3-1)</f>
        <v>0</v>
      </c>
      <c r="BQ65" s="124">
        <f>('Executive_Summary(Worst)'!$I62/12)*(1+Expense_Increase3)^(BQ$3-1)</f>
        <v>0</v>
      </c>
      <c r="BR65" s="124">
        <f>('Executive_Summary(Worst)'!$I62/12)*(1+Expense_Increase3)^(BR$3-1)</f>
        <v>0</v>
      </c>
      <c r="BS65" s="124">
        <f>('Executive_Summary(Worst)'!$I62/12)*(1+Expense_Increase3)^(BS$3-1)</f>
        <v>0</v>
      </c>
      <c r="BT65" s="124">
        <f>('Executive_Summary(Worst)'!$I62/12)*(1+Expense_Increase3)^(BT$3-1)</f>
        <v>0</v>
      </c>
      <c r="BU65" s="124">
        <f>('Executive_Summary(Worst)'!$I62/12)*(1+Expense_Increase3)^(BU$3-1)</f>
        <v>0</v>
      </c>
      <c r="BV65" s="124">
        <f>('Executive_Summary(Worst)'!$I62/12)*(1+Expense_Increase3)^(BV$3-1)</f>
        <v>0</v>
      </c>
      <c r="BW65" s="124">
        <f>('Executive_Summary(Worst)'!$I62/12)*(1+Expense_Increase3)^(BW$3-1)</f>
        <v>0</v>
      </c>
      <c r="BX65" s="124">
        <f>('Executive_Summary(Worst)'!$I62/12)*(1+Expense_Increase3)^(BX$3-1)</f>
        <v>0</v>
      </c>
      <c r="BY65" s="124">
        <f>('Executive_Summary(Worst)'!$I62/12)*(1+Expense_Increase3)^(BY$3-1)</f>
        <v>0</v>
      </c>
      <c r="BZ65" s="124">
        <f>('Executive_Summary(Worst)'!$I62/12)*(1+Expense_Increase3)^(BZ$3-1)</f>
        <v>0</v>
      </c>
      <c r="CA65" s="124">
        <f>('Executive_Summary(Worst)'!$I62/12)*(1+Expense_Increase3)^(CA$3-1)</f>
        <v>0</v>
      </c>
      <c r="CB65" s="124">
        <f>('Executive_Summary(Worst)'!$I62/12)*(1+Expense_Increase3)^(CB$3-1)</f>
        <v>0</v>
      </c>
      <c r="CC65" s="124">
        <f>('Executive_Summary(Worst)'!$I62/12)*(1+Expense_Increase3)^(CC$3-1)</f>
        <v>0</v>
      </c>
      <c r="CD65" s="124">
        <f>('Executive_Summary(Worst)'!$I62/12)*(1+Expense_Increase3)^(CD$3-1)</f>
        <v>0</v>
      </c>
      <c r="CE65" s="124">
        <f>('Executive_Summary(Worst)'!$I62/12)*(1+Expense_Increase3)^(CE$3-1)</f>
        <v>0</v>
      </c>
      <c r="CF65" s="124">
        <f>('Executive_Summary(Worst)'!$I62/12)*(1+Expense_Increase3)^(CF$3-1)</f>
        <v>0</v>
      </c>
      <c r="CG65" s="124">
        <f>('Executive_Summary(Worst)'!$I62/12)*(1+Expense_Increase3)^(CG$3-1)</f>
        <v>0</v>
      </c>
      <c r="CH65" s="124">
        <f>('Executive_Summary(Worst)'!$I62/12)*(1+Expense_Increase3)^(CH$3-1)</f>
        <v>0</v>
      </c>
      <c r="CI65" s="124">
        <f>('Executive_Summary(Worst)'!$I62/12)*(1+Expense_Increase3)^(CI$3-1)</f>
        <v>0</v>
      </c>
      <c r="CJ65" s="124">
        <f>('Executive_Summary(Worst)'!$I62/12)*(1+Expense_Increase3)^(CJ$3-1)</f>
        <v>0</v>
      </c>
      <c r="CK65" s="124">
        <f>('Executive_Summary(Worst)'!$I62/12)*(1+Expense_Increase3)^(CK$3-1)</f>
        <v>0</v>
      </c>
      <c r="CL65" s="124">
        <f>('Executive_Summary(Worst)'!$I62/12)*(1+Expense_Increase3)^(CL$3-1)</f>
        <v>0</v>
      </c>
      <c r="CM65" s="124">
        <f>('Executive_Summary(Worst)'!$I62/12)*(1+Expense_Increase3)^(CM$3-1)</f>
        <v>0</v>
      </c>
      <c r="CN65" s="124">
        <f>('Executive_Summary(Worst)'!$I62/12)*(1+Expense_Increase3)^(CN$3-1)</f>
        <v>0</v>
      </c>
      <c r="CO65" s="124">
        <f>('Executive_Summary(Worst)'!$I62/12)*(1+Expense_Increase3)^(CO$3-1)</f>
        <v>0</v>
      </c>
      <c r="CP65" s="124">
        <f>('Executive_Summary(Worst)'!$I62/12)*(1+Expense_Increase3)^(CP$3-1)</f>
        <v>0</v>
      </c>
      <c r="CQ65" s="124">
        <f>('Executive_Summary(Worst)'!$I62/12)*(1+Expense_Increase3)^(CQ$3-1)</f>
        <v>0</v>
      </c>
      <c r="CR65" s="124">
        <f>('Executive_Summary(Worst)'!$I62/12)*(1+Expense_Increase3)^(CR$3-1)</f>
        <v>0</v>
      </c>
      <c r="CS65" s="124">
        <f>('Executive_Summary(Worst)'!$I62/12)*(1+Expense_Increase3)^(CS$3-1)</f>
        <v>0</v>
      </c>
      <c r="CT65" s="124">
        <f>('Executive_Summary(Worst)'!$I62/12)*(1+Expense_Increase3)^(CT$3-1)</f>
        <v>0</v>
      </c>
      <c r="CU65" s="124">
        <f>('Executive_Summary(Worst)'!$I62/12)*(1+Expense_Increase3)^(CU$3-1)</f>
        <v>0</v>
      </c>
      <c r="CV65" s="124">
        <f>('Executive_Summary(Worst)'!$I62/12)*(1+Expense_Increase3)^(CV$3-1)</f>
        <v>0</v>
      </c>
      <c r="CW65" s="124">
        <f>('Executive_Summary(Worst)'!$I62/12)*(1+Expense_Increase3)^(CW$3-1)</f>
        <v>0</v>
      </c>
      <c r="CX65" s="124">
        <f>('Executive_Summary(Worst)'!$I62/12)*(1+Expense_Increase3)^(CX$3-1)</f>
        <v>0</v>
      </c>
      <c r="CY65" s="124">
        <f>('Executive_Summary(Worst)'!$I62/12)*(1+Expense_Increase3)^(CY$3-1)</f>
        <v>0</v>
      </c>
      <c r="CZ65" s="124">
        <f>('Executive_Summary(Worst)'!$I62/12)*(1+Expense_Increase3)^(CZ$3-1)</f>
        <v>0</v>
      </c>
      <c r="DA65" s="124">
        <f>('Executive_Summary(Worst)'!$I62/12)*(1+Expense_Increase3)^(DA$3-1)</f>
        <v>0</v>
      </c>
      <c r="DB65" s="124">
        <f>('Executive_Summary(Worst)'!$I62/12)*(1+Expense_Increase3)^(DB$3-1)</f>
        <v>0</v>
      </c>
      <c r="DC65" s="124">
        <f>('Executive_Summary(Worst)'!$I62/12)*(1+Expense_Increase3)^(DC$3-1)</f>
        <v>0</v>
      </c>
      <c r="DD65" s="124">
        <f>('Executive_Summary(Worst)'!$I62/12)*(1+Expense_Increase3)^(DD$3-1)</f>
        <v>0</v>
      </c>
      <c r="DE65" s="124">
        <f>('Executive_Summary(Worst)'!$I62/12)*(1+Expense_Increase3)^(DE$3-1)</f>
        <v>0</v>
      </c>
      <c r="DF65" s="124">
        <f>('Executive_Summary(Worst)'!$I62/12)*(1+Expense_Increase3)^(DF$3-1)</f>
        <v>0</v>
      </c>
      <c r="DG65" s="124">
        <f>('Executive_Summary(Worst)'!$I62/12)*(1+Expense_Increase3)^(DG$3-1)</f>
        <v>0</v>
      </c>
      <c r="DH65" s="124">
        <f>('Executive_Summary(Worst)'!$I62/12)*(1+Expense_Increase3)^(DH$3-1)</f>
        <v>0</v>
      </c>
      <c r="DI65" s="124">
        <f>('Executive_Summary(Worst)'!$I62/12)*(1+Expense_Increase3)^(DI$3-1)</f>
        <v>0</v>
      </c>
      <c r="DJ65" s="124">
        <f>('Executive_Summary(Worst)'!$I62/12)*(1+Expense_Increase3)^(DJ$3-1)</f>
        <v>0</v>
      </c>
      <c r="DK65" s="124">
        <f>('Executive_Summary(Worst)'!$I62/12)*(1+Expense_Increase3)^(DK$3-1)</f>
        <v>0</v>
      </c>
      <c r="DL65" s="124">
        <f>('Executive_Summary(Worst)'!$I62/12)*(1+Expense_Increase3)^(DL$3-1)</f>
        <v>0</v>
      </c>
      <c r="DM65" s="124">
        <f>('Executive_Summary(Worst)'!$I62/12)*(1+Expense_Increase3)^(DM$3-1)</f>
        <v>0</v>
      </c>
      <c r="DN65" s="124">
        <f>('Executive_Summary(Worst)'!$I62/12)*(1+Expense_Increase3)^(DN$3-1)</f>
        <v>0</v>
      </c>
      <c r="DO65" s="124">
        <f>('Executive_Summary(Worst)'!$I62/12)*(1+Expense_Increase3)^(DO$3-1)</f>
        <v>0</v>
      </c>
      <c r="DP65" s="124">
        <f>('Executive_Summary(Worst)'!$I62/12)*(1+Expense_Increase3)^(DP$3-1)</f>
        <v>0</v>
      </c>
      <c r="DQ65" s="124">
        <f>('Executive_Summary(Worst)'!$I62/12)*(1+Expense_Increase3)^(DQ$3-1)</f>
        <v>0</v>
      </c>
      <c r="DR65" s="124">
        <f>('Executive_Summary(Worst)'!$I62/12)*(1+Expense_Increase3)^(DR$3-1)</f>
        <v>0</v>
      </c>
      <c r="DS65" s="124">
        <f>('Executive_Summary(Worst)'!$I62/12)*(1+Expense_Increase3)^(DS$3-1)</f>
        <v>0</v>
      </c>
      <c r="DT65" s="124">
        <f>('Executive_Summary(Worst)'!$I62/12)*(1+Expense_Increase3)^(DT$3-1)</f>
        <v>0</v>
      </c>
      <c r="DU65" s="124">
        <f>('Executive_Summary(Worst)'!$I62/12)*(1+Expense_Increase3)^(DU$3-1)</f>
        <v>0</v>
      </c>
      <c r="DV65" s="124">
        <f>('Executive_Summary(Worst)'!$I62/12)*(1+Expense_Increase3)^(DV$3-1)</f>
        <v>0</v>
      </c>
      <c r="DW65" s="124">
        <f>('Executive_Summary(Worst)'!$I62/12)*(1+Expense_Increase3)^(DW$3-1)</f>
        <v>0</v>
      </c>
      <c r="DX65" s="124">
        <f>('Executive_Summary(Worst)'!$I62/12)*(1+Expense_Increase3)^(DX$3-1)</f>
        <v>0</v>
      </c>
      <c r="DY65" s="124">
        <f>('Executive_Summary(Worst)'!$I62/12)*(1+Expense_Increase3)^(DY$3-1)</f>
        <v>0</v>
      </c>
      <c r="DZ65" s="124">
        <f>('Executive_Summary(Worst)'!$I62/12)*(1+Expense_Increase3)^(DZ$3-1)</f>
        <v>0</v>
      </c>
      <c r="EA65" s="124">
        <f>('Executive_Summary(Worst)'!$I62/12)*(1+Expense_Increase3)^(EA$3-1)</f>
        <v>0</v>
      </c>
      <c r="EB65" s="124">
        <f>('Executive_Summary(Worst)'!$I62/12)*(1+Expense_Increase3)^(EB$3-1)</f>
        <v>0</v>
      </c>
      <c r="EC65" s="124">
        <f>('Executive_Summary(Worst)'!$I62/12)*(1+Expense_Increase3)^(EC$3-1)</f>
        <v>0</v>
      </c>
      <c r="ED65" s="124">
        <f>('Executive_Summary(Worst)'!$I62/12)*(1+Expense_Increase3)^(ED$3-1)</f>
        <v>0</v>
      </c>
      <c r="EE65" s="124">
        <f>('Executive_Summary(Worst)'!$I62/12)*(1+Expense_Increase3)^(EE$3-1)</f>
        <v>0</v>
      </c>
      <c r="EF65" s="124">
        <f>('Executive_Summary(Worst)'!$I62/12)*(1+Expense_Increase3)^(EF$3-1)</f>
        <v>0</v>
      </c>
      <c r="EG65" s="124">
        <f>('Executive_Summary(Worst)'!$I62/12)*(1+Expense_Increase3)^(EG$3-1)</f>
        <v>0</v>
      </c>
      <c r="EH65" s="124">
        <f>('Executive_Summary(Worst)'!$I62/12)*(1+Expense_Increase3)^(EH$3-1)</f>
        <v>0</v>
      </c>
      <c r="EI65" s="124">
        <f>('Executive_Summary(Worst)'!$I62/12)*(1+Expense_Increase3)^(EI$3-1)</f>
        <v>0</v>
      </c>
      <c r="EJ65" s="124">
        <f>('Executive_Summary(Worst)'!$I62/12)*(1+Expense_Increase3)^(EJ$3-1)</f>
        <v>0</v>
      </c>
      <c r="EK65" s="124">
        <f>('Executive_Summary(Worst)'!$I62/12)*(1+Expense_Increase3)^(EK$3-1)</f>
        <v>0</v>
      </c>
      <c r="EL65" s="124">
        <f>('Executive_Summary(Worst)'!$I62/12)*(1+Expense_Increase3)^(EL$3-1)</f>
        <v>0</v>
      </c>
      <c r="EM65" s="124">
        <f>('Executive_Summary(Worst)'!$I62/12)*(1+Expense_Increase3)^(EM$3-1)</f>
        <v>0</v>
      </c>
      <c r="EN65" s="124">
        <f>('Executive_Summary(Worst)'!$I62/12)*(1+Expense_Increase3)^(EN$3-1)</f>
        <v>0</v>
      </c>
      <c r="EO65" s="124">
        <f>('Executive_Summary(Worst)'!$I62/12)*(1+Expense_Increase3)^(EO$3-1)</f>
        <v>0</v>
      </c>
      <c r="EP65" s="124">
        <f>('Executive_Summary(Worst)'!$I62/12)*(1+Expense_Increase3)^(EP$3-1)</f>
        <v>0</v>
      </c>
      <c r="EQ65" s="27"/>
    </row>
    <row r="66" spans="1:147" ht="15.75" customHeight="1" x14ac:dyDescent="0.2">
      <c r="B66" s="161" t="str">
        <f>Executive_Summary!F63</f>
        <v xml:space="preserve">Office Salary </v>
      </c>
      <c r="Z66" s="3"/>
      <c r="AA66" s="124">
        <f>('Executive_Summary(Worst)'!$I63/12)*(1+Expense_Increase3)^(AA$3-1)</f>
        <v>0</v>
      </c>
      <c r="AB66" s="124">
        <f>('Executive_Summary(Worst)'!$I63/12)*(1+Expense_Increase3)^(AB$3-1)</f>
        <v>0</v>
      </c>
      <c r="AC66" s="124">
        <f>('Executive_Summary(Worst)'!$I63/12)*(1+Expense_Increase3)^(AC$3-1)</f>
        <v>0</v>
      </c>
      <c r="AD66" s="124">
        <f>('Executive_Summary(Worst)'!$I63/12)*(1+Expense_Increase3)^(AD$3-1)</f>
        <v>0</v>
      </c>
      <c r="AE66" s="124">
        <f>('Executive_Summary(Worst)'!$I63/12)*(1+Expense_Increase3)^(AE$3-1)</f>
        <v>0</v>
      </c>
      <c r="AF66" s="124">
        <f>('Executive_Summary(Worst)'!$I63/12)*(1+Expense_Increase3)^(AF$3-1)</f>
        <v>0</v>
      </c>
      <c r="AG66" s="124">
        <f>('Executive_Summary(Worst)'!$I63/12)*(1+Expense_Increase3)^(AG$3-1)</f>
        <v>0</v>
      </c>
      <c r="AH66" s="124">
        <f>('Executive_Summary(Worst)'!$I63/12)*(1+Expense_Increase3)^(AH$3-1)</f>
        <v>0</v>
      </c>
      <c r="AI66" s="124">
        <f>('Executive_Summary(Worst)'!$I63/12)*(1+Expense_Increase3)^(AI$3-1)</f>
        <v>0</v>
      </c>
      <c r="AJ66" s="124">
        <f>('Executive_Summary(Worst)'!$I63/12)*(1+Expense_Increase3)^(AJ$3-1)</f>
        <v>0</v>
      </c>
      <c r="AK66" s="124">
        <f>('Executive_Summary(Worst)'!$I63/12)*(1+Expense_Increase3)^(AK$3-1)</f>
        <v>0</v>
      </c>
      <c r="AL66" s="124">
        <f>('Executive_Summary(Worst)'!$I63/12)*(1+Expense_Increase3)^(AL$3-1)</f>
        <v>0</v>
      </c>
      <c r="AM66" s="124">
        <f>('Executive_Summary(Worst)'!$I63/12)*(1+Expense_Increase3)^(AM$3-1)</f>
        <v>0</v>
      </c>
      <c r="AN66" s="124">
        <f>('Executive_Summary(Worst)'!$I63/12)*(1+Expense_Increase3)^(AN$3-1)</f>
        <v>0</v>
      </c>
      <c r="AO66" s="124">
        <f>('Executive_Summary(Worst)'!$I63/12)*(1+Expense_Increase3)^(AO$3-1)</f>
        <v>0</v>
      </c>
      <c r="AP66" s="124">
        <f>('Executive_Summary(Worst)'!$I63/12)*(1+Expense_Increase3)^(AP$3-1)</f>
        <v>0</v>
      </c>
      <c r="AQ66" s="124">
        <f>('Executive_Summary(Worst)'!$I63/12)*(1+Expense_Increase3)^(AQ$3-1)</f>
        <v>0</v>
      </c>
      <c r="AR66" s="124">
        <f>('Executive_Summary(Worst)'!$I63/12)*(1+Expense_Increase3)^(AR$3-1)</f>
        <v>0</v>
      </c>
      <c r="AS66" s="124">
        <f>('Executive_Summary(Worst)'!$I63/12)*(1+Expense_Increase3)^(AS$3-1)</f>
        <v>0</v>
      </c>
      <c r="AT66" s="124">
        <f>('Executive_Summary(Worst)'!$I63/12)*(1+Expense_Increase3)^(AT$3-1)</f>
        <v>0</v>
      </c>
      <c r="AU66" s="124">
        <f>('Executive_Summary(Worst)'!$I63/12)*(1+Expense_Increase3)^(AU$3-1)</f>
        <v>0</v>
      </c>
      <c r="AV66" s="124">
        <f>('Executive_Summary(Worst)'!$I63/12)*(1+Expense_Increase3)^(AV$3-1)</f>
        <v>0</v>
      </c>
      <c r="AW66" s="124">
        <f>('Executive_Summary(Worst)'!$I63/12)*(1+Expense_Increase3)^(AW$3-1)</f>
        <v>0</v>
      </c>
      <c r="AX66" s="124">
        <f>('Executive_Summary(Worst)'!$I63/12)*(1+Expense_Increase3)^(AX$3-1)</f>
        <v>0</v>
      </c>
      <c r="AY66" s="124">
        <f>('Executive_Summary(Worst)'!$I63/12)*(1+Expense_Increase3)^(AY$3-1)</f>
        <v>0</v>
      </c>
      <c r="AZ66" s="124">
        <f>('Executive_Summary(Worst)'!$I63/12)*(1+Expense_Increase3)^(AZ$3-1)</f>
        <v>0</v>
      </c>
      <c r="BA66" s="124">
        <f>('Executive_Summary(Worst)'!$I63/12)*(1+Expense_Increase3)^(BA$3-1)</f>
        <v>0</v>
      </c>
      <c r="BB66" s="124">
        <f>('Executive_Summary(Worst)'!$I63/12)*(1+Expense_Increase3)^(BB$3-1)</f>
        <v>0</v>
      </c>
      <c r="BC66" s="124">
        <f>('Executive_Summary(Worst)'!$I63/12)*(1+Expense_Increase3)^(BC$3-1)</f>
        <v>0</v>
      </c>
      <c r="BD66" s="124">
        <f>('Executive_Summary(Worst)'!$I63/12)*(1+Expense_Increase3)^(BD$3-1)</f>
        <v>0</v>
      </c>
      <c r="BE66" s="124">
        <f>('Executive_Summary(Worst)'!$I63/12)*(1+Expense_Increase3)^(BE$3-1)</f>
        <v>0</v>
      </c>
      <c r="BF66" s="124">
        <f>('Executive_Summary(Worst)'!$I63/12)*(1+Expense_Increase3)^(BF$3-1)</f>
        <v>0</v>
      </c>
      <c r="BG66" s="124">
        <f>('Executive_Summary(Worst)'!$I63/12)*(1+Expense_Increase3)^(BG$3-1)</f>
        <v>0</v>
      </c>
      <c r="BH66" s="124">
        <f>('Executive_Summary(Worst)'!$I63/12)*(1+Expense_Increase3)^(BH$3-1)</f>
        <v>0</v>
      </c>
      <c r="BI66" s="124">
        <f>('Executive_Summary(Worst)'!$I63/12)*(1+Expense_Increase3)^(BI$3-1)</f>
        <v>0</v>
      </c>
      <c r="BJ66" s="124">
        <f>('Executive_Summary(Worst)'!$I63/12)*(1+Expense_Increase3)^(BJ$3-1)</f>
        <v>0</v>
      </c>
      <c r="BK66" s="124">
        <f>('Executive_Summary(Worst)'!$I63/12)*(1+Expense_Increase3)^(BK$3-1)</f>
        <v>0</v>
      </c>
      <c r="BL66" s="124">
        <f>('Executive_Summary(Worst)'!$I63/12)*(1+Expense_Increase3)^(BL$3-1)</f>
        <v>0</v>
      </c>
      <c r="BM66" s="124">
        <f>('Executive_Summary(Worst)'!$I63/12)*(1+Expense_Increase3)^(BM$3-1)</f>
        <v>0</v>
      </c>
      <c r="BN66" s="124">
        <f>('Executive_Summary(Worst)'!$I63/12)*(1+Expense_Increase3)^(BN$3-1)</f>
        <v>0</v>
      </c>
      <c r="BO66" s="124">
        <f>('Executive_Summary(Worst)'!$I63/12)*(1+Expense_Increase3)^(BO$3-1)</f>
        <v>0</v>
      </c>
      <c r="BP66" s="124">
        <f>('Executive_Summary(Worst)'!$I63/12)*(1+Expense_Increase3)^(BP$3-1)</f>
        <v>0</v>
      </c>
      <c r="BQ66" s="124">
        <f>('Executive_Summary(Worst)'!$I63/12)*(1+Expense_Increase3)^(BQ$3-1)</f>
        <v>0</v>
      </c>
      <c r="BR66" s="124">
        <f>('Executive_Summary(Worst)'!$I63/12)*(1+Expense_Increase3)^(BR$3-1)</f>
        <v>0</v>
      </c>
      <c r="BS66" s="124">
        <f>('Executive_Summary(Worst)'!$I63/12)*(1+Expense_Increase3)^(BS$3-1)</f>
        <v>0</v>
      </c>
      <c r="BT66" s="124">
        <f>('Executive_Summary(Worst)'!$I63/12)*(1+Expense_Increase3)^(BT$3-1)</f>
        <v>0</v>
      </c>
      <c r="BU66" s="124">
        <f>('Executive_Summary(Worst)'!$I63/12)*(1+Expense_Increase3)^(BU$3-1)</f>
        <v>0</v>
      </c>
      <c r="BV66" s="124">
        <f>('Executive_Summary(Worst)'!$I63/12)*(1+Expense_Increase3)^(BV$3-1)</f>
        <v>0</v>
      </c>
      <c r="BW66" s="124">
        <f>('Executive_Summary(Worst)'!$I63/12)*(1+Expense_Increase3)^(BW$3-1)</f>
        <v>0</v>
      </c>
      <c r="BX66" s="124">
        <f>('Executive_Summary(Worst)'!$I63/12)*(1+Expense_Increase3)^(BX$3-1)</f>
        <v>0</v>
      </c>
      <c r="BY66" s="124">
        <f>('Executive_Summary(Worst)'!$I63/12)*(1+Expense_Increase3)^(BY$3-1)</f>
        <v>0</v>
      </c>
      <c r="BZ66" s="124">
        <f>('Executive_Summary(Worst)'!$I63/12)*(1+Expense_Increase3)^(BZ$3-1)</f>
        <v>0</v>
      </c>
      <c r="CA66" s="124">
        <f>('Executive_Summary(Worst)'!$I63/12)*(1+Expense_Increase3)^(CA$3-1)</f>
        <v>0</v>
      </c>
      <c r="CB66" s="124">
        <f>('Executive_Summary(Worst)'!$I63/12)*(1+Expense_Increase3)^(CB$3-1)</f>
        <v>0</v>
      </c>
      <c r="CC66" s="124">
        <f>('Executive_Summary(Worst)'!$I63/12)*(1+Expense_Increase3)^(CC$3-1)</f>
        <v>0</v>
      </c>
      <c r="CD66" s="124">
        <f>('Executive_Summary(Worst)'!$I63/12)*(1+Expense_Increase3)^(CD$3-1)</f>
        <v>0</v>
      </c>
      <c r="CE66" s="124">
        <f>('Executive_Summary(Worst)'!$I63/12)*(1+Expense_Increase3)^(CE$3-1)</f>
        <v>0</v>
      </c>
      <c r="CF66" s="124">
        <f>('Executive_Summary(Worst)'!$I63/12)*(1+Expense_Increase3)^(CF$3-1)</f>
        <v>0</v>
      </c>
      <c r="CG66" s="124">
        <f>('Executive_Summary(Worst)'!$I63/12)*(1+Expense_Increase3)^(CG$3-1)</f>
        <v>0</v>
      </c>
      <c r="CH66" s="124">
        <f>('Executive_Summary(Worst)'!$I63/12)*(1+Expense_Increase3)^(CH$3-1)</f>
        <v>0</v>
      </c>
      <c r="CI66" s="124">
        <f>('Executive_Summary(Worst)'!$I63/12)*(1+Expense_Increase3)^(CI$3-1)</f>
        <v>0</v>
      </c>
      <c r="CJ66" s="124">
        <f>('Executive_Summary(Worst)'!$I63/12)*(1+Expense_Increase3)^(CJ$3-1)</f>
        <v>0</v>
      </c>
      <c r="CK66" s="124">
        <f>('Executive_Summary(Worst)'!$I63/12)*(1+Expense_Increase3)^(CK$3-1)</f>
        <v>0</v>
      </c>
      <c r="CL66" s="124">
        <f>('Executive_Summary(Worst)'!$I63/12)*(1+Expense_Increase3)^(CL$3-1)</f>
        <v>0</v>
      </c>
      <c r="CM66" s="124">
        <f>('Executive_Summary(Worst)'!$I63/12)*(1+Expense_Increase3)^(CM$3-1)</f>
        <v>0</v>
      </c>
      <c r="CN66" s="124">
        <f>('Executive_Summary(Worst)'!$I63/12)*(1+Expense_Increase3)^(CN$3-1)</f>
        <v>0</v>
      </c>
      <c r="CO66" s="124">
        <f>('Executive_Summary(Worst)'!$I63/12)*(1+Expense_Increase3)^(CO$3-1)</f>
        <v>0</v>
      </c>
      <c r="CP66" s="124">
        <f>('Executive_Summary(Worst)'!$I63/12)*(1+Expense_Increase3)^(CP$3-1)</f>
        <v>0</v>
      </c>
      <c r="CQ66" s="124">
        <f>('Executive_Summary(Worst)'!$I63/12)*(1+Expense_Increase3)^(CQ$3-1)</f>
        <v>0</v>
      </c>
      <c r="CR66" s="124">
        <f>('Executive_Summary(Worst)'!$I63/12)*(1+Expense_Increase3)^(CR$3-1)</f>
        <v>0</v>
      </c>
      <c r="CS66" s="124">
        <f>('Executive_Summary(Worst)'!$I63/12)*(1+Expense_Increase3)^(CS$3-1)</f>
        <v>0</v>
      </c>
      <c r="CT66" s="124">
        <f>('Executive_Summary(Worst)'!$I63/12)*(1+Expense_Increase3)^(CT$3-1)</f>
        <v>0</v>
      </c>
      <c r="CU66" s="124">
        <f>('Executive_Summary(Worst)'!$I63/12)*(1+Expense_Increase3)^(CU$3-1)</f>
        <v>0</v>
      </c>
      <c r="CV66" s="124">
        <f>('Executive_Summary(Worst)'!$I63/12)*(1+Expense_Increase3)^(CV$3-1)</f>
        <v>0</v>
      </c>
      <c r="CW66" s="124">
        <f>('Executive_Summary(Worst)'!$I63/12)*(1+Expense_Increase3)^(CW$3-1)</f>
        <v>0</v>
      </c>
      <c r="CX66" s="124">
        <f>('Executive_Summary(Worst)'!$I63/12)*(1+Expense_Increase3)^(CX$3-1)</f>
        <v>0</v>
      </c>
      <c r="CY66" s="124">
        <f>('Executive_Summary(Worst)'!$I63/12)*(1+Expense_Increase3)^(CY$3-1)</f>
        <v>0</v>
      </c>
      <c r="CZ66" s="124">
        <f>('Executive_Summary(Worst)'!$I63/12)*(1+Expense_Increase3)^(CZ$3-1)</f>
        <v>0</v>
      </c>
      <c r="DA66" s="124">
        <f>('Executive_Summary(Worst)'!$I63/12)*(1+Expense_Increase3)^(DA$3-1)</f>
        <v>0</v>
      </c>
      <c r="DB66" s="124">
        <f>('Executive_Summary(Worst)'!$I63/12)*(1+Expense_Increase3)^(DB$3-1)</f>
        <v>0</v>
      </c>
      <c r="DC66" s="124">
        <f>('Executive_Summary(Worst)'!$I63/12)*(1+Expense_Increase3)^(DC$3-1)</f>
        <v>0</v>
      </c>
      <c r="DD66" s="124">
        <f>('Executive_Summary(Worst)'!$I63/12)*(1+Expense_Increase3)^(DD$3-1)</f>
        <v>0</v>
      </c>
      <c r="DE66" s="124">
        <f>('Executive_Summary(Worst)'!$I63/12)*(1+Expense_Increase3)^(DE$3-1)</f>
        <v>0</v>
      </c>
      <c r="DF66" s="124">
        <f>('Executive_Summary(Worst)'!$I63/12)*(1+Expense_Increase3)^(DF$3-1)</f>
        <v>0</v>
      </c>
      <c r="DG66" s="124">
        <f>('Executive_Summary(Worst)'!$I63/12)*(1+Expense_Increase3)^(DG$3-1)</f>
        <v>0</v>
      </c>
      <c r="DH66" s="124">
        <f>('Executive_Summary(Worst)'!$I63/12)*(1+Expense_Increase3)^(DH$3-1)</f>
        <v>0</v>
      </c>
      <c r="DI66" s="124">
        <f>('Executive_Summary(Worst)'!$I63/12)*(1+Expense_Increase3)^(DI$3-1)</f>
        <v>0</v>
      </c>
      <c r="DJ66" s="124">
        <f>('Executive_Summary(Worst)'!$I63/12)*(1+Expense_Increase3)^(DJ$3-1)</f>
        <v>0</v>
      </c>
      <c r="DK66" s="124">
        <f>('Executive_Summary(Worst)'!$I63/12)*(1+Expense_Increase3)^(DK$3-1)</f>
        <v>0</v>
      </c>
      <c r="DL66" s="124">
        <f>('Executive_Summary(Worst)'!$I63/12)*(1+Expense_Increase3)^(DL$3-1)</f>
        <v>0</v>
      </c>
      <c r="DM66" s="124">
        <f>('Executive_Summary(Worst)'!$I63/12)*(1+Expense_Increase3)^(DM$3-1)</f>
        <v>0</v>
      </c>
      <c r="DN66" s="124">
        <f>('Executive_Summary(Worst)'!$I63/12)*(1+Expense_Increase3)^(DN$3-1)</f>
        <v>0</v>
      </c>
      <c r="DO66" s="124">
        <f>('Executive_Summary(Worst)'!$I63/12)*(1+Expense_Increase3)^(DO$3-1)</f>
        <v>0</v>
      </c>
      <c r="DP66" s="124">
        <f>('Executive_Summary(Worst)'!$I63/12)*(1+Expense_Increase3)^(DP$3-1)</f>
        <v>0</v>
      </c>
      <c r="DQ66" s="124">
        <f>('Executive_Summary(Worst)'!$I63/12)*(1+Expense_Increase3)^(DQ$3-1)</f>
        <v>0</v>
      </c>
      <c r="DR66" s="124">
        <f>('Executive_Summary(Worst)'!$I63/12)*(1+Expense_Increase3)^(DR$3-1)</f>
        <v>0</v>
      </c>
      <c r="DS66" s="124">
        <f>('Executive_Summary(Worst)'!$I63/12)*(1+Expense_Increase3)^(DS$3-1)</f>
        <v>0</v>
      </c>
      <c r="DT66" s="124">
        <f>('Executive_Summary(Worst)'!$I63/12)*(1+Expense_Increase3)^(DT$3-1)</f>
        <v>0</v>
      </c>
      <c r="DU66" s="124">
        <f>('Executive_Summary(Worst)'!$I63/12)*(1+Expense_Increase3)^(DU$3-1)</f>
        <v>0</v>
      </c>
      <c r="DV66" s="124">
        <f>('Executive_Summary(Worst)'!$I63/12)*(1+Expense_Increase3)^(DV$3-1)</f>
        <v>0</v>
      </c>
      <c r="DW66" s="124">
        <f>('Executive_Summary(Worst)'!$I63/12)*(1+Expense_Increase3)^(DW$3-1)</f>
        <v>0</v>
      </c>
      <c r="DX66" s="124">
        <f>('Executive_Summary(Worst)'!$I63/12)*(1+Expense_Increase3)^(DX$3-1)</f>
        <v>0</v>
      </c>
      <c r="DY66" s="124">
        <f>('Executive_Summary(Worst)'!$I63/12)*(1+Expense_Increase3)^(DY$3-1)</f>
        <v>0</v>
      </c>
      <c r="DZ66" s="124">
        <f>('Executive_Summary(Worst)'!$I63/12)*(1+Expense_Increase3)^(DZ$3-1)</f>
        <v>0</v>
      </c>
      <c r="EA66" s="124">
        <f>('Executive_Summary(Worst)'!$I63/12)*(1+Expense_Increase3)^(EA$3-1)</f>
        <v>0</v>
      </c>
      <c r="EB66" s="124">
        <f>('Executive_Summary(Worst)'!$I63/12)*(1+Expense_Increase3)^(EB$3-1)</f>
        <v>0</v>
      </c>
      <c r="EC66" s="124">
        <f>('Executive_Summary(Worst)'!$I63/12)*(1+Expense_Increase3)^(EC$3-1)</f>
        <v>0</v>
      </c>
      <c r="ED66" s="124">
        <f>('Executive_Summary(Worst)'!$I63/12)*(1+Expense_Increase3)^(ED$3-1)</f>
        <v>0</v>
      </c>
      <c r="EE66" s="124">
        <f>('Executive_Summary(Worst)'!$I63/12)*(1+Expense_Increase3)^(EE$3-1)</f>
        <v>0</v>
      </c>
      <c r="EF66" s="124">
        <f>('Executive_Summary(Worst)'!$I63/12)*(1+Expense_Increase3)^(EF$3-1)</f>
        <v>0</v>
      </c>
      <c r="EG66" s="124">
        <f>('Executive_Summary(Worst)'!$I63/12)*(1+Expense_Increase3)^(EG$3-1)</f>
        <v>0</v>
      </c>
      <c r="EH66" s="124">
        <f>('Executive_Summary(Worst)'!$I63/12)*(1+Expense_Increase3)^(EH$3-1)</f>
        <v>0</v>
      </c>
      <c r="EI66" s="124">
        <f>('Executive_Summary(Worst)'!$I63/12)*(1+Expense_Increase3)^(EI$3-1)</f>
        <v>0</v>
      </c>
      <c r="EJ66" s="124">
        <f>('Executive_Summary(Worst)'!$I63/12)*(1+Expense_Increase3)^(EJ$3-1)</f>
        <v>0</v>
      </c>
      <c r="EK66" s="124">
        <f>('Executive_Summary(Worst)'!$I63/12)*(1+Expense_Increase3)^(EK$3-1)</f>
        <v>0</v>
      </c>
      <c r="EL66" s="124">
        <f>('Executive_Summary(Worst)'!$I63/12)*(1+Expense_Increase3)^(EL$3-1)</f>
        <v>0</v>
      </c>
      <c r="EM66" s="124">
        <f>('Executive_Summary(Worst)'!$I63/12)*(1+Expense_Increase3)^(EM$3-1)</f>
        <v>0</v>
      </c>
      <c r="EN66" s="124">
        <f>('Executive_Summary(Worst)'!$I63/12)*(1+Expense_Increase3)^(EN$3-1)</f>
        <v>0</v>
      </c>
      <c r="EO66" s="124">
        <f>('Executive_Summary(Worst)'!$I63/12)*(1+Expense_Increase3)^(EO$3-1)</f>
        <v>0</v>
      </c>
      <c r="EP66" s="124">
        <f>('Executive_Summary(Worst)'!$I63/12)*(1+Expense_Increase3)^(EP$3-1)</f>
        <v>0</v>
      </c>
      <c r="EQ66" s="27"/>
    </row>
    <row r="67" spans="1:147" ht="15.75" customHeight="1" x14ac:dyDescent="0.2">
      <c r="B67" s="161" t="str">
        <f>Executive_Summary!F64</f>
        <v xml:space="preserve">Leasing Commission </v>
      </c>
      <c r="Z67" s="3"/>
      <c r="AA67" s="124">
        <f>('Executive_Summary(Worst)'!$I64/12)*(1+Expense_Increase3)^(AA$3-1)</f>
        <v>44.477872284187946</v>
      </c>
      <c r="AB67" s="124">
        <f>('Executive_Summary(Worst)'!$I64/12)*(1+Expense_Increase3)^(AB$3-1)</f>
        <v>44.477872284187946</v>
      </c>
      <c r="AC67" s="124">
        <f>('Executive_Summary(Worst)'!$I64/12)*(1+Expense_Increase3)^(AC$3-1)</f>
        <v>44.477872284187946</v>
      </c>
      <c r="AD67" s="124">
        <f>('Executive_Summary(Worst)'!$I64/12)*(1+Expense_Increase3)^(AD$3-1)</f>
        <v>44.477872284187946</v>
      </c>
      <c r="AE67" s="124">
        <f>('Executive_Summary(Worst)'!$I64/12)*(1+Expense_Increase3)^(AE$3-1)</f>
        <v>44.477872284187946</v>
      </c>
      <c r="AF67" s="124">
        <f>('Executive_Summary(Worst)'!$I64/12)*(1+Expense_Increase3)^(AF$3-1)</f>
        <v>44.477872284187946</v>
      </c>
      <c r="AG67" s="124">
        <f>('Executive_Summary(Worst)'!$I64/12)*(1+Expense_Increase3)^(AG$3-1)</f>
        <v>44.477872284187946</v>
      </c>
      <c r="AH67" s="124">
        <f>('Executive_Summary(Worst)'!$I64/12)*(1+Expense_Increase3)^(AH$3-1)</f>
        <v>44.477872284187946</v>
      </c>
      <c r="AI67" s="124">
        <f>('Executive_Summary(Worst)'!$I64/12)*(1+Expense_Increase3)^(AI$3-1)</f>
        <v>44.477872284187946</v>
      </c>
      <c r="AJ67" s="124">
        <f>('Executive_Summary(Worst)'!$I64/12)*(1+Expense_Increase3)^(AJ$3-1)</f>
        <v>44.477872284187946</v>
      </c>
      <c r="AK67" s="124">
        <f>('Executive_Summary(Worst)'!$I64/12)*(1+Expense_Increase3)^(AK$3-1)</f>
        <v>44.477872284187946</v>
      </c>
      <c r="AL67" s="124">
        <f>('Executive_Summary(Worst)'!$I64/12)*(1+Expense_Increase3)^(AL$3-1)</f>
        <v>44.477872284187946</v>
      </c>
      <c r="AM67" s="124">
        <f>('Executive_Summary(Worst)'!$I64/12)*(1+Expense_Increase3)^(AM$3-1)</f>
        <v>45.58981909129264</v>
      </c>
      <c r="AN67" s="124">
        <f>('Executive_Summary(Worst)'!$I64/12)*(1+Expense_Increase3)^(AN$3-1)</f>
        <v>45.58981909129264</v>
      </c>
      <c r="AO67" s="124">
        <f>('Executive_Summary(Worst)'!$I64/12)*(1+Expense_Increase3)^(AO$3-1)</f>
        <v>45.58981909129264</v>
      </c>
      <c r="AP67" s="124">
        <f>('Executive_Summary(Worst)'!$I64/12)*(1+Expense_Increase3)^(AP$3-1)</f>
        <v>45.58981909129264</v>
      </c>
      <c r="AQ67" s="124">
        <f>('Executive_Summary(Worst)'!$I64/12)*(1+Expense_Increase3)^(AQ$3-1)</f>
        <v>45.58981909129264</v>
      </c>
      <c r="AR67" s="124">
        <f>('Executive_Summary(Worst)'!$I64/12)*(1+Expense_Increase3)^(AR$3-1)</f>
        <v>45.58981909129264</v>
      </c>
      <c r="AS67" s="124">
        <f>('Executive_Summary(Worst)'!$I64/12)*(1+Expense_Increase3)^(AS$3-1)</f>
        <v>45.58981909129264</v>
      </c>
      <c r="AT67" s="124">
        <f>('Executive_Summary(Worst)'!$I64/12)*(1+Expense_Increase3)^(AT$3-1)</f>
        <v>45.58981909129264</v>
      </c>
      <c r="AU67" s="124">
        <f>('Executive_Summary(Worst)'!$I64/12)*(1+Expense_Increase3)^(AU$3-1)</f>
        <v>45.58981909129264</v>
      </c>
      <c r="AV67" s="124">
        <f>('Executive_Summary(Worst)'!$I64/12)*(1+Expense_Increase3)^(AV$3-1)</f>
        <v>45.58981909129264</v>
      </c>
      <c r="AW67" s="124">
        <f>('Executive_Summary(Worst)'!$I64/12)*(1+Expense_Increase3)^(AW$3-1)</f>
        <v>45.58981909129264</v>
      </c>
      <c r="AX67" s="124">
        <f>('Executive_Summary(Worst)'!$I64/12)*(1+Expense_Increase3)^(AX$3-1)</f>
        <v>45.58981909129264</v>
      </c>
      <c r="AY67" s="124">
        <f>('Executive_Summary(Worst)'!$I64/12)*(1+Expense_Increase3)^(AY$3-1)</f>
        <v>46.729564568574958</v>
      </c>
      <c r="AZ67" s="124">
        <f>('Executive_Summary(Worst)'!$I64/12)*(1+Expense_Increase3)^(AZ$3-1)</f>
        <v>46.729564568574958</v>
      </c>
      <c r="BA67" s="124">
        <f>('Executive_Summary(Worst)'!$I64/12)*(1+Expense_Increase3)^(BA$3-1)</f>
        <v>46.729564568574958</v>
      </c>
      <c r="BB67" s="124">
        <f>('Executive_Summary(Worst)'!$I64/12)*(1+Expense_Increase3)^(BB$3-1)</f>
        <v>46.729564568574958</v>
      </c>
      <c r="BC67" s="124">
        <f>('Executive_Summary(Worst)'!$I64/12)*(1+Expense_Increase3)^(BC$3-1)</f>
        <v>46.729564568574958</v>
      </c>
      <c r="BD67" s="124">
        <f>('Executive_Summary(Worst)'!$I64/12)*(1+Expense_Increase3)^(BD$3-1)</f>
        <v>46.729564568574958</v>
      </c>
      <c r="BE67" s="124">
        <f>('Executive_Summary(Worst)'!$I64/12)*(1+Expense_Increase3)^(BE$3-1)</f>
        <v>46.729564568574958</v>
      </c>
      <c r="BF67" s="124">
        <f>('Executive_Summary(Worst)'!$I64/12)*(1+Expense_Increase3)^(BF$3-1)</f>
        <v>46.729564568574958</v>
      </c>
      <c r="BG67" s="124">
        <f>('Executive_Summary(Worst)'!$I64/12)*(1+Expense_Increase3)^(BG$3-1)</f>
        <v>46.729564568574958</v>
      </c>
      <c r="BH67" s="124">
        <f>('Executive_Summary(Worst)'!$I64/12)*(1+Expense_Increase3)^(BH$3-1)</f>
        <v>46.729564568574958</v>
      </c>
      <c r="BI67" s="124">
        <f>('Executive_Summary(Worst)'!$I64/12)*(1+Expense_Increase3)^(BI$3-1)</f>
        <v>46.729564568574958</v>
      </c>
      <c r="BJ67" s="124">
        <f>('Executive_Summary(Worst)'!$I64/12)*(1+Expense_Increase3)^(BJ$3-1)</f>
        <v>46.729564568574958</v>
      </c>
      <c r="BK67" s="124">
        <f>('Executive_Summary(Worst)'!$I64/12)*(1+Expense_Increase3)^(BK$3-1)</f>
        <v>47.897803682789331</v>
      </c>
      <c r="BL67" s="124">
        <f>('Executive_Summary(Worst)'!$I64/12)*(1+Expense_Increase3)^(BL$3-1)</f>
        <v>47.897803682789331</v>
      </c>
      <c r="BM67" s="124">
        <f>('Executive_Summary(Worst)'!$I64/12)*(1+Expense_Increase3)^(BM$3-1)</f>
        <v>47.897803682789331</v>
      </c>
      <c r="BN67" s="124">
        <f>('Executive_Summary(Worst)'!$I64/12)*(1+Expense_Increase3)^(BN$3-1)</f>
        <v>47.897803682789331</v>
      </c>
      <c r="BO67" s="124">
        <f>('Executive_Summary(Worst)'!$I64/12)*(1+Expense_Increase3)^(BO$3-1)</f>
        <v>47.897803682789331</v>
      </c>
      <c r="BP67" s="124">
        <f>('Executive_Summary(Worst)'!$I64/12)*(1+Expense_Increase3)^(BP$3-1)</f>
        <v>47.897803682789331</v>
      </c>
      <c r="BQ67" s="124">
        <f>('Executive_Summary(Worst)'!$I64/12)*(1+Expense_Increase3)^(BQ$3-1)</f>
        <v>47.897803682789331</v>
      </c>
      <c r="BR67" s="124">
        <f>('Executive_Summary(Worst)'!$I64/12)*(1+Expense_Increase3)^(BR$3-1)</f>
        <v>47.897803682789331</v>
      </c>
      <c r="BS67" s="124">
        <f>('Executive_Summary(Worst)'!$I64/12)*(1+Expense_Increase3)^(BS$3-1)</f>
        <v>47.897803682789331</v>
      </c>
      <c r="BT67" s="124">
        <f>('Executive_Summary(Worst)'!$I64/12)*(1+Expense_Increase3)^(BT$3-1)</f>
        <v>47.897803682789331</v>
      </c>
      <c r="BU67" s="124">
        <f>('Executive_Summary(Worst)'!$I64/12)*(1+Expense_Increase3)^(BU$3-1)</f>
        <v>47.897803682789331</v>
      </c>
      <c r="BV67" s="124">
        <f>('Executive_Summary(Worst)'!$I64/12)*(1+Expense_Increase3)^(BV$3-1)</f>
        <v>47.897803682789331</v>
      </c>
      <c r="BW67" s="124">
        <f>('Executive_Summary(Worst)'!$I64/12)*(1+Expense_Increase3)^(BW$3-1)</f>
        <v>49.095248774859058</v>
      </c>
      <c r="BX67" s="124">
        <f>('Executive_Summary(Worst)'!$I64/12)*(1+Expense_Increase3)^(BX$3-1)</f>
        <v>49.095248774859058</v>
      </c>
      <c r="BY67" s="124">
        <f>('Executive_Summary(Worst)'!$I64/12)*(1+Expense_Increase3)^(BY$3-1)</f>
        <v>49.095248774859058</v>
      </c>
      <c r="BZ67" s="124">
        <f>('Executive_Summary(Worst)'!$I64/12)*(1+Expense_Increase3)^(BZ$3-1)</f>
        <v>49.095248774859058</v>
      </c>
      <c r="CA67" s="124">
        <f>('Executive_Summary(Worst)'!$I64/12)*(1+Expense_Increase3)^(CA$3-1)</f>
        <v>49.095248774859058</v>
      </c>
      <c r="CB67" s="124">
        <f>('Executive_Summary(Worst)'!$I64/12)*(1+Expense_Increase3)^(CB$3-1)</f>
        <v>49.095248774859058</v>
      </c>
      <c r="CC67" s="124">
        <f>('Executive_Summary(Worst)'!$I64/12)*(1+Expense_Increase3)^(CC$3-1)</f>
        <v>49.095248774859058</v>
      </c>
      <c r="CD67" s="124">
        <f>('Executive_Summary(Worst)'!$I64/12)*(1+Expense_Increase3)^(CD$3-1)</f>
        <v>49.095248774859058</v>
      </c>
      <c r="CE67" s="124">
        <f>('Executive_Summary(Worst)'!$I64/12)*(1+Expense_Increase3)^(CE$3-1)</f>
        <v>49.095248774859058</v>
      </c>
      <c r="CF67" s="124">
        <f>('Executive_Summary(Worst)'!$I64/12)*(1+Expense_Increase3)^(CF$3-1)</f>
        <v>49.095248774859058</v>
      </c>
      <c r="CG67" s="124">
        <f>('Executive_Summary(Worst)'!$I64/12)*(1+Expense_Increase3)^(CG$3-1)</f>
        <v>49.095248774859058</v>
      </c>
      <c r="CH67" s="124">
        <f>('Executive_Summary(Worst)'!$I64/12)*(1+Expense_Increase3)^(CH$3-1)</f>
        <v>49.095248774859058</v>
      </c>
      <c r="CI67" s="124">
        <f>('Executive_Summary(Worst)'!$I64/12)*(1+Expense_Increase3)^(CI$3-1)</f>
        <v>50.322629994230532</v>
      </c>
      <c r="CJ67" s="124">
        <f>('Executive_Summary(Worst)'!$I64/12)*(1+Expense_Increase3)^(CJ$3-1)</f>
        <v>50.322629994230532</v>
      </c>
      <c r="CK67" s="124">
        <f>('Executive_Summary(Worst)'!$I64/12)*(1+Expense_Increase3)^(CK$3-1)</f>
        <v>50.322629994230532</v>
      </c>
      <c r="CL67" s="124">
        <f>('Executive_Summary(Worst)'!$I64/12)*(1+Expense_Increase3)^(CL$3-1)</f>
        <v>50.322629994230532</v>
      </c>
      <c r="CM67" s="124">
        <f>('Executive_Summary(Worst)'!$I64/12)*(1+Expense_Increase3)^(CM$3-1)</f>
        <v>50.322629994230532</v>
      </c>
      <c r="CN67" s="124">
        <f>('Executive_Summary(Worst)'!$I64/12)*(1+Expense_Increase3)^(CN$3-1)</f>
        <v>50.322629994230532</v>
      </c>
      <c r="CO67" s="124">
        <f>('Executive_Summary(Worst)'!$I64/12)*(1+Expense_Increase3)^(CO$3-1)</f>
        <v>50.322629994230532</v>
      </c>
      <c r="CP67" s="124">
        <f>('Executive_Summary(Worst)'!$I64/12)*(1+Expense_Increase3)^(CP$3-1)</f>
        <v>50.322629994230532</v>
      </c>
      <c r="CQ67" s="124">
        <f>('Executive_Summary(Worst)'!$I64/12)*(1+Expense_Increase3)^(CQ$3-1)</f>
        <v>50.322629994230532</v>
      </c>
      <c r="CR67" s="124">
        <f>('Executive_Summary(Worst)'!$I64/12)*(1+Expense_Increase3)^(CR$3-1)</f>
        <v>50.322629994230532</v>
      </c>
      <c r="CS67" s="124">
        <f>('Executive_Summary(Worst)'!$I64/12)*(1+Expense_Increase3)^(CS$3-1)</f>
        <v>50.322629994230532</v>
      </c>
      <c r="CT67" s="124">
        <f>('Executive_Summary(Worst)'!$I64/12)*(1+Expense_Increase3)^(CT$3-1)</f>
        <v>50.322629994230532</v>
      </c>
      <c r="CU67" s="124">
        <f>('Executive_Summary(Worst)'!$I64/12)*(1+Expense_Increase3)^(CU$3-1)</f>
        <v>51.580695744086292</v>
      </c>
      <c r="CV67" s="124">
        <f>('Executive_Summary(Worst)'!$I64/12)*(1+Expense_Increase3)^(CV$3-1)</f>
        <v>51.580695744086292</v>
      </c>
      <c r="CW67" s="124">
        <f>('Executive_Summary(Worst)'!$I64/12)*(1+Expense_Increase3)^(CW$3-1)</f>
        <v>51.580695744086292</v>
      </c>
      <c r="CX67" s="124">
        <f>('Executive_Summary(Worst)'!$I64/12)*(1+Expense_Increase3)^(CX$3-1)</f>
        <v>51.580695744086292</v>
      </c>
      <c r="CY67" s="124">
        <f>('Executive_Summary(Worst)'!$I64/12)*(1+Expense_Increase3)^(CY$3-1)</f>
        <v>51.580695744086292</v>
      </c>
      <c r="CZ67" s="124">
        <f>('Executive_Summary(Worst)'!$I64/12)*(1+Expense_Increase3)^(CZ$3-1)</f>
        <v>51.580695744086292</v>
      </c>
      <c r="DA67" s="124">
        <f>('Executive_Summary(Worst)'!$I64/12)*(1+Expense_Increase3)^(DA$3-1)</f>
        <v>51.580695744086292</v>
      </c>
      <c r="DB67" s="124">
        <f>('Executive_Summary(Worst)'!$I64/12)*(1+Expense_Increase3)^(DB$3-1)</f>
        <v>51.580695744086292</v>
      </c>
      <c r="DC67" s="124">
        <f>('Executive_Summary(Worst)'!$I64/12)*(1+Expense_Increase3)^(DC$3-1)</f>
        <v>51.580695744086292</v>
      </c>
      <c r="DD67" s="124">
        <f>('Executive_Summary(Worst)'!$I64/12)*(1+Expense_Increase3)^(DD$3-1)</f>
        <v>51.580695744086292</v>
      </c>
      <c r="DE67" s="124">
        <f>('Executive_Summary(Worst)'!$I64/12)*(1+Expense_Increase3)^(DE$3-1)</f>
        <v>51.580695744086292</v>
      </c>
      <c r="DF67" s="124">
        <f>('Executive_Summary(Worst)'!$I64/12)*(1+Expense_Increase3)^(DF$3-1)</f>
        <v>51.580695744086292</v>
      </c>
      <c r="DG67" s="124">
        <f>('Executive_Summary(Worst)'!$I64/12)*(1+Expense_Increase3)^(DG$3-1)</f>
        <v>52.870213137688445</v>
      </c>
      <c r="DH67" s="124">
        <f>('Executive_Summary(Worst)'!$I64/12)*(1+Expense_Increase3)^(DH$3-1)</f>
        <v>52.870213137688445</v>
      </c>
      <c r="DI67" s="124">
        <f>('Executive_Summary(Worst)'!$I64/12)*(1+Expense_Increase3)^(DI$3-1)</f>
        <v>52.870213137688445</v>
      </c>
      <c r="DJ67" s="124">
        <f>('Executive_Summary(Worst)'!$I64/12)*(1+Expense_Increase3)^(DJ$3-1)</f>
        <v>52.870213137688445</v>
      </c>
      <c r="DK67" s="124">
        <f>('Executive_Summary(Worst)'!$I64/12)*(1+Expense_Increase3)^(DK$3-1)</f>
        <v>52.870213137688445</v>
      </c>
      <c r="DL67" s="124">
        <f>('Executive_Summary(Worst)'!$I64/12)*(1+Expense_Increase3)^(DL$3-1)</f>
        <v>52.870213137688445</v>
      </c>
      <c r="DM67" s="124">
        <f>('Executive_Summary(Worst)'!$I64/12)*(1+Expense_Increase3)^(DM$3-1)</f>
        <v>52.870213137688445</v>
      </c>
      <c r="DN67" s="124">
        <f>('Executive_Summary(Worst)'!$I64/12)*(1+Expense_Increase3)^(DN$3-1)</f>
        <v>52.870213137688445</v>
      </c>
      <c r="DO67" s="124">
        <f>('Executive_Summary(Worst)'!$I64/12)*(1+Expense_Increase3)^(DO$3-1)</f>
        <v>52.870213137688445</v>
      </c>
      <c r="DP67" s="124">
        <f>('Executive_Summary(Worst)'!$I64/12)*(1+Expense_Increase3)^(DP$3-1)</f>
        <v>52.870213137688445</v>
      </c>
      <c r="DQ67" s="124">
        <f>('Executive_Summary(Worst)'!$I64/12)*(1+Expense_Increase3)^(DQ$3-1)</f>
        <v>52.870213137688445</v>
      </c>
      <c r="DR67" s="124">
        <f>('Executive_Summary(Worst)'!$I64/12)*(1+Expense_Increase3)^(DR$3-1)</f>
        <v>52.870213137688445</v>
      </c>
      <c r="DS67" s="124">
        <f>('Executive_Summary(Worst)'!$I64/12)*(1+Expense_Increase3)^(DS$3-1)</f>
        <v>54.191968466130653</v>
      </c>
      <c r="DT67" s="124">
        <f>('Executive_Summary(Worst)'!$I64/12)*(1+Expense_Increase3)^(DT$3-1)</f>
        <v>54.191968466130653</v>
      </c>
      <c r="DU67" s="124">
        <f>('Executive_Summary(Worst)'!$I64/12)*(1+Expense_Increase3)^(DU$3-1)</f>
        <v>54.191968466130653</v>
      </c>
      <c r="DV67" s="124">
        <f>('Executive_Summary(Worst)'!$I64/12)*(1+Expense_Increase3)^(DV$3-1)</f>
        <v>54.191968466130653</v>
      </c>
      <c r="DW67" s="124">
        <f>('Executive_Summary(Worst)'!$I64/12)*(1+Expense_Increase3)^(DW$3-1)</f>
        <v>54.191968466130653</v>
      </c>
      <c r="DX67" s="124">
        <f>('Executive_Summary(Worst)'!$I64/12)*(1+Expense_Increase3)^(DX$3-1)</f>
        <v>54.191968466130653</v>
      </c>
      <c r="DY67" s="124">
        <f>('Executive_Summary(Worst)'!$I64/12)*(1+Expense_Increase3)^(DY$3-1)</f>
        <v>54.191968466130653</v>
      </c>
      <c r="DZ67" s="124">
        <f>('Executive_Summary(Worst)'!$I64/12)*(1+Expense_Increase3)^(DZ$3-1)</f>
        <v>54.191968466130653</v>
      </c>
      <c r="EA67" s="124">
        <f>('Executive_Summary(Worst)'!$I64/12)*(1+Expense_Increase3)^(EA$3-1)</f>
        <v>54.191968466130653</v>
      </c>
      <c r="EB67" s="124">
        <f>('Executive_Summary(Worst)'!$I64/12)*(1+Expense_Increase3)^(EB$3-1)</f>
        <v>54.191968466130653</v>
      </c>
      <c r="EC67" s="124">
        <f>('Executive_Summary(Worst)'!$I64/12)*(1+Expense_Increase3)^(EC$3-1)</f>
        <v>54.191968466130653</v>
      </c>
      <c r="ED67" s="124">
        <f>('Executive_Summary(Worst)'!$I64/12)*(1+Expense_Increase3)^(ED$3-1)</f>
        <v>54.191968466130653</v>
      </c>
      <c r="EE67" s="124">
        <f>('Executive_Summary(Worst)'!$I64/12)*(1+Expense_Increase3)^(EE$3-1)</f>
        <v>55.546767677783912</v>
      </c>
      <c r="EF67" s="124">
        <f>('Executive_Summary(Worst)'!$I64/12)*(1+Expense_Increase3)^(EF$3-1)</f>
        <v>55.546767677783912</v>
      </c>
      <c r="EG67" s="124">
        <f>('Executive_Summary(Worst)'!$I64/12)*(1+Expense_Increase3)^(EG$3-1)</f>
        <v>55.546767677783912</v>
      </c>
      <c r="EH67" s="124">
        <f>('Executive_Summary(Worst)'!$I64/12)*(1+Expense_Increase3)^(EH$3-1)</f>
        <v>55.546767677783912</v>
      </c>
      <c r="EI67" s="124">
        <f>('Executive_Summary(Worst)'!$I64/12)*(1+Expense_Increase3)^(EI$3-1)</f>
        <v>55.546767677783912</v>
      </c>
      <c r="EJ67" s="124">
        <f>('Executive_Summary(Worst)'!$I64/12)*(1+Expense_Increase3)^(EJ$3-1)</f>
        <v>55.546767677783912</v>
      </c>
      <c r="EK67" s="124">
        <f>('Executive_Summary(Worst)'!$I64/12)*(1+Expense_Increase3)^(EK$3-1)</f>
        <v>55.546767677783912</v>
      </c>
      <c r="EL67" s="124">
        <f>('Executive_Summary(Worst)'!$I64/12)*(1+Expense_Increase3)^(EL$3-1)</f>
        <v>55.546767677783912</v>
      </c>
      <c r="EM67" s="124">
        <f>('Executive_Summary(Worst)'!$I64/12)*(1+Expense_Increase3)^(EM$3-1)</f>
        <v>55.546767677783912</v>
      </c>
      <c r="EN67" s="124">
        <f>('Executive_Summary(Worst)'!$I64/12)*(1+Expense_Increase3)^(EN$3-1)</f>
        <v>55.546767677783912</v>
      </c>
      <c r="EO67" s="124">
        <f>('Executive_Summary(Worst)'!$I64/12)*(1+Expense_Increase3)^(EO$3-1)</f>
        <v>55.546767677783912</v>
      </c>
      <c r="EP67" s="124">
        <f>('Executive_Summary(Worst)'!$I64/12)*(1+Expense_Increase3)^(EP$3-1)</f>
        <v>55.546767677783912</v>
      </c>
      <c r="EQ67" s="27"/>
    </row>
    <row r="68" spans="1:147" ht="15.75" customHeight="1" x14ac:dyDescent="0.2">
      <c r="B68" s="161" t="str">
        <f>Executive_Summary!F65</f>
        <v xml:space="preserve">Maintenance Salary </v>
      </c>
      <c r="Z68" s="3"/>
      <c r="AA68" s="124">
        <f>('Executive_Summary(Worst)'!$I65/12)*(1+Expense_Increase3)^(AA$3-1)</f>
        <v>0</v>
      </c>
      <c r="AB68" s="124">
        <f>('Executive_Summary(Worst)'!$I65/12)*(1+Expense_Increase3)^(AB$3-1)</f>
        <v>0</v>
      </c>
      <c r="AC68" s="124">
        <f>('Executive_Summary(Worst)'!$I65/12)*(1+Expense_Increase3)^(AC$3-1)</f>
        <v>0</v>
      </c>
      <c r="AD68" s="124">
        <f>('Executive_Summary(Worst)'!$I65/12)*(1+Expense_Increase3)^(AD$3-1)</f>
        <v>0</v>
      </c>
      <c r="AE68" s="124">
        <f>('Executive_Summary(Worst)'!$I65/12)*(1+Expense_Increase3)^(AE$3-1)</f>
        <v>0</v>
      </c>
      <c r="AF68" s="124">
        <f>('Executive_Summary(Worst)'!$I65/12)*(1+Expense_Increase3)^(AF$3-1)</f>
        <v>0</v>
      </c>
      <c r="AG68" s="124">
        <f>('Executive_Summary(Worst)'!$I65/12)*(1+Expense_Increase3)^(AG$3-1)</f>
        <v>0</v>
      </c>
      <c r="AH68" s="124">
        <f>('Executive_Summary(Worst)'!$I65/12)*(1+Expense_Increase3)^(AH$3-1)</f>
        <v>0</v>
      </c>
      <c r="AI68" s="124">
        <f>('Executive_Summary(Worst)'!$I65/12)*(1+Expense_Increase3)^(AI$3-1)</f>
        <v>0</v>
      </c>
      <c r="AJ68" s="124">
        <f>('Executive_Summary(Worst)'!$I65/12)*(1+Expense_Increase3)^(AJ$3-1)</f>
        <v>0</v>
      </c>
      <c r="AK68" s="124">
        <f>('Executive_Summary(Worst)'!$I65/12)*(1+Expense_Increase3)^(AK$3-1)</f>
        <v>0</v>
      </c>
      <c r="AL68" s="124">
        <f>('Executive_Summary(Worst)'!$I65/12)*(1+Expense_Increase3)^(AL$3-1)</f>
        <v>0</v>
      </c>
      <c r="AM68" s="124">
        <f>('Executive_Summary(Worst)'!$I65/12)*(1+Expense_Increase3)^(AM$3-1)</f>
        <v>0</v>
      </c>
      <c r="AN68" s="124">
        <f>('Executive_Summary(Worst)'!$I65/12)*(1+Expense_Increase3)^(AN$3-1)</f>
        <v>0</v>
      </c>
      <c r="AO68" s="124">
        <f>('Executive_Summary(Worst)'!$I65/12)*(1+Expense_Increase3)^(AO$3-1)</f>
        <v>0</v>
      </c>
      <c r="AP68" s="124">
        <f>('Executive_Summary(Worst)'!$I65/12)*(1+Expense_Increase3)^(AP$3-1)</f>
        <v>0</v>
      </c>
      <c r="AQ68" s="124">
        <f>('Executive_Summary(Worst)'!$I65/12)*(1+Expense_Increase3)^(AQ$3-1)</f>
        <v>0</v>
      </c>
      <c r="AR68" s="124">
        <f>('Executive_Summary(Worst)'!$I65/12)*(1+Expense_Increase3)^(AR$3-1)</f>
        <v>0</v>
      </c>
      <c r="AS68" s="124">
        <f>('Executive_Summary(Worst)'!$I65/12)*(1+Expense_Increase3)^(AS$3-1)</f>
        <v>0</v>
      </c>
      <c r="AT68" s="124">
        <f>('Executive_Summary(Worst)'!$I65/12)*(1+Expense_Increase3)^(AT$3-1)</f>
        <v>0</v>
      </c>
      <c r="AU68" s="124">
        <f>('Executive_Summary(Worst)'!$I65/12)*(1+Expense_Increase3)^(AU$3-1)</f>
        <v>0</v>
      </c>
      <c r="AV68" s="124">
        <f>('Executive_Summary(Worst)'!$I65/12)*(1+Expense_Increase3)^(AV$3-1)</f>
        <v>0</v>
      </c>
      <c r="AW68" s="124">
        <f>('Executive_Summary(Worst)'!$I65/12)*(1+Expense_Increase3)^(AW$3-1)</f>
        <v>0</v>
      </c>
      <c r="AX68" s="124">
        <f>('Executive_Summary(Worst)'!$I65/12)*(1+Expense_Increase3)^(AX$3-1)</f>
        <v>0</v>
      </c>
      <c r="AY68" s="124">
        <f>('Executive_Summary(Worst)'!$I65/12)*(1+Expense_Increase3)^(AY$3-1)</f>
        <v>0</v>
      </c>
      <c r="AZ68" s="124">
        <f>('Executive_Summary(Worst)'!$I65/12)*(1+Expense_Increase3)^(AZ$3-1)</f>
        <v>0</v>
      </c>
      <c r="BA68" s="124">
        <f>('Executive_Summary(Worst)'!$I65/12)*(1+Expense_Increase3)^(BA$3-1)</f>
        <v>0</v>
      </c>
      <c r="BB68" s="124">
        <f>('Executive_Summary(Worst)'!$I65/12)*(1+Expense_Increase3)^(BB$3-1)</f>
        <v>0</v>
      </c>
      <c r="BC68" s="124">
        <f>('Executive_Summary(Worst)'!$I65/12)*(1+Expense_Increase3)^(BC$3-1)</f>
        <v>0</v>
      </c>
      <c r="BD68" s="124">
        <f>('Executive_Summary(Worst)'!$I65/12)*(1+Expense_Increase3)^(BD$3-1)</f>
        <v>0</v>
      </c>
      <c r="BE68" s="124">
        <f>('Executive_Summary(Worst)'!$I65/12)*(1+Expense_Increase3)^(BE$3-1)</f>
        <v>0</v>
      </c>
      <c r="BF68" s="124">
        <f>('Executive_Summary(Worst)'!$I65/12)*(1+Expense_Increase3)^(BF$3-1)</f>
        <v>0</v>
      </c>
      <c r="BG68" s="124">
        <f>('Executive_Summary(Worst)'!$I65/12)*(1+Expense_Increase3)^(BG$3-1)</f>
        <v>0</v>
      </c>
      <c r="BH68" s="124">
        <f>('Executive_Summary(Worst)'!$I65/12)*(1+Expense_Increase3)^(BH$3-1)</f>
        <v>0</v>
      </c>
      <c r="BI68" s="124">
        <f>('Executive_Summary(Worst)'!$I65/12)*(1+Expense_Increase3)^(BI$3-1)</f>
        <v>0</v>
      </c>
      <c r="BJ68" s="124">
        <f>('Executive_Summary(Worst)'!$I65/12)*(1+Expense_Increase3)^(BJ$3-1)</f>
        <v>0</v>
      </c>
      <c r="BK68" s="124">
        <f>('Executive_Summary(Worst)'!$I65/12)*(1+Expense_Increase3)^(BK$3-1)</f>
        <v>0</v>
      </c>
      <c r="BL68" s="124">
        <f>('Executive_Summary(Worst)'!$I65/12)*(1+Expense_Increase3)^(BL$3-1)</f>
        <v>0</v>
      </c>
      <c r="BM68" s="124">
        <f>('Executive_Summary(Worst)'!$I65/12)*(1+Expense_Increase3)^(BM$3-1)</f>
        <v>0</v>
      </c>
      <c r="BN68" s="124">
        <f>('Executive_Summary(Worst)'!$I65/12)*(1+Expense_Increase3)^(BN$3-1)</f>
        <v>0</v>
      </c>
      <c r="BO68" s="124">
        <f>('Executive_Summary(Worst)'!$I65/12)*(1+Expense_Increase3)^(BO$3-1)</f>
        <v>0</v>
      </c>
      <c r="BP68" s="124">
        <f>('Executive_Summary(Worst)'!$I65/12)*(1+Expense_Increase3)^(BP$3-1)</f>
        <v>0</v>
      </c>
      <c r="BQ68" s="124">
        <f>('Executive_Summary(Worst)'!$I65/12)*(1+Expense_Increase3)^(BQ$3-1)</f>
        <v>0</v>
      </c>
      <c r="BR68" s="124">
        <f>('Executive_Summary(Worst)'!$I65/12)*(1+Expense_Increase3)^(BR$3-1)</f>
        <v>0</v>
      </c>
      <c r="BS68" s="124">
        <f>('Executive_Summary(Worst)'!$I65/12)*(1+Expense_Increase3)^(BS$3-1)</f>
        <v>0</v>
      </c>
      <c r="BT68" s="124">
        <f>('Executive_Summary(Worst)'!$I65/12)*(1+Expense_Increase3)^(BT$3-1)</f>
        <v>0</v>
      </c>
      <c r="BU68" s="124">
        <f>('Executive_Summary(Worst)'!$I65/12)*(1+Expense_Increase3)^(BU$3-1)</f>
        <v>0</v>
      </c>
      <c r="BV68" s="124">
        <f>('Executive_Summary(Worst)'!$I65/12)*(1+Expense_Increase3)^(BV$3-1)</f>
        <v>0</v>
      </c>
      <c r="BW68" s="124">
        <f>('Executive_Summary(Worst)'!$I65/12)*(1+Expense_Increase3)^(BW$3-1)</f>
        <v>0</v>
      </c>
      <c r="BX68" s="124">
        <f>('Executive_Summary(Worst)'!$I65/12)*(1+Expense_Increase3)^(BX$3-1)</f>
        <v>0</v>
      </c>
      <c r="BY68" s="124">
        <f>('Executive_Summary(Worst)'!$I65/12)*(1+Expense_Increase3)^(BY$3-1)</f>
        <v>0</v>
      </c>
      <c r="BZ68" s="124">
        <f>('Executive_Summary(Worst)'!$I65/12)*(1+Expense_Increase3)^(BZ$3-1)</f>
        <v>0</v>
      </c>
      <c r="CA68" s="124">
        <f>('Executive_Summary(Worst)'!$I65/12)*(1+Expense_Increase3)^(CA$3-1)</f>
        <v>0</v>
      </c>
      <c r="CB68" s="124">
        <f>('Executive_Summary(Worst)'!$I65/12)*(1+Expense_Increase3)^(CB$3-1)</f>
        <v>0</v>
      </c>
      <c r="CC68" s="124">
        <f>('Executive_Summary(Worst)'!$I65/12)*(1+Expense_Increase3)^(CC$3-1)</f>
        <v>0</v>
      </c>
      <c r="CD68" s="124">
        <f>('Executive_Summary(Worst)'!$I65/12)*(1+Expense_Increase3)^(CD$3-1)</f>
        <v>0</v>
      </c>
      <c r="CE68" s="124">
        <f>('Executive_Summary(Worst)'!$I65/12)*(1+Expense_Increase3)^(CE$3-1)</f>
        <v>0</v>
      </c>
      <c r="CF68" s="124">
        <f>('Executive_Summary(Worst)'!$I65/12)*(1+Expense_Increase3)^(CF$3-1)</f>
        <v>0</v>
      </c>
      <c r="CG68" s="124">
        <f>('Executive_Summary(Worst)'!$I65/12)*(1+Expense_Increase3)^(CG$3-1)</f>
        <v>0</v>
      </c>
      <c r="CH68" s="124">
        <f>('Executive_Summary(Worst)'!$I65/12)*(1+Expense_Increase3)^(CH$3-1)</f>
        <v>0</v>
      </c>
      <c r="CI68" s="124">
        <f>('Executive_Summary(Worst)'!$I65/12)*(1+Expense_Increase3)^(CI$3-1)</f>
        <v>0</v>
      </c>
      <c r="CJ68" s="124">
        <f>('Executive_Summary(Worst)'!$I65/12)*(1+Expense_Increase3)^(CJ$3-1)</f>
        <v>0</v>
      </c>
      <c r="CK68" s="124">
        <f>('Executive_Summary(Worst)'!$I65/12)*(1+Expense_Increase3)^(CK$3-1)</f>
        <v>0</v>
      </c>
      <c r="CL68" s="124">
        <f>('Executive_Summary(Worst)'!$I65/12)*(1+Expense_Increase3)^(CL$3-1)</f>
        <v>0</v>
      </c>
      <c r="CM68" s="124">
        <f>('Executive_Summary(Worst)'!$I65/12)*(1+Expense_Increase3)^(CM$3-1)</f>
        <v>0</v>
      </c>
      <c r="CN68" s="124">
        <f>('Executive_Summary(Worst)'!$I65/12)*(1+Expense_Increase3)^(CN$3-1)</f>
        <v>0</v>
      </c>
      <c r="CO68" s="124">
        <f>('Executive_Summary(Worst)'!$I65/12)*(1+Expense_Increase3)^(CO$3-1)</f>
        <v>0</v>
      </c>
      <c r="CP68" s="124">
        <f>('Executive_Summary(Worst)'!$I65/12)*(1+Expense_Increase3)^(CP$3-1)</f>
        <v>0</v>
      </c>
      <c r="CQ68" s="124">
        <f>('Executive_Summary(Worst)'!$I65/12)*(1+Expense_Increase3)^(CQ$3-1)</f>
        <v>0</v>
      </c>
      <c r="CR68" s="124">
        <f>('Executive_Summary(Worst)'!$I65/12)*(1+Expense_Increase3)^(CR$3-1)</f>
        <v>0</v>
      </c>
      <c r="CS68" s="124">
        <f>('Executive_Summary(Worst)'!$I65/12)*(1+Expense_Increase3)^(CS$3-1)</f>
        <v>0</v>
      </c>
      <c r="CT68" s="124">
        <f>('Executive_Summary(Worst)'!$I65/12)*(1+Expense_Increase3)^(CT$3-1)</f>
        <v>0</v>
      </c>
      <c r="CU68" s="124">
        <f>('Executive_Summary(Worst)'!$I65/12)*(1+Expense_Increase3)^(CU$3-1)</f>
        <v>0</v>
      </c>
      <c r="CV68" s="124">
        <f>('Executive_Summary(Worst)'!$I65/12)*(1+Expense_Increase3)^(CV$3-1)</f>
        <v>0</v>
      </c>
      <c r="CW68" s="124">
        <f>('Executive_Summary(Worst)'!$I65/12)*(1+Expense_Increase3)^(CW$3-1)</f>
        <v>0</v>
      </c>
      <c r="CX68" s="124">
        <f>('Executive_Summary(Worst)'!$I65/12)*(1+Expense_Increase3)^(CX$3-1)</f>
        <v>0</v>
      </c>
      <c r="CY68" s="124">
        <f>('Executive_Summary(Worst)'!$I65/12)*(1+Expense_Increase3)^(CY$3-1)</f>
        <v>0</v>
      </c>
      <c r="CZ68" s="124">
        <f>('Executive_Summary(Worst)'!$I65/12)*(1+Expense_Increase3)^(CZ$3-1)</f>
        <v>0</v>
      </c>
      <c r="DA68" s="124">
        <f>('Executive_Summary(Worst)'!$I65/12)*(1+Expense_Increase3)^(DA$3-1)</f>
        <v>0</v>
      </c>
      <c r="DB68" s="124">
        <f>('Executive_Summary(Worst)'!$I65/12)*(1+Expense_Increase3)^(DB$3-1)</f>
        <v>0</v>
      </c>
      <c r="DC68" s="124">
        <f>('Executive_Summary(Worst)'!$I65/12)*(1+Expense_Increase3)^(DC$3-1)</f>
        <v>0</v>
      </c>
      <c r="DD68" s="124">
        <f>('Executive_Summary(Worst)'!$I65/12)*(1+Expense_Increase3)^(DD$3-1)</f>
        <v>0</v>
      </c>
      <c r="DE68" s="124">
        <f>('Executive_Summary(Worst)'!$I65/12)*(1+Expense_Increase3)^(DE$3-1)</f>
        <v>0</v>
      </c>
      <c r="DF68" s="124">
        <f>('Executive_Summary(Worst)'!$I65/12)*(1+Expense_Increase3)^(DF$3-1)</f>
        <v>0</v>
      </c>
      <c r="DG68" s="124">
        <f>('Executive_Summary(Worst)'!$I65/12)*(1+Expense_Increase3)^(DG$3-1)</f>
        <v>0</v>
      </c>
      <c r="DH68" s="124">
        <f>('Executive_Summary(Worst)'!$I65/12)*(1+Expense_Increase3)^(DH$3-1)</f>
        <v>0</v>
      </c>
      <c r="DI68" s="124">
        <f>('Executive_Summary(Worst)'!$I65/12)*(1+Expense_Increase3)^(DI$3-1)</f>
        <v>0</v>
      </c>
      <c r="DJ68" s="124">
        <f>('Executive_Summary(Worst)'!$I65/12)*(1+Expense_Increase3)^(DJ$3-1)</f>
        <v>0</v>
      </c>
      <c r="DK68" s="124">
        <f>('Executive_Summary(Worst)'!$I65/12)*(1+Expense_Increase3)^(DK$3-1)</f>
        <v>0</v>
      </c>
      <c r="DL68" s="124">
        <f>('Executive_Summary(Worst)'!$I65/12)*(1+Expense_Increase3)^(DL$3-1)</f>
        <v>0</v>
      </c>
      <c r="DM68" s="124">
        <f>('Executive_Summary(Worst)'!$I65/12)*(1+Expense_Increase3)^(DM$3-1)</f>
        <v>0</v>
      </c>
      <c r="DN68" s="124">
        <f>('Executive_Summary(Worst)'!$I65/12)*(1+Expense_Increase3)^(DN$3-1)</f>
        <v>0</v>
      </c>
      <c r="DO68" s="124">
        <f>('Executive_Summary(Worst)'!$I65/12)*(1+Expense_Increase3)^(DO$3-1)</f>
        <v>0</v>
      </c>
      <c r="DP68" s="124">
        <f>('Executive_Summary(Worst)'!$I65/12)*(1+Expense_Increase3)^(DP$3-1)</f>
        <v>0</v>
      </c>
      <c r="DQ68" s="124">
        <f>('Executive_Summary(Worst)'!$I65/12)*(1+Expense_Increase3)^(DQ$3-1)</f>
        <v>0</v>
      </c>
      <c r="DR68" s="124">
        <f>('Executive_Summary(Worst)'!$I65/12)*(1+Expense_Increase3)^(DR$3-1)</f>
        <v>0</v>
      </c>
      <c r="DS68" s="124">
        <f>('Executive_Summary(Worst)'!$I65/12)*(1+Expense_Increase3)^(DS$3-1)</f>
        <v>0</v>
      </c>
      <c r="DT68" s="124">
        <f>('Executive_Summary(Worst)'!$I65/12)*(1+Expense_Increase3)^(DT$3-1)</f>
        <v>0</v>
      </c>
      <c r="DU68" s="124">
        <f>('Executive_Summary(Worst)'!$I65/12)*(1+Expense_Increase3)^(DU$3-1)</f>
        <v>0</v>
      </c>
      <c r="DV68" s="124">
        <f>('Executive_Summary(Worst)'!$I65/12)*(1+Expense_Increase3)^(DV$3-1)</f>
        <v>0</v>
      </c>
      <c r="DW68" s="124">
        <f>('Executive_Summary(Worst)'!$I65/12)*(1+Expense_Increase3)^(DW$3-1)</f>
        <v>0</v>
      </c>
      <c r="DX68" s="124">
        <f>('Executive_Summary(Worst)'!$I65/12)*(1+Expense_Increase3)^(DX$3-1)</f>
        <v>0</v>
      </c>
      <c r="DY68" s="124">
        <f>('Executive_Summary(Worst)'!$I65/12)*(1+Expense_Increase3)^(DY$3-1)</f>
        <v>0</v>
      </c>
      <c r="DZ68" s="124">
        <f>('Executive_Summary(Worst)'!$I65/12)*(1+Expense_Increase3)^(DZ$3-1)</f>
        <v>0</v>
      </c>
      <c r="EA68" s="124">
        <f>('Executive_Summary(Worst)'!$I65/12)*(1+Expense_Increase3)^(EA$3-1)</f>
        <v>0</v>
      </c>
      <c r="EB68" s="124">
        <f>('Executive_Summary(Worst)'!$I65/12)*(1+Expense_Increase3)^(EB$3-1)</f>
        <v>0</v>
      </c>
      <c r="EC68" s="124">
        <f>('Executive_Summary(Worst)'!$I65/12)*(1+Expense_Increase3)^(EC$3-1)</f>
        <v>0</v>
      </c>
      <c r="ED68" s="124">
        <f>('Executive_Summary(Worst)'!$I65/12)*(1+Expense_Increase3)^(ED$3-1)</f>
        <v>0</v>
      </c>
      <c r="EE68" s="124">
        <f>('Executive_Summary(Worst)'!$I65/12)*(1+Expense_Increase3)^(EE$3-1)</f>
        <v>0</v>
      </c>
      <c r="EF68" s="124">
        <f>('Executive_Summary(Worst)'!$I65/12)*(1+Expense_Increase3)^(EF$3-1)</f>
        <v>0</v>
      </c>
      <c r="EG68" s="124">
        <f>('Executive_Summary(Worst)'!$I65/12)*(1+Expense_Increase3)^(EG$3-1)</f>
        <v>0</v>
      </c>
      <c r="EH68" s="124">
        <f>('Executive_Summary(Worst)'!$I65/12)*(1+Expense_Increase3)^(EH$3-1)</f>
        <v>0</v>
      </c>
      <c r="EI68" s="124">
        <f>('Executive_Summary(Worst)'!$I65/12)*(1+Expense_Increase3)^(EI$3-1)</f>
        <v>0</v>
      </c>
      <c r="EJ68" s="124">
        <f>('Executive_Summary(Worst)'!$I65/12)*(1+Expense_Increase3)^(EJ$3-1)</f>
        <v>0</v>
      </c>
      <c r="EK68" s="124">
        <f>('Executive_Summary(Worst)'!$I65/12)*(1+Expense_Increase3)^(EK$3-1)</f>
        <v>0</v>
      </c>
      <c r="EL68" s="124">
        <f>('Executive_Summary(Worst)'!$I65/12)*(1+Expense_Increase3)^(EL$3-1)</f>
        <v>0</v>
      </c>
      <c r="EM68" s="124">
        <f>('Executive_Summary(Worst)'!$I65/12)*(1+Expense_Increase3)^(EM$3-1)</f>
        <v>0</v>
      </c>
      <c r="EN68" s="124">
        <f>('Executive_Summary(Worst)'!$I65/12)*(1+Expense_Increase3)^(EN$3-1)</f>
        <v>0</v>
      </c>
      <c r="EO68" s="124">
        <f>('Executive_Summary(Worst)'!$I65/12)*(1+Expense_Increase3)^(EO$3-1)</f>
        <v>0</v>
      </c>
      <c r="EP68" s="124">
        <f>('Executive_Summary(Worst)'!$I65/12)*(1+Expense_Increase3)^(EP$3-1)</f>
        <v>0</v>
      </c>
      <c r="EQ68" s="27"/>
    </row>
    <row r="69" spans="1:147" ht="15.75" customHeight="1" x14ac:dyDescent="0.2">
      <c r="B69" s="161" t="str">
        <f>Executive_Summary!F66</f>
        <v xml:space="preserve">401(k)/Retirement  </v>
      </c>
      <c r="Z69" s="3"/>
      <c r="AA69" s="124">
        <f>('Executive_Summary(Worst)'!$I66/12)*(1+Expense_Increase3)^(AA$3-1)</f>
        <v>0</v>
      </c>
      <c r="AB69" s="124">
        <f>('Executive_Summary(Worst)'!$I66/12)*(1+Expense_Increase3)^(AB$3-1)</f>
        <v>0</v>
      </c>
      <c r="AC69" s="124">
        <f>('Executive_Summary(Worst)'!$I66/12)*(1+Expense_Increase3)^(AC$3-1)</f>
        <v>0</v>
      </c>
      <c r="AD69" s="124">
        <f>('Executive_Summary(Worst)'!$I66/12)*(1+Expense_Increase3)^(AD$3-1)</f>
        <v>0</v>
      </c>
      <c r="AE69" s="124">
        <f>('Executive_Summary(Worst)'!$I66/12)*(1+Expense_Increase3)^(AE$3-1)</f>
        <v>0</v>
      </c>
      <c r="AF69" s="124">
        <f>('Executive_Summary(Worst)'!$I66/12)*(1+Expense_Increase3)^(AF$3-1)</f>
        <v>0</v>
      </c>
      <c r="AG69" s="124">
        <f>('Executive_Summary(Worst)'!$I66/12)*(1+Expense_Increase3)^(AG$3-1)</f>
        <v>0</v>
      </c>
      <c r="AH69" s="124">
        <f>('Executive_Summary(Worst)'!$I66/12)*(1+Expense_Increase3)^(AH$3-1)</f>
        <v>0</v>
      </c>
      <c r="AI69" s="124">
        <f>('Executive_Summary(Worst)'!$I66/12)*(1+Expense_Increase3)^(AI$3-1)</f>
        <v>0</v>
      </c>
      <c r="AJ69" s="124">
        <f>('Executive_Summary(Worst)'!$I66/12)*(1+Expense_Increase3)^(AJ$3-1)</f>
        <v>0</v>
      </c>
      <c r="AK69" s="124">
        <f>('Executive_Summary(Worst)'!$I66/12)*(1+Expense_Increase3)^(AK$3-1)</f>
        <v>0</v>
      </c>
      <c r="AL69" s="124">
        <f>('Executive_Summary(Worst)'!$I66/12)*(1+Expense_Increase3)^(AL$3-1)</f>
        <v>0</v>
      </c>
      <c r="AM69" s="124">
        <f>('Executive_Summary(Worst)'!$I66/12)*(1+Expense_Increase3)^(AM$3-1)</f>
        <v>0</v>
      </c>
      <c r="AN69" s="124">
        <f>('Executive_Summary(Worst)'!$I66/12)*(1+Expense_Increase3)^(AN$3-1)</f>
        <v>0</v>
      </c>
      <c r="AO69" s="124">
        <f>('Executive_Summary(Worst)'!$I66/12)*(1+Expense_Increase3)^(AO$3-1)</f>
        <v>0</v>
      </c>
      <c r="AP69" s="124">
        <f>('Executive_Summary(Worst)'!$I66/12)*(1+Expense_Increase3)^(AP$3-1)</f>
        <v>0</v>
      </c>
      <c r="AQ69" s="124">
        <f>('Executive_Summary(Worst)'!$I66/12)*(1+Expense_Increase3)^(AQ$3-1)</f>
        <v>0</v>
      </c>
      <c r="AR69" s="124">
        <f>('Executive_Summary(Worst)'!$I66/12)*(1+Expense_Increase3)^(AR$3-1)</f>
        <v>0</v>
      </c>
      <c r="AS69" s="124">
        <f>('Executive_Summary(Worst)'!$I66/12)*(1+Expense_Increase3)^(AS$3-1)</f>
        <v>0</v>
      </c>
      <c r="AT69" s="124">
        <f>('Executive_Summary(Worst)'!$I66/12)*(1+Expense_Increase3)^(AT$3-1)</f>
        <v>0</v>
      </c>
      <c r="AU69" s="124">
        <f>('Executive_Summary(Worst)'!$I66/12)*(1+Expense_Increase3)^(AU$3-1)</f>
        <v>0</v>
      </c>
      <c r="AV69" s="124">
        <f>('Executive_Summary(Worst)'!$I66/12)*(1+Expense_Increase3)^(AV$3-1)</f>
        <v>0</v>
      </c>
      <c r="AW69" s="124">
        <f>('Executive_Summary(Worst)'!$I66/12)*(1+Expense_Increase3)^(AW$3-1)</f>
        <v>0</v>
      </c>
      <c r="AX69" s="124">
        <f>('Executive_Summary(Worst)'!$I66/12)*(1+Expense_Increase3)^(AX$3-1)</f>
        <v>0</v>
      </c>
      <c r="AY69" s="124">
        <f>('Executive_Summary(Worst)'!$I66/12)*(1+Expense_Increase3)^(AY$3-1)</f>
        <v>0</v>
      </c>
      <c r="AZ69" s="124">
        <f>('Executive_Summary(Worst)'!$I66/12)*(1+Expense_Increase3)^(AZ$3-1)</f>
        <v>0</v>
      </c>
      <c r="BA69" s="124">
        <f>('Executive_Summary(Worst)'!$I66/12)*(1+Expense_Increase3)^(BA$3-1)</f>
        <v>0</v>
      </c>
      <c r="BB69" s="124">
        <f>('Executive_Summary(Worst)'!$I66/12)*(1+Expense_Increase3)^(BB$3-1)</f>
        <v>0</v>
      </c>
      <c r="BC69" s="124">
        <f>('Executive_Summary(Worst)'!$I66/12)*(1+Expense_Increase3)^(BC$3-1)</f>
        <v>0</v>
      </c>
      <c r="BD69" s="124">
        <f>('Executive_Summary(Worst)'!$I66/12)*(1+Expense_Increase3)^(BD$3-1)</f>
        <v>0</v>
      </c>
      <c r="BE69" s="124">
        <f>('Executive_Summary(Worst)'!$I66/12)*(1+Expense_Increase3)^(BE$3-1)</f>
        <v>0</v>
      </c>
      <c r="BF69" s="124">
        <f>('Executive_Summary(Worst)'!$I66/12)*(1+Expense_Increase3)^(BF$3-1)</f>
        <v>0</v>
      </c>
      <c r="BG69" s="124">
        <f>('Executive_Summary(Worst)'!$I66/12)*(1+Expense_Increase3)^(BG$3-1)</f>
        <v>0</v>
      </c>
      <c r="BH69" s="124">
        <f>('Executive_Summary(Worst)'!$I66/12)*(1+Expense_Increase3)^(BH$3-1)</f>
        <v>0</v>
      </c>
      <c r="BI69" s="124">
        <f>('Executive_Summary(Worst)'!$I66/12)*(1+Expense_Increase3)^(BI$3-1)</f>
        <v>0</v>
      </c>
      <c r="BJ69" s="124">
        <f>('Executive_Summary(Worst)'!$I66/12)*(1+Expense_Increase3)^(BJ$3-1)</f>
        <v>0</v>
      </c>
      <c r="BK69" s="124">
        <f>('Executive_Summary(Worst)'!$I66/12)*(1+Expense_Increase3)^(BK$3-1)</f>
        <v>0</v>
      </c>
      <c r="BL69" s="124">
        <f>('Executive_Summary(Worst)'!$I66/12)*(1+Expense_Increase3)^(BL$3-1)</f>
        <v>0</v>
      </c>
      <c r="BM69" s="124">
        <f>('Executive_Summary(Worst)'!$I66/12)*(1+Expense_Increase3)^(BM$3-1)</f>
        <v>0</v>
      </c>
      <c r="BN69" s="124">
        <f>('Executive_Summary(Worst)'!$I66/12)*(1+Expense_Increase3)^(BN$3-1)</f>
        <v>0</v>
      </c>
      <c r="BO69" s="124">
        <f>('Executive_Summary(Worst)'!$I66/12)*(1+Expense_Increase3)^(BO$3-1)</f>
        <v>0</v>
      </c>
      <c r="BP69" s="124">
        <f>('Executive_Summary(Worst)'!$I66/12)*(1+Expense_Increase3)^(BP$3-1)</f>
        <v>0</v>
      </c>
      <c r="BQ69" s="124">
        <f>('Executive_Summary(Worst)'!$I66/12)*(1+Expense_Increase3)^(BQ$3-1)</f>
        <v>0</v>
      </c>
      <c r="BR69" s="124">
        <f>('Executive_Summary(Worst)'!$I66/12)*(1+Expense_Increase3)^(BR$3-1)</f>
        <v>0</v>
      </c>
      <c r="BS69" s="124">
        <f>('Executive_Summary(Worst)'!$I66/12)*(1+Expense_Increase3)^(BS$3-1)</f>
        <v>0</v>
      </c>
      <c r="BT69" s="124">
        <f>('Executive_Summary(Worst)'!$I66/12)*(1+Expense_Increase3)^(BT$3-1)</f>
        <v>0</v>
      </c>
      <c r="BU69" s="124">
        <f>('Executive_Summary(Worst)'!$I66/12)*(1+Expense_Increase3)^(BU$3-1)</f>
        <v>0</v>
      </c>
      <c r="BV69" s="124">
        <f>('Executive_Summary(Worst)'!$I66/12)*(1+Expense_Increase3)^(BV$3-1)</f>
        <v>0</v>
      </c>
      <c r="BW69" s="124">
        <f>('Executive_Summary(Worst)'!$I66/12)*(1+Expense_Increase3)^(BW$3-1)</f>
        <v>0</v>
      </c>
      <c r="BX69" s="124">
        <f>('Executive_Summary(Worst)'!$I66/12)*(1+Expense_Increase3)^(BX$3-1)</f>
        <v>0</v>
      </c>
      <c r="BY69" s="124">
        <f>('Executive_Summary(Worst)'!$I66/12)*(1+Expense_Increase3)^(BY$3-1)</f>
        <v>0</v>
      </c>
      <c r="BZ69" s="124">
        <f>('Executive_Summary(Worst)'!$I66/12)*(1+Expense_Increase3)^(BZ$3-1)</f>
        <v>0</v>
      </c>
      <c r="CA69" s="124">
        <f>('Executive_Summary(Worst)'!$I66/12)*(1+Expense_Increase3)^(CA$3-1)</f>
        <v>0</v>
      </c>
      <c r="CB69" s="124">
        <f>('Executive_Summary(Worst)'!$I66/12)*(1+Expense_Increase3)^(CB$3-1)</f>
        <v>0</v>
      </c>
      <c r="CC69" s="124">
        <f>('Executive_Summary(Worst)'!$I66/12)*(1+Expense_Increase3)^(CC$3-1)</f>
        <v>0</v>
      </c>
      <c r="CD69" s="124">
        <f>('Executive_Summary(Worst)'!$I66/12)*(1+Expense_Increase3)^(CD$3-1)</f>
        <v>0</v>
      </c>
      <c r="CE69" s="124">
        <f>('Executive_Summary(Worst)'!$I66/12)*(1+Expense_Increase3)^(CE$3-1)</f>
        <v>0</v>
      </c>
      <c r="CF69" s="124">
        <f>('Executive_Summary(Worst)'!$I66/12)*(1+Expense_Increase3)^(CF$3-1)</f>
        <v>0</v>
      </c>
      <c r="CG69" s="124">
        <f>('Executive_Summary(Worst)'!$I66/12)*(1+Expense_Increase3)^(CG$3-1)</f>
        <v>0</v>
      </c>
      <c r="CH69" s="124">
        <f>('Executive_Summary(Worst)'!$I66/12)*(1+Expense_Increase3)^(CH$3-1)</f>
        <v>0</v>
      </c>
      <c r="CI69" s="124">
        <f>('Executive_Summary(Worst)'!$I66/12)*(1+Expense_Increase3)^(CI$3-1)</f>
        <v>0</v>
      </c>
      <c r="CJ69" s="124">
        <f>('Executive_Summary(Worst)'!$I66/12)*(1+Expense_Increase3)^(CJ$3-1)</f>
        <v>0</v>
      </c>
      <c r="CK69" s="124">
        <f>('Executive_Summary(Worst)'!$I66/12)*(1+Expense_Increase3)^(CK$3-1)</f>
        <v>0</v>
      </c>
      <c r="CL69" s="124">
        <f>('Executive_Summary(Worst)'!$I66/12)*(1+Expense_Increase3)^(CL$3-1)</f>
        <v>0</v>
      </c>
      <c r="CM69" s="124">
        <f>('Executive_Summary(Worst)'!$I66/12)*(1+Expense_Increase3)^(CM$3-1)</f>
        <v>0</v>
      </c>
      <c r="CN69" s="124">
        <f>('Executive_Summary(Worst)'!$I66/12)*(1+Expense_Increase3)^(CN$3-1)</f>
        <v>0</v>
      </c>
      <c r="CO69" s="124">
        <f>('Executive_Summary(Worst)'!$I66/12)*(1+Expense_Increase3)^(CO$3-1)</f>
        <v>0</v>
      </c>
      <c r="CP69" s="124">
        <f>('Executive_Summary(Worst)'!$I66/12)*(1+Expense_Increase3)^(CP$3-1)</f>
        <v>0</v>
      </c>
      <c r="CQ69" s="124">
        <f>('Executive_Summary(Worst)'!$I66/12)*(1+Expense_Increase3)^(CQ$3-1)</f>
        <v>0</v>
      </c>
      <c r="CR69" s="124">
        <f>('Executive_Summary(Worst)'!$I66/12)*(1+Expense_Increase3)^(CR$3-1)</f>
        <v>0</v>
      </c>
      <c r="CS69" s="124">
        <f>('Executive_Summary(Worst)'!$I66/12)*(1+Expense_Increase3)^(CS$3-1)</f>
        <v>0</v>
      </c>
      <c r="CT69" s="124">
        <f>('Executive_Summary(Worst)'!$I66/12)*(1+Expense_Increase3)^(CT$3-1)</f>
        <v>0</v>
      </c>
      <c r="CU69" s="124">
        <f>('Executive_Summary(Worst)'!$I66/12)*(1+Expense_Increase3)^(CU$3-1)</f>
        <v>0</v>
      </c>
      <c r="CV69" s="124">
        <f>('Executive_Summary(Worst)'!$I66/12)*(1+Expense_Increase3)^(CV$3-1)</f>
        <v>0</v>
      </c>
      <c r="CW69" s="124">
        <f>('Executive_Summary(Worst)'!$I66/12)*(1+Expense_Increase3)^(CW$3-1)</f>
        <v>0</v>
      </c>
      <c r="CX69" s="124">
        <f>('Executive_Summary(Worst)'!$I66/12)*(1+Expense_Increase3)^(CX$3-1)</f>
        <v>0</v>
      </c>
      <c r="CY69" s="124">
        <f>('Executive_Summary(Worst)'!$I66/12)*(1+Expense_Increase3)^(CY$3-1)</f>
        <v>0</v>
      </c>
      <c r="CZ69" s="124">
        <f>('Executive_Summary(Worst)'!$I66/12)*(1+Expense_Increase3)^(CZ$3-1)</f>
        <v>0</v>
      </c>
      <c r="DA69" s="124">
        <f>('Executive_Summary(Worst)'!$I66/12)*(1+Expense_Increase3)^(DA$3-1)</f>
        <v>0</v>
      </c>
      <c r="DB69" s="124">
        <f>('Executive_Summary(Worst)'!$I66/12)*(1+Expense_Increase3)^(DB$3-1)</f>
        <v>0</v>
      </c>
      <c r="DC69" s="124">
        <f>('Executive_Summary(Worst)'!$I66/12)*(1+Expense_Increase3)^(DC$3-1)</f>
        <v>0</v>
      </c>
      <c r="DD69" s="124">
        <f>('Executive_Summary(Worst)'!$I66/12)*(1+Expense_Increase3)^(DD$3-1)</f>
        <v>0</v>
      </c>
      <c r="DE69" s="124">
        <f>('Executive_Summary(Worst)'!$I66/12)*(1+Expense_Increase3)^(DE$3-1)</f>
        <v>0</v>
      </c>
      <c r="DF69" s="124">
        <f>('Executive_Summary(Worst)'!$I66/12)*(1+Expense_Increase3)^(DF$3-1)</f>
        <v>0</v>
      </c>
      <c r="DG69" s="124">
        <f>('Executive_Summary(Worst)'!$I66/12)*(1+Expense_Increase3)^(DG$3-1)</f>
        <v>0</v>
      </c>
      <c r="DH69" s="124">
        <f>('Executive_Summary(Worst)'!$I66/12)*(1+Expense_Increase3)^(DH$3-1)</f>
        <v>0</v>
      </c>
      <c r="DI69" s="124">
        <f>('Executive_Summary(Worst)'!$I66/12)*(1+Expense_Increase3)^(DI$3-1)</f>
        <v>0</v>
      </c>
      <c r="DJ69" s="124">
        <f>('Executive_Summary(Worst)'!$I66/12)*(1+Expense_Increase3)^(DJ$3-1)</f>
        <v>0</v>
      </c>
      <c r="DK69" s="124">
        <f>('Executive_Summary(Worst)'!$I66/12)*(1+Expense_Increase3)^(DK$3-1)</f>
        <v>0</v>
      </c>
      <c r="DL69" s="124">
        <f>('Executive_Summary(Worst)'!$I66/12)*(1+Expense_Increase3)^(DL$3-1)</f>
        <v>0</v>
      </c>
      <c r="DM69" s="124">
        <f>('Executive_Summary(Worst)'!$I66/12)*(1+Expense_Increase3)^(DM$3-1)</f>
        <v>0</v>
      </c>
      <c r="DN69" s="124">
        <f>('Executive_Summary(Worst)'!$I66/12)*(1+Expense_Increase3)^(DN$3-1)</f>
        <v>0</v>
      </c>
      <c r="DO69" s="124">
        <f>('Executive_Summary(Worst)'!$I66/12)*(1+Expense_Increase3)^(DO$3-1)</f>
        <v>0</v>
      </c>
      <c r="DP69" s="124">
        <f>('Executive_Summary(Worst)'!$I66/12)*(1+Expense_Increase3)^(DP$3-1)</f>
        <v>0</v>
      </c>
      <c r="DQ69" s="124">
        <f>('Executive_Summary(Worst)'!$I66/12)*(1+Expense_Increase3)^(DQ$3-1)</f>
        <v>0</v>
      </c>
      <c r="DR69" s="124">
        <f>('Executive_Summary(Worst)'!$I66/12)*(1+Expense_Increase3)^(DR$3-1)</f>
        <v>0</v>
      </c>
      <c r="DS69" s="124">
        <f>('Executive_Summary(Worst)'!$I66/12)*(1+Expense_Increase3)^(DS$3-1)</f>
        <v>0</v>
      </c>
      <c r="DT69" s="124">
        <f>('Executive_Summary(Worst)'!$I66/12)*(1+Expense_Increase3)^(DT$3-1)</f>
        <v>0</v>
      </c>
      <c r="DU69" s="124">
        <f>('Executive_Summary(Worst)'!$I66/12)*(1+Expense_Increase3)^(DU$3-1)</f>
        <v>0</v>
      </c>
      <c r="DV69" s="124">
        <f>('Executive_Summary(Worst)'!$I66/12)*(1+Expense_Increase3)^(DV$3-1)</f>
        <v>0</v>
      </c>
      <c r="DW69" s="124">
        <f>('Executive_Summary(Worst)'!$I66/12)*(1+Expense_Increase3)^(DW$3-1)</f>
        <v>0</v>
      </c>
      <c r="DX69" s="124">
        <f>('Executive_Summary(Worst)'!$I66/12)*(1+Expense_Increase3)^(DX$3-1)</f>
        <v>0</v>
      </c>
      <c r="DY69" s="124">
        <f>('Executive_Summary(Worst)'!$I66/12)*(1+Expense_Increase3)^(DY$3-1)</f>
        <v>0</v>
      </c>
      <c r="DZ69" s="124">
        <f>('Executive_Summary(Worst)'!$I66/12)*(1+Expense_Increase3)^(DZ$3-1)</f>
        <v>0</v>
      </c>
      <c r="EA69" s="124">
        <f>('Executive_Summary(Worst)'!$I66/12)*(1+Expense_Increase3)^(EA$3-1)</f>
        <v>0</v>
      </c>
      <c r="EB69" s="124">
        <f>('Executive_Summary(Worst)'!$I66/12)*(1+Expense_Increase3)^(EB$3-1)</f>
        <v>0</v>
      </c>
      <c r="EC69" s="124">
        <f>('Executive_Summary(Worst)'!$I66/12)*(1+Expense_Increase3)^(EC$3-1)</f>
        <v>0</v>
      </c>
      <c r="ED69" s="124">
        <f>('Executive_Summary(Worst)'!$I66/12)*(1+Expense_Increase3)^(ED$3-1)</f>
        <v>0</v>
      </c>
      <c r="EE69" s="124">
        <f>('Executive_Summary(Worst)'!$I66/12)*(1+Expense_Increase3)^(EE$3-1)</f>
        <v>0</v>
      </c>
      <c r="EF69" s="124">
        <f>('Executive_Summary(Worst)'!$I66/12)*(1+Expense_Increase3)^(EF$3-1)</f>
        <v>0</v>
      </c>
      <c r="EG69" s="124">
        <f>('Executive_Summary(Worst)'!$I66/12)*(1+Expense_Increase3)^(EG$3-1)</f>
        <v>0</v>
      </c>
      <c r="EH69" s="124">
        <f>('Executive_Summary(Worst)'!$I66/12)*(1+Expense_Increase3)^(EH$3-1)</f>
        <v>0</v>
      </c>
      <c r="EI69" s="124">
        <f>('Executive_Summary(Worst)'!$I66/12)*(1+Expense_Increase3)^(EI$3-1)</f>
        <v>0</v>
      </c>
      <c r="EJ69" s="124">
        <f>('Executive_Summary(Worst)'!$I66/12)*(1+Expense_Increase3)^(EJ$3-1)</f>
        <v>0</v>
      </c>
      <c r="EK69" s="124">
        <f>('Executive_Summary(Worst)'!$I66/12)*(1+Expense_Increase3)^(EK$3-1)</f>
        <v>0</v>
      </c>
      <c r="EL69" s="124">
        <f>('Executive_Summary(Worst)'!$I66/12)*(1+Expense_Increase3)^(EL$3-1)</f>
        <v>0</v>
      </c>
      <c r="EM69" s="124">
        <f>('Executive_Summary(Worst)'!$I66/12)*(1+Expense_Increase3)^(EM$3-1)</f>
        <v>0</v>
      </c>
      <c r="EN69" s="124">
        <f>('Executive_Summary(Worst)'!$I66/12)*(1+Expense_Increase3)^(EN$3-1)</f>
        <v>0</v>
      </c>
      <c r="EO69" s="124">
        <f>('Executive_Summary(Worst)'!$I66/12)*(1+Expense_Increase3)^(EO$3-1)</f>
        <v>0</v>
      </c>
      <c r="EP69" s="124">
        <f>('Executive_Summary(Worst)'!$I66/12)*(1+Expense_Increase3)^(EP$3-1)</f>
        <v>0</v>
      </c>
      <c r="EQ69" s="27"/>
    </row>
    <row r="70" spans="1:147" ht="15.75" customHeight="1" x14ac:dyDescent="0.2">
      <c r="B70" s="161" t="str">
        <f>Executive_Summary!F67</f>
        <v xml:space="preserve">Health Insurance </v>
      </c>
      <c r="Z70" s="3"/>
      <c r="AA70" s="124">
        <f>('Executive_Summary(Worst)'!$I67/12)*(1+Expense_Increase3)^(AA$3-1)</f>
        <v>0</v>
      </c>
      <c r="AB70" s="124">
        <f>('Executive_Summary(Worst)'!$I67/12)*(1+Expense_Increase3)^(AB$3-1)</f>
        <v>0</v>
      </c>
      <c r="AC70" s="124">
        <f>('Executive_Summary(Worst)'!$I67/12)*(1+Expense_Increase3)^(AC$3-1)</f>
        <v>0</v>
      </c>
      <c r="AD70" s="124">
        <f>('Executive_Summary(Worst)'!$I67/12)*(1+Expense_Increase3)^(AD$3-1)</f>
        <v>0</v>
      </c>
      <c r="AE70" s="124">
        <f>('Executive_Summary(Worst)'!$I67/12)*(1+Expense_Increase3)^(AE$3-1)</f>
        <v>0</v>
      </c>
      <c r="AF70" s="124">
        <f>('Executive_Summary(Worst)'!$I67/12)*(1+Expense_Increase3)^(AF$3-1)</f>
        <v>0</v>
      </c>
      <c r="AG70" s="124">
        <f>('Executive_Summary(Worst)'!$I67/12)*(1+Expense_Increase3)^(AG$3-1)</f>
        <v>0</v>
      </c>
      <c r="AH70" s="124">
        <f>('Executive_Summary(Worst)'!$I67/12)*(1+Expense_Increase3)^(AH$3-1)</f>
        <v>0</v>
      </c>
      <c r="AI70" s="124">
        <f>('Executive_Summary(Worst)'!$I67/12)*(1+Expense_Increase3)^(AI$3-1)</f>
        <v>0</v>
      </c>
      <c r="AJ70" s="124">
        <f>('Executive_Summary(Worst)'!$I67/12)*(1+Expense_Increase3)^(AJ$3-1)</f>
        <v>0</v>
      </c>
      <c r="AK70" s="124">
        <f>('Executive_Summary(Worst)'!$I67/12)*(1+Expense_Increase3)^(AK$3-1)</f>
        <v>0</v>
      </c>
      <c r="AL70" s="124">
        <f>('Executive_Summary(Worst)'!$I67/12)*(1+Expense_Increase3)^(AL$3-1)</f>
        <v>0</v>
      </c>
      <c r="AM70" s="124">
        <f>('Executive_Summary(Worst)'!$I67/12)*(1+Expense_Increase3)^(AM$3-1)</f>
        <v>0</v>
      </c>
      <c r="AN70" s="124">
        <f>('Executive_Summary(Worst)'!$I67/12)*(1+Expense_Increase3)^(AN$3-1)</f>
        <v>0</v>
      </c>
      <c r="AO70" s="124">
        <f>('Executive_Summary(Worst)'!$I67/12)*(1+Expense_Increase3)^(AO$3-1)</f>
        <v>0</v>
      </c>
      <c r="AP70" s="124">
        <f>('Executive_Summary(Worst)'!$I67/12)*(1+Expense_Increase3)^(AP$3-1)</f>
        <v>0</v>
      </c>
      <c r="AQ70" s="124">
        <f>('Executive_Summary(Worst)'!$I67/12)*(1+Expense_Increase3)^(AQ$3-1)</f>
        <v>0</v>
      </c>
      <c r="AR70" s="124">
        <f>('Executive_Summary(Worst)'!$I67/12)*(1+Expense_Increase3)^(AR$3-1)</f>
        <v>0</v>
      </c>
      <c r="AS70" s="124">
        <f>('Executive_Summary(Worst)'!$I67/12)*(1+Expense_Increase3)^(AS$3-1)</f>
        <v>0</v>
      </c>
      <c r="AT70" s="124">
        <f>('Executive_Summary(Worst)'!$I67/12)*(1+Expense_Increase3)^(AT$3-1)</f>
        <v>0</v>
      </c>
      <c r="AU70" s="124">
        <f>('Executive_Summary(Worst)'!$I67/12)*(1+Expense_Increase3)^(AU$3-1)</f>
        <v>0</v>
      </c>
      <c r="AV70" s="124">
        <f>('Executive_Summary(Worst)'!$I67/12)*(1+Expense_Increase3)^(AV$3-1)</f>
        <v>0</v>
      </c>
      <c r="AW70" s="124">
        <f>('Executive_Summary(Worst)'!$I67/12)*(1+Expense_Increase3)^(AW$3-1)</f>
        <v>0</v>
      </c>
      <c r="AX70" s="124">
        <f>('Executive_Summary(Worst)'!$I67/12)*(1+Expense_Increase3)^(AX$3-1)</f>
        <v>0</v>
      </c>
      <c r="AY70" s="124">
        <f>('Executive_Summary(Worst)'!$I67/12)*(1+Expense_Increase3)^(AY$3-1)</f>
        <v>0</v>
      </c>
      <c r="AZ70" s="124">
        <f>('Executive_Summary(Worst)'!$I67/12)*(1+Expense_Increase3)^(AZ$3-1)</f>
        <v>0</v>
      </c>
      <c r="BA70" s="124">
        <f>('Executive_Summary(Worst)'!$I67/12)*(1+Expense_Increase3)^(BA$3-1)</f>
        <v>0</v>
      </c>
      <c r="BB70" s="124">
        <f>('Executive_Summary(Worst)'!$I67/12)*(1+Expense_Increase3)^(BB$3-1)</f>
        <v>0</v>
      </c>
      <c r="BC70" s="124">
        <f>('Executive_Summary(Worst)'!$I67/12)*(1+Expense_Increase3)^(BC$3-1)</f>
        <v>0</v>
      </c>
      <c r="BD70" s="124">
        <f>('Executive_Summary(Worst)'!$I67/12)*(1+Expense_Increase3)^(BD$3-1)</f>
        <v>0</v>
      </c>
      <c r="BE70" s="124">
        <f>('Executive_Summary(Worst)'!$I67/12)*(1+Expense_Increase3)^(BE$3-1)</f>
        <v>0</v>
      </c>
      <c r="BF70" s="124">
        <f>('Executive_Summary(Worst)'!$I67/12)*(1+Expense_Increase3)^(BF$3-1)</f>
        <v>0</v>
      </c>
      <c r="BG70" s="124">
        <f>('Executive_Summary(Worst)'!$I67/12)*(1+Expense_Increase3)^(BG$3-1)</f>
        <v>0</v>
      </c>
      <c r="BH70" s="124">
        <f>('Executive_Summary(Worst)'!$I67/12)*(1+Expense_Increase3)^(BH$3-1)</f>
        <v>0</v>
      </c>
      <c r="BI70" s="124">
        <f>('Executive_Summary(Worst)'!$I67/12)*(1+Expense_Increase3)^(BI$3-1)</f>
        <v>0</v>
      </c>
      <c r="BJ70" s="124">
        <f>('Executive_Summary(Worst)'!$I67/12)*(1+Expense_Increase3)^(BJ$3-1)</f>
        <v>0</v>
      </c>
      <c r="BK70" s="124">
        <f>('Executive_Summary(Worst)'!$I67/12)*(1+Expense_Increase3)^(BK$3-1)</f>
        <v>0</v>
      </c>
      <c r="BL70" s="124">
        <f>('Executive_Summary(Worst)'!$I67/12)*(1+Expense_Increase3)^(BL$3-1)</f>
        <v>0</v>
      </c>
      <c r="BM70" s="124">
        <f>('Executive_Summary(Worst)'!$I67/12)*(1+Expense_Increase3)^(BM$3-1)</f>
        <v>0</v>
      </c>
      <c r="BN70" s="124">
        <f>('Executive_Summary(Worst)'!$I67/12)*(1+Expense_Increase3)^(BN$3-1)</f>
        <v>0</v>
      </c>
      <c r="BO70" s="124">
        <f>('Executive_Summary(Worst)'!$I67/12)*(1+Expense_Increase3)^(BO$3-1)</f>
        <v>0</v>
      </c>
      <c r="BP70" s="124">
        <f>('Executive_Summary(Worst)'!$I67/12)*(1+Expense_Increase3)^(BP$3-1)</f>
        <v>0</v>
      </c>
      <c r="BQ70" s="124">
        <f>('Executive_Summary(Worst)'!$I67/12)*(1+Expense_Increase3)^(BQ$3-1)</f>
        <v>0</v>
      </c>
      <c r="BR70" s="124">
        <f>('Executive_Summary(Worst)'!$I67/12)*(1+Expense_Increase3)^(BR$3-1)</f>
        <v>0</v>
      </c>
      <c r="BS70" s="124">
        <f>('Executive_Summary(Worst)'!$I67/12)*(1+Expense_Increase3)^(BS$3-1)</f>
        <v>0</v>
      </c>
      <c r="BT70" s="124">
        <f>('Executive_Summary(Worst)'!$I67/12)*(1+Expense_Increase3)^(BT$3-1)</f>
        <v>0</v>
      </c>
      <c r="BU70" s="124">
        <f>('Executive_Summary(Worst)'!$I67/12)*(1+Expense_Increase3)^(BU$3-1)</f>
        <v>0</v>
      </c>
      <c r="BV70" s="124">
        <f>('Executive_Summary(Worst)'!$I67/12)*(1+Expense_Increase3)^(BV$3-1)</f>
        <v>0</v>
      </c>
      <c r="BW70" s="124">
        <f>('Executive_Summary(Worst)'!$I67/12)*(1+Expense_Increase3)^(BW$3-1)</f>
        <v>0</v>
      </c>
      <c r="BX70" s="124">
        <f>('Executive_Summary(Worst)'!$I67/12)*(1+Expense_Increase3)^(BX$3-1)</f>
        <v>0</v>
      </c>
      <c r="BY70" s="124">
        <f>('Executive_Summary(Worst)'!$I67/12)*(1+Expense_Increase3)^(BY$3-1)</f>
        <v>0</v>
      </c>
      <c r="BZ70" s="124">
        <f>('Executive_Summary(Worst)'!$I67/12)*(1+Expense_Increase3)^(BZ$3-1)</f>
        <v>0</v>
      </c>
      <c r="CA70" s="124">
        <f>('Executive_Summary(Worst)'!$I67/12)*(1+Expense_Increase3)^(CA$3-1)</f>
        <v>0</v>
      </c>
      <c r="CB70" s="124">
        <f>('Executive_Summary(Worst)'!$I67/12)*(1+Expense_Increase3)^(CB$3-1)</f>
        <v>0</v>
      </c>
      <c r="CC70" s="124">
        <f>('Executive_Summary(Worst)'!$I67/12)*(1+Expense_Increase3)^(CC$3-1)</f>
        <v>0</v>
      </c>
      <c r="CD70" s="124">
        <f>('Executive_Summary(Worst)'!$I67/12)*(1+Expense_Increase3)^(CD$3-1)</f>
        <v>0</v>
      </c>
      <c r="CE70" s="124">
        <f>('Executive_Summary(Worst)'!$I67/12)*(1+Expense_Increase3)^(CE$3-1)</f>
        <v>0</v>
      </c>
      <c r="CF70" s="124">
        <f>('Executive_Summary(Worst)'!$I67/12)*(1+Expense_Increase3)^(CF$3-1)</f>
        <v>0</v>
      </c>
      <c r="CG70" s="124">
        <f>('Executive_Summary(Worst)'!$I67/12)*(1+Expense_Increase3)^(CG$3-1)</f>
        <v>0</v>
      </c>
      <c r="CH70" s="124">
        <f>('Executive_Summary(Worst)'!$I67/12)*(1+Expense_Increase3)^(CH$3-1)</f>
        <v>0</v>
      </c>
      <c r="CI70" s="124">
        <f>('Executive_Summary(Worst)'!$I67/12)*(1+Expense_Increase3)^(CI$3-1)</f>
        <v>0</v>
      </c>
      <c r="CJ70" s="124">
        <f>('Executive_Summary(Worst)'!$I67/12)*(1+Expense_Increase3)^(CJ$3-1)</f>
        <v>0</v>
      </c>
      <c r="CK70" s="124">
        <f>('Executive_Summary(Worst)'!$I67/12)*(1+Expense_Increase3)^(CK$3-1)</f>
        <v>0</v>
      </c>
      <c r="CL70" s="124">
        <f>('Executive_Summary(Worst)'!$I67/12)*(1+Expense_Increase3)^(CL$3-1)</f>
        <v>0</v>
      </c>
      <c r="CM70" s="124">
        <f>('Executive_Summary(Worst)'!$I67/12)*(1+Expense_Increase3)^(CM$3-1)</f>
        <v>0</v>
      </c>
      <c r="CN70" s="124">
        <f>('Executive_Summary(Worst)'!$I67/12)*(1+Expense_Increase3)^(CN$3-1)</f>
        <v>0</v>
      </c>
      <c r="CO70" s="124">
        <f>('Executive_Summary(Worst)'!$I67/12)*(1+Expense_Increase3)^(CO$3-1)</f>
        <v>0</v>
      </c>
      <c r="CP70" s="124">
        <f>('Executive_Summary(Worst)'!$I67/12)*(1+Expense_Increase3)^(CP$3-1)</f>
        <v>0</v>
      </c>
      <c r="CQ70" s="124">
        <f>('Executive_Summary(Worst)'!$I67/12)*(1+Expense_Increase3)^(CQ$3-1)</f>
        <v>0</v>
      </c>
      <c r="CR70" s="124">
        <f>('Executive_Summary(Worst)'!$I67/12)*(1+Expense_Increase3)^(CR$3-1)</f>
        <v>0</v>
      </c>
      <c r="CS70" s="124">
        <f>('Executive_Summary(Worst)'!$I67/12)*(1+Expense_Increase3)^(CS$3-1)</f>
        <v>0</v>
      </c>
      <c r="CT70" s="124">
        <f>('Executive_Summary(Worst)'!$I67/12)*(1+Expense_Increase3)^(CT$3-1)</f>
        <v>0</v>
      </c>
      <c r="CU70" s="124">
        <f>('Executive_Summary(Worst)'!$I67/12)*(1+Expense_Increase3)^(CU$3-1)</f>
        <v>0</v>
      </c>
      <c r="CV70" s="124">
        <f>('Executive_Summary(Worst)'!$I67/12)*(1+Expense_Increase3)^(CV$3-1)</f>
        <v>0</v>
      </c>
      <c r="CW70" s="124">
        <f>('Executive_Summary(Worst)'!$I67/12)*(1+Expense_Increase3)^(CW$3-1)</f>
        <v>0</v>
      </c>
      <c r="CX70" s="124">
        <f>('Executive_Summary(Worst)'!$I67/12)*(1+Expense_Increase3)^(CX$3-1)</f>
        <v>0</v>
      </c>
      <c r="CY70" s="124">
        <f>('Executive_Summary(Worst)'!$I67/12)*(1+Expense_Increase3)^(CY$3-1)</f>
        <v>0</v>
      </c>
      <c r="CZ70" s="124">
        <f>('Executive_Summary(Worst)'!$I67/12)*(1+Expense_Increase3)^(CZ$3-1)</f>
        <v>0</v>
      </c>
      <c r="DA70" s="124">
        <f>('Executive_Summary(Worst)'!$I67/12)*(1+Expense_Increase3)^(DA$3-1)</f>
        <v>0</v>
      </c>
      <c r="DB70" s="124">
        <f>('Executive_Summary(Worst)'!$I67/12)*(1+Expense_Increase3)^(DB$3-1)</f>
        <v>0</v>
      </c>
      <c r="DC70" s="124">
        <f>('Executive_Summary(Worst)'!$I67/12)*(1+Expense_Increase3)^(DC$3-1)</f>
        <v>0</v>
      </c>
      <c r="DD70" s="124">
        <f>('Executive_Summary(Worst)'!$I67/12)*(1+Expense_Increase3)^(DD$3-1)</f>
        <v>0</v>
      </c>
      <c r="DE70" s="124">
        <f>('Executive_Summary(Worst)'!$I67/12)*(1+Expense_Increase3)^(DE$3-1)</f>
        <v>0</v>
      </c>
      <c r="DF70" s="124">
        <f>('Executive_Summary(Worst)'!$I67/12)*(1+Expense_Increase3)^(DF$3-1)</f>
        <v>0</v>
      </c>
      <c r="DG70" s="124">
        <f>('Executive_Summary(Worst)'!$I67/12)*(1+Expense_Increase3)^(DG$3-1)</f>
        <v>0</v>
      </c>
      <c r="DH70" s="124">
        <f>('Executive_Summary(Worst)'!$I67/12)*(1+Expense_Increase3)^(DH$3-1)</f>
        <v>0</v>
      </c>
      <c r="DI70" s="124">
        <f>('Executive_Summary(Worst)'!$I67/12)*(1+Expense_Increase3)^(DI$3-1)</f>
        <v>0</v>
      </c>
      <c r="DJ70" s="124">
        <f>('Executive_Summary(Worst)'!$I67/12)*(1+Expense_Increase3)^(DJ$3-1)</f>
        <v>0</v>
      </c>
      <c r="DK70" s="124">
        <f>('Executive_Summary(Worst)'!$I67/12)*(1+Expense_Increase3)^(DK$3-1)</f>
        <v>0</v>
      </c>
      <c r="DL70" s="124">
        <f>('Executive_Summary(Worst)'!$I67/12)*(1+Expense_Increase3)^(DL$3-1)</f>
        <v>0</v>
      </c>
      <c r="DM70" s="124">
        <f>('Executive_Summary(Worst)'!$I67/12)*(1+Expense_Increase3)^(DM$3-1)</f>
        <v>0</v>
      </c>
      <c r="DN70" s="124">
        <f>('Executive_Summary(Worst)'!$I67/12)*(1+Expense_Increase3)^(DN$3-1)</f>
        <v>0</v>
      </c>
      <c r="DO70" s="124">
        <f>('Executive_Summary(Worst)'!$I67/12)*(1+Expense_Increase3)^(DO$3-1)</f>
        <v>0</v>
      </c>
      <c r="DP70" s="124">
        <f>('Executive_Summary(Worst)'!$I67/12)*(1+Expense_Increase3)^(DP$3-1)</f>
        <v>0</v>
      </c>
      <c r="DQ70" s="124">
        <f>('Executive_Summary(Worst)'!$I67/12)*(1+Expense_Increase3)^(DQ$3-1)</f>
        <v>0</v>
      </c>
      <c r="DR70" s="124">
        <f>('Executive_Summary(Worst)'!$I67/12)*(1+Expense_Increase3)^(DR$3-1)</f>
        <v>0</v>
      </c>
      <c r="DS70" s="124">
        <f>('Executive_Summary(Worst)'!$I67/12)*(1+Expense_Increase3)^(DS$3-1)</f>
        <v>0</v>
      </c>
      <c r="DT70" s="124">
        <f>('Executive_Summary(Worst)'!$I67/12)*(1+Expense_Increase3)^(DT$3-1)</f>
        <v>0</v>
      </c>
      <c r="DU70" s="124">
        <f>('Executive_Summary(Worst)'!$I67/12)*(1+Expense_Increase3)^(DU$3-1)</f>
        <v>0</v>
      </c>
      <c r="DV70" s="124">
        <f>('Executive_Summary(Worst)'!$I67/12)*(1+Expense_Increase3)^(DV$3-1)</f>
        <v>0</v>
      </c>
      <c r="DW70" s="124">
        <f>('Executive_Summary(Worst)'!$I67/12)*(1+Expense_Increase3)^(DW$3-1)</f>
        <v>0</v>
      </c>
      <c r="DX70" s="124">
        <f>('Executive_Summary(Worst)'!$I67/12)*(1+Expense_Increase3)^(DX$3-1)</f>
        <v>0</v>
      </c>
      <c r="DY70" s="124">
        <f>('Executive_Summary(Worst)'!$I67/12)*(1+Expense_Increase3)^(DY$3-1)</f>
        <v>0</v>
      </c>
      <c r="DZ70" s="124">
        <f>('Executive_Summary(Worst)'!$I67/12)*(1+Expense_Increase3)^(DZ$3-1)</f>
        <v>0</v>
      </c>
      <c r="EA70" s="124">
        <f>('Executive_Summary(Worst)'!$I67/12)*(1+Expense_Increase3)^(EA$3-1)</f>
        <v>0</v>
      </c>
      <c r="EB70" s="124">
        <f>('Executive_Summary(Worst)'!$I67/12)*(1+Expense_Increase3)^(EB$3-1)</f>
        <v>0</v>
      </c>
      <c r="EC70" s="124">
        <f>('Executive_Summary(Worst)'!$I67/12)*(1+Expense_Increase3)^(EC$3-1)</f>
        <v>0</v>
      </c>
      <c r="ED70" s="124">
        <f>('Executive_Summary(Worst)'!$I67/12)*(1+Expense_Increase3)^(ED$3-1)</f>
        <v>0</v>
      </c>
      <c r="EE70" s="124">
        <f>('Executive_Summary(Worst)'!$I67/12)*(1+Expense_Increase3)^(EE$3-1)</f>
        <v>0</v>
      </c>
      <c r="EF70" s="124">
        <f>('Executive_Summary(Worst)'!$I67/12)*(1+Expense_Increase3)^(EF$3-1)</f>
        <v>0</v>
      </c>
      <c r="EG70" s="124">
        <f>('Executive_Summary(Worst)'!$I67/12)*(1+Expense_Increase3)^(EG$3-1)</f>
        <v>0</v>
      </c>
      <c r="EH70" s="124">
        <f>('Executive_Summary(Worst)'!$I67/12)*(1+Expense_Increase3)^(EH$3-1)</f>
        <v>0</v>
      </c>
      <c r="EI70" s="124">
        <f>('Executive_Summary(Worst)'!$I67/12)*(1+Expense_Increase3)^(EI$3-1)</f>
        <v>0</v>
      </c>
      <c r="EJ70" s="124">
        <f>('Executive_Summary(Worst)'!$I67/12)*(1+Expense_Increase3)^(EJ$3-1)</f>
        <v>0</v>
      </c>
      <c r="EK70" s="124">
        <f>('Executive_Summary(Worst)'!$I67/12)*(1+Expense_Increase3)^(EK$3-1)</f>
        <v>0</v>
      </c>
      <c r="EL70" s="124">
        <f>('Executive_Summary(Worst)'!$I67/12)*(1+Expense_Increase3)^(EL$3-1)</f>
        <v>0</v>
      </c>
      <c r="EM70" s="124">
        <f>('Executive_Summary(Worst)'!$I67/12)*(1+Expense_Increase3)^(EM$3-1)</f>
        <v>0</v>
      </c>
      <c r="EN70" s="124">
        <f>('Executive_Summary(Worst)'!$I67/12)*(1+Expense_Increase3)^(EN$3-1)</f>
        <v>0</v>
      </c>
      <c r="EO70" s="124">
        <f>('Executive_Summary(Worst)'!$I67/12)*(1+Expense_Increase3)^(EO$3-1)</f>
        <v>0</v>
      </c>
      <c r="EP70" s="124">
        <f>('Executive_Summary(Worst)'!$I67/12)*(1+Expense_Increase3)^(EP$3-1)</f>
        <v>0</v>
      </c>
      <c r="EQ70" s="27"/>
    </row>
    <row r="71" spans="1:147" ht="15.75" customHeight="1" x14ac:dyDescent="0.2">
      <c r="B71" s="161" t="str">
        <f>Executive_Summary!F68</f>
        <v xml:space="preserve">SS/Medicare </v>
      </c>
      <c r="Z71" s="3"/>
      <c r="AA71" s="124">
        <f>('Executive_Summary(Worst)'!$I68/12)*(1+Expense_Increase3)^(AA$3-1)</f>
        <v>0</v>
      </c>
      <c r="AB71" s="124">
        <f>('Executive_Summary(Worst)'!$I68/12)*(1+Expense_Increase3)^(AB$3-1)</f>
        <v>0</v>
      </c>
      <c r="AC71" s="124">
        <f>('Executive_Summary(Worst)'!$I68/12)*(1+Expense_Increase3)^(AC$3-1)</f>
        <v>0</v>
      </c>
      <c r="AD71" s="124">
        <f>('Executive_Summary(Worst)'!$I68/12)*(1+Expense_Increase3)^(AD$3-1)</f>
        <v>0</v>
      </c>
      <c r="AE71" s="124">
        <f>('Executive_Summary(Worst)'!$I68/12)*(1+Expense_Increase3)^(AE$3-1)</f>
        <v>0</v>
      </c>
      <c r="AF71" s="124">
        <f>('Executive_Summary(Worst)'!$I68/12)*(1+Expense_Increase3)^(AF$3-1)</f>
        <v>0</v>
      </c>
      <c r="AG71" s="124">
        <f>('Executive_Summary(Worst)'!$I68/12)*(1+Expense_Increase3)^(AG$3-1)</f>
        <v>0</v>
      </c>
      <c r="AH71" s="124">
        <f>('Executive_Summary(Worst)'!$I68/12)*(1+Expense_Increase3)^(AH$3-1)</f>
        <v>0</v>
      </c>
      <c r="AI71" s="124">
        <f>('Executive_Summary(Worst)'!$I68/12)*(1+Expense_Increase3)^(AI$3-1)</f>
        <v>0</v>
      </c>
      <c r="AJ71" s="124">
        <f>('Executive_Summary(Worst)'!$I68/12)*(1+Expense_Increase3)^(AJ$3-1)</f>
        <v>0</v>
      </c>
      <c r="AK71" s="124">
        <f>('Executive_Summary(Worst)'!$I68/12)*(1+Expense_Increase3)^(AK$3-1)</f>
        <v>0</v>
      </c>
      <c r="AL71" s="124">
        <f>('Executive_Summary(Worst)'!$I68/12)*(1+Expense_Increase3)^(AL$3-1)</f>
        <v>0</v>
      </c>
      <c r="AM71" s="124">
        <f>('Executive_Summary(Worst)'!$I68/12)*(1+Expense_Increase3)^(AM$3-1)</f>
        <v>0</v>
      </c>
      <c r="AN71" s="124">
        <f>('Executive_Summary(Worst)'!$I68/12)*(1+Expense_Increase3)^(AN$3-1)</f>
        <v>0</v>
      </c>
      <c r="AO71" s="124">
        <f>('Executive_Summary(Worst)'!$I68/12)*(1+Expense_Increase3)^(AO$3-1)</f>
        <v>0</v>
      </c>
      <c r="AP71" s="124">
        <f>('Executive_Summary(Worst)'!$I68/12)*(1+Expense_Increase3)^(AP$3-1)</f>
        <v>0</v>
      </c>
      <c r="AQ71" s="124">
        <f>('Executive_Summary(Worst)'!$I68/12)*(1+Expense_Increase3)^(AQ$3-1)</f>
        <v>0</v>
      </c>
      <c r="AR71" s="124">
        <f>('Executive_Summary(Worst)'!$I68/12)*(1+Expense_Increase3)^(AR$3-1)</f>
        <v>0</v>
      </c>
      <c r="AS71" s="124">
        <f>('Executive_Summary(Worst)'!$I68/12)*(1+Expense_Increase3)^(AS$3-1)</f>
        <v>0</v>
      </c>
      <c r="AT71" s="124">
        <f>('Executive_Summary(Worst)'!$I68/12)*(1+Expense_Increase3)^(AT$3-1)</f>
        <v>0</v>
      </c>
      <c r="AU71" s="124">
        <f>('Executive_Summary(Worst)'!$I68/12)*(1+Expense_Increase3)^(AU$3-1)</f>
        <v>0</v>
      </c>
      <c r="AV71" s="124">
        <f>('Executive_Summary(Worst)'!$I68/12)*(1+Expense_Increase3)^(AV$3-1)</f>
        <v>0</v>
      </c>
      <c r="AW71" s="124">
        <f>('Executive_Summary(Worst)'!$I68/12)*(1+Expense_Increase3)^(AW$3-1)</f>
        <v>0</v>
      </c>
      <c r="AX71" s="124">
        <f>('Executive_Summary(Worst)'!$I68/12)*(1+Expense_Increase3)^(AX$3-1)</f>
        <v>0</v>
      </c>
      <c r="AY71" s="124">
        <f>('Executive_Summary(Worst)'!$I68/12)*(1+Expense_Increase3)^(AY$3-1)</f>
        <v>0</v>
      </c>
      <c r="AZ71" s="124">
        <f>('Executive_Summary(Worst)'!$I68/12)*(1+Expense_Increase3)^(AZ$3-1)</f>
        <v>0</v>
      </c>
      <c r="BA71" s="124">
        <f>('Executive_Summary(Worst)'!$I68/12)*(1+Expense_Increase3)^(BA$3-1)</f>
        <v>0</v>
      </c>
      <c r="BB71" s="124">
        <f>('Executive_Summary(Worst)'!$I68/12)*(1+Expense_Increase3)^(BB$3-1)</f>
        <v>0</v>
      </c>
      <c r="BC71" s="124">
        <f>('Executive_Summary(Worst)'!$I68/12)*(1+Expense_Increase3)^(BC$3-1)</f>
        <v>0</v>
      </c>
      <c r="BD71" s="124">
        <f>('Executive_Summary(Worst)'!$I68/12)*(1+Expense_Increase3)^(BD$3-1)</f>
        <v>0</v>
      </c>
      <c r="BE71" s="124">
        <f>('Executive_Summary(Worst)'!$I68/12)*(1+Expense_Increase3)^(BE$3-1)</f>
        <v>0</v>
      </c>
      <c r="BF71" s="124">
        <f>('Executive_Summary(Worst)'!$I68/12)*(1+Expense_Increase3)^(BF$3-1)</f>
        <v>0</v>
      </c>
      <c r="BG71" s="124">
        <f>('Executive_Summary(Worst)'!$I68/12)*(1+Expense_Increase3)^(BG$3-1)</f>
        <v>0</v>
      </c>
      <c r="BH71" s="124">
        <f>('Executive_Summary(Worst)'!$I68/12)*(1+Expense_Increase3)^(BH$3-1)</f>
        <v>0</v>
      </c>
      <c r="BI71" s="124">
        <f>('Executive_Summary(Worst)'!$I68/12)*(1+Expense_Increase3)^(BI$3-1)</f>
        <v>0</v>
      </c>
      <c r="BJ71" s="124">
        <f>('Executive_Summary(Worst)'!$I68/12)*(1+Expense_Increase3)^(BJ$3-1)</f>
        <v>0</v>
      </c>
      <c r="BK71" s="124">
        <f>('Executive_Summary(Worst)'!$I68/12)*(1+Expense_Increase3)^(BK$3-1)</f>
        <v>0</v>
      </c>
      <c r="BL71" s="124">
        <f>('Executive_Summary(Worst)'!$I68/12)*(1+Expense_Increase3)^(BL$3-1)</f>
        <v>0</v>
      </c>
      <c r="BM71" s="124">
        <f>('Executive_Summary(Worst)'!$I68/12)*(1+Expense_Increase3)^(BM$3-1)</f>
        <v>0</v>
      </c>
      <c r="BN71" s="124">
        <f>('Executive_Summary(Worst)'!$I68/12)*(1+Expense_Increase3)^(BN$3-1)</f>
        <v>0</v>
      </c>
      <c r="BO71" s="124">
        <f>('Executive_Summary(Worst)'!$I68/12)*(1+Expense_Increase3)^(BO$3-1)</f>
        <v>0</v>
      </c>
      <c r="BP71" s="124">
        <f>('Executive_Summary(Worst)'!$I68/12)*(1+Expense_Increase3)^(BP$3-1)</f>
        <v>0</v>
      </c>
      <c r="BQ71" s="124">
        <f>('Executive_Summary(Worst)'!$I68/12)*(1+Expense_Increase3)^(BQ$3-1)</f>
        <v>0</v>
      </c>
      <c r="BR71" s="124">
        <f>('Executive_Summary(Worst)'!$I68/12)*(1+Expense_Increase3)^(BR$3-1)</f>
        <v>0</v>
      </c>
      <c r="BS71" s="124">
        <f>('Executive_Summary(Worst)'!$I68/12)*(1+Expense_Increase3)^(BS$3-1)</f>
        <v>0</v>
      </c>
      <c r="BT71" s="124">
        <f>('Executive_Summary(Worst)'!$I68/12)*(1+Expense_Increase3)^(BT$3-1)</f>
        <v>0</v>
      </c>
      <c r="BU71" s="124">
        <f>('Executive_Summary(Worst)'!$I68/12)*(1+Expense_Increase3)^(BU$3-1)</f>
        <v>0</v>
      </c>
      <c r="BV71" s="124">
        <f>('Executive_Summary(Worst)'!$I68/12)*(1+Expense_Increase3)^(BV$3-1)</f>
        <v>0</v>
      </c>
      <c r="BW71" s="124">
        <f>('Executive_Summary(Worst)'!$I68/12)*(1+Expense_Increase3)^(BW$3-1)</f>
        <v>0</v>
      </c>
      <c r="BX71" s="124">
        <f>('Executive_Summary(Worst)'!$I68/12)*(1+Expense_Increase3)^(BX$3-1)</f>
        <v>0</v>
      </c>
      <c r="BY71" s="124">
        <f>('Executive_Summary(Worst)'!$I68/12)*(1+Expense_Increase3)^(BY$3-1)</f>
        <v>0</v>
      </c>
      <c r="BZ71" s="124">
        <f>('Executive_Summary(Worst)'!$I68/12)*(1+Expense_Increase3)^(BZ$3-1)</f>
        <v>0</v>
      </c>
      <c r="CA71" s="124">
        <f>('Executive_Summary(Worst)'!$I68/12)*(1+Expense_Increase3)^(CA$3-1)</f>
        <v>0</v>
      </c>
      <c r="CB71" s="124">
        <f>('Executive_Summary(Worst)'!$I68/12)*(1+Expense_Increase3)^(CB$3-1)</f>
        <v>0</v>
      </c>
      <c r="CC71" s="124">
        <f>('Executive_Summary(Worst)'!$I68/12)*(1+Expense_Increase3)^(CC$3-1)</f>
        <v>0</v>
      </c>
      <c r="CD71" s="124">
        <f>('Executive_Summary(Worst)'!$I68/12)*(1+Expense_Increase3)^(CD$3-1)</f>
        <v>0</v>
      </c>
      <c r="CE71" s="124">
        <f>('Executive_Summary(Worst)'!$I68/12)*(1+Expense_Increase3)^(CE$3-1)</f>
        <v>0</v>
      </c>
      <c r="CF71" s="124">
        <f>('Executive_Summary(Worst)'!$I68/12)*(1+Expense_Increase3)^(CF$3-1)</f>
        <v>0</v>
      </c>
      <c r="CG71" s="124">
        <f>('Executive_Summary(Worst)'!$I68/12)*(1+Expense_Increase3)^(CG$3-1)</f>
        <v>0</v>
      </c>
      <c r="CH71" s="124">
        <f>('Executive_Summary(Worst)'!$I68/12)*(1+Expense_Increase3)^(CH$3-1)</f>
        <v>0</v>
      </c>
      <c r="CI71" s="124">
        <f>('Executive_Summary(Worst)'!$I68/12)*(1+Expense_Increase3)^(CI$3-1)</f>
        <v>0</v>
      </c>
      <c r="CJ71" s="124">
        <f>('Executive_Summary(Worst)'!$I68/12)*(1+Expense_Increase3)^(CJ$3-1)</f>
        <v>0</v>
      </c>
      <c r="CK71" s="124">
        <f>('Executive_Summary(Worst)'!$I68/12)*(1+Expense_Increase3)^(CK$3-1)</f>
        <v>0</v>
      </c>
      <c r="CL71" s="124">
        <f>('Executive_Summary(Worst)'!$I68/12)*(1+Expense_Increase3)^(CL$3-1)</f>
        <v>0</v>
      </c>
      <c r="CM71" s="124">
        <f>('Executive_Summary(Worst)'!$I68/12)*(1+Expense_Increase3)^(CM$3-1)</f>
        <v>0</v>
      </c>
      <c r="CN71" s="124">
        <f>('Executive_Summary(Worst)'!$I68/12)*(1+Expense_Increase3)^(CN$3-1)</f>
        <v>0</v>
      </c>
      <c r="CO71" s="124">
        <f>('Executive_Summary(Worst)'!$I68/12)*(1+Expense_Increase3)^(CO$3-1)</f>
        <v>0</v>
      </c>
      <c r="CP71" s="124">
        <f>('Executive_Summary(Worst)'!$I68/12)*(1+Expense_Increase3)^(CP$3-1)</f>
        <v>0</v>
      </c>
      <c r="CQ71" s="124">
        <f>('Executive_Summary(Worst)'!$I68/12)*(1+Expense_Increase3)^(CQ$3-1)</f>
        <v>0</v>
      </c>
      <c r="CR71" s="124">
        <f>('Executive_Summary(Worst)'!$I68/12)*(1+Expense_Increase3)^(CR$3-1)</f>
        <v>0</v>
      </c>
      <c r="CS71" s="124">
        <f>('Executive_Summary(Worst)'!$I68/12)*(1+Expense_Increase3)^(CS$3-1)</f>
        <v>0</v>
      </c>
      <c r="CT71" s="124">
        <f>('Executive_Summary(Worst)'!$I68/12)*(1+Expense_Increase3)^(CT$3-1)</f>
        <v>0</v>
      </c>
      <c r="CU71" s="124">
        <f>('Executive_Summary(Worst)'!$I68/12)*(1+Expense_Increase3)^(CU$3-1)</f>
        <v>0</v>
      </c>
      <c r="CV71" s="124">
        <f>('Executive_Summary(Worst)'!$I68/12)*(1+Expense_Increase3)^(CV$3-1)</f>
        <v>0</v>
      </c>
      <c r="CW71" s="124">
        <f>('Executive_Summary(Worst)'!$I68/12)*(1+Expense_Increase3)^(CW$3-1)</f>
        <v>0</v>
      </c>
      <c r="CX71" s="124">
        <f>('Executive_Summary(Worst)'!$I68/12)*(1+Expense_Increase3)^(CX$3-1)</f>
        <v>0</v>
      </c>
      <c r="CY71" s="124">
        <f>('Executive_Summary(Worst)'!$I68/12)*(1+Expense_Increase3)^(CY$3-1)</f>
        <v>0</v>
      </c>
      <c r="CZ71" s="124">
        <f>('Executive_Summary(Worst)'!$I68/12)*(1+Expense_Increase3)^(CZ$3-1)</f>
        <v>0</v>
      </c>
      <c r="DA71" s="124">
        <f>('Executive_Summary(Worst)'!$I68/12)*(1+Expense_Increase3)^(DA$3-1)</f>
        <v>0</v>
      </c>
      <c r="DB71" s="124">
        <f>('Executive_Summary(Worst)'!$I68/12)*(1+Expense_Increase3)^(DB$3-1)</f>
        <v>0</v>
      </c>
      <c r="DC71" s="124">
        <f>('Executive_Summary(Worst)'!$I68/12)*(1+Expense_Increase3)^(DC$3-1)</f>
        <v>0</v>
      </c>
      <c r="DD71" s="124">
        <f>('Executive_Summary(Worst)'!$I68/12)*(1+Expense_Increase3)^(DD$3-1)</f>
        <v>0</v>
      </c>
      <c r="DE71" s="124">
        <f>('Executive_Summary(Worst)'!$I68/12)*(1+Expense_Increase3)^(DE$3-1)</f>
        <v>0</v>
      </c>
      <c r="DF71" s="124">
        <f>('Executive_Summary(Worst)'!$I68/12)*(1+Expense_Increase3)^(DF$3-1)</f>
        <v>0</v>
      </c>
      <c r="DG71" s="124">
        <f>('Executive_Summary(Worst)'!$I68/12)*(1+Expense_Increase3)^(DG$3-1)</f>
        <v>0</v>
      </c>
      <c r="DH71" s="124">
        <f>('Executive_Summary(Worst)'!$I68/12)*(1+Expense_Increase3)^(DH$3-1)</f>
        <v>0</v>
      </c>
      <c r="DI71" s="124">
        <f>('Executive_Summary(Worst)'!$I68/12)*(1+Expense_Increase3)^(DI$3-1)</f>
        <v>0</v>
      </c>
      <c r="DJ71" s="124">
        <f>('Executive_Summary(Worst)'!$I68/12)*(1+Expense_Increase3)^(DJ$3-1)</f>
        <v>0</v>
      </c>
      <c r="DK71" s="124">
        <f>('Executive_Summary(Worst)'!$I68/12)*(1+Expense_Increase3)^(DK$3-1)</f>
        <v>0</v>
      </c>
      <c r="DL71" s="124">
        <f>('Executive_Summary(Worst)'!$I68/12)*(1+Expense_Increase3)^(DL$3-1)</f>
        <v>0</v>
      </c>
      <c r="DM71" s="124">
        <f>('Executive_Summary(Worst)'!$I68/12)*(1+Expense_Increase3)^(DM$3-1)</f>
        <v>0</v>
      </c>
      <c r="DN71" s="124">
        <f>('Executive_Summary(Worst)'!$I68/12)*(1+Expense_Increase3)^(DN$3-1)</f>
        <v>0</v>
      </c>
      <c r="DO71" s="124">
        <f>('Executive_Summary(Worst)'!$I68/12)*(1+Expense_Increase3)^(DO$3-1)</f>
        <v>0</v>
      </c>
      <c r="DP71" s="124">
        <f>('Executive_Summary(Worst)'!$I68/12)*(1+Expense_Increase3)^(DP$3-1)</f>
        <v>0</v>
      </c>
      <c r="DQ71" s="124">
        <f>('Executive_Summary(Worst)'!$I68/12)*(1+Expense_Increase3)^(DQ$3-1)</f>
        <v>0</v>
      </c>
      <c r="DR71" s="124">
        <f>('Executive_Summary(Worst)'!$I68/12)*(1+Expense_Increase3)^(DR$3-1)</f>
        <v>0</v>
      </c>
      <c r="DS71" s="124">
        <f>('Executive_Summary(Worst)'!$I68/12)*(1+Expense_Increase3)^(DS$3-1)</f>
        <v>0</v>
      </c>
      <c r="DT71" s="124">
        <f>('Executive_Summary(Worst)'!$I68/12)*(1+Expense_Increase3)^(DT$3-1)</f>
        <v>0</v>
      </c>
      <c r="DU71" s="124">
        <f>('Executive_Summary(Worst)'!$I68/12)*(1+Expense_Increase3)^(DU$3-1)</f>
        <v>0</v>
      </c>
      <c r="DV71" s="124">
        <f>('Executive_Summary(Worst)'!$I68/12)*(1+Expense_Increase3)^(DV$3-1)</f>
        <v>0</v>
      </c>
      <c r="DW71" s="124">
        <f>('Executive_Summary(Worst)'!$I68/12)*(1+Expense_Increase3)^(DW$3-1)</f>
        <v>0</v>
      </c>
      <c r="DX71" s="124">
        <f>('Executive_Summary(Worst)'!$I68/12)*(1+Expense_Increase3)^(DX$3-1)</f>
        <v>0</v>
      </c>
      <c r="DY71" s="124">
        <f>('Executive_Summary(Worst)'!$I68/12)*(1+Expense_Increase3)^(DY$3-1)</f>
        <v>0</v>
      </c>
      <c r="DZ71" s="124">
        <f>('Executive_Summary(Worst)'!$I68/12)*(1+Expense_Increase3)^(DZ$3-1)</f>
        <v>0</v>
      </c>
      <c r="EA71" s="124">
        <f>('Executive_Summary(Worst)'!$I68/12)*(1+Expense_Increase3)^(EA$3-1)</f>
        <v>0</v>
      </c>
      <c r="EB71" s="124">
        <f>('Executive_Summary(Worst)'!$I68/12)*(1+Expense_Increase3)^(EB$3-1)</f>
        <v>0</v>
      </c>
      <c r="EC71" s="124">
        <f>('Executive_Summary(Worst)'!$I68/12)*(1+Expense_Increase3)^(EC$3-1)</f>
        <v>0</v>
      </c>
      <c r="ED71" s="124">
        <f>('Executive_Summary(Worst)'!$I68/12)*(1+Expense_Increase3)^(ED$3-1)</f>
        <v>0</v>
      </c>
      <c r="EE71" s="124">
        <f>('Executive_Summary(Worst)'!$I68/12)*(1+Expense_Increase3)^(EE$3-1)</f>
        <v>0</v>
      </c>
      <c r="EF71" s="124">
        <f>('Executive_Summary(Worst)'!$I68/12)*(1+Expense_Increase3)^(EF$3-1)</f>
        <v>0</v>
      </c>
      <c r="EG71" s="124">
        <f>('Executive_Summary(Worst)'!$I68/12)*(1+Expense_Increase3)^(EG$3-1)</f>
        <v>0</v>
      </c>
      <c r="EH71" s="124">
        <f>('Executive_Summary(Worst)'!$I68/12)*(1+Expense_Increase3)^(EH$3-1)</f>
        <v>0</v>
      </c>
      <c r="EI71" s="124">
        <f>('Executive_Summary(Worst)'!$I68/12)*(1+Expense_Increase3)^(EI$3-1)</f>
        <v>0</v>
      </c>
      <c r="EJ71" s="124">
        <f>('Executive_Summary(Worst)'!$I68/12)*(1+Expense_Increase3)^(EJ$3-1)</f>
        <v>0</v>
      </c>
      <c r="EK71" s="124">
        <f>('Executive_Summary(Worst)'!$I68/12)*(1+Expense_Increase3)^(EK$3-1)</f>
        <v>0</v>
      </c>
      <c r="EL71" s="124">
        <f>('Executive_Summary(Worst)'!$I68/12)*(1+Expense_Increase3)^(EL$3-1)</f>
        <v>0</v>
      </c>
      <c r="EM71" s="124">
        <f>('Executive_Summary(Worst)'!$I68/12)*(1+Expense_Increase3)^(EM$3-1)</f>
        <v>0</v>
      </c>
      <c r="EN71" s="124">
        <f>('Executive_Summary(Worst)'!$I68/12)*(1+Expense_Increase3)^(EN$3-1)</f>
        <v>0</v>
      </c>
      <c r="EO71" s="124">
        <f>('Executive_Summary(Worst)'!$I68/12)*(1+Expense_Increase3)^(EO$3-1)</f>
        <v>0</v>
      </c>
      <c r="EP71" s="124">
        <f>('Executive_Summary(Worst)'!$I68/12)*(1+Expense_Increase3)^(EP$3-1)</f>
        <v>0</v>
      </c>
      <c r="EQ71" s="27"/>
    </row>
    <row r="72" spans="1:147" ht="15.75" customHeight="1" x14ac:dyDescent="0.2">
      <c r="B72" s="161" t="str">
        <f>Executive_Summary!F69</f>
        <v xml:space="preserve">Payroll Services </v>
      </c>
      <c r="Z72" s="3"/>
      <c r="AA72" s="124">
        <f>('Executive_Summary(Worst)'!$I69/12)*(1+Expense_Increase3)^(AA$3-1)</f>
        <v>0</v>
      </c>
      <c r="AB72" s="124">
        <f>('Executive_Summary(Worst)'!$I69/12)*(1+Expense_Increase3)^(AB$3-1)</f>
        <v>0</v>
      </c>
      <c r="AC72" s="124">
        <f>('Executive_Summary(Worst)'!$I69/12)*(1+Expense_Increase3)^(AC$3-1)</f>
        <v>0</v>
      </c>
      <c r="AD72" s="124">
        <f>('Executive_Summary(Worst)'!$I69/12)*(1+Expense_Increase3)^(AD$3-1)</f>
        <v>0</v>
      </c>
      <c r="AE72" s="124">
        <f>('Executive_Summary(Worst)'!$I69/12)*(1+Expense_Increase3)^(AE$3-1)</f>
        <v>0</v>
      </c>
      <c r="AF72" s="124">
        <f>('Executive_Summary(Worst)'!$I69/12)*(1+Expense_Increase3)^(AF$3-1)</f>
        <v>0</v>
      </c>
      <c r="AG72" s="124">
        <f>('Executive_Summary(Worst)'!$I69/12)*(1+Expense_Increase3)^(AG$3-1)</f>
        <v>0</v>
      </c>
      <c r="AH72" s="124">
        <f>('Executive_Summary(Worst)'!$I69/12)*(1+Expense_Increase3)^(AH$3-1)</f>
        <v>0</v>
      </c>
      <c r="AI72" s="124">
        <f>('Executive_Summary(Worst)'!$I69/12)*(1+Expense_Increase3)^(AI$3-1)</f>
        <v>0</v>
      </c>
      <c r="AJ72" s="124">
        <f>('Executive_Summary(Worst)'!$I69/12)*(1+Expense_Increase3)^(AJ$3-1)</f>
        <v>0</v>
      </c>
      <c r="AK72" s="124">
        <f>('Executive_Summary(Worst)'!$I69/12)*(1+Expense_Increase3)^(AK$3-1)</f>
        <v>0</v>
      </c>
      <c r="AL72" s="124">
        <f>('Executive_Summary(Worst)'!$I69/12)*(1+Expense_Increase3)^(AL$3-1)</f>
        <v>0</v>
      </c>
      <c r="AM72" s="124">
        <f>('Executive_Summary(Worst)'!$I69/12)*(1+Expense_Increase3)^(AM$3-1)</f>
        <v>0</v>
      </c>
      <c r="AN72" s="124">
        <f>('Executive_Summary(Worst)'!$I69/12)*(1+Expense_Increase3)^(AN$3-1)</f>
        <v>0</v>
      </c>
      <c r="AO72" s="124">
        <f>('Executive_Summary(Worst)'!$I69/12)*(1+Expense_Increase3)^(AO$3-1)</f>
        <v>0</v>
      </c>
      <c r="AP72" s="124">
        <f>('Executive_Summary(Worst)'!$I69/12)*(1+Expense_Increase3)^(AP$3-1)</f>
        <v>0</v>
      </c>
      <c r="AQ72" s="124">
        <f>('Executive_Summary(Worst)'!$I69/12)*(1+Expense_Increase3)^(AQ$3-1)</f>
        <v>0</v>
      </c>
      <c r="AR72" s="124">
        <f>('Executive_Summary(Worst)'!$I69/12)*(1+Expense_Increase3)^(AR$3-1)</f>
        <v>0</v>
      </c>
      <c r="AS72" s="124">
        <f>('Executive_Summary(Worst)'!$I69/12)*(1+Expense_Increase3)^(AS$3-1)</f>
        <v>0</v>
      </c>
      <c r="AT72" s="124">
        <f>('Executive_Summary(Worst)'!$I69/12)*(1+Expense_Increase3)^(AT$3-1)</f>
        <v>0</v>
      </c>
      <c r="AU72" s="124">
        <f>('Executive_Summary(Worst)'!$I69/12)*(1+Expense_Increase3)^(AU$3-1)</f>
        <v>0</v>
      </c>
      <c r="AV72" s="124">
        <f>('Executive_Summary(Worst)'!$I69/12)*(1+Expense_Increase3)^(AV$3-1)</f>
        <v>0</v>
      </c>
      <c r="AW72" s="124">
        <f>('Executive_Summary(Worst)'!$I69/12)*(1+Expense_Increase3)^(AW$3-1)</f>
        <v>0</v>
      </c>
      <c r="AX72" s="124">
        <f>('Executive_Summary(Worst)'!$I69/12)*(1+Expense_Increase3)^(AX$3-1)</f>
        <v>0</v>
      </c>
      <c r="AY72" s="124">
        <f>('Executive_Summary(Worst)'!$I69/12)*(1+Expense_Increase3)^(AY$3-1)</f>
        <v>0</v>
      </c>
      <c r="AZ72" s="124">
        <f>('Executive_Summary(Worst)'!$I69/12)*(1+Expense_Increase3)^(AZ$3-1)</f>
        <v>0</v>
      </c>
      <c r="BA72" s="124">
        <f>('Executive_Summary(Worst)'!$I69/12)*(1+Expense_Increase3)^(BA$3-1)</f>
        <v>0</v>
      </c>
      <c r="BB72" s="124">
        <f>('Executive_Summary(Worst)'!$I69/12)*(1+Expense_Increase3)^(BB$3-1)</f>
        <v>0</v>
      </c>
      <c r="BC72" s="124">
        <f>('Executive_Summary(Worst)'!$I69/12)*(1+Expense_Increase3)^(BC$3-1)</f>
        <v>0</v>
      </c>
      <c r="BD72" s="124">
        <f>('Executive_Summary(Worst)'!$I69/12)*(1+Expense_Increase3)^(BD$3-1)</f>
        <v>0</v>
      </c>
      <c r="BE72" s="124">
        <f>('Executive_Summary(Worst)'!$I69/12)*(1+Expense_Increase3)^(BE$3-1)</f>
        <v>0</v>
      </c>
      <c r="BF72" s="124">
        <f>('Executive_Summary(Worst)'!$I69/12)*(1+Expense_Increase3)^(BF$3-1)</f>
        <v>0</v>
      </c>
      <c r="BG72" s="124">
        <f>('Executive_Summary(Worst)'!$I69/12)*(1+Expense_Increase3)^(BG$3-1)</f>
        <v>0</v>
      </c>
      <c r="BH72" s="124">
        <f>('Executive_Summary(Worst)'!$I69/12)*(1+Expense_Increase3)^(BH$3-1)</f>
        <v>0</v>
      </c>
      <c r="BI72" s="124">
        <f>('Executive_Summary(Worst)'!$I69/12)*(1+Expense_Increase3)^(BI$3-1)</f>
        <v>0</v>
      </c>
      <c r="BJ72" s="124">
        <f>('Executive_Summary(Worst)'!$I69/12)*(1+Expense_Increase3)^(BJ$3-1)</f>
        <v>0</v>
      </c>
      <c r="BK72" s="124">
        <f>('Executive_Summary(Worst)'!$I69/12)*(1+Expense_Increase3)^(BK$3-1)</f>
        <v>0</v>
      </c>
      <c r="BL72" s="124">
        <f>('Executive_Summary(Worst)'!$I69/12)*(1+Expense_Increase3)^(BL$3-1)</f>
        <v>0</v>
      </c>
      <c r="BM72" s="124">
        <f>('Executive_Summary(Worst)'!$I69/12)*(1+Expense_Increase3)^(BM$3-1)</f>
        <v>0</v>
      </c>
      <c r="BN72" s="124">
        <f>('Executive_Summary(Worst)'!$I69/12)*(1+Expense_Increase3)^(BN$3-1)</f>
        <v>0</v>
      </c>
      <c r="BO72" s="124">
        <f>('Executive_Summary(Worst)'!$I69/12)*(1+Expense_Increase3)^(BO$3-1)</f>
        <v>0</v>
      </c>
      <c r="BP72" s="124">
        <f>('Executive_Summary(Worst)'!$I69/12)*(1+Expense_Increase3)^(BP$3-1)</f>
        <v>0</v>
      </c>
      <c r="BQ72" s="124">
        <f>('Executive_Summary(Worst)'!$I69/12)*(1+Expense_Increase3)^(BQ$3-1)</f>
        <v>0</v>
      </c>
      <c r="BR72" s="124">
        <f>('Executive_Summary(Worst)'!$I69/12)*(1+Expense_Increase3)^(BR$3-1)</f>
        <v>0</v>
      </c>
      <c r="BS72" s="124">
        <f>('Executive_Summary(Worst)'!$I69/12)*(1+Expense_Increase3)^(BS$3-1)</f>
        <v>0</v>
      </c>
      <c r="BT72" s="124">
        <f>('Executive_Summary(Worst)'!$I69/12)*(1+Expense_Increase3)^(BT$3-1)</f>
        <v>0</v>
      </c>
      <c r="BU72" s="124">
        <f>('Executive_Summary(Worst)'!$I69/12)*(1+Expense_Increase3)^(BU$3-1)</f>
        <v>0</v>
      </c>
      <c r="BV72" s="124">
        <f>('Executive_Summary(Worst)'!$I69/12)*(1+Expense_Increase3)^(BV$3-1)</f>
        <v>0</v>
      </c>
      <c r="BW72" s="124">
        <f>('Executive_Summary(Worst)'!$I69/12)*(1+Expense_Increase3)^(BW$3-1)</f>
        <v>0</v>
      </c>
      <c r="BX72" s="124">
        <f>('Executive_Summary(Worst)'!$I69/12)*(1+Expense_Increase3)^(BX$3-1)</f>
        <v>0</v>
      </c>
      <c r="BY72" s="124">
        <f>('Executive_Summary(Worst)'!$I69/12)*(1+Expense_Increase3)^(BY$3-1)</f>
        <v>0</v>
      </c>
      <c r="BZ72" s="124">
        <f>('Executive_Summary(Worst)'!$I69/12)*(1+Expense_Increase3)^(BZ$3-1)</f>
        <v>0</v>
      </c>
      <c r="CA72" s="124">
        <f>('Executive_Summary(Worst)'!$I69/12)*(1+Expense_Increase3)^(CA$3-1)</f>
        <v>0</v>
      </c>
      <c r="CB72" s="124">
        <f>('Executive_Summary(Worst)'!$I69/12)*(1+Expense_Increase3)^(CB$3-1)</f>
        <v>0</v>
      </c>
      <c r="CC72" s="124">
        <f>('Executive_Summary(Worst)'!$I69/12)*(1+Expense_Increase3)^(CC$3-1)</f>
        <v>0</v>
      </c>
      <c r="CD72" s="124">
        <f>('Executive_Summary(Worst)'!$I69/12)*(1+Expense_Increase3)^(CD$3-1)</f>
        <v>0</v>
      </c>
      <c r="CE72" s="124">
        <f>('Executive_Summary(Worst)'!$I69/12)*(1+Expense_Increase3)^(CE$3-1)</f>
        <v>0</v>
      </c>
      <c r="CF72" s="124">
        <f>('Executive_Summary(Worst)'!$I69/12)*(1+Expense_Increase3)^(CF$3-1)</f>
        <v>0</v>
      </c>
      <c r="CG72" s="124">
        <f>('Executive_Summary(Worst)'!$I69/12)*(1+Expense_Increase3)^(CG$3-1)</f>
        <v>0</v>
      </c>
      <c r="CH72" s="124">
        <f>('Executive_Summary(Worst)'!$I69/12)*(1+Expense_Increase3)^(CH$3-1)</f>
        <v>0</v>
      </c>
      <c r="CI72" s="124">
        <f>('Executive_Summary(Worst)'!$I69/12)*(1+Expense_Increase3)^(CI$3-1)</f>
        <v>0</v>
      </c>
      <c r="CJ72" s="124">
        <f>('Executive_Summary(Worst)'!$I69/12)*(1+Expense_Increase3)^(CJ$3-1)</f>
        <v>0</v>
      </c>
      <c r="CK72" s="124">
        <f>('Executive_Summary(Worst)'!$I69/12)*(1+Expense_Increase3)^(CK$3-1)</f>
        <v>0</v>
      </c>
      <c r="CL72" s="124">
        <f>('Executive_Summary(Worst)'!$I69/12)*(1+Expense_Increase3)^(CL$3-1)</f>
        <v>0</v>
      </c>
      <c r="CM72" s="124">
        <f>('Executive_Summary(Worst)'!$I69/12)*(1+Expense_Increase3)^(CM$3-1)</f>
        <v>0</v>
      </c>
      <c r="CN72" s="124">
        <f>('Executive_Summary(Worst)'!$I69/12)*(1+Expense_Increase3)^(CN$3-1)</f>
        <v>0</v>
      </c>
      <c r="CO72" s="124">
        <f>('Executive_Summary(Worst)'!$I69/12)*(1+Expense_Increase3)^(CO$3-1)</f>
        <v>0</v>
      </c>
      <c r="CP72" s="124">
        <f>('Executive_Summary(Worst)'!$I69/12)*(1+Expense_Increase3)^(CP$3-1)</f>
        <v>0</v>
      </c>
      <c r="CQ72" s="124">
        <f>('Executive_Summary(Worst)'!$I69/12)*(1+Expense_Increase3)^(CQ$3-1)</f>
        <v>0</v>
      </c>
      <c r="CR72" s="124">
        <f>('Executive_Summary(Worst)'!$I69/12)*(1+Expense_Increase3)^(CR$3-1)</f>
        <v>0</v>
      </c>
      <c r="CS72" s="124">
        <f>('Executive_Summary(Worst)'!$I69/12)*(1+Expense_Increase3)^(CS$3-1)</f>
        <v>0</v>
      </c>
      <c r="CT72" s="124">
        <f>('Executive_Summary(Worst)'!$I69/12)*(1+Expense_Increase3)^(CT$3-1)</f>
        <v>0</v>
      </c>
      <c r="CU72" s="124">
        <f>('Executive_Summary(Worst)'!$I69/12)*(1+Expense_Increase3)^(CU$3-1)</f>
        <v>0</v>
      </c>
      <c r="CV72" s="124">
        <f>('Executive_Summary(Worst)'!$I69/12)*(1+Expense_Increase3)^(CV$3-1)</f>
        <v>0</v>
      </c>
      <c r="CW72" s="124">
        <f>('Executive_Summary(Worst)'!$I69/12)*(1+Expense_Increase3)^(CW$3-1)</f>
        <v>0</v>
      </c>
      <c r="CX72" s="124">
        <f>('Executive_Summary(Worst)'!$I69/12)*(1+Expense_Increase3)^(CX$3-1)</f>
        <v>0</v>
      </c>
      <c r="CY72" s="124">
        <f>('Executive_Summary(Worst)'!$I69/12)*(1+Expense_Increase3)^(CY$3-1)</f>
        <v>0</v>
      </c>
      <c r="CZ72" s="124">
        <f>('Executive_Summary(Worst)'!$I69/12)*(1+Expense_Increase3)^(CZ$3-1)</f>
        <v>0</v>
      </c>
      <c r="DA72" s="124">
        <f>('Executive_Summary(Worst)'!$I69/12)*(1+Expense_Increase3)^(DA$3-1)</f>
        <v>0</v>
      </c>
      <c r="DB72" s="124">
        <f>('Executive_Summary(Worst)'!$I69/12)*(1+Expense_Increase3)^(DB$3-1)</f>
        <v>0</v>
      </c>
      <c r="DC72" s="124">
        <f>('Executive_Summary(Worst)'!$I69/12)*(1+Expense_Increase3)^(DC$3-1)</f>
        <v>0</v>
      </c>
      <c r="DD72" s="124">
        <f>('Executive_Summary(Worst)'!$I69/12)*(1+Expense_Increase3)^(DD$3-1)</f>
        <v>0</v>
      </c>
      <c r="DE72" s="124">
        <f>('Executive_Summary(Worst)'!$I69/12)*(1+Expense_Increase3)^(DE$3-1)</f>
        <v>0</v>
      </c>
      <c r="DF72" s="124">
        <f>('Executive_Summary(Worst)'!$I69/12)*(1+Expense_Increase3)^(DF$3-1)</f>
        <v>0</v>
      </c>
      <c r="DG72" s="124">
        <f>('Executive_Summary(Worst)'!$I69/12)*(1+Expense_Increase3)^(DG$3-1)</f>
        <v>0</v>
      </c>
      <c r="DH72" s="124">
        <f>('Executive_Summary(Worst)'!$I69/12)*(1+Expense_Increase3)^(DH$3-1)</f>
        <v>0</v>
      </c>
      <c r="DI72" s="124">
        <f>('Executive_Summary(Worst)'!$I69/12)*(1+Expense_Increase3)^(DI$3-1)</f>
        <v>0</v>
      </c>
      <c r="DJ72" s="124">
        <f>('Executive_Summary(Worst)'!$I69/12)*(1+Expense_Increase3)^(DJ$3-1)</f>
        <v>0</v>
      </c>
      <c r="DK72" s="124">
        <f>('Executive_Summary(Worst)'!$I69/12)*(1+Expense_Increase3)^(DK$3-1)</f>
        <v>0</v>
      </c>
      <c r="DL72" s="124">
        <f>('Executive_Summary(Worst)'!$I69/12)*(1+Expense_Increase3)^(DL$3-1)</f>
        <v>0</v>
      </c>
      <c r="DM72" s="124">
        <f>('Executive_Summary(Worst)'!$I69/12)*(1+Expense_Increase3)^(DM$3-1)</f>
        <v>0</v>
      </c>
      <c r="DN72" s="124">
        <f>('Executive_Summary(Worst)'!$I69/12)*(1+Expense_Increase3)^(DN$3-1)</f>
        <v>0</v>
      </c>
      <c r="DO72" s="124">
        <f>('Executive_Summary(Worst)'!$I69/12)*(1+Expense_Increase3)^(DO$3-1)</f>
        <v>0</v>
      </c>
      <c r="DP72" s="124">
        <f>('Executive_Summary(Worst)'!$I69/12)*(1+Expense_Increase3)^(DP$3-1)</f>
        <v>0</v>
      </c>
      <c r="DQ72" s="124">
        <f>('Executive_Summary(Worst)'!$I69/12)*(1+Expense_Increase3)^(DQ$3-1)</f>
        <v>0</v>
      </c>
      <c r="DR72" s="124">
        <f>('Executive_Summary(Worst)'!$I69/12)*(1+Expense_Increase3)^(DR$3-1)</f>
        <v>0</v>
      </c>
      <c r="DS72" s="124">
        <f>('Executive_Summary(Worst)'!$I69/12)*(1+Expense_Increase3)^(DS$3-1)</f>
        <v>0</v>
      </c>
      <c r="DT72" s="124">
        <f>('Executive_Summary(Worst)'!$I69/12)*(1+Expense_Increase3)^(DT$3-1)</f>
        <v>0</v>
      </c>
      <c r="DU72" s="124">
        <f>('Executive_Summary(Worst)'!$I69/12)*(1+Expense_Increase3)^(DU$3-1)</f>
        <v>0</v>
      </c>
      <c r="DV72" s="124">
        <f>('Executive_Summary(Worst)'!$I69/12)*(1+Expense_Increase3)^(DV$3-1)</f>
        <v>0</v>
      </c>
      <c r="DW72" s="124">
        <f>('Executive_Summary(Worst)'!$I69/12)*(1+Expense_Increase3)^(DW$3-1)</f>
        <v>0</v>
      </c>
      <c r="DX72" s="124">
        <f>('Executive_Summary(Worst)'!$I69/12)*(1+Expense_Increase3)^(DX$3-1)</f>
        <v>0</v>
      </c>
      <c r="DY72" s="124">
        <f>('Executive_Summary(Worst)'!$I69/12)*(1+Expense_Increase3)^(DY$3-1)</f>
        <v>0</v>
      </c>
      <c r="DZ72" s="124">
        <f>('Executive_Summary(Worst)'!$I69/12)*(1+Expense_Increase3)^(DZ$3-1)</f>
        <v>0</v>
      </c>
      <c r="EA72" s="124">
        <f>('Executive_Summary(Worst)'!$I69/12)*(1+Expense_Increase3)^(EA$3-1)</f>
        <v>0</v>
      </c>
      <c r="EB72" s="124">
        <f>('Executive_Summary(Worst)'!$I69/12)*(1+Expense_Increase3)^(EB$3-1)</f>
        <v>0</v>
      </c>
      <c r="EC72" s="124">
        <f>('Executive_Summary(Worst)'!$I69/12)*(1+Expense_Increase3)^(EC$3-1)</f>
        <v>0</v>
      </c>
      <c r="ED72" s="124">
        <f>('Executive_Summary(Worst)'!$I69/12)*(1+Expense_Increase3)^(ED$3-1)</f>
        <v>0</v>
      </c>
      <c r="EE72" s="124">
        <f>('Executive_Summary(Worst)'!$I69/12)*(1+Expense_Increase3)^(EE$3-1)</f>
        <v>0</v>
      </c>
      <c r="EF72" s="124">
        <f>('Executive_Summary(Worst)'!$I69/12)*(1+Expense_Increase3)^(EF$3-1)</f>
        <v>0</v>
      </c>
      <c r="EG72" s="124">
        <f>('Executive_Summary(Worst)'!$I69/12)*(1+Expense_Increase3)^(EG$3-1)</f>
        <v>0</v>
      </c>
      <c r="EH72" s="124">
        <f>('Executive_Summary(Worst)'!$I69/12)*(1+Expense_Increase3)^(EH$3-1)</f>
        <v>0</v>
      </c>
      <c r="EI72" s="124">
        <f>('Executive_Summary(Worst)'!$I69/12)*(1+Expense_Increase3)^(EI$3-1)</f>
        <v>0</v>
      </c>
      <c r="EJ72" s="124">
        <f>('Executive_Summary(Worst)'!$I69/12)*(1+Expense_Increase3)^(EJ$3-1)</f>
        <v>0</v>
      </c>
      <c r="EK72" s="124">
        <f>('Executive_Summary(Worst)'!$I69/12)*(1+Expense_Increase3)^(EK$3-1)</f>
        <v>0</v>
      </c>
      <c r="EL72" s="124">
        <f>('Executive_Summary(Worst)'!$I69/12)*(1+Expense_Increase3)^(EL$3-1)</f>
        <v>0</v>
      </c>
      <c r="EM72" s="124">
        <f>('Executive_Summary(Worst)'!$I69/12)*(1+Expense_Increase3)^(EM$3-1)</f>
        <v>0</v>
      </c>
      <c r="EN72" s="124">
        <f>('Executive_Summary(Worst)'!$I69/12)*(1+Expense_Increase3)^(EN$3-1)</f>
        <v>0</v>
      </c>
      <c r="EO72" s="124">
        <f>('Executive_Summary(Worst)'!$I69/12)*(1+Expense_Increase3)^(EO$3-1)</f>
        <v>0</v>
      </c>
      <c r="EP72" s="124">
        <f>('Executive_Summary(Worst)'!$I69/12)*(1+Expense_Increase3)^(EP$3-1)</f>
        <v>0</v>
      </c>
      <c r="EQ72" s="27"/>
    </row>
    <row r="73" spans="1:147" ht="15.75" customHeight="1" x14ac:dyDescent="0.2">
      <c r="B73" s="160" t="str">
        <f>Executive_Summary!F70</f>
        <v>Reserves:</v>
      </c>
      <c r="Z73" s="3"/>
      <c r="AA73" s="124">
        <f>('Executive_Summary(Worst)'!$I70/12)*(1+Expense_Increase3)^(AA$3-1)</f>
        <v>0</v>
      </c>
      <c r="AB73" s="124">
        <f>('Executive_Summary(Worst)'!$I70/12)*(1+Expense_Increase3)^(AB$3-1)</f>
        <v>0</v>
      </c>
      <c r="AC73" s="124">
        <f>('Executive_Summary(Worst)'!$I70/12)*(1+Expense_Increase3)^(AC$3-1)</f>
        <v>0</v>
      </c>
      <c r="AD73" s="124">
        <f>('Executive_Summary(Worst)'!$I70/12)*(1+Expense_Increase3)^(AD$3-1)</f>
        <v>0</v>
      </c>
      <c r="AE73" s="124">
        <f>('Executive_Summary(Worst)'!$I70/12)*(1+Expense_Increase3)^(AE$3-1)</f>
        <v>0</v>
      </c>
      <c r="AF73" s="124">
        <f>('Executive_Summary(Worst)'!$I70/12)*(1+Expense_Increase3)^(AF$3-1)</f>
        <v>0</v>
      </c>
      <c r="AG73" s="124">
        <f>('Executive_Summary(Worst)'!$I70/12)*(1+Expense_Increase3)^(AG$3-1)</f>
        <v>0</v>
      </c>
      <c r="AH73" s="124">
        <f>('Executive_Summary(Worst)'!$I70/12)*(1+Expense_Increase3)^(AH$3-1)</f>
        <v>0</v>
      </c>
      <c r="AI73" s="124">
        <f>('Executive_Summary(Worst)'!$I70/12)*(1+Expense_Increase3)^(AI$3-1)</f>
        <v>0</v>
      </c>
      <c r="AJ73" s="124">
        <f>('Executive_Summary(Worst)'!$I70/12)*(1+Expense_Increase3)^(AJ$3-1)</f>
        <v>0</v>
      </c>
      <c r="AK73" s="124">
        <f>('Executive_Summary(Worst)'!$I70/12)*(1+Expense_Increase3)^(AK$3-1)</f>
        <v>0</v>
      </c>
      <c r="AL73" s="124">
        <f>('Executive_Summary(Worst)'!$I70/12)*(1+Expense_Increase3)^(AL$3-1)</f>
        <v>0</v>
      </c>
      <c r="AM73" s="124">
        <f>('Executive_Summary(Worst)'!$I70/12)*(1+Expense_Increase3)^(AM$3-1)</f>
        <v>0</v>
      </c>
      <c r="AN73" s="124">
        <f>('Executive_Summary(Worst)'!$I70/12)*(1+Expense_Increase3)^(AN$3-1)</f>
        <v>0</v>
      </c>
      <c r="AO73" s="124">
        <f>('Executive_Summary(Worst)'!$I70/12)*(1+Expense_Increase3)^(AO$3-1)</f>
        <v>0</v>
      </c>
      <c r="AP73" s="124">
        <f>('Executive_Summary(Worst)'!$I70/12)*(1+Expense_Increase3)^(AP$3-1)</f>
        <v>0</v>
      </c>
      <c r="AQ73" s="124">
        <f>('Executive_Summary(Worst)'!$I70/12)*(1+Expense_Increase3)^(AQ$3-1)</f>
        <v>0</v>
      </c>
      <c r="AR73" s="124">
        <f>('Executive_Summary(Worst)'!$I70/12)*(1+Expense_Increase3)^(AR$3-1)</f>
        <v>0</v>
      </c>
      <c r="AS73" s="124">
        <f>('Executive_Summary(Worst)'!$I70/12)*(1+Expense_Increase3)^(AS$3-1)</f>
        <v>0</v>
      </c>
      <c r="AT73" s="124">
        <f>('Executive_Summary(Worst)'!$I70/12)*(1+Expense_Increase3)^(AT$3-1)</f>
        <v>0</v>
      </c>
      <c r="AU73" s="124">
        <f>('Executive_Summary(Worst)'!$I70/12)*(1+Expense_Increase3)^(AU$3-1)</f>
        <v>0</v>
      </c>
      <c r="AV73" s="124">
        <f>('Executive_Summary(Worst)'!$I70/12)*(1+Expense_Increase3)^(AV$3-1)</f>
        <v>0</v>
      </c>
      <c r="AW73" s="124">
        <f>('Executive_Summary(Worst)'!$I70/12)*(1+Expense_Increase3)^(AW$3-1)</f>
        <v>0</v>
      </c>
      <c r="AX73" s="124">
        <f>('Executive_Summary(Worst)'!$I70/12)*(1+Expense_Increase3)^(AX$3-1)</f>
        <v>0</v>
      </c>
      <c r="AY73" s="124">
        <f>('Executive_Summary(Worst)'!$I70/12)*(1+Expense_Increase3)^(AY$3-1)</f>
        <v>0</v>
      </c>
      <c r="AZ73" s="124">
        <f>('Executive_Summary(Worst)'!$I70/12)*(1+Expense_Increase3)^(AZ$3-1)</f>
        <v>0</v>
      </c>
      <c r="BA73" s="124">
        <f>('Executive_Summary(Worst)'!$I70/12)*(1+Expense_Increase3)^(BA$3-1)</f>
        <v>0</v>
      </c>
      <c r="BB73" s="124">
        <f>('Executive_Summary(Worst)'!$I70/12)*(1+Expense_Increase3)^(BB$3-1)</f>
        <v>0</v>
      </c>
      <c r="BC73" s="124">
        <f>('Executive_Summary(Worst)'!$I70/12)*(1+Expense_Increase3)^(BC$3-1)</f>
        <v>0</v>
      </c>
      <c r="BD73" s="124">
        <f>('Executive_Summary(Worst)'!$I70/12)*(1+Expense_Increase3)^(BD$3-1)</f>
        <v>0</v>
      </c>
      <c r="BE73" s="124">
        <f>('Executive_Summary(Worst)'!$I70/12)*(1+Expense_Increase3)^(BE$3-1)</f>
        <v>0</v>
      </c>
      <c r="BF73" s="124">
        <f>('Executive_Summary(Worst)'!$I70/12)*(1+Expense_Increase3)^(BF$3-1)</f>
        <v>0</v>
      </c>
      <c r="BG73" s="124">
        <f>('Executive_Summary(Worst)'!$I70/12)*(1+Expense_Increase3)^(BG$3-1)</f>
        <v>0</v>
      </c>
      <c r="BH73" s="124">
        <f>('Executive_Summary(Worst)'!$I70/12)*(1+Expense_Increase3)^(BH$3-1)</f>
        <v>0</v>
      </c>
      <c r="BI73" s="124">
        <f>('Executive_Summary(Worst)'!$I70/12)*(1+Expense_Increase3)^(BI$3-1)</f>
        <v>0</v>
      </c>
      <c r="BJ73" s="124">
        <f>('Executive_Summary(Worst)'!$I70/12)*(1+Expense_Increase3)^(BJ$3-1)</f>
        <v>0</v>
      </c>
      <c r="BK73" s="124">
        <f>('Executive_Summary(Worst)'!$I70/12)*(1+Expense_Increase3)^(BK$3-1)</f>
        <v>0</v>
      </c>
      <c r="BL73" s="124">
        <f>('Executive_Summary(Worst)'!$I70/12)*(1+Expense_Increase3)^(BL$3-1)</f>
        <v>0</v>
      </c>
      <c r="BM73" s="124">
        <f>('Executive_Summary(Worst)'!$I70/12)*(1+Expense_Increase3)^(BM$3-1)</f>
        <v>0</v>
      </c>
      <c r="BN73" s="124">
        <f>('Executive_Summary(Worst)'!$I70/12)*(1+Expense_Increase3)^(BN$3-1)</f>
        <v>0</v>
      </c>
      <c r="BO73" s="124">
        <f>('Executive_Summary(Worst)'!$I70/12)*(1+Expense_Increase3)^(BO$3-1)</f>
        <v>0</v>
      </c>
      <c r="BP73" s="124">
        <f>('Executive_Summary(Worst)'!$I70/12)*(1+Expense_Increase3)^(BP$3-1)</f>
        <v>0</v>
      </c>
      <c r="BQ73" s="124">
        <f>('Executive_Summary(Worst)'!$I70/12)*(1+Expense_Increase3)^(BQ$3-1)</f>
        <v>0</v>
      </c>
      <c r="BR73" s="124">
        <f>('Executive_Summary(Worst)'!$I70/12)*(1+Expense_Increase3)^(BR$3-1)</f>
        <v>0</v>
      </c>
      <c r="BS73" s="124">
        <f>('Executive_Summary(Worst)'!$I70/12)*(1+Expense_Increase3)^(BS$3-1)</f>
        <v>0</v>
      </c>
      <c r="BT73" s="124">
        <f>('Executive_Summary(Worst)'!$I70/12)*(1+Expense_Increase3)^(BT$3-1)</f>
        <v>0</v>
      </c>
      <c r="BU73" s="124">
        <f>('Executive_Summary(Worst)'!$I70/12)*(1+Expense_Increase3)^(BU$3-1)</f>
        <v>0</v>
      </c>
      <c r="BV73" s="124">
        <f>('Executive_Summary(Worst)'!$I70/12)*(1+Expense_Increase3)^(BV$3-1)</f>
        <v>0</v>
      </c>
      <c r="BW73" s="124">
        <f>('Executive_Summary(Worst)'!$I70/12)*(1+Expense_Increase3)^(BW$3-1)</f>
        <v>0</v>
      </c>
      <c r="BX73" s="124">
        <f>('Executive_Summary(Worst)'!$I70/12)*(1+Expense_Increase3)^(BX$3-1)</f>
        <v>0</v>
      </c>
      <c r="BY73" s="124">
        <f>('Executive_Summary(Worst)'!$I70/12)*(1+Expense_Increase3)^(BY$3-1)</f>
        <v>0</v>
      </c>
      <c r="BZ73" s="124">
        <f>('Executive_Summary(Worst)'!$I70/12)*(1+Expense_Increase3)^(BZ$3-1)</f>
        <v>0</v>
      </c>
      <c r="CA73" s="124">
        <f>('Executive_Summary(Worst)'!$I70/12)*(1+Expense_Increase3)^(CA$3-1)</f>
        <v>0</v>
      </c>
      <c r="CB73" s="124">
        <f>('Executive_Summary(Worst)'!$I70/12)*(1+Expense_Increase3)^(CB$3-1)</f>
        <v>0</v>
      </c>
      <c r="CC73" s="124">
        <f>('Executive_Summary(Worst)'!$I70/12)*(1+Expense_Increase3)^(CC$3-1)</f>
        <v>0</v>
      </c>
      <c r="CD73" s="124">
        <f>('Executive_Summary(Worst)'!$I70/12)*(1+Expense_Increase3)^(CD$3-1)</f>
        <v>0</v>
      </c>
      <c r="CE73" s="124">
        <f>('Executive_Summary(Worst)'!$I70/12)*(1+Expense_Increase3)^(CE$3-1)</f>
        <v>0</v>
      </c>
      <c r="CF73" s="124">
        <f>('Executive_Summary(Worst)'!$I70/12)*(1+Expense_Increase3)^(CF$3-1)</f>
        <v>0</v>
      </c>
      <c r="CG73" s="124">
        <f>('Executive_Summary(Worst)'!$I70/12)*(1+Expense_Increase3)^(CG$3-1)</f>
        <v>0</v>
      </c>
      <c r="CH73" s="124">
        <f>('Executive_Summary(Worst)'!$I70/12)*(1+Expense_Increase3)^(CH$3-1)</f>
        <v>0</v>
      </c>
      <c r="CI73" s="124">
        <f>('Executive_Summary(Worst)'!$I70/12)*(1+Expense_Increase3)^(CI$3-1)</f>
        <v>0</v>
      </c>
      <c r="CJ73" s="124">
        <f>('Executive_Summary(Worst)'!$I70/12)*(1+Expense_Increase3)^(CJ$3-1)</f>
        <v>0</v>
      </c>
      <c r="CK73" s="124">
        <f>('Executive_Summary(Worst)'!$I70/12)*(1+Expense_Increase3)^(CK$3-1)</f>
        <v>0</v>
      </c>
      <c r="CL73" s="124">
        <f>('Executive_Summary(Worst)'!$I70/12)*(1+Expense_Increase3)^(CL$3-1)</f>
        <v>0</v>
      </c>
      <c r="CM73" s="124">
        <f>('Executive_Summary(Worst)'!$I70/12)*(1+Expense_Increase3)^(CM$3-1)</f>
        <v>0</v>
      </c>
      <c r="CN73" s="124">
        <f>('Executive_Summary(Worst)'!$I70/12)*(1+Expense_Increase3)^(CN$3-1)</f>
        <v>0</v>
      </c>
      <c r="CO73" s="124">
        <f>('Executive_Summary(Worst)'!$I70/12)*(1+Expense_Increase3)^(CO$3-1)</f>
        <v>0</v>
      </c>
      <c r="CP73" s="124">
        <f>('Executive_Summary(Worst)'!$I70/12)*(1+Expense_Increase3)^(CP$3-1)</f>
        <v>0</v>
      </c>
      <c r="CQ73" s="124">
        <f>('Executive_Summary(Worst)'!$I70/12)*(1+Expense_Increase3)^(CQ$3-1)</f>
        <v>0</v>
      </c>
      <c r="CR73" s="124">
        <f>('Executive_Summary(Worst)'!$I70/12)*(1+Expense_Increase3)^(CR$3-1)</f>
        <v>0</v>
      </c>
      <c r="CS73" s="124">
        <f>('Executive_Summary(Worst)'!$I70/12)*(1+Expense_Increase3)^(CS$3-1)</f>
        <v>0</v>
      </c>
      <c r="CT73" s="124">
        <f>('Executive_Summary(Worst)'!$I70/12)*(1+Expense_Increase3)^(CT$3-1)</f>
        <v>0</v>
      </c>
      <c r="CU73" s="124">
        <f>('Executive_Summary(Worst)'!$I70/12)*(1+Expense_Increase3)^(CU$3-1)</f>
        <v>0</v>
      </c>
      <c r="CV73" s="124">
        <f>('Executive_Summary(Worst)'!$I70/12)*(1+Expense_Increase3)^(CV$3-1)</f>
        <v>0</v>
      </c>
      <c r="CW73" s="124">
        <f>('Executive_Summary(Worst)'!$I70/12)*(1+Expense_Increase3)^(CW$3-1)</f>
        <v>0</v>
      </c>
      <c r="CX73" s="124">
        <f>('Executive_Summary(Worst)'!$I70/12)*(1+Expense_Increase3)^(CX$3-1)</f>
        <v>0</v>
      </c>
      <c r="CY73" s="124">
        <f>('Executive_Summary(Worst)'!$I70/12)*(1+Expense_Increase3)^(CY$3-1)</f>
        <v>0</v>
      </c>
      <c r="CZ73" s="124">
        <f>('Executive_Summary(Worst)'!$I70/12)*(1+Expense_Increase3)^(CZ$3-1)</f>
        <v>0</v>
      </c>
      <c r="DA73" s="124">
        <f>('Executive_Summary(Worst)'!$I70/12)*(1+Expense_Increase3)^(DA$3-1)</f>
        <v>0</v>
      </c>
      <c r="DB73" s="124">
        <f>('Executive_Summary(Worst)'!$I70/12)*(1+Expense_Increase3)^(DB$3-1)</f>
        <v>0</v>
      </c>
      <c r="DC73" s="124">
        <f>('Executive_Summary(Worst)'!$I70/12)*(1+Expense_Increase3)^(DC$3-1)</f>
        <v>0</v>
      </c>
      <c r="DD73" s="124">
        <f>('Executive_Summary(Worst)'!$I70/12)*(1+Expense_Increase3)^(DD$3-1)</f>
        <v>0</v>
      </c>
      <c r="DE73" s="124">
        <f>('Executive_Summary(Worst)'!$I70/12)*(1+Expense_Increase3)^(DE$3-1)</f>
        <v>0</v>
      </c>
      <c r="DF73" s="124">
        <f>('Executive_Summary(Worst)'!$I70/12)*(1+Expense_Increase3)^(DF$3-1)</f>
        <v>0</v>
      </c>
      <c r="DG73" s="124">
        <f>('Executive_Summary(Worst)'!$I70/12)*(1+Expense_Increase3)^(DG$3-1)</f>
        <v>0</v>
      </c>
      <c r="DH73" s="124">
        <f>('Executive_Summary(Worst)'!$I70/12)*(1+Expense_Increase3)^(DH$3-1)</f>
        <v>0</v>
      </c>
      <c r="DI73" s="124">
        <f>('Executive_Summary(Worst)'!$I70/12)*(1+Expense_Increase3)^(DI$3-1)</f>
        <v>0</v>
      </c>
      <c r="DJ73" s="124">
        <f>('Executive_Summary(Worst)'!$I70/12)*(1+Expense_Increase3)^(DJ$3-1)</f>
        <v>0</v>
      </c>
      <c r="DK73" s="124">
        <f>('Executive_Summary(Worst)'!$I70/12)*(1+Expense_Increase3)^(DK$3-1)</f>
        <v>0</v>
      </c>
      <c r="DL73" s="124">
        <f>('Executive_Summary(Worst)'!$I70/12)*(1+Expense_Increase3)^(DL$3-1)</f>
        <v>0</v>
      </c>
      <c r="DM73" s="124">
        <f>('Executive_Summary(Worst)'!$I70/12)*(1+Expense_Increase3)^(DM$3-1)</f>
        <v>0</v>
      </c>
      <c r="DN73" s="124">
        <f>('Executive_Summary(Worst)'!$I70/12)*(1+Expense_Increase3)^(DN$3-1)</f>
        <v>0</v>
      </c>
      <c r="DO73" s="124">
        <f>('Executive_Summary(Worst)'!$I70/12)*(1+Expense_Increase3)^(DO$3-1)</f>
        <v>0</v>
      </c>
      <c r="DP73" s="124">
        <f>('Executive_Summary(Worst)'!$I70/12)*(1+Expense_Increase3)^(DP$3-1)</f>
        <v>0</v>
      </c>
      <c r="DQ73" s="124">
        <f>('Executive_Summary(Worst)'!$I70/12)*(1+Expense_Increase3)^(DQ$3-1)</f>
        <v>0</v>
      </c>
      <c r="DR73" s="124">
        <f>('Executive_Summary(Worst)'!$I70/12)*(1+Expense_Increase3)^(DR$3-1)</f>
        <v>0</v>
      </c>
      <c r="DS73" s="124">
        <f>('Executive_Summary(Worst)'!$I70/12)*(1+Expense_Increase3)^(DS$3-1)</f>
        <v>0</v>
      </c>
      <c r="DT73" s="124">
        <f>('Executive_Summary(Worst)'!$I70/12)*(1+Expense_Increase3)^(DT$3-1)</f>
        <v>0</v>
      </c>
      <c r="DU73" s="124">
        <f>('Executive_Summary(Worst)'!$I70/12)*(1+Expense_Increase3)^(DU$3-1)</f>
        <v>0</v>
      </c>
      <c r="DV73" s="124">
        <f>('Executive_Summary(Worst)'!$I70/12)*(1+Expense_Increase3)^(DV$3-1)</f>
        <v>0</v>
      </c>
      <c r="DW73" s="124">
        <f>('Executive_Summary(Worst)'!$I70/12)*(1+Expense_Increase3)^(DW$3-1)</f>
        <v>0</v>
      </c>
      <c r="DX73" s="124">
        <f>('Executive_Summary(Worst)'!$I70/12)*(1+Expense_Increase3)^(DX$3-1)</f>
        <v>0</v>
      </c>
      <c r="DY73" s="124">
        <f>('Executive_Summary(Worst)'!$I70/12)*(1+Expense_Increase3)^(DY$3-1)</f>
        <v>0</v>
      </c>
      <c r="DZ73" s="124">
        <f>('Executive_Summary(Worst)'!$I70/12)*(1+Expense_Increase3)^(DZ$3-1)</f>
        <v>0</v>
      </c>
      <c r="EA73" s="124">
        <f>('Executive_Summary(Worst)'!$I70/12)*(1+Expense_Increase3)^(EA$3-1)</f>
        <v>0</v>
      </c>
      <c r="EB73" s="124">
        <f>('Executive_Summary(Worst)'!$I70/12)*(1+Expense_Increase3)^(EB$3-1)</f>
        <v>0</v>
      </c>
      <c r="EC73" s="124">
        <f>('Executive_Summary(Worst)'!$I70/12)*(1+Expense_Increase3)^(EC$3-1)</f>
        <v>0</v>
      </c>
      <c r="ED73" s="124">
        <f>('Executive_Summary(Worst)'!$I70/12)*(1+Expense_Increase3)^(ED$3-1)</f>
        <v>0</v>
      </c>
      <c r="EE73" s="124">
        <f>('Executive_Summary(Worst)'!$I70/12)*(1+Expense_Increase3)^(EE$3-1)</f>
        <v>0</v>
      </c>
      <c r="EF73" s="124">
        <f>('Executive_Summary(Worst)'!$I70/12)*(1+Expense_Increase3)^(EF$3-1)</f>
        <v>0</v>
      </c>
      <c r="EG73" s="124">
        <f>('Executive_Summary(Worst)'!$I70/12)*(1+Expense_Increase3)^(EG$3-1)</f>
        <v>0</v>
      </c>
      <c r="EH73" s="124">
        <f>('Executive_Summary(Worst)'!$I70/12)*(1+Expense_Increase3)^(EH$3-1)</f>
        <v>0</v>
      </c>
      <c r="EI73" s="124">
        <f>('Executive_Summary(Worst)'!$I70/12)*(1+Expense_Increase3)^(EI$3-1)</f>
        <v>0</v>
      </c>
      <c r="EJ73" s="124">
        <f>('Executive_Summary(Worst)'!$I70/12)*(1+Expense_Increase3)^(EJ$3-1)</f>
        <v>0</v>
      </c>
      <c r="EK73" s="124">
        <f>('Executive_Summary(Worst)'!$I70/12)*(1+Expense_Increase3)^(EK$3-1)</f>
        <v>0</v>
      </c>
      <c r="EL73" s="124">
        <f>('Executive_Summary(Worst)'!$I70/12)*(1+Expense_Increase3)^(EL$3-1)</f>
        <v>0</v>
      </c>
      <c r="EM73" s="124">
        <f>('Executive_Summary(Worst)'!$I70/12)*(1+Expense_Increase3)^(EM$3-1)</f>
        <v>0</v>
      </c>
      <c r="EN73" s="124">
        <f>('Executive_Summary(Worst)'!$I70/12)*(1+Expense_Increase3)^(EN$3-1)</f>
        <v>0</v>
      </c>
      <c r="EO73" s="124">
        <f>('Executive_Summary(Worst)'!$I70/12)*(1+Expense_Increase3)^(EO$3-1)</f>
        <v>0</v>
      </c>
      <c r="EP73" s="124">
        <f>('Executive_Summary(Worst)'!$I70/12)*(1+Expense_Increase3)^(EP$3-1)</f>
        <v>0</v>
      </c>
      <c r="EQ73" s="27"/>
    </row>
    <row r="74" spans="1:147" ht="15.75" customHeight="1" x14ac:dyDescent="0.2">
      <c r="B74" s="161" t="str">
        <f>Executive_Summary!F71</f>
        <v xml:space="preserve">Reserves </v>
      </c>
      <c r="Z74" s="3"/>
      <c r="AA74" s="124">
        <f>('Executive_Summary(Worst)'!$I71/12)*(1+Expense_Increase3)^(AA$3-1)</f>
        <v>550</v>
      </c>
      <c r="AB74" s="124">
        <f>('Executive_Summary(Worst)'!$I71/12)*(1+Expense_Increase3)^(AB$3-1)</f>
        <v>550</v>
      </c>
      <c r="AC74" s="124">
        <f>('Executive_Summary(Worst)'!$I71/12)*(1+Expense_Increase3)^(AC$3-1)</f>
        <v>550</v>
      </c>
      <c r="AD74" s="124">
        <f>('Executive_Summary(Worst)'!$I71/12)*(1+Expense_Increase3)^(AD$3-1)</f>
        <v>550</v>
      </c>
      <c r="AE74" s="124">
        <f>('Executive_Summary(Worst)'!$I71/12)*(1+Expense_Increase3)^(AE$3-1)</f>
        <v>550</v>
      </c>
      <c r="AF74" s="124">
        <f>('Executive_Summary(Worst)'!$I71/12)*(1+Expense_Increase3)^(AF$3-1)</f>
        <v>550</v>
      </c>
      <c r="AG74" s="124">
        <f>('Executive_Summary(Worst)'!$I71/12)*(1+Expense_Increase3)^(AG$3-1)</f>
        <v>550</v>
      </c>
      <c r="AH74" s="124">
        <f>('Executive_Summary(Worst)'!$I71/12)*(1+Expense_Increase3)^(AH$3-1)</f>
        <v>550</v>
      </c>
      <c r="AI74" s="124">
        <f>('Executive_Summary(Worst)'!$I71/12)*(1+Expense_Increase3)^(AI$3-1)</f>
        <v>550</v>
      </c>
      <c r="AJ74" s="124">
        <f>('Executive_Summary(Worst)'!$I71/12)*(1+Expense_Increase3)^(AJ$3-1)</f>
        <v>550</v>
      </c>
      <c r="AK74" s="124">
        <f>('Executive_Summary(Worst)'!$I71/12)*(1+Expense_Increase3)^(AK$3-1)</f>
        <v>550</v>
      </c>
      <c r="AL74" s="124">
        <f>('Executive_Summary(Worst)'!$I71/12)*(1+Expense_Increase3)^(AL$3-1)</f>
        <v>550</v>
      </c>
      <c r="AM74" s="124">
        <f>('Executive_Summary(Worst)'!$I71/12)*(1+Expense_Increase3)^(AM$3-1)</f>
        <v>563.75</v>
      </c>
      <c r="AN74" s="124">
        <f>('Executive_Summary(Worst)'!$I71/12)*(1+Expense_Increase3)^(AN$3-1)</f>
        <v>563.75</v>
      </c>
      <c r="AO74" s="124">
        <f>('Executive_Summary(Worst)'!$I71/12)*(1+Expense_Increase3)^(AO$3-1)</f>
        <v>563.75</v>
      </c>
      <c r="AP74" s="124">
        <f>('Executive_Summary(Worst)'!$I71/12)*(1+Expense_Increase3)^(AP$3-1)</f>
        <v>563.75</v>
      </c>
      <c r="AQ74" s="124">
        <f>('Executive_Summary(Worst)'!$I71/12)*(1+Expense_Increase3)^(AQ$3-1)</f>
        <v>563.75</v>
      </c>
      <c r="AR74" s="124">
        <f>('Executive_Summary(Worst)'!$I71/12)*(1+Expense_Increase3)^(AR$3-1)</f>
        <v>563.75</v>
      </c>
      <c r="AS74" s="124">
        <f>('Executive_Summary(Worst)'!$I71/12)*(1+Expense_Increase3)^(AS$3-1)</f>
        <v>563.75</v>
      </c>
      <c r="AT74" s="124">
        <f>('Executive_Summary(Worst)'!$I71/12)*(1+Expense_Increase3)^(AT$3-1)</f>
        <v>563.75</v>
      </c>
      <c r="AU74" s="124">
        <f>('Executive_Summary(Worst)'!$I71/12)*(1+Expense_Increase3)^(AU$3-1)</f>
        <v>563.75</v>
      </c>
      <c r="AV74" s="124">
        <f>('Executive_Summary(Worst)'!$I71/12)*(1+Expense_Increase3)^(AV$3-1)</f>
        <v>563.75</v>
      </c>
      <c r="AW74" s="124">
        <f>('Executive_Summary(Worst)'!$I71/12)*(1+Expense_Increase3)^(AW$3-1)</f>
        <v>563.75</v>
      </c>
      <c r="AX74" s="124">
        <f>('Executive_Summary(Worst)'!$I71/12)*(1+Expense_Increase3)^(AX$3-1)</f>
        <v>563.75</v>
      </c>
      <c r="AY74" s="124">
        <f>('Executive_Summary(Worst)'!$I71/12)*(1+Expense_Increase3)^(AY$3-1)</f>
        <v>577.84375</v>
      </c>
      <c r="AZ74" s="124">
        <f>('Executive_Summary(Worst)'!$I71/12)*(1+Expense_Increase3)^(AZ$3-1)</f>
        <v>577.84375</v>
      </c>
      <c r="BA74" s="124">
        <f>('Executive_Summary(Worst)'!$I71/12)*(1+Expense_Increase3)^(BA$3-1)</f>
        <v>577.84375</v>
      </c>
      <c r="BB74" s="124">
        <f>('Executive_Summary(Worst)'!$I71/12)*(1+Expense_Increase3)^(BB$3-1)</f>
        <v>577.84375</v>
      </c>
      <c r="BC74" s="124">
        <f>('Executive_Summary(Worst)'!$I71/12)*(1+Expense_Increase3)^(BC$3-1)</f>
        <v>577.84375</v>
      </c>
      <c r="BD74" s="124">
        <f>('Executive_Summary(Worst)'!$I71/12)*(1+Expense_Increase3)^(BD$3-1)</f>
        <v>577.84375</v>
      </c>
      <c r="BE74" s="124">
        <f>('Executive_Summary(Worst)'!$I71/12)*(1+Expense_Increase3)^(BE$3-1)</f>
        <v>577.84375</v>
      </c>
      <c r="BF74" s="124">
        <f>('Executive_Summary(Worst)'!$I71/12)*(1+Expense_Increase3)^(BF$3-1)</f>
        <v>577.84375</v>
      </c>
      <c r="BG74" s="124">
        <f>('Executive_Summary(Worst)'!$I71/12)*(1+Expense_Increase3)^(BG$3-1)</f>
        <v>577.84375</v>
      </c>
      <c r="BH74" s="124">
        <f>('Executive_Summary(Worst)'!$I71/12)*(1+Expense_Increase3)^(BH$3-1)</f>
        <v>577.84375</v>
      </c>
      <c r="BI74" s="124">
        <f>('Executive_Summary(Worst)'!$I71/12)*(1+Expense_Increase3)^(BI$3-1)</f>
        <v>577.84375</v>
      </c>
      <c r="BJ74" s="124">
        <f>('Executive_Summary(Worst)'!$I71/12)*(1+Expense_Increase3)^(BJ$3-1)</f>
        <v>577.84375</v>
      </c>
      <c r="BK74" s="124">
        <f>('Executive_Summary(Worst)'!$I71/12)*(1+Expense_Increase3)^(BK$3-1)</f>
        <v>592.28984374999993</v>
      </c>
      <c r="BL74" s="124">
        <f>('Executive_Summary(Worst)'!$I71/12)*(1+Expense_Increase3)^(BL$3-1)</f>
        <v>592.28984374999993</v>
      </c>
      <c r="BM74" s="124">
        <f>('Executive_Summary(Worst)'!$I71/12)*(1+Expense_Increase3)^(BM$3-1)</f>
        <v>592.28984374999993</v>
      </c>
      <c r="BN74" s="124">
        <f>('Executive_Summary(Worst)'!$I71/12)*(1+Expense_Increase3)^(BN$3-1)</f>
        <v>592.28984374999993</v>
      </c>
      <c r="BO74" s="124">
        <f>('Executive_Summary(Worst)'!$I71/12)*(1+Expense_Increase3)^(BO$3-1)</f>
        <v>592.28984374999993</v>
      </c>
      <c r="BP74" s="124">
        <f>('Executive_Summary(Worst)'!$I71/12)*(1+Expense_Increase3)^(BP$3-1)</f>
        <v>592.28984374999993</v>
      </c>
      <c r="BQ74" s="124">
        <f>('Executive_Summary(Worst)'!$I71/12)*(1+Expense_Increase3)^(BQ$3-1)</f>
        <v>592.28984374999993</v>
      </c>
      <c r="BR74" s="124">
        <f>('Executive_Summary(Worst)'!$I71/12)*(1+Expense_Increase3)^(BR$3-1)</f>
        <v>592.28984374999993</v>
      </c>
      <c r="BS74" s="124">
        <f>('Executive_Summary(Worst)'!$I71/12)*(1+Expense_Increase3)^(BS$3-1)</f>
        <v>592.28984374999993</v>
      </c>
      <c r="BT74" s="124">
        <f>('Executive_Summary(Worst)'!$I71/12)*(1+Expense_Increase3)^(BT$3-1)</f>
        <v>592.28984374999993</v>
      </c>
      <c r="BU74" s="124">
        <f>('Executive_Summary(Worst)'!$I71/12)*(1+Expense_Increase3)^(BU$3-1)</f>
        <v>592.28984374999993</v>
      </c>
      <c r="BV74" s="124">
        <f>('Executive_Summary(Worst)'!$I71/12)*(1+Expense_Increase3)^(BV$3-1)</f>
        <v>592.28984374999993</v>
      </c>
      <c r="BW74" s="124">
        <f>('Executive_Summary(Worst)'!$I71/12)*(1+Expense_Increase3)^(BW$3-1)</f>
        <v>607.09708984374993</v>
      </c>
      <c r="BX74" s="124">
        <f>('Executive_Summary(Worst)'!$I71/12)*(1+Expense_Increase3)^(BX$3-1)</f>
        <v>607.09708984374993</v>
      </c>
      <c r="BY74" s="124">
        <f>('Executive_Summary(Worst)'!$I71/12)*(1+Expense_Increase3)^(BY$3-1)</f>
        <v>607.09708984374993</v>
      </c>
      <c r="BZ74" s="124">
        <f>('Executive_Summary(Worst)'!$I71/12)*(1+Expense_Increase3)^(BZ$3-1)</f>
        <v>607.09708984374993</v>
      </c>
      <c r="CA74" s="124">
        <f>('Executive_Summary(Worst)'!$I71/12)*(1+Expense_Increase3)^(CA$3-1)</f>
        <v>607.09708984374993</v>
      </c>
      <c r="CB74" s="124">
        <f>('Executive_Summary(Worst)'!$I71/12)*(1+Expense_Increase3)^(CB$3-1)</f>
        <v>607.09708984374993</v>
      </c>
      <c r="CC74" s="124">
        <f>('Executive_Summary(Worst)'!$I71/12)*(1+Expense_Increase3)^(CC$3-1)</f>
        <v>607.09708984374993</v>
      </c>
      <c r="CD74" s="124">
        <f>('Executive_Summary(Worst)'!$I71/12)*(1+Expense_Increase3)^(CD$3-1)</f>
        <v>607.09708984374993</v>
      </c>
      <c r="CE74" s="124">
        <f>('Executive_Summary(Worst)'!$I71/12)*(1+Expense_Increase3)^(CE$3-1)</f>
        <v>607.09708984374993</v>
      </c>
      <c r="CF74" s="124">
        <f>('Executive_Summary(Worst)'!$I71/12)*(1+Expense_Increase3)^(CF$3-1)</f>
        <v>607.09708984374993</v>
      </c>
      <c r="CG74" s="124">
        <f>('Executive_Summary(Worst)'!$I71/12)*(1+Expense_Increase3)^(CG$3-1)</f>
        <v>607.09708984374993</v>
      </c>
      <c r="CH74" s="124">
        <f>('Executive_Summary(Worst)'!$I71/12)*(1+Expense_Increase3)^(CH$3-1)</f>
        <v>607.09708984374993</v>
      </c>
      <c r="CI74" s="124">
        <f>('Executive_Summary(Worst)'!$I71/12)*(1+Expense_Increase3)^(CI$3-1)</f>
        <v>622.27451708984358</v>
      </c>
      <c r="CJ74" s="124">
        <f>('Executive_Summary(Worst)'!$I71/12)*(1+Expense_Increase3)^(CJ$3-1)</f>
        <v>622.27451708984358</v>
      </c>
      <c r="CK74" s="124">
        <f>('Executive_Summary(Worst)'!$I71/12)*(1+Expense_Increase3)^(CK$3-1)</f>
        <v>622.27451708984358</v>
      </c>
      <c r="CL74" s="124">
        <f>('Executive_Summary(Worst)'!$I71/12)*(1+Expense_Increase3)^(CL$3-1)</f>
        <v>622.27451708984358</v>
      </c>
      <c r="CM74" s="124">
        <f>('Executive_Summary(Worst)'!$I71/12)*(1+Expense_Increase3)^(CM$3-1)</f>
        <v>622.27451708984358</v>
      </c>
      <c r="CN74" s="124">
        <f>('Executive_Summary(Worst)'!$I71/12)*(1+Expense_Increase3)^(CN$3-1)</f>
        <v>622.27451708984358</v>
      </c>
      <c r="CO74" s="124">
        <f>('Executive_Summary(Worst)'!$I71/12)*(1+Expense_Increase3)^(CO$3-1)</f>
        <v>622.27451708984358</v>
      </c>
      <c r="CP74" s="124">
        <f>('Executive_Summary(Worst)'!$I71/12)*(1+Expense_Increase3)^(CP$3-1)</f>
        <v>622.27451708984358</v>
      </c>
      <c r="CQ74" s="124">
        <f>('Executive_Summary(Worst)'!$I71/12)*(1+Expense_Increase3)^(CQ$3-1)</f>
        <v>622.27451708984358</v>
      </c>
      <c r="CR74" s="124">
        <f>('Executive_Summary(Worst)'!$I71/12)*(1+Expense_Increase3)^(CR$3-1)</f>
        <v>622.27451708984358</v>
      </c>
      <c r="CS74" s="124">
        <f>('Executive_Summary(Worst)'!$I71/12)*(1+Expense_Increase3)^(CS$3-1)</f>
        <v>622.27451708984358</v>
      </c>
      <c r="CT74" s="124">
        <f>('Executive_Summary(Worst)'!$I71/12)*(1+Expense_Increase3)^(CT$3-1)</f>
        <v>622.27451708984358</v>
      </c>
      <c r="CU74" s="124">
        <f>('Executive_Summary(Worst)'!$I71/12)*(1+Expense_Increase3)^(CU$3-1)</f>
        <v>637.8313800170896</v>
      </c>
      <c r="CV74" s="124">
        <f>('Executive_Summary(Worst)'!$I71/12)*(1+Expense_Increase3)^(CV$3-1)</f>
        <v>637.8313800170896</v>
      </c>
      <c r="CW74" s="124">
        <f>('Executive_Summary(Worst)'!$I71/12)*(1+Expense_Increase3)^(CW$3-1)</f>
        <v>637.8313800170896</v>
      </c>
      <c r="CX74" s="124">
        <f>('Executive_Summary(Worst)'!$I71/12)*(1+Expense_Increase3)^(CX$3-1)</f>
        <v>637.8313800170896</v>
      </c>
      <c r="CY74" s="124">
        <f>('Executive_Summary(Worst)'!$I71/12)*(1+Expense_Increase3)^(CY$3-1)</f>
        <v>637.8313800170896</v>
      </c>
      <c r="CZ74" s="124">
        <f>('Executive_Summary(Worst)'!$I71/12)*(1+Expense_Increase3)^(CZ$3-1)</f>
        <v>637.8313800170896</v>
      </c>
      <c r="DA74" s="124">
        <f>('Executive_Summary(Worst)'!$I71/12)*(1+Expense_Increase3)^(DA$3-1)</f>
        <v>637.8313800170896</v>
      </c>
      <c r="DB74" s="124">
        <f>('Executive_Summary(Worst)'!$I71/12)*(1+Expense_Increase3)^(DB$3-1)</f>
        <v>637.8313800170896</v>
      </c>
      <c r="DC74" s="124">
        <f>('Executive_Summary(Worst)'!$I71/12)*(1+Expense_Increase3)^(DC$3-1)</f>
        <v>637.8313800170896</v>
      </c>
      <c r="DD74" s="124">
        <f>('Executive_Summary(Worst)'!$I71/12)*(1+Expense_Increase3)^(DD$3-1)</f>
        <v>637.8313800170896</v>
      </c>
      <c r="DE74" s="124">
        <f>('Executive_Summary(Worst)'!$I71/12)*(1+Expense_Increase3)^(DE$3-1)</f>
        <v>637.8313800170896</v>
      </c>
      <c r="DF74" s="124">
        <f>('Executive_Summary(Worst)'!$I71/12)*(1+Expense_Increase3)^(DF$3-1)</f>
        <v>637.8313800170896</v>
      </c>
      <c r="DG74" s="124">
        <f>('Executive_Summary(Worst)'!$I71/12)*(1+Expense_Increase3)^(DG$3-1)</f>
        <v>653.77716451751689</v>
      </c>
      <c r="DH74" s="124">
        <f>('Executive_Summary(Worst)'!$I71/12)*(1+Expense_Increase3)^(DH$3-1)</f>
        <v>653.77716451751689</v>
      </c>
      <c r="DI74" s="124">
        <f>('Executive_Summary(Worst)'!$I71/12)*(1+Expense_Increase3)^(DI$3-1)</f>
        <v>653.77716451751689</v>
      </c>
      <c r="DJ74" s="124">
        <f>('Executive_Summary(Worst)'!$I71/12)*(1+Expense_Increase3)^(DJ$3-1)</f>
        <v>653.77716451751689</v>
      </c>
      <c r="DK74" s="124">
        <f>('Executive_Summary(Worst)'!$I71/12)*(1+Expense_Increase3)^(DK$3-1)</f>
        <v>653.77716451751689</v>
      </c>
      <c r="DL74" s="124">
        <f>('Executive_Summary(Worst)'!$I71/12)*(1+Expense_Increase3)^(DL$3-1)</f>
        <v>653.77716451751689</v>
      </c>
      <c r="DM74" s="124">
        <f>('Executive_Summary(Worst)'!$I71/12)*(1+Expense_Increase3)^(DM$3-1)</f>
        <v>653.77716451751689</v>
      </c>
      <c r="DN74" s="124">
        <f>('Executive_Summary(Worst)'!$I71/12)*(1+Expense_Increase3)^(DN$3-1)</f>
        <v>653.77716451751689</v>
      </c>
      <c r="DO74" s="124">
        <f>('Executive_Summary(Worst)'!$I71/12)*(1+Expense_Increase3)^(DO$3-1)</f>
        <v>653.77716451751689</v>
      </c>
      <c r="DP74" s="124">
        <f>('Executive_Summary(Worst)'!$I71/12)*(1+Expense_Increase3)^(DP$3-1)</f>
        <v>653.77716451751689</v>
      </c>
      <c r="DQ74" s="124">
        <f>('Executive_Summary(Worst)'!$I71/12)*(1+Expense_Increase3)^(DQ$3-1)</f>
        <v>653.77716451751689</v>
      </c>
      <c r="DR74" s="124">
        <f>('Executive_Summary(Worst)'!$I71/12)*(1+Expense_Increase3)^(DR$3-1)</f>
        <v>653.77716451751689</v>
      </c>
      <c r="DS74" s="124">
        <f>('Executive_Summary(Worst)'!$I71/12)*(1+Expense_Increase3)^(DS$3-1)</f>
        <v>670.12159363045475</v>
      </c>
      <c r="DT74" s="124">
        <f>('Executive_Summary(Worst)'!$I71/12)*(1+Expense_Increase3)^(DT$3-1)</f>
        <v>670.12159363045475</v>
      </c>
      <c r="DU74" s="124">
        <f>('Executive_Summary(Worst)'!$I71/12)*(1+Expense_Increase3)^(DU$3-1)</f>
        <v>670.12159363045475</v>
      </c>
      <c r="DV74" s="124">
        <f>('Executive_Summary(Worst)'!$I71/12)*(1+Expense_Increase3)^(DV$3-1)</f>
        <v>670.12159363045475</v>
      </c>
      <c r="DW74" s="124">
        <f>('Executive_Summary(Worst)'!$I71/12)*(1+Expense_Increase3)^(DW$3-1)</f>
        <v>670.12159363045475</v>
      </c>
      <c r="DX74" s="124">
        <f>('Executive_Summary(Worst)'!$I71/12)*(1+Expense_Increase3)^(DX$3-1)</f>
        <v>670.12159363045475</v>
      </c>
      <c r="DY74" s="124">
        <f>('Executive_Summary(Worst)'!$I71/12)*(1+Expense_Increase3)^(DY$3-1)</f>
        <v>670.12159363045475</v>
      </c>
      <c r="DZ74" s="124">
        <f>('Executive_Summary(Worst)'!$I71/12)*(1+Expense_Increase3)^(DZ$3-1)</f>
        <v>670.12159363045475</v>
      </c>
      <c r="EA74" s="124">
        <f>('Executive_Summary(Worst)'!$I71/12)*(1+Expense_Increase3)^(EA$3-1)</f>
        <v>670.12159363045475</v>
      </c>
      <c r="EB74" s="124">
        <f>('Executive_Summary(Worst)'!$I71/12)*(1+Expense_Increase3)^(EB$3-1)</f>
        <v>670.12159363045475</v>
      </c>
      <c r="EC74" s="124">
        <f>('Executive_Summary(Worst)'!$I71/12)*(1+Expense_Increase3)^(EC$3-1)</f>
        <v>670.12159363045475</v>
      </c>
      <c r="ED74" s="124">
        <f>('Executive_Summary(Worst)'!$I71/12)*(1+Expense_Increase3)^(ED$3-1)</f>
        <v>670.12159363045475</v>
      </c>
      <c r="EE74" s="124">
        <f>('Executive_Summary(Worst)'!$I71/12)*(1+Expense_Increase3)^(EE$3-1)</f>
        <v>686.87463347121604</v>
      </c>
      <c r="EF74" s="124">
        <f>('Executive_Summary(Worst)'!$I71/12)*(1+Expense_Increase3)^(EF$3-1)</f>
        <v>686.87463347121604</v>
      </c>
      <c r="EG74" s="124">
        <f>('Executive_Summary(Worst)'!$I71/12)*(1+Expense_Increase3)^(EG$3-1)</f>
        <v>686.87463347121604</v>
      </c>
      <c r="EH74" s="124">
        <f>('Executive_Summary(Worst)'!$I71/12)*(1+Expense_Increase3)^(EH$3-1)</f>
        <v>686.87463347121604</v>
      </c>
      <c r="EI74" s="124">
        <f>('Executive_Summary(Worst)'!$I71/12)*(1+Expense_Increase3)^(EI$3-1)</f>
        <v>686.87463347121604</v>
      </c>
      <c r="EJ74" s="124">
        <f>('Executive_Summary(Worst)'!$I71/12)*(1+Expense_Increase3)^(EJ$3-1)</f>
        <v>686.87463347121604</v>
      </c>
      <c r="EK74" s="124">
        <f>('Executive_Summary(Worst)'!$I71/12)*(1+Expense_Increase3)^(EK$3-1)</f>
        <v>686.87463347121604</v>
      </c>
      <c r="EL74" s="124">
        <f>('Executive_Summary(Worst)'!$I71/12)*(1+Expense_Increase3)^(EL$3-1)</f>
        <v>686.87463347121604</v>
      </c>
      <c r="EM74" s="124">
        <f>('Executive_Summary(Worst)'!$I71/12)*(1+Expense_Increase3)^(EM$3-1)</f>
        <v>686.87463347121604</v>
      </c>
      <c r="EN74" s="124">
        <f>('Executive_Summary(Worst)'!$I71/12)*(1+Expense_Increase3)^(EN$3-1)</f>
        <v>686.87463347121604</v>
      </c>
      <c r="EO74" s="124">
        <f>('Executive_Summary(Worst)'!$I71/12)*(1+Expense_Increase3)^(EO$3-1)</f>
        <v>686.87463347121604</v>
      </c>
      <c r="EP74" s="124">
        <f>('Executive_Summary(Worst)'!$I71/12)*(1+Expense_Increase3)^(EP$3-1)</f>
        <v>686.87463347121604</v>
      </c>
      <c r="EQ74" s="27"/>
    </row>
    <row r="75" spans="1:147" ht="15.75" customHeight="1" x14ac:dyDescent="0.2">
      <c r="A75" s="154"/>
      <c r="B75" s="154"/>
      <c r="C75" s="154" t="s">
        <v>177</v>
      </c>
      <c r="D75" s="154"/>
      <c r="E75" s="154"/>
      <c r="F75" s="154"/>
      <c r="G75" s="154"/>
      <c r="H75" s="154"/>
      <c r="I75" s="154"/>
      <c r="J75" s="154"/>
      <c r="K75" s="154"/>
      <c r="L75" s="154"/>
      <c r="M75" s="154"/>
      <c r="N75" s="154"/>
      <c r="O75" s="154"/>
      <c r="P75" s="154"/>
      <c r="Q75" s="154"/>
      <c r="R75" s="154"/>
      <c r="S75" s="154"/>
      <c r="T75" s="154"/>
      <c r="U75" s="154"/>
      <c r="V75" s="154"/>
      <c r="W75" s="154"/>
      <c r="X75" s="154"/>
      <c r="Y75" s="154"/>
      <c r="Z75" s="155"/>
      <c r="AA75" s="156">
        <f t="shared" ref="AA75:EP75" si="11">SUBTOTAL(9,AA27:AA74)</f>
        <v>15270.979717847282</v>
      </c>
      <c r="AB75" s="156">
        <f t="shared" si="11"/>
        <v>15270.979717847282</v>
      </c>
      <c r="AC75" s="156">
        <f t="shared" si="11"/>
        <v>15270.979717847282</v>
      </c>
      <c r="AD75" s="156">
        <f t="shared" si="11"/>
        <v>15270.979717847282</v>
      </c>
      <c r="AE75" s="156">
        <f t="shared" si="11"/>
        <v>15270.979717847282</v>
      </c>
      <c r="AF75" s="156">
        <f t="shared" si="11"/>
        <v>15270.979717847282</v>
      </c>
      <c r="AG75" s="156">
        <f t="shared" si="11"/>
        <v>15270.979717847282</v>
      </c>
      <c r="AH75" s="156">
        <f t="shared" si="11"/>
        <v>15270.979717847282</v>
      </c>
      <c r="AI75" s="156">
        <f t="shared" si="11"/>
        <v>15270.979717847282</v>
      </c>
      <c r="AJ75" s="156">
        <f t="shared" si="11"/>
        <v>15270.979717847282</v>
      </c>
      <c r="AK75" s="156">
        <f t="shared" si="11"/>
        <v>15270.979717847282</v>
      </c>
      <c r="AL75" s="156">
        <f t="shared" si="11"/>
        <v>15270.979717847282</v>
      </c>
      <c r="AM75" s="156">
        <f t="shared" si="11"/>
        <v>15652.754210793462</v>
      </c>
      <c r="AN75" s="156">
        <f t="shared" si="11"/>
        <v>15652.754210793462</v>
      </c>
      <c r="AO75" s="156">
        <f t="shared" si="11"/>
        <v>15652.754210793462</v>
      </c>
      <c r="AP75" s="156">
        <f t="shared" si="11"/>
        <v>15652.754210793462</v>
      </c>
      <c r="AQ75" s="156">
        <f t="shared" si="11"/>
        <v>15652.754210793462</v>
      </c>
      <c r="AR75" s="156">
        <f t="shared" si="11"/>
        <v>15652.754210793462</v>
      </c>
      <c r="AS75" s="156">
        <f t="shared" si="11"/>
        <v>15652.754210793462</v>
      </c>
      <c r="AT75" s="156">
        <f t="shared" si="11"/>
        <v>15652.754210793462</v>
      </c>
      <c r="AU75" s="156">
        <f t="shared" si="11"/>
        <v>15652.754210793462</v>
      </c>
      <c r="AV75" s="156">
        <f t="shared" si="11"/>
        <v>15652.754210793462</v>
      </c>
      <c r="AW75" s="156">
        <f t="shared" si="11"/>
        <v>15652.754210793462</v>
      </c>
      <c r="AX75" s="156">
        <f t="shared" si="11"/>
        <v>15652.754210793462</v>
      </c>
      <c r="AY75" s="156">
        <f t="shared" si="11"/>
        <v>16044.073066063302</v>
      </c>
      <c r="AZ75" s="156">
        <f t="shared" si="11"/>
        <v>16044.073066063302</v>
      </c>
      <c r="BA75" s="156">
        <f t="shared" si="11"/>
        <v>16044.073066063302</v>
      </c>
      <c r="BB75" s="156">
        <f t="shared" si="11"/>
        <v>16044.073066063302</v>
      </c>
      <c r="BC75" s="156">
        <f t="shared" si="11"/>
        <v>16044.073066063302</v>
      </c>
      <c r="BD75" s="156">
        <f t="shared" si="11"/>
        <v>16044.073066063302</v>
      </c>
      <c r="BE75" s="156">
        <f t="shared" si="11"/>
        <v>16044.073066063302</v>
      </c>
      <c r="BF75" s="156">
        <f t="shared" si="11"/>
        <v>16044.073066063302</v>
      </c>
      <c r="BG75" s="156">
        <f t="shared" si="11"/>
        <v>16044.073066063302</v>
      </c>
      <c r="BH75" s="156">
        <f t="shared" si="11"/>
        <v>16044.073066063302</v>
      </c>
      <c r="BI75" s="156">
        <f t="shared" si="11"/>
        <v>16044.073066063302</v>
      </c>
      <c r="BJ75" s="156">
        <f t="shared" si="11"/>
        <v>16044.073066063302</v>
      </c>
      <c r="BK75" s="156">
        <f t="shared" si="11"/>
        <v>16445.17489271488</v>
      </c>
      <c r="BL75" s="156">
        <f t="shared" si="11"/>
        <v>16445.17489271488</v>
      </c>
      <c r="BM75" s="156">
        <f t="shared" si="11"/>
        <v>16445.17489271488</v>
      </c>
      <c r="BN75" s="156">
        <f t="shared" si="11"/>
        <v>16445.17489271488</v>
      </c>
      <c r="BO75" s="156">
        <f t="shared" si="11"/>
        <v>16445.17489271488</v>
      </c>
      <c r="BP75" s="156">
        <f t="shared" si="11"/>
        <v>16445.17489271488</v>
      </c>
      <c r="BQ75" s="156">
        <f t="shared" si="11"/>
        <v>16445.17489271488</v>
      </c>
      <c r="BR75" s="156">
        <f t="shared" si="11"/>
        <v>16445.17489271488</v>
      </c>
      <c r="BS75" s="156">
        <f t="shared" si="11"/>
        <v>16445.17489271488</v>
      </c>
      <c r="BT75" s="156">
        <f t="shared" si="11"/>
        <v>16445.17489271488</v>
      </c>
      <c r="BU75" s="156">
        <f t="shared" si="11"/>
        <v>16445.17489271488</v>
      </c>
      <c r="BV75" s="156">
        <f t="shared" si="11"/>
        <v>16445.17489271488</v>
      </c>
      <c r="BW75" s="156">
        <f t="shared" si="11"/>
        <v>16856.304265032755</v>
      </c>
      <c r="BX75" s="156">
        <f t="shared" si="11"/>
        <v>16856.304265032755</v>
      </c>
      <c r="BY75" s="156">
        <f t="shared" si="11"/>
        <v>16856.304265032755</v>
      </c>
      <c r="BZ75" s="156">
        <f t="shared" si="11"/>
        <v>16856.304265032755</v>
      </c>
      <c r="CA75" s="156">
        <f t="shared" si="11"/>
        <v>16856.304265032755</v>
      </c>
      <c r="CB75" s="156">
        <f t="shared" si="11"/>
        <v>16856.304265032755</v>
      </c>
      <c r="CC75" s="156">
        <f t="shared" si="11"/>
        <v>16856.304265032755</v>
      </c>
      <c r="CD75" s="156">
        <f t="shared" si="11"/>
        <v>16856.304265032755</v>
      </c>
      <c r="CE75" s="156">
        <f t="shared" si="11"/>
        <v>16856.304265032755</v>
      </c>
      <c r="CF75" s="156">
        <f t="shared" si="11"/>
        <v>16856.304265032755</v>
      </c>
      <c r="CG75" s="156">
        <f t="shared" si="11"/>
        <v>16856.304265032755</v>
      </c>
      <c r="CH75" s="156">
        <f t="shared" si="11"/>
        <v>16856.304265032755</v>
      </c>
      <c r="CI75" s="156">
        <f t="shared" si="11"/>
        <v>17277.711871658565</v>
      </c>
      <c r="CJ75" s="156">
        <f t="shared" si="11"/>
        <v>17277.711871658565</v>
      </c>
      <c r="CK75" s="156">
        <f t="shared" si="11"/>
        <v>17277.711871658565</v>
      </c>
      <c r="CL75" s="156">
        <f t="shared" si="11"/>
        <v>17277.711871658565</v>
      </c>
      <c r="CM75" s="156">
        <f t="shared" si="11"/>
        <v>17277.711871658565</v>
      </c>
      <c r="CN75" s="156">
        <f t="shared" si="11"/>
        <v>17277.711871658565</v>
      </c>
      <c r="CO75" s="156">
        <f t="shared" si="11"/>
        <v>17277.711871658565</v>
      </c>
      <c r="CP75" s="156">
        <f t="shared" si="11"/>
        <v>17277.711871658565</v>
      </c>
      <c r="CQ75" s="156">
        <f t="shared" si="11"/>
        <v>17277.711871658565</v>
      </c>
      <c r="CR75" s="156">
        <f t="shared" si="11"/>
        <v>17277.711871658565</v>
      </c>
      <c r="CS75" s="156">
        <f t="shared" si="11"/>
        <v>17277.711871658565</v>
      </c>
      <c r="CT75" s="156">
        <f t="shared" si="11"/>
        <v>17277.711871658565</v>
      </c>
      <c r="CU75" s="156">
        <f t="shared" si="11"/>
        <v>17709.654668450032</v>
      </c>
      <c r="CV75" s="156">
        <f t="shared" si="11"/>
        <v>17709.654668450032</v>
      </c>
      <c r="CW75" s="156">
        <f t="shared" si="11"/>
        <v>17709.654668450032</v>
      </c>
      <c r="CX75" s="156">
        <f t="shared" si="11"/>
        <v>17709.654668450032</v>
      </c>
      <c r="CY75" s="156">
        <f t="shared" si="11"/>
        <v>17709.654668450032</v>
      </c>
      <c r="CZ75" s="156">
        <f t="shared" si="11"/>
        <v>17709.654668450032</v>
      </c>
      <c r="DA75" s="156">
        <f t="shared" si="11"/>
        <v>17709.654668450032</v>
      </c>
      <c r="DB75" s="156">
        <f t="shared" si="11"/>
        <v>17709.654668450032</v>
      </c>
      <c r="DC75" s="156">
        <f t="shared" si="11"/>
        <v>17709.654668450032</v>
      </c>
      <c r="DD75" s="156">
        <f t="shared" si="11"/>
        <v>17709.654668450032</v>
      </c>
      <c r="DE75" s="156">
        <f t="shared" si="11"/>
        <v>17709.654668450032</v>
      </c>
      <c r="DF75" s="156">
        <f t="shared" si="11"/>
        <v>17709.654668450032</v>
      </c>
      <c r="DG75" s="156">
        <f t="shared" si="11"/>
        <v>18152.396035161284</v>
      </c>
      <c r="DH75" s="156">
        <f t="shared" si="11"/>
        <v>18152.396035161284</v>
      </c>
      <c r="DI75" s="156">
        <f t="shared" si="11"/>
        <v>18152.396035161284</v>
      </c>
      <c r="DJ75" s="156">
        <f t="shared" si="11"/>
        <v>18152.396035161284</v>
      </c>
      <c r="DK75" s="156">
        <f t="shared" si="11"/>
        <v>18152.396035161284</v>
      </c>
      <c r="DL75" s="156">
        <f t="shared" si="11"/>
        <v>18152.396035161284</v>
      </c>
      <c r="DM75" s="156">
        <f t="shared" si="11"/>
        <v>18152.396035161284</v>
      </c>
      <c r="DN75" s="156">
        <f t="shared" si="11"/>
        <v>18152.396035161284</v>
      </c>
      <c r="DO75" s="156">
        <f t="shared" si="11"/>
        <v>18152.396035161284</v>
      </c>
      <c r="DP75" s="156">
        <f t="shared" si="11"/>
        <v>18152.396035161284</v>
      </c>
      <c r="DQ75" s="156">
        <f t="shared" si="11"/>
        <v>18152.396035161284</v>
      </c>
      <c r="DR75" s="156">
        <f t="shared" si="11"/>
        <v>18152.396035161284</v>
      </c>
      <c r="DS75" s="156">
        <f t="shared" si="11"/>
        <v>18606.205936040307</v>
      </c>
      <c r="DT75" s="156">
        <f t="shared" si="11"/>
        <v>18606.205936040307</v>
      </c>
      <c r="DU75" s="156">
        <f t="shared" si="11"/>
        <v>18606.205936040307</v>
      </c>
      <c r="DV75" s="156">
        <f t="shared" si="11"/>
        <v>18606.205936040307</v>
      </c>
      <c r="DW75" s="156">
        <f t="shared" si="11"/>
        <v>18606.205936040307</v>
      </c>
      <c r="DX75" s="156">
        <f t="shared" si="11"/>
        <v>18606.205936040307</v>
      </c>
      <c r="DY75" s="156">
        <f t="shared" si="11"/>
        <v>18606.205936040307</v>
      </c>
      <c r="DZ75" s="156">
        <f t="shared" si="11"/>
        <v>18606.205936040307</v>
      </c>
      <c r="EA75" s="156">
        <f t="shared" si="11"/>
        <v>18606.205936040307</v>
      </c>
      <c r="EB75" s="156">
        <f t="shared" si="11"/>
        <v>18606.205936040307</v>
      </c>
      <c r="EC75" s="156">
        <f t="shared" si="11"/>
        <v>18606.205936040307</v>
      </c>
      <c r="ED75" s="156">
        <f t="shared" si="11"/>
        <v>18606.205936040307</v>
      </c>
      <c r="EE75" s="156">
        <f t="shared" si="11"/>
        <v>19071.36108444132</v>
      </c>
      <c r="EF75" s="156">
        <f t="shared" si="11"/>
        <v>19071.36108444132</v>
      </c>
      <c r="EG75" s="156">
        <f t="shared" si="11"/>
        <v>19071.36108444132</v>
      </c>
      <c r="EH75" s="156">
        <f t="shared" si="11"/>
        <v>19071.36108444132</v>
      </c>
      <c r="EI75" s="156">
        <f t="shared" si="11"/>
        <v>19071.36108444132</v>
      </c>
      <c r="EJ75" s="156">
        <f t="shared" si="11"/>
        <v>19071.36108444132</v>
      </c>
      <c r="EK75" s="156">
        <f t="shared" si="11"/>
        <v>19071.36108444132</v>
      </c>
      <c r="EL75" s="156">
        <f t="shared" si="11"/>
        <v>19071.36108444132</v>
      </c>
      <c r="EM75" s="156">
        <f t="shared" si="11"/>
        <v>19071.36108444132</v>
      </c>
      <c r="EN75" s="156">
        <f t="shared" si="11"/>
        <v>19071.36108444132</v>
      </c>
      <c r="EO75" s="156">
        <f t="shared" si="11"/>
        <v>19071.36108444132</v>
      </c>
      <c r="EP75" s="156">
        <f t="shared" si="11"/>
        <v>19071.36108444132</v>
      </c>
      <c r="EQ75" s="157"/>
    </row>
    <row r="76" spans="1:147" ht="15.75" customHeight="1" x14ac:dyDescent="0.2">
      <c r="B76" s="7"/>
      <c r="Z76" s="3"/>
      <c r="EQ76" s="27"/>
    </row>
    <row r="77" spans="1:147" ht="15.75" customHeight="1" x14ac:dyDescent="0.2">
      <c r="A77" s="92" t="s">
        <v>178</v>
      </c>
      <c r="B77" s="92"/>
      <c r="C77" s="92"/>
      <c r="D77" s="92"/>
      <c r="E77" s="92"/>
      <c r="F77" s="92"/>
      <c r="G77" s="92"/>
      <c r="H77" s="92"/>
      <c r="I77" s="92"/>
      <c r="J77" s="92"/>
      <c r="K77" s="92"/>
      <c r="L77" s="92"/>
      <c r="M77" s="92"/>
      <c r="N77" s="92"/>
      <c r="O77" s="92"/>
      <c r="P77" s="92"/>
      <c r="Q77" s="92"/>
      <c r="R77" s="92"/>
      <c r="S77" s="92"/>
      <c r="T77" s="92"/>
      <c r="U77" s="92"/>
      <c r="V77" s="92"/>
      <c r="W77" s="92"/>
      <c r="X77" s="92"/>
      <c r="Y77" s="92"/>
      <c r="Z77" s="143"/>
      <c r="AA77" s="162">
        <f t="shared" ref="AA77:EP77" si="12">AA24-AA75</f>
        <v>14380.93513827801</v>
      </c>
      <c r="AB77" s="162">
        <f t="shared" si="12"/>
        <v>14380.93513827801</v>
      </c>
      <c r="AC77" s="162">
        <f t="shared" si="12"/>
        <v>14380.93513827801</v>
      </c>
      <c r="AD77" s="162">
        <f t="shared" si="12"/>
        <v>14380.93513827801</v>
      </c>
      <c r="AE77" s="162">
        <f t="shared" si="12"/>
        <v>14380.93513827801</v>
      </c>
      <c r="AF77" s="162">
        <f t="shared" si="12"/>
        <v>14380.93513827801</v>
      </c>
      <c r="AG77" s="162">
        <f t="shared" si="12"/>
        <v>14380.93513827801</v>
      </c>
      <c r="AH77" s="162">
        <f t="shared" si="12"/>
        <v>14380.93513827801</v>
      </c>
      <c r="AI77" s="162">
        <f t="shared" si="12"/>
        <v>14380.93513827801</v>
      </c>
      <c r="AJ77" s="162">
        <f t="shared" si="12"/>
        <v>14380.93513827801</v>
      </c>
      <c r="AK77" s="162">
        <f t="shared" si="12"/>
        <v>14380.93513827801</v>
      </c>
      <c r="AL77" s="162">
        <f t="shared" si="12"/>
        <v>14380.93513827801</v>
      </c>
      <c r="AM77" s="162">
        <f t="shared" si="12"/>
        <v>14592.198942454337</v>
      </c>
      <c r="AN77" s="162">
        <f t="shared" si="12"/>
        <v>14592.198942454337</v>
      </c>
      <c r="AO77" s="162">
        <f t="shared" si="12"/>
        <v>14592.198942454337</v>
      </c>
      <c r="AP77" s="162">
        <f t="shared" si="12"/>
        <v>14592.198942454337</v>
      </c>
      <c r="AQ77" s="162">
        <f t="shared" si="12"/>
        <v>14592.198942454337</v>
      </c>
      <c r="AR77" s="162">
        <f t="shared" si="12"/>
        <v>14592.198942454337</v>
      </c>
      <c r="AS77" s="162">
        <f t="shared" si="12"/>
        <v>14592.198942454337</v>
      </c>
      <c r="AT77" s="162">
        <f t="shared" si="12"/>
        <v>14592.198942454337</v>
      </c>
      <c r="AU77" s="162">
        <f t="shared" si="12"/>
        <v>14592.198942454337</v>
      </c>
      <c r="AV77" s="162">
        <f t="shared" si="12"/>
        <v>14592.198942454337</v>
      </c>
      <c r="AW77" s="162">
        <f t="shared" si="12"/>
        <v>14592.198942454337</v>
      </c>
      <c r="AX77" s="162">
        <f t="shared" si="12"/>
        <v>14592.198942454337</v>
      </c>
      <c r="AY77" s="162">
        <f t="shared" si="12"/>
        <v>14805.779150249451</v>
      </c>
      <c r="AZ77" s="162">
        <f t="shared" si="12"/>
        <v>14805.779150249451</v>
      </c>
      <c r="BA77" s="162">
        <f t="shared" si="12"/>
        <v>14805.779150249451</v>
      </c>
      <c r="BB77" s="162">
        <f t="shared" si="12"/>
        <v>14805.779150249451</v>
      </c>
      <c r="BC77" s="162">
        <f t="shared" si="12"/>
        <v>14805.779150249451</v>
      </c>
      <c r="BD77" s="162">
        <f t="shared" si="12"/>
        <v>14805.779150249451</v>
      </c>
      <c r="BE77" s="162">
        <f t="shared" si="12"/>
        <v>14805.779150249451</v>
      </c>
      <c r="BF77" s="162">
        <f t="shared" si="12"/>
        <v>14805.779150249451</v>
      </c>
      <c r="BG77" s="162">
        <f t="shared" si="12"/>
        <v>14805.779150249451</v>
      </c>
      <c r="BH77" s="162">
        <f t="shared" si="12"/>
        <v>14805.779150249451</v>
      </c>
      <c r="BI77" s="162">
        <f t="shared" si="12"/>
        <v>14805.779150249451</v>
      </c>
      <c r="BJ77" s="162">
        <f t="shared" si="12"/>
        <v>14805.779150249451</v>
      </c>
      <c r="BK77" s="162">
        <f t="shared" si="12"/>
        <v>15021.674367924126</v>
      </c>
      <c r="BL77" s="162">
        <f t="shared" si="12"/>
        <v>15021.674367924126</v>
      </c>
      <c r="BM77" s="162">
        <f t="shared" si="12"/>
        <v>15021.674367924126</v>
      </c>
      <c r="BN77" s="162">
        <f t="shared" si="12"/>
        <v>15021.674367924126</v>
      </c>
      <c r="BO77" s="162">
        <f t="shared" si="12"/>
        <v>15021.674367924126</v>
      </c>
      <c r="BP77" s="162">
        <f t="shared" si="12"/>
        <v>15021.674367924126</v>
      </c>
      <c r="BQ77" s="162">
        <f t="shared" si="12"/>
        <v>15021.674367924126</v>
      </c>
      <c r="BR77" s="162">
        <f t="shared" si="12"/>
        <v>15021.674367924126</v>
      </c>
      <c r="BS77" s="162">
        <f t="shared" si="12"/>
        <v>15021.674367924126</v>
      </c>
      <c r="BT77" s="162">
        <f t="shared" si="12"/>
        <v>15021.674367924126</v>
      </c>
      <c r="BU77" s="162">
        <f t="shared" si="12"/>
        <v>15021.674367924126</v>
      </c>
      <c r="BV77" s="162">
        <f t="shared" si="12"/>
        <v>15021.674367924126</v>
      </c>
      <c r="BW77" s="162">
        <f t="shared" si="12"/>
        <v>15239.881980819046</v>
      </c>
      <c r="BX77" s="162">
        <f t="shared" si="12"/>
        <v>15239.881980819046</v>
      </c>
      <c r="BY77" s="162">
        <f t="shared" si="12"/>
        <v>15239.881980819046</v>
      </c>
      <c r="BZ77" s="162">
        <f t="shared" si="12"/>
        <v>15239.881980819046</v>
      </c>
      <c r="CA77" s="162">
        <f t="shared" si="12"/>
        <v>15239.881980819046</v>
      </c>
      <c r="CB77" s="162">
        <f t="shared" si="12"/>
        <v>15239.881980819046</v>
      </c>
      <c r="CC77" s="162">
        <f t="shared" si="12"/>
        <v>15239.881980819046</v>
      </c>
      <c r="CD77" s="162">
        <f t="shared" si="12"/>
        <v>15239.881980819046</v>
      </c>
      <c r="CE77" s="162">
        <f t="shared" si="12"/>
        <v>15239.881980819046</v>
      </c>
      <c r="CF77" s="162">
        <f t="shared" si="12"/>
        <v>15239.881980819046</v>
      </c>
      <c r="CG77" s="162">
        <f t="shared" si="12"/>
        <v>15239.881980819046</v>
      </c>
      <c r="CH77" s="162">
        <f t="shared" si="12"/>
        <v>15239.881980819046</v>
      </c>
      <c r="CI77" s="162">
        <f t="shared" si="12"/>
        <v>15460.39809911024</v>
      </c>
      <c r="CJ77" s="162">
        <f t="shared" si="12"/>
        <v>15460.39809911024</v>
      </c>
      <c r="CK77" s="162">
        <f t="shared" si="12"/>
        <v>15460.39809911024</v>
      </c>
      <c r="CL77" s="162">
        <f t="shared" si="12"/>
        <v>15460.39809911024</v>
      </c>
      <c r="CM77" s="162">
        <f t="shared" si="12"/>
        <v>15460.39809911024</v>
      </c>
      <c r="CN77" s="162">
        <f t="shared" si="12"/>
        <v>15460.39809911024</v>
      </c>
      <c r="CO77" s="162">
        <f t="shared" si="12"/>
        <v>15460.39809911024</v>
      </c>
      <c r="CP77" s="162">
        <f t="shared" si="12"/>
        <v>15460.39809911024</v>
      </c>
      <c r="CQ77" s="162">
        <f t="shared" si="12"/>
        <v>15460.39809911024</v>
      </c>
      <c r="CR77" s="162">
        <f t="shared" si="12"/>
        <v>15460.39809911024</v>
      </c>
      <c r="CS77" s="162">
        <f t="shared" si="12"/>
        <v>15460.39809911024</v>
      </c>
      <c r="CT77" s="162">
        <f t="shared" si="12"/>
        <v>15460.39809911024</v>
      </c>
      <c r="CU77" s="162">
        <f t="shared" si="12"/>
        <v>15683.217501734183</v>
      </c>
      <c r="CV77" s="162">
        <f t="shared" si="12"/>
        <v>15683.217501734183</v>
      </c>
      <c r="CW77" s="162">
        <f t="shared" si="12"/>
        <v>15683.217501734183</v>
      </c>
      <c r="CX77" s="162">
        <f t="shared" si="12"/>
        <v>15683.217501734183</v>
      </c>
      <c r="CY77" s="162">
        <f t="shared" si="12"/>
        <v>15683.217501734183</v>
      </c>
      <c r="CZ77" s="162">
        <f t="shared" si="12"/>
        <v>15683.217501734183</v>
      </c>
      <c r="DA77" s="162">
        <f t="shared" si="12"/>
        <v>15683.217501734183</v>
      </c>
      <c r="DB77" s="162">
        <f t="shared" si="12"/>
        <v>15683.217501734183</v>
      </c>
      <c r="DC77" s="162">
        <f t="shared" si="12"/>
        <v>15683.217501734183</v>
      </c>
      <c r="DD77" s="162">
        <f t="shared" si="12"/>
        <v>15683.217501734183</v>
      </c>
      <c r="DE77" s="162">
        <f t="shared" si="12"/>
        <v>15683.217501734183</v>
      </c>
      <c r="DF77" s="162">
        <f t="shared" si="12"/>
        <v>15683.217501734183</v>
      </c>
      <c r="DG77" s="162">
        <f t="shared" si="12"/>
        <v>15908.333578426587</v>
      </c>
      <c r="DH77" s="162">
        <f t="shared" si="12"/>
        <v>15908.333578426587</v>
      </c>
      <c r="DI77" s="162">
        <f t="shared" si="12"/>
        <v>15908.333578426587</v>
      </c>
      <c r="DJ77" s="162">
        <f t="shared" si="12"/>
        <v>15908.333578426587</v>
      </c>
      <c r="DK77" s="162">
        <f t="shared" si="12"/>
        <v>15908.333578426587</v>
      </c>
      <c r="DL77" s="162">
        <f t="shared" si="12"/>
        <v>15908.333578426587</v>
      </c>
      <c r="DM77" s="162">
        <f t="shared" si="12"/>
        <v>15908.333578426587</v>
      </c>
      <c r="DN77" s="162">
        <f t="shared" si="12"/>
        <v>15908.333578426587</v>
      </c>
      <c r="DO77" s="162">
        <f t="shared" si="12"/>
        <v>15908.333578426587</v>
      </c>
      <c r="DP77" s="162">
        <f t="shared" si="12"/>
        <v>15908.333578426587</v>
      </c>
      <c r="DQ77" s="162">
        <f t="shared" si="12"/>
        <v>15908.333578426587</v>
      </c>
      <c r="DR77" s="162">
        <f t="shared" si="12"/>
        <v>15908.333578426587</v>
      </c>
      <c r="DS77" s="162">
        <f t="shared" si="12"/>
        <v>16135.738269819325</v>
      </c>
      <c r="DT77" s="162">
        <f t="shared" si="12"/>
        <v>16135.738269819325</v>
      </c>
      <c r="DU77" s="162">
        <f t="shared" si="12"/>
        <v>16135.738269819325</v>
      </c>
      <c r="DV77" s="162">
        <f t="shared" si="12"/>
        <v>16135.738269819325</v>
      </c>
      <c r="DW77" s="162">
        <f t="shared" si="12"/>
        <v>16135.738269819325</v>
      </c>
      <c r="DX77" s="162">
        <f t="shared" si="12"/>
        <v>16135.738269819325</v>
      </c>
      <c r="DY77" s="162">
        <f t="shared" si="12"/>
        <v>16135.738269819325</v>
      </c>
      <c r="DZ77" s="162">
        <f t="shared" si="12"/>
        <v>16135.738269819325</v>
      </c>
      <c r="EA77" s="162">
        <f t="shared" si="12"/>
        <v>16135.738269819325</v>
      </c>
      <c r="EB77" s="162">
        <f t="shared" si="12"/>
        <v>16135.738269819325</v>
      </c>
      <c r="EC77" s="162">
        <f t="shared" si="12"/>
        <v>16135.738269819325</v>
      </c>
      <c r="ED77" s="162">
        <f t="shared" si="12"/>
        <v>16135.738269819325</v>
      </c>
      <c r="EE77" s="162">
        <f t="shared" si="12"/>
        <v>16365.422005535518</v>
      </c>
      <c r="EF77" s="162">
        <f t="shared" si="12"/>
        <v>16365.422005535518</v>
      </c>
      <c r="EG77" s="162">
        <f t="shared" si="12"/>
        <v>16365.422005535518</v>
      </c>
      <c r="EH77" s="162">
        <f t="shared" si="12"/>
        <v>16365.422005535518</v>
      </c>
      <c r="EI77" s="162">
        <f t="shared" si="12"/>
        <v>16365.422005535518</v>
      </c>
      <c r="EJ77" s="162">
        <f t="shared" si="12"/>
        <v>16365.422005535518</v>
      </c>
      <c r="EK77" s="162">
        <f t="shared" si="12"/>
        <v>16365.422005535518</v>
      </c>
      <c r="EL77" s="162">
        <f t="shared" si="12"/>
        <v>16365.422005535518</v>
      </c>
      <c r="EM77" s="162">
        <f t="shared" si="12"/>
        <v>16365.422005535518</v>
      </c>
      <c r="EN77" s="162">
        <f t="shared" si="12"/>
        <v>16365.422005535518</v>
      </c>
      <c r="EO77" s="162">
        <f t="shared" si="12"/>
        <v>16365.422005535518</v>
      </c>
      <c r="EP77" s="162">
        <f t="shared" si="12"/>
        <v>16365.422005535518</v>
      </c>
      <c r="EQ77" s="109"/>
    </row>
    <row r="78" spans="1:147" ht="15.75" customHeight="1" x14ac:dyDescent="0.2">
      <c r="B78" s="7"/>
      <c r="Z78" s="3"/>
      <c r="EQ78" s="27"/>
    </row>
    <row r="79" spans="1:147" ht="15.75" customHeight="1" x14ac:dyDescent="0.2">
      <c r="A79" s="115" t="s">
        <v>62</v>
      </c>
      <c r="B79" s="6"/>
      <c r="C79" s="6"/>
      <c r="D79" s="6"/>
      <c r="E79" s="6"/>
      <c r="F79" s="6"/>
      <c r="G79" s="6"/>
      <c r="H79" s="6"/>
      <c r="I79" s="6"/>
      <c r="J79" s="6"/>
      <c r="K79" s="6"/>
      <c r="L79" s="6"/>
      <c r="M79" s="6"/>
      <c r="N79" s="6"/>
      <c r="O79" s="6"/>
      <c r="P79" s="6"/>
      <c r="Q79" s="6"/>
      <c r="R79" s="6"/>
      <c r="S79" s="6"/>
      <c r="T79" s="6"/>
      <c r="U79" s="6"/>
      <c r="V79" s="6"/>
      <c r="W79" s="6"/>
      <c r="X79" s="6"/>
      <c r="Y79" s="6"/>
      <c r="Z79" s="5"/>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131"/>
    </row>
    <row r="80" spans="1:147" ht="15.75" customHeight="1" x14ac:dyDescent="0.2">
      <c r="B80" s="7" t="e">
        <v>#REF!</v>
      </c>
      <c r="Z80" s="3"/>
      <c r="AA80" s="31">
        <f>-'Debt-Taxes'!$E11</f>
        <v>-12664.669620885794</v>
      </c>
      <c r="AB80" s="31">
        <f>-'Debt-Taxes'!$E11</f>
        <v>-12664.669620885794</v>
      </c>
      <c r="AC80" s="31">
        <f>-'Debt-Taxes'!$E11</f>
        <v>-12664.669620885794</v>
      </c>
      <c r="AD80" s="31">
        <f>-'Debt-Taxes'!$E11</f>
        <v>-12664.669620885794</v>
      </c>
      <c r="AE80" s="31">
        <f>-'Debt-Taxes'!$E11</f>
        <v>-12664.669620885794</v>
      </c>
      <c r="AF80" s="31">
        <f>-'Debt-Taxes'!$E11</f>
        <v>-12664.669620885794</v>
      </c>
      <c r="AG80" s="31">
        <f>-'Debt-Taxes'!$E11</f>
        <v>-12664.669620885794</v>
      </c>
      <c r="AH80" s="31">
        <f>-'Debt-Taxes'!$E11</f>
        <v>-12664.669620885794</v>
      </c>
      <c r="AI80" s="31">
        <f>-'Debt-Taxes'!$E11</f>
        <v>-12664.669620885794</v>
      </c>
      <c r="AJ80" s="31">
        <f>-'Debt-Taxes'!$E20</f>
        <v>-12664.669620885794</v>
      </c>
      <c r="AK80" s="31">
        <f>-'Debt-Taxes'!$E20</f>
        <v>-12664.669620885794</v>
      </c>
      <c r="AL80" s="31">
        <f>-'Debt-Taxes'!$E20</f>
        <v>-12664.669620885794</v>
      </c>
      <c r="AM80" s="31">
        <f>-'Debt-Taxes'!$E20</f>
        <v>-12664.669620885794</v>
      </c>
      <c r="AN80" s="31">
        <f>-'Debt-Taxes'!$E20</f>
        <v>-12664.669620885794</v>
      </c>
      <c r="AO80" s="31">
        <f>-'Debt-Taxes'!$E20</f>
        <v>-12664.669620885794</v>
      </c>
      <c r="AP80" s="31">
        <f>-'Debt-Taxes'!$E20</f>
        <v>-12664.669620885794</v>
      </c>
      <c r="AQ80" s="31">
        <f>-'Debt-Taxes'!$E20</f>
        <v>-12664.669620885794</v>
      </c>
      <c r="AR80" s="31">
        <f>-'Debt-Taxes'!$E20</f>
        <v>-12664.669620885794</v>
      </c>
      <c r="AS80" s="31">
        <f>-'Debt-Taxes'!$E20</f>
        <v>-12664.669620885794</v>
      </c>
      <c r="AT80" s="31">
        <f>-'Debt-Taxes'!$E20</f>
        <v>-12664.669620885794</v>
      </c>
      <c r="AU80" s="31">
        <f>-'Debt-Taxes'!$E20</f>
        <v>-12664.669620885794</v>
      </c>
      <c r="AV80" s="31">
        <f>-'Debt-Taxes'!$E20</f>
        <v>-12664.669620885794</v>
      </c>
      <c r="AW80" s="31">
        <f>-'Debt-Taxes'!$E20</f>
        <v>-12664.669620885794</v>
      </c>
      <c r="AX80" s="31">
        <f>-'Debt-Taxes'!$E20</f>
        <v>-12664.669620885794</v>
      </c>
      <c r="AY80" s="31">
        <f>-'Debt-Taxes'!$E20</f>
        <v>-12664.669620885794</v>
      </c>
      <c r="AZ80" s="31">
        <f>-'Debt-Taxes'!$E20</f>
        <v>-12664.669620885794</v>
      </c>
      <c r="BA80" s="31">
        <f>-'Debt-Taxes'!$E20</f>
        <v>-12664.669620885794</v>
      </c>
      <c r="BB80" s="31">
        <f>-'Debt-Taxes'!$E20</f>
        <v>-12664.669620885794</v>
      </c>
      <c r="BC80" s="31">
        <f>-'Debt-Taxes'!$E20</f>
        <v>-12664.669620885794</v>
      </c>
      <c r="BD80" s="31">
        <f>-'Debt-Taxes'!$E20</f>
        <v>-12664.669620885794</v>
      </c>
      <c r="BE80" s="31">
        <f>-'Debt-Taxes'!$E20</f>
        <v>-12664.669620885794</v>
      </c>
      <c r="BF80" s="31">
        <f>-'Debt-Taxes'!$E20</f>
        <v>-12664.669620885794</v>
      </c>
      <c r="BG80" s="31">
        <f>-'Debt-Taxes'!$E20</f>
        <v>-12664.669620885794</v>
      </c>
      <c r="BH80" s="31">
        <f>-'Debt-Taxes'!$E20</f>
        <v>-12664.669620885794</v>
      </c>
      <c r="BI80" s="31">
        <f>-'Debt-Taxes'!$E20</f>
        <v>-12664.669620885794</v>
      </c>
      <c r="BJ80" s="31">
        <f>-'Debt-Taxes'!$E20</f>
        <v>-12664.669620885794</v>
      </c>
      <c r="BK80" s="31">
        <f>-'Debt-Taxes'!$E20</f>
        <v>-12664.669620885794</v>
      </c>
      <c r="BL80" s="31">
        <f>-'Debt-Taxes'!$E20</f>
        <v>-12664.669620885794</v>
      </c>
      <c r="BM80" s="31">
        <f>-'Debt-Taxes'!$E20</f>
        <v>-12664.669620885794</v>
      </c>
      <c r="BN80" s="31">
        <f>-'Debt-Taxes'!$E20</f>
        <v>-12664.669620885794</v>
      </c>
      <c r="BO80" s="31">
        <f>-'Debt-Taxes'!$E20</f>
        <v>-12664.669620885794</v>
      </c>
      <c r="BP80" s="31">
        <f>-'Debt-Taxes'!$E20</f>
        <v>-12664.669620885794</v>
      </c>
      <c r="BQ80" s="31">
        <f>-'Debt-Taxes'!$E20</f>
        <v>-12664.669620885794</v>
      </c>
      <c r="BR80" s="31">
        <f>-'Debt-Taxes'!$E20</f>
        <v>-12664.669620885794</v>
      </c>
      <c r="BS80" s="31">
        <f>-'Debt-Taxes'!$E20</f>
        <v>-12664.669620885794</v>
      </c>
      <c r="BT80" s="31">
        <f>-'Debt-Taxes'!$E20</f>
        <v>-12664.669620885794</v>
      </c>
      <c r="BU80" s="31">
        <f>-'Debt-Taxes'!$E20</f>
        <v>-12664.669620885794</v>
      </c>
      <c r="BV80" s="31">
        <f>-'Debt-Taxes'!$E20</f>
        <v>-12664.669620885794</v>
      </c>
      <c r="BW80" s="31">
        <f>-'Debt-Taxes'!$E20</f>
        <v>-12664.669620885794</v>
      </c>
      <c r="BX80" s="31">
        <f>-'Debt-Taxes'!$E20</f>
        <v>-12664.669620885794</v>
      </c>
      <c r="BY80" s="31">
        <f>-'Debt-Taxes'!$E20</f>
        <v>-12664.669620885794</v>
      </c>
      <c r="BZ80" s="31">
        <f>-'Debt-Taxes'!$E20</f>
        <v>-12664.669620885794</v>
      </c>
      <c r="CA80" s="31">
        <f>-'Debt-Taxes'!$E20</f>
        <v>-12664.669620885794</v>
      </c>
      <c r="CB80" s="31">
        <f>-'Debt-Taxes'!$E20</f>
        <v>-12664.669620885794</v>
      </c>
      <c r="CC80" s="31">
        <f>-'Debt-Taxes'!$E20</f>
        <v>-12664.669620885794</v>
      </c>
      <c r="CD80" s="31">
        <f>-'Debt-Taxes'!$E20</f>
        <v>-12664.669620885794</v>
      </c>
      <c r="CE80" s="31">
        <f>-'Debt-Taxes'!$E20</f>
        <v>-12664.669620885794</v>
      </c>
      <c r="CF80" s="31">
        <f>-'Debt-Taxes'!$E20</f>
        <v>-12664.669620885794</v>
      </c>
      <c r="CG80" s="31">
        <f>-'Debt-Taxes'!$E20</f>
        <v>-12664.669620885794</v>
      </c>
      <c r="CH80" s="31">
        <f>-'Debt-Taxes'!$E20</f>
        <v>-12664.669620885794</v>
      </c>
      <c r="CI80" s="31">
        <f>-'Debt-Taxes'!$E20</f>
        <v>-12664.669620885794</v>
      </c>
      <c r="CJ80" s="31">
        <f>-'Debt-Taxes'!$E20</f>
        <v>-12664.669620885794</v>
      </c>
      <c r="CK80" s="31">
        <f>-'Debt-Taxes'!$E20</f>
        <v>-12664.669620885794</v>
      </c>
      <c r="CL80" s="31">
        <f>-'Debt-Taxes'!$E20</f>
        <v>-12664.669620885794</v>
      </c>
      <c r="CM80" s="31">
        <f>-'Debt-Taxes'!$E20</f>
        <v>-12664.669620885794</v>
      </c>
      <c r="CN80" s="31">
        <f>-'Debt-Taxes'!$E20</f>
        <v>-12664.669620885794</v>
      </c>
      <c r="CO80" s="31">
        <f>-'Debt-Taxes'!$E20</f>
        <v>-12664.669620885794</v>
      </c>
      <c r="CP80" s="31">
        <f>-'Debt-Taxes'!$E20</f>
        <v>-12664.669620885794</v>
      </c>
      <c r="CQ80" s="31">
        <f>-'Debt-Taxes'!$E20</f>
        <v>-12664.669620885794</v>
      </c>
      <c r="CR80" s="31">
        <f>-'Debt-Taxes'!$E20</f>
        <v>-12664.669620885794</v>
      </c>
      <c r="CS80" s="31">
        <f>-'Debt-Taxes'!$E20</f>
        <v>-12664.669620885794</v>
      </c>
      <c r="CT80" s="31">
        <f>-'Debt-Taxes'!$E20</f>
        <v>-12664.669620885794</v>
      </c>
      <c r="CU80" s="31">
        <f>-'Debt-Taxes'!$E20</f>
        <v>-12664.669620885794</v>
      </c>
      <c r="CV80" s="31">
        <f>-'Debt-Taxes'!$E20</f>
        <v>-12664.669620885794</v>
      </c>
      <c r="CW80" s="31">
        <f>-'Debt-Taxes'!$E20</f>
        <v>-12664.669620885794</v>
      </c>
      <c r="CX80" s="31">
        <f>-'Debt-Taxes'!$E20</f>
        <v>-12664.669620885794</v>
      </c>
      <c r="CY80" s="31">
        <f>-'Debt-Taxes'!$E20</f>
        <v>-12664.669620885794</v>
      </c>
      <c r="CZ80" s="31">
        <f>-'Debt-Taxes'!$E20</f>
        <v>-12664.669620885794</v>
      </c>
      <c r="DA80" s="31">
        <f>-'Debt-Taxes'!$E20</f>
        <v>-12664.669620885794</v>
      </c>
      <c r="DB80" s="31">
        <f>-'Debt-Taxes'!$E20</f>
        <v>-12664.669620885794</v>
      </c>
      <c r="DC80" s="31">
        <f>-'Debt-Taxes'!$E20</f>
        <v>-12664.669620885794</v>
      </c>
      <c r="DD80" s="31">
        <f>-'Debt-Taxes'!$E20</f>
        <v>-12664.669620885794</v>
      </c>
      <c r="DE80" s="31">
        <f>-'Debt-Taxes'!$E20</f>
        <v>-12664.669620885794</v>
      </c>
      <c r="DF80" s="31">
        <f>-'Debt-Taxes'!$E20</f>
        <v>-12664.669620885794</v>
      </c>
      <c r="DG80" s="31">
        <f>-'Debt-Taxes'!$E20</f>
        <v>-12664.669620885794</v>
      </c>
      <c r="DH80" s="31">
        <f>-'Debt-Taxes'!$E20</f>
        <v>-12664.669620885794</v>
      </c>
      <c r="DI80" s="31">
        <f>-'Debt-Taxes'!$E20</f>
        <v>-12664.669620885794</v>
      </c>
      <c r="DJ80" s="31">
        <f>-'Debt-Taxes'!$E20</f>
        <v>-12664.669620885794</v>
      </c>
      <c r="DK80" s="31">
        <f>-'Debt-Taxes'!$E20</f>
        <v>-12664.669620885794</v>
      </c>
      <c r="DL80" s="31">
        <f>-'Debt-Taxes'!$E20</f>
        <v>-12664.669620885794</v>
      </c>
      <c r="DM80" s="31">
        <f>-'Debt-Taxes'!$E20</f>
        <v>-12664.669620885794</v>
      </c>
      <c r="DN80" s="31">
        <f>-'Debt-Taxes'!$E20</f>
        <v>-12664.669620885794</v>
      </c>
      <c r="DO80" s="31">
        <f>-'Debt-Taxes'!$E20</f>
        <v>-12664.669620885794</v>
      </c>
      <c r="DP80" s="31">
        <f>-'Debt-Taxes'!$E20</f>
        <v>-12664.669620885794</v>
      </c>
      <c r="DQ80" s="31">
        <f>-'Debt-Taxes'!$E20</f>
        <v>-12664.669620885794</v>
      </c>
      <c r="DR80" s="31">
        <f>-'Debt-Taxes'!$E20</f>
        <v>-12664.669620885794</v>
      </c>
      <c r="DS80" s="31">
        <f>-'Debt-Taxes'!$E20</f>
        <v>-12664.669620885794</v>
      </c>
      <c r="DT80" s="31">
        <f>-'Debt-Taxes'!$E20</f>
        <v>-12664.669620885794</v>
      </c>
      <c r="DU80" s="31">
        <f>-'Debt-Taxes'!$E20</f>
        <v>-12664.669620885794</v>
      </c>
      <c r="DV80" s="31">
        <f>-'Debt-Taxes'!$E20</f>
        <v>-12664.669620885794</v>
      </c>
      <c r="DW80" s="31">
        <f>-'Debt-Taxes'!$E20</f>
        <v>-12664.669620885794</v>
      </c>
      <c r="DX80" s="31">
        <f>-'Debt-Taxes'!$E20</f>
        <v>-12664.669620885794</v>
      </c>
      <c r="DY80" s="31">
        <f>-'Debt-Taxes'!$E20</f>
        <v>-12664.669620885794</v>
      </c>
      <c r="DZ80" s="31">
        <f>-'Debt-Taxes'!$E20</f>
        <v>-12664.669620885794</v>
      </c>
      <c r="EA80" s="31">
        <f>-'Debt-Taxes'!$E20</f>
        <v>-12664.669620885794</v>
      </c>
      <c r="EB80" s="31">
        <f>-'Debt-Taxes'!$E20</f>
        <v>-12664.669620885794</v>
      </c>
      <c r="EC80" s="31">
        <f>-'Debt-Taxes'!$E20</f>
        <v>-12664.669620885794</v>
      </c>
      <c r="ED80" s="31">
        <f>-'Debt-Taxes'!$E20</f>
        <v>-12664.669620885794</v>
      </c>
      <c r="EE80" s="31">
        <f>-'Debt-Taxes'!$E20</f>
        <v>-12664.669620885794</v>
      </c>
      <c r="EF80" s="31">
        <f>-'Debt-Taxes'!$E20</f>
        <v>-12664.669620885794</v>
      </c>
      <c r="EG80" s="31">
        <f>-'Debt-Taxes'!$E20</f>
        <v>-12664.669620885794</v>
      </c>
      <c r="EH80" s="31">
        <f>-'Debt-Taxes'!$E20</f>
        <v>-12664.669620885794</v>
      </c>
      <c r="EI80" s="31">
        <f>-'Debt-Taxes'!$E20</f>
        <v>-12664.669620885794</v>
      </c>
      <c r="EJ80" s="31">
        <f>-'Debt-Taxes'!$E20</f>
        <v>-12664.669620885794</v>
      </c>
      <c r="EK80" s="31">
        <f>-'Debt-Taxes'!$E20</f>
        <v>-12664.669620885794</v>
      </c>
      <c r="EL80" s="31">
        <f>-'Debt-Taxes'!$E20</f>
        <v>-12664.669620885794</v>
      </c>
      <c r="EM80" s="31">
        <f>-'Debt-Taxes'!$E20</f>
        <v>-12664.669620885794</v>
      </c>
      <c r="EN80" s="31">
        <f>-'Debt-Taxes'!$E20</f>
        <v>-12664.669620885794</v>
      </c>
      <c r="EO80" s="31">
        <f>-'Debt-Taxes'!$E20</f>
        <v>-12664.669620885794</v>
      </c>
      <c r="EP80" s="31">
        <f>-'Debt-Taxes'!$E20</f>
        <v>-12664.669620885794</v>
      </c>
      <c r="EQ80" s="27"/>
    </row>
    <row r="81" spans="1:147" ht="15.75" customHeight="1" x14ac:dyDescent="0.2">
      <c r="B81" s="7"/>
      <c r="Z81" s="3"/>
      <c r="EQ81" s="27"/>
    </row>
    <row r="82" spans="1:147" ht="15.75" customHeight="1" x14ac:dyDescent="0.2">
      <c r="A82" s="92"/>
      <c r="B82" s="92"/>
      <c r="C82" s="147" t="s">
        <v>179</v>
      </c>
      <c r="D82" s="147"/>
      <c r="E82" s="147"/>
      <c r="F82" s="147"/>
      <c r="G82" s="147"/>
      <c r="H82" s="147"/>
      <c r="I82" s="147"/>
      <c r="J82" s="147"/>
      <c r="K82" s="147"/>
      <c r="L82" s="147"/>
      <c r="M82" s="147"/>
      <c r="N82" s="147"/>
      <c r="O82" s="147"/>
      <c r="P82" s="147"/>
      <c r="Q82" s="147"/>
      <c r="R82" s="147"/>
      <c r="S82" s="147"/>
      <c r="T82" s="147"/>
      <c r="U82" s="147"/>
      <c r="V82" s="147"/>
      <c r="W82" s="147"/>
      <c r="X82" s="147"/>
      <c r="Y82" s="147"/>
      <c r="Z82" s="148"/>
      <c r="AA82" s="149">
        <f t="shared" ref="AA82:EP82" si="13">SUBTOTAL(9,AA80:AA81)</f>
        <v>-12664.669620885794</v>
      </c>
      <c r="AB82" s="149">
        <f t="shared" si="13"/>
        <v>-12664.669620885794</v>
      </c>
      <c r="AC82" s="149">
        <f t="shared" si="13"/>
        <v>-12664.669620885794</v>
      </c>
      <c r="AD82" s="149">
        <f t="shared" si="13"/>
        <v>-12664.669620885794</v>
      </c>
      <c r="AE82" s="149">
        <f t="shared" si="13"/>
        <v>-12664.669620885794</v>
      </c>
      <c r="AF82" s="149">
        <f t="shared" si="13"/>
        <v>-12664.669620885794</v>
      </c>
      <c r="AG82" s="149">
        <f t="shared" si="13"/>
        <v>-12664.669620885794</v>
      </c>
      <c r="AH82" s="149">
        <f t="shared" si="13"/>
        <v>-12664.669620885794</v>
      </c>
      <c r="AI82" s="149">
        <f t="shared" si="13"/>
        <v>-12664.669620885794</v>
      </c>
      <c r="AJ82" s="149">
        <f t="shared" si="13"/>
        <v>-12664.669620885794</v>
      </c>
      <c r="AK82" s="149">
        <f t="shared" si="13"/>
        <v>-12664.669620885794</v>
      </c>
      <c r="AL82" s="149">
        <f t="shared" si="13"/>
        <v>-12664.669620885794</v>
      </c>
      <c r="AM82" s="149">
        <f t="shared" si="13"/>
        <v>-12664.669620885794</v>
      </c>
      <c r="AN82" s="149">
        <f t="shared" si="13"/>
        <v>-12664.669620885794</v>
      </c>
      <c r="AO82" s="149">
        <f t="shared" si="13"/>
        <v>-12664.669620885794</v>
      </c>
      <c r="AP82" s="149">
        <f t="shared" si="13"/>
        <v>-12664.669620885794</v>
      </c>
      <c r="AQ82" s="149">
        <f t="shared" si="13"/>
        <v>-12664.669620885794</v>
      </c>
      <c r="AR82" s="149">
        <f t="shared" si="13"/>
        <v>-12664.669620885794</v>
      </c>
      <c r="AS82" s="149">
        <f t="shared" si="13"/>
        <v>-12664.669620885794</v>
      </c>
      <c r="AT82" s="149">
        <f t="shared" si="13"/>
        <v>-12664.669620885794</v>
      </c>
      <c r="AU82" s="149">
        <f t="shared" si="13"/>
        <v>-12664.669620885794</v>
      </c>
      <c r="AV82" s="149">
        <f t="shared" si="13"/>
        <v>-12664.669620885794</v>
      </c>
      <c r="AW82" s="149">
        <f t="shared" si="13"/>
        <v>-12664.669620885794</v>
      </c>
      <c r="AX82" s="149">
        <f t="shared" si="13"/>
        <v>-12664.669620885794</v>
      </c>
      <c r="AY82" s="149">
        <f t="shared" si="13"/>
        <v>-12664.669620885794</v>
      </c>
      <c r="AZ82" s="149">
        <f t="shared" si="13"/>
        <v>-12664.669620885794</v>
      </c>
      <c r="BA82" s="149">
        <f t="shared" si="13"/>
        <v>-12664.669620885794</v>
      </c>
      <c r="BB82" s="149">
        <f t="shared" si="13"/>
        <v>-12664.669620885794</v>
      </c>
      <c r="BC82" s="149">
        <f t="shared" si="13"/>
        <v>-12664.669620885794</v>
      </c>
      <c r="BD82" s="149">
        <f t="shared" si="13"/>
        <v>-12664.669620885794</v>
      </c>
      <c r="BE82" s="149">
        <f t="shared" si="13"/>
        <v>-12664.669620885794</v>
      </c>
      <c r="BF82" s="149">
        <f t="shared" si="13"/>
        <v>-12664.669620885794</v>
      </c>
      <c r="BG82" s="149">
        <f t="shared" si="13"/>
        <v>-12664.669620885794</v>
      </c>
      <c r="BH82" s="149">
        <f t="shared" si="13"/>
        <v>-12664.669620885794</v>
      </c>
      <c r="BI82" s="149">
        <f t="shared" si="13"/>
        <v>-12664.669620885794</v>
      </c>
      <c r="BJ82" s="149">
        <f t="shared" si="13"/>
        <v>-12664.669620885794</v>
      </c>
      <c r="BK82" s="149">
        <f t="shared" si="13"/>
        <v>-12664.669620885794</v>
      </c>
      <c r="BL82" s="149">
        <f t="shared" si="13"/>
        <v>-12664.669620885794</v>
      </c>
      <c r="BM82" s="149">
        <f t="shared" si="13"/>
        <v>-12664.669620885794</v>
      </c>
      <c r="BN82" s="149">
        <f t="shared" si="13"/>
        <v>-12664.669620885794</v>
      </c>
      <c r="BO82" s="149">
        <f t="shared" si="13"/>
        <v>-12664.669620885794</v>
      </c>
      <c r="BP82" s="149">
        <f t="shared" si="13"/>
        <v>-12664.669620885794</v>
      </c>
      <c r="BQ82" s="149">
        <f t="shared" si="13"/>
        <v>-12664.669620885794</v>
      </c>
      <c r="BR82" s="149">
        <f t="shared" si="13"/>
        <v>-12664.669620885794</v>
      </c>
      <c r="BS82" s="149">
        <f t="shared" si="13"/>
        <v>-12664.669620885794</v>
      </c>
      <c r="BT82" s="149">
        <f t="shared" si="13"/>
        <v>-12664.669620885794</v>
      </c>
      <c r="BU82" s="149">
        <f t="shared" si="13"/>
        <v>-12664.669620885794</v>
      </c>
      <c r="BV82" s="149">
        <f t="shared" si="13"/>
        <v>-12664.669620885794</v>
      </c>
      <c r="BW82" s="149">
        <f t="shared" si="13"/>
        <v>-12664.669620885794</v>
      </c>
      <c r="BX82" s="149">
        <f t="shared" si="13"/>
        <v>-12664.669620885794</v>
      </c>
      <c r="BY82" s="149">
        <f t="shared" si="13"/>
        <v>-12664.669620885794</v>
      </c>
      <c r="BZ82" s="149">
        <f t="shared" si="13"/>
        <v>-12664.669620885794</v>
      </c>
      <c r="CA82" s="149">
        <f t="shared" si="13"/>
        <v>-12664.669620885794</v>
      </c>
      <c r="CB82" s="149">
        <f t="shared" si="13"/>
        <v>-12664.669620885794</v>
      </c>
      <c r="CC82" s="149">
        <f t="shared" si="13"/>
        <v>-12664.669620885794</v>
      </c>
      <c r="CD82" s="149">
        <f t="shared" si="13"/>
        <v>-12664.669620885794</v>
      </c>
      <c r="CE82" s="149">
        <f t="shared" si="13"/>
        <v>-12664.669620885794</v>
      </c>
      <c r="CF82" s="149">
        <f t="shared" si="13"/>
        <v>-12664.669620885794</v>
      </c>
      <c r="CG82" s="149">
        <f t="shared" si="13"/>
        <v>-12664.669620885794</v>
      </c>
      <c r="CH82" s="149">
        <f t="shared" si="13"/>
        <v>-12664.669620885794</v>
      </c>
      <c r="CI82" s="149">
        <f t="shared" si="13"/>
        <v>-12664.669620885794</v>
      </c>
      <c r="CJ82" s="149">
        <f t="shared" si="13"/>
        <v>-12664.669620885794</v>
      </c>
      <c r="CK82" s="149">
        <f t="shared" si="13"/>
        <v>-12664.669620885794</v>
      </c>
      <c r="CL82" s="149">
        <f t="shared" si="13"/>
        <v>-12664.669620885794</v>
      </c>
      <c r="CM82" s="149">
        <f t="shared" si="13"/>
        <v>-12664.669620885794</v>
      </c>
      <c r="CN82" s="149">
        <f t="shared" si="13"/>
        <v>-12664.669620885794</v>
      </c>
      <c r="CO82" s="149">
        <f t="shared" si="13"/>
        <v>-12664.669620885794</v>
      </c>
      <c r="CP82" s="149">
        <f t="shared" si="13"/>
        <v>-12664.669620885794</v>
      </c>
      <c r="CQ82" s="149">
        <f t="shared" si="13"/>
        <v>-12664.669620885794</v>
      </c>
      <c r="CR82" s="149">
        <f t="shared" si="13"/>
        <v>-12664.669620885794</v>
      </c>
      <c r="CS82" s="149">
        <f t="shared" si="13"/>
        <v>-12664.669620885794</v>
      </c>
      <c r="CT82" s="149">
        <f t="shared" si="13"/>
        <v>-12664.669620885794</v>
      </c>
      <c r="CU82" s="149">
        <f t="shared" si="13"/>
        <v>-12664.669620885794</v>
      </c>
      <c r="CV82" s="149">
        <f t="shared" si="13"/>
        <v>-12664.669620885794</v>
      </c>
      <c r="CW82" s="149">
        <f t="shared" si="13"/>
        <v>-12664.669620885794</v>
      </c>
      <c r="CX82" s="149">
        <f t="shared" si="13"/>
        <v>-12664.669620885794</v>
      </c>
      <c r="CY82" s="149">
        <f t="shared" si="13"/>
        <v>-12664.669620885794</v>
      </c>
      <c r="CZ82" s="149">
        <f t="shared" si="13"/>
        <v>-12664.669620885794</v>
      </c>
      <c r="DA82" s="149">
        <f t="shared" si="13"/>
        <v>-12664.669620885794</v>
      </c>
      <c r="DB82" s="149">
        <f t="shared" si="13"/>
        <v>-12664.669620885794</v>
      </c>
      <c r="DC82" s="149">
        <f t="shared" si="13"/>
        <v>-12664.669620885794</v>
      </c>
      <c r="DD82" s="149">
        <f t="shared" si="13"/>
        <v>-12664.669620885794</v>
      </c>
      <c r="DE82" s="149">
        <f t="shared" si="13"/>
        <v>-12664.669620885794</v>
      </c>
      <c r="DF82" s="149">
        <f t="shared" si="13"/>
        <v>-12664.669620885794</v>
      </c>
      <c r="DG82" s="149">
        <f t="shared" si="13"/>
        <v>-12664.669620885794</v>
      </c>
      <c r="DH82" s="149">
        <f t="shared" si="13"/>
        <v>-12664.669620885794</v>
      </c>
      <c r="DI82" s="149">
        <f t="shared" si="13"/>
        <v>-12664.669620885794</v>
      </c>
      <c r="DJ82" s="149">
        <f t="shared" si="13"/>
        <v>-12664.669620885794</v>
      </c>
      <c r="DK82" s="149">
        <f t="shared" si="13"/>
        <v>-12664.669620885794</v>
      </c>
      <c r="DL82" s="149">
        <f t="shared" si="13"/>
        <v>-12664.669620885794</v>
      </c>
      <c r="DM82" s="149">
        <f t="shared" si="13"/>
        <v>-12664.669620885794</v>
      </c>
      <c r="DN82" s="149">
        <f t="shared" si="13"/>
        <v>-12664.669620885794</v>
      </c>
      <c r="DO82" s="149">
        <f t="shared" si="13"/>
        <v>-12664.669620885794</v>
      </c>
      <c r="DP82" s="149">
        <f t="shared" si="13"/>
        <v>-12664.669620885794</v>
      </c>
      <c r="DQ82" s="149">
        <f t="shared" si="13"/>
        <v>-12664.669620885794</v>
      </c>
      <c r="DR82" s="149">
        <f t="shared" si="13"/>
        <v>-12664.669620885794</v>
      </c>
      <c r="DS82" s="149">
        <f t="shared" si="13"/>
        <v>-12664.669620885794</v>
      </c>
      <c r="DT82" s="149">
        <f t="shared" si="13"/>
        <v>-12664.669620885794</v>
      </c>
      <c r="DU82" s="149">
        <f t="shared" si="13"/>
        <v>-12664.669620885794</v>
      </c>
      <c r="DV82" s="149">
        <f t="shared" si="13"/>
        <v>-12664.669620885794</v>
      </c>
      <c r="DW82" s="149">
        <f t="shared" si="13"/>
        <v>-12664.669620885794</v>
      </c>
      <c r="DX82" s="149">
        <f t="shared" si="13"/>
        <v>-12664.669620885794</v>
      </c>
      <c r="DY82" s="149">
        <f t="shared" si="13"/>
        <v>-12664.669620885794</v>
      </c>
      <c r="DZ82" s="149">
        <f t="shared" si="13"/>
        <v>-12664.669620885794</v>
      </c>
      <c r="EA82" s="149">
        <f t="shared" si="13"/>
        <v>-12664.669620885794</v>
      </c>
      <c r="EB82" s="149">
        <f t="shared" si="13"/>
        <v>-12664.669620885794</v>
      </c>
      <c r="EC82" s="149">
        <f t="shared" si="13"/>
        <v>-12664.669620885794</v>
      </c>
      <c r="ED82" s="149">
        <f t="shared" si="13"/>
        <v>-12664.669620885794</v>
      </c>
      <c r="EE82" s="149">
        <f t="shared" si="13"/>
        <v>-12664.669620885794</v>
      </c>
      <c r="EF82" s="149">
        <f t="shared" si="13"/>
        <v>-12664.669620885794</v>
      </c>
      <c r="EG82" s="149">
        <f t="shared" si="13"/>
        <v>-12664.669620885794</v>
      </c>
      <c r="EH82" s="149">
        <f t="shared" si="13"/>
        <v>-12664.669620885794</v>
      </c>
      <c r="EI82" s="149">
        <f t="shared" si="13"/>
        <v>-12664.669620885794</v>
      </c>
      <c r="EJ82" s="149">
        <f t="shared" si="13"/>
        <v>-12664.669620885794</v>
      </c>
      <c r="EK82" s="149">
        <f t="shared" si="13"/>
        <v>-12664.669620885794</v>
      </c>
      <c r="EL82" s="149">
        <f t="shared" si="13"/>
        <v>-12664.669620885794</v>
      </c>
      <c r="EM82" s="149">
        <f t="shared" si="13"/>
        <v>-12664.669620885794</v>
      </c>
      <c r="EN82" s="149">
        <f t="shared" si="13"/>
        <v>-12664.669620885794</v>
      </c>
      <c r="EO82" s="149">
        <f t="shared" si="13"/>
        <v>-12664.669620885794</v>
      </c>
      <c r="EP82" s="149">
        <f t="shared" si="13"/>
        <v>-12664.669620885794</v>
      </c>
      <c r="EQ82" s="109"/>
    </row>
    <row r="83" spans="1:147" ht="15.75" customHeight="1" x14ac:dyDescent="0.2">
      <c r="B83" s="7"/>
      <c r="Z83" s="3"/>
      <c r="EQ83" s="27"/>
    </row>
    <row r="84" spans="1:147" ht="15.75" customHeight="1" x14ac:dyDescent="0.2">
      <c r="A84" s="92" t="s">
        <v>180</v>
      </c>
      <c r="B84" s="92"/>
      <c r="C84" s="92"/>
      <c r="D84" s="92"/>
      <c r="E84" s="92"/>
      <c r="F84" s="92"/>
      <c r="G84" s="92"/>
      <c r="H84" s="92"/>
      <c r="I84" s="92"/>
      <c r="J84" s="92"/>
      <c r="K84" s="92"/>
      <c r="L84" s="92"/>
      <c r="M84" s="92"/>
      <c r="N84" s="92"/>
      <c r="O84" s="92"/>
      <c r="P84" s="92"/>
      <c r="Q84" s="92"/>
      <c r="R84" s="92"/>
      <c r="S84" s="92"/>
      <c r="T84" s="92"/>
      <c r="U84" s="92"/>
      <c r="V84" s="92"/>
      <c r="W84" s="92"/>
      <c r="X84" s="92"/>
      <c r="Y84" s="92"/>
      <c r="Z84" s="143"/>
      <c r="AA84" s="162">
        <f t="shared" ref="AA84:EP84" si="14">AA77+AA82</f>
        <v>1716.2655173922158</v>
      </c>
      <c r="AB84" s="162">
        <f t="shared" si="14"/>
        <v>1716.2655173922158</v>
      </c>
      <c r="AC84" s="162">
        <f t="shared" si="14"/>
        <v>1716.2655173922158</v>
      </c>
      <c r="AD84" s="162">
        <f t="shared" si="14"/>
        <v>1716.2655173922158</v>
      </c>
      <c r="AE84" s="162">
        <f t="shared" si="14"/>
        <v>1716.2655173922158</v>
      </c>
      <c r="AF84" s="162">
        <f t="shared" si="14"/>
        <v>1716.2655173922158</v>
      </c>
      <c r="AG84" s="162">
        <f t="shared" si="14"/>
        <v>1716.2655173922158</v>
      </c>
      <c r="AH84" s="162">
        <f t="shared" si="14"/>
        <v>1716.2655173922158</v>
      </c>
      <c r="AI84" s="162">
        <f t="shared" si="14"/>
        <v>1716.2655173922158</v>
      </c>
      <c r="AJ84" s="162">
        <f t="shared" si="14"/>
        <v>1716.2655173922158</v>
      </c>
      <c r="AK84" s="162">
        <f t="shared" si="14"/>
        <v>1716.2655173922158</v>
      </c>
      <c r="AL84" s="162">
        <f t="shared" si="14"/>
        <v>1716.2655173922158</v>
      </c>
      <c r="AM84" s="162">
        <f t="shared" si="14"/>
        <v>1927.5293215685433</v>
      </c>
      <c r="AN84" s="162">
        <f t="shared" si="14"/>
        <v>1927.5293215685433</v>
      </c>
      <c r="AO84" s="162">
        <f t="shared" si="14"/>
        <v>1927.5293215685433</v>
      </c>
      <c r="AP84" s="162">
        <f t="shared" si="14"/>
        <v>1927.5293215685433</v>
      </c>
      <c r="AQ84" s="162">
        <f t="shared" si="14"/>
        <v>1927.5293215685433</v>
      </c>
      <c r="AR84" s="162">
        <f t="shared" si="14"/>
        <v>1927.5293215685433</v>
      </c>
      <c r="AS84" s="162">
        <f t="shared" si="14"/>
        <v>1927.5293215685433</v>
      </c>
      <c r="AT84" s="162">
        <f t="shared" si="14"/>
        <v>1927.5293215685433</v>
      </c>
      <c r="AU84" s="162">
        <f t="shared" si="14"/>
        <v>1927.5293215685433</v>
      </c>
      <c r="AV84" s="162">
        <f t="shared" si="14"/>
        <v>1927.5293215685433</v>
      </c>
      <c r="AW84" s="162">
        <f t="shared" si="14"/>
        <v>1927.5293215685433</v>
      </c>
      <c r="AX84" s="162">
        <f t="shared" si="14"/>
        <v>1927.5293215685433</v>
      </c>
      <c r="AY84" s="162">
        <f t="shared" si="14"/>
        <v>2141.1095293636572</v>
      </c>
      <c r="AZ84" s="162">
        <f t="shared" si="14"/>
        <v>2141.1095293636572</v>
      </c>
      <c r="BA84" s="162">
        <f t="shared" si="14"/>
        <v>2141.1095293636572</v>
      </c>
      <c r="BB84" s="162">
        <f t="shared" si="14"/>
        <v>2141.1095293636572</v>
      </c>
      <c r="BC84" s="162">
        <f t="shared" si="14"/>
        <v>2141.1095293636572</v>
      </c>
      <c r="BD84" s="162">
        <f t="shared" si="14"/>
        <v>2141.1095293636572</v>
      </c>
      <c r="BE84" s="162">
        <f t="shared" si="14"/>
        <v>2141.1095293636572</v>
      </c>
      <c r="BF84" s="162">
        <f t="shared" si="14"/>
        <v>2141.1095293636572</v>
      </c>
      <c r="BG84" s="162">
        <f t="shared" si="14"/>
        <v>2141.1095293636572</v>
      </c>
      <c r="BH84" s="162">
        <f t="shared" si="14"/>
        <v>2141.1095293636572</v>
      </c>
      <c r="BI84" s="162">
        <f t="shared" si="14"/>
        <v>2141.1095293636572</v>
      </c>
      <c r="BJ84" s="162">
        <f t="shared" si="14"/>
        <v>2141.1095293636572</v>
      </c>
      <c r="BK84" s="162">
        <f t="shared" si="14"/>
        <v>2357.0047470383324</v>
      </c>
      <c r="BL84" s="162">
        <f t="shared" si="14"/>
        <v>2357.0047470383324</v>
      </c>
      <c r="BM84" s="162">
        <f t="shared" si="14"/>
        <v>2357.0047470383324</v>
      </c>
      <c r="BN84" s="162">
        <f t="shared" si="14"/>
        <v>2357.0047470383324</v>
      </c>
      <c r="BO84" s="162">
        <f t="shared" si="14"/>
        <v>2357.0047470383324</v>
      </c>
      <c r="BP84" s="162">
        <f t="shared" si="14"/>
        <v>2357.0047470383324</v>
      </c>
      <c r="BQ84" s="162">
        <f t="shared" si="14"/>
        <v>2357.0047470383324</v>
      </c>
      <c r="BR84" s="162">
        <f t="shared" si="14"/>
        <v>2357.0047470383324</v>
      </c>
      <c r="BS84" s="162">
        <f t="shared" si="14"/>
        <v>2357.0047470383324</v>
      </c>
      <c r="BT84" s="162">
        <f t="shared" si="14"/>
        <v>2357.0047470383324</v>
      </c>
      <c r="BU84" s="162">
        <f t="shared" si="14"/>
        <v>2357.0047470383324</v>
      </c>
      <c r="BV84" s="162">
        <f t="shared" si="14"/>
        <v>2357.0047470383324</v>
      </c>
      <c r="BW84" s="162">
        <f t="shared" si="14"/>
        <v>2575.2123599332517</v>
      </c>
      <c r="BX84" s="162">
        <f t="shared" si="14"/>
        <v>2575.2123599332517</v>
      </c>
      <c r="BY84" s="162">
        <f t="shared" si="14"/>
        <v>2575.2123599332517</v>
      </c>
      <c r="BZ84" s="162">
        <f t="shared" si="14"/>
        <v>2575.2123599332517</v>
      </c>
      <c r="CA84" s="162">
        <f t="shared" si="14"/>
        <v>2575.2123599332517</v>
      </c>
      <c r="CB84" s="162">
        <f t="shared" si="14"/>
        <v>2575.2123599332517</v>
      </c>
      <c r="CC84" s="162">
        <f t="shared" si="14"/>
        <v>2575.2123599332517</v>
      </c>
      <c r="CD84" s="162">
        <f t="shared" si="14"/>
        <v>2575.2123599332517</v>
      </c>
      <c r="CE84" s="162">
        <f t="shared" si="14"/>
        <v>2575.2123599332517</v>
      </c>
      <c r="CF84" s="162">
        <f t="shared" si="14"/>
        <v>2575.2123599332517</v>
      </c>
      <c r="CG84" s="162">
        <f t="shared" si="14"/>
        <v>2575.2123599332517</v>
      </c>
      <c r="CH84" s="162">
        <f t="shared" si="14"/>
        <v>2575.2123599332517</v>
      </c>
      <c r="CI84" s="162">
        <f t="shared" si="14"/>
        <v>2795.728478224446</v>
      </c>
      <c r="CJ84" s="162">
        <f t="shared" si="14"/>
        <v>2795.728478224446</v>
      </c>
      <c r="CK84" s="162">
        <f t="shared" si="14"/>
        <v>2795.728478224446</v>
      </c>
      <c r="CL84" s="162">
        <f t="shared" si="14"/>
        <v>2795.728478224446</v>
      </c>
      <c r="CM84" s="162">
        <f t="shared" si="14"/>
        <v>2795.728478224446</v>
      </c>
      <c r="CN84" s="162">
        <f t="shared" si="14"/>
        <v>2795.728478224446</v>
      </c>
      <c r="CO84" s="162">
        <f t="shared" si="14"/>
        <v>2795.728478224446</v>
      </c>
      <c r="CP84" s="162">
        <f t="shared" si="14"/>
        <v>2795.728478224446</v>
      </c>
      <c r="CQ84" s="162">
        <f t="shared" si="14"/>
        <v>2795.728478224446</v>
      </c>
      <c r="CR84" s="162">
        <f t="shared" si="14"/>
        <v>2795.728478224446</v>
      </c>
      <c r="CS84" s="162">
        <f t="shared" si="14"/>
        <v>2795.728478224446</v>
      </c>
      <c r="CT84" s="162">
        <f t="shared" si="14"/>
        <v>2795.728478224446</v>
      </c>
      <c r="CU84" s="162">
        <f t="shared" si="14"/>
        <v>3018.5478808483895</v>
      </c>
      <c r="CV84" s="162">
        <f t="shared" si="14"/>
        <v>3018.5478808483895</v>
      </c>
      <c r="CW84" s="162">
        <f t="shared" si="14"/>
        <v>3018.5478808483895</v>
      </c>
      <c r="CX84" s="162">
        <f t="shared" si="14"/>
        <v>3018.5478808483895</v>
      </c>
      <c r="CY84" s="162">
        <f t="shared" si="14"/>
        <v>3018.5478808483895</v>
      </c>
      <c r="CZ84" s="162">
        <f t="shared" si="14"/>
        <v>3018.5478808483895</v>
      </c>
      <c r="DA84" s="162">
        <f t="shared" si="14"/>
        <v>3018.5478808483895</v>
      </c>
      <c r="DB84" s="162">
        <f t="shared" si="14"/>
        <v>3018.5478808483895</v>
      </c>
      <c r="DC84" s="162">
        <f t="shared" si="14"/>
        <v>3018.5478808483895</v>
      </c>
      <c r="DD84" s="162">
        <f t="shared" si="14"/>
        <v>3018.5478808483895</v>
      </c>
      <c r="DE84" s="162">
        <f t="shared" si="14"/>
        <v>3018.5478808483895</v>
      </c>
      <c r="DF84" s="162">
        <f t="shared" si="14"/>
        <v>3018.5478808483895</v>
      </c>
      <c r="DG84" s="162">
        <f t="shared" si="14"/>
        <v>3243.6639575407935</v>
      </c>
      <c r="DH84" s="162">
        <f t="shared" si="14"/>
        <v>3243.6639575407935</v>
      </c>
      <c r="DI84" s="162">
        <f t="shared" si="14"/>
        <v>3243.6639575407935</v>
      </c>
      <c r="DJ84" s="162">
        <f t="shared" si="14"/>
        <v>3243.6639575407935</v>
      </c>
      <c r="DK84" s="162">
        <f t="shared" si="14"/>
        <v>3243.6639575407935</v>
      </c>
      <c r="DL84" s="162">
        <f t="shared" si="14"/>
        <v>3243.6639575407935</v>
      </c>
      <c r="DM84" s="162">
        <f t="shared" si="14"/>
        <v>3243.6639575407935</v>
      </c>
      <c r="DN84" s="162">
        <f t="shared" si="14"/>
        <v>3243.6639575407935</v>
      </c>
      <c r="DO84" s="162">
        <f t="shared" si="14"/>
        <v>3243.6639575407935</v>
      </c>
      <c r="DP84" s="162">
        <f t="shared" si="14"/>
        <v>3243.6639575407935</v>
      </c>
      <c r="DQ84" s="162">
        <f t="shared" si="14"/>
        <v>3243.6639575407935</v>
      </c>
      <c r="DR84" s="162">
        <f t="shared" si="14"/>
        <v>3243.6639575407935</v>
      </c>
      <c r="DS84" s="162">
        <f t="shared" si="14"/>
        <v>3471.0686489335312</v>
      </c>
      <c r="DT84" s="162">
        <f t="shared" si="14"/>
        <v>3471.0686489335312</v>
      </c>
      <c r="DU84" s="162">
        <f t="shared" si="14"/>
        <v>3471.0686489335312</v>
      </c>
      <c r="DV84" s="162">
        <f t="shared" si="14"/>
        <v>3471.0686489335312</v>
      </c>
      <c r="DW84" s="162">
        <f t="shared" si="14"/>
        <v>3471.0686489335312</v>
      </c>
      <c r="DX84" s="162">
        <f t="shared" si="14"/>
        <v>3471.0686489335312</v>
      </c>
      <c r="DY84" s="162">
        <f t="shared" si="14"/>
        <v>3471.0686489335312</v>
      </c>
      <c r="DZ84" s="162">
        <f t="shared" si="14"/>
        <v>3471.0686489335312</v>
      </c>
      <c r="EA84" s="162">
        <f t="shared" si="14"/>
        <v>3471.0686489335312</v>
      </c>
      <c r="EB84" s="162">
        <f t="shared" si="14"/>
        <v>3471.0686489335312</v>
      </c>
      <c r="EC84" s="162">
        <f t="shared" si="14"/>
        <v>3471.0686489335312</v>
      </c>
      <c r="ED84" s="162">
        <f t="shared" si="14"/>
        <v>3471.0686489335312</v>
      </c>
      <c r="EE84" s="162">
        <f t="shared" si="14"/>
        <v>3700.7523846497243</v>
      </c>
      <c r="EF84" s="162">
        <f t="shared" si="14"/>
        <v>3700.7523846497243</v>
      </c>
      <c r="EG84" s="162">
        <f t="shared" si="14"/>
        <v>3700.7523846497243</v>
      </c>
      <c r="EH84" s="162">
        <f t="shared" si="14"/>
        <v>3700.7523846497243</v>
      </c>
      <c r="EI84" s="162">
        <f t="shared" si="14"/>
        <v>3700.7523846497243</v>
      </c>
      <c r="EJ84" s="162">
        <f t="shared" si="14"/>
        <v>3700.7523846497243</v>
      </c>
      <c r="EK84" s="162">
        <f t="shared" si="14"/>
        <v>3700.7523846497243</v>
      </c>
      <c r="EL84" s="162">
        <f t="shared" si="14"/>
        <v>3700.7523846497243</v>
      </c>
      <c r="EM84" s="162">
        <f t="shared" si="14"/>
        <v>3700.7523846497243</v>
      </c>
      <c r="EN84" s="162">
        <f t="shared" si="14"/>
        <v>3700.7523846497243</v>
      </c>
      <c r="EO84" s="162">
        <f t="shared" si="14"/>
        <v>3700.7523846497243</v>
      </c>
      <c r="EP84" s="162">
        <f t="shared" si="14"/>
        <v>3700.7523846497243</v>
      </c>
      <c r="EQ84" s="109"/>
    </row>
    <row r="85" spans="1:147" ht="15.75" customHeight="1" x14ac:dyDescent="0.2">
      <c r="A85" s="92"/>
      <c r="B85" s="92"/>
      <c r="C85" s="147" t="s">
        <v>181</v>
      </c>
      <c r="D85" s="147"/>
      <c r="E85" s="147"/>
      <c r="F85" s="147"/>
      <c r="G85" s="147"/>
      <c r="H85" s="147"/>
      <c r="I85" s="147"/>
      <c r="J85" s="147"/>
      <c r="K85" s="147"/>
      <c r="L85" s="147"/>
      <c r="M85" s="147"/>
      <c r="N85" s="147"/>
      <c r="O85" s="147"/>
      <c r="P85" s="147"/>
      <c r="Q85" s="147"/>
      <c r="R85" s="147"/>
      <c r="S85" s="147"/>
      <c r="T85" s="147"/>
      <c r="U85" s="147"/>
      <c r="V85" s="147"/>
      <c r="W85" s="147"/>
      <c r="X85" s="147"/>
      <c r="Y85" s="147"/>
      <c r="Z85" s="148"/>
      <c r="AA85" s="149">
        <f t="shared" ref="AA85:EP85" si="15">SUM(AA84)</f>
        <v>1716.2655173922158</v>
      </c>
      <c r="AB85" s="149">
        <f t="shared" si="15"/>
        <v>1716.2655173922158</v>
      </c>
      <c r="AC85" s="149">
        <f t="shared" si="15"/>
        <v>1716.2655173922158</v>
      </c>
      <c r="AD85" s="149">
        <f t="shared" si="15"/>
        <v>1716.2655173922158</v>
      </c>
      <c r="AE85" s="149">
        <f t="shared" si="15"/>
        <v>1716.2655173922158</v>
      </c>
      <c r="AF85" s="149">
        <f t="shared" si="15"/>
        <v>1716.2655173922158</v>
      </c>
      <c r="AG85" s="149">
        <f t="shared" si="15"/>
        <v>1716.2655173922158</v>
      </c>
      <c r="AH85" s="149">
        <f t="shared" si="15"/>
        <v>1716.2655173922158</v>
      </c>
      <c r="AI85" s="149">
        <f t="shared" si="15"/>
        <v>1716.2655173922158</v>
      </c>
      <c r="AJ85" s="149">
        <f t="shared" si="15"/>
        <v>1716.2655173922158</v>
      </c>
      <c r="AK85" s="149">
        <f t="shared" si="15"/>
        <v>1716.2655173922158</v>
      </c>
      <c r="AL85" s="149">
        <f t="shared" si="15"/>
        <v>1716.2655173922158</v>
      </c>
      <c r="AM85" s="149">
        <f t="shared" si="15"/>
        <v>1927.5293215685433</v>
      </c>
      <c r="AN85" s="149">
        <f t="shared" si="15"/>
        <v>1927.5293215685433</v>
      </c>
      <c r="AO85" s="149">
        <f t="shared" si="15"/>
        <v>1927.5293215685433</v>
      </c>
      <c r="AP85" s="149">
        <f t="shared" si="15"/>
        <v>1927.5293215685433</v>
      </c>
      <c r="AQ85" s="149">
        <f t="shared" si="15"/>
        <v>1927.5293215685433</v>
      </c>
      <c r="AR85" s="149">
        <f t="shared" si="15"/>
        <v>1927.5293215685433</v>
      </c>
      <c r="AS85" s="149">
        <f t="shared" si="15"/>
        <v>1927.5293215685433</v>
      </c>
      <c r="AT85" s="149">
        <f t="shared" si="15"/>
        <v>1927.5293215685433</v>
      </c>
      <c r="AU85" s="149">
        <f t="shared" si="15"/>
        <v>1927.5293215685433</v>
      </c>
      <c r="AV85" s="149">
        <f t="shared" si="15"/>
        <v>1927.5293215685433</v>
      </c>
      <c r="AW85" s="149">
        <f t="shared" si="15"/>
        <v>1927.5293215685433</v>
      </c>
      <c r="AX85" s="149">
        <f t="shared" si="15"/>
        <v>1927.5293215685433</v>
      </c>
      <c r="AY85" s="149">
        <f t="shared" si="15"/>
        <v>2141.1095293636572</v>
      </c>
      <c r="AZ85" s="149">
        <f t="shared" si="15"/>
        <v>2141.1095293636572</v>
      </c>
      <c r="BA85" s="149">
        <f t="shared" si="15"/>
        <v>2141.1095293636572</v>
      </c>
      <c r="BB85" s="149">
        <f t="shared" si="15"/>
        <v>2141.1095293636572</v>
      </c>
      <c r="BC85" s="149">
        <f t="shared" si="15"/>
        <v>2141.1095293636572</v>
      </c>
      <c r="BD85" s="149">
        <f t="shared" si="15"/>
        <v>2141.1095293636572</v>
      </c>
      <c r="BE85" s="149">
        <f t="shared" si="15"/>
        <v>2141.1095293636572</v>
      </c>
      <c r="BF85" s="149">
        <f t="shared" si="15"/>
        <v>2141.1095293636572</v>
      </c>
      <c r="BG85" s="149">
        <f t="shared" si="15"/>
        <v>2141.1095293636572</v>
      </c>
      <c r="BH85" s="149">
        <f t="shared" si="15"/>
        <v>2141.1095293636572</v>
      </c>
      <c r="BI85" s="149">
        <f t="shared" si="15"/>
        <v>2141.1095293636572</v>
      </c>
      <c r="BJ85" s="149">
        <f t="shared" si="15"/>
        <v>2141.1095293636572</v>
      </c>
      <c r="BK85" s="149">
        <f t="shared" si="15"/>
        <v>2357.0047470383324</v>
      </c>
      <c r="BL85" s="149">
        <f t="shared" si="15"/>
        <v>2357.0047470383324</v>
      </c>
      <c r="BM85" s="149">
        <f t="shared" si="15"/>
        <v>2357.0047470383324</v>
      </c>
      <c r="BN85" s="149">
        <f t="shared" si="15"/>
        <v>2357.0047470383324</v>
      </c>
      <c r="BO85" s="149">
        <f t="shared" si="15"/>
        <v>2357.0047470383324</v>
      </c>
      <c r="BP85" s="149">
        <f t="shared" si="15"/>
        <v>2357.0047470383324</v>
      </c>
      <c r="BQ85" s="149">
        <f t="shared" si="15"/>
        <v>2357.0047470383324</v>
      </c>
      <c r="BR85" s="149">
        <f t="shared" si="15"/>
        <v>2357.0047470383324</v>
      </c>
      <c r="BS85" s="149">
        <f t="shared" si="15"/>
        <v>2357.0047470383324</v>
      </c>
      <c r="BT85" s="149">
        <f t="shared" si="15"/>
        <v>2357.0047470383324</v>
      </c>
      <c r="BU85" s="149">
        <f t="shared" si="15"/>
        <v>2357.0047470383324</v>
      </c>
      <c r="BV85" s="149">
        <f t="shared" si="15"/>
        <v>2357.0047470383324</v>
      </c>
      <c r="BW85" s="149">
        <f t="shared" si="15"/>
        <v>2575.2123599332517</v>
      </c>
      <c r="BX85" s="149">
        <f t="shared" si="15"/>
        <v>2575.2123599332517</v>
      </c>
      <c r="BY85" s="149">
        <f t="shared" si="15"/>
        <v>2575.2123599332517</v>
      </c>
      <c r="BZ85" s="149">
        <f t="shared" si="15"/>
        <v>2575.2123599332517</v>
      </c>
      <c r="CA85" s="149">
        <f t="shared" si="15"/>
        <v>2575.2123599332517</v>
      </c>
      <c r="CB85" s="149">
        <f t="shared" si="15"/>
        <v>2575.2123599332517</v>
      </c>
      <c r="CC85" s="149">
        <f t="shared" si="15"/>
        <v>2575.2123599332517</v>
      </c>
      <c r="CD85" s="149">
        <f t="shared" si="15"/>
        <v>2575.2123599332517</v>
      </c>
      <c r="CE85" s="149">
        <f t="shared" si="15"/>
        <v>2575.2123599332517</v>
      </c>
      <c r="CF85" s="149">
        <f t="shared" si="15"/>
        <v>2575.2123599332517</v>
      </c>
      <c r="CG85" s="149">
        <f t="shared" si="15"/>
        <v>2575.2123599332517</v>
      </c>
      <c r="CH85" s="149">
        <f t="shared" si="15"/>
        <v>2575.2123599332517</v>
      </c>
      <c r="CI85" s="149">
        <f t="shared" si="15"/>
        <v>2795.728478224446</v>
      </c>
      <c r="CJ85" s="149">
        <f t="shared" si="15"/>
        <v>2795.728478224446</v>
      </c>
      <c r="CK85" s="149">
        <f t="shared" si="15"/>
        <v>2795.728478224446</v>
      </c>
      <c r="CL85" s="149">
        <f t="shared" si="15"/>
        <v>2795.728478224446</v>
      </c>
      <c r="CM85" s="149">
        <f t="shared" si="15"/>
        <v>2795.728478224446</v>
      </c>
      <c r="CN85" s="149">
        <f t="shared" si="15"/>
        <v>2795.728478224446</v>
      </c>
      <c r="CO85" s="149">
        <f t="shared" si="15"/>
        <v>2795.728478224446</v>
      </c>
      <c r="CP85" s="149">
        <f t="shared" si="15"/>
        <v>2795.728478224446</v>
      </c>
      <c r="CQ85" s="149">
        <f t="shared" si="15"/>
        <v>2795.728478224446</v>
      </c>
      <c r="CR85" s="149">
        <f t="shared" si="15"/>
        <v>2795.728478224446</v>
      </c>
      <c r="CS85" s="149">
        <f t="shared" si="15"/>
        <v>2795.728478224446</v>
      </c>
      <c r="CT85" s="149">
        <f t="shared" si="15"/>
        <v>2795.728478224446</v>
      </c>
      <c r="CU85" s="149">
        <f t="shared" si="15"/>
        <v>3018.5478808483895</v>
      </c>
      <c r="CV85" s="149">
        <f t="shared" si="15"/>
        <v>3018.5478808483895</v>
      </c>
      <c r="CW85" s="149">
        <f t="shared" si="15"/>
        <v>3018.5478808483895</v>
      </c>
      <c r="CX85" s="149">
        <f t="shared" si="15"/>
        <v>3018.5478808483895</v>
      </c>
      <c r="CY85" s="149">
        <f t="shared" si="15"/>
        <v>3018.5478808483895</v>
      </c>
      <c r="CZ85" s="149">
        <f t="shared" si="15"/>
        <v>3018.5478808483895</v>
      </c>
      <c r="DA85" s="149">
        <f t="shared" si="15"/>
        <v>3018.5478808483895</v>
      </c>
      <c r="DB85" s="149">
        <f t="shared" si="15"/>
        <v>3018.5478808483895</v>
      </c>
      <c r="DC85" s="149">
        <f t="shared" si="15"/>
        <v>3018.5478808483895</v>
      </c>
      <c r="DD85" s="149">
        <f t="shared" si="15"/>
        <v>3018.5478808483895</v>
      </c>
      <c r="DE85" s="149">
        <f t="shared" si="15"/>
        <v>3018.5478808483895</v>
      </c>
      <c r="DF85" s="149">
        <f t="shared" si="15"/>
        <v>3018.5478808483895</v>
      </c>
      <c r="DG85" s="149">
        <f t="shared" si="15"/>
        <v>3243.6639575407935</v>
      </c>
      <c r="DH85" s="149">
        <f t="shared" si="15"/>
        <v>3243.6639575407935</v>
      </c>
      <c r="DI85" s="149">
        <f t="shared" si="15"/>
        <v>3243.6639575407935</v>
      </c>
      <c r="DJ85" s="149">
        <f t="shared" si="15"/>
        <v>3243.6639575407935</v>
      </c>
      <c r="DK85" s="149">
        <f t="shared" si="15"/>
        <v>3243.6639575407935</v>
      </c>
      <c r="DL85" s="149">
        <f t="shared" si="15"/>
        <v>3243.6639575407935</v>
      </c>
      <c r="DM85" s="149">
        <f t="shared" si="15"/>
        <v>3243.6639575407935</v>
      </c>
      <c r="DN85" s="149">
        <f t="shared" si="15"/>
        <v>3243.6639575407935</v>
      </c>
      <c r="DO85" s="149">
        <f t="shared" si="15"/>
        <v>3243.6639575407935</v>
      </c>
      <c r="DP85" s="149">
        <f t="shared" si="15"/>
        <v>3243.6639575407935</v>
      </c>
      <c r="DQ85" s="149">
        <f t="shared" si="15"/>
        <v>3243.6639575407935</v>
      </c>
      <c r="DR85" s="149">
        <f t="shared" si="15"/>
        <v>3243.6639575407935</v>
      </c>
      <c r="DS85" s="149">
        <f t="shared" si="15"/>
        <v>3471.0686489335312</v>
      </c>
      <c r="DT85" s="149">
        <f t="shared" si="15"/>
        <v>3471.0686489335312</v>
      </c>
      <c r="DU85" s="149">
        <f t="shared" si="15"/>
        <v>3471.0686489335312</v>
      </c>
      <c r="DV85" s="149">
        <f t="shared" si="15"/>
        <v>3471.0686489335312</v>
      </c>
      <c r="DW85" s="149">
        <f t="shared" si="15"/>
        <v>3471.0686489335312</v>
      </c>
      <c r="DX85" s="149">
        <f t="shared" si="15"/>
        <v>3471.0686489335312</v>
      </c>
      <c r="DY85" s="149">
        <f t="shared" si="15"/>
        <v>3471.0686489335312</v>
      </c>
      <c r="DZ85" s="149">
        <f t="shared" si="15"/>
        <v>3471.0686489335312</v>
      </c>
      <c r="EA85" s="149">
        <f t="shared" si="15"/>
        <v>3471.0686489335312</v>
      </c>
      <c r="EB85" s="149">
        <f t="shared" si="15"/>
        <v>3471.0686489335312</v>
      </c>
      <c r="EC85" s="149">
        <f t="shared" si="15"/>
        <v>3471.0686489335312</v>
      </c>
      <c r="ED85" s="149">
        <f t="shared" si="15"/>
        <v>3471.0686489335312</v>
      </c>
      <c r="EE85" s="149">
        <f t="shared" si="15"/>
        <v>3700.7523846497243</v>
      </c>
      <c r="EF85" s="149">
        <f t="shared" si="15"/>
        <v>3700.7523846497243</v>
      </c>
      <c r="EG85" s="149">
        <f t="shared" si="15"/>
        <v>3700.7523846497243</v>
      </c>
      <c r="EH85" s="149">
        <f t="shared" si="15"/>
        <v>3700.7523846497243</v>
      </c>
      <c r="EI85" s="149">
        <f t="shared" si="15"/>
        <v>3700.7523846497243</v>
      </c>
      <c r="EJ85" s="149">
        <f t="shared" si="15"/>
        <v>3700.7523846497243</v>
      </c>
      <c r="EK85" s="149">
        <f t="shared" si="15"/>
        <v>3700.7523846497243</v>
      </c>
      <c r="EL85" s="149">
        <f t="shared" si="15"/>
        <v>3700.7523846497243</v>
      </c>
      <c r="EM85" s="149">
        <f t="shared" si="15"/>
        <v>3700.7523846497243</v>
      </c>
      <c r="EN85" s="149">
        <f t="shared" si="15"/>
        <v>3700.7523846497243</v>
      </c>
      <c r="EO85" s="149">
        <f t="shared" si="15"/>
        <v>3700.7523846497243</v>
      </c>
      <c r="EP85" s="149">
        <f t="shared" si="15"/>
        <v>3700.7523846497243</v>
      </c>
      <c r="EQ85" s="109"/>
    </row>
    <row r="86" spans="1:147" ht="15.75" customHeight="1" x14ac:dyDescent="0.2">
      <c r="B86" s="7"/>
      <c r="Z86" s="3"/>
      <c r="EQ86" s="27"/>
    </row>
    <row r="87" spans="1:147" ht="15.75" customHeight="1" x14ac:dyDescent="0.2">
      <c r="A87" s="115" t="s">
        <v>81</v>
      </c>
      <c r="B87" s="6"/>
      <c r="C87" s="6"/>
      <c r="D87" s="6"/>
      <c r="E87" s="6"/>
      <c r="F87" s="6"/>
      <c r="G87" s="6"/>
      <c r="H87" s="6"/>
      <c r="I87" s="6"/>
      <c r="J87" s="6"/>
      <c r="K87" s="6"/>
      <c r="L87" s="6"/>
      <c r="M87" s="6"/>
      <c r="N87" s="6"/>
      <c r="O87" s="6"/>
      <c r="P87" s="6"/>
      <c r="Q87" s="6"/>
      <c r="R87" s="6"/>
      <c r="S87" s="6"/>
      <c r="T87" s="6"/>
      <c r="U87" s="6"/>
      <c r="V87" s="6"/>
      <c r="W87" s="6"/>
      <c r="X87" s="6"/>
      <c r="Y87" s="6"/>
      <c r="Z87" s="5"/>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131"/>
    </row>
    <row r="88" spans="1:147" ht="15.75" customHeight="1" x14ac:dyDescent="0.2">
      <c r="B88" s="7" t="s">
        <v>182</v>
      </c>
      <c r="Z88" s="3"/>
      <c r="AA88" s="124">
        <f>('Debt-Taxes'!$C11)</f>
        <v>10425.000000000002</v>
      </c>
      <c r="AB88" s="124">
        <f>('Debt-Taxes'!$C12)</f>
        <v>10412.02858011237</v>
      </c>
      <c r="AC88" s="124">
        <f>('Debt-Taxes'!$C13)</f>
        <v>10398.982034084558</v>
      </c>
      <c r="AD88" s="124">
        <f>('Debt-Taxes'!$C14)</f>
        <v>10385.859926811003</v>
      </c>
      <c r="AE88" s="124">
        <f>('Debt-Taxes'!$C15)</f>
        <v>10372.661820666153</v>
      </c>
      <c r="AF88" s="124">
        <f>('Debt-Taxes'!$C16)</f>
        <v>10359.38727548988</v>
      </c>
      <c r="AG88" s="124">
        <f>('Debt-Taxes'!$C17)</f>
        <v>10346.035848572796</v>
      </c>
      <c r="AH88" s="124">
        <f>('Debt-Taxes'!$C18)</f>
        <v>10332.607094641482</v>
      </c>
      <c r="AI88" s="124">
        <f>('Debt-Taxes'!$C19)</f>
        <v>10319.100565843652</v>
      </c>
      <c r="AJ88" s="124">
        <f>('Debt-Taxes'!$C20)</f>
        <v>10305.515811733199</v>
      </c>
      <c r="AK88" s="124">
        <f>('Debt-Taxes'!$C21)</f>
        <v>10291.852379255191</v>
      </c>
      <c r="AL88" s="124">
        <f>('Debt-Taxes'!$C22)</f>
        <v>10278.109812730747</v>
      </c>
      <c r="AM88" s="124">
        <f>('Debt-Taxes'!$C23)</f>
        <v>10264.28765384185</v>
      </c>
      <c r="AN88" s="124">
        <f>('Debt-Taxes'!$C24)</f>
        <v>10250.385441616052</v>
      </c>
      <c r="AO88" s="124">
        <f>('Debt-Taxes'!$C225)</f>
        <v>4957.3561072179964</v>
      </c>
      <c r="AP88" s="124">
        <f>('Debt-Taxes'!$C26)</f>
        <v>10222.338999899532</v>
      </c>
      <c r="AQ88" s="124">
        <f>('Debt-Taxes'!$C27)</f>
        <v>10208.193835052987</v>
      </c>
      <c r="AR88" s="124">
        <f>('Debt-Taxes'!$C28)</f>
        <v>10193.966746126705</v>
      </c>
      <c r="AS88" s="124">
        <f>('Debt-Taxes'!$C29)</f>
        <v>10179.657258643727</v>
      </c>
      <c r="AT88" s="124">
        <f>('Debt-Taxes'!$C30)</f>
        <v>10165.264895379076</v>
      </c>
      <c r="AU88" s="124">
        <f>('Debt-Taxes'!$C31)</f>
        <v>10150.789176343849</v>
      </c>
      <c r="AV88" s="124">
        <f>('Debt-Taxes'!$C32)</f>
        <v>10136.22961876921</v>
      </c>
      <c r="AW88" s="124">
        <f>('Debt-Taxes'!$C33)</f>
        <v>10121.585737090283</v>
      </c>
      <c r="AX88" s="124">
        <f>('Debt-Taxes'!$C34)</f>
        <v>10106.857042929969</v>
      </c>
      <c r="AY88" s="124">
        <f>('Debt-Taxes'!$C35)</f>
        <v>10092.043045082641</v>
      </c>
      <c r="AZ88" s="124">
        <f>('Debt-Taxes'!$C36)</f>
        <v>10077.143249497782</v>
      </c>
      <c r="BA88" s="124">
        <f>('Debt-Taxes'!$C37)</f>
        <v>10062.157159263492</v>
      </c>
      <c r="BB88" s="124">
        <f>('Debt-Taxes'!$C38)</f>
        <v>10047.08427458993</v>
      </c>
      <c r="BC88" s="124">
        <f>('Debt-Taxes'!$C39)</f>
        <v>10031.924092792633</v>
      </c>
      <c r="BD88" s="124">
        <f>('Debt-Taxes'!$C40)</f>
        <v>10016.67610827576</v>
      </c>
      <c r="BE88" s="124">
        <f>('Debt-Taxes'!$C41)</f>
        <v>10001.339812515229</v>
      </c>
      <c r="BF88" s="124">
        <f>('Debt-Taxes'!$C42)</f>
        <v>9985.9146940417468</v>
      </c>
      <c r="BG88" s="124">
        <f>('Debt-Taxes'!$C43)</f>
        <v>9970.4002384237756</v>
      </c>
      <c r="BH88" s="124">
        <f>('Debt-Taxes'!$C44)</f>
        <v>9954.7959282503507</v>
      </c>
      <c r="BI88" s="124">
        <f>('Debt-Taxes'!$C45)</f>
        <v>9939.101243113837</v>
      </c>
      <c r="BJ88" s="124">
        <f>('Debt-Taxes'!$C46)</f>
        <v>9923.3156595925739</v>
      </c>
      <c r="BK88" s="124">
        <f>('Debt-Taxes'!$C47)</f>
        <v>9907.4386512334186</v>
      </c>
      <c r="BL88" s="124">
        <f>('Debt-Taxes'!$C48)</f>
        <v>9891.4696885341818</v>
      </c>
      <c r="BM88" s="124">
        <f>('Debt-Taxes'!$C49)</f>
        <v>9875.4082389259802</v>
      </c>
      <c r="BN88" s="124">
        <f>('Debt-Taxes'!$C50)</f>
        <v>9859.2537667554625</v>
      </c>
      <c r="BO88" s="124">
        <f>('Debt-Taxes'!$C51)</f>
        <v>9843.0057332669567</v>
      </c>
      <c r="BP88" s="124">
        <f>('Debt-Taxes'!$C52)</f>
        <v>9826.663596584498</v>
      </c>
      <c r="BQ88" s="124">
        <f>('Debt-Taxes'!$C53)</f>
        <v>9810.2268116937539</v>
      </c>
      <c r="BR88" s="124">
        <f>('Debt-Taxes'!$C54)</f>
        <v>9793.6948304238485</v>
      </c>
      <c r="BS88" s="124">
        <f>('Debt-Taxes'!$C55)</f>
        <v>9777.0671014290892</v>
      </c>
      <c r="BT88" s="124">
        <f>('Debt-Taxes'!$C56)</f>
        <v>9760.3430701705693</v>
      </c>
      <c r="BU88" s="124">
        <f>('Debt-Taxes'!$C57)</f>
        <v>9743.5221788976778</v>
      </c>
      <c r="BV88" s="124">
        <f>('Debt-Taxes'!$C58)</f>
        <v>9726.6038666294971</v>
      </c>
      <c r="BW88" s="124">
        <f>('Debt-Taxes'!$C59)</f>
        <v>9709.5875691360961</v>
      </c>
      <c r="BX88" s="124">
        <f>('Debt-Taxes'!$C60)</f>
        <v>9692.472718919711</v>
      </c>
      <c r="BY88" s="124">
        <f>('Debt-Taxes'!$C61)</f>
        <v>9675.2587451958243</v>
      </c>
      <c r="BZ88" s="124">
        <f>('Debt-Taxes'!$C62)</f>
        <v>9657.9450738741198</v>
      </c>
      <c r="CA88" s="124">
        <f>('Debt-Taxes'!$C163)</f>
        <v>7276.9501071884724</v>
      </c>
      <c r="CB88" s="124">
        <f>('Debt-Taxes'!$C64)</f>
        <v>9623.0163254320451</v>
      </c>
      <c r="CC88" s="124">
        <f>('Debt-Taxes'!$C65)</f>
        <v>9605.4000834292092</v>
      </c>
      <c r="CD88" s="124">
        <f>('Debt-Taxes'!$C66)</f>
        <v>9587.6818140247724</v>
      </c>
      <c r="CE88" s="124">
        <f>('Debt-Taxes'!$C67)</f>
        <v>9569.860926310037</v>
      </c>
      <c r="CF88" s="124">
        <f>('Debt-Taxes'!$C68)</f>
        <v>9551.9368259539533</v>
      </c>
      <c r="CG88" s="124">
        <f>('Debt-Taxes'!$C69)</f>
        <v>9533.908915183305</v>
      </c>
      <c r="CH88" s="124">
        <f>('Debt-Taxes'!$C70)</f>
        <v>9515.7765927627788</v>
      </c>
      <c r="CI88" s="124">
        <f>('Debt-Taxes'!$C71)</f>
        <v>9497.5392539748991</v>
      </c>
      <c r="CJ88" s="124">
        <f>('Debt-Taxes'!$C72)</f>
        <v>9479.1962905998735</v>
      </c>
      <c r="CK88" s="124">
        <f>('Debt-Taxes'!$C73)</f>
        <v>9460.7470908953019</v>
      </c>
      <c r="CL88" s="124">
        <f>('Debt-Taxes'!$C74)</f>
        <v>9442.1910395757714</v>
      </c>
      <c r="CM88" s="124">
        <f>('Debt-Taxes'!$C75)</f>
        <v>9423.5275177923522</v>
      </c>
      <c r="CN88" s="124">
        <f>('Debt-Taxes'!$C76)</f>
        <v>9404.7559031119363</v>
      </c>
      <c r="CO88" s="124">
        <f>('Debt-Taxes'!$C77)</f>
        <v>9385.8755694964948</v>
      </c>
      <c r="CP88" s="124">
        <f>('Debt-Taxes'!$C78)</f>
        <v>9366.8858872822002</v>
      </c>
      <c r="CQ88" s="124">
        <f>('Debt-Taxes'!$C79)</f>
        <v>9347.7862231584131</v>
      </c>
      <c r="CR88" s="124">
        <f>('Debt-Taxes'!$C80)</f>
        <v>9328.5759401465748</v>
      </c>
      <c r="CS88" s="124">
        <f>('Debt-Taxes'!$C81)</f>
        <v>9309.2543975789613</v>
      </c>
      <c r="CT88" s="124">
        <f>('Debt-Taxes'!$C82)</f>
        <v>9289.8209510773104</v>
      </c>
      <c r="CU88" s="124">
        <f>('Debt-Taxes'!$C83)</f>
        <v>9270.2749525313357</v>
      </c>
      <c r="CV88" s="124">
        <f>('Debt-Taxes'!$C84)</f>
        <v>9250.6157500771169</v>
      </c>
      <c r="CW88" s="124">
        <f>('Debt-Taxes'!$C85)</f>
        <v>9230.8426880753486</v>
      </c>
      <c r="CX88" s="124">
        <f>('Debt-Taxes'!$C86)</f>
        <v>9210.9551070894886</v>
      </c>
      <c r="CY88" s="124">
        <f>('Debt-Taxes'!$C87)</f>
        <v>9190.9523438637516</v>
      </c>
      <c r="CZ88" s="124">
        <f>('Debt-Taxes'!$C88)</f>
        <v>9170.8337313009979</v>
      </c>
      <c r="DA88" s="124">
        <f>('Debt-Taxes'!$C89)</f>
        <v>9150.5985984404851</v>
      </c>
      <c r="DB88" s="124">
        <f>('Debt-Taxes'!$C90)</f>
        <v>9130.2462704354894</v>
      </c>
      <c r="DC88" s="124">
        <f>('Debt-Taxes'!$C91)</f>
        <v>9109.7760685307985</v>
      </c>
      <c r="DD88" s="124">
        <f>('Debt-Taxes'!$C92)</f>
        <v>9089.1873100400753</v>
      </c>
      <c r="DE88" s="124">
        <f>('Debt-Taxes'!$C93)</f>
        <v>9068.4793083230943</v>
      </c>
      <c r="DF88" s="124">
        <f>('Debt-Taxes'!$C94)</f>
        <v>9047.6513727628353</v>
      </c>
      <c r="DG88" s="124">
        <f>('Debt-Taxes'!$C95)</f>
        <v>9026.7028087424569</v>
      </c>
      <c r="DH88" s="124">
        <f>('Debt-Taxes'!$C96)</f>
        <v>9005.6329176221261</v>
      </c>
      <c r="DI88" s="124">
        <f>('Debt-Taxes'!$C97)</f>
        <v>8984.4409967157244</v>
      </c>
      <c r="DJ88" s="124">
        <f>('Debt-Taxes'!$C98)</f>
        <v>8963.1263392674064</v>
      </c>
      <c r="DK88" s="124">
        <f>('Debt-Taxes'!$C99)</f>
        <v>8941.688234428033</v>
      </c>
      <c r="DL88" s="124">
        <f>('Debt-Taxes'!$C100)</f>
        <v>8920.1259672314645</v>
      </c>
      <c r="DM88" s="124">
        <f>('Debt-Taxes'!$C101)</f>
        <v>8898.4388185707157</v>
      </c>
      <c r="DN88" s="124">
        <f>('Debt-Taxes'!$C102)</f>
        <v>8876.6260651739758</v>
      </c>
      <c r="DO88" s="124">
        <f>('Debt-Taxes'!$C103)</f>
        <v>8854.6869795804778</v>
      </c>
      <c r="DP88" s="124">
        <f>('Debt-Taxes'!$C104)</f>
        <v>8832.6208301162515</v>
      </c>
      <c r="DQ88" s="124">
        <f>('Debt-Taxes'!$C105)</f>
        <v>8810.4268808697107</v>
      </c>
      <c r="DR88" s="124">
        <f>('Debt-Taxes'!$C106)</f>
        <v>8788.1043916671169</v>
      </c>
      <c r="DS88" s="124">
        <f>('Debt-Taxes'!$C107)</f>
        <v>8765.6526180478922</v>
      </c>
      <c r="DT88" s="124">
        <f>('Debt-Taxes'!$C108)</f>
        <v>8743.0708112397879</v>
      </c>
      <c r="DU88" s="124">
        <f>('Debt-Taxes'!$C109)</f>
        <v>8720.3582181339207</v>
      </c>
      <c r="DV88" s="124">
        <f>('Debt-Taxes'!$C110)</f>
        <v>8697.514081259651</v>
      </c>
      <c r="DW88" s="124">
        <f>('Debt-Taxes'!$C111)</f>
        <v>8674.5376387593151</v>
      </c>
      <c r="DX88" s="124">
        <f>('Debt-Taxes'!$C112)</f>
        <v>8651.4281243628338</v>
      </c>
      <c r="DY88" s="124">
        <f>('Debt-Taxes'!$C113)</f>
        <v>8628.1847673621378</v>
      </c>
      <c r="DZ88" s="124">
        <f>('Debt-Taxes'!$C114)</f>
        <v>8604.8067925854793</v>
      </c>
      <c r="EA88" s="124">
        <f>('Debt-Taxes'!$C115)</f>
        <v>8581.293420371574</v>
      </c>
      <c r="EB88" s="124">
        <f>('Debt-Taxes'!$C116)</f>
        <v>8557.6438665435962</v>
      </c>
      <c r="EC88" s="124">
        <f>('Debt-Taxes'!$C117)</f>
        <v>8533.8573423830312</v>
      </c>
      <c r="ED88" s="124">
        <f>('Debt-Taxes'!$C118)</f>
        <v>8509.9330546033689</v>
      </c>
      <c r="EE88" s="124">
        <f>('Debt-Taxes'!$C119)</f>
        <v>8485.8702053236502</v>
      </c>
      <c r="EF88" s="124">
        <f>('Debt-Taxes'!$C120)</f>
        <v>8461.6679920418537</v>
      </c>
      <c r="EG88" s="124">
        <f>('Debt-Taxes'!$C121)</f>
        <v>8437.3256076081325</v>
      </c>
      <c r="EH88" s="124">
        <f>('Debt-Taxes'!$C122)</f>
        <v>8412.8422401979005</v>
      </c>
      <c r="EI88" s="124">
        <f>('Debt-Taxes'!$C123)</f>
        <v>8388.2170732847499</v>
      </c>
      <c r="EJ88" s="124">
        <f>('Debt-Taxes'!$C124)</f>
        <v>8363.4492856132274</v>
      </c>
      <c r="EK88" s="124">
        <f>('Debt-Taxes'!$C125)</f>
        <v>8338.5380511714393</v>
      </c>
      <c r="EL88" s="124">
        <f>('Debt-Taxes'!$C126)</f>
        <v>8313.4825391635113</v>
      </c>
      <c r="EM88" s="124">
        <f>('Debt-Taxes'!$C127)</f>
        <v>8288.2819139818694</v>
      </c>
      <c r="EN88" s="124">
        <f>('Debt-Taxes'!$C128)</f>
        <v>8262.9353351793834</v>
      </c>
      <c r="EO88" s="124">
        <f>('Debt-Taxes'!$C129)</f>
        <v>8237.441957441335</v>
      </c>
      <c r="EP88" s="124">
        <f>('Debt-Taxes'!$C130)</f>
        <v>8211.8009305572195</v>
      </c>
      <c r="EQ88" s="27"/>
    </row>
    <row r="89" spans="1:147" ht="15.75" customHeight="1" x14ac:dyDescent="0.2">
      <c r="B89" s="7" t="s">
        <v>183</v>
      </c>
      <c r="D89" s="123" t="s">
        <v>184</v>
      </c>
      <c r="Z89" s="3"/>
      <c r="AA89" s="124">
        <f>((Executive_Summary!$D$15*0.8)*0.0363636)/12</f>
        <v>5818.1760000000004</v>
      </c>
      <c r="AB89" s="124">
        <f>((Executive_Summary!$D$15*0.8)*0.0363636)/12</f>
        <v>5818.1760000000004</v>
      </c>
      <c r="AC89" s="124">
        <f>((Executive_Summary!$D$15*0.8)*0.0363636)/12</f>
        <v>5818.1760000000004</v>
      </c>
      <c r="AD89" s="124">
        <f>((Executive_Summary!$D$15*0.8)*0.0363636)/12</f>
        <v>5818.1760000000004</v>
      </c>
      <c r="AE89" s="124">
        <f>((Executive_Summary!$D$15*0.8)*0.0363636)/12</f>
        <v>5818.1760000000004</v>
      </c>
      <c r="AF89" s="124">
        <f>((Executive_Summary!$D$15*0.8)*0.0363636)/12</f>
        <v>5818.1760000000004</v>
      </c>
      <c r="AG89" s="124">
        <f>((Executive_Summary!$D$15*0.8)*0.0363636)/12</f>
        <v>5818.1760000000004</v>
      </c>
      <c r="AH89" s="124">
        <f>((Executive_Summary!$D$15*0.8)*0.0363636)/12</f>
        <v>5818.1760000000004</v>
      </c>
      <c r="AI89" s="124">
        <f>((Executive_Summary!$D$15*0.8)*0.0363636)/12</f>
        <v>5818.1760000000004</v>
      </c>
      <c r="AJ89" s="124">
        <f>((Executive_Summary!$D$15*0.8)*0.0363636)/12</f>
        <v>5818.1760000000004</v>
      </c>
      <c r="AK89" s="124">
        <f>((Executive_Summary!$D$15*0.8)*0.0363636)/12</f>
        <v>5818.1760000000004</v>
      </c>
      <c r="AL89" s="124">
        <f>((Executive_Summary!$D$15*0.8)*0.0363636)/12</f>
        <v>5818.1760000000004</v>
      </c>
      <c r="AM89" s="124">
        <f>((Executive_Summary!$D$15*0.8)*0.0363636)/12</f>
        <v>5818.1760000000004</v>
      </c>
      <c r="AN89" s="124">
        <f>((Executive_Summary!$D$15*0.8)*0.0363636)/12</f>
        <v>5818.1760000000004</v>
      </c>
      <c r="AO89" s="124">
        <f>((Executive_Summary!$D$15*0.8)*0.0363636)/12</f>
        <v>5818.1760000000004</v>
      </c>
      <c r="AP89" s="124">
        <f>((Executive_Summary!$D$15*0.8)*0.0363636)/12</f>
        <v>5818.1760000000004</v>
      </c>
      <c r="AQ89" s="124">
        <f>((Executive_Summary!$D$15*0.8)*0.0363636)/12</f>
        <v>5818.1760000000004</v>
      </c>
      <c r="AR89" s="124">
        <f>((Executive_Summary!$D$15*0.8)*0.0363636)/12</f>
        <v>5818.1760000000004</v>
      </c>
      <c r="AS89" s="124">
        <f>((Executive_Summary!$D$15*0.8)*0.0363636)/12</f>
        <v>5818.1760000000004</v>
      </c>
      <c r="AT89" s="124">
        <f>((Executive_Summary!$D$15*0.8)*0.0363636)/12</f>
        <v>5818.1760000000004</v>
      </c>
      <c r="AU89" s="124">
        <f>((Executive_Summary!$D$15*0.8)*0.0363636)/12</f>
        <v>5818.1760000000004</v>
      </c>
      <c r="AV89" s="124">
        <f>((Executive_Summary!$D$15*0.8)*0.0363636)/12</f>
        <v>5818.1760000000004</v>
      </c>
      <c r="AW89" s="124">
        <f>((Executive_Summary!$D$15*0.8)*0.0363636)/12</f>
        <v>5818.1760000000004</v>
      </c>
      <c r="AX89" s="124">
        <f>((Executive_Summary!$D$15*0.8)*0.0363636)/12</f>
        <v>5818.1760000000004</v>
      </c>
      <c r="AY89" s="124">
        <f>((Executive_Summary!$D$15*0.8)*0.0363636)/12</f>
        <v>5818.1760000000004</v>
      </c>
      <c r="AZ89" s="124">
        <f>((Executive_Summary!$D$15*0.8)*0.0363636)/12</f>
        <v>5818.1760000000004</v>
      </c>
      <c r="BA89" s="124">
        <f>((Executive_Summary!$D$15*0.8)*0.0363636)/12</f>
        <v>5818.1760000000004</v>
      </c>
      <c r="BB89" s="124">
        <f>((Executive_Summary!$D$15*0.8)*0.0363636)/12</f>
        <v>5818.1760000000004</v>
      </c>
      <c r="BC89" s="124">
        <f>((Executive_Summary!$D$15*0.8)*0.0363636)/12</f>
        <v>5818.1760000000004</v>
      </c>
      <c r="BD89" s="124">
        <f>((Executive_Summary!$D$15*0.8)*0.0363636)/12</f>
        <v>5818.1760000000004</v>
      </c>
      <c r="BE89" s="124">
        <f>((Executive_Summary!$D$15*0.8)*0.0363636)/12</f>
        <v>5818.1760000000004</v>
      </c>
      <c r="BF89" s="124">
        <f>((Executive_Summary!$D$15*0.8)*0.0363636)/12</f>
        <v>5818.1760000000004</v>
      </c>
      <c r="BG89" s="124">
        <f>((Executive_Summary!$D$15*0.8)*0.0363636)/12</f>
        <v>5818.1760000000004</v>
      </c>
      <c r="BH89" s="124">
        <f>((Executive_Summary!$D$15*0.8)*0.0363636)/12</f>
        <v>5818.1760000000004</v>
      </c>
      <c r="BI89" s="124">
        <f>((Executive_Summary!$D$15*0.8)*0.0363636)/12</f>
        <v>5818.1760000000004</v>
      </c>
      <c r="BJ89" s="124">
        <f>((Executive_Summary!$D$15*0.8)*0.0363636)/12</f>
        <v>5818.1760000000004</v>
      </c>
      <c r="BK89" s="124">
        <f>((Executive_Summary!$D$15*0.8)*0.0363636)/12</f>
        <v>5818.1760000000004</v>
      </c>
      <c r="BL89" s="124">
        <f>((Executive_Summary!$D$15*0.8)*0.0363636)/12</f>
        <v>5818.1760000000004</v>
      </c>
      <c r="BM89" s="124">
        <f>((Executive_Summary!$D$15*0.8)*0.0363636)/12</f>
        <v>5818.1760000000004</v>
      </c>
      <c r="BN89" s="124">
        <f>((Executive_Summary!$D$15*0.8)*0.0363636)/12</f>
        <v>5818.1760000000004</v>
      </c>
      <c r="BO89" s="124">
        <f>((Executive_Summary!$D$15*0.8)*0.0363636)/12</f>
        <v>5818.1760000000004</v>
      </c>
      <c r="BP89" s="124">
        <f>((Executive_Summary!$D$15*0.8)*0.0363636)/12</f>
        <v>5818.1760000000004</v>
      </c>
      <c r="BQ89" s="124">
        <f>((Executive_Summary!$D$15*0.8)*0.0363636)/12</f>
        <v>5818.1760000000004</v>
      </c>
      <c r="BR89" s="124">
        <f>((Executive_Summary!$D$15*0.8)*0.0363636)/12</f>
        <v>5818.1760000000004</v>
      </c>
      <c r="BS89" s="124">
        <f>((Executive_Summary!$D$15*0.8)*0.0363636)/12</f>
        <v>5818.1760000000004</v>
      </c>
      <c r="BT89" s="124">
        <f>((Executive_Summary!$D$15*0.8)*0.0363636)/12</f>
        <v>5818.1760000000004</v>
      </c>
      <c r="BU89" s="124">
        <f>((Executive_Summary!$D$15*0.8)*0.0363636)/12</f>
        <v>5818.1760000000004</v>
      </c>
      <c r="BV89" s="124">
        <f>((Executive_Summary!$D$15*0.8)*0.0363636)/12</f>
        <v>5818.1760000000004</v>
      </c>
      <c r="BW89" s="124">
        <f>((Executive_Summary!$D$15*0.8)*0.0363636)/12</f>
        <v>5818.1760000000004</v>
      </c>
      <c r="BX89" s="124">
        <f>((Executive_Summary!$D$15*0.8)*0.0363636)/12</f>
        <v>5818.1760000000004</v>
      </c>
      <c r="BY89" s="124">
        <f>((Executive_Summary!$D$15*0.8)*0.0363636)/12</f>
        <v>5818.1760000000004</v>
      </c>
      <c r="BZ89" s="124">
        <f>((Executive_Summary!$D$15*0.8)*0.0363636)/12</f>
        <v>5818.1760000000004</v>
      </c>
      <c r="CA89" s="124">
        <f>((Executive_Summary!$D$15*0.8)*0.0363636)/12</f>
        <v>5818.1760000000004</v>
      </c>
      <c r="CB89" s="124">
        <f>((Executive_Summary!$D$15*0.8)*0.0363636)/12</f>
        <v>5818.1760000000004</v>
      </c>
      <c r="CC89" s="124">
        <f>((Executive_Summary!$D$15*0.8)*0.0363636)/12</f>
        <v>5818.1760000000004</v>
      </c>
      <c r="CD89" s="124">
        <f>((Executive_Summary!$D$15*0.8)*0.0363636)/12</f>
        <v>5818.1760000000004</v>
      </c>
      <c r="CE89" s="124">
        <f>((Executive_Summary!$D$15*0.8)*0.0363636)/12</f>
        <v>5818.1760000000004</v>
      </c>
      <c r="CF89" s="124">
        <f>((Executive_Summary!$D$15*0.8)*0.0363636)/12</f>
        <v>5818.1760000000004</v>
      </c>
      <c r="CG89" s="124">
        <f>((Executive_Summary!$D$15*0.8)*0.0363636)/12</f>
        <v>5818.1760000000004</v>
      </c>
      <c r="CH89" s="124">
        <f>((Executive_Summary!$D$15*0.8)*0.0363636)/12</f>
        <v>5818.1760000000004</v>
      </c>
      <c r="CI89" s="124">
        <f>((Executive_Summary!$D$15*0.8)*0.0363636)/12</f>
        <v>5818.1760000000004</v>
      </c>
      <c r="CJ89" s="124">
        <f>((Executive_Summary!$D$15*0.8)*0.0363636)/12</f>
        <v>5818.1760000000004</v>
      </c>
      <c r="CK89" s="124">
        <f>((Executive_Summary!$D$15*0.8)*0.0363636)/12</f>
        <v>5818.1760000000004</v>
      </c>
      <c r="CL89" s="124">
        <f>((Executive_Summary!$D$15*0.8)*0.0363636)/12</f>
        <v>5818.1760000000004</v>
      </c>
      <c r="CM89" s="124">
        <f>((Executive_Summary!$D$15*0.8)*0.0363636)/12</f>
        <v>5818.1760000000004</v>
      </c>
      <c r="CN89" s="124">
        <f>((Executive_Summary!$D$15*0.8)*0.0363636)/12</f>
        <v>5818.1760000000004</v>
      </c>
      <c r="CO89" s="124">
        <f>((Executive_Summary!$D$15*0.8)*0.0363636)/12</f>
        <v>5818.1760000000004</v>
      </c>
      <c r="CP89" s="124">
        <f>((Executive_Summary!$D$15*0.8)*0.0363636)/12</f>
        <v>5818.1760000000004</v>
      </c>
      <c r="CQ89" s="124">
        <f>((Executive_Summary!$D$15*0.8)*0.0363636)/12</f>
        <v>5818.1760000000004</v>
      </c>
      <c r="CR89" s="124">
        <f>((Executive_Summary!$D$15*0.8)*0.0363636)/12</f>
        <v>5818.1760000000004</v>
      </c>
      <c r="CS89" s="124">
        <f>((Executive_Summary!$D$15*0.8)*0.0363636)/12</f>
        <v>5818.1760000000004</v>
      </c>
      <c r="CT89" s="124">
        <f>((Executive_Summary!$D$15*0.8)*0.0363636)/12</f>
        <v>5818.1760000000004</v>
      </c>
      <c r="CU89" s="124">
        <f>((Executive_Summary!$D$15*0.8)*0.0363636)/12</f>
        <v>5818.1760000000004</v>
      </c>
      <c r="CV89" s="124">
        <f>((Executive_Summary!$D$15*0.8)*0.0363636)/12</f>
        <v>5818.1760000000004</v>
      </c>
      <c r="CW89" s="124">
        <f>((Executive_Summary!$D$15*0.8)*0.0363636)/12</f>
        <v>5818.1760000000004</v>
      </c>
      <c r="CX89" s="124">
        <f>((Executive_Summary!$D$15*0.8)*0.0363636)/12</f>
        <v>5818.1760000000004</v>
      </c>
      <c r="CY89" s="124">
        <f>((Executive_Summary!$D$15*0.8)*0.0363636)/12</f>
        <v>5818.1760000000004</v>
      </c>
      <c r="CZ89" s="124">
        <f>((Executive_Summary!$D$15*0.8)*0.0363636)/12</f>
        <v>5818.1760000000004</v>
      </c>
      <c r="DA89" s="124">
        <f>((Executive_Summary!$D$15*0.8)*0.0363636)/12</f>
        <v>5818.1760000000004</v>
      </c>
      <c r="DB89" s="124">
        <f>((Executive_Summary!$D$15*0.8)*0.0363636)/12</f>
        <v>5818.1760000000004</v>
      </c>
      <c r="DC89" s="124">
        <f>((Executive_Summary!$D$15*0.8)*0.0363636)/12</f>
        <v>5818.1760000000004</v>
      </c>
      <c r="DD89" s="124">
        <f>((Executive_Summary!$D$15*0.8)*0.0363636)/12</f>
        <v>5818.1760000000004</v>
      </c>
      <c r="DE89" s="124">
        <f>((Executive_Summary!$D$15*0.8)*0.0363636)/12</f>
        <v>5818.1760000000004</v>
      </c>
      <c r="DF89" s="124">
        <f>((Executive_Summary!$D$15*0.8)*0.0363636)/12</f>
        <v>5818.1760000000004</v>
      </c>
      <c r="DG89" s="124">
        <f>((Executive_Summary!$D$15*0.8)*0.0363636)/12</f>
        <v>5818.1760000000004</v>
      </c>
      <c r="DH89" s="124">
        <f>((Executive_Summary!$D$15*0.8)*0.0363636)/12</f>
        <v>5818.1760000000004</v>
      </c>
      <c r="DI89" s="124">
        <f>((Executive_Summary!$D$15*0.8)*0.0363636)/12</f>
        <v>5818.1760000000004</v>
      </c>
      <c r="DJ89" s="124">
        <f>((Executive_Summary!$D$15*0.8)*0.0363636)/12</f>
        <v>5818.1760000000004</v>
      </c>
      <c r="DK89" s="124">
        <f>((Executive_Summary!$D$15*0.8)*0.0363636)/12</f>
        <v>5818.1760000000004</v>
      </c>
      <c r="DL89" s="124">
        <f>((Executive_Summary!$D$15*0.8)*0.0363636)/12</f>
        <v>5818.1760000000004</v>
      </c>
      <c r="DM89" s="124">
        <f>((Executive_Summary!$D$15*0.8)*0.0363636)/12</f>
        <v>5818.1760000000004</v>
      </c>
      <c r="DN89" s="124">
        <f>((Executive_Summary!$D$15*0.8)*0.0363636)/12</f>
        <v>5818.1760000000004</v>
      </c>
      <c r="DO89" s="124">
        <f>((Executive_Summary!$D$15*0.8)*0.0363636)/12</f>
        <v>5818.1760000000004</v>
      </c>
      <c r="DP89" s="124">
        <f>((Executive_Summary!$D$15*0.8)*0.0363636)/12</f>
        <v>5818.1760000000004</v>
      </c>
      <c r="DQ89" s="124">
        <f>((Executive_Summary!$D$15*0.8)*0.0363636)/12</f>
        <v>5818.1760000000004</v>
      </c>
      <c r="DR89" s="124">
        <f>((Executive_Summary!$D$15*0.8)*0.0363636)/12</f>
        <v>5818.1760000000004</v>
      </c>
      <c r="DS89" s="124">
        <f>((Executive_Summary!$D$15*0.8)*0.0363636)/12</f>
        <v>5818.1760000000004</v>
      </c>
      <c r="DT89" s="124">
        <f>((Executive_Summary!$D$15*0.8)*0.0363636)/12</f>
        <v>5818.1760000000004</v>
      </c>
      <c r="DU89" s="124">
        <f>((Executive_Summary!$D$15*0.8)*0.0363636)/12</f>
        <v>5818.1760000000004</v>
      </c>
      <c r="DV89" s="124">
        <f>((Executive_Summary!$D$15*0.8)*0.0363636)/12</f>
        <v>5818.1760000000004</v>
      </c>
      <c r="DW89" s="124">
        <f>((Executive_Summary!$D$15*0.8)*0.0363636)/12</f>
        <v>5818.1760000000004</v>
      </c>
      <c r="DX89" s="124">
        <f>((Executive_Summary!$D$15*0.8)*0.0363636)/12</f>
        <v>5818.1760000000004</v>
      </c>
      <c r="DY89" s="124">
        <f>((Executive_Summary!$D$15*0.8)*0.0363636)/12</f>
        <v>5818.1760000000004</v>
      </c>
      <c r="DZ89" s="124">
        <f>((Executive_Summary!$D$15*0.8)*0.0363636)/12</f>
        <v>5818.1760000000004</v>
      </c>
      <c r="EA89" s="124">
        <f>((Executive_Summary!$D$15*0.8)*0.0363636)/12</f>
        <v>5818.1760000000004</v>
      </c>
      <c r="EB89" s="124">
        <f>((Executive_Summary!$D$15*0.8)*0.0363636)/12</f>
        <v>5818.1760000000004</v>
      </c>
      <c r="EC89" s="124">
        <f>((Executive_Summary!$D$15*0.8)*0.0363636)/12</f>
        <v>5818.1760000000004</v>
      </c>
      <c r="ED89" s="124">
        <f>((Executive_Summary!$D$15*0.8)*0.0363636)/12</f>
        <v>5818.1760000000004</v>
      </c>
      <c r="EE89" s="124">
        <f>((Executive_Summary!$D$15*0.8)*0.0363636)/12</f>
        <v>5818.1760000000004</v>
      </c>
      <c r="EF89" s="124">
        <f>((Executive_Summary!$D$15*0.8)*0.0363636)/12</f>
        <v>5818.1760000000004</v>
      </c>
      <c r="EG89" s="124">
        <f>((Executive_Summary!$D$15*0.8)*0.0363636)/12</f>
        <v>5818.1760000000004</v>
      </c>
      <c r="EH89" s="124">
        <f>((Executive_Summary!$D$15*0.8)*0.0363636)/12</f>
        <v>5818.1760000000004</v>
      </c>
      <c r="EI89" s="124">
        <f>((Executive_Summary!$D$15*0.8)*0.0363636)/12</f>
        <v>5818.1760000000004</v>
      </c>
      <c r="EJ89" s="124">
        <f>((Executive_Summary!$D$15*0.8)*0.0363636)/12</f>
        <v>5818.1760000000004</v>
      </c>
      <c r="EK89" s="124">
        <f>((Executive_Summary!$D$15*0.8)*0.0363636)/12</f>
        <v>5818.1760000000004</v>
      </c>
      <c r="EL89" s="124">
        <f>((Executive_Summary!$D$15*0.8)*0.0363636)/12</f>
        <v>5818.1760000000004</v>
      </c>
      <c r="EM89" s="124">
        <f>((Executive_Summary!$D$15*0.8)*0.0363636)/12</f>
        <v>5818.1760000000004</v>
      </c>
      <c r="EN89" s="124">
        <f>((Executive_Summary!$D$15*0.8)*0.0363636)/12</f>
        <v>5818.1760000000004</v>
      </c>
      <c r="EO89" s="124">
        <f>((Executive_Summary!$D$15*0.8)*0.0363636)/12</f>
        <v>5818.1760000000004</v>
      </c>
      <c r="EP89" s="124">
        <f>((Executive_Summary!$D$15*0.8)*0.0363636)/12</f>
        <v>5818.1760000000004</v>
      </c>
      <c r="EQ89" s="27"/>
    </row>
    <row r="90" spans="1:147" ht="15.75" customHeight="1" x14ac:dyDescent="0.2">
      <c r="B90" s="7" t="s">
        <v>185</v>
      </c>
      <c r="Z90" s="3"/>
      <c r="AA90" s="124">
        <f>((Executive_Summary!$D$36/Executive_Summary!$D$33)/12)</f>
        <v>300</v>
      </c>
      <c r="AB90" s="124">
        <f>((Executive_Summary!$D$36/Executive_Summary!$D$33)/12)</f>
        <v>300</v>
      </c>
      <c r="AC90" s="124">
        <f>((Executive_Summary!$D$36/Executive_Summary!$D$33)/12)</f>
        <v>300</v>
      </c>
      <c r="AD90" s="124">
        <f>((Executive_Summary!$D$36/Executive_Summary!$D$33)/12)</f>
        <v>300</v>
      </c>
      <c r="AE90" s="124">
        <f>((Executive_Summary!$D$36/Executive_Summary!$D$33)/12)</f>
        <v>300</v>
      </c>
      <c r="AF90" s="124">
        <f>((Executive_Summary!$D$36/Executive_Summary!$D$33)/12)</f>
        <v>300</v>
      </c>
      <c r="AG90" s="124">
        <f>((Executive_Summary!$D$36/Executive_Summary!$D$33)/12)</f>
        <v>300</v>
      </c>
      <c r="AH90" s="124">
        <f>((Executive_Summary!$D$36/Executive_Summary!$D$33)/12)</f>
        <v>300</v>
      </c>
      <c r="AI90" s="124">
        <f>((Executive_Summary!$D$36/Executive_Summary!$D$33)/12)</f>
        <v>300</v>
      </c>
      <c r="AJ90" s="124">
        <f>((Executive_Summary!$D$36/Executive_Summary!$D$33)/12)</f>
        <v>300</v>
      </c>
      <c r="AK90" s="124">
        <f>((Executive_Summary!$D$36/Executive_Summary!$D$33)/12)</f>
        <v>300</v>
      </c>
      <c r="AL90" s="124">
        <f>((Executive_Summary!$D$36/Executive_Summary!$D$33)/12)</f>
        <v>300</v>
      </c>
      <c r="AM90" s="124">
        <f>((Executive_Summary!$D$36/Executive_Summary!$D$33)/12)</f>
        <v>300</v>
      </c>
      <c r="AN90" s="124">
        <f>((Executive_Summary!$D$36/Executive_Summary!$D$33)/12)</f>
        <v>300</v>
      </c>
      <c r="AO90" s="124">
        <f>((Executive_Summary!$D$36/Executive_Summary!$D$33)/12)</f>
        <v>300</v>
      </c>
      <c r="AP90" s="124">
        <f>((Executive_Summary!$D$36/Executive_Summary!$D$33)/12)</f>
        <v>300</v>
      </c>
      <c r="AQ90" s="124">
        <f>((Executive_Summary!$D$36/Executive_Summary!$D$33)/12)</f>
        <v>300</v>
      </c>
      <c r="AR90" s="124">
        <f>((Executive_Summary!$D$36/Executive_Summary!$D$33)/12)</f>
        <v>300</v>
      </c>
      <c r="AS90" s="124">
        <f>((Executive_Summary!$D$36/Executive_Summary!$D$33)/12)</f>
        <v>300</v>
      </c>
      <c r="AT90" s="124">
        <f>((Executive_Summary!$D$36/Executive_Summary!$D$33)/12)</f>
        <v>300</v>
      </c>
      <c r="AU90" s="124">
        <f>((Executive_Summary!$D$36/Executive_Summary!$D$33)/12)</f>
        <v>300</v>
      </c>
      <c r="AV90" s="124">
        <f>((Executive_Summary!$D$36/Executive_Summary!$D$33)/12)</f>
        <v>300</v>
      </c>
      <c r="AW90" s="124">
        <f>((Executive_Summary!$D$36/Executive_Summary!$D$33)/12)</f>
        <v>300</v>
      </c>
      <c r="AX90" s="124">
        <f>((Executive_Summary!$D$36/Executive_Summary!$D$33)/12)</f>
        <v>300</v>
      </c>
      <c r="AY90" s="124">
        <f>((Executive_Summary!$D$36/Executive_Summary!$D$33)/12)</f>
        <v>300</v>
      </c>
      <c r="AZ90" s="124">
        <f>((Executive_Summary!$D$36/Executive_Summary!$D$33)/12)</f>
        <v>300</v>
      </c>
      <c r="BA90" s="124">
        <f>((Executive_Summary!$D$36/Executive_Summary!$D$33)/12)</f>
        <v>300</v>
      </c>
      <c r="BB90" s="124">
        <f>((Executive_Summary!$D$36/Executive_Summary!$D$33)/12)</f>
        <v>300</v>
      </c>
      <c r="BC90" s="124">
        <f>((Executive_Summary!$D$36/Executive_Summary!$D$33)/12)</f>
        <v>300</v>
      </c>
      <c r="BD90" s="124">
        <f>((Executive_Summary!$D$36/Executive_Summary!$D$33)/12)</f>
        <v>300</v>
      </c>
      <c r="BE90" s="124">
        <f>((Executive_Summary!$D$36/Executive_Summary!$D$33)/12)</f>
        <v>300</v>
      </c>
      <c r="BF90" s="124">
        <f>((Executive_Summary!$D$36/Executive_Summary!$D$33)/12)</f>
        <v>300</v>
      </c>
      <c r="BG90" s="124">
        <f>((Executive_Summary!$D$36/Executive_Summary!$D$33)/12)</f>
        <v>300</v>
      </c>
      <c r="BH90" s="124">
        <f>((Executive_Summary!$D$36/Executive_Summary!$D$33)/12)</f>
        <v>300</v>
      </c>
      <c r="BI90" s="124">
        <f>((Executive_Summary!$D$36/Executive_Summary!$D$33)/12)</f>
        <v>300</v>
      </c>
      <c r="BJ90" s="124">
        <f>((Executive_Summary!$D$36/Executive_Summary!$D$33)/12)</f>
        <v>300</v>
      </c>
      <c r="BK90" s="124">
        <f>((Executive_Summary!$D$36/Executive_Summary!$D$33)/12)</f>
        <v>300</v>
      </c>
      <c r="BL90" s="124">
        <f>((Executive_Summary!$D$36/Executive_Summary!$D$33)/12)</f>
        <v>300</v>
      </c>
      <c r="BM90" s="124">
        <f>((Executive_Summary!$D$36/Executive_Summary!$D$33)/12)</f>
        <v>300</v>
      </c>
      <c r="BN90" s="124">
        <f>((Executive_Summary!$D$36/Executive_Summary!$D$33)/12)</f>
        <v>300</v>
      </c>
      <c r="BO90" s="124">
        <f>((Executive_Summary!$D$36/Executive_Summary!$D$33)/12)</f>
        <v>300</v>
      </c>
      <c r="BP90" s="124">
        <f>((Executive_Summary!$D$36/Executive_Summary!$D$33)/12)</f>
        <v>300</v>
      </c>
      <c r="BQ90" s="124">
        <f>((Executive_Summary!$D$36/Executive_Summary!$D$33)/12)</f>
        <v>300</v>
      </c>
      <c r="BR90" s="124">
        <f>((Executive_Summary!$D$36/Executive_Summary!$D$33)/12)</f>
        <v>300</v>
      </c>
      <c r="BS90" s="124">
        <f>((Executive_Summary!$D$36/Executive_Summary!$D$33)/12)</f>
        <v>300</v>
      </c>
      <c r="BT90" s="124">
        <f>((Executive_Summary!$D$36/Executive_Summary!$D$33)/12)</f>
        <v>300</v>
      </c>
      <c r="BU90" s="124">
        <f>((Executive_Summary!$D$36/Executive_Summary!$D$33)/12)</f>
        <v>300</v>
      </c>
      <c r="BV90" s="124">
        <f>((Executive_Summary!$D$36/Executive_Summary!$D$33)/12)</f>
        <v>300</v>
      </c>
      <c r="BW90" s="124">
        <f>((Executive_Summary!$D$36/Executive_Summary!$D$33)/12)</f>
        <v>300</v>
      </c>
      <c r="BX90" s="124">
        <f>((Executive_Summary!$D$36/Executive_Summary!$D$33)/12)</f>
        <v>300</v>
      </c>
      <c r="BY90" s="124">
        <f>((Executive_Summary!$D$36/Executive_Summary!$D$33)/12)</f>
        <v>300</v>
      </c>
      <c r="BZ90" s="124">
        <f>((Executive_Summary!$D$36/Executive_Summary!$D$33)/12)</f>
        <v>300</v>
      </c>
      <c r="CA90" s="124">
        <f>((Executive_Summary!$D$36/Executive_Summary!$D$33)/12)</f>
        <v>300</v>
      </c>
      <c r="CB90" s="124">
        <f>((Executive_Summary!$D$36/Executive_Summary!$D$33)/12)</f>
        <v>300</v>
      </c>
      <c r="CC90" s="124">
        <f>((Executive_Summary!$D$36/Executive_Summary!$D$33)/12)</f>
        <v>300</v>
      </c>
      <c r="CD90" s="124">
        <f>((Executive_Summary!$D$36/Executive_Summary!$D$33)/12)</f>
        <v>300</v>
      </c>
      <c r="CE90" s="124">
        <f>((Executive_Summary!$D$36/Executive_Summary!$D$33)/12)</f>
        <v>300</v>
      </c>
      <c r="CF90" s="124">
        <f>((Executive_Summary!$D$36/Executive_Summary!$D$33)/12)</f>
        <v>300</v>
      </c>
      <c r="CG90" s="124">
        <f>((Executive_Summary!$D$36/Executive_Summary!$D$33)/12)</f>
        <v>300</v>
      </c>
      <c r="CH90" s="124">
        <f>((Executive_Summary!$D$36/Executive_Summary!$D$33)/12)</f>
        <v>300</v>
      </c>
      <c r="CI90" s="124">
        <f>((Executive_Summary!$D$36/Executive_Summary!$D$33)/12)</f>
        <v>300</v>
      </c>
      <c r="CJ90" s="124">
        <f>((Executive_Summary!$D$36/Executive_Summary!$D$33)/12)</f>
        <v>300</v>
      </c>
      <c r="CK90" s="124">
        <f>((Executive_Summary!$D$36/Executive_Summary!$D$33)/12)</f>
        <v>300</v>
      </c>
      <c r="CL90" s="124">
        <f>((Executive_Summary!$D$36/Executive_Summary!$D$33)/12)</f>
        <v>300</v>
      </c>
      <c r="CM90" s="124">
        <f>((Executive_Summary!$D$36/Executive_Summary!$D$33)/12)</f>
        <v>300</v>
      </c>
      <c r="CN90" s="124">
        <f>((Executive_Summary!$D$36/Executive_Summary!$D$33)/12)</f>
        <v>300</v>
      </c>
      <c r="CO90" s="124">
        <f>((Executive_Summary!$D$36/Executive_Summary!$D$33)/12)</f>
        <v>300</v>
      </c>
      <c r="CP90" s="124">
        <f>((Executive_Summary!$D$36/Executive_Summary!$D$33)/12)</f>
        <v>300</v>
      </c>
      <c r="CQ90" s="124">
        <f>((Executive_Summary!$D$36/Executive_Summary!$D$33)/12)</f>
        <v>300</v>
      </c>
      <c r="CR90" s="124">
        <f>((Executive_Summary!$D$36/Executive_Summary!$D$33)/12)</f>
        <v>300</v>
      </c>
      <c r="CS90" s="124">
        <f>((Executive_Summary!$D$36/Executive_Summary!$D$33)/12)</f>
        <v>300</v>
      </c>
      <c r="CT90" s="124">
        <f>((Executive_Summary!$D$36/Executive_Summary!$D$33)/12)</f>
        <v>300</v>
      </c>
      <c r="CU90" s="124">
        <f>((Executive_Summary!$D$36/Executive_Summary!$D$33)/12)</f>
        <v>300</v>
      </c>
      <c r="CV90" s="124">
        <f>((Executive_Summary!$D$36/Executive_Summary!$D$33)/12)</f>
        <v>300</v>
      </c>
      <c r="CW90" s="124">
        <f>((Executive_Summary!$D$36/Executive_Summary!$D$33)/12)</f>
        <v>300</v>
      </c>
      <c r="CX90" s="124">
        <f>((Executive_Summary!$D$36/Executive_Summary!$D$33)/12)</f>
        <v>300</v>
      </c>
      <c r="CY90" s="124">
        <f>((Executive_Summary!$D$36/Executive_Summary!$D$33)/12)</f>
        <v>300</v>
      </c>
      <c r="CZ90" s="124">
        <f>((Executive_Summary!$D$36/Executive_Summary!$D$33)/12)</f>
        <v>300</v>
      </c>
      <c r="DA90" s="124">
        <f>((Executive_Summary!$D$36/Executive_Summary!$D$33)/12)</f>
        <v>300</v>
      </c>
      <c r="DB90" s="124">
        <f>((Executive_Summary!$D$36/Executive_Summary!$D$33)/12)</f>
        <v>300</v>
      </c>
      <c r="DC90" s="124">
        <f>((Executive_Summary!$D$36/Executive_Summary!$D$33)/12)</f>
        <v>300</v>
      </c>
      <c r="DD90" s="124">
        <f>((Executive_Summary!$D$36/Executive_Summary!$D$33)/12)</f>
        <v>300</v>
      </c>
      <c r="DE90" s="124">
        <f>((Executive_Summary!$D$36/Executive_Summary!$D$33)/12)</f>
        <v>300</v>
      </c>
      <c r="DF90" s="124">
        <f>((Executive_Summary!$D$36/Executive_Summary!$D$33)/12)</f>
        <v>300</v>
      </c>
      <c r="DG90" s="124">
        <f>((Executive_Summary!$D$36/Executive_Summary!$D$33)/12)</f>
        <v>300</v>
      </c>
      <c r="DH90" s="124">
        <f>((Executive_Summary!$D$36/Executive_Summary!$D$33)/12)</f>
        <v>300</v>
      </c>
      <c r="DI90" s="124">
        <f>((Executive_Summary!$D$36/Executive_Summary!$D$33)/12)</f>
        <v>300</v>
      </c>
      <c r="DJ90" s="124">
        <f>((Executive_Summary!$D$36/Executive_Summary!$D$33)/12)</f>
        <v>300</v>
      </c>
      <c r="DK90" s="124">
        <f>((Executive_Summary!$D$36/Executive_Summary!$D$33)/12)</f>
        <v>300</v>
      </c>
      <c r="DL90" s="124">
        <f>((Executive_Summary!$D$36/Executive_Summary!$D$33)/12)</f>
        <v>300</v>
      </c>
      <c r="DM90" s="124">
        <f>((Executive_Summary!$D$36/Executive_Summary!$D$33)/12)</f>
        <v>300</v>
      </c>
      <c r="DN90" s="124">
        <f>((Executive_Summary!$D$36/Executive_Summary!$D$33)/12)</f>
        <v>300</v>
      </c>
      <c r="DO90" s="124">
        <f>((Executive_Summary!$D$36/Executive_Summary!$D$33)/12)</f>
        <v>300</v>
      </c>
      <c r="DP90" s="124">
        <f>((Executive_Summary!$D$36/Executive_Summary!$D$33)/12)</f>
        <v>300</v>
      </c>
      <c r="DQ90" s="124">
        <f>((Executive_Summary!$D$36/Executive_Summary!$D$33)/12)</f>
        <v>300</v>
      </c>
      <c r="DR90" s="124">
        <f>((Executive_Summary!$D$36/Executive_Summary!$D$33)/12)</f>
        <v>300</v>
      </c>
      <c r="DS90" s="124">
        <f>((Executive_Summary!$D$36/Executive_Summary!$D$33)/12)</f>
        <v>300</v>
      </c>
      <c r="DT90" s="124">
        <f>((Executive_Summary!$D$36/Executive_Summary!$D$33)/12)</f>
        <v>300</v>
      </c>
      <c r="DU90" s="124">
        <f>((Executive_Summary!$D$36/Executive_Summary!$D$33)/12)</f>
        <v>300</v>
      </c>
      <c r="DV90" s="124">
        <f>((Executive_Summary!$D$36/Executive_Summary!$D$33)/12)</f>
        <v>300</v>
      </c>
      <c r="DW90" s="124">
        <f>((Executive_Summary!$D$36/Executive_Summary!$D$33)/12)</f>
        <v>300</v>
      </c>
      <c r="DX90" s="124">
        <f>((Executive_Summary!$D$36/Executive_Summary!$D$33)/12)</f>
        <v>300</v>
      </c>
      <c r="DY90" s="124">
        <f>((Executive_Summary!$D$36/Executive_Summary!$D$33)/12)</f>
        <v>300</v>
      </c>
      <c r="DZ90" s="124">
        <f>((Executive_Summary!$D$36/Executive_Summary!$D$33)/12)</f>
        <v>300</v>
      </c>
      <c r="EA90" s="124">
        <f>((Executive_Summary!$D$36/Executive_Summary!$D$33)/12)</f>
        <v>300</v>
      </c>
      <c r="EB90" s="124">
        <f>((Executive_Summary!$D$36/Executive_Summary!$D$33)/12)</f>
        <v>300</v>
      </c>
      <c r="EC90" s="124">
        <f>((Executive_Summary!$D$36/Executive_Summary!$D$33)/12)</f>
        <v>300</v>
      </c>
      <c r="ED90" s="124">
        <f>((Executive_Summary!$D$36/Executive_Summary!$D$33)/12)</f>
        <v>300</v>
      </c>
      <c r="EE90" s="124">
        <f>((Executive_Summary!$D$36/Executive_Summary!$D$33)/12)</f>
        <v>300</v>
      </c>
      <c r="EF90" s="124">
        <f>((Executive_Summary!$D$36/Executive_Summary!$D$33)/12)</f>
        <v>300</v>
      </c>
      <c r="EG90" s="124">
        <f>((Executive_Summary!$D$36/Executive_Summary!$D$33)/12)</f>
        <v>300</v>
      </c>
      <c r="EH90" s="124">
        <f>((Executive_Summary!$D$36/Executive_Summary!$D$33)/12)</f>
        <v>300</v>
      </c>
      <c r="EI90" s="124">
        <f>((Executive_Summary!$D$36/Executive_Summary!$D$33)/12)</f>
        <v>300</v>
      </c>
      <c r="EJ90" s="124">
        <f>((Executive_Summary!$D$36/Executive_Summary!$D$33)/12)</f>
        <v>300</v>
      </c>
      <c r="EK90" s="124">
        <f>((Executive_Summary!$D$36/Executive_Summary!$D$33)/12)</f>
        <v>300</v>
      </c>
      <c r="EL90" s="124">
        <f>((Executive_Summary!$D$36/Executive_Summary!$D$33)/12)</f>
        <v>300</v>
      </c>
      <c r="EM90" s="124">
        <f>((Executive_Summary!$D$36/Executive_Summary!$D$33)/12)</f>
        <v>300</v>
      </c>
      <c r="EN90" s="124">
        <f>((Executive_Summary!$D$36/Executive_Summary!$D$33)/12)</f>
        <v>300</v>
      </c>
      <c r="EO90" s="124">
        <f>((Executive_Summary!$D$36/Executive_Summary!$D$33)/12)</f>
        <v>300</v>
      </c>
      <c r="EP90" s="124">
        <f>((Executive_Summary!$D$36/Executive_Summary!$D$33)/12)</f>
        <v>300</v>
      </c>
      <c r="EQ90" s="27"/>
    </row>
    <row r="91" spans="1:147" ht="15.75" customHeight="1" x14ac:dyDescent="0.2">
      <c r="B91" s="7"/>
      <c r="C91" s="65" t="s">
        <v>186</v>
      </c>
      <c r="D91" s="66"/>
      <c r="E91" s="66"/>
      <c r="F91" s="66"/>
      <c r="G91" s="66"/>
      <c r="H91" s="66"/>
      <c r="I91" s="66"/>
      <c r="J91" s="66"/>
      <c r="K91" s="66"/>
      <c r="L91" s="66"/>
      <c r="M91" s="66"/>
      <c r="N91" s="66"/>
      <c r="O91" s="66"/>
      <c r="P91" s="66"/>
      <c r="Q91" s="66"/>
      <c r="R91" s="66"/>
      <c r="S91" s="66"/>
      <c r="T91" s="66"/>
      <c r="U91" s="66"/>
      <c r="V91" s="66"/>
      <c r="W91" s="66"/>
      <c r="X91" s="66"/>
      <c r="Y91" s="66"/>
      <c r="Z91" s="158"/>
      <c r="AA91" s="163">
        <f t="shared" ref="AA91:EP91" si="16">SUM(AA88:AA90)</f>
        <v>16543.176000000003</v>
      </c>
      <c r="AB91" s="163">
        <f t="shared" si="16"/>
        <v>16530.204580112371</v>
      </c>
      <c r="AC91" s="163">
        <f t="shared" si="16"/>
        <v>16517.158034084558</v>
      </c>
      <c r="AD91" s="163">
        <f t="shared" si="16"/>
        <v>16504.035926811004</v>
      </c>
      <c r="AE91" s="163">
        <f t="shared" si="16"/>
        <v>16490.837820666155</v>
      </c>
      <c r="AF91" s="163">
        <f t="shared" si="16"/>
        <v>16477.56327548988</v>
      </c>
      <c r="AG91" s="163">
        <f t="shared" si="16"/>
        <v>16464.211848572795</v>
      </c>
      <c r="AH91" s="163">
        <f t="shared" si="16"/>
        <v>16450.783094641483</v>
      </c>
      <c r="AI91" s="163">
        <f t="shared" si="16"/>
        <v>16437.276565843651</v>
      </c>
      <c r="AJ91" s="163">
        <f t="shared" si="16"/>
        <v>16423.691811733199</v>
      </c>
      <c r="AK91" s="163">
        <f t="shared" si="16"/>
        <v>16410.028379255193</v>
      </c>
      <c r="AL91" s="163">
        <f t="shared" si="16"/>
        <v>16396.285812730748</v>
      </c>
      <c r="AM91" s="163">
        <f t="shared" si="16"/>
        <v>16382.463653841849</v>
      </c>
      <c r="AN91" s="163">
        <f t="shared" si="16"/>
        <v>16368.561441616053</v>
      </c>
      <c r="AO91" s="163">
        <f t="shared" si="16"/>
        <v>11075.532107217998</v>
      </c>
      <c r="AP91" s="163">
        <f t="shared" si="16"/>
        <v>16340.514999899533</v>
      </c>
      <c r="AQ91" s="163">
        <f t="shared" si="16"/>
        <v>16326.369835052988</v>
      </c>
      <c r="AR91" s="163">
        <f t="shared" si="16"/>
        <v>16312.142746126705</v>
      </c>
      <c r="AS91" s="163">
        <f t="shared" si="16"/>
        <v>16297.833258643728</v>
      </c>
      <c r="AT91" s="163">
        <f t="shared" si="16"/>
        <v>16283.440895379077</v>
      </c>
      <c r="AU91" s="163">
        <f t="shared" si="16"/>
        <v>16268.965176343849</v>
      </c>
      <c r="AV91" s="163">
        <f t="shared" si="16"/>
        <v>16254.405618769211</v>
      </c>
      <c r="AW91" s="163">
        <f t="shared" si="16"/>
        <v>16239.761737090284</v>
      </c>
      <c r="AX91" s="163">
        <f t="shared" si="16"/>
        <v>16225.033042929968</v>
      </c>
      <c r="AY91" s="163">
        <f t="shared" si="16"/>
        <v>16210.219045082642</v>
      </c>
      <c r="AZ91" s="163">
        <f t="shared" si="16"/>
        <v>16195.319249497781</v>
      </c>
      <c r="BA91" s="163">
        <f t="shared" si="16"/>
        <v>16180.333159263493</v>
      </c>
      <c r="BB91" s="163">
        <f t="shared" si="16"/>
        <v>16165.260274589931</v>
      </c>
      <c r="BC91" s="163">
        <f t="shared" si="16"/>
        <v>16150.100092792632</v>
      </c>
      <c r="BD91" s="163">
        <f t="shared" si="16"/>
        <v>16134.852108275762</v>
      </c>
      <c r="BE91" s="163">
        <f t="shared" si="16"/>
        <v>16119.51581251523</v>
      </c>
      <c r="BF91" s="163">
        <f t="shared" si="16"/>
        <v>16104.090694041748</v>
      </c>
      <c r="BG91" s="163">
        <f t="shared" si="16"/>
        <v>16088.576238423775</v>
      </c>
      <c r="BH91" s="163">
        <f t="shared" si="16"/>
        <v>16072.97192825035</v>
      </c>
      <c r="BI91" s="163">
        <f t="shared" si="16"/>
        <v>16057.277243113836</v>
      </c>
      <c r="BJ91" s="163">
        <f t="shared" si="16"/>
        <v>16041.491659592575</v>
      </c>
      <c r="BK91" s="163">
        <f t="shared" si="16"/>
        <v>16025.61465123342</v>
      </c>
      <c r="BL91" s="163">
        <f t="shared" si="16"/>
        <v>16009.645688534183</v>
      </c>
      <c r="BM91" s="163">
        <f t="shared" si="16"/>
        <v>15993.584238925981</v>
      </c>
      <c r="BN91" s="163">
        <f t="shared" si="16"/>
        <v>15977.429766755464</v>
      </c>
      <c r="BO91" s="163">
        <f t="shared" si="16"/>
        <v>15961.181733266956</v>
      </c>
      <c r="BP91" s="163">
        <f t="shared" si="16"/>
        <v>15944.839596584497</v>
      </c>
      <c r="BQ91" s="163">
        <f t="shared" si="16"/>
        <v>15928.402811693755</v>
      </c>
      <c r="BR91" s="163">
        <f t="shared" si="16"/>
        <v>15911.87083042385</v>
      </c>
      <c r="BS91" s="163">
        <f t="shared" si="16"/>
        <v>15895.243101429089</v>
      </c>
      <c r="BT91" s="163">
        <f t="shared" si="16"/>
        <v>15878.519070170569</v>
      </c>
      <c r="BU91" s="163">
        <f t="shared" si="16"/>
        <v>15861.698178897677</v>
      </c>
      <c r="BV91" s="163">
        <f t="shared" si="16"/>
        <v>15844.779866629498</v>
      </c>
      <c r="BW91" s="163">
        <f t="shared" si="16"/>
        <v>15827.763569136096</v>
      </c>
      <c r="BX91" s="163">
        <f t="shared" si="16"/>
        <v>15810.648718919711</v>
      </c>
      <c r="BY91" s="163">
        <f t="shared" si="16"/>
        <v>15793.434745195824</v>
      </c>
      <c r="BZ91" s="163">
        <f t="shared" si="16"/>
        <v>15776.121073874121</v>
      </c>
      <c r="CA91" s="163">
        <f t="shared" si="16"/>
        <v>13395.126107188473</v>
      </c>
      <c r="CB91" s="163">
        <f t="shared" si="16"/>
        <v>15741.192325432046</v>
      </c>
      <c r="CC91" s="163">
        <f t="shared" si="16"/>
        <v>15723.576083429209</v>
      </c>
      <c r="CD91" s="163">
        <f t="shared" si="16"/>
        <v>15705.857814024774</v>
      </c>
      <c r="CE91" s="163">
        <f t="shared" si="16"/>
        <v>15688.036926310037</v>
      </c>
      <c r="CF91" s="163">
        <f t="shared" si="16"/>
        <v>15670.112825953955</v>
      </c>
      <c r="CG91" s="163">
        <f t="shared" si="16"/>
        <v>15652.084915183306</v>
      </c>
      <c r="CH91" s="163">
        <f t="shared" si="16"/>
        <v>15633.95259276278</v>
      </c>
      <c r="CI91" s="163">
        <f t="shared" si="16"/>
        <v>15615.7152539749</v>
      </c>
      <c r="CJ91" s="163">
        <f t="shared" si="16"/>
        <v>15597.372290599873</v>
      </c>
      <c r="CK91" s="163">
        <f t="shared" si="16"/>
        <v>15578.923090895303</v>
      </c>
      <c r="CL91" s="163">
        <f t="shared" si="16"/>
        <v>15560.367039575773</v>
      </c>
      <c r="CM91" s="163">
        <f t="shared" si="16"/>
        <v>15541.703517792354</v>
      </c>
      <c r="CN91" s="163">
        <f t="shared" si="16"/>
        <v>15522.931903111938</v>
      </c>
      <c r="CO91" s="163">
        <f t="shared" si="16"/>
        <v>15504.051569496496</v>
      </c>
      <c r="CP91" s="163">
        <f t="shared" si="16"/>
        <v>15485.061887282201</v>
      </c>
      <c r="CQ91" s="163">
        <f t="shared" si="16"/>
        <v>15465.962223158414</v>
      </c>
      <c r="CR91" s="163">
        <f t="shared" si="16"/>
        <v>15446.751940146576</v>
      </c>
      <c r="CS91" s="163">
        <f t="shared" si="16"/>
        <v>15427.430397578963</v>
      </c>
      <c r="CT91" s="163">
        <f t="shared" si="16"/>
        <v>15407.996951077312</v>
      </c>
      <c r="CU91" s="163">
        <f t="shared" si="16"/>
        <v>15388.450952531337</v>
      </c>
      <c r="CV91" s="163">
        <f t="shared" si="16"/>
        <v>15368.791750077118</v>
      </c>
      <c r="CW91" s="163">
        <f t="shared" si="16"/>
        <v>15349.01868807535</v>
      </c>
      <c r="CX91" s="163">
        <f t="shared" si="16"/>
        <v>15329.131107089488</v>
      </c>
      <c r="CY91" s="163">
        <f t="shared" si="16"/>
        <v>15309.128343863751</v>
      </c>
      <c r="CZ91" s="163">
        <f t="shared" si="16"/>
        <v>15289.009731300997</v>
      </c>
      <c r="DA91" s="163">
        <f t="shared" si="16"/>
        <v>15268.774598440486</v>
      </c>
      <c r="DB91" s="163">
        <f t="shared" si="16"/>
        <v>15248.422270435491</v>
      </c>
      <c r="DC91" s="163">
        <f t="shared" si="16"/>
        <v>15227.952068530798</v>
      </c>
      <c r="DD91" s="163">
        <f t="shared" si="16"/>
        <v>15207.363310040077</v>
      </c>
      <c r="DE91" s="163">
        <f t="shared" si="16"/>
        <v>15186.655308323094</v>
      </c>
      <c r="DF91" s="163">
        <f t="shared" si="16"/>
        <v>15165.827372762837</v>
      </c>
      <c r="DG91" s="163">
        <f t="shared" si="16"/>
        <v>15144.878808742458</v>
      </c>
      <c r="DH91" s="163">
        <f t="shared" si="16"/>
        <v>15123.808917622126</v>
      </c>
      <c r="DI91" s="163">
        <f t="shared" si="16"/>
        <v>15102.616996715726</v>
      </c>
      <c r="DJ91" s="163">
        <f t="shared" si="16"/>
        <v>15081.302339267408</v>
      </c>
      <c r="DK91" s="163">
        <f t="shared" si="16"/>
        <v>15059.864234428034</v>
      </c>
      <c r="DL91" s="163">
        <f t="shared" si="16"/>
        <v>15038.301967231466</v>
      </c>
      <c r="DM91" s="163">
        <f t="shared" si="16"/>
        <v>15016.614818570717</v>
      </c>
      <c r="DN91" s="163">
        <f t="shared" si="16"/>
        <v>14994.802065173975</v>
      </c>
      <c r="DO91" s="163">
        <f t="shared" si="16"/>
        <v>14972.862979580477</v>
      </c>
      <c r="DP91" s="163">
        <f t="shared" si="16"/>
        <v>14950.796830116251</v>
      </c>
      <c r="DQ91" s="163">
        <f t="shared" si="16"/>
        <v>14928.602880869712</v>
      </c>
      <c r="DR91" s="163">
        <f t="shared" si="16"/>
        <v>14906.280391667118</v>
      </c>
      <c r="DS91" s="163">
        <f t="shared" si="16"/>
        <v>14883.828618047894</v>
      </c>
      <c r="DT91" s="163">
        <f t="shared" si="16"/>
        <v>14861.246811239787</v>
      </c>
      <c r="DU91" s="163">
        <f t="shared" si="16"/>
        <v>14838.534218133922</v>
      </c>
      <c r="DV91" s="163">
        <f t="shared" si="16"/>
        <v>14815.69008125965</v>
      </c>
      <c r="DW91" s="163">
        <f t="shared" si="16"/>
        <v>14792.713638759316</v>
      </c>
      <c r="DX91" s="163">
        <f t="shared" si="16"/>
        <v>14769.604124362835</v>
      </c>
      <c r="DY91" s="163">
        <f t="shared" si="16"/>
        <v>14746.360767362137</v>
      </c>
      <c r="DZ91" s="163">
        <f t="shared" si="16"/>
        <v>14722.982792585481</v>
      </c>
      <c r="EA91" s="163">
        <f t="shared" si="16"/>
        <v>14699.469420371574</v>
      </c>
      <c r="EB91" s="163">
        <f t="shared" si="16"/>
        <v>14675.819866543596</v>
      </c>
      <c r="EC91" s="163">
        <f t="shared" si="16"/>
        <v>14652.033342383031</v>
      </c>
      <c r="ED91" s="163">
        <f t="shared" si="16"/>
        <v>14628.10905460337</v>
      </c>
      <c r="EE91" s="163">
        <f t="shared" si="16"/>
        <v>14604.046205323652</v>
      </c>
      <c r="EF91" s="163">
        <f t="shared" si="16"/>
        <v>14579.843992041853</v>
      </c>
      <c r="EG91" s="163">
        <f t="shared" si="16"/>
        <v>14555.501607608134</v>
      </c>
      <c r="EH91" s="163">
        <f t="shared" si="16"/>
        <v>14531.0182401979</v>
      </c>
      <c r="EI91" s="163">
        <f t="shared" si="16"/>
        <v>14506.393073284751</v>
      </c>
      <c r="EJ91" s="163">
        <f t="shared" si="16"/>
        <v>14481.625285613227</v>
      </c>
      <c r="EK91" s="163">
        <f t="shared" si="16"/>
        <v>14456.714051171439</v>
      </c>
      <c r="EL91" s="163">
        <f t="shared" si="16"/>
        <v>14431.658539163513</v>
      </c>
      <c r="EM91" s="163">
        <f t="shared" si="16"/>
        <v>14406.457913981871</v>
      </c>
      <c r="EN91" s="163">
        <f t="shared" si="16"/>
        <v>14381.111335179383</v>
      </c>
      <c r="EO91" s="163">
        <f t="shared" si="16"/>
        <v>14355.617957441336</v>
      </c>
      <c r="EP91" s="163">
        <f t="shared" si="16"/>
        <v>14329.976930557219</v>
      </c>
      <c r="EQ91" s="27"/>
    </row>
    <row r="92" spans="1:147" ht="15.75" customHeight="1" x14ac:dyDescent="0.2">
      <c r="B92" s="7" t="s">
        <v>187</v>
      </c>
      <c r="D92" s="164">
        <v>0.37</v>
      </c>
      <c r="Z92" s="3"/>
      <c r="AA92" s="124">
        <f t="shared" ref="AA92:EP92" si="17">(AA91*$D$92)</f>
        <v>6120.975120000001</v>
      </c>
      <c r="AB92" s="124">
        <f t="shared" si="17"/>
        <v>6116.1756946415771</v>
      </c>
      <c r="AC92" s="124">
        <f t="shared" si="17"/>
        <v>6111.3484726112865</v>
      </c>
      <c r="AD92" s="124">
        <f t="shared" si="17"/>
        <v>6106.4932929200713</v>
      </c>
      <c r="AE92" s="124">
        <f t="shared" si="17"/>
        <v>6101.6099936464771</v>
      </c>
      <c r="AF92" s="124">
        <f t="shared" si="17"/>
        <v>6096.6984119312556</v>
      </c>
      <c r="AG92" s="124">
        <f t="shared" si="17"/>
        <v>6091.7583839719346</v>
      </c>
      <c r="AH92" s="124">
        <f t="shared" si="17"/>
        <v>6086.7897450173487</v>
      </c>
      <c r="AI92" s="124">
        <f t="shared" si="17"/>
        <v>6081.7923293621507</v>
      </c>
      <c r="AJ92" s="124">
        <f t="shared" si="17"/>
        <v>6076.7659703412837</v>
      </c>
      <c r="AK92" s="124">
        <f t="shared" si="17"/>
        <v>6071.7105003244214</v>
      </c>
      <c r="AL92" s="124">
        <f t="shared" si="17"/>
        <v>6066.6257507103765</v>
      </c>
      <c r="AM92" s="124">
        <f t="shared" si="17"/>
        <v>6061.5115519214842</v>
      </c>
      <c r="AN92" s="124">
        <f t="shared" si="17"/>
        <v>6056.3677333979394</v>
      </c>
      <c r="AO92" s="124">
        <f t="shared" si="17"/>
        <v>4097.9468796706587</v>
      </c>
      <c r="AP92" s="124">
        <f t="shared" si="17"/>
        <v>6045.9905499628276</v>
      </c>
      <c r="AQ92" s="124">
        <f t="shared" si="17"/>
        <v>6040.7568389696053</v>
      </c>
      <c r="AR92" s="124">
        <f t="shared" si="17"/>
        <v>6035.4928160668806</v>
      </c>
      <c r="AS92" s="124">
        <f t="shared" si="17"/>
        <v>6030.198305698179</v>
      </c>
      <c r="AT92" s="124">
        <f t="shared" si="17"/>
        <v>6024.8731312902582</v>
      </c>
      <c r="AU92" s="124">
        <f t="shared" si="17"/>
        <v>6019.517115247224</v>
      </c>
      <c r="AV92" s="124">
        <f t="shared" si="17"/>
        <v>6014.1300789446077</v>
      </c>
      <c r="AW92" s="124">
        <f t="shared" si="17"/>
        <v>6008.7118427234054</v>
      </c>
      <c r="AX92" s="124">
        <f t="shared" si="17"/>
        <v>6003.2622258840884</v>
      </c>
      <c r="AY92" s="124">
        <f t="shared" si="17"/>
        <v>5997.7810466805777</v>
      </c>
      <c r="AZ92" s="124">
        <f t="shared" si="17"/>
        <v>5992.268122314179</v>
      </c>
      <c r="BA92" s="124">
        <f t="shared" si="17"/>
        <v>5986.7232689274924</v>
      </c>
      <c r="BB92" s="124">
        <f t="shared" si="17"/>
        <v>5981.1463015982745</v>
      </c>
      <c r="BC92" s="124">
        <f t="shared" si="17"/>
        <v>5975.5370343332743</v>
      </c>
      <c r="BD92" s="124">
        <f t="shared" si="17"/>
        <v>5969.8952800620318</v>
      </c>
      <c r="BE92" s="124">
        <f t="shared" si="17"/>
        <v>5964.2208506306351</v>
      </c>
      <c r="BF92" s="124">
        <f t="shared" si="17"/>
        <v>5958.5135567954467</v>
      </c>
      <c r="BG92" s="124">
        <f t="shared" si="17"/>
        <v>5952.7732082167968</v>
      </c>
      <c r="BH92" s="124">
        <f t="shared" si="17"/>
        <v>5946.9996134526291</v>
      </c>
      <c r="BI92" s="124">
        <f t="shared" si="17"/>
        <v>5941.1925799521196</v>
      </c>
      <c r="BJ92" s="124">
        <f t="shared" si="17"/>
        <v>5935.3519140492526</v>
      </c>
      <c r="BK92" s="124">
        <f t="shared" si="17"/>
        <v>5929.4774209563657</v>
      </c>
      <c r="BL92" s="124">
        <f t="shared" si="17"/>
        <v>5923.5689047576479</v>
      </c>
      <c r="BM92" s="124">
        <f t="shared" si="17"/>
        <v>5917.6261684026131</v>
      </c>
      <c r="BN92" s="124">
        <f t="shared" si="17"/>
        <v>5911.6490136995217</v>
      </c>
      <c r="BO92" s="124">
        <f t="shared" si="17"/>
        <v>5905.6372413087738</v>
      </c>
      <c r="BP92" s="124">
        <f t="shared" si="17"/>
        <v>5899.5906507362643</v>
      </c>
      <c r="BQ92" s="124">
        <f t="shared" si="17"/>
        <v>5893.5090403266895</v>
      </c>
      <c r="BR92" s="124">
        <f t="shared" si="17"/>
        <v>5887.3922072568248</v>
      </c>
      <c r="BS92" s="124">
        <f t="shared" si="17"/>
        <v>5881.239947528763</v>
      </c>
      <c r="BT92" s="124">
        <f t="shared" si="17"/>
        <v>5875.0520559631104</v>
      </c>
      <c r="BU92" s="124">
        <f t="shared" si="17"/>
        <v>5868.8283261921406</v>
      </c>
      <c r="BV92" s="124">
        <f t="shared" si="17"/>
        <v>5862.5685506529144</v>
      </c>
      <c r="BW92" s="124">
        <f t="shared" si="17"/>
        <v>5856.2725205803554</v>
      </c>
      <c r="BX92" s="124">
        <f t="shared" si="17"/>
        <v>5849.9400260002931</v>
      </c>
      <c r="BY92" s="124">
        <f t="shared" si="17"/>
        <v>5843.5708557224543</v>
      </c>
      <c r="BZ92" s="124">
        <f t="shared" si="17"/>
        <v>5837.1647973334248</v>
      </c>
      <c r="CA92" s="124">
        <f t="shared" si="17"/>
        <v>4956.1966596597349</v>
      </c>
      <c r="CB92" s="124">
        <f t="shared" si="17"/>
        <v>5824.241160409857</v>
      </c>
      <c r="CC92" s="124">
        <f t="shared" si="17"/>
        <v>5817.7231508688074</v>
      </c>
      <c r="CD92" s="124">
        <f t="shared" si="17"/>
        <v>5811.1673911891658</v>
      </c>
      <c r="CE92" s="124">
        <f t="shared" si="17"/>
        <v>5804.5736627347133</v>
      </c>
      <c r="CF92" s="124">
        <f t="shared" si="17"/>
        <v>5797.9417456029632</v>
      </c>
      <c r="CG92" s="124">
        <f t="shared" si="17"/>
        <v>5791.2714186178237</v>
      </c>
      <c r="CH92" s="124">
        <f t="shared" si="17"/>
        <v>5784.5624593222283</v>
      </c>
      <c r="CI92" s="124">
        <f t="shared" si="17"/>
        <v>5777.8146439707134</v>
      </c>
      <c r="CJ92" s="124">
        <f t="shared" si="17"/>
        <v>5771.0277475219527</v>
      </c>
      <c r="CK92" s="124">
        <f t="shared" si="17"/>
        <v>5764.2015436312622</v>
      </c>
      <c r="CL92" s="124">
        <f t="shared" si="17"/>
        <v>5757.3358046430358</v>
      </c>
      <c r="CM92" s="124">
        <f t="shared" si="17"/>
        <v>5750.4303015831711</v>
      </c>
      <c r="CN92" s="124">
        <f t="shared" si="17"/>
        <v>5743.4848041514169</v>
      </c>
      <c r="CO92" s="124">
        <f t="shared" si="17"/>
        <v>5736.4990807137037</v>
      </c>
      <c r="CP92" s="124">
        <f t="shared" si="17"/>
        <v>5729.4728982944143</v>
      </c>
      <c r="CQ92" s="124">
        <f t="shared" si="17"/>
        <v>5722.4060225686135</v>
      </c>
      <c r="CR92" s="124">
        <f t="shared" si="17"/>
        <v>5715.2982178542334</v>
      </c>
      <c r="CS92" s="124">
        <f t="shared" si="17"/>
        <v>5708.1492471042156</v>
      </c>
      <c r="CT92" s="124">
        <f t="shared" si="17"/>
        <v>5700.9588718986051</v>
      </c>
      <c r="CU92" s="124">
        <f t="shared" si="17"/>
        <v>5693.7268524365945</v>
      </c>
      <c r="CV92" s="124">
        <f t="shared" si="17"/>
        <v>5686.4529475285335</v>
      </c>
      <c r="CW92" s="124">
        <f t="shared" si="17"/>
        <v>5679.1369145878798</v>
      </c>
      <c r="CX92" s="124">
        <f t="shared" si="17"/>
        <v>5671.7785096231109</v>
      </c>
      <c r="CY92" s="124">
        <f t="shared" si="17"/>
        <v>5664.377487229588</v>
      </c>
      <c r="CZ92" s="124">
        <f t="shared" si="17"/>
        <v>5656.9336005813693</v>
      </c>
      <c r="DA92" s="124">
        <f t="shared" si="17"/>
        <v>5649.4466014229802</v>
      </c>
      <c r="DB92" s="124">
        <f t="shared" si="17"/>
        <v>5641.9162400611312</v>
      </c>
      <c r="DC92" s="124">
        <f t="shared" si="17"/>
        <v>5634.3422653563948</v>
      </c>
      <c r="DD92" s="124">
        <f t="shared" si="17"/>
        <v>5626.7244247148283</v>
      </c>
      <c r="DE92" s="124">
        <f t="shared" si="17"/>
        <v>5619.062464079545</v>
      </c>
      <c r="DF92" s="124">
        <f t="shared" si="17"/>
        <v>5611.3561279222495</v>
      </c>
      <c r="DG92" s="124">
        <f t="shared" si="17"/>
        <v>5603.6051592347094</v>
      </c>
      <c r="DH92" s="124">
        <f t="shared" si="17"/>
        <v>5595.809299520186</v>
      </c>
      <c r="DI92" s="124">
        <f t="shared" si="17"/>
        <v>5587.9682887848185</v>
      </c>
      <c r="DJ92" s="124">
        <f t="shared" si="17"/>
        <v>5580.0818655289404</v>
      </c>
      <c r="DK92" s="124">
        <f t="shared" si="17"/>
        <v>5572.1497667383728</v>
      </c>
      <c r="DL92" s="124">
        <f t="shared" si="17"/>
        <v>5564.1717278756423</v>
      </c>
      <c r="DM92" s="124">
        <f t="shared" si="17"/>
        <v>5556.1474828711653</v>
      </c>
      <c r="DN92" s="124">
        <f t="shared" si="17"/>
        <v>5548.0767641143711</v>
      </c>
      <c r="DO92" s="124">
        <f t="shared" si="17"/>
        <v>5539.9593024447768</v>
      </c>
      <c r="DP92" s="124">
        <f t="shared" si="17"/>
        <v>5531.7948271430132</v>
      </c>
      <c r="DQ92" s="124">
        <f t="shared" si="17"/>
        <v>5523.5830659217936</v>
      </c>
      <c r="DR92" s="124">
        <f t="shared" si="17"/>
        <v>5515.3237449168337</v>
      </c>
      <c r="DS92" s="124">
        <f t="shared" si="17"/>
        <v>5507.0165886777204</v>
      </c>
      <c r="DT92" s="124">
        <f t="shared" si="17"/>
        <v>5498.6613201587215</v>
      </c>
      <c r="DU92" s="124">
        <f t="shared" si="17"/>
        <v>5490.2576607095507</v>
      </c>
      <c r="DV92" s="124">
        <f t="shared" si="17"/>
        <v>5481.8053300660704</v>
      </c>
      <c r="DW92" s="124">
        <f t="shared" si="17"/>
        <v>5473.304046340947</v>
      </c>
      <c r="DX92" s="124">
        <f t="shared" si="17"/>
        <v>5464.7535260142486</v>
      </c>
      <c r="DY92" s="124">
        <f t="shared" si="17"/>
        <v>5456.1534839239903</v>
      </c>
      <c r="DZ92" s="124">
        <f t="shared" si="17"/>
        <v>5447.5036332566278</v>
      </c>
      <c r="EA92" s="124">
        <f t="shared" si="17"/>
        <v>5438.8036855374821</v>
      </c>
      <c r="EB92" s="124">
        <f t="shared" si="17"/>
        <v>5430.0533506211304</v>
      </c>
      <c r="EC92" s="124">
        <f t="shared" si="17"/>
        <v>5421.2523366817213</v>
      </c>
      <c r="ED92" s="124">
        <f t="shared" si="17"/>
        <v>5412.4003502032465</v>
      </c>
      <c r="EE92" s="124">
        <f t="shared" si="17"/>
        <v>5403.4970959697512</v>
      </c>
      <c r="EF92" s="124">
        <f t="shared" si="17"/>
        <v>5394.542277055486</v>
      </c>
      <c r="EG92" s="124">
        <f t="shared" si="17"/>
        <v>5385.5355948150091</v>
      </c>
      <c r="EH92" s="124">
        <f t="shared" si="17"/>
        <v>5376.4767488732232</v>
      </c>
      <c r="EI92" s="124">
        <f t="shared" si="17"/>
        <v>5367.365437115358</v>
      </c>
      <c r="EJ92" s="124">
        <f t="shared" si="17"/>
        <v>5358.2013556768943</v>
      </c>
      <c r="EK92" s="124">
        <f t="shared" si="17"/>
        <v>5348.9841989334327</v>
      </c>
      <c r="EL92" s="124">
        <f t="shared" si="17"/>
        <v>5339.7136594904996</v>
      </c>
      <c r="EM92" s="124">
        <f t="shared" si="17"/>
        <v>5330.3894281732919</v>
      </c>
      <c r="EN92" s="124">
        <f t="shared" si="17"/>
        <v>5321.0111940163715</v>
      </c>
      <c r="EO92" s="124">
        <f t="shared" si="17"/>
        <v>5311.5786442532944</v>
      </c>
      <c r="EP92" s="124">
        <f t="shared" si="17"/>
        <v>5302.0914643061706</v>
      </c>
      <c r="EQ92" s="27"/>
    </row>
    <row r="93" spans="1:147" ht="15.75" customHeight="1" x14ac:dyDescent="0.2">
      <c r="B93" s="7"/>
      <c r="Z93" s="3"/>
      <c r="EQ93" s="27"/>
    </row>
    <row r="94" spans="1:147" ht="15.75" customHeight="1" x14ac:dyDescent="0.2">
      <c r="A94" s="92" t="s">
        <v>188</v>
      </c>
      <c r="B94" s="92"/>
      <c r="C94" s="92"/>
      <c r="D94" s="92"/>
      <c r="E94" s="92"/>
      <c r="F94" s="92"/>
      <c r="G94" s="92"/>
      <c r="H94" s="92"/>
      <c r="I94" s="92"/>
      <c r="J94" s="92"/>
      <c r="K94" s="92"/>
      <c r="L94" s="92"/>
      <c r="M94" s="92"/>
      <c r="N94" s="92"/>
      <c r="O94" s="92"/>
      <c r="P94" s="92"/>
      <c r="Q94" s="92"/>
      <c r="R94" s="92"/>
      <c r="S94" s="92"/>
      <c r="T94" s="92"/>
      <c r="U94" s="92"/>
      <c r="V94" s="92"/>
      <c r="W94" s="92"/>
      <c r="X94" s="92"/>
      <c r="Y94" s="92"/>
      <c r="Z94" s="143"/>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109"/>
    </row>
    <row r="95" spans="1:147" ht="15.75" customHeight="1" x14ac:dyDescent="0.2">
      <c r="B95" s="7" t="s">
        <v>189</v>
      </c>
      <c r="Z95" s="3"/>
      <c r="AA95" s="31">
        <f t="shared" ref="AA95:EP95" si="18">AA77</f>
        <v>14380.93513827801</v>
      </c>
      <c r="AB95" s="31">
        <f t="shared" si="18"/>
        <v>14380.93513827801</v>
      </c>
      <c r="AC95" s="31">
        <f t="shared" si="18"/>
        <v>14380.93513827801</v>
      </c>
      <c r="AD95" s="31">
        <f t="shared" si="18"/>
        <v>14380.93513827801</v>
      </c>
      <c r="AE95" s="31">
        <f t="shared" si="18"/>
        <v>14380.93513827801</v>
      </c>
      <c r="AF95" s="31">
        <f t="shared" si="18"/>
        <v>14380.93513827801</v>
      </c>
      <c r="AG95" s="31">
        <f t="shared" si="18"/>
        <v>14380.93513827801</v>
      </c>
      <c r="AH95" s="31">
        <f t="shared" si="18"/>
        <v>14380.93513827801</v>
      </c>
      <c r="AI95" s="31">
        <f t="shared" si="18"/>
        <v>14380.93513827801</v>
      </c>
      <c r="AJ95" s="31">
        <f t="shared" si="18"/>
        <v>14380.93513827801</v>
      </c>
      <c r="AK95" s="31">
        <f t="shared" si="18"/>
        <v>14380.93513827801</v>
      </c>
      <c r="AL95" s="31">
        <f t="shared" si="18"/>
        <v>14380.93513827801</v>
      </c>
      <c r="AM95" s="31">
        <f t="shared" si="18"/>
        <v>14592.198942454337</v>
      </c>
      <c r="AN95" s="31">
        <f t="shared" si="18"/>
        <v>14592.198942454337</v>
      </c>
      <c r="AO95" s="31">
        <f t="shared" si="18"/>
        <v>14592.198942454337</v>
      </c>
      <c r="AP95" s="31">
        <f t="shared" si="18"/>
        <v>14592.198942454337</v>
      </c>
      <c r="AQ95" s="31">
        <f t="shared" si="18"/>
        <v>14592.198942454337</v>
      </c>
      <c r="AR95" s="31">
        <f t="shared" si="18"/>
        <v>14592.198942454337</v>
      </c>
      <c r="AS95" s="31">
        <f t="shared" si="18"/>
        <v>14592.198942454337</v>
      </c>
      <c r="AT95" s="31">
        <f t="shared" si="18"/>
        <v>14592.198942454337</v>
      </c>
      <c r="AU95" s="31">
        <f t="shared" si="18"/>
        <v>14592.198942454337</v>
      </c>
      <c r="AV95" s="31">
        <f t="shared" si="18"/>
        <v>14592.198942454337</v>
      </c>
      <c r="AW95" s="31">
        <f t="shared" si="18"/>
        <v>14592.198942454337</v>
      </c>
      <c r="AX95" s="31">
        <f t="shared" si="18"/>
        <v>14592.198942454337</v>
      </c>
      <c r="AY95" s="31">
        <f t="shared" si="18"/>
        <v>14805.779150249451</v>
      </c>
      <c r="AZ95" s="31">
        <f t="shared" si="18"/>
        <v>14805.779150249451</v>
      </c>
      <c r="BA95" s="31">
        <f t="shared" si="18"/>
        <v>14805.779150249451</v>
      </c>
      <c r="BB95" s="31">
        <f t="shared" si="18"/>
        <v>14805.779150249451</v>
      </c>
      <c r="BC95" s="31">
        <f t="shared" si="18"/>
        <v>14805.779150249451</v>
      </c>
      <c r="BD95" s="31">
        <f t="shared" si="18"/>
        <v>14805.779150249451</v>
      </c>
      <c r="BE95" s="31">
        <f t="shared" si="18"/>
        <v>14805.779150249451</v>
      </c>
      <c r="BF95" s="31">
        <f t="shared" si="18"/>
        <v>14805.779150249451</v>
      </c>
      <c r="BG95" s="31">
        <f t="shared" si="18"/>
        <v>14805.779150249451</v>
      </c>
      <c r="BH95" s="31">
        <f t="shared" si="18"/>
        <v>14805.779150249451</v>
      </c>
      <c r="BI95" s="31">
        <f t="shared" si="18"/>
        <v>14805.779150249451</v>
      </c>
      <c r="BJ95" s="31">
        <f t="shared" si="18"/>
        <v>14805.779150249451</v>
      </c>
      <c r="BK95" s="31">
        <f t="shared" si="18"/>
        <v>15021.674367924126</v>
      </c>
      <c r="BL95" s="31">
        <f t="shared" si="18"/>
        <v>15021.674367924126</v>
      </c>
      <c r="BM95" s="31">
        <f t="shared" si="18"/>
        <v>15021.674367924126</v>
      </c>
      <c r="BN95" s="31">
        <f t="shared" si="18"/>
        <v>15021.674367924126</v>
      </c>
      <c r="BO95" s="31">
        <f t="shared" si="18"/>
        <v>15021.674367924126</v>
      </c>
      <c r="BP95" s="31">
        <f t="shared" si="18"/>
        <v>15021.674367924126</v>
      </c>
      <c r="BQ95" s="31">
        <f t="shared" si="18"/>
        <v>15021.674367924126</v>
      </c>
      <c r="BR95" s="31">
        <f t="shared" si="18"/>
        <v>15021.674367924126</v>
      </c>
      <c r="BS95" s="31">
        <f t="shared" si="18"/>
        <v>15021.674367924126</v>
      </c>
      <c r="BT95" s="31">
        <f t="shared" si="18"/>
        <v>15021.674367924126</v>
      </c>
      <c r="BU95" s="31">
        <f t="shared" si="18"/>
        <v>15021.674367924126</v>
      </c>
      <c r="BV95" s="31">
        <f t="shared" si="18"/>
        <v>15021.674367924126</v>
      </c>
      <c r="BW95" s="31">
        <f t="shared" si="18"/>
        <v>15239.881980819046</v>
      </c>
      <c r="BX95" s="31">
        <f t="shared" si="18"/>
        <v>15239.881980819046</v>
      </c>
      <c r="BY95" s="31">
        <f t="shared" si="18"/>
        <v>15239.881980819046</v>
      </c>
      <c r="BZ95" s="31">
        <f t="shared" si="18"/>
        <v>15239.881980819046</v>
      </c>
      <c r="CA95" s="31">
        <f t="shared" si="18"/>
        <v>15239.881980819046</v>
      </c>
      <c r="CB95" s="31">
        <f t="shared" si="18"/>
        <v>15239.881980819046</v>
      </c>
      <c r="CC95" s="31">
        <f t="shared" si="18"/>
        <v>15239.881980819046</v>
      </c>
      <c r="CD95" s="31">
        <f t="shared" si="18"/>
        <v>15239.881980819046</v>
      </c>
      <c r="CE95" s="31">
        <f t="shared" si="18"/>
        <v>15239.881980819046</v>
      </c>
      <c r="CF95" s="31">
        <f t="shared" si="18"/>
        <v>15239.881980819046</v>
      </c>
      <c r="CG95" s="31">
        <f t="shared" si="18"/>
        <v>15239.881980819046</v>
      </c>
      <c r="CH95" s="31">
        <f t="shared" si="18"/>
        <v>15239.881980819046</v>
      </c>
      <c r="CI95" s="31">
        <f t="shared" si="18"/>
        <v>15460.39809911024</v>
      </c>
      <c r="CJ95" s="31">
        <f t="shared" si="18"/>
        <v>15460.39809911024</v>
      </c>
      <c r="CK95" s="31">
        <f t="shared" si="18"/>
        <v>15460.39809911024</v>
      </c>
      <c r="CL95" s="31">
        <f t="shared" si="18"/>
        <v>15460.39809911024</v>
      </c>
      <c r="CM95" s="31">
        <f t="shared" si="18"/>
        <v>15460.39809911024</v>
      </c>
      <c r="CN95" s="31">
        <f t="shared" si="18"/>
        <v>15460.39809911024</v>
      </c>
      <c r="CO95" s="31">
        <f t="shared" si="18"/>
        <v>15460.39809911024</v>
      </c>
      <c r="CP95" s="31">
        <f t="shared" si="18"/>
        <v>15460.39809911024</v>
      </c>
      <c r="CQ95" s="31">
        <f t="shared" si="18"/>
        <v>15460.39809911024</v>
      </c>
      <c r="CR95" s="31">
        <f t="shared" si="18"/>
        <v>15460.39809911024</v>
      </c>
      <c r="CS95" s="31">
        <f t="shared" si="18"/>
        <v>15460.39809911024</v>
      </c>
      <c r="CT95" s="31">
        <f t="shared" si="18"/>
        <v>15460.39809911024</v>
      </c>
      <c r="CU95" s="31">
        <f t="shared" si="18"/>
        <v>15683.217501734183</v>
      </c>
      <c r="CV95" s="31">
        <f t="shared" si="18"/>
        <v>15683.217501734183</v>
      </c>
      <c r="CW95" s="31">
        <f t="shared" si="18"/>
        <v>15683.217501734183</v>
      </c>
      <c r="CX95" s="31">
        <f t="shared" si="18"/>
        <v>15683.217501734183</v>
      </c>
      <c r="CY95" s="31">
        <f t="shared" si="18"/>
        <v>15683.217501734183</v>
      </c>
      <c r="CZ95" s="31">
        <f t="shared" si="18"/>
        <v>15683.217501734183</v>
      </c>
      <c r="DA95" s="31">
        <f t="shared" si="18"/>
        <v>15683.217501734183</v>
      </c>
      <c r="DB95" s="31">
        <f t="shared" si="18"/>
        <v>15683.217501734183</v>
      </c>
      <c r="DC95" s="31">
        <f t="shared" si="18"/>
        <v>15683.217501734183</v>
      </c>
      <c r="DD95" s="31">
        <f t="shared" si="18"/>
        <v>15683.217501734183</v>
      </c>
      <c r="DE95" s="31">
        <f t="shared" si="18"/>
        <v>15683.217501734183</v>
      </c>
      <c r="DF95" s="31">
        <f t="shared" si="18"/>
        <v>15683.217501734183</v>
      </c>
      <c r="DG95" s="31">
        <f t="shared" si="18"/>
        <v>15908.333578426587</v>
      </c>
      <c r="DH95" s="31">
        <f t="shared" si="18"/>
        <v>15908.333578426587</v>
      </c>
      <c r="DI95" s="31">
        <f t="shared" si="18"/>
        <v>15908.333578426587</v>
      </c>
      <c r="DJ95" s="31">
        <f t="shared" si="18"/>
        <v>15908.333578426587</v>
      </c>
      <c r="DK95" s="31">
        <f t="shared" si="18"/>
        <v>15908.333578426587</v>
      </c>
      <c r="DL95" s="31">
        <f t="shared" si="18"/>
        <v>15908.333578426587</v>
      </c>
      <c r="DM95" s="31">
        <f t="shared" si="18"/>
        <v>15908.333578426587</v>
      </c>
      <c r="DN95" s="31">
        <f t="shared" si="18"/>
        <v>15908.333578426587</v>
      </c>
      <c r="DO95" s="31">
        <f t="shared" si="18"/>
        <v>15908.333578426587</v>
      </c>
      <c r="DP95" s="31">
        <f t="shared" si="18"/>
        <v>15908.333578426587</v>
      </c>
      <c r="DQ95" s="31">
        <f t="shared" si="18"/>
        <v>15908.333578426587</v>
      </c>
      <c r="DR95" s="31">
        <f t="shared" si="18"/>
        <v>15908.333578426587</v>
      </c>
      <c r="DS95" s="31">
        <f t="shared" si="18"/>
        <v>16135.738269819325</v>
      </c>
      <c r="DT95" s="31">
        <f t="shared" si="18"/>
        <v>16135.738269819325</v>
      </c>
      <c r="DU95" s="31">
        <f t="shared" si="18"/>
        <v>16135.738269819325</v>
      </c>
      <c r="DV95" s="31">
        <f t="shared" si="18"/>
        <v>16135.738269819325</v>
      </c>
      <c r="DW95" s="31">
        <f t="shared" si="18"/>
        <v>16135.738269819325</v>
      </c>
      <c r="DX95" s="31">
        <f t="shared" si="18"/>
        <v>16135.738269819325</v>
      </c>
      <c r="DY95" s="31">
        <f t="shared" si="18"/>
        <v>16135.738269819325</v>
      </c>
      <c r="DZ95" s="31">
        <f t="shared" si="18"/>
        <v>16135.738269819325</v>
      </c>
      <c r="EA95" s="31">
        <f t="shared" si="18"/>
        <v>16135.738269819325</v>
      </c>
      <c r="EB95" s="31">
        <f t="shared" si="18"/>
        <v>16135.738269819325</v>
      </c>
      <c r="EC95" s="31">
        <f t="shared" si="18"/>
        <v>16135.738269819325</v>
      </c>
      <c r="ED95" s="31">
        <f t="shared" si="18"/>
        <v>16135.738269819325</v>
      </c>
      <c r="EE95" s="31">
        <f t="shared" si="18"/>
        <v>16365.422005535518</v>
      </c>
      <c r="EF95" s="31">
        <f t="shared" si="18"/>
        <v>16365.422005535518</v>
      </c>
      <c r="EG95" s="31">
        <f t="shared" si="18"/>
        <v>16365.422005535518</v>
      </c>
      <c r="EH95" s="31">
        <f t="shared" si="18"/>
        <v>16365.422005535518</v>
      </c>
      <c r="EI95" s="31">
        <f t="shared" si="18"/>
        <v>16365.422005535518</v>
      </c>
      <c r="EJ95" s="31">
        <f t="shared" si="18"/>
        <v>16365.422005535518</v>
      </c>
      <c r="EK95" s="31">
        <f t="shared" si="18"/>
        <v>16365.422005535518</v>
      </c>
      <c r="EL95" s="31">
        <f t="shared" si="18"/>
        <v>16365.422005535518</v>
      </c>
      <c r="EM95" s="31">
        <f t="shared" si="18"/>
        <v>16365.422005535518</v>
      </c>
      <c r="EN95" s="31">
        <f t="shared" si="18"/>
        <v>16365.422005535518</v>
      </c>
      <c r="EO95" s="31">
        <f t="shared" si="18"/>
        <v>16365.422005535518</v>
      </c>
      <c r="EP95" s="31">
        <f t="shared" si="18"/>
        <v>16365.422005535518</v>
      </c>
      <c r="EQ95" s="27"/>
    </row>
    <row r="96" spans="1:147" ht="15.75" customHeight="1" x14ac:dyDescent="0.2">
      <c r="B96" s="7" t="s">
        <v>190</v>
      </c>
      <c r="Z96" s="3"/>
      <c r="AA96" s="31">
        <f t="shared" ref="AA96:EP96" si="19">AA82</f>
        <v>-12664.669620885794</v>
      </c>
      <c r="AB96" s="31">
        <f t="shared" si="19"/>
        <v>-12664.669620885794</v>
      </c>
      <c r="AC96" s="31">
        <f t="shared" si="19"/>
        <v>-12664.669620885794</v>
      </c>
      <c r="AD96" s="31">
        <f t="shared" si="19"/>
        <v>-12664.669620885794</v>
      </c>
      <c r="AE96" s="31">
        <f t="shared" si="19"/>
        <v>-12664.669620885794</v>
      </c>
      <c r="AF96" s="31">
        <f t="shared" si="19"/>
        <v>-12664.669620885794</v>
      </c>
      <c r="AG96" s="31">
        <f t="shared" si="19"/>
        <v>-12664.669620885794</v>
      </c>
      <c r="AH96" s="31">
        <f t="shared" si="19"/>
        <v>-12664.669620885794</v>
      </c>
      <c r="AI96" s="31">
        <f t="shared" si="19"/>
        <v>-12664.669620885794</v>
      </c>
      <c r="AJ96" s="31">
        <f t="shared" si="19"/>
        <v>-12664.669620885794</v>
      </c>
      <c r="AK96" s="31">
        <f t="shared" si="19"/>
        <v>-12664.669620885794</v>
      </c>
      <c r="AL96" s="31">
        <f t="shared" si="19"/>
        <v>-12664.669620885794</v>
      </c>
      <c r="AM96" s="31">
        <f t="shared" si="19"/>
        <v>-12664.669620885794</v>
      </c>
      <c r="AN96" s="31">
        <f t="shared" si="19"/>
        <v>-12664.669620885794</v>
      </c>
      <c r="AO96" s="31">
        <f t="shared" si="19"/>
        <v>-12664.669620885794</v>
      </c>
      <c r="AP96" s="31">
        <f t="shared" si="19"/>
        <v>-12664.669620885794</v>
      </c>
      <c r="AQ96" s="31">
        <f t="shared" si="19"/>
        <v>-12664.669620885794</v>
      </c>
      <c r="AR96" s="31">
        <f t="shared" si="19"/>
        <v>-12664.669620885794</v>
      </c>
      <c r="AS96" s="31">
        <f t="shared" si="19"/>
        <v>-12664.669620885794</v>
      </c>
      <c r="AT96" s="31">
        <f t="shared" si="19"/>
        <v>-12664.669620885794</v>
      </c>
      <c r="AU96" s="31">
        <f t="shared" si="19"/>
        <v>-12664.669620885794</v>
      </c>
      <c r="AV96" s="31">
        <f t="shared" si="19"/>
        <v>-12664.669620885794</v>
      </c>
      <c r="AW96" s="31">
        <f t="shared" si="19"/>
        <v>-12664.669620885794</v>
      </c>
      <c r="AX96" s="31">
        <f t="shared" si="19"/>
        <v>-12664.669620885794</v>
      </c>
      <c r="AY96" s="31">
        <f t="shared" si="19"/>
        <v>-12664.669620885794</v>
      </c>
      <c r="AZ96" s="31">
        <f t="shared" si="19"/>
        <v>-12664.669620885794</v>
      </c>
      <c r="BA96" s="31">
        <f t="shared" si="19"/>
        <v>-12664.669620885794</v>
      </c>
      <c r="BB96" s="31">
        <f t="shared" si="19"/>
        <v>-12664.669620885794</v>
      </c>
      <c r="BC96" s="31">
        <f t="shared" si="19"/>
        <v>-12664.669620885794</v>
      </c>
      <c r="BD96" s="31">
        <f t="shared" si="19"/>
        <v>-12664.669620885794</v>
      </c>
      <c r="BE96" s="31">
        <f t="shared" si="19"/>
        <v>-12664.669620885794</v>
      </c>
      <c r="BF96" s="31">
        <f t="shared" si="19"/>
        <v>-12664.669620885794</v>
      </c>
      <c r="BG96" s="31">
        <f t="shared" si="19"/>
        <v>-12664.669620885794</v>
      </c>
      <c r="BH96" s="31">
        <f t="shared" si="19"/>
        <v>-12664.669620885794</v>
      </c>
      <c r="BI96" s="31">
        <f t="shared" si="19"/>
        <v>-12664.669620885794</v>
      </c>
      <c r="BJ96" s="31">
        <f t="shared" si="19"/>
        <v>-12664.669620885794</v>
      </c>
      <c r="BK96" s="31">
        <f t="shared" si="19"/>
        <v>-12664.669620885794</v>
      </c>
      <c r="BL96" s="31">
        <f t="shared" si="19"/>
        <v>-12664.669620885794</v>
      </c>
      <c r="BM96" s="31">
        <f t="shared" si="19"/>
        <v>-12664.669620885794</v>
      </c>
      <c r="BN96" s="31">
        <f t="shared" si="19"/>
        <v>-12664.669620885794</v>
      </c>
      <c r="BO96" s="31">
        <f t="shared" si="19"/>
        <v>-12664.669620885794</v>
      </c>
      <c r="BP96" s="31">
        <f t="shared" si="19"/>
        <v>-12664.669620885794</v>
      </c>
      <c r="BQ96" s="31">
        <f t="shared" si="19"/>
        <v>-12664.669620885794</v>
      </c>
      <c r="BR96" s="31">
        <f t="shared" si="19"/>
        <v>-12664.669620885794</v>
      </c>
      <c r="BS96" s="31">
        <f t="shared" si="19"/>
        <v>-12664.669620885794</v>
      </c>
      <c r="BT96" s="31">
        <f t="shared" si="19"/>
        <v>-12664.669620885794</v>
      </c>
      <c r="BU96" s="31">
        <f t="shared" si="19"/>
        <v>-12664.669620885794</v>
      </c>
      <c r="BV96" s="31">
        <f t="shared" si="19"/>
        <v>-12664.669620885794</v>
      </c>
      <c r="BW96" s="31">
        <f t="shared" si="19"/>
        <v>-12664.669620885794</v>
      </c>
      <c r="BX96" s="31">
        <f t="shared" si="19"/>
        <v>-12664.669620885794</v>
      </c>
      <c r="BY96" s="31">
        <f t="shared" si="19"/>
        <v>-12664.669620885794</v>
      </c>
      <c r="BZ96" s="31">
        <f t="shared" si="19"/>
        <v>-12664.669620885794</v>
      </c>
      <c r="CA96" s="31">
        <f t="shared" si="19"/>
        <v>-12664.669620885794</v>
      </c>
      <c r="CB96" s="31">
        <f t="shared" si="19"/>
        <v>-12664.669620885794</v>
      </c>
      <c r="CC96" s="31">
        <f t="shared" si="19"/>
        <v>-12664.669620885794</v>
      </c>
      <c r="CD96" s="31">
        <f t="shared" si="19"/>
        <v>-12664.669620885794</v>
      </c>
      <c r="CE96" s="31">
        <f t="shared" si="19"/>
        <v>-12664.669620885794</v>
      </c>
      <c r="CF96" s="31">
        <f t="shared" si="19"/>
        <v>-12664.669620885794</v>
      </c>
      <c r="CG96" s="31">
        <f t="shared" si="19"/>
        <v>-12664.669620885794</v>
      </c>
      <c r="CH96" s="31">
        <f t="shared" si="19"/>
        <v>-12664.669620885794</v>
      </c>
      <c r="CI96" s="31">
        <f t="shared" si="19"/>
        <v>-12664.669620885794</v>
      </c>
      <c r="CJ96" s="31">
        <f t="shared" si="19"/>
        <v>-12664.669620885794</v>
      </c>
      <c r="CK96" s="31">
        <f t="shared" si="19"/>
        <v>-12664.669620885794</v>
      </c>
      <c r="CL96" s="31">
        <f t="shared" si="19"/>
        <v>-12664.669620885794</v>
      </c>
      <c r="CM96" s="31">
        <f t="shared" si="19"/>
        <v>-12664.669620885794</v>
      </c>
      <c r="CN96" s="31">
        <f t="shared" si="19"/>
        <v>-12664.669620885794</v>
      </c>
      <c r="CO96" s="31">
        <f t="shared" si="19"/>
        <v>-12664.669620885794</v>
      </c>
      <c r="CP96" s="31">
        <f t="shared" si="19"/>
        <v>-12664.669620885794</v>
      </c>
      <c r="CQ96" s="31">
        <f t="shared" si="19"/>
        <v>-12664.669620885794</v>
      </c>
      <c r="CR96" s="31">
        <f t="shared" si="19"/>
        <v>-12664.669620885794</v>
      </c>
      <c r="CS96" s="31">
        <f t="shared" si="19"/>
        <v>-12664.669620885794</v>
      </c>
      <c r="CT96" s="31">
        <f t="shared" si="19"/>
        <v>-12664.669620885794</v>
      </c>
      <c r="CU96" s="31">
        <f t="shared" si="19"/>
        <v>-12664.669620885794</v>
      </c>
      <c r="CV96" s="31">
        <f t="shared" si="19"/>
        <v>-12664.669620885794</v>
      </c>
      <c r="CW96" s="31">
        <f t="shared" si="19"/>
        <v>-12664.669620885794</v>
      </c>
      <c r="CX96" s="31">
        <f t="shared" si="19"/>
        <v>-12664.669620885794</v>
      </c>
      <c r="CY96" s="31">
        <f t="shared" si="19"/>
        <v>-12664.669620885794</v>
      </c>
      <c r="CZ96" s="31">
        <f t="shared" si="19"/>
        <v>-12664.669620885794</v>
      </c>
      <c r="DA96" s="31">
        <f t="shared" si="19"/>
        <v>-12664.669620885794</v>
      </c>
      <c r="DB96" s="31">
        <f t="shared" si="19"/>
        <v>-12664.669620885794</v>
      </c>
      <c r="DC96" s="31">
        <f t="shared" si="19"/>
        <v>-12664.669620885794</v>
      </c>
      <c r="DD96" s="31">
        <f t="shared" si="19"/>
        <v>-12664.669620885794</v>
      </c>
      <c r="DE96" s="31">
        <f t="shared" si="19"/>
        <v>-12664.669620885794</v>
      </c>
      <c r="DF96" s="31">
        <f t="shared" si="19"/>
        <v>-12664.669620885794</v>
      </c>
      <c r="DG96" s="31">
        <f t="shared" si="19"/>
        <v>-12664.669620885794</v>
      </c>
      <c r="DH96" s="31">
        <f t="shared" si="19"/>
        <v>-12664.669620885794</v>
      </c>
      <c r="DI96" s="31">
        <f t="shared" si="19"/>
        <v>-12664.669620885794</v>
      </c>
      <c r="DJ96" s="31">
        <f t="shared" si="19"/>
        <v>-12664.669620885794</v>
      </c>
      <c r="DK96" s="31">
        <f t="shared" si="19"/>
        <v>-12664.669620885794</v>
      </c>
      <c r="DL96" s="31">
        <f t="shared" si="19"/>
        <v>-12664.669620885794</v>
      </c>
      <c r="DM96" s="31">
        <f t="shared" si="19"/>
        <v>-12664.669620885794</v>
      </c>
      <c r="DN96" s="31">
        <f t="shared" si="19"/>
        <v>-12664.669620885794</v>
      </c>
      <c r="DO96" s="31">
        <f t="shared" si="19"/>
        <v>-12664.669620885794</v>
      </c>
      <c r="DP96" s="31">
        <f t="shared" si="19"/>
        <v>-12664.669620885794</v>
      </c>
      <c r="DQ96" s="31">
        <f t="shared" si="19"/>
        <v>-12664.669620885794</v>
      </c>
      <c r="DR96" s="31">
        <f t="shared" si="19"/>
        <v>-12664.669620885794</v>
      </c>
      <c r="DS96" s="31">
        <f t="shared" si="19"/>
        <v>-12664.669620885794</v>
      </c>
      <c r="DT96" s="31">
        <f t="shared" si="19"/>
        <v>-12664.669620885794</v>
      </c>
      <c r="DU96" s="31">
        <f t="shared" si="19"/>
        <v>-12664.669620885794</v>
      </c>
      <c r="DV96" s="31">
        <f t="shared" si="19"/>
        <v>-12664.669620885794</v>
      </c>
      <c r="DW96" s="31">
        <f t="shared" si="19"/>
        <v>-12664.669620885794</v>
      </c>
      <c r="DX96" s="31">
        <f t="shared" si="19"/>
        <v>-12664.669620885794</v>
      </c>
      <c r="DY96" s="31">
        <f t="shared" si="19"/>
        <v>-12664.669620885794</v>
      </c>
      <c r="DZ96" s="31">
        <f t="shared" si="19"/>
        <v>-12664.669620885794</v>
      </c>
      <c r="EA96" s="31">
        <f t="shared" si="19"/>
        <v>-12664.669620885794</v>
      </c>
      <c r="EB96" s="31">
        <f t="shared" si="19"/>
        <v>-12664.669620885794</v>
      </c>
      <c r="EC96" s="31">
        <f t="shared" si="19"/>
        <v>-12664.669620885794</v>
      </c>
      <c r="ED96" s="31">
        <f t="shared" si="19"/>
        <v>-12664.669620885794</v>
      </c>
      <c r="EE96" s="31">
        <f t="shared" si="19"/>
        <v>-12664.669620885794</v>
      </c>
      <c r="EF96" s="31">
        <f t="shared" si="19"/>
        <v>-12664.669620885794</v>
      </c>
      <c r="EG96" s="31">
        <f t="shared" si="19"/>
        <v>-12664.669620885794</v>
      </c>
      <c r="EH96" s="31">
        <f t="shared" si="19"/>
        <v>-12664.669620885794</v>
      </c>
      <c r="EI96" s="31">
        <f t="shared" si="19"/>
        <v>-12664.669620885794</v>
      </c>
      <c r="EJ96" s="31">
        <f t="shared" si="19"/>
        <v>-12664.669620885794</v>
      </c>
      <c r="EK96" s="31">
        <f t="shared" si="19"/>
        <v>-12664.669620885794</v>
      </c>
      <c r="EL96" s="31">
        <f t="shared" si="19"/>
        <v>-12664.669620885794</v>
      </c>
      <c r="EM96" s="31">
        <f t="shared" si="19"/>
        <v>-12664.669620885794</v>
      </c>
      <c r="EN96" s="31">
        <f t="shared" si="19"/>
        <v>-12664.669620885794</v>
      </c>
      <c r="EO96" s="31">
        <f t="shared" si="19"/>
        <v>-12664.669620885794</v>
      </c>
      <c r="EP96" s="31">
        <f t="shared" si="19"/>
        <v>-12664.669620885794</v>
      </c>
      <c r="EQ96" s="27"/>
    </row>
    <row r="97" spans="2:147" ht="15.75" customHeight="1" x14ac:dyDescent="0.2">
      <c r="B97" s="7" t="s">
        <v>187</v>
      </c>
      <c r="Z97" s="3"/>
      <c r="AA97" s="124">
        <f t="shared" ref="AA97:EP97" si="20">AA92</f>
        <v>6120.975120000001</v>
      </c>
      <c r="AB97" s="124">
        <f t="shared" si="20"/>
        <v>6116.1756946415771</v>
      </c>
      <c r="AC97" s="124">
        <f t="shared" si="20"/>
        <v>6111.3484726112865</v>
      </c>
      <c r="AD97" s="124">
        <f t="shared" si="20"/>
        <v>6106.4932929200713</v>
      </c>
      <c r="AE97" s="124">
        <f t="shared" si="20"/>
        <v>6101.6099936464771</v>
      </c>
      <c r="AF97" s="124">
        <f t="shared" si="20"/>
        <v>6096.6984119312556</v>
      </c>
      <c r="AG97" s="124">
        <f t="shared" si="20"/>
        <v>6091.7583839719346</v>
      </c>
      <c r="AH97" s="124">
        <f t="shared" si="20"/>
        <v>6086.7897450173487</v>
      </c>
      <c r="AI97" s="124">
        <f t="shared" si="20"/>
        <v>6081.7923293621507</v>
      </c>
      <c r="AJ97" s="124">
        <f t="shared" si="20"/>
        <v>6076.7659703412837</v>
      </c>
      <c r="AK97" s="124">
        <f t="shared" si="20"/>
        <v>6071.7105003244214</v>
      </c>
      <c r="AL97" s="124">
        <f t="shared" si="20"/>
        <v>6066.6257507103765</v>
      </c>
      <c r="AM97" s="124">
        <f t="shared" si="20"/>
        <v>6061.5115519214842</v>
      </c>
      <c r="AN97" s="124">
        <f t="shared" si="20"/>
        <v>6056.3677333979394</v>
      </c>
      <c r="AO97" s="124">
        <f t="shared" si="20"/>
        <v>4097.9468796706587</v>
      </c>
      <c r="AP97" s="124">
        <f t="shared" si="20"/>
        <v>6045.9905499628276</v>
      </c>
      <c r="AQ97" s="124">
        <f t="shared" si="20"/>
        <v>6040.7568389696053</v>
      </c>
      <c r="AR97" s="124">
        <f t="shared" si="20"/>
        <v>6035.4928160668806</v>
      </c>
      <c r="AS97" s="124">
        <f t="shared" si="20"/>
        <v>6030.198305698179</v>
      </c>
      <c r="AT97" s="124">
        <f t="shared" si="20"/>
        <v>6024.8731312902582</v>
      </c>
      <c r="AU97" s="124">
        <f t="shared" si="20"/>
        <v>6019.517115247224</v>
      </c>
      <c r="AV97" s="124">
        <f t="shared" si="20"/>
        <v>6014.1300789446077</v>
      </c>
      <c r="AW97" s="124">
        <f t="shared" si="20"/>
        <v>6008.7118427234054</v>
      </c>
      <c r="AX97" s="124">
        <f t="shared" si="20"/>
        <v>6003.2622258840884</v>
      </c>
      <c r="AY97" s="124">
        <f t="shared" si="20"/>
        <v>5997.7810466805777</v>
      </c>
      <c r="AZ97" s="124">
        <f t="shared" si="20"/>
        <v>5992.268122314179</v>
      </c>
      <c r="BA97" s="124">
        <f t="shared" si="20"/>
        <v>5986.7232689274924</v>
      </c>
      <c r="BB97" s="124">
        <f t="shared" si="20"/>
        <v>5981.1463015982745</v>
      </c>
      <c r="BC97" s="124">
        <f t="shared" si="20"/>
        <v>5975.5370343332743</v>
      </c>
      <c r="BD97" s="124">
        <f t="shared" si="20"/>
        <v>5969.8952800620318</v>
      </c>
      <c r="BE97" s="124">
        <f t="shared" si="20"/>
        <v>5964.2208506306351</v>
      </c>
      <c r="BF97" s="124">
        <f t="shared" si="20"/>
        <v>5958.5135567954467</v>
      </c>
      <c r="BG97" s="124">
        <f t="shared" si="20"/>
        <v>5952.7732082167968</v>
      </c>
      <c r="BH97" s="124">
        <f t="shared" si="20"/>
        <v>5946.9996134526291</v>
      </c>
      <c r="BI97" s="124">
        <f t="shared" si="20"/>
        <v>5941.1925799521196</v>
      </c>
      <c r="BJ97" s="124">
        <f t="shared" si="20"/>
        <v>5935.3519140492526</v>
      </c>
      <c r="BK97" s="124">
        <f t="shared" si="20"/>
        <v>5929.4774209563657</v>
      </c>
      <c r="BL97" s="124">
        <f t="shared" si="20"/>
        <v>5923.5689047576479</v>
      </c>
      <c r="BM97" s="124">
        <f t="shared" si="20"/>
        <v>5917.6261684026131</v>
      </c>
      <c r="BN97" s="124">
        <f t="shared" si="20"/>
        <v>5911.6490136995217</v>
      </c>
      <c r="BO97" s="124">
        <f t="shared" si="20"/>
        <v>5905.6372413087738</v>
      </c>
      <c r="BP97" s="124">
        <f t="shared" si="20"/>
        <v>5899.5906507362643</v>
      </c>
      <c r="BQ97" s="124">
        <f t="shared" si="20"/>
        <v>5893.5090403266895</v>
      </c>
      <c r="BR97" s="124">
        <f t="shared" si="20"/>
        <v>5887.3922072568248</v>
      </c>
      <c r="BS97" s="124">
        <f t="shared" si="20"/>
        <v>5881.239947528763</v>
      </c>
      <c r="BT97" s="124">
        <f t="shared" si="20"/>
        <v>5875.0520559631104</v>
      </c>
      <c r="BU97" s="124">
        <f t="shared" si="20"/>
        <v>5868.8283261921406</v>
      </c>
      <c r="BV97" s="124">
        <f t="shared" si="20"/>
        <v>5862.5685506529144</v>
      </c>
      <c r="BW97" s="124">
        <f t="shared" si="20"/>
        <v>5856.2725205803554</v>
      </c>
      <c r="BX97" s="124">
        <f t="shared" si="20"/>
        <v>5849.9400260002931</v>
      </c>
      <c r="BY97" s="124">
        <f t="shared" si="20"/>
        <v>5843.5708557224543</v>
      </c>
      <c r="BZ97" s="124">
        <f t="shared" si="20"/>
        <v>5837.1647973334248</v>
      </c>
      <c r="CA97" s="124">
        <f t="shared" si="20"/>
        <v>4956.1966596597349</v>
      </c>
      <c r="CB97" s="124">
        <f t="shared" si="20"/>
        <v>5824.241160409857</v>
      </c>
      <c r="CC97" s="124">
        <f t="shared" si="20"/>
        <v>5817.7231508688074</v>
      </c>
      <c r="CD97" s="124">
        <f t="shared" si="20"/>
        <v>5811.1673911891658</v>
      </c>
      <c r="CE97" s="124">
        <f t="shared" si="20"/>
        <v>5804.5736627347133</v>
      </c>
      <c r="CF97" s="124">
        <f t="shared" si="20"/>
        <v>5797.9417456029632</v>
      </c>
      <c r="CG97" s="124">
        <f t="shared" si="20"/>
        <v>5791.2714186178237</v>
      </c>
      <c r="CH97" s="124">
        <f t="shared" si="20"/>
        <v>5784.5624593222283</v>
      </c>
      <c r="CI97" s="124">
        <f t="shared" si="20"/>
        <v>5777.8146439707134</v>
      </c>
      <c r="CJ97" s="124">
        <f t="shared" si="20"/>
        <v>5771.0277475219527</v>
      </c>
      <c r="CK97" s="124">
        <f t="shared" si="20"/>
        <v>5764.2015436312622</v>
      </c>
      <c r="CL97" s="124">
        <f t="shared" si="20"/>
        <v>5757.3358046430358</v>
      </c>
      <c r="CM97" s="124">
        <f t="shared" si="20"/>
        <v>5750.4303015831711</v>
      </c>
      <c r="CN97" s="124">
        <f t="shared" si="20"/>
        <v>5743.4848041514169</v>
      </c>
      <c r="CO97" s="124">
        <f t="shared" si="20"/>
        <v>5736.4990807137037</v>
      </c>
      <c r="CP97" s="124">
        <f t="shared" si="20"/>
        <v>5729.4728982944143</v>
      </c>
      <c r="CQ97" s="124">
        <f t="shared" si="20"/>
        <v>5722.4060225686135</v>
      </c>
      <c r="CR97" s="124">
        <f t="shared" si="20"/>
        <v>5715.2982178542334</v>
      </c>
      <c r="CS97" s="124">
        <f t="shared" si="20"/>
        <v>5708.1492471042156</v>
      </c>
      <c r="CT97" s="124">
        <f t="shared" si="20"/>
        <v>5700.9588718986051</v>
      </c>
      <c r="CU97" s="124">
        <f t="shared" si="20"/>
        <v>5693.7268524365945</v>
      </c>
      <c r="CV97" s="124">
        <f t="shared" si="20"/>
        <v>5686.4529475285335</v>
      </c>
      <c r="CW97" s="124">
        <f t="shared" si="20"/>
        <v>5679.1369145878798</v>
      </c>
      <c r="CX97" s="124">
        <f t="shared" si="20"/>
        <v>5671.7785096231109</v>
      </c>
      <c r="CY97" s="124">
        <f t="shared" si="20"/>
        <v>5664.377487229588</v>
      </c>
      <c r="CZ97" s="124">
        <f t="shared" si="20"/>
        <v>5656.9336005813693</v>
      </c>
      <c r="DA97" s="124">
        <f t="shared" si="20"/>
        <v>5649.4466014229802</v>
      </c>
      <c r="DB97" s="124">
        <f t="shared" si="20"/>
        <v>5641.9162400611312</v>
      </c>
      <c r="DC97" s="124">
        <f t="shared" si="20"/>
        <v>5634.3422653563948</v>
      </c>
      <c r="DD97" s="124">
        <f t="shared" si="20"/>
        <v>5626.7244247148283</v>
      </c>
      <c r="DE97" s="124">
        <f t="shared" si="20"/>
        <v>5619.062464079545</v>
      </c>
      <c r="DF97" s="124">
        <f t="shared" si="20"/>
        <v>5611.3561279222495</v>
      </c>
      <c r="DG97" s="124">
        <f t="shared" si="20"/>
        <v>5603.6051592347094</v>
      </c>
      <c r="DH97" s="124">
        <f t="shared" si="20"/>
        <v>5595.809299520186</v>
      </c>
      <c r="DI97" s="124">
        <f t="shared" si="20"/>
        <v>5587.9682887848185</v>
      </c>
      <c r="DJ97" s="124">
        <f t="shared" si="20"/>
        <v>5580.0818655289404</v>
      </c>
      <c r="DK97" s="124">
        <f t="shared" si="20"/>
        <v>5572.1497667383728</v>
      </c>
      <c r="DL97" s="124">
        <f t="shared" si="20"/>
        <v>5564.1717278756423</v>
      </c>
      <c r="DM97" s="124">
        <f t="shared" si="20"/>
        <v>5556.1474828711653</v>
      </c>
      <c r="DN97" s="124">
        <f t="shared" si="20"/>
        <v>5548.0767641143711</v>
      </c>
      <c r="DO97" s="124">
        <f t="shared" si="20"/>
        <v>5539.9593024447768</v>
      </c>
      <c r="DP97" s="124">
        <f t="shared" si="20"/>
        <v>5531.7948271430132</v>
      </c>
      <c r="DQ97" s="124">
        <f t="shared" si="20"/>
        <v>5523.5830659217936</v>
      </c>
      <c r="DR97" s="124">
        <f t="shared" si="20"/>
        <v>5515.3237449168337</v>
      </c>
      <c r="DS97" s="124">
        <f t="shared" si="20"/>
        <v>5507.0165886777204</v>
      </c>
      <c r="DT97" s="124">
        <f t="shared" si="20"/>
        <v>5498.6613201587215</v>
      </c>
      <c r="DU97" s="124">
        <f t="shared" si="20"/>
        <v>5490.2576607095507</v>
      </c>
      <c r="DV97" s="124">
        <f t="shared" si="20"/>
        <v>5481.8053300660704</v>
      </c>
      <c r="DW97" s="124">
        <f t="shared" si="20"/>
        <v>5473.304046340947</v>
      </c>
      <c r="DX97" s="124">
        <f t="shared" si="20"/>
        <v>5464.7535260142486</v>
      </c>
      <c r="DY97" s="124">
        <f t="shared" si="20"/>
        <v>5456.1534839239903</v>
      </c>
      <c r="DZ97" s="124">
        <f t="shared" si="20"/>
        <v>5447.5036332566278</v>
      </c>
      <c r="EA97" s="124">
        <f t="shared" si="20"/>
        <v>5438.8036855374821</v>
      </c>
      <c r="EB97" s="124">
        <f t="shared" si="20"/>
        <v>5430.0533506211304</v>
      </c>
      <c r="EC97" s="124">
        <f t="shared" si="20"/>
        <v>5421.2523366817213</v>
      </c>
      <c r="ED97" s="124">
        <f t="shared" si="20"/>
        <v>5412.4003502032465</v>
      </c>
      <c r="EE97" s="124">
        <f t="shared" si="20"/>
        <v>5403.4970959697512</v>
      </c>
      <c r="EF97" s="124">
        <f t="shared" si="20"/>
        <v>5394.542277055486</v>
      </c>
      <c r="EG97" s="124">
        <f t="shared" si="20"/>
        <v>5385.5355948150091</v>
      </c>
      <c r="EH97" s="124">
        <f t="shared" si="20"/>
        <v>5376.4767488732232</v>
      </c>
      <c r="EI97" s="124">
        <f t="shared" si="20"/>
        <v>5367.365437115358</v>
      </c>
      <c r="EJ97" s="124">
        <f t="shared" si="20"/>
        <v>5358.2013556768943</v>
      </c>
      <c r="EK97" s="124">
        <f t="shared" si="20"/>
        <v>5348.9841989334327</v>
      </c>
      <c r="EL97" s="124">
        <f t="shared" si="20"/>
        <v>5339.7136594904996</v>
      </c>
      <c r="EM97" s="124">
        <f t="shared" si="20"/>
        <v>5330.3894281732919</v>
      </c>
      <c r="EN97" s="124">
        <f t="shared" si="20"/>
        <v>5321.0111940163715</v>
      </c>
      <c r="EO97" s="124">
        <f t="shared" si="20"/>
        <v>5311.5786442532944</v>
      </c>
      <c r="EP97" s="124">
        <f t="shared" si="20"/>
        <v>5302.0914643061706</v>
      </c>
      <c r="EQ97" s="27"/>
    </row>
    <row r="98" spans="2:147" ht="15.75" customHeight="1" x14ac:dyDescent="0.2">
      <c r="B98" s="7"/>
      <c r="C98" s="65" t="s">
        <v>191</v>
      </c>
      <c r="D98" s="66"/>
      <c r="E98" s="66"/>
      <c r="F98" s="66"/>
      <c r="G98" s="66"/>
      <c r="H98" s="66"/>
      <c r="I98" s="66"/>
      <c r="J98" s="66"/>
      <c r="K98" s="66"/>
      <c r="L98" s="66"/>
      <c r="M98" s="66"/>
      <c r="N98" s="66"/>
      <c r="O98" s="66"/>
      <c r="P98" s="66"/>
      <c r="Q98" s="66"/>
      <c r="R98" s="66"/>
      <c r="S98" s="66"/>
      <c r="T98" s="66"/>
      <c r="U98" s="66"/>
      <c r="V98" s="66"/>
      <c r="W98" s="66"/>
      <c r="X98" s="66"/>
      <c r="Y98" s="66"/>
      <c r="Z98" s="158"/>
      <c r="AA98" s="165">
        <f t="shared" ref="AA98:EP98" si="21">SUM(AA95:AA97)</f>
        <v>7837.2406373922167</v>
      </c>
      <c r="AB98" s="165">
        <f t="shared" si="21"/>
        <v>7832.4412120337929</v>
      </c>
      <c r="AC98" s="165">
        <f t="shared" si="21"/>
        <v>7827.6139900035023</v>
      </c>
      <c r="AD98" s="165">
        <f t="shared" si="21"/>
        <v>7822.7588103122871</v>
      </c>
      <c r="AE98" s="165">
        <f t="shared" si="21"/>
        <v>7817.8755110386928</v>
      </c>
      <c r="AF98" s="165">
        <f t="shared" si="21"/>
        <v>7812.9639293234713</v>
      </c>
      <c r="AG98" s="165">
        <f t="shared" si="21"/>
        <v>7808.0239013641503</v>
      </c>
      <c r="AH98" s="165">
        <f t="shared" si="21"/>
        <v>7803.0552624095644</v>
      </c>
      <c r="AI98" s="165">
        <f t="shared" si="21"/>
        <v>7798.0578467543664</v>
      </c>
      <c r="AJ98" s="165">
        <f t="shared" si="21"/>
        <v>7793.0314877334995</v>
      </c>
      <c r="AK98" s="165">
        <f t="shared" si="21"/>
        <v>7787.9760177166372</v>
      </c>
      <c r="AL98" s="165">
        <f t="shared" si="21"/>
        <v>7782.8912681025922</v>
      </c>
      <c r="AM98" s="165">
        <f t="shared" si="21"/>
        <v>7989.0408734900275</v>
      </c>
      <c r="AN98" s="165">
        <f t="shared" si="21"/>
        <v>7983.8970549664828</v>
      </c>
      <c r="AO98" s="165">
        <f t="shared" si="21"/>
        <v>6025.4762012392021</v>
      </c>
      <c r="AP98" s="165">
        <f t="shared" si="21"/>
        <v>7973.5198715313709</v>
      </c>
      <c r="AQ98" s="165">
        <f t="shared" si="21"/>
        <v>7968.2861605381486</v>
      </c>
      <c r="AR98" s="165">
        <f t="shared" si="21"/>
        <v>7963.0221376354239</v>
      </c>
      <c r="AS98" s="165">
        <f t="shared" si="21"/>
        <v>7957.7276272667223</v>
      </c>
      <c r="AT98" s="165">
        <f t="shared" si="21"/>
        <v>7952.4024528588016</v>
      </c>
      <c r="AU98" s="165">
        <f t="shared" si="21"/>
        <v>7947.0464368157673</v>
      </c>
      <c r="AV98" s="165">
        <f t="shared" si="21"/>
        <v>7941.659400513151</v>
      </c>
      <c r="AW98" s="165">
        <f t="shared" si="21"/>
        <v>7936.2411642919487</v>
      </c>
      <c r="AX98" s="165">
        <f t="shared" si="21"/>
        <v>7930.7915474526317</v>
      </c>
      <c r="AY98" s="165">
        <f t="shared" si="21"/>
        <v>8138.8905760442349</v>
      </c>
      <c r="AZ98" s="165">
        <f t="shared" si="21"/>
        <v>8133.3776516778362</v>
      </c>
      <c r="BA98" s="165">
        <f t="shared" si="21"/>
        <v>8127.8327982911496</v>
      </c>
      <c r="BB98" s="165">
        <f t="shared" si="21"/>
        <v>8122.2558309619317</v>
      </c>
      <c r="BC98" s="165">
        <f t="shared" si="21"/>
        <v>8116.6465636969315</v>
      </c>
      <c r="BD98" s="165">
        <f t="shared" si="21"/>
        <v>8111.004809425689</v>
      </c>
      <c r="BE98" s="165">
        <f t="shared" si="21"/>
        <v>8105.3303799942923</v>
      </c>
      <c r="BF98" s="165">
        <f t="shared" si="21"/>
        <v>8099.6230861591039</v>
      </c>
      <c r="BG98" s="165">
        <f t="shared" si="21"/>
        <v>8093.882737580454</v>
      </c>
      <c r="BH98" s="165">
        <f t="shared" si="21"/>
        <v>8088.1091428162863</v>
      </c>
      <c r="BI98" s="165">
        <f t="shared" si="21"/>
        <v>8082.3021093157768</v>
      </c>
      <c r="BJ98" s="165">
        <f t="shared" si="21"/>
        <v>8076.4614434129098</v>
      </c>
      <c r="BK98" s="165">
        <f t="shared" si="21"/>
        <v>8286.4821679946981</v>
      </c>
      <c r="BL98" s="165">
        <f t="shared" si="21"/>
        <v>8280.5736517959813</v>
      </c>
      <c r="BM98" s="165">
        <f t="shared" si="21"/>
        <v>8274.6309154409464</v>
      </c>
      <c r="BN98" s="165">
        <f t="shared" si="21"/>
        <v>8268.6537607378541</v>
      </c>
      <c r="BO98" s="165">
        <f t="shared" si="21"/>
        <v>8262.6419883471062</v>
      </c>
      <c r="BP98" s="165">
        <f t="shared" si="21"/>
        <v>8256.5953977745958</v>
      </c>
      <c r="BQ98" s="165">
        <f t="shared" si="21"/>
        <v>8250.5137873650219</v>
      </c>
      <c r="BR98" s="165">
        <f t="shared" si="21"/>
        <v>8244.3969542951563</v>
      </c>
      <c r="BS98" s="165">
        <f t="shared" si="21"/>
        <v>8238.2446945670963</v>
      </c>
      <c r="BT98" s="165">
        <f t="shared" si="21"/>
        <v>8232.0568030014438</v>
      </c>
      <c r="BU98" s="165">
        <f t="shared" si="21"/>
        <v>8225.833073230473</v>
      </c>
      <c r="BV98" s="165">
        <f t="shared" si="21"/>
        <v>8219.5732976912477</v>
      </c>
      <c r="BW98" s="165">
        <f t="shared" si="21"/>
        <v>8431.4848805136062</v>
      </c>
      <c r="BX98" s="165">
        <f t="shared" si="21"/>
        <v>8425.1523859335448</v>
      </c>
      <c r="BY98" s="165">
        <f t="shared" si="21"/>
        <v>8418.7832156557051</v>
      </c>
      <c r="BZ98" s="165">
        <f t="shared" si="21"/>
        <v>8412.3771572666774</v>
      </c>
      <c r="CA98" s="165">
        <f t="shared" si="21"/>
        <v>7531.4090195929866</v>
      </c>
      <c r="CB98" s="165">
        <f t="shared" si="21"/>
        <v>8399.4535203431078</v>
      </c>
      <c r="CC98" s="165">
        <f t="shared" si="21"/>
        <v>8392.9355108020591</v>
      </c>
      <c r="CD98" s="165">
        <f t="shared" si="21"/>
        <v>8386.3797511224184</v>
      </c>
      <c r="CE98" s="165">
        <f t="shared" si="21"/>
        <v>8379.7860226679659</v>
      </c>
      <c r="CF98" s="165">
        <f t="shared" si="21"/>
        <v>8373.154105536214</v>
      </c>
      <c r="CG98" s="165">
        <f t="shared" si="21"/>
        <v>8366.4837785510754</v>
      </c>
      <c r="CH98" s="165">
        <f t="shared" si="21"/>
        <v>8359.7748192554791</v>
      </c>
      <c r="CI98" s="165">
        <f t="shared" si="21"/>
        <v>8573.5431221951585</v>
      </c>
      <c r="CJ98" s="165">
        <f t="shared" si="21"/>
        <v>8566.7562257463978</v>
      </c>
      <c r="CK98" s="165">
        <f t="shared" si="21"/>
        <v>8559.9300218557073</v>
      </c>
      <c r="CL98" s="165">
        <f t="shared" si="21"/>
        <v>8553.0642828674827</v>
      </c>
      <c r="CM98" s="165">
        <f t="shared" si="21"/>
        <v>8546.158779807618</v>
      </c>
      <c r="CN98" s="165">
        <f t="shared" si="21"/>
        <v>8539.213282375862</v>
      </c>
      <c r="CO98" s="165">
        <f t="shared" si="21"/>
        <v>8532.2275589381497</v>
      </c>
      <c r="CP98" s="165">
        <f t="shared" si="21"/>
        <v>8525.2013765188603</v>
      </c>
      <c r="CQ98" s="165">
        <f t="shared" si="21"/>
        <v>8518.1345007930595</v>
      </c>
      <c r="CR98" s="165">
        <f t="shared" si="21"/>
        <v>8511.0266960786794</v>
      </c>
      <c r="CS98" s="165">
        <f t="shared" si="21"/>
        <v>8503.8777253286607</v>
      </c>
      <c r="CT98" s="165">
        <f t="shared" si="21"/>
        <v>8496.6873501230511</v>
      </c>
      <c r="CU98" s="165">
        <f t="shared" si="21"/>
        <v>8712.2747332849831</v>
      </c>
      <c r="CV98" s="165">
        <f t="shared" si="21"/>
        <v>8705.0008283769239</v>
      </c>
      <c r="CW98" s="165">
        <f t="shared" si="21"/>
        <v>8697.6847954362693</v>
      </c>
      <c r="CX98" s="165">
        <f t="shared" si="21"/>
        <v>8690.3263904715004</v>
      </c>
      <c r="CY98" s="165">
        <f t="shared" si="21"/>
        <v>8682.9253680779766</v>
      </c>
      <c r="CZ98" s="165">
        <f t="shared" si="21"/>
        <v>8675.4814814297588</v>
      </c>
      <c r="DA98" s="165">
        <f t="shared" si="21"/>
        <v>8667.9944822713696</v>
      </c>
      <c r="DB98" s="165">
        <f t="shared" si="21"/>
        <v>8660.4641209095207</v>
      </c>
      <c r="DC98" s="165">
        <f t="shared" si="21"/>
        <v>8652.8901462047834</v>
      </c>
      <c r="DD98" s="165">
        <f t="shared" si="21"/>
        <v>8645.2723055632177</v>
      </c>
      <c r="DE98" s="165">
        <f t="shared" si="21"/>
        <v>8637.6103449279344</v>
      </c>
      <c r="DF98" s="165">
        <f t="shared" si="21"/>
        <v>8629.904008770638</v>
      </c>
      <c r="DG98" s="165">
        <f t="shared" si="21"/>
        <v>8847.2691167755038</v>
      </c>
      <c r="DH98" s="165">
        <f t="shared" si="21"/>
        <v>8839.4732570609794</v>
      </c>
      <c r="DI98" s="165">
        <f t="shared" si="21"/>
        <v>8831.632246325611</v>
      </c>
      <c r="DJ98" s="165">
        <f t="shared" si="21"/>
        <v>8823.7458230697339</v>
      </c>
      <c r="DK98" s="165">
        <f t="shared" si="21"/>
        <v>8815.8137242791672</v>
      </c>
      <c r="DL98" s="165">
        <f t="shared" si="21"/>
        <v>8807.8356854164358</v>
      </c>
      <c r="DM98" s="165">
        <f t="shared" si="21"/>
        <v>8799.8114404119588</v>
      </c>
      <c r="DN98" s="165">
        <f t="shared" si="21"/>
        <v>8791.7407216551655</v>
      </c>
      <c r="DO98" s="165">
        <f t="shared" si="21"/>
        <v>8783.6232599855703</v>
      </c>
      <c r="DP98" s="165">
        <f t="shared" si="21"/>
        <v>8775.4587846838076</v>
      </c>
      <c r="DQ98" s="165">
        <f t="shared" si="21"/>
        <v>8767.2470234625871</v>
      </c>
      <c r="DR98" s="165">
        <f t="shared" si="21"/>
        <v>8758.9877024576272</v>
      </c>
      <c r="DS98" s="165">
        <f t="shared" si="21"/>
        <v>8978.0852376112525</v>
      </c>
      <c r="DT98" s="165">
        <f t="shared" si="21"/>
        <v>8969.7299690922518</v>
      </c>
      <c r="DU98" s="165">
        <f t="shared" si="21"/>
        <v>8961.3263096430819</v>
      </c>
      <c r="DV98" s="165">
        <f t="shared" si="21"/>
        <v>8952.8739789996016</v>
      </c>
      <c r="DW98" s="165">
        <f t="shared" si="21"/>
        <v>8944.3726952744782</v>
      </c>
      <c r="DX98" s="165">
        <f t="shared" si="21"/>
        <v>8935.8221749477798</v>
      </c>
      <c r="DY98" s="165">
        <f t="shared" si="21"/>
        <v>8927.2221328575215</v>
      </c>
      <c r="DZ98" s="165">
        <f t="shared" si="21"/>
        <v>8918.5722821901581</v>
      </c>
      <c r="EA98" s="165">
        <f t="shared" si="21"/>
        <v>8909.8723344710124</v>
      </c>
      <c r="EB98" s="165">
        <f t="shared" si="21"/>
        <v>8901.1219995546617</v>
      </c>
      <c r="EC98" s="165">
        <f t="shared" si="21"/>
        <v>8892.3209856152534</v>
      </c>
      <c r="ED98" s="165">
        <f t="shared" si="21"/>
        <v>8883.4689991367777</v>
      </c>
      <c r="EE98" s="165">
        <f t="shared" si="21"/>
        <v>9104.2494806194754</v>
      </c>
      <c r="EF98" s="165">
        <f t="shared" si="21"/>
        <v>9095.2946617052112</v>
      </c>
      <c r="EG98" s="165">
        <f t="shared" si="21"/>
        <v>9086.2879794647342</v>
      </c>
      <c r="EH98" s="165">
        <f t="shared" si="21"/>
        <v>9077.2291335229474</v>
      </c>
      <c r="EI98" s="165">
        <f t="shared" si="21"/>
        <v>9068.1178217650813</v>
      </c>
      <c r="EJ98" s="165">
        <f t="shared" si="21"/>
        <v>9058.9537403266186</v>
      </c>
      <c r="EK98" s="165">
        <f t="shared" si="21"/>
        <v>9049.736583583157</v>
      </c>
      <c r="EL98" s="165">
        <f t="shared" si="21"/>
        <v>9040.4660441402229</v>
      </c>
      <c r="EM98" s="165">
        <f t="shared" si="21"/>
        <v>9031.1418128230162</v>
      </c>
      <c r="EN98" s="165">
        <f t="shared" si="21"/>
        <v>9021.7635786660958</v>
      </c>
      <c r="EO98" s="165">
        <f t="shared" si="21"/>
        <v>9012.3310289030196</v>
      </c>
      <c r="EP98" s="165">
        <f t="shared" si="21"/>
        <v>9002.8438489558939</v>
      </c>
      <c r="EQ98" s="27"/>
    </row>
    <row r="99" spans="2:147" ht="15.75" customHeight="1" x14ac:dyDescent="0.2"/>
    <row r="100" spans="2:147" ht="15.75" customHeight="1" x14ac:dyDescent="0.2"/>
    <row r="101" spans="2:147" ht="15.75" customHeight="1" x14ac:dyDescent="0.2"/>
    <row r="102" spans="2:147" ht="15.75" customHeight="1" x14ac:dyDescent="0.2"/>
    <row r="103" spans="2:147" ht="15.75" customHeight="1" x14ac:dyDescent="0.2"/>
    <row r="104" spans="2:147" ht="15.75" customHeight="1" x14ac:dyDescent="0.2"/>
    <row r="105" spans="2:147" ht="15.75" customHeight="1" x14ac:dyDescent="0.2"/>
    <row r="106" spans="2:147" ht="15.75" customHeight="1" x14ac:dyDescent="0.2"/>
    <row r="107" spans="2:147" ht="15.75" customHeight="1" x14ac:dyDescent="0.2"/>
    <row r="108" spans="2:147" ht="15.75" customHeight="1" x14ac:dyDescent="0.2"/>
    <row r="109" spans="2:147" ht="15.75" customHeight="1" x14ac:dyDescent="0.2"/>
    <row r="110" spans="2:147" ht="15.75" customHeight="1" x14ac:dyDescent="0.2"/>
    <row r="111" spans="2:147" ht="15.75" customHeight="1" x14ac:dyDescent="0.2"/>
    <row r="112" spans="2:147"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P1000"/>
  <sheetViews>
    <sheetView workbookViewId="0">
      <selection activeCell="J1" sqref="J1:O9"/>
    </sheetView>
  </sheetViews>
  <sheetFormatPr baseColWidth="10" defaultColWidth="11.1640625" defaultRowHeight="15" customHeight="1" x14ac:dyDescent="0.2"/>
  <cols>
    <col min="1" max="1" width="4.1640625" customWidth="1"/>
    <col min="2" max="2" width="15.6640625" customWidth="1"/>
    <col min="3" max="3" width="14" customWidth="1"/>
    <col min="4" max="5" width="10.5" customWidth="1"/>
    <col min="6" max="6" width="14" customWidth="1"/>
    <col min="7" max="7" width="10.5" customWidth="1"/>
    <col min="8" max="8" width="10.83203125" customWidth="1"/>
    <col min="9" max="9" width="10.5" customWidth="1"/>
    <col min="10" max="10" width="24" customWidth="1"/>
    <col min="11" max="11" width="17.6640625" customWidth="1"/>
    <col min="12" max="12" width="18.1640625" customWidth="1"/>
    <col min="13" max="13" width="19" customWidth="1"/>
    <col min="14" max="14" width="10.5" customWidth="1"/>
    <col min="15" max="15" width="13.1640625" customWidth="1"/>
    <col min="16" max="16" width="10.83203125" customWidth="1"/>
    <col min="17" max="26" width="10.5" customWidth="1"/>
  </cols>
  <sheetData>
    <row r="1" spans="1:16" ht="15.75" customHeight="1" x14ac:dyDescent="0.2">
      <c r="A1" s="176"/>
      <c r="B1" s="177" t="s">
        <v>258</v>
      </c>
      <c r="C1" s="177"/>
      <c r="D1" s="177"/>
      <c r="E1" s="177"/>
      <c r="F1" s="177"/>
      <c r="G1" s="177"/>
      <c r="H1" s="178"/>
      <c r="J1" s="177" t="s">
        <v>259</v>
      </c>
      <c r="K1" s="125">
        <f>(K4*K6)</f>
        <v>0</v>
      </c>
      <c r="L1" s="179" t="s">
        <v>260</v>
      </c>
      <c r="M1" s="125" t="s">
        <v>261</v>
      </c>
      <c r="N1" s="180" t="s">
        <v>262</v>
      </c>
      <c r="P1" s="178"/>
    </row>
    <row r="2" spans="1:16" ht="15.75" customHeight="1" x14ac:dyDescent="0.2">
      <c r="A2" s="88"/>
      <c r="B2" s="7" t="s">
        <v>263</v>
      </c>
      <c r="C2" s="124">
        <f>Principal</f>
        <v>1800000</v>
      </c>
      <c r="E2" s="181"/>
      <c r="H2" s="27"/>
      <c r="J2" s="7" t="s">
        <v>264</v>
      </c>
      <c r="K2" s="125">
        <v>108000</v>
      </c>
      <c r="L2" s="182">
        <v>0.47431600000000002</v>
      </c>
      <c r="M2" s="125">
        <f t="shared" ref="M2:M4" si="0">(K2*L2)</f>
        <v>51226.128000000004</v>
      </c>
      <c r="N2" s="183">
        <v>4.2449519999999998E-2</v>
      </c>
      <c r="O2" s="125">
        <f t="shared" ref="O2:O4" si="1">(M2*N2)</f>
        <v>2174.5245450585599</v>
      </c>
      <c r="P2" s="27"/>
    </row>
    <row r="3" spans="1:16" ht="15.75" customHeight="1" x14ac:dyDescent="0.2">
      <c r="A3" s="88"/>
      <c r="B3" s="7" t="s">
        <v>265</v>
      </c>
      <c r="C3" s="7">
        <f>Term</f>
        <v>25</v>
      </c>
      <c r="H3" s="27"/>
      <c r="J3" s="7" t="s">
        <v>266</v>
      </c>
      <c r="K3" s="125">
        <v>1022000</v>
      </c>
      <c r="L3" s="182">
        <v>0.47431600000000002</v>
      </c>
      <c r="M3" s="125">
        <f t="shared" si="0"/>
        <v>484750.95199999999</v>
      </c>
      <c r="N3" s="183">
        <v>4.2449519999999998E-2</v>
      </c>
      <c r="O3" s="125">
        <f t="shared" si="1"/>
        <v>20577.445231943038</v>
      </c>
      <c r="P3" s="27"/>
    </row>
    <row r="4" spans="1:16" ht="15.75" customHeight="1" x14ac:dyDescent="0.2">
      <c r="A4" s="88"/>
      <c r="B4" s="7" t="s">
        <v>267</v>
      </c>
      <c r="C4" s="7">
        <v>0</v>
      </c>
      <c r="H4" s="27"/>
      <c r="J4" s="7" t="s">
        <v>268</v>
      </c>
      <c r="K4" s="125">
        <f>K2+K3</f>
        <v>1130000</v>
      </c>
      <c r="L4" s="182">
        <v>0.47431600000000002</v>
      </c>
      <c r="M4" s="125">
        <f t="shared" si="0"/>
        <v>535977.08000000007</v>
      </c>
      <c r="N4" s="183">
        <v>4.2449519999999998E-2</v>
      </c>
      <c r="O4" s="125">
        <f t="shared" si="1"/>
        <v>22751.969777001603</v>
      </c>
      <c r="P4" s="27"/>
    </row>
    <row r="5" spans="1:16" ht="15.75" customHeight="1" x14ac:dyDescent="0.2">
      <c r="A5" s="88"/>
      <c r="B5" s="7" t="s">
        <v>269</v>
      </c>
      <c r="C5" s="94">
        <f>Int_Rate</f>
        <v>6.9500000000000006E-2</v>
      </c>
      <c r="H5" s="27"/>
      <c r="L5" s="179"/>
      <c r="P5" s="27"/>
    </row>
    <row r="6" spans="1:16" ht="15.75" customHeight="1" x14ac:dyDescent="0.2">
      <c r="A6" s="88"/>
      <c r="B6" s="7" t="s">
        <v>270</v>
      </c>
      <c r="C6" s="7">
        <v>1</v>
      </c>
      <c r="H6" s="27"/>
      <c r="J6" s="177" t="s">
        <v>271</v>
      </c>
      <c r="K6" s="125">
        <f>(K9*K10)</f>
        <v>0</v>
      </c>
      <c r="L6" s="179" t="s">
        <v>260</v>
      </c>
      <c r="M6" s="125" t="s">
        <v>261</v>
      </c>
      <c r="N6" s="180" t="s">
        <v>262</v>
      </c>
      <c r="P6" s="27"/>
    </row>
    <row r="7" spans="1:16" ht="15.75" customHeight="1" x14ac:dyDescent="0.2">
      <c r="A7" s="88"/>
      <c r="B7" s="7" t="s">
        <v>272</v>
      </c>
      <c r="C7" s="181">
        <f>PMT(C5/12,C3*12,-C2)</f>
        <v>12664.669620885794</v>
      </c>
      <c r="D7" s="181"/>
      <c r="H7" s="27"/>
      <c r="J7" s="7" t="s">
        <v>264</v>
      </c>
      <c r="K7" s="125">
        <v>216000</v>
      </c>
      <c r="L7" s="182">
        <v>0.47431600000000002</v>
      </c>
      <c r="M7" s="125">
        <f t="shared" ref="M7:M9" si="2">(K7*L7)</f>
        <v>102452.25600000001</v>
      </c>
      <c r="N7" s="183">
        <v>4.2449519999999998E-2</v>
      </c>
      <c r="O7" s="125">
        <f t="shared" ref="O7:O9" si="3">(M7*N7)</f>
        <v>4349.0490901171197</v>
      </c>
      <c r="P7" s="27"/>
    </row>
    <row r="8" spans="1:16" ht="15.75" customHeight="1" x14ac:dyDescent="0.2">
      <c r="A8" s="88"/>
      <c r="C8" s="181"/>
      <c r="D8" s="181"/>
      <c r="H8" s="27"/>
      <c r="J8" s="7" t="s">
        <v>266</v>
      </c>
      <c r="K8" s="125">
        <v>2000000</v>
      </c>
      <c r="L8" s="182">
        <v>0.47431600000000002</v>
      </c>
      <c r="M8" s="125">
        <f t="shared" si="2"/>
        <v>948632</v>
      </c>
      <c r="N8" s="183">
        <v>4.2449519999999998E-2</v>
      </c>
      <c r="O8" s="125">
        <f t="shared" si="3"/>
        <v>40268.973056639996</v>
      </c>
      <c r="P8" s="27"/>
    </row>
    <row r="9" spans="1:16" ht="15.75" customHeight="1" x14ac:dyDescent="0.2">
      <c r="A9" s="88"/>
      <c r="H9" s="27"/>
      <c r="J9" s="7" t="s">
        <v>268</v>
      </c>
      <c r="K9" s="125">
        <f>K7+K8</f>
        <v>2216000</v>
      </c>
      <c r="L9" s="182">
        <v>0.47431600000000002</v>
      </c>
      <c r="M9" s="125">
        <f t="shared" si="2"/>
        <v>1051084.2560000001</v>
      </c>
      <c r="N9" s="183">
        <v>4.2449519999999998E-2</v>
      </c>
      <c r="O9" s="125">
        <f t="shared" si="3"/>
        <v>44618.022146757117</v>
      </c>
      <c r="P9" s="27"/>
    </row>
    <row r="10" spans="1:16" ht="15.75" customHeight="1" x14ac:dyDescent="0.2">
      <c r="A10" s="184" t="s">
        <v>273</v>
      </c>
      <c r="B10" s="185" t="s">
        <v>274</v>
      </c>
      <c r="C10" s="185" t="s">
        <v>275</v>
      </c>
      <c r="D10" s="185" t="s">
        <v>90</v>
      </c>
      <c r="E10" s="185" t="s">
        <v>276</v>
      </c>
      <c r="F10" s="185" t="s">
        <v>277</v>
      </c>
      <c r="G10" s="185"/>
      <c r="H10" s="185"/>
      <c r="I10" s="186"/>
      <c r="J10" s="186"/>
      <c r="K10" s="186"/>
      <c r="L10" s="187"/>
      <c r="M10" s="186"/>
      <c r="N10" s="186"/>
      <c r="O10" s="186"/>
      <c r="P10" s="185"/>
    </row>
    <row r="11" spans="1:16" ht="15.75" customHeight="1" x14ac:dyDescent="0.2">
      <c r="A11" s="88">
        <v>1</v>
      </c>
      <c r="B11" s="124">
        <f>C2</f>
        <v>1800000</v>
      </c>
      <c r="C11" s="124">
        <f t="shared" ref="C11:C250" si="4">B11*C$5/12</f>
        <v>10425.000000000002</v>
      </c>
      <c r="D11" s="124">
        <f t="shared" ref="D11:D250" si="5">CHOOSE(C$6,C$7-C11,0,G11*C$2)*IF(A11&lt;=C$4,0,1)*IF(A11&gt;(C$3*12+C$4),0,1)</f>
        <v>2239.669620885792</v>
      </c>
      <c r="E11" s="124">
        <f t="shared" ref="E11:E250" si="6">SUM(C11:D11)</f>
        <v>12664.669620885794</v>
      </c>
      <c r="F11" s="124">
        <f t="shared" ref="F11:F250" si="7">(B11-D11)</f>
        <v>1797760.3303791143</v>
      </c>
      <c r="G11" s="94">
        <f t="shared" ref="G11:G250" si="8">1/(C$3*12)*IF(A11&lt;=C$4,0,1)*IF(A11&gt;(C$3*12+C$4),0,1)</f>
        <v>3.3333333333333335E-3</v>
      </c>
      <c r="H11" s="27"/>
      <c r="L11" s="179"/>
      <c r="P11" s="27"/>
    </row>
    <row r="12" spans="1:16" ht="15.75" customHeight="1" x14ac:dyDescent="0.2">
      <c r="A12" s="88">
        <f t="shared" ref="A12:A250" si="9">A11+1</f>
        <v>2</v>
      </c>
      <c r="B12" s="124">
        <f t="shared" ref="B12:B250" si="10">F11</f>
        <v>1797760.3303791143</v>
      </c>
      <c r="C12" s="124">
        <f t="shared" si="4"/>
        <v>10412.02858011237</v>
      </c>
      <c r="D12" s="124">
        <f t="shared" si="5"/>
        <v>2252.6410407734238</v>
      </c>
      <c r="E12" s="124">
        <f t="shared" si="6"/>
        <v>12664.669620885794</v>
      </c>
      <c r="F12" s="124">
        <f t="shared" si="7"/>
        <v>1795507.6893383409</v>
      </c>
      <c r="G12" s="94">
        <f t="shared" si="8"/>
        <v>3.3333333333333335E-3</v>
      </c>
      <c r="H12" s="27"/>
      <c r="L12" s="179"/>
      <c r="P12" s="27"/>
    </row>
    <row r="13" spans="1:16" ht="15.75" customHeight="1" x14ac:dyDescent="0.2">
      <c r="A13" s="88">
        <f t="shared" si="9"/>
        <v>3</v>
      </c>
      <c r="B13" s="124">
        <f t="shared" si="10"/>
        <v>1795507.6893383409</v>
      </c>
      <c r="C13" s="124">
        <f t="shared" si="4"/>
        <v>10398.982034084558</v>
      </c>
      <c r="D13" s="124">
        <f t="shared" si="5"/>
        <v>2265.6875868012357</v>
      </c>
      <c r="E13" s="124">
        <f t="shared" si="6"/>
        <v>12664.669620885794</v>
      </c>
      <c r="F13" s="124">
        <f t="shared" si="7"/>
        <v>1793242.0017515398</v>
      </c>
      <c r="G13" s="94">
        <f t="shared" si="8"/>
        <v>3.3333333333333335E-3</v>
      </c>
      <c r="H13" s="27"/>
      <c r="L13" s="179"/>
      <c r="P13" s="27"/>
    </row>
    <row r="14" spans="1:16" ht="15.75" customHeight="1" x14ac:dyDescent="0.2">
      <c r="A14" s="88">
        <f t="shared" si="9"/>
        <v>4</v>
      </c>
      <c r="B14" s="124">
        <f t="shared" si="10"/>
        <v>1793242.0017515398</v>
      </c>
      <c r="C14" s="124">
        <f t="shared" si="4"/>
        <v>10385.859926811003</v>
      </c>
      <c r="D14" s="124">
        <f t="shared" si="5"/>
        <v>2278.809694074791</v>
      </c>
      <c r="E14" s="124">
        <f t="shared" si="6"/>
        <v>12664.669620885794</v>
      </c>
      <c r="F14" s="124">
        <f t="shared" si="7"/>
        <v>1790963.192057465</v>
      </c>
      <c r="G14" s="94">
        <f t="shared" si="8"/>
        <v>3.3333333333333335E-3</v>
      </c>
      <c r="H14" s="27"/>
      <c r="L14" s="179"/>
      <c r="P14" s="27"/>
    </row>
    <row r="15" spans="1:16" ht="15.75" customHeight="1" x14ac:dyDescent="0.2">
      <c r="A15" s="88">
        <f t="shared" si="9"/>
        <v>5</v>
      </c>
      <c r="B15" s="124">
        <f t="shared" si="10"/>
        <v>1790963.192057465</v>
      </c>
      <c r="C15" s="124">
        <f t="shared" si="4"/>
        <v>10372.661820666153</v>
      </c>
      <c r="D15" s="124">
        <f t="shared" si="5"/>
        <v>2292.0078002196406</v>
      </c>
      <c r="E15" s="124">
        <f t="shared" si="6"/>
        <v>12664.669620885794</v>
      </c>
      <c r="F15" s="124">
        <f t="shared" si="7"/>
        <v>1788671.1842572454</v>
      </c>
      <c r="G15" s="94">
        <f t="shared" si="8"/>
        <v>3.3333333333333335E-3</v>
      </c>
      <c r="H15" s="27"/>
      <c r="L15" s="179"/>
      <c r="P15" s="27"/>
    </row>
    <row r="16" spans="1:16" ht="15.75" customHeight="1" x14ac:dyDescent="0.2">
      <c r="A16" s="88">
        <f t="shared" si="9"/>
        <v>6</v>
      </c>
      <c r="B16" s="124">
        <f t="shared" si="10"/>
        <v>1788671.1842572454</v>
      </c>
      <c r="C16" s="124">
        <f t="shared" si="4"/>
        <v>10359.38727548988</v>
      </c>
      <c r="D16" s="124">
        <f t="shared" si="5"/>
        <v>2305.2823453959136</v>
      </c>
      <c r="E16" s="124">
        <f t="shared" si="6"/>
        <v>12664.669620885794</v>
      </c>
      <c r="F16" s="124">
        <f t="shared" si="7"/>
        <v>1786365.9019118494</v>
      </c>
      <c r="G16" s="94">
        <f t="shared" si="8"/>
        <v>3.3333333333333335E-3</v>
      </c>
      <c r="H16" s="27"/>
      <c r="L16" s="179"/>
      <c r="P16" s="27"/>
    </row>
    <row r="17" spans="1:16" ht="15.75" customHeight="1" x14ac:dyDescent="0.2">
      <c r="A17" s="88">
        <f t="shared" si="9"/>
        <v>7</v>
      </c>
      <c r="B17" s="124">
        <f t="shared" si="10"/>
        <v>1786365.9019118494</v>
      </c>
      <c r="C17" s="124">
        <f t="shared" si="4"/>
        <v>10346.035848572796</v>
      </c>
      <c r="D17" s="124">
        <f t="shared" si="5"/>
        <v>2318.6337723129982</v>
      </c>
      <c r="E17" s="124">
        <f t="shared" si="6"/>
        <v>12664.669620885794</v>
      </c>
      <c r="F17" s="124">
        <f t="shared" si="7"/>
        <v>1784047.2681395365</v>
      </c>
      <c r="G17" s="94">
        <f t="shared" si="8"/>
        <v>3.3333333333333335E-3</v>
      </c>
      <c r="H17" s="27"/>
      <c r="L17" s="179"/>
      <c r="P17" s="27"/>
    </row>
    <row r="18" spans="1:16" ht="15.75" customHeight="1" x14ac:dyDescent="0.2">
      <c r="A18" s="88">
        <f t="shared" si="9"/>
        <v>8</v>
      </c>
      <c r="B18" s="124">
        <f t="shared" si="10"/>
        <v>1784047.2681395365</v>
      </c>
      <c r="C18" s="124">
        <f t="shared" si="4"/>
        <v>10332.607094641482</v>
      </c>
      <c r="D18" s="124">
        <f t="shared" si="5"/>
        <v>2332.0625262443118</v>
      </c>
      <c r="E18" s="124">
        <f t="shared" si="6"/>
        <v>12664.669620885794</v>
      </c>
      <c r="F18" s="124">
        <f t="shared" si="7"/>
        <v>1781715.2056132923</v>
      </c>
      <c r="G18" s="94">
        <f t="shared" si="8"/>
        <v>3.3333333333333335E-3</v>
      </c>
      <c r="H18" s="27"/>
      <c r="L18" s="179"/>
      <c r="P18" s="27"/>
    </row>
    <row r="19" spans="1:16" ht="15.75" customHeight="1" x14ac:dyDescent="0.2">
      <c r="A19" s="88">
        <f t="shared" si="9"/>
        <v>9</v>
      </c>
      <c r="B19" s="124">
        <f t="shared" si="10"/>
        <v>1781715.2056132923</v>
      </c>
      <c r="C19" s="124">
        <f t="shared" si="4"/>
        <v>10319.100565843652</v>
      </c>
      <c r="D19" s="124">
        <f t="shared" si="5"/>
        <v>2345.5690550421423</v>
      </c>
      <c r="E19" s="124">
        <f t="shared" si="6"/>
        <v>12664.669620885794</v>
      </c>
      <c r="F19" s="124">
        <f t="shared" si="7"/>
        <v>1779369.6365582501</v>
      </c>
      <c r="G19" s="94">
        <f t="shared" si="8"/>
        <v>3.3333333333333335E-3</v>
      </c>
      <c r="H19" s="27"/>
      <c r="L19" s="179"/>
      <c r="P19" s="27"/>
    </row>
    <row r="20" spans="1:16" ht="15.75" customHeight="1" x14ac:dyDescent="0.2">
      <c r="A20" s="88">
        <f t="shared" si="9"/>
        <v>10</v>
      </c>
      <c r="B20" s="124">
        <f t="shared" si="10"/>
        <v>1779369.6365582501</v>
      </c>
      <c r="C20" s="124">
        <f t="shared" si="4"/>
        <v>10305.515811733199</v>
      </c>
      <c r="D20" s="124">
        <f t="shared" si="5"/>
        <v>2359.1538091525945</v>
      </c>
      <c r="E20" s="124">
        <f t="shared" si="6"/>
        <v>12664.669620885794</v>
      </c>
      <c r="F20" s="124">
        <f t="shared" si="7"/>
        <v>1777010.4827490975</v>
      </c>
      <c r="G20" s="94">
        <f t="shared" si="8"/>
        <v>3.3333333333333335E-3</v>
      </c>
      <c r="H20" s="27"/>
      <c r="L20" s="179"/>
      <c r="P20" s="27"/>
    </row>
    <row r="21" spans="1:16" ht="15.75" customHeight="1" x14ac:dyDescent="0.2">
      <c r="A21" s="88">
        <f t="shared" si="9"/>
        <v>11</v>
      </c>
      <c r="B21" s="124">
        <f t="shared" si="10"/>
        <v>1777010.4827490975</v>
      </c>
      <c r="C21" s="124">
        <f t="shared" si="4"/>
        <v>10291.852379255191</v>
      </c>
      <c r="D21" s="124">
        <f t="shared" si="5"/>
        <v>2372.8172416306024</v>
      </c>
      <c r="E21" s="124">
        <f t="shared" si="6"/>
        <v>12664.669620885794</v>
      </c>
      <c r="F21" s="124">
        <f t="shared" si="7"/>
        <v>1774637.665507467</v>
      </c>
      <c r="G21" s="94">
        <f t="shared" si="8"/>
        <v>3.3333333333333335E-3</v>
      </c>
      <c r="H21" s="27"/>
      <c r="L21" s="179"/>
      <c r="P21" s="27"/>
    </row>
    <row r="22" spans="1:16" ht="15.75" customHeight="1" x14ac:dyDescent="0.2">
      <c r="A22" s="88">
        <f t="shared" si="9"/>
        <v>12</v>
      </c>
      <c r="B22" s="124">
        <f t="shared" si="10"/>
        <v>1774637.665507467</v>
      </c>
      <c r="C22" s="124">
        <f t="shared" si="4"/>
        <v>10278.109812730747</v>
      </c>
      <c r="D22" s="124">
        <f t="shared" si="5"/>
        <v>2386.559808155047</v>
      </c>
      <c r="E22" s="124">
        <f t="shared" si="6"/>
        <v>12664.669620885794</v>
      </c>
      <c r="F22" s="124">
        <f t="shared" si="7"/>
        <v>1772251.1056993119</v>
      </c>
      <c r="G22" s="94">
        <f t="shared" si="8"/>
        <v>3.3333333333333335E-3</v>
      </c>
      <c r="H22" s="27"/>
      <c r="L22" s="179"/>
      <c r="P22" s="27"/>
    </row>
    <row r="23" spans="1:16" ht="15.75" customHeight="1" x14ac:dyDescent="0.2">
      <c r="A23" s="88">
        <f t="shared" si="9"/>
        <v>13</v>
      </c>
      <c r="B23" s="124">
        <f t="shared" si="10"/>
        <v>1772251.1056993119</v>
      </c>
      <c r="C23" s="124">
        <f t="shared" si="4"/>
        <v>10264.28765384185</v>
      </c>
      <c r="D23" s="124">
        <f t="shared" si="5"/>
        <v>2400.3819670439443</v>
      </c>
      <c r="E23" s="124">
        <f t="shared" si="6"/>
        <v>12664.669620885794</v>
      </c>
      <c r="F23" s="124">
        <f t="shared" si="7"/>
        <v>1769850.723732268</v>
      </c>
      <c r="G23" s="94">
        <f t="shared" si="8"/>
        <v>3.3333333333333335E-3</v>
      </c>
      <c r="H23" s="27"/>
      <c r="L23" s="179"/>
      <c r="P23" s="27"/>
    </row>
    <row r="24" spans="1:16" ht="15.75" customHeight="1" x14ac:dyDescent="0.2">
      <c r="A24" s="88">
        <f t="shared" si="9"/>
        <v>14</v>
      </c>
      <c r="B24" s="124">
        <f t="shared" si="10"/>
        <v>1769850.723732268</v>
      </c>
      <c r="C24" s="124">
        <f t="shared" si="4"/>
        <v>10250.385441616052</v>
      </c>
      <c r="D24" s="124">
        <f t="shared" si="5"/>
        <v>2414.2841792697418</v>
      </c>
      <c r="E24" s="124">
        <f t="shared" si="6"/>
        <v>12664.669620885794</v>
      </c>
      <c r="F24" s="124">
        <f t="shared" si="7"/>
        <v>1767436.4395529982</v>
      </c>
      <c r="G24" s="94">
        <f t="shared" si="8"/>
        <v>3.3333333333333335E-3</v>
      </c>
      <c r="H24" s="27"/>
      <c r="L24" s="179"/>
      <c r="P24" s="27"/>
    </row>
    <row r="25" spans="1:16" ht="15.75" customHeight="1" x14ac:dyDescent="0.2">
      <c r="A25" s="88">
        <f t="shared" si="9"/>
        <v>15</v>
      </c>
      <c r="B25" s="124">
        <f t="shared" si="10"/>
        <v>1767436.4395529982</v>
      </c>
      <c r="C25" s="124">
        <f t="shared" si="4"/>
        <v>10236.402712411114</v>
      </c>
      <c r="D25" s="124">
        <f t="shared" si="5"/>
        <v>2428.2669084746794</v>
      </c>
      <c r="E25" s="124">
        <f t="shared" si="6"/>
        <v>12664.669620885794</v>
      </c>
      <c r="F25" s="124">
        <f t="shared" si="7"/>
        <v>1765008.1726445234</v>
      </c>
      <c r="G25" s="94">
        <f t="shared" si="8"/>
        <v>3.3333333333333335E-3</v>
      </c>
      <c r="H25" s="27"/>
      <c r="L25" s="179"/>
      <c r="P25" s="27"/>
    </row>
    <row r="26" spans="1:16" ht="15.75" customHeight="1" x14ac:dyDescent="0.2">
      <c r="A26" s="88">
        <f t="shared" si="9"/>
        <v>16</v>
      </c>
      <c r="B26" s="124">
        <f t="shared" si="10"/>
        <v>1765008.1726445234</v>
      </c>
      <c r="C26" s="124">
        <f t="shared" si="4"/>
        <v>10222.338999899532</v>
      </c>
      <c r="D26" s="124">
        <f t="shared" si="5"/>
        <v>2442.3306209862621</v>
      </c>
      <c r="E26" s="124">
        <f t="shared" si="6"/>
        <v>12664.669620885794</v>
      </c>
      <c r="F26" s="124">
        <f t="shared" si="7"/>
        <v>1762565.8420235373</v>
      </c>
      <c r="G26" s="94">
        <f t="shared" si="8"/>
        <v>3.3333333333333335E-3</v>
      </c>
      <c r="H26" s="27"/>
      <c r="L26" s="179"/>
      <c r="P26" s="27"/>
    </row>
    <row r="27" spans="1:16" ht="15.75" customHeight="1" x14ac:dyDescent="0.2">
      <c r="A27" s="88">
        <f t="shared" si="9"/>
        <v>17</v>
      </c>
      <c r="B27" s="124">
        <f t="shared" si="10"/>
        <v>1762565.8420235373</v>
      </c>
      <c r="C27" s="124">
        <f t="shared" si="4"/>
        <v>10208.193835052987</v>
      </c>
      <c r="D27" s="124">
        <f t="shared" si="5"/>
        <v>2456.4757858328067</v>
      </c>
      <c r="E27" s="124">
        <f t="shared" si="6"/>
        <v>12664.669620885794</v>
      </c>
      <c r="F27" s="124">
        <f t="shared" si="7"/>
        <v>1760109.3662377044</v>
      </c>
      <c r="G27" s="94">
        <f t="shared" si="8"/>
        <v>3.3333333333333335E-3</v>
      </c>
      <c r="H27" s="27"/>
      <c r="L27" s="179"/>
      <c r="P27" s="27"/>
    </row>
    <row r="28" spans="1:16" ht="15.75" customHeight="1" x14ac:dyDescent="0.2">
      <c r="A28" s="88">
        <f t="shared" si="9"/>
        <v>18</v>
      </c>
      <c r="B28" s="124">
        <f t="shared" si="10"/>
        <v>1760109.3662377044</v>
      </c>
      <c r="C28" s="124">
        <f t="shared" si="4"/>
        <v>10193.966746126705</v>
      </c>
      <c r="D28" s="124">
        <f t="shared" si="5"/>
        <v>2470.7028747590884</v>
      </c>
      <c r="E28" s="124">
        <f t="shared" si="6"/>
        <v>12664.669620885794</v>
      </c>
      <c r="F28" s="124">
        <f t="shared" si="7"/>
        <v>1757638.6633629454</v>
      </c>
      <c r="G28" s="94">
        <f t="shared" si="8"/>
        <v>3.3333333333333335E-3</v>
      </c>
      <c r="H28" s="27"/>
      <c r="L28" s="179"/>
      <c r="P28" s="27"/>
    </row>
    <row r="29" spans="1:16" ht="15.75" customHeight="1" x14ac:dyDescent="0.2">
      <c r="A29" s="88">
        <f t="shared" si="9"/>
        <v>19</v>
      </c>
      <c r="B29" s="124">
        <f t="shared" si="10"/>
        <v>1757638.6633629454</v>
      </c>
      <c r="C29" s="124">
        <f t="shared" si="4"/>
        <v>10179.657258643727</v>
      </c>
      <c r="D29" s="124">
        <f t="shared" si="5"/>
        <v>2485.012362242067</v>
      </c>
      <c r="E29" s="124">
        <f t="shared" si="6"/>
        <v>12664.669620885794</v>
      </c>
      <c r="F29" s="124">
        <f t="shared" si="7"/>
        <v>1755153.6510007035</v>
      </c>
      <c r="G29" s="94">
        <f t="shared" si="8"/>
        <v>3.3333333333333335E-3</v>
      </c>
      <c r="H29" s="27"/>
      <c r="L29" s="179"/>
      <c r="P29" s="27"/>
    </row>
    <row r="30" spans="1:16" ht="15.75" customHeight="1" x14ac:dyDescent="0.2">
      <c r="A30" s="88">
        <f t="shared" si="9"/>
        <v>20</v>
      </c>
      <c r="B30" s="124">
        <f t="shared" si="10"/>
        <v>1755153.6510007035</v>
      </c>
      <c r="C30" s="124">
        <f t="shared" si="4"/>
        <v>10165.264895379076</v>
      </c>
      <c r="D30" s="124">
        <f t="shared" si="5"/>
        <v>2499.404725506718</v>
      </c>
      <c r="E30" s="124">
        <f t="shared" si="6"/>
        <v>12664.669620885794</v>
      </c>
      <c r="F30" s="124">
        <f t="shared" si="7"/>
        <v>1752654.2462751968</v>
      </c>
      <c r="G30" s="94">
        <f t="shared" si="8"/>
        <v>3.3333333333333335E-3</v>
      </c>
      <c r="H30" s="27"/>
      <c r="L30" s="179"/>
      <c r="P30" s="27"/>
    </row>
    <row r="31" spans="1:16" ht="15.75" customHeight="1" x14ac:dyDescent="0.2">
      <c r="A31" s="88">
        <f t="shared" si="9"/>
        <v>21</v>
      </c>
      <c r="B31" s="124">
        <f t="shared" si="10"/>
        <v>1752654.2462751968</v>
      </c>
      <c r="C31" s="124">
        <f t="shared" si="4"/>
        <v>10150.789176343849</v>
      </c>
      <c r="D31" s="124">
        <f t="shared" si="5"/>
        <v>2513.8804445419446</v>
      </c>
      <c r="E31" s="124">
        <f t="shared" si="6"/>
        <v>12664.669620885794</v>
      </c>
      <c r="F31" s="124">
        <f t="shared" si="7"/>
        <v>1750140.3658306547</v>
      </c>
      <c r="G31" s="94">
        <f t="shared" si="8"/>
        <v>3.3333333333333335E-3</v>
      </c>
      <c r="H31" s="27"/>
      <c r="L31" s="179"/>
      <c r="P31" s="27"/>
    </row>
    <row r="32" spans="1:16" ht="15.75" customHeight="1" x14ac:dyDescent="0.2">
      <c r="A32" s="88">
        <f t="shared" si="9"/>
        <v>22</v>
      </c>
      <c r="B32" s="124">
        <f t="shared" si="10"/>
        <v>1750140.3658306547</v>
      </c>
      <c r="C32" s="124">
        <f t="shared" si="4"/>
        <v>10136.22961876921</v>
      </c>
      <c r="D32" s="124">
        <f t="shared" si="5"/>
        <v>2528.4400021165839</v>
      </c>
      <c r="E32" s="124">
        <f t="shared" si="6"/>
        <v>12664.669620885794</v>
      </c>
      <c r="F32" s="124">
        <f t="shared" si="7"/>
        <v>1747611.9258285381</v>
      </c>
      <c r="G32" s="94">
        <f t="shared" si="8"/>
        <v>3.3333333333333335E-3</v>
      </c>
      <c r="H32" s="27"/>
      <c r="L32" s="179"/>
      <c r="P32" s="27"/>
    </row>
    <row r="33" spans="1:16" ht="15.75" customHeight="1" x14ac:dyDescent="0.2">
      <c r="A33" s="88">
        <f t="shared" si="9"/>
        <v>23</v>
      </c>
      <c r="B33" s="124">
        <f t="shared" si="10"/>
        <v>1747611.9258285381</v>
      </c>
      <c r="C33" s="124">
        <f t="shared" si="4"/>
        <v>10121.585737090283</v>
      </c>
      <c r="D33" s="124">
        <f t="shared" si="5"/>
        <v>2543.0838837955107</v>
      </c>
      <c r="E33" s="124">
        <f t="shared" si="6"/>
        <v>12664.669620885794</v>
      </c>
      <c r="F33" s="124">
        <f t="shared" si="7"/>
        <v>1745068.8419447427</v>
      </c>
      <c r="G33" s="94">
        <f t="shared" si="8"/>
        <v>3.3333333333333335E-3</v>
      </c>
      <c r="H33" s="27"/>
      <c r="L33" s="179"/>
      <c r="P33" s="27"/>
    </row>
    <row r="34" spans="1:16" ht="15.75" customHeight="1" x14ac:dyDescent="0.2">
      <c r="A34" s="88">
        <f t="shared" si="9"/>
        <v>24</v>
      </c>
      <c r="B34" s="124">
        <f t="shared" si="10"/>
        <v>1745068.8419447427</v>
      </c>
      <c r="C34" s="124">
        <f t="shared" si="4"/>
        <v>10106.857042929969</v>
      </c>
      <c r="D34" s="124">
        <f t="shared" si="5"/>
        <v>2557.812577955825</v>
      </c>
      <c r="E34" s="124">
        <f t="shared" si="6"/>
        <v>12664.669620885794</v>
      </c>
      <c r="F34" s="124">
        <f t="shared" si="7"/>
        <v>1742511.0293667868</v>
      </c>
      <c r="G34" s="94">
        <f t="shared" si="8"/>
        <v>3.3333333333333335E-3</v>
      </c>
      <c r="H34" s="27"/>
      <c r="L34" s="179"/>
      <c r="P34" s="27"/>
    </row>
    <row r="35" spans="1:16" ht="15.75" customHeight="1" x14ac:dyDescent="0.2">
      <c r="A35" s="88">
        <f t="shared" si="9"/>
        <v>25</v>
      </c>
      <c r="B35" s="124">
        <f t="shared" si="10"/>
        <v>1742511.0293667868</v>
      </c>
      <c r="C35" s="124">
        <f t="shared" si="4"/>
        <v>10092.043045082641</v>
      </c>
      <c r="D35" s="124">
        <f t="shared" si="5"/>
        <v>2572.6265758031532</v>
      </c>
      <c r="E35" s="124">
        <f t="shared" si="6"/>
        <v>12664.669620885794</v>
      </c>
      <c r="F35" s="124">
        <f t="shared" si="7"/>
        <v>1739938.4027909837</v>
      </c>
      <c r="G35" s="94">
        <f t="shared" si="8"/>
        <v>3.3333333333333335E-3</v>
      </c>
      <c r="H35" s="27"/>
      <c r="L35" s="179"/>
      <c r="P35" s="27"/>
    </row>
    <row r="36" spans="1:16" ht="15.75" customHeight="1" x14ac:dyDescent="0.2">
      <c r="A36" s="88">
        <f t="shared" si="9"/>
        <v>26</v>
      </c>
      <c r="B36" s="124">
        <f t="shared" si="10"/>
        <v>1739938.4027909837</v>
      </c>
      <c r="C36" s="124">
        <f t="shared" si="4"/>
        <v>10077.143249497782</v>
      </c>
      <c r="D36" s="124">
        <f t="shared" si="5"/>
        <v>2587.5263713880122</v>
      </c>
      <c r="E36" s="124">
        <f t="shared" si="6"/>
        <v>12664.669620885794</v>
      </c>
      <c r="F36" s="124">
        <f t="shared" si="7"/>
        <v>1737350.8764195957</v>
      </c>
      <c r="G36" s="94">
        <f t="shared" si="8"/>
        <v>3.3333333333333335E-3</v>
      </c>
      <c r="H36" s="27"/>
      <c r="L36" s="179"/>
      <c r="P36" s="27"/>
    </row>
    <row r="37" spans="1:16" ht="15.75" customHeight="1" x14ac:dyDescent="0.2">
      <c r="A37" s="88">
        <f t="shared" si="9"/>
        <v>27</v>
      </c>
      <c r="B37" s="124">
        <f t="shared" si="10"/>
        <v>1737350.8764195957</v>
      </c>
      <c r="C37" s="124">
        <f t="shared" si="4"/>
        <v>10062.157159263492</v>
      </c>
      <c r="D37" s="124">
        <f t="shared" si="5"/>
        <v>2602.512461622302</v>
      </c>
      <c r="E37" s="124">
        <f t="shared" si="6"/>
        <v>12664.669620885794</v>
      </c>
      <c r="F37" s="124">
        <f t="shared" si="7"/>
        <v>1734748.3639579734</v>
      </c>
      <c r="G37" s="94">
        <f t="shared" si="8"/>
        <v>3.3333333333333335E-3</v>
      </c>
      <c r="H37" s="27"/>
      <c r="L37" s="179"/>
      <c r="P37" s="27"/>
    </row>
    <row r="38" spans="1:16" ht="15.75" customHeight="1" x14ac:dyDescent="0.2">
      <c r="A38" s="88">
        <f t="shared" si="9"/>
        <v>28</v>
      </c>
      <c r="B38" s="124">
        <f t="shared" si="10"/>
        <v>1734748.3639579734</v>
      </c>
      <c r="C38" s="124">
        <f t="shared" si="4"/>
        <v>10047.08427458993</v>
      </c>
      <c r="D38" s="124">
        <f t="shared" si="5"/>
        <v>2617.5853462958639</v>
      </c>
      <c r="E38" s="124">
        <f t="shared" si="6"/>
        <v>12664.669620885794</v>
      </c>
      <c r="F38" s="124">
        <f t="shared" si="7"/>
        <v>1732130.7786116775</v>
      </c>
      <c r="G38" s="94">
        <f t="shared" si="8"/>
        <v>3.3333333333333335E-3</v>
      </c>
      <c r="H38" s="27"/>
      <c r="L38" s="179"/>
      <c r="P38" s="27"/>
    </row>
    <row r="39" spans="1:16" ht="15.75" customHeight="1" x14ac:dyDescent="0.2">
      <c r="A39" s="88">
        <f t="shared" si="9"/>
        <v>29</v>
      </c>
      <c r="B39" s="124">
        <f t="shared" si="10"/>
        <v>1732130.7786116775</v>
      </c>
      <c r="C39" s="124">
        <f t="shared" si="4"/>
        <v>10031.924092792633</v>
      </c>
      <c r="D39" s="124">
        <f t="shared" si="5"/>
        <v>2632.7455280931608</v>
      </c>
      <c r="E39" s="124">
        <f t="shared" si="6"/>
        <v>12664.669620885794</v>
      </c>
      <c r="F39" s="124">
        <f t="shared" si="7"/>
        <v>1729498.0330835844</v>
      </c>
      <c r="G39" s="94">
        <f t="shared" si="8"/>
        <v>3.3333333333333335E-3</v>
      </c>
      <c r="H39" s="27"/>
      <c r="L39" s="179"/>
      <c r="P39" s="27"/>
    </row>
    <row r="40" spans="1:16" ht="15.75" customHeight="1" x14ac:dyDescent="0.2">
      <c r="A40" s="88">
        <f t="shared" si="9"/>
        <v>30</v>
      </c>
      <c r="B40" s="124">
        <f t="shared" si="10"/>
        <v>1729498.0330835844</v>
      </c>
      <c r="C40" s="124">
        <f t="shared" si="4"/>
        <v>10016.67610827576</v>
      </c>
      <c r="D40" s="124">
        <f t="shared" si="5"/>
        <v>2647.9935126100336</v>
      </c>
      <c r="E40" s="124">
        <f t="shared" si="6"/>
        <v>12664.669620885794</v>
      </c>
      <c r="F40" s="124">
        <f t="shared" si="7"/>
        <v>1726850.0395709744</v>
      </c>
      <c r="G40" s="94">
        <f t="shared" si="8"/>
        <v>3.3333333333333335E-3</v>
      </c>
      <c r="H40" s="27"/>
      <c r="L40" s="179"/>
      <c r="P40" s="27"/>
    </row>
    <row r="41" spans="1:16" ht="15.75" customHeight="1" x14ac:dyDescent="0.2">
      <c r="A41" s="88">
        <f t="shared" si="9"/>
        <v>31</v>
      </c>
      <c r="B41" s="124">
        <f t="shared" si="10"/>
        <v>1726850.0395709744</v>
      </c>
      <c r="C41" s="124">
        <f t="shared" si="4"/>
        <v>10001.339812515229</v>
      </c>
      <c r="D41" s="124">
        <f t="shared" si="5"/>
        <v>2663.3298083705649</v>
      </c>
      <c r="E41" s="124">
        <f t="shared" si="6"/>
        <v>12664.669620885794</v>
      </c>
      <c r="F41" s="124">
        <f t="shared" si="7"/>
        <v>1724186.7097626037</v>
      </c>
      <c r="G41" s="94">
        <f t="shared" si="8"/>
        <v>3.3333333333333335E-3</v>
      </c>
      <c r="H41" s="27"/>
      <c r="L41" s="179"/>
      <c r="P41" s="27"/>
    </row>
    <row r="42" spans="1:16" ht="15.75" customHeight="1" x14ac:dyDescent="0.2">
      <c r="A42" s="88">
        <f t="shared" si="9"/>
        <v>32</v>
      </c>
      <c r="B42" s="124">
        <f t="shared" si="10"/>
        <v>1724186.7097626037</v>
      </c>
      <c r="C42" s="124">
        <f t="shared" si="4"/>
        <v>9985.9146940417468</v>
      </c>
      <c r="D42" s="124">
        <f t="shared" si="5"/>
        <v>2678.7549268440471</v>
      </c>
      <c r="E42" s="124">
        <f t="shared" si="6"/>
        <v>12664.669620885794</v>
      </c>
      <c r="F42" s="124">
        <f t="shared" si="7"/>
        <v>1721507.9548357597</v>
      </c>
      <c r="G42" s="94">
        <f t="shared" si="8"/>
        <v>3.3333333333333335E-3</v>
      </c>
      <c r="H42" s="27"/>
      <c r="L42" s="179"/>
      <c r="P42" s="27"/>
    </row>
    <row r="43" spans="1:16" ht="15.75" customHeight="1" x14ac:dyDescent="0.2">
      <c r="A43" s="88">
        <f t="shared" si="9"/>
        <v>33</v>
      </c>
      <c r="B43" s="124">
        <f t="shared" si="10"/>
        <v>1721507.9548357597</v>
      </c>
      <c r="C43" s="124">
        <f t="shared" si="4"/>
        <v>9970.4002384237756</v>
      </c>
      <c r="D43" s="124">
        <f t="shared" si="5"/>
        <v>2694.2693824620183</v>
      </c>
      <c r="E43" s="124">
        <f t="shared" si="6"/>
        <v>12664.669620885794</v>
      </c>
      <c r="F43" s="124">
        <f t="shared" si="7"/>
        <v>1718813.6854532978</v>
      </c>
      <c r="G43" s="94">
        <f t="shared" si="8"/>
        <v>3.3333333333333335E-3</v>
      </c>
      <c r="H43" s="27"/>
      <c r="L43" s="179"/>
      <c r="P43" s="27"/>
    </row>
    <row r="44" spans="1:16" ht="15.75" customHeight="1" x14ac:dyDescent="0.2">
      <c r="A44" s="88">
        <f t="shared" si="9"/>
        <v>34</v>
      </c>
      <c r="B44" s="124">
        <f t="shared" si="10"/>
        <v>1718813.6854532978</v>
      </c>
      <c r="C44" s="124">
        <f t="shared" si="4"/>
        <v>9954.7959282503507</v>
      </c>
      <c r="D44" s="124">
        <f t="shared" si="5"/>
        <v>2709.8736926354431</v>
      </c>
      <c r="E44" s="124">
        <f t="shared" si="6"/>
        <v>12664.669620885794</v>
      </c>
      <c r="F44" s="124">
        <f t="shared" si="7"/>
        <v>1716103.8117606624</v>
      </c>
      <c r="G44" s="94">
        <f t="shared" si="8"/>
        <v>3.3333333333333335E-3</v>
      </c>
      <c r="H44" s="27"/>
      <c r="L44" s="179"/>
      <c r="P44" s="27"/>
    </row>
    <row r="45" spans="1:16" ht="15.75" customHeight="1" x14ac:dyDescent="0.2">
      <c r="A45" s="88">
        <f t="shared" si="9"/>
        <v>35</v>
      </c>
      <c r="B45" s="124">
        <f t="shared" si="10"/>
        <v>1716103.8117606624</v>
      </c>
      <c r="C45" s="124">
        <f t="shared" si="4"/>
        <v>9939.101243113837</v>
      </c>
      <c r="D45" s="124">
        <f t="shared" si="5"/>
        <v>2725.5683777719569</v>
      </c>
      <c r="E45" s="124">
        <f t="shared" si="6"/>
        <v>12664.669620885794</v>
      </c>
      <c r="F45" s="124">
        <f t="shared" si="7"/>
        <v>1713378.2433828905</v>
      </c>
      <c r="G45" s="94">
        <f t="shared" si="8"/>
        <v>3.3333333333333335E-3</v>
      </c>
      <c r="H45" s="27"/>
      <c r="L45" s="179"/>
      <c r="P45" s="27"/>
    </row>
    <row r="46" spans="1:16" ht="15.75" customHeight="1" x14ac:dyDescent="0.2">
      <c r="A46" s="88">
        <f t="shared" si="9"/>
        <v>36</v>
      </c>
      <c r="B46" s="124">
        <f t="shared" si="10"/>
        <v>1713378.2433828905</v>
      </c>
      <c r="C46" s="124">
        <f t="shared" si="4"/>
        <v>9923.3156595925739</v>
      </c>
      <c r="D46" s="124">
        <f t="shared" si="5"/>
        <v>2741.35396129322</v>
      </c>
      <c r="E46" s="124">
        <f t="shared" si="6"/>
        <v>12664.669620885794</v>
      </c>
      <c r="F46" s="124">
        <f t="shared" si="7"/>
        <v>1710636.8894215974</v>
      </c>
      <c r="G46" s="94">
        <f t="shared" si="8"/>
        <v>3.3333333333333335E-3</v>
      </c>
      <c r="H46" s="27"/>
      <c r="L46" s="179"/>
      <c r="P46" s="27"/>
    </row>
    <row r="47" spans="1:16" ht="15.75" customHeight="1" x14ac:dyDescent="0.2">
      <c r="A47" s="88">
        <f t="shared" si="9"/>
        <v>37</v>
      </c>
      <c r="B47" s="124">
        <f t="shared" si="10"/>
        <v>1710636.8894215974</v>
      </c>
      <c r="C47" s="124">
        <f t="shared" si="4"/>
        <v>9907.4386512334186</v>
      </c>
      <c r="D47" s="124">
        <f t="shared" si="5"/>
        <v>2757.2309696523753</v>
      </c>
      <c r="E47" s="124">
        <f t="shared" si="6"/>
        <v>12664.669620885794</v>
      </c>
      <c r="F47" s="124">
        <f t="shared" si="7"/>
        <v>1707879.6584519451</v>
      </c>
      <c r="G47" s="94">
        <f t="shared" si="8"/>
        <v>3.3333333333333335E-3</v>
      </c>
      <c r="H47" s="27"/>
      <c r="L47" s="179"/>
      <c r="P47" s="27"/>
    </row>
    <row r="48" spans="1:16" ht="15.75" customHeight="1" x14ac:dyDescent="0.2">
      <c r="A48" s="88">
        <f t="shared" si="9"/>
        <v>38</v>
      </c>
      <c r="B48" s="124">
        <f t="shared" si="10"/>
        <v>1707879.6584519451</v>
      </c>
      <c r="C48" s="124">
        <f t="shared" si="4"/>
        <v>9891.4696885341818</v>
      </c>
      <c r="D48" s="124">
        <f t="shared" si="5"/>
        <v>2773.199932351612</v>
      </c>
      <c r="E48" s="124">
        <f t="shared" si="6"/>
        <v>12664.669620885794</v>
      </c>
      <c r="F48" s="124">
        <f t="shared" si="7"/>
        <v>1705106.4585195933</v>
      </c>
      <c r="G48" s="94">
        <f t="shared" si="8"/>
        <v>3.3333333333333335E-3</v>
      </c>
      <c r="H48" s="27"/>
      <c r="L48" s="179"/>
      <c r="P48" s="27"/>
    </row>
    <row r="49" spans="1:16" ht="15.75" customHeight="1" x14ac:dyDescent="0.2">
      <c r="A49" s="88">
        <f t="shared" si="9"/>
        <v>39</v>
      </c>
      <c r="B49" s="124">
        <f t="shared" si="10"/>
        <v>1705106.4585195933</v>
      </c>
      <c r="C49" s="124">
        <f t="shared" si="4"/>
        <v>9875.4082389259802</v>
      </c>
      <c r="D49" s="124">
        <f t="shared" si="5"/>
        <v>2789.2613819598137</v>
      </c>
      <c r="E49" s="124">
        <f t="shared" si="6"/>
        <v>12664.669620885794</v>
      </c>
      <c r="F49" s="124">
        <f t="shared" si="7"/>
        <v>1702317.1971376336</v>
      </c>
      <c r="G49" s="94">
        <f t="shared" si="8"/>
        <v>3.3333333333333335E-3</v>
      </c>
      <c r="H49" s="27"/>
      <c r="L49" s="179"/>
      <c r="P49" s="27"/>
    </row>
    <row r="50" spans="1:16" ht="15.75" customHeight="1" x14ac:dyDescent="0.2">
      <c r="A50" s="88">
        <f t="shared" si="9"/>
        <v>40</v>
      </c>
      <c r="B50" s="124">
        <f t="shared" si="10"/>
        <v>1702317.1971376336</v>
      </c>
      <c r="C50" s="124">
        <f t="shared" si="4"/>
        <v>9859.2537667554625</v>
      </c>
      <c r="D50" s="124">
        <f t="shared" si="5"/>
        <v>2805.4158541303314</v>
      </c>
      <c r="E50" s="124">
        <f t="shared" si="6"/>
        <v>12664.669620885794</v>
      </c>
      <c r="F50" s="124">
        <f t="shared" si="7"/>
        <v>1699511.7812835032</v>
      </c>
      <c r="G50" s="94">
        <f t="shared" si="8"/>
        <v>3.3333333333333335E-3</v>
      </c>
      <c r="H50" s="27"/>
      <c r="L50" s="179"/>
      <c r="P50" s="27"/>
    </row>
    <row r="51" spans="1:16" ht="15.75" customHeight="1" x14ac:dyDescent="0.2">
      <c r="A51" s="88">
        <f t="shared" si="9"/>
        <v>41</v>
      </c>
      <c r="B51" s="124">
        <f t="shared" si="10"/>
        <v>1699511.7812835032</v>
      </c>
      <c r="C51" s="124">
        <f t="shared" si="4"/>
        <v>9843.0057332669567</v>
      </c>
      <c r="D51" s="124">
        <f t="shared" si="5"/>
        <v>2821.6638876188372</v>
      </c>
      <c r="E51" s="124">
        <f t="shared" si="6"/>
        <v>12664.669620885794</v>
      </c>
      <c r="F51" s="124">
        <f t="shared" si="7"/>
        <v>1696690.1173958844</v>
      </c>
      <c r="G51" s="94">
        <f t="shared" si="8"/>
        <v>3.3333333333333335E-3</v>
      </c>
      <c r="H51" s="27"/>
      <c r="L51" s="179"/>
      <c r="P51" s="27"/>
    </row>
    <row r="52" spans="1:16" ht="15.75" customHeight="1" x14ac:dyDescent="0.2">
      <c r="A52" s="88">
        <f t="shared" si="9"/>
        <v>42</v>
      </c>
      <c r="B52" s="124">
        <f t="shared" si="10"/>
        <v>1696690.1173958844</v>
      </c>
      <c r="C52" s="124">
        <f t="shared" si="4"/>
        <v>9826.663596584498</v>
      </c>
      <c r="D52" s="124">
        <f t="shared" si="5"/>
        <v>2838.0060243012958</v>
      </c>
      <c r="E52" s="124">
        <f t="shared" si="6"/>
        <v>12664.669620885794</v>
      </c>
      <c r="F52" s="124">
        <f t="shared" si="7"/>
        <v>1693852.1113715831</v>
      </c>
      <c r="G52" s="94">
        <f t="shared" si="8"/>
        <v>3.3333333333333335E-3</v>
      </c>
      <c r="H52" s="27"/>
      <c r="L52" s="179"/>
      <c r="P52" s="27"/>
    </row>
    <row r="53" spans="1:16" ht="15.75" customHeight="1" x14ac:dyDescent="0.2">
      <c r="A53" s="88">
        <f t="shared" si="9"/>
        <v>43</v>
      </c>
      <c r="B53" s="124">
        <f t="shared" si="10"/>
        <v>1693852.1113715831</v>
      </c>
      <c r="C53" s="124">
        <f t="shared" si="4"/>
        <v>9810.2268116937539</v>
      </c>
      <c r="D53" s="124">
        <f t="shared" si="5"/>
        <v>2854.4428091920399</v>
      </c>
      <c r="E53" s="124">
        <f t="shared" si="6"/>
        <v>12664.669620885794</v>
      </c>
      <c r="F53" s="124">
        <f t="shared" si="7"/>
        <v>1690997.6685623911</v>
      </c>
      <c r="G53" s="94">
        <f t="shared" si="8"/>
        <v>3.3333333333333335E-3</v>
      </c>
      <c r="H53" s="27"/>
      <c r="L53" s="179"/>
      <c r="P53" s="27"/>
    </row>
    <row r="54" spans="1:16" ht="15.75" customHeight="1" x14ac:dyDescent="0.2">
      <c r="A54" s="88">
        <f t="shared" si="9"/>
        <v>44</v>
      </c>
      <c r="B54" s="124">
        <f t="shared" si="10"/>
        <v>1690997.6685623911</v>
      </c>
      <c r="C54" s="124">
        <f t="shared" si="4"/>
        <v>9793.6948304238485</v>
      </c>
      <c r="D54" s="124">
        <f t="shared" si="5"/>
        <v>2870.9747904619453</v>
      </c>
      <c r="E54" s="124">
        <f t="shared" si="6"/>
        <v>12664.669620885794</v>
      </c>
      <c r="F54" s="124">
        <f t="shared" si="7"/>
        <v>1688126.693771929</v>
      </c>
      <c r="G54" s="94">
        <f t="shared" si="8"/>
        <v>3.3333333333333335E-3</v>
      </c>
      <c r="H54" s="27"/>
      <c r="L54" s="179"/>
      <c r="P54" s="27"/>
    </row>
    <row r="55" spans="1:16" ht="15.75" customHeight="1" x14ac:dyDescent="0.2">
      <c r="A55" s="88">
        <f t="shared" si="9"/>
        <v>45</v>
      </c>
      <c r="B55" s="124">
        <f t="shared" si="10"/>
        <v>1688126.693771929</v>
      </c>
      <c r="C55" s="124">
        <f t="shared" si="4"/>
        <v>9777.0671014290892</v>
      </c>
      <c r="D55" s="124">
        <f t="shared" si="5"/>
        <v>2887.6025194567046</v>
      </c>
      <c r="E55" s="124">
        <f t="shared" si="6"/>
        <v>12664.669620885794</v>
      </c>
      <c r="F55" s="124">
        <f t="shared" si="7"/>
        <v>1685239.0912524723</v>
      </c>
      <c r="G55" s="94">
        <f t="shared" si="8"/>
        <v>3.3333333333333335E-3</v>
      </c>
      <c r="H55" s="27"/>
      <c r="L55" s="179"/>
      <c r="P55" s="27"/>
    </row>
    <row r="56" spans="1:16" ht="15.75" customHeight="1" x14ac:dyDescent="0.2">
      <c r="A56" s="88">
        <f t="shared" si="9"/>
        <v>46</v>
      </c>
      <c r="B56" s="124">
        <f t="shared" si="10"/>
        <v>1685239.0912524723</v>
      </c>
      <c r="C56" s="124">
        <f t="shared" si="4"/>
        <v>9760.3430701705693</v>
      </c>
      <c r="D56" s="124">
        <f t="shared" si="5"/>
        <v>2904.3265507152246</v>
      </c>
      <c r="E56" s="124">
        <f t="shared" si="6"/>
        <v>12664.669620885794</v>
      </c>
      <c r="F56" s="124">
        <f t="shared" si="7"/>
        <v>1682334.7647017571</v>
      </c>
      <c r="G56" s="94">
        <f t="shared" si="8"/>
        <v>3.3333333333333335E-3</v>
      </c>
      <c r="H56" s="27"/>
      <c r="L56" s="179"/>
      <c r="P56" s="27"/>
    </row>
    <row r="57" spans="1:16" ht="15.75" customHeight="1" x14ac:dyDescent="0.2">
      <c r="A57" s="88">
        <f t="shared" si="9"/>
        <v>47</v>
      </c>
      <c r="B57" s="124">
        <f t="shared" si="10"/>
        <v>1682334.7647017571</v>
      </c>
      <c r="C57" s="124">
        <f t="shared" si="4"/>
        <v>9743.5221788976778</v>
      </c>
      <c r="D57" s="124">
        <f t="shared" si="5"/>
        <v>2921.147441988116</v>
      </c>
      <c r="E57" s="124">
        <f t="shared" si="6"/>
        <v>12664.669620885794</v>
      </c>
      <c r="F57" s="124">
        <f t="shared" si="7"/>
        <v>1679413.617259769</v>
      </c>
      <c r="G57" s="94">
        <f t="shared" si="8"/>
        <v>3.3333333333333335E-3</v>
      </c>
      <c r="H57" s="27"/>
      <c r="L57" s="179"/>
      <c r="P57" s="27"/>
    </row>
    <row r="58" spans="1:16" ht="15.75" customHeight="1" x14ac:dyDescent="0.2">
      <c r="A58" s="88">
        <f t="shared" si="9"/>
        <v>48</v>
      </c>
      <c r="B58" s="124">
        <f t="shared" si="10"/>
        <v>1679413.617259769</v>
      </c>
      <c r="C58" s="124">
        <f t="shared" si="4"/>
        <v>9726.6038666294971</v>
      </c>
      <c r="D58" s="124">
        <f t="shared" si="5"/>
        <v>2938.0657542562967</v>
      </c>
      <c r="E58" s="124">
        <f t="shared" si="6"/>
        <v>12664.669620885794</v>
      </c>
      <c r="F58" s="124">
        <f t="shared" si="7"/>
        <v>1676475.5515055128</v>
      </c>
      <c r="G58" s="94">
        <f t="shared" si="8"/>
        <v>3.3333333333333335E-3</v>
      </c>
      <c r="H58" s="27"/>
      <c r="L58" s="179"/>
      <c r="P58" s="27"/>
    </row>
    <row r="59" spans="1:16" ht="15.75" customHeight="1" x14ac:dyDescent="0.2">
      <c r="A59" s="88">
        <f t="shared" si="9"/>
        <v>49</v>
      </c>
      <c r="B59" s="124">
        <f t="shared" si="10"/>
        <v>1676475.5515055128</v>
      </c>
      <c r="C59" s="124">
        <f t="shared" si="4"/>
        <v>9709.5875691360961</v>
      </c>
      <c r="D59" s="124">
        <f t="shared" si="5"/>
        <v>2955.0820517496977</v>
      </c>
      <c r="E59" s="124">
        <f t="shared" si="6"/>
        <v>12664.669620885794</v>
      </c>
      <c r="F59" s="124">
        <f t="shared" si="7"/>
        <v>1673520.469453763</v>
      </c>
      <c r="G59" s="94">
        <f t="shared" si="8"/>
        <v>3.3333333333333335E-3</v>
      </c>
      <c r="H59" s="27"/>
      <c r="L59" s="179"/>
      <c r="P59" s="27"/>
    </row>
    <row r="60" spans="1:16" ht="15.75" customHeight="1" x14ac:dyDescent="0.2">
      <c r="A60" s="88">
        <f t="shared" si="9"/>
        <v>50</v>
      </c>
      <c r="B60" s="124">
        <f t="shared" si="10"/>
        <v>1673520.469453763</v>
      </c>
      <c r="C60" s="124">
        <f t="shared" si="4"/>
        <v>9692.472718919711</v>
      </c>
      <c r="D60" s="124">
        <f t="shared" si="5"/>
        <v>2972.1969019660828</v>
      </c>
      <c r="E60" s="124">
        <f t="shared" si="6"/>
        <v>12664.669620885794</v>
      </c>
      <c r="F60" s="124">
        <f t="shared" si="7"/>
        <v>1670548.2725517969</v>
      </c>
      <c r="G60" s="94">
        <f t="shared" si="8"/>
        <v>3.3333333333333335E-3</v>
      </c>
      <c r="H60" s="27"/>
      <c r="L60" s="179"/>
      <c r="P60" s="27"/>
    </row>
    <row r="61" spans="1:16" ht="15.75" customHeight="1" x14ac:dyDescent="0.2">
      <c r="A61" s="88">
        <f t="shared" si="9"/>
        <v>51</v>
      </c>
      <c r="B61" s="124">
        <f t="shared" si="10"/>
        <v>1670548.2725517969</v>
      </c>
      <c r="C61" s="124">
        <f t="shared" si="4"/>
        <v>9675.2587451958243</v>
      </c>
      <c r="D61" s="124">
        <f t="shared" si="5"/>
        <v>2989.4108756899695</v>
      </c>
      <c r="E61" s="124">
        <f t="shared" si="6"/>
        <v>12664.669620885794</v>
      </c>
      <c r="F61" s="124">
        <f t="shared" si="7"/>
        <v>1667558.8616761069</v>
      </c>
      <c r="G61" s="94">
        <f t="shared" si="8"/>
        <v>3.3333333333333335E-3</v>
      </c>
      <c r="H61" s="27"/>
      <c r="L61" s="179"/>
      <c r="P61" s="27"/>
    </row>
    <row r="62" spans="1:16" ht="15.75" customHeight="1" x14ac:dyDescent="0.2">
      <c r="A62" s="88">
        <f t="shared" si="9"/>
        <v>52</v>
      </c>
      <c r="B62" s="124">
        <f t="shared" si="10"/>
        <v>1667558.8616761069</v>
      </c>
      <c r="C62" s="124">
        <f t="shared" si="4"/>
        <v>9657.9450738741198</v>
      </c>
      <c r="D62" s="124">
        <f t="shared" si="5"/>
        <v>3006.7245470116741</v>
      </c>
      <c r="E62" s="124">
        <f t="shared" si="6"/>
        <v>12664.669620885794</v>
      </c>
      <c r="F62" s="124">
        <f t="shared" si="7"/>
        <v>1664552.1371290952</v>
      </c>
      <c r="G62" s="94">
        <f t="shared" si="8"/>
        <v>3.3333333333333335E-3</v>
      </c>
      <c r="H62" s="27"/>
      <c r="L62" s="179"/>
      <c r="P62" s="27"/>
    </row>
    <row r="63" spans="1:16" ht="15.75" customHeight="1" x14ac:dyDescent="0.2">
      <c r="A63" s="88">
        <f t="shared" si="9"/>
        <v>53</v>
      </c>
      <c r="B63" s="124">
        <f t="shared" si="10"/>
        <v>1664552.1371290952</v>
      </c>
      <c r="C63" s="124">
        <f t="shared" si="4"/>
        <v>9640.5311275393433</v>
      </c>
      <c r="D63" s="124">
        <f t="shared" si="5"/>
        <v>3024.1384933464506</v>
      </c>
      <c r="E63" s="124">
        <f t="shared" si="6"/>
        <v>12664.669620885794</v>
      </c>
      <c r="F63" s="124">
        <f t="shared" si="7"/>
        <v>1661527.9986357486</v>
      </c>
      <c r="G63" s="94">
        <f t="shared" si="8"/>
        <v>3.3333333333333335E-3</v>
      </c>
      <c r="H63" s="27"/>
      <c r="L63" s="179"/>
      <c r="P63" s="27"/>
    </row>
    <row r="64" spans="1:16" ht="15.75" customHeight="1" x14ac:dyDescent="0.2">
      <c r="A64" s="88">
        <f t="shared" si="9"/>
        <v>54</v>
      </c>
      <c r="B64" s="124">
        <f t="shared" si="10"/>
        <v>1661527.9986357486</v>
      </c>
      <c r="C64" s="124">
        <f t="shared" si="4"/>
        <v>9623.0163254320451</v>
      </c>
      <c r="D64" s="124">
        <f t="shared" si="5"/>
        <v>3041.6532954537488</v>
      </c>
      <c r="E64" s="124">
        <f t="shared" si="6"/>
        <v>12664.669620885794</v>
      </c>
      <c r="F64" s="124">
        <f t="shared" si="7"/>
        <v>1658486.345340295</v>
      </c>
      <c r="G64" s="94">
        <f t="shared" si="8"/>
        <v>3.3333333333333335E-3</v>
      </c>
      <c r="H64" s="27"/>
      <c r="L64" s="179"/>
      <c r="P64" s="27"/>
    </row>
    <row r="65" spans="1:16" ht="15.75" customHeight="1" x14ac:dyDescent="0.2">
      <c r="A65" s="88">
        <f t="shared" si="9"/>
        <v>55</v>
      </c>
      <c r="B65" s="124">
        <f t="shared" si="10"/>
        <v>1658486.345340295</v>
      </c>
      <c r="C65" s="124">
        <f t="shared" si="4"/>
        <v>9605.4000834292092</v>
      </c>
      <c r="D65" s="124">
        <f t="shared" si="5"/>
        <v>3059.2695374565847</v>
      </c>
      <c r="E65" s="124">
        <f t="shared" si="6"/>
        <v>12664.669620885794</v>
      </c>
      <c r="F65" s="124">
        <f t="shared" si="7"/>
        <v>1655427.0758028384</v>
      </c>
      <c r="G65" s="94">
        <f t="shared" si="8"/>
        <v>3.3333333333333335E-3</v>
      </c>
      <c r="H65" s="27"/>
      <c r="L65" s="179"/>
      <c r="P65" s="27"/>
    </row>
    <row r="66" spans="1:16" ht="15.75" customHeight="1" x14ac:dyDescent="0.2">
      <c r="A66" s="88">
        <f t="shared" si="9"/>
        <v>56</v>
      </c>
      <c r="B66" s="124">
        <f t="shared" si="10"/>
        <v>1655427.0758028384</v>
      </c>
      <c r="C66" s="124">
        <f t="shared" si="4"/>
        <v>9587.6818140247724</v>
      </c>
      <c r="D66" s="124">
        <f t="shared" si="5"/>
        <v>3076.9878068610215</v>
      </c>
      <c r="E66" s="124">
        <f t="shared" si="6"/>
        <v>12664.669620885794</v>
      </c>
      <c r="F66" s="124">
        <f t="shared" si="7"/>
        <v>1652350.0879959774</v>
      </c>
      <c r="G66" s="94">
        <f t="shared" si="8"/>
        <v>3.3333333333333335E-3</v>
      </c>
      <c r="H66" s="27"/>
      <c r="L66" s="179"/>
      <c r="P66" s="27"/>
    </row>
    <row r="67" spans="1:16" ht="15.75" customHeight="1" x14ac:dyDescent="0.2">
      <c r="A67" s="88">
        <f t="shared" si="9"/>
        <v>57</v>
      </c>
      <c r="B67" s="124">
        <f t="shared" si="10"/>
        <v>1652350.0879959774</v>
      </c>
      <c r="C67" s="124">
        <f t="shared" si="4"/>
        <v>9569.860926310037</v>
      </c>
      <c r="D67" s="124">
        <f t="shared" si="5"/>
        <v>3094.8086945757568</v>
      </c>
      <c r="E67" s="124">
        <f t="shared" si="6"/>
        <v>12664.669620885794</v>
      </c>
      <c r="F67" s="124">
        <f t="shared" si="7"/>
        <v>1649255.2793014017</v>
      </c>
      <c r="G67" s="94">
        <f t="shared" si="8"/>
        <v>3.3333333333333335E-3</v>
      </c>
      <c r="H67" s="27"/>
      <c r="L67" s="179"/>
      <c r="P67" s="27"/>
    </row>
    <row r="68" spans="1:16" ht="15.75" customHeight="1" x14ac:dyDescent="0.2">
      <c r="A68" s="88">
        <f t="shared" si="9"/>
        <v>58</v>
      </c>
      <c r="B68" s="124">
        <f t="shared" si="10"/>
        <v>1649255.2793014017</v>
      </c>
      <c r="C68" s="124">
        <f t="shared" si="4"/>
        <v>9551.9368259539533</v>
      </c>
      <c r="D68" s="124">
        <f t="shared" si="5"/>
        <v>3112.7327949318405</v>
      </c>
      <c r="E68" s="124">
        <f t="shared" si="6"/>
        <v>12664.669620885794</v>
      </c>
      <c r="F68" s="124">
        <f t="shared" si="7"/>
        <v>1646142.5465064698</v>
      </c>
      <c r="G68" s="94">
        <f t="shared" si="8"/>
        <v>3.3333333333333335E-3</v>
      </c>
      <c r="H68" s="27"/>
      <c r="L68" s="179"/>
      <c r="P68" s="27"/>
    </row>
    <row r="69" spans="1:16" ht="15.75" customHeight="1" x14ac:dyDescent="0.2">
      <c r="A69" s="88">
        <f t="shared" si="9"/>
        <v>59</v>
      </c>
      <c r="B69" s="124">
        <f t="shared" si="10"/>
        <v>1646142.5465064698</v>
      </c>
      <c r="C69" s="124">
        <f t="shared" si="4"/>
        <v>9533.908915183305</v>
      </c>
      <c r="D69" s="124">
        <f t="shared" si="5"/>
        <v>3130.7607057024888</v>
      </c>
      <c r="E69" s="124">
        <f t="shared" si="6"/>
        <v>12664.669620885794</v>
      </c>
      <c r="F69" s="124">
        <f t="shared" si="7"/>
        <v>1643011.7858007674</v>
      </c>
      <c r="G69" s="94">
        <f t="shared" si="8"/>
        <v>3.3333333333333335E-3</v>
      </c>
      <c r="H69" s="27"/>
      <c r="L69" s="179"/>
      <c r="P69" s="27"/>
    </row>
    <row r="70" spans="1:16" ht="15.75" customHeight="1" x14ac:dyDescent="0.2">
      <c r="A70" s="88">
        <f t="shared" si="9"/>
        <v>60</v>
      </c>
      <c r="B70" s="124">
        <f t="shared" si="10"/>
        <v>1643011.7858007674</v>
      </c>
      <c r="C70" s="124">
        <f t="shared" si="4"/>
        <v>9515.7765927627788</v>
      </c>
      <c r="D70" s="124">
        <f t="shared" si="5"/>
        <v>3148.893028123015</v>
      </c>
      <c r="E70" s="124">
        <f t="shared" si="6"/>
        <v>12664.669620885794</v>
      </c>
      <c r="F70" s="124">
        <f t="shared" si="7"/>
        <v>1639862.8927726443</v>
      </c>
      <c r="G70" s="94">
        <f t="shared" si="8"/>
        <v>3.3333333333333335E-3</v>
      </c>
      <c r="H70" s="27"/>
      <c r="L70" s="179"/>
      <c r="P70" s="27"/>
    </row>
    <row r="71" spans="1:16" ht="15.75" customHeight="1" x14ac:dyDescent="0.2">
      <c r="A71" s="88">
        <f t="shared" si="9"/>
        <v>61</v>
      </c>
      <c r="B71" s="124">
        <f t="shared" si="10"/>
        <v>1639862.8927726443</v>
      </c>
      <c r="C71" s="124">
        <f t="shared" si="4"/>
        <v>9497.5392539748991</v>
      </c>
      <c r="D71" s="124">
        <f t="shared" si="5"/>
        <v>3167.1303669108947</v>
      </c>
      <c r="E71" s="124">
        <f t="shared" si="6"/>
        <v>12664.669620885794</v>
      </c>
      <c r="F71" s="124">
        <f t="shared" si="7"/>
        <v>1636695.7624057333</v>
      </c>
      <c r="G71" s="94">
        <f t="shared" si="8"/>
        <v>3.3333333333333335E-3</v>
      </c>
      <c r="H71" s="27"/>
      <c r="L71" s="179"/>
      <c r="P71" s="27"/>
    </row>
    <row r="72" spans="1:16" ht="15.75" customHeight="1" x14ac:dyDescent="0.2">
      <c r="A72" s="88">
        <f t="shared" si="9"/>
        <v>62</v>
      </c>
      <c r="B72" s="124">
        <f t="shared" si="10"/>
        <v>1636695.7624057333</v>
      </c>
      <c r="C72" s="124">
        <f t="shared" si="4"/>
        <v>9479.1962905998735</v>
      </c>
      <c r="D72" s="124">
        <f t="shared" si="5"/>
        <v>3185.4733302859204</v>
      </c>
      <c r="E72" s="124">
        <f t="shared" si="6"/>
        <v>12664.669620885794</v>
      </c>
      <c r="F72" s="124">
        <f t="shared" si="7"/>
        <v>1633510.2890754475</v>
      </c>
      <c r="G72" s="94">
        <f t="shared" si="8"/>
        <v>3.3333333333333335E-3</v>
      </c>
      <c r="H72" s="27"/>
      <c r="L72" s="179"/>
      <c r="P72" s="27"/>
    </row>
    <row r="73" spans="1:16" ht="15.75" customHeight="1" x14ac:dyDescent="0.2">
      <c r="A73" s="88">
        <f t="shared" si="9"/>
        <v>63</v>
      </c>
      <c r="B73" s="124">
        <f t="shared" si="10"/>
        <v>1633510.2890754475</v>
      </c>
      <c r="C73" s="124">
        <f t="shared" si="4"/>
        <v>9460.7470908953019</v>
      </c>
      <c r="D73" s="124">
        <f t="shared" si="5"/>
        <v>3203.922529990492</v>
      </c>
      <c r="E73" s="124">
        <f t="shared" si="6"/>
        <v>12664.669620885794</v>
      </c>
      <c r="F73" s="124">
        <f t="shared" si="7"/>
        <v>1630306.3665454569</v>
      </c>
      <c r="G73" s="94">
        <f t="shared" si="8"/>
        <v>3.3333333333333335E-3</v>
      </c>
      <c r="H73" s="27"/>
      <c r="L73" s="179"/>
      <c r="P73" s="27"/>
    </row>
    <row r="74" spans="1:16" ht="15.75" customHeight="1" x14ac:dyDescent="0.2">
      <c r="A74" s="88">
        <f t="shared" si="9"/>
        <v>64</v>
      </c>
      <c r="B74" s="124">
        <f t="shared" si="10"/>
        <v>1630306.3665454569</v>
      </c>
      <c r="C74" s="124">
        <f t="shared" si="4"/>
        <v>9442.1910395757714</v>
      </c>
      <c r="D74" s="124">
        <f t="shared" si="5"/>
        <v>3222.4785813100225</v>
      </c>
      <c r="E74" s="124">
        <f t="shared" si="6"/>
        <v>12664.669620885794</v>
      </c>
      <c r="F74" s="124">
        <f t="shared" si="7"/>
        <v>1627083.8879641469</v>
      </c>
      <c r="G74" s="94">
        <f t="shared" si="8"/>
        <v>3.3333333333333335E-3</v>
      </c>
      <c r="H74" s="27"/>
      <c r="L74" s="179"/>
      <c r="P74" s="27"/>
    </row>
    <row r="75" spans="1:16" ht="15.75" customHeight="1" x14ac:dyDescent="0.2">
      <c r="A75" s="88">
        <f t="shared" si="9"/>
        <v>65</v>
      </c>
      <c r="B75" s="124">
        <f t="shared" si="10"/>
        <v>1627083.8879641469</v>
      </c>
      <c r="C75" s="124">
        <f t="shared" si="4"/>
        <v>9423.5275177923522</v>
      </c>
      <c r="D75" s="124">
        <f t="shared" si="5"/>
        <v>3241.1421030934416</v>
      </c>
      <c r="E75" s="124">
        <f t="shared" si="6"/>
        <v>12664.669620885794</v>
      </c>
      <c r="F75" s="124">
        <f t="shared" si="7"/>
        <v>1623842.7458610535</v>
      </c>
      <c r="G75" s="94">
        <f t="shared" si="8"/>
        <v>3.3333333333333335E-3</v>
      </c>
      <c r="H75" s="27"/>
      <c r="L75" s="179"/>
      <c r="P75" s="27"/>
    </row>
    <row r="76" spans="1:16" ht="15.75" customHeight="1" x14ac:dyDescent="0.2">
      <c r="A76" s="88">
        <f t="shared" si="9"/>
        <v>66</v>
      </c>
      <c r="B76" s="124">
        <f t="shared" si="10"/>
        <v>1623842.7458610535</v>
      </c>
      <c r="C76" s="124">
        <f t="shared" si="4"/>
        <v>9404.7559031119363</v>
      </c>
      <c r="D76" s="124">
        <f t="shared" si="5"/>
        <v>3259.9137177738576</v>
      </c>
      <c r="E76" s="124">
        <f t="shared" si="6"/>
        <v>12664.669620885794</v>
      </c>
      <c r="F76" s="124">
        <f t="shared" si="7"/>
        <v>1620582.8321432797</v>
      </c>
      <c r="G76" s="94">
        <f t="shared" si="8"/>
        <v>3.3333333333333335E-3</v>
      </c>
      <c r="H76" s="27"/>
      <c r="L76" s="179"/>
      <c r="P76" s="27"/>
    </row>
    <row r="77" spans="1:16" ht="15.75" customHeight="1" x14ac:dyDescent="0.2">
      <c r="A77" s="88">
        <f t="shared" si="9"/>
        <v>67</v>
      </c>
      <c r="B77" s="124">
        <f t="shared" si="10"/>
        <v>1620582.8321432797</v>
      </c>
      <c r="C77" s="124">
        <f t="shared" si="4"/>
        <v>9385.8755694964948</v>
      </c>
      <c r="D77" s="124">
        <f t="shared" si="5"/>
        <v>3278.7940513892991</v>
      </c>
      <c r="E77" s="124">
        <f t="shared" si="6"/>
        <v>12664.669620885794</v>
      </c>
      <c r="F77" s="124">
        <f t="shared" si="7"/>
        <v>1617304.0380918905</v>
      </c>
      <c r="G77" s="94">
        <f t="shared" si="8"/>
        <v>3.3333333333333335E-3</v>
      </c>
      <c r="H77" s="27"/>
      <c r="L77" s="179"/>
      <c r="P77" s="27"/>
    </row>
    <row r="78" spans="1:16" ht="15.75" customHeight="1" x14ac:dyDescent="0.2">
      <c r="A78" s="88">
        <f t="shared" si="9"/>
        <v>68</v>
      </c>
      <c r="B78" s="124">
        <f t="shared" si="10"/>
        <v>1617304.0380918905</v>
      </c>
      <c r="C78" s="124">
        <f t="shared" si="4"/>
        <v>9366.8858872822002</v>
      </c>
      <c r="D78" s="124">
        <f t="shared" si="5"/>
        <v>3297.7837336035936</v>
      </c>
      <c r="E78" s="124">
        <f t="shared" si="6"/>
        <v>12664.669620885794</v>
      </c>
      <c r="F78" s="124">
        <f t="shared" si="7"/>
        <v>1614006.254358287</v>
      </c>
      <c r="G78" s="94">
        <f t="shared" si="8"/>
        <v>3.3333333333333335E-3</v>
      </c>
      <c r="H78" s="27"/>
      <c r="L78" s="179"/>
      <c r="P78" s="27"/>
    </row>
    <row r="79" spans="1:16" ht="15.75" customHeight="1" x14ac:dyDescent="0.2">
      <c r="A79" s="88">
        <f t="shared" si="9"/>
        <v>69</v>
      </c>
      <c r="B79" s="124">
        <f t="shared" si="10"/>
        <v>1614006.254358287</v>
      </c>
      <c r="C79" s="124">
        <f t="shared" si="4"/>
        <v>9347.7862231584131</v>
      </c>
      <c r="D79" s="124">
        <f t="shared" si="5"/>
        <v>3316.8833977273807</v>
      </c>
      <c r="E79" s="124">
        <f t="shared" si="6"/>
        <v>12664.669620885794</v>
      </c>
      <c r="F79" s="124">
        <f t="shared" si="7"/>
        <v>1610689.3709605597</v>
      </c>
      <c r="G79" s="94">
        <f t="shared" si="8"/>
        <v>3.3333333333333335E-3</v>
      </c>
      <c r="H79" s="27"/>
      <c r="L79" s="179"/>
      <c r="P79" s="27"/>
    </row>
    <row r="80" spans="1:16" ht="15.75" customHeight="1" x14ac:dyDescent="0.2">
      <c r="A80" s="88">
        <f t="shared" si="9"/>
        <v>70</v>
      </c>
      <c r="B80" s="124">
        <f t="shared" si="10"/>
        <v>1610689.3709605597</v>
      </c>
      <c r="C80" s="124">
        <f t="shared" si="4"/>
        <v>9328.5759401465748</v>
      </c>
      <c r="D80" s="124">
        <f t="shared" si="5"/>
        <v>3336.0936807392191</v>
      </c>
      <c r="E80" s="124">
        <f t="shared" si="6"/>
        <v>12664.669620885794</v>
      </c>
      <c r="F80" s="124">
        <f t="shared" si="7"/>
        <v>1607353.2772798205</v>
      </c>
      <c r="G80" s="94">
        <f t="shared" si="8"/>
        <v>3.3333333333333335E-3</v>
      </c>
      <c r="H80" s="27"/>
      <c r="L80" s="179"/>
      <c r="P80" s="27"/>
    </row>
    <row r="81" spans="1:16" ht="15.75" customHeight="1" x14ac:dyDescent="0.2">
      <c r="A81" s="88">
        <f t="shared" si="9"/>
        <v>71</v>
      </c>
      <c r="B81" s="124">
        <f t="shared" si="10"/>
        <v>1607353.2772798205</v>
      </c>
      <c r="C81" s="124">
        <f t="shared" si="4"/>
        <v>9309.2543975789613</v>
      </c>
      <c r="D81" s="124">
        <f t="shared" si="5"/>
        <v>3355.4152233068326</v>
      </c>
      <c r="E81" s="124">
        <f t="shared" si="6"/>
        <v>12664.669620885794</v>
      </c>
      <c r="F81" s="124">
        <f t="shared" si="7"/>
        <v>1603997.8620565138</v>
      </c>
      <c r="G81" s="94">
        <f t="shared" si="8"/>
        <v>3.3333333333333335E-3</v>
      </c>
      <c r="H81" s="27"/>
      <c r="L81" s="179"/>
      <c r="P81" s="27"/>
    </row>
    <row r="82" spans="1:16" ht="15.75" customHeight="1" x14ac:dyDescent="0.2">
      <c r="A82" s="88">
        <f t="shared" si="9"/>
        <v>72</v>
      </c>
      <c r="B82" s="124">
        <f t="shared" si="10"/>
        <v>1603997.8620565138</v>
      </c>
      <c r="C82" s="124">
        <f t="shared" si="4"/>
        <v>9289.8209510773104</v>
      </c>
      <c r="D82" s="124">
        <f t="shared" si="5"/>
        <v>3374.8486698084835</v>
      </c>
      <c r="E82" s="124">
        <f t="shared" si="6"/>
        <v>12664.669620885794</v>
      </c>
      <c r="F82" s="124">
        <f t="shared" si="7"/>
        <v>1600623.0133867052</v>
      </c>
      <c r="G82" s="94">
        <f t="shared" si="8"/>
        <v>3.3333333333333335E-3</v>
      </c>
      <c r="H82" s="27"/>
      <c r="L82" s="179"/>
      <c r="P82" s="27"/>
    </row>
    <row r="83" spans="1:16" ht="15.75" customHeight="1" x14ac:dyDescent="0.2">
      <c r="A83" s="88">
        <f t="shared" si="9"/>
        <v>73</v>
      </c>
      <c r="B83" s="124">
        <f t="shared" si="10"/>
        <v>1600623.0133867052</v>
      </c>
      <c r="C83" s="124">
        <f t="shared" si="4"/>
        <v>9270.2749525313357</v>
      </c>
      <c r="D83" s="124">
        <f t="shared" si="5"/>
        <v>3394.3946683544582</v>
      </c>
      <c r="E83" s="124">
        <f t="shared" si="6"/>
        <v>12664.669620885794</v>
      </c>
      <c r="F83" s="124">
        <f t="shared" si="7"/>
        <v>1597228.6187183508</v>
      </c>
      <c r="G83" s="94">
        <f t="shared" si="8"/>
        <v>3.3333333333333335E-3</v>
      </c>
      <c r="H83" s="27"/>
      <c r="L83" s="179"/>
      <c r="P83" s="27"/>
    </row>
    <row r="84" spans="1:16" ht="15.75" customHeight="1" x14ac:dyDescent="0.2">
      <c r="A84" s="88">
        <f t="shared" si="9"/>
        <v>74</v>
      </c>
      <c r="B84" s="124">
        <f t="shared" si="10"/>
        <v>1597228.6187183508</v>
      </c>
      <c r="C84" s="124">
        <f t="shared" si="4"/>
        <v>9250.6157500771169</v>
      </c>
      <c r="D84" s="124">
        <f t="shared" si="5"/>
        <v>3414.0538708086769</v>
      </c>
      <c r="E84" s="124">
        <f t="shared" si="6"/>
        <v>12664.669620885794</v>
      </c>
      <c r="F84" s="124">
        <f t="shared" si="7"/>
        <v>1593814.5648475422</v>
      </c>
      <c r="G84" s="94">
        <f t="shared" si="8"/>
        <v>3.3333333333333335E-3</v>
      </c>
      <c r="H84" s="27"/>
      <c r="L84" s="179"/>
      <c r="P84" s="27"/>
    </row>
    <row r="85" spans="1:16" ht="15.75" customHeight="1" x14ac:dyDescent="0.2">
      <c r="A85" s="88">
        <f t="shared" si="9"/>
        <v>75</v>
      </c>
      <c r="B85" s="124">
        <f t="shared" si="10"/>
        <v>1593814.5648475422</v>
      </c>
      <c r="C85" s="124">
        <f t="shared" si="4"/>
        <v>9230.8426880753486</v>
      </c>
      <c r="D85" s="124">
        <f t="shared" si="5"/>
        <v>3433.8269328104452</v>
      </c>
      <c r="E85" s="124">
        <f t="shared" si="6"/>
        <v>12664.669620885794</v>
      </c>
      <c r="F85" s="124">
        <f t="shared" si="7"/>
        <v>1590380.7379147317</v>
      </c>
      <c r="G85" s="94">
        <f t="shared" si="8"/>
        <v>3.3333333333333335E-3</v>
      </c>
      <c r="H85" s="27"/>
      <c r="L85" s="179"/>
      <c r="P85" s="27"/>
    </row>
    <row r="86" spans="1:16" ht="15.75" customHeight="1" x14ac:dyDescent="0.2">
      <c r="A86" s="88">
        <f t="shared" si="9"/>
        <v>76</v>
      </c>
      <c r="B86" s="124">
        <f t="shared" si="10"/>
        <v>1590380.7379147317</v>
      </c>
      <c r="C86" s="124">
        <f t="shared" si="4"/>
        <v>9210.9551070894886</v>
      </c>
      <c r="D86" s="124">
        <f t="shared" si="5"/>
        <v>3453.7145137963053</v>
      </c>
      <c r="E86" s="124">
        <f t="shared" si="6"/>
        <v>12664.669620885794</v>
      </c>
      <c r="F86" s="124">
        <f t="shared" si="7"/>
        <v>1586927.0234009353</v>
      </c>
      <c r="G86" s="94">
        <f t="shared" si="8"/>
        <v>3.3333333333333335E-3</v>
      </c>
      <c r="H86" s="27"/>
      <c r="L86" s="179"/>
      <c r="P86" s="27"/>
    </row>
    <row r="87" spans="1:16" ht="15.75" customHeight="1" x14ac:dyDescent="0.2">
      <c r="A87" s="88">
        <f t="shared" si="9"/>
        <v>77</v>
      </c>
      <c r="B87" s="124">
        <f t="shared" si="10"/>
        <v>1586927.0234009353</v>
      </c>
      <c r="C87" s="124">
        <f t="shared" si="4"/>
        <v>9190.9523438637516</v>
      </c>
      <c r="D87" s="124">
        <f t="shared" si="5"/>
        <v>3473.7172770220423</v>
      </c>
      <c r="E87" s="124">
        <f t="shared" si="6"/>
        <v>12664.669620885794</v>
      </c>
      <c r="F87" s="124">
        <f t="shared" si="7"/>
        <v>1583453.3061239133</v>
      </c>
      <c r="G87" s="94">
        <f t="shared" si="8"/>
        <v>3.3333333333333335E-3</v>
      </c>
      <c r="H87" s="27"/>
      <c r="L87" s="179"/>
      <c r="P87" s="27"/>
    </row>
    <row r="88" spans="1:16" ht="15.75" customHeight="1" x14ac:dyDescent="0.2">
      <c r="A88" s="88">
        <f t="shared" si="9"/>
        <v>78</v>
      </c>
      <c r="B88" s="124">
        <f t="shared" si="10"/>
        <v>1583453.3061239133</v>
      </c>
      <c r="C88" s="124">
        <f t="shared" si="4"/>
        <v>9170.8337313009979</v>
      </c>
      <c r="D88" s="124">
        <f t="shared" si="5"/>
        <v>3493.835889584796</v>
      </c>
      <c r="E88" s="124">
        <f t="shared" si="6"/>
        <v>12664.669620885794</v>
      </c>
      <c r="F88" s="124">
        <f t="shared" si="7"/>
        <v>1579959.4702343284</v>
      </c>
      <c r="G88" s="94">
        <f t="shared" si="8"/>
        <v>3.3333333333333335E-3</v>
      </c>
      <c r="H88" s="27"/>
      <c r="L88" s="179"/>
      <c r="P88" s="27"/>
    </row>
    <row r="89" spans="1:16" ht="15.75" customHeight="1" x14ac:dyDescent="0.2">
      <c r="A89" s="88">
        <f t="shared" si="9"/>
        <v>79</v>
      </c>
      <c r="B89" s="124">
        <f t="shared" si="10"/>
        <v>1579959.4702343284</v>
      </c>
      <c r="C89" s="124">
        <f t="shared" si="4"/>
        <v>9150.5985984404851</v>
      </c>
      <c r="D89" s="124">
        <f t="shared" si="5"/>
        <v>3514.0710224453087</v>
      </c>
      <c r="E89" s="124">
        <f t="shared" si="6"/>
        <v>12664.669620885794</v>
      </c>
      <c r="F89" s="124">
        <f t="shared" si="7"/>
        <v>1576445.3992118831</v>
      </c>
      <c r="G89" s="94">
        <f t="shared" si="8"/>
        <v>3.3333333333333335E-3</v>
      </c>
      <c r="H89" s="27"/>
      <c r="L89" s="179"/>
      <c r="P89" s="27"/>
    </row>
    <row r="90" spans="1:16" ht="15.75" customHeight="1" x14ac:dyDescent="0.2">
      <c r="A90" s="88">
        <f t="shared" si="9"/>
        <v>80</v>
      </c>
      <c r="B90" s="124">
        <f t="shared" si="10"/>
        <v>1576445.3992118831</v>
      </c>
      <c r="C90" s="124">
        <f t="shared" si="4"/>
        <v>9130.2462704354894</v>
      </c>
      <c r="D90" s="124">
        <f t="shared" si="5"/>
        <v>3534.4233504503045</v>
      </c>
      <c r="E90" s="124">
        <f t="shared" si="6"/>
        <v>12664.669620885794</v>
      </c>
      <c r="F90" s="124">
        <f t="shared" si="7"/>
        <v>1572910.9758614327</v>
      </c>
      <c r="G90" s="94">
        <f t="shared" si="8"/>
        <v>3.3333333333333335E-3</v>
      </c>
      <c r="H90" s="27"/>
      <c r="L90" s="179"/>
      <c r="P90" s="27"/>
    </row>
    <row r="91" spans="1:16" ht="15.75" customHeight="1" x14ac:dyDescent="0.2">
      <c r="A91" s="88">
        <f t="shared" si="9"/>
        <v>81</v>
      </c>
      <c r="B91" s="124">
        <f t="shared" si="10"/>
        <v>1572910.9758614327</v>
      </c>
      <c r="C91" s="124">
        <f t="shared" si="4"/>
        <v>9109.7760685307985</v>
      </c>
      <c r="D91" s="124">
        <f t="shared" si="5"/>
        <v>3554.8935523549953</v>
      </c>
      <c r="E91" s="124">
        <f t="shared" si="6"/>
        <v>12664.669620885794</v>
      </c>
      <c r="F91" s="124">
        <f t="shared" si="7"/>
        <v>1569356.0823090777</v>
      </c>
      <c r="G91" s="94">
        <f t="shared" si="8"/>
        <v>3.3333333333333335E-3</v>
      </c>
      <c r="H91" s="27"/>
      <c r="L91" s="179"/>
      <c r="P91" s="27"/>
    </row>
    <row r="92" spans="1:16" ht="15.75" customHeight="1" x14ac:dyDescent="0.2">
      <c r="A92" s="88">
        <f t="shared" si="9"/>
        <v>82</v>
      </c>
      <c r="B92" s="124">
        <f t="shared" si="10"/>
        <v>1569356.0823090777</v>
      </c>
      <c r="C92" s="124">
        <f t="shared" si="4"/>
        <v>9089.1873100400753</v>
      </c>
      <c r="D92" s="124">
        <f t="shared" si="5"/>
        <v>3575.4823108457185</v>
      </c>
      <c r="E92" s="124">
        <f t="shared" si="6"/>
        <v>12664.669620885794</v>
      </c>
      <c r="F92" s="124">
        <f t="shared" si="7"/>
        <v>1565780.599998232</v>
      </c>
      <c r="G92" s="94">
        <f t="shared" si="8"/>
        <v>3.3333333333333335E-3</v>
      </c>
      <c r="H92" s="27"/>
      <c r="L92" s="179"/>
      <c r="P92" s="27"/>
    </row>
    <row r="93" spans="1:16" ht="15.75" customHeight="1" x14ac:dyDescent="0.2">
      <c r="A93" s="88">
        <f t="shared" si="9"/>
        <v>83</v>
      </c>
      <c r="B93" s="124">
        <f t="shared" si="10"/>
        <v>1565780.599998232</v>
      </c>
      <c r="C93" s="124">
        <f t="shared" si="4"/>
        <v>9068.4793083230943</v>
      </c>
      <c r="D93" s="124">
        <f t="shared" si="5"/>
        <v>3596.1903125626995</v>
      </c>
      <c r="E93" s="124">
        <f t="shared" si="6"/>
        <v>12664.669620885794</v>
      </c>
      <c r="F93" s="124">
        <f t="shared" si="7"/>
        <v>1562184.4096856692</v>
      </c>
      <c r="G93" s="94">
        <f t="shared" si="8"/>
        <v>3.3333333333333335E-3</v>
      </c>
      <c r="H93" s="27"/>
      <c r="L93" s="179"/>
      <c r="P93" s="27"/>
    </row>
    <row r="94" spans="1:16" ht="15.75" customHeight="1" x14ac:dyDescent="0.2">
      <c r="A94" s="88">
        <f t="shared" si="9"/>
        <v>84</v>
      </c>
      <c r="B94" s="124">
        <f t="shared" si="10"/>
        <v>1562184.4096856692</v>
      </c>
      <c r="C94" s="124">
        <f t="shared" si="4"/>
        <v>9047.6513727628353</v>
      </c>
      <c r="D94" s="124">
        <f t="shared" si="5"/>
        <v>3617.0182481229585</v>
      </c>
      <c r="E94" s="124">
        <f t="shared" si="6"/>
        <v>12664.669620885794</v>
      </c>
      <c r="F94" s="124">
        <f t="shared" si="7"/>
        <v>1558567.3914375464</v>
      </c>
      <c r="G94" s="94">
        <f t="shared" si="8"/>
        <v>3.3333333333333335E-3</v>
      </c>
      <c r="H94" s="27"/>
      <c r="L94" s="179"/>
      <c r="P94" s="27"/>
    </row>
    <row r="95" spans="1:16" ht="15.75" customHeight="1" x14ac:dyDescent="0.2">
      <c r="A95" s="88">
        <f t="shared" si="9"/>
        <v>85</v>
      </c>
      <c r="B95" s="124">
        <f t="shared" si="10"/>
        <v>1558567.3914375464</v>
      </c>
      <c r="C95" s="124">
        <f t="shared" si="4"/>
        <v>9026.7028087424569</v>
      </c>
      <c r="D95" s="124">
        <f t="shared" si="5"/>
        <v>3637.9668121433369</v>
      </c>
      <c r="E95" s="124">
        <f t="shared" si="6"/>
        <v>12664.669620885794</v>
      </c>
      <c r="F95" s="124">
        <f t="shared" si="7"/>
        <v>1554929.424625403</v>
      </c>
      <c r="G95" s="94">
        <f t="shared" si="8"/>
        <v>3.3333333333333335E-3</v>
      </c>
      <c r="H95" s="27"/>
      <c r="L95" s="179"/>
      <c r="P95" s="27"/>
    </row>
    <row r="96" spans="1:16" ht="15.75" customHeight="1" x14ac:dyDescent="0.2">
      <c r="A96" s="88">
        <f t="shared" si="9"/>
        <v>86</v>
      </c>
      <c r="B96" s="124">
        <f t="shared" si="10"/>
        <v>1554929.424625403</v>
      </c>
      <c r="C96" s="124">
        <f t="shared" si="4"/>
        <v>9005.6329176221261</v>
      </c>
      <c r="D96" s="124">
        <f t="shared" si="5"/>
        <v>3659.0367032636677</v>
      </c>
      <c r="E96" s="124">
        <f t="shared" si="6"/>
        <v>12664.669620885794</v>
      </c>
      <c r="F96" s="124">
        <f t="shared" si="7"/>
        <v>1551270.3879221394</v>
      </c>
      <c r="G96" s="94">
        <f t="shared" si="8"/>
        <v>3.3333333333333335E-3</v>
      </c>
      <c r="H96" s="27"/>
      <c r="L96" s="179"/>
      <c r="P96" s="27"/>
    </row>
    <row r="97" spans="1:16" ht="15.75" customHeight="1" x14ac:dyDescent="0.2">
      <c r="A97" s="88">
        <f t="shared" si="9"/>
        <v>87</v>
      </c>
      <c r="B97" s="124">
        <f t="shared" si="10"/>
        <v>1551270.3879221394</v>
      </c>
      <c r="C97" s="124">
        <f t="shared" si="4"/>
        <v>8984.4409967157244</v>
      </c>
      <c r="D97" s="124">
        <f t="shared" si="5"/>
        <v>3680.2286241700695</v>
      </c>
      <c r="E97" s="124">
        <f t="shared" si="6"/>
        <v>12664.669620885794</v>
      </c>
      <c r="F97" s="124">
        <f t="shared" si="7"/>
        <v>1547590.1592979692</v>
      </c>
      <c r="G97" s="94">
        <f t="shared" si="8"/>
        <v>3.3333333333333335E-3</v>
      </c>
      <c r="H97" s="27"/>
      <c r="L97" s="179"/>
      <c r="P97" s="27"/>
    </row>
    <row r="98" spans="1:16" ht="15.75" customHeight="1" x14ac:dyDescent="0.2">
      <c r="A98" s="88">
        <f t="shared" si="9"/>
        <v>88</v>
      </c>
      <c r="B98" s="124">
        <f t="shared" si="10"/>
        <v>1547590.1592979692</v>
      </c>
      <c r="C98" s="124">
        <f t="shared" si="4"/>
        <v>8963.1263392674064</v>
      </c>
      <c r="D98" s="124">
        <f t="shared" si="5"/>
        <v>3701.5432816183875</v>
      </c>
      <c r="E98" s="124">
        <f t="shared" si="6"/>
        <v>12664.669620885794</v>
      </c>
      <c r="F98" s="124">
        <f t="shared" si="7"/>
        <v>1543888.6160163509</v>
      </c>
      <c r="G98" s="94">
        <f t="shared" si="8"/>
        <v>3.3333333333333335E-3</v>
      </c>
      <c r="H98" s="27"/>
      <c r="L98" s="179"/>
      <c r="P98" s="27"/>
    </row>
    <row r="99" spans="1:16" ht="15.75" customHeight="1" x14ac:dyDescent="0.2">
      <c r="A99" s="88">
        <f t="shared" si="9"/>
        <v>89</v>
      </c>
      <c r="B99" s="124">
        <f t="shared" si="10"/>
        <v>1543888.6160163509</v>
      </c>
      <c r="C99" s="124">
        <f t="shared" si="4"/>
        <v>8941.688234428033</v>
      </c>
      <c r="D99" s="124">
        <f t="shared" si="5"/>
        <v>3722.9813864577609</v>
      </c>
      <c r="E99" s="124">
        <f t="shared" si="6"/>
        <v>12664.669620885794</v>
      </c>
      <c r="F99" s="124">
        <f t="shared" si="7"/>
        <v>1540165.6346298931</v>
      </c>
      <c r="G99" s="94">
        <f t="shared" si="8"/>
        <v>3.3333333333333335E-3</v>
      </c>
      <c r="H99" s="27"/>
      <c r="L99" s="179"/>
      <c r="P99" s="27"/>
    </row>
    <row r="100" spans="1:16" ht="15.75" customHeight="1" x14ac:dyDescent="0.2">
      <c r="A100" s="88">
        <f t="shared" si="9"/>
        <v>90</v>
      </c>
      <c r="B100" s="124">
        <f t="shared" si="10"/>
        <v>1540165.6346298931</v>
      </c>
      <c r="C100" s="124">
        <f t="shared" si="4"/>
        <v>8920.1259672314645</v>
      </c>
      <c r="D100" s="124">
        <f t="shared" si="5"/>
        <v>3744.5436536543293</v>
      </c>
      <c r="E100" s="124">
        <f t="shared" si="6"/>
        <v>12664.669620885794</v>
      </c>
      <c r="F100" s="124">
        <f t="shared" si="7"/>
        <v>1536421.0909762387</v>
      </c>
      <c r="G100" s="94">
        <f t="shared" si="8"/>
        <v>3.3333333333333335E-3</v>
      </c>
      <c r="H100" s="27"/>
      <c r="L100" s="179"/>
      <c r="P100" s="27"/>
    </row>
    <row r="101" spans="1:16" ht="15.75" customHeight="1" x14ac:dyDescent="0.2">
      <c r="A101" s="88">
        <f t="shared" si="9"/>
        <v>91</v>
      </c>
      <c r="B101" s="124">
        <f t="shared" si="10"/>
        <v>1536421.0909762387</v>
      </c>
      <c r="C101" s="124">
        <f t="shared" si="4"/>
        <v>8898.4388185707157</v>
      </c>
      <c r="D101" s="124">
        <f t="shared" si="5"/>
        <v>3766.2308023150781</v>
      </c>
      <c r="E101" s="124">
        <f t="shared" si="6"/>
        <v>12664.669620885794</v>
      </c>
      <c r="F101" s="124">
        <f t="shared" si="7"/>
        <v>1532654.8601739237</v>
      </c>
      <c r="G101" s="94">
        <f t="shared" si="8"/>
        <v>3.3333333333333335E-3</v>
      </c>
      <c r="H101" s="27"/>
      <c r="L101" s="179"/>
      <c r="P101" s="27"/>
    </row>
    <row r="102" spans="1:16" ht="15.75" customHeight="1" x14ac:dyDescent="0.2">
      <c r="A102" s="88">
        <f t="shared" si="9"/>
        <v>92</v>
      </c>
      <c r="B102" s="124">
        <f t="shared" si="10"/>
        <v>1532654.8601739237</v>
      </c>
      <c r="C102" s="124">
        <f t="shared" si="4"/>
        <v>8876.6260651739758</v>
      </c>
      <c r="D102" s="124">
        <f t="shared" si="5"/>
        <v>3788.043555711818</v>
      </c>
      <c r="E102" s="124">
        <f t="shared" si="6"/>
        <v>12664.669620885794</v>
      </c>
      <c r="F102" s="124">
        <f t="shared" si="7"/>
        <v>1528866.8166182118</v>
      </c>
      <c r="G102" s="94">
        <f t="shared" si="8"/>
        <v>3.3333333333333335E-3</v>
      </c>
      <c r="H102" s="27"/>
      <c r="L102" s="179"/>
      <c r="P102" s="27"/>
    </row>
    <row r="103" spans="1:16" ht="15.75" customHeight="1" x14ac:dyDescent="0.2">
      <c r="A103" s="88">
        <f t="shared" si="9"/>
        <v>93</v>
      </c>
      <c r="B103" s="124">
        <f t="shared" si="10"/>
        <v>1528866.8166182118</v>
      </c>
      <c r="C103" s="124">
        <f t="shared" si="4"/>
        <v>8854.6869795804778</v>
      </c>
      <c r="D103" s="124">
        <f t="shared" si="5"/>
        <v>3809.9826413053161</v>
      </c>
      <c r="E103" s="124">
        <f t="shared" si="6"/>
        <v>12664.669620885794</v>
      </c>
      <c r="F103" s="124">
        <f t="shared" si="7"/>
        <v>1525056.8339769065</v>
      </c>
      <c r="G103" s="94">
        <f t="shared" si="8"/>
        <v>3.3333333333333335E-3</v>
      </c>
      <c r="H103" s="27"/>
      <c r="L103" s="179"/>
      <c r="P103" s="27"/>
    </row>
    <row r="104" spans="1:16" ht="15.75" customHeight="1" x14ac:dyDescent="0.2">
      <c r="A104" s="88">
        <f t="shared" si="9"/>
        <v>94</v>
      </c>
      <c r="B104" s="124">
        <f t="shared" si="10"/>
        <v>1525056.8339769065</v>
      </c>
      <c r="C104" s="124">
        <f t="shared" si="4"/>
        <v>8832.6208301162515</v>
      </c>
      <c r="D104" s="124">
        <f t="shared" si="5"/>
        <v>3832.0487907695424</v>
      </c>
      <c r="E104" s="124">
        <f t="shared" si="6"/>
        <v>12664.669620885794</v>
      </c>
      <c r="F104" s="124">
        <f t="shared" si="7"/>
        <v>1521224.7851861368</v>
      </c>
      <c r="G104" s="94">
        <f t="shared" si="8"/>
        <v>3.3333333333333335E-3</v>
      </c>
      <c r="H104" s="27"/>
      <c r="L104" s="179"/>
      <c r="P104" s="27"/>
    </row>
    <row r="105" spans="1:16" ht="15.75" customHeight="1" x14ac:dyDescent="0.2">
      <c r="A105" s="88">
        <f t="shared" si="9"/>
        <v>95</v>
      </c>
      <c r="B105" s="124">
        <f t="shared" si="10"/>
        <v>1521224.7851861368</v>
      </c>
      <c r="C105" s="124">
        <f t="shared" si="4"/>
        <v>8810.4268808697107</v>
      </c>
      <c r="D105" s="124">
        <f t="shared" si="5"/>
        <v>3854.2427400160832</v>
      </c>
      <c r="E105" s="124">
        <f t="shared" si="6"/>
        <v>12664.669620885794</v>
      </c>
      <c r="F105" s="124">
        <f t="shared" si="7"/>
        <v>1517370.5424461206</v>
      </c>
      <c r="G105" s="94">
        <f t="shared" si="8"/>
        <v>3.3333333333333335E-3</v>
      </c>
      <c r="H105" s="27"/>
      <c r="L105" s="179"/>
      <c r="P105" s="27"/>
    </row>
    <row r="106" spans="1:16" ht="15.75" customHeight="1" x14ac:dyDescent="0.2">
      <c r="A106" s="88">
        <f t="shared" si="9"/>
        <v>96</v>
      </c>
      <c r="B106" s="124">
        <f t="shared" si="10"/>
        <v>1517370.5424461206</v>
      </c>
      <c r="C106" s="124">
        <f t="shared" si="4"/>
        <v>8788.1043916671169</v>
      </c>
      <c r="D106" s="124">
        <f t="shared" si="5"/>
        <v>3876.5652292186769</v>
      </c>
      <c r="E106" s="124">
        <f t="shared" si="6"/>
        <v>12664.669620885794</v>
      </c>
      <c r="F106" s="124">
        <f t="shared" si="7"/>
        <v>1513493.977216902</v>
      </c>
      <c r="G106" s="94">
        <f t="shared" si="8"/>
        <v>3.3333333333333335E-3</v>
      </c>
      <c r="H106" s="27"/>
      <c r="L106" s="179"/>
      <c r="P106" s="27"/>
    </row>
    <row r="107" spans="1:16" ht="15.75" customHeight="1" x14ac:dyDescent="0.2">
      <c r="A107" s="88">
        <f t="shared" si="9"/>
        <v>97</v>
      </c>
      <c r="B107" s="124">
        <f t="shared" si="10"/>
        <v>1513493.977216902</v>
      </c>
      <c r="C107" s="124">
        <f t="shared" si="4"/>
        <v>8765.6526180478922</v>
      </c>
      <c r="D107" s="124">
        <f t="shared" si="5"/>
        <v>3899.0170028379016</v>
      </c>
      <c r="E107" s="124">
        <f t="shared" si="6"/>
        <v>12664.669620885794</v>
      </c>
      <c r="F107" s="124">
        <f t="shared" si="7"/>
        <v>1509594.960214064</v>
      </c>
      <c r="G107" s="94">
        <f t="shared" si="8"/>
        <v>3.3333333333333335E-3</v>
      </c>
      <c r="H107" s="27"/>
      <c r="L107" s="179"/>
      <c r="P107" s="27"/>
    </row>
    <row r="108" spans="1:16" ht="15.75" customHeight="1" x14ac:dyDescent="0.2">
      <c r="A108" s="88">
        <f t="shared" si="9"/>
        <v>98</v>
      </c>
      <c r="B108" s="124">
        <f t="shared" si="10"/>
        <v>1509594.960214064</v>
      </c>
      <c r="C108" s="124">
        <f t="shared" si="4"/>
        <v>8743.0708112397879</v>
      </c>
      <c r="D108" s="124">
        <f t="shared" si="5"/>
        <v>3921.598809646006</v>
      </c>
      <c r="E108" s="124">
        <f t="shared" si="6"/>
        <v>12664.669620885794</v>
      </c>
      <c r="F108" s="124">
        <f t="shared" si="7"/>
        <v>1505673.361404418</v>
      </c>
      <c r="G108" s="94">
        <f t="shared" si="8"/>
        <v>3.3333333333333335E-3</v>
      </c>
      <c r="H108" s="27"/>
      <c r="L108" s="179"/>
      <c r="P108" s="27"/>
    </row>
    <row r="109" spans="1:16" ht="15.75" customHeight="1" x14ac:dyDescent="0.2">
      <c r="A109" s="88">
        <f t="shared" si="9"/>
        <v>99</v>
      </c>
      <c r="B109" s="124">
        <f t="shared" si="10"/>
        <v>1505673.361404418</v>
      </c>
      <c r="C109" s="124">
        <f t="shared" si="4"/>
        <v>8720.3582181339207</v>
      </c>
      <c r="D109" s="124">
        <f t="shared" si="5"/>
        <v>3944.3114027518732</v>
      </c>
      <c r="E109" s="124">
        <f t="shared" si="6"/>
        <v>12664.669620885794</v>
      </c>
      <c r="F109" s="124">
        <f t="shared" si="7"/>
        <v>1501729.0500016662</v>
      </c>
      <c r="G109" s="94">
        <f t="shared" si="8"/>
        <v>3.3333333333333335E-3</v>
      </c>
      <c r="H109" s="27"/>
      <c r="L109" s="179"/>
      <c r="P109" s="27"/>
    </row>
    <row r="110" spans="1:16" ht="15.75" customHeight="1" x14ac:dyDescent="0.2">
      <c r="A110" s="88">
        <f t="shared" si="9"/>
        <v>100</v>
      </c>
      <c r="B110" s="124">
        <f t="shared" si="10"/>
        <v>1501729.0500016662</v>
      </c>
      <c r="C110" s="124">
        <f t="shared" si="4"/>
        <v>8697.514081259651</v>
      </c>
      <c r="D110" s="124">
        <f t="shared" si="5"/>
        <v>3967.1555396261429</v>
      </c>
      <c r="E110" s="124">
        <f t="shared" si="6"/>
        <v>12664.669620885794</v>
      </c>
      <c r="F110" s="124">
        <f t="shared" si="7"/>
        <v>1497761.8944620399</v>
      </c>
      <c r="G110" s="94">
        <f t="shared" si="8"/>
        <v>3.3333333333333335E-3</v>
      </c>
      <c r="H110" s="27"/>
      <c r="L110" s="179"/>
      <c r="P110" s="27"/>
    </row>
    <row r="111" spans="1:16" ht="15.75" customHeight="1" x14ac:dyDescent="0.2">
      <c r="A111" s="88">
        <f t="shared" si="9"/>
        <v>101</v>
      </c>
      <c r="B111" s="124">
        <f t="shared" si="10"/>
        <v>1497761.8944620399</v>
      </c>
      <c r="C111" s="124">
        <f t="shared" si="4"/>
        <v>8674.5376387593151</v>
      </c>
      <c r="D111" s="124">
        <f t="shared" si="5"/>
        <v>3990.1319821264788</v>
      </c>
      <c r="E111" s="124">
        <f t="shared" si="6"/>
        <v>12664.669620885794</v>
      </c>
      <c r="F111" s="124">
        <f t="shared" si="7"/>
        <v>1493771.7624799134</v>
      </c>
      <c r="G111" s="94">
        <f t="shared" si="8"/>
        <v>3.3333333333333335E-3</v>
      </c>
      <c r="H111" s="27"/>
      <c r="L111" s="179"/>
      <c r="P111" s="27"/>
    </row>
    <row r="112" spans="1:16" ht="15.75" customHeight="1" x14ac:dyDescent="0.2">
      <c r="A112" s="88">
        <f t="shared" si="9"/>
        <v>102</v>
      </c>
      <c r="B112" s="124">
        <f t="shared" si="10"/>
        <v>1493771.7624799134</v>
      </c>
      <c r="C112" s="124">
        <f t="shared" si="4"/>
        <v>8651.4281243628338</v>
      </c>
      <c r="D112" s="124">
        <f t="shared" si="5"/>
        <v>4013.24149652296</v>
      </c>
      <c r="E112" s="124">
        <f t="shared" si="6"/>
        <v>12664.669620885794</v>
      </c>
      <c r="F112" s="124">
        <f t="shared" si="7"/>
        <v>1489758.5209833905</v>
      </c>
      <c r="G112" s="94">
        <f t="shared" si="8"/>
        <v>3.3333333333333335E-3</v>
      </c>
      <c r="H112" s="27"/>
      <c r="L112" s="179"/>
      <c r="P112" s="27"/>
    </row>
    <row r="113" spans="1:16" ht="15.75" customHeight="1" x14ac:dyDescent="0.2">
      <c r="A113" s="88">
        <f t="shared" si="9"/>
        <v>103</v>
      </c>
      <c r="B113" s="124">
        <f t="shared" si="10"/>
        <v>1489758.5209833905</v>
      </c>
      <c r="C113" s="124">
        <f t="shared" si="4"/>
        <v>8628.1847673621378</v>
      </c>
      <c r="D113" s="124">
        <f t="shared" si="5"/>
        <v>4036.4848535236561</v>
      </c>
      <c r="E113" s="124">
        <f t="shared" si="6"/>
        <v>12664.669620885794</v>
      </c>
      <c r="F113" s="124">
        <f t="shared" si="7"/>
        <v>1485722.036129867</v>
      </c>
      <c r="G113" s="94">
        <f t="shared" si="8"/>
        <v>3.3333333333333335E-3</v>
      </c>
      <c r="H113" s="27"/>
      <c r="L113" s="179"/>
      <c r="P113" s="27"/>
    </row>
    <row r="114" spans="1:16" ht="15.75" customHeight="1" x14ac:dyDescent="0.2">
      <c r="A114" s="88">
        <f t="shared" si="9"/>
        <v>104</v>
      </c>
      <c r="B114" s="124">
        <f t="shared" si="10"/>
        <v>1485722.036129867</v>
      </c>
      <c r="C114" s="124">
        <f t="shared" si="4"/>
        <v>8604.8067925854793</v>
      </c>
      <c r="D114" s="124">
        <f t="shared" si="5"/>
        <v>4059.8628283003145</v>
      </c>
      <c r="E114" s="124">
        <f t="shared" si="6"/>
        <v>12664.669620885794</v>
      </c>
      <c r="F114" s="124">
        <f t="shared" si="7"/>
        <v>1481662.1733015666</v>
      </c>
      <c r="G114" s="94">
        <f t="shared" si="8"/>
        <v>3.3333333333333335E-3</v>
      </c>
      <c r="H114" s="27"/>
      <c r="L114" s="179"/>
      <c r="P114" s="27"/>
    </row>
    <row r="115" spans="1:16" ht="15.75" customHeight="1" x14ac:dyDescent="0.2">
      <c r="A115" s="88">
        <f t="shared" si="9"/>
        <v>105</v>
      </c>
      <c r="B115" s="124">
        <f t="shared" si="10"/>
        <v>1481662.1733015666</v>
      </c>
      <c r="C115" s="124">
        <f t="shared" si="4"/>
        <v>8581.293420371574</v>
      </c>
      <c r="D115" s="124">
        <f t="shared" si="5"/>
        <v>4083.3762005142198</v>
      </c>
      <c r="E115" s="124">
        <f t="shared" si="6"/>
        <v>12664.669620885794</v>
      </c>
      <c r="F115" s="124">
        <f t="shared" si="7"/>
        <v>1477578.7971010525</v>
      </c>
      <c r="G115" s="94">
        <f t="shared" si="8"/>
        <v>3.3333333333333335E-3</v>
      </c>
      <c r="H115" s="27"/>
      <c r="L115" s="179"/>
      <c r="P115" s="27"/>
    </row>
    <row r="116" spans="1:16" ht="15.75" customHeight="1" x14ac:dyDescent="0.2">
      <c r="A116" s="88">
        <f t="shared" si="9"/>
        <v>106</v>
      </c>
      <c r="B116" s="124">
        <f t="shared" si="10"/>
        <v>1477578.7971010525</v>
      </c>
      <c r="C116" s="124">
        <f t="shared" si="4"/>
        <v>8557.6438665435962</v>
      </c>
      <c r="D116" s="124">
        <f t="shared" si="5"/>
        <v>4107.0257543421976</v>
      </c>
      <c r="E116" s="124">
        <f t="shared" si="6"/>
        <v>12664.669620885794</v>
      </c>
      <c r="F116" s="124">
        <f t="shared" si="7"/>
        <v>1473471.7713467104</v>
      </c>
      <c r="G116" s="94">
        <f t="shared" si="8"/>
        <v>3.3333333333333335E-3</v>
      </c>
      <c r="H116" s="27"/>
      <c r="L116" s="179"/>
      <c r="P116" s="27"/>
    </row>
    <row r="117" spans="1:16" ht="15.75" customHeight="1" x14ac:dyDescent="0.2">
      <c r="A117" s="88">
        <f t="shared" si="9"/>
        <v>107</v>
      </c>
      <c r="B117" s="124">
        <f t="shared" si="10"/>
        <v>1473471.7713467104</v>
      </c>
      <c r="C117" s="124">
        <f t="shared" si="4"/>
        <v>8533.8573423830312</v>
      </c>
      <c r="D117" s="124">
        <f t="shared" si="5"/>
        <v>4130.8122785027626</v>
      </c>
      <c r="E117" s="124">
        <f t="shared" si="6"/>
        <v>12664.669620885794</v>
      </c>
      <c r="F117" s="124">
        <f t="shared" si="7"/>
        <v>1469340.9590682075</v>
      </c>
      <c r="G117" s="94">
        <f t="shared" si="8"/>
        <v>3.3333333333333335E-3</v>
      </c>
      <c r="H117" s="27"/>
      <c r="L117" s="179"/>
      <c r="P117" s="27"/>
    </row>
    <row r="118" spans="1:16" ht="15.75" customHeight="1" x14ac:dyDescent="0.2">
      <c r="A118" s="88">
        <f t="shared" si="9"/>
        <v>108</v>
      </c>
      <c r="B118" s="124">
        <f t="shared" si="10"/>
        <v>1469340.9590682075</v>
      </c>
      <c r="C118" s="124">
        <f t="shared" si="4"/>
        <v>8509.9330546033689</v>
      </c>
      <c r="D118" s="124">
        <f t="shared" si="5"/>
        <v>4154.736566282425</v>
      </c>
      <c r="E118" s="124">
        <f t="shared" si="6"/>
        <v>12664.669620885794</v>
      </c>
      <c r="F118" s="124">
        <f t="shared" si="7"/>
        <v>1465186.2225019252</v>
      </c>
      <c r="G118" s="94">
        <f t="shared" si="8"/>
        <v>3.3333333333333335E-3</v>
      </c>
      <c r="H118" s="27"/>
      <c r="L118" s="179"/>
      <c r="P118" s="27"/>
    </row>
    <row r="119" spans="1:16" ht="15.75" customHeight="1" x14ac:dyDescent="0.2">
      <c r="A119" s="88">
        <f t="shared" si="9"/>
        <v>109</v>
      </c>
      <c r="B119" s="124">
        <f t="shared" si="10"/>
        <v>1465186.2225019252</v>
      </c>
      <c r="C119" s="124">
        <f t="shared" si="4"/>
        <v>8485.8702053236502</v>
      </c>
      <c r="D119" s="124">
        <f t="shared" si="5"/>
        <v>4178.7994155621436</v>
      </c>
      <c r="E119" s="124">
        <f t="shared" si="6"/>
        <v>12664.669620885794</v>
      </c>
      <c r="F119" s="124">
        <f t="shared" si="7"/>
        <v>1461007.4230863631</v>
      </c>
      <c r="G119" s="94">
        <f t="shared" si="8"/>
        <v>3.3333333333333335E-3</v>
      </c>
      <c r="H119" s="27"/>
      <c r="L119" s="179"/>
      <c r="P119" s="27"/>
    </row>
    <row r="120" spans="1:16" ht="15.75" customHeight="1" x14ac:dyDescent="0.2">
      <c r="A120" s="88">
        <f t="shared" si="9"/>
        <v>110</v>
      </c>
      <c r="B120" s="124">
        <f t="shared" si="10"/>
        <v>1461007.4230863631</v>
      </c>
      <c r="C120" s="124">
        <f t="shared" si="4"/>
        <v>8461.6679920418537</v>
      </c>
      <c r="D120" s="124">
        <f t="shared" si="5"/>
        <v>4203.0016288439401</v>
      </c>
      <c r="E120" s="124">
        <f t="shared" si="6"/>
        <v>12664.669620885794</v>
      </c>
      <c r="F120" s="124">
        <f t="shared" si="7"/>
        <v>1456804.4214575193</v>
      </c>
      <c r="G120" s="94">
        <f t="shared" si="8"/>
        <v>3.3333333333333335E-3</v>
      </c>
      <c r="H120" s="27"/>
      <c r="L120" s="179"/>
      <c r="P120" s="27"/>
    </row>
    <row r="121" spans="1:16" ht="15.75" customHeight="1" x14ac:dyDescent="0.2">
      <c r="A121" s="88">
        <f t="shared" si="9"/>
        <v>111</v>
      </c>
      <c r="B121" s="124">
        <f t="shared" si="10"/>
        <v>1456804.4214575193</v>
      </c>
      <c r="C121" s="124">
        <f t="shared" si="4"/>
        <v>8437.3256076081325</v>
      </c>
      <c r="D121" s="124">
        <f t="shared" si="5"/>
        <v>4227.3440132776614</v>
      </c>
      <c r="E121" s="124">
        <f t="shared" si="6"/>
        <v>12664.669620885794</v>
      </c>
      <c r="F121" s="124">
        <f t="shared" si="7"/>
        <v>1452577.0774442416</v>
      </c>
      <c r="G121" s="94">
        <f t="shared" si="8"/>
        <v>3.3333333333333335E-3</v>
      </c>
      <c r="H121" s="27"/>
      <c r="L121" s="179"/>
      <c r="P121" s="27"/>
    </row>
    <row r="122" spans="1:16" ht="15.75" customHeight="1" x14ac:dyDescent="0.2">
      <c r="A122" s="88">
        <f t="shared" si="9"/>
        <v>112</v>
      </c>
      <c r="B122" s="124">
        <f t="shared" si="10"/>
        <v>1452577.0774442416</v>
      </c>
      <c r="C122" s="124">
        <f t="shared" si="4"/>
        <v>8412.8422401979005</v>
      </c>
      <c r="D122" s="124">
        <f t="shared" si="5"/>
        <v>4251.8273806878933</v>
      </c>
      <c r="E122" s="124">
        <f t="shared" si="6"/>
        <v>12664.669620885794</v>
      </c>
      <c r="F122" s="124">
        <f t="shared" si="7"/>
        <v>1448325.2500635537</v>
      </c>
      <c r="G122" s="94">
        <f t="shared" si="8"/>
        <v>3.3333333333333335E-3</v>
      </c>
      <c r="H122" s="27"/>
      <c r="L122" s="179"/>
      <c r="P122" s="27"/>
    </row>
    <row r="123" spans="1:16" ht="15.75" customHeight="1" x14ac:dyDescent="0.2">
      <c r="A123" s="88">
        <f t="shared" si="9"/>
        <v>113</v>
      </c>
      <c r="B123" s="124">
        <f t="shared" si="10"/>
        <v>1448325.2500635537</v>
      </c>
      <c r="C123" s="124">
        <f t="shared" si="4"/>
        <v>8388.2170732847499</v>
      </c>
      <c r="D123" s="124">
        <f t="shared" si="5"/>
        <v>4276.452547601044</v>
      </c>
      <c r="E123" s="124">
        <f t="shared" si="6"/>
        <v>12664.669620885794</v>
      </c>
      <c r="F123" s="124">
        <f t="shared" si="7"/>
        <v>1444048.7975159527</v>
      </c>
      <c r="G123" s="94">
        <f t="shared" si="8"/>
        <v>3.3333333333333335E-3</v>
      </c>
      <c r="H123" s="27"/>
      <c r="L123" s="179"/>
      <c r="P123" s="27"/>
    </row>
    <row r="124" spans="1:16" ht="15.75" customHeight="1" x14ac:dyDescent="0.2">
      <c r="A124" s="88">
        <f t="shared" si="9"/>
        <v>114</v>
      </c>
      <c r="B124" s="124">
        <f t="shared" si="10"/>
        <v>1444048.7975159527</v>
      </c>
      <c r="C124" s="124">
        <f t="shared" si="4"/>
        <v>8363.4492856132274</v>
      </c>
      <c r="D124" s="124">
        <f t="shared" si="5"/>
        <v>4301.2203352725664</v>
      </c>
      <c r="E124" s="124">
        <f t="shared" si="6"/>
        <v>12664.669620885794</v>
      </c>
      <c r="F124" s="124">
        <f t="shared" si="7"/>
        <v>1439747.5771806801</v>
      </c>
      <c r="G124" s="94">
        <f t="shared" si="8"/>
        <v>3.3333333333333335E-3</v>
      </c>
      <c r="H124" s="27"/>
      <c r="L124" s="179"/>
      <c r="P124" s="27"/>
    </row>
    <row r="125" spans="1:16" ht="15.75" customHeight="1" x14ac:dyDescent="0.2">
      <c r="A125" s="88">
        <f t="shared" si="9"/>
        <v>115</v>
      </c>
      <c r="B125" s="124">
        <f t="shared" si="10"/>
        <v>1439747.5771806801</v>
      </c>
      <c r="C125" s="124">
        <f t="shared" si="4"/>
        <v>8338.5380511714393</v>
      </c>
      <c r="D125" s="124">
        <f t="shared" si="5"/>
        <v>4326.1315697143546</v>
      </c>
      <c r="E125" s="124">
        <f t="shared" si="6"/>
        <v>12664.669620885794</v>
      </c>
      <c r="F125" s="124">
        <f t="shared" si="7"/>
        <v>1435421.4456109658</v>
      </c>
      <c r="G125" s="94">
        <f t="shared" si="8"/>
        <v>3.3333333333333335E-3</v>
      </c>
      <c r="H125" s="27"/>
      <c r="L125" s="179"/>
      <c r="P125" s="27"/>
    </row>
    <row r="126" spans="1:16" ht="15.75" customHeight="1" x14ac:dyDescent="0.2">
      <c r="A126" s="88">
        <f t="shared" si="9"/>
        <v>116</v>
      </c>
      <c r="B126" s="124">
        <f t="shared" si="10"/>
        <v>1435421.4456109658</v>
      </c>
      <c r="C126" s="124">
        <f t="shared" si="4"/>
        <v>8313.4825391635113</v>
      </c>
      <c r="D126" s="124">
        <f t="shared" si="5"/>
        <v>4351.1870817222825</v>
      </c>
      <c r="E126" s="124">
        <f t="shared" si="6"/>
        <v>12664.669620885794</v>
      </c>
      <c r="F126" s="124">
        <f t="shared" si="7"/>
        <v>1431070.2585292435</v>
      </c>
      <c r="G126" s="94">
        <f t="shared" si="8"/>
        <v>3.3333333333333335E-3</v>
      </c>
      <c r="H126" s="27"/>
      <c r="L126" s="179"/>
      <c r="P126" s="27"/>
    </row>
    <row r="127" spans="1:16" ht="15.75" customHeight="1" x14ac:dyDescent="0.2">
      <c r="A127" s="88">
        <f t="shared" si="9"/>
        <v>117</v>
      </c>
      <c r="B127" s="124">
        <f t="shared" si="10"/>
        <v>1431070.2585292435</v>
      </c>
      <c r="C127" s="124">
        <f t="shared" si="4"/>
        <v>8288.2819139818694</v>
      </c>
      <c r="D127" s="124">
        <f t="shared" si="5"/>
        <v>4376.3877069039245</v>
      </c>
      <c r="E127" s="124">
        <f t="shared" si="6"/>
        <v>12664.669620885794</v>
      </c>
      <c r="F127" s="124">
        <f t="shared" si="7"/>
        <v>1426693.8708223396</v>
      </c>
      <c r="G127" s="94">
        <f t="shared" si="8"/>
        <v>3.3333333333333335E-3</v>
      </c>
      <c r="H127" s="27"/>
      <c r="L127" s="179"/>
      <c r="P127" s="27"/>
    </row>
    <row r="128" spans="1:16" ht="15.75" customHeight="1" x14ac:dyDescent="0.2">
      <c r="A128" s="88">
        <f t="shared" si="9"/>
        <v>118</v>
      </c>
      <c r="B128" s="124">
        <f t="shared" si="10"/>
        <v>1426693.8708223396</v>
      </c>
      <c r="C128" s="124">
        <f t="shared" si="4"/>
        <v>8262.9353351793834</v>
      </c>
      <c r="D128" s="124">
        <f t="shared" si="5"/>
        <v>4401.7342857064104</v>
      </c>
      <c r="E128" s="124">
        <f t="shared" si="6"/>
        <v>12664.669620885794</v>
      </c>
      <c r="F128" s="124">
        <f t="shared" si="7"/>
        <v>1422292.1365366331</v>
      </c>
      <c r="G128" s="94">
        <f t="shared" si="8"/>
        <v>3.3333333333333335E-3</v>
      </c>
      <c r="H128" s="27"/>
      <c r="L128" s="179"/>
      <c r="P128" s="27"/>
    </row>
    <row r="129" spans="1:16" ht="15.75" customHeight="1" x14ac:dyDescent="0.2">
      <c r="A129" s="88">
        <f t="shared" si="9"/>
        <v>119</v>
      </c>
      <c r="B129" s="124">
        <f t="shared" si="10"/>
        <v>1422292.1365366331</v>
      </c>
      <c r="C129" s="124">
        <f t="shared" si="4"/>
        <v>8237.441957441335</v>
      </c>
      <c r="D129" s="124">
        <f t="shared" si="5"/>
        <v>4427.2276634444588</v>
      </c>
      <c r="E129" s="124">
        <f t="shared" si="6"/>
        <v>12664.669620885794</v>
      </c>
      <c r="F129" s="124">
        <f t="shared" si="7"/>
        <v>1417864.9088731888</v>
      </c>
      <c r="G129" s="94">
        <f t="shared" si="8"/>
        <v>3.3333333333333335E-3</v>
      </c>
      <c r="H129" s="27"/>
      <c r="L129" s="179"/>
      <c r="P129" s="27"/>
    </row>
    <row r="130" spans="1:16" ht="15.75" customHeight="1" x14ac:dyDescent="0.2">
      <c r="A130" s="88">
        <f t="shared" si="9"/>
        <v>120</v>
      </c>
      <c r="B130" s="124">
        <f t="shared" si="10"/>
        <v>1417864.9088731888</v>
      </c>
      <c r="C130" s="124">
        <f t="shared" si="4"/>
        <v>8211.8009305572195</v>
      </c>
      <c r="D130" s="124">
        <f t="shared" si="5"/>
        <v>4452.8686903285743</v>
      </c>
      <c r="E130" s="124">
        <f t="shared" si="6"/>
        <v>12664.669620885794</v>
      </c>
      <c r="F130" s="124">
        <f t="shared" si="7"/>
        <v>1413412.0401828601</v>
      </c>
      <c r="G130" s="94">
        <f t="shared" si="8"/>
        <v>3.3333333333333335E-3</v>
      </c>
      <c r="H130" s="27"/>
      <c r="L130" s="179"/>
      <c r="P130" s="27"/>
    </row>
    <row r="131" spans="1:16" ht="15.75" customHeight="1" x14ac:dyDescent="0.2">
      <c r="A131" s="88">
        <f t="shared" si="9"/>
        <v>121</v>
      </c>
      <c r="B131" s="124">
        <f t="shared" si="10"/>
        <v>1413412.0401828601</v>
      </c>
      <c r="C131" s="124">
        <f t="shared" si="4"/>
        <v>8186.0113993923987</v>
      </c>
      <c r="D131" s="124">
        <f t="shared" si="5"/>
        <v>4478.6582214933951</v>
      </c>
      <c r="E131" s="124">
        <f t="shared" si="6"/>
        <v>12664.669620885794</v>
      </c>
      <c r="F131" s="124">
        <f t="shared" si="7"/>
        <v>1408933.3819613666</v>
      </c>
      <c r="G131" s="94">
        <f t="shared" si="8"/>
        <v>3.3333333333333335E-3</v>
      </c>
      <c r="H131" s="27"/>
      <c r="L131" s="179"/>
      <c r="P131" s="27"/>
    </row>
    <row r="132" spans="1:16" ht="15.75" customHeight="1" x14ac:dyDescent="0.2">
      <c r="A132" s="88">
        <f t="shared" si="9"/>
        <v>122</v>
      </c>
      <c r="B132" s="124">
        <f t="shared" si="10"/>
        <v>1408933.3819613666</v>
      </c>
      <c r="C132" s="124">
        <f t="shared" si="4"/>
        <v>8160.072503859582</v>
      </c>
      <c r="D132" s="124">
        <f t="shared" si="5"/>
        <v>4504.5971170262119</v>
      </c>
      <c r="E132" s="124">
        <f t="shared" si="6"/>
        <v>12664.669620885794</v>
      </c>
      <c r="F132" s="124">
        <f t="shared" si="7"/>
        <v>1404428.7848443405</v>
      </c>
      <c r="G132" s="94">
        <f t="shared" si="8"/>
        <v>3.3333333333333335E-3</v>
      </c>
      <c r="H132" s="27"/>
      <c r="L132" s="179"/>
      <c r="P132" s="27"/>
    </row>
    <row r="133" spans="1:16" ht="15.75" customHeight="1" x14ac:dyDescent="0.2">
      <c r="A133" s="88">
        <f t="shared" si="9"/>
        <v>123</v>
      </c>
      <c r="B133" s="124">
        <f t="shared" si="10"/>
        <v>1404428.7848443405</v>
      </c>
      <c r="C133" s="124">
        <f t="shared" si="4"/>
        <v>8133.9833788901387</v>
      </c>
      <c r="D133" s="124">
        <f t="shared" si="5"/>
        <v>4530.6862419956551</v>
      </c>
      <c r="E133" s="124">
        <f t="shared" si="6"/>
        <v>12664.669620885794</v>
      </c>
      <c r="F133" s="124">
        <f t="shared" si="7"/>
        <v>1399898.098602345</v>
      </c>
      <c r="G133" s="94">
        <f t="shared" si="8"/>
        <v>3.3333333333333335E-3</v>
      </c>
      <c r="H133" s="27"/>
      <c r="L133" s="179"/>
      <c r="P133" s="27"/>
    </row>
    <row r="134" spans="1:16" ht="15.75" customHeight="1" x14ac:dyDescent="0.2">
      <c r="A134" s="88">
        <f t="shared" si="9"/>
        <v>124</v>
      </c>
      <c r="B134" s="124">
        <f t="shared" si="10"/>
        <v>1399898.098602345</v>
      </c>
      <c r="C134" s="124">
        <f t="shared" si="4"/>
        <v>8107.7431544052488</v>
      </c>
      <c r="D134" s="124">
        <f t="shared" si="5"/>
        <v>4556.9264664805451</v>
      </c>
      <c r="E134" s="124">
        <f t="shared" si="6"/>
        <v>12664.669620885794</v>
      </c>
      <c r="F134" s="124">
        <f t="shared" si="7"/>
        <v>1395341.1721358644</v>
      </c>
      <c r="G134" s="94">
        <f t="shared" si="8"/>
        <v>3.3333333333333335E-3</v>
      </c>
      <c r="H134" s="27"/>
      <c r="L134" s="179"/>
      <c r="P134" s="27"/>
    </row>
    <row r="135" spans="1:16" ht="15.75" customHeight="1" x14ac:dyDescent="0.2">
      <c r="A135" s="88">
        <f t="shared" si="9"/>
        <v>125</v>
      </c>
      <c r="B135" s="124">
        <f t="shared" si="10"/>
        <v>1395341.1721358644</v>
      </c>
      <c r="C135" s="124">
        <f t="shared" si="4"/>
        <v>8081.3509552868818</v>
      </c>
      <c r="D135" s="124">
        <f t="shared" si="5"/>
        <v>4583.318665598912</v>
      </c>
      <c r="E135" s="124">
        <f t="shared" si="6"/>
        <v>12664.669620885794</v>
      </c>
      <c r="F135" s="124">
        <f t="shared" si="7"/>
        <v>1390757.8534702654</v>
      </c>
      <c r="G135" s="94">
        <f t="shared" si="8"/>
        <v>3.3333333333333335E-3</v>
      </c>
      <c r="H135" s="27"/>
      <c r="L135" s="179"/>
      <c r="P135" s="27"/>
    </row>
    <row r="136" spans="1:16" ht="15.75" customHeight="1" x14ac:dyDescent="0.2">
      <c r="A136" s="88">
        <f t="shared" si="9"/>
        <v>126</v>
      </c>
      <c r="B136" s="124">
        <f t="shared" si="10"/>
        <v>1390757.8534702654</v>
      </c>
      <c r="C136" s="124">
        <f t="shared" si="4"/>
        <v>8054.8059013486209</v>
      </c>
      <c r="D136" s="124">
        <f t="shared" si="5"/>
        <v>4609.863719537173</v>
      </c>
      <c r="E136" s="124">
        <f t="shared" si="6"/>
        <v>12664.669620885794</v>
      </c>
      <c r="F136" s="124">
        <f t="shared" si="7"/>
        <v>1386147.9897507282</v>
      </c>
      <c r="G136" s="94">
        <f t="shared" si="8"/>
        <v>3.3333333333333335E-3</v>
      </c>
      <c r="H136" s="27"/>
      <c r="L136" s="179"/>
      <c r="P136" s="27"/>
    </row>
    <row r="137" spans="1:16" ht="15.75" customHeight="1" x14ac:dyDescent="0.2">
      <c r="A137" s="88">
        <f t="shared" si="9"/>
        <v>127</v>
      </c>
      <c r="B137" s="124">
        <f t="shared" si="10"/>
        <v>1386147.9897507282</v>
      </c>
      <c r="C137" s="124">
        <f t="shared" si="4"/>
        <v>8028.1071073063022</v>
      </c>
      <c r="D137" s="124">
        <f t="shared" si="5"/>
        <v>4636.5625135794917</v>
      </c>
      <c r="E137" s="124">
        <f t="shared" si="6"/>
        <v>12664.669620885794</v>
      </c>
      <c r="F137" s="124">
        <f t="shared" si="7"/>
        <v>1381511.4272371489</v>
      </c>
      <c r="G137" s="94">
        <f t="shared" si="8"/>
        <v>3.3333333333333335E-3</v>
      </c>
      <c r="H137" s="27"/>
      <c r="L137" s="179"/>
      <c r="P137" s="27"/>
    </row>
    <row r="138" spans="1:16" ht="15.75" customHeight="1" x14ac:dyDescent="0.2">
      <c r="A138" s="88">
        <f t="shared" si="9"/>
        <v>128</v>
      </c>
      <c r="B138" s="124">
        <f t="shared" si="10"/>
        <v>1381511.4272371489</v>
      </c>
      <c r="C138" s="124">
        <f t="shared" si="4"/>
        <v>8001.2536827484873</v>
      </c>
      <c r="D138" s="124">
        <f t="shared" si="5"/>
        <v>4663.4159381373065</v>
      </c>
      <c r="E138" s="124">
        <f t="shared" si="6"/>
        <v>12664.669620885794</v>
      </c>
      <c r="F138" s="124">
        <f t="shared" si="7"/>
        <v>1376848.0112990115</v>
      </c>
      <c r="G138" s="94">
        <f t="shared" si="8"/>
        <v>3.3333333333333335E-3</v>
      </c>
      <c r="H138" s="27"/>
      <c r="L138" s="179"/>
      <c r="P138" s="27"/>
    </row>
    <row r="139" spans="1:16" ht="15.75" customHeight="1" x14ac:dyDescent="0.2">
      <c r="A139" s="88">
        <f t="shared" si="9"/>
        <v>129</v>
      </c>
      <c r="B139" s="124">
        <f t="shared" si="10"/>
        <v>1376848.0112990115</v>
      </c>
      <c r="C139" s="124">
        <f t="shared" si="4"/>
        <v>7974.2447321067766</v>
      </c>
      <c r="D139" s="124">
        <f t="shared" si="5"/>
        <v>4690.4248887790172</v>
      </c>
      <c r="E139" s="124">
        <f t="shared" si="6"/>
        <v>12664.669620885794</v>
      </c>
      <c r="F139" s="124">
        <f t="shared" si="7"/>
        <v>1372157.5864102326</v>
      </c>
      <c r="G139" s="94">
        <f t="shared" si="8"/>
        <v>3.3333333333333335E-3</v>
      </c>
      <c r="H139" s="27"/>
      <c r="L139" s="179"/>
      <c r="P139" s="27"/>
    </row>
    <row r="140" spans="1:16" ht="15.75" customHeight="1" x14ac:dyDescent="0.2">
      <c r="A140" s="88">
        <f t="shared" si="9"/>
        <v>130</v>
      </c>
      <c r="B140" s="124">
        <f t="shared" si="10"/>
        <v>1372157.5864102326</v>
      </c>
      <c r="C140" s="124">
        <f t="shared" si="4"/>
        <v>7947.079354625931</v>
      </c>
      <c r="D140" s="124">
        <f t="shared" si="5"/>
        <v>4717.5902662598628</v>
      </c>
      <c r="E140" s="124">
        <f t="shared" si="6"/>
        <v>12664.669620885794</v>
      </c>
      <c r="F140" s="124">
        <f t="shared" si="7"/>
        <v>1367439.9961439727</v>
      </c>
      <c r="G140" s="94">
        <f t="shared" si="8"/>
        <v>3.3333333333333335E-3</v>
      </c>
      <c r="H140" s="27"/>
      <c r="L140" s="179"/>
      <c r="P140" s="27"/>
    </row>
    <row r="141" spans="1:16" ht="15.75" customHeight="1" x14ac:dyDescent="0.2">
      <c r="A141" s="88">
        <f t="shared" si="9"/>
        <v>131</v>
      </c>
      <c r="B141" s="124">
        <f t="shared" si="10"/>
        <v>1367439.9961439727</v>
      </c>
      <c r="C141" s="124">
        <f t="shared" si="4"/>
        <v>7919.7566443338428</v>
      </c>
      <c r="D141" s="124">
        <f t="shared" si="5"/>
        <v>4744.912976551951</v>
      </c>
      <c r="E141" s="124">
        <f t="shared" si="6"/>
        <v>12664.669620885794</v>
      </c>
      <c r="F141" s="124">
        <f t="shared" si="7"/>
        <v>1362695.0831674207</v>
      </c>
      <c r="G141" s="94">
        <f t="shared" si="8"/>
        <v>3.3333333333333335E-3</v>
      </c>
      <c r="H141" s="27"/>
      <c r="L141" s="179"/>
      <c r="P141" s="27"/>
    </row>
    <row r="142" spans="1:16" ht="15.75" customHeight="1" x14ac:dyDescent="0.2">
      <c r="A142" s="88">
        <f t="shared" si="9"/>
        <v>132</v>
      </c>
      <c r="B142" s="124">
        <f t="shared" si="10"/>
        <v>1362695.0831674207</v>
      </c>
      <c r="C142" s="124">
        <f t="shared" si="4"/>
        <v>7892.2756900113127</v>
      </c>
      <c r="D142" s="124">
        <f t="shared" si="5"/>
        <v>4772.3939308744812</v>
      </c>
      <c r="E142" s="124">
        <f t="shared" si="6"/>
        <v>12664.669620885794</v>
      </c>
      <c r="F142" s="124">
        <f t="shared" si="7"/>
        <v>1357922.6892365462</v>
      </c>
      <c r="G142" s="94">
        <f t="shared" si="8"/>
        <v>3.3333333333333335E-3</v>
      </c>
      <c r="H142" s="27"/>
      <c r="L142" s="179"/>
      <c r="P142" s="27"/>
    </row>
    <row r="143" spans="1:16" ht="15.75" customHeight="1" x14ac:dyDescent="0.2">
      <c r="A143" s="88">
        <f t="shared" si="9"/>
        <v>133</v>
      </c>
      <c r="B143" s="124">
        <f t="shared" si="10"/>
        <v>1357922.6892365462</v>
      </c>
      <c r="C143" s="124">
        <f t="shared" si="4"/>
        <v>7864.6355751616638</v>
      </c>
      <c r="D143" s="124">
        <f t="shared" si="5"/>
        <v>4800.03404572413</v>
      </c>
      <c r="E143" s="124">
        <f t="shared" si="6"/>
        <v>12664.669620885794</v>
      </c>
      <c r="F143" s="124">
        <f t="shared" si="7"/>
        <v>1353122.655190822</v>
      </c>
      <c r="G143" s="94">
        <f t="shared" si="8"/>
        <v>3.3333333333333335E-3</v>
      </c>
      <c r="H143" s="27"/>
      <c r="L143" s="179"/>
      <c r="P143" s="27"/>
    </row>
    <row r="144" spans="1:16" ht="15.75" customHeight="1" x14ac:dyDescent="0.2">
      <c r="A144" s="88">
        <f t="shared" si="9"/>
        <v>134</v>
      </c>
      <c r="B144" s="124">
        <f t="shared" si="10"/>
        <v>1353122.655190822</v>
      </c>
      <c r="C144" s="124">
        <f t="shared" si="4"/>
        <v>7836.8353779801773</v>
      </c>
      <c r="D144" s="124">
        <f t="shared" si="5"/>
        <v>4827.8342429056165</v>
      </c>
      <c r="E144" s="124">
        <f t="shared" si="6"/>
        <v>12664.669620885794</v>
      </c>
      <c r="F144" s="124">
        <f t="shared" si="7"/>
        <v>1348294.8209479162</v>
      </c>
      <c r="G144" s="94">
        <f t="shared" si="8"/>
        <v>3.3333333333333335E-3</v>
      </c>
      <c r="H144" s="27"/>
      <c r="L144" s="179"/>
      <c r="P144" s="27"/>
    </row>
    <row r="145" spans="1:16" ht="15.75" customHeight="1" x14ac:dyDescent="0.2">
      <c r="A145" s="88">
        <f t="shared" si="9"/>
        <v>135</v>
      </c>
      <c r="B145" s="124">
        <f t="shared" si="10"/>
        <v>1348294.8209479162</v>
      </c>
      <c r="C145" s="124">
        <f t="shared" si="4"/>
        <v>7808.8741713233494</v>
      </c>
      <c r="D145" s="124">
        <f t="shared" si="5"/>
        <v>4855.7954495624444</v>
      </c>
      <c r="E145" s="124">
        <f t="shared" si="6"/>
        <v>12664.669620885794</v>
      </c>
      <c r="F145" s="124">
        <f t="shared" si="7"/>
        <v>1343439.0254983539</v>
      </c>
      <c r="G145" s="94">
        <f t="shared" si="8"/>
        <v>3.3333333333333335E-3</v>
      </c>
      <c r="H145" s="27"/>
      <c r="L145" s="179"/>
      <c r="P145" s="27"/>
    </row>
    <row r="146" spans="1:16" ht="15.75" customHeight="1" x14ac:dyDescent="0.2">
      <c r="A146" s="88">
        <f t="shared" si="9"/>
        <v>136</v>
      </c>
      <c r="B146" s="124">
        <f t="shared" si="10"/>
        <v>1343439.0254983539</v>
      </c>
      <c r="C146" s="124">
        <f t="shared" si="4"/>
        <v>7780.7510226779668</v>
      </c>
      <c r="D146" s="124">
        <f t="shared" si="5"/>
        <v>4883.918598207827</v>
      </c>
      <c r="E146" s="124">
        <f t="shared" si="6"/>
        <v>12664.669620885794</v>
      </c>
      <c r="F146" s="124">
        <f t="shared" si="7"/>
        <v>1338555.106900146</v>
      </c>
      <c r="G146" s="94">
        <f t="shared" si="8"/>
        <v>3.3333333333333335E-3</v>
      </c>
      <c r="H146" s="27"/>
      <c r="L146" s="179"/>
      <c r="P146" s="27"/>
    </row>
    <row r="147" spans="1:16" ht="15.75" customHeight="1" x14ac:dyDescent="0.2">
      <c r="A147" s="88">
        <f t="shared" si="9"/>
        <v>137</v>
      </c>
      <c r="B147" s="124">
        <f t="shared" si="10"/>
        <v>1338555.106900146</v>
      </c>
      <c r="C147" s="124">
        <f t="shared" si="4"/>
        <v>7752.4649941300131</v>
      </c>
      <c r="D147" s="124">
        <f t="shared" si="5"/>
        <v>4912.2046267557807</v>
      </c>
      <c r="E147" s="124">
        <f t="shared" si="6"/>
        <v>12664.669620885794</v>
      </c>
      <c r="F147" s="124">
        <f t="shared" si="7"/>
        <v>1333642.9022733902</v>
      </c>
      <c r="G147" s="94">
        <f t="shared" si="8"/>
        <v>3.3333333333333335E-3</v>
      </c>
      <c r="H147" s="27"/>
      <c r="L147" s="179"/>
      <c r="P147" s="27"/>
    </row>
    <row r="148" spans="1:16" ht="15.75" customHeight="1" x14ac:dyDescent="0.2">
      <c r="A148" s="88">
        <f t="shared" si="9"/>
        <v>138</v>
      </c>
      <c r="B148" s="124">
        <f t="shared" si="10"/>
        <v>1333642.9022733902</v>
      </c>
      <c r="C148" s="124">
        <f t="shared" si="4"/>
        <v>7724.0151423333855</v>
      </c>
      <c r="D148" s="124">
        <f t="shared" si="5"/>
        <v>4940.6544785524084</v>
      </c>
      <c r="E148" s="124">
        <f t="shared" si="6"/>
        <v>12664.669620885794</v>
      </c>
      <c r="F148" s="124">
        <f t="shared" si="7"/>
        <v>1328702.2477948377</v>
      </c>
      <c r="G148" s="94">
        <f t="shared" si="8"/>
        <v>3.3333333333333335E-3</v>
      </c>
      <c r="H148" s="27"/>
      <c r="L148" s="179"/>
      <c r="P148" s="27"/>
    </row>
    <row r="149" spans="1:16" ht="15.75" customHeight="1" x14ac:dyDescent="0.2">
      <c r="A149" s="88">
        <f t="shared" si="9"/>
        <v>139</v>
      </c>
      <c r="B149" s="124">
        <f t="shared" si="10"/>
        <v>1328702.2477948377</v>
      </c>
      <c r="C149" s="124">
        <f t="shared" si="4"/>
        <v>7695.4005184784355</v>
      </c>
      <c r="D149" s="124">
        <f t="shared" si="5"/>
        <v>4969.2691024073583</v>
      </c>
      <c r="E149" s="124">
        <f t="shared" si="6"/>
        <v>12664.669620885794</v>
      </c>
      <c r="F149" s="124">
        <f t="shared" si="7"/>
        <v>1323732.9786924303</v>
      </c>
      <c r="G149" s="94">
        <f t="shared" si="8"/>
        <v>3.3333333333333335E-3</v>
      </c>
      <c r="H149" s="27"/>
      <c r="L149" s="179"/>
      <c r="P149" s="27"/>
    </row>
    <row r="150" spans="1:16" ht="15.75" customHeight="1" x14ac:dyDescent="0.2">
      <c r="A150" s="88">
        <f t="shared" si="9"/>
        <v>140</v>
      </c>
      <c r="B150" s="124">
        <f t="shared" si="10"/>
        <v>1323732.9786924303</v>
      </c>
      <c r="C150" s="124">
        <f t="shared" si="4"/>
        <v>7666.6201682603269</v>
      </c>
      <c r="D150" s="124">
        <f t="shared" si="5"/>
        <v>4998.049452625467</v>
      </c>
      <c r="E150" s="124">
        <f t="shared" si="6"/>
        <v>12664.669620885794</v>
      </c>
      <c r="F150" s="124">
        <f t="shared" si="7"/>
        <v>1318734.9292398049</v>
      </c>
      <c r="G150" s="94">
        <f t="shared" si="8"/>
        <v>3.3333333333333335E-3</v>
      </c>
      <c r="H150" s="27"/>
      <c r="L150" s="179"/>
      <c r="P150" s="27"/>
    </row>
    <row r="151" spans="1:16" ht="15.75" customHeight="1" x14ac:dyDescent="0.2">
      <c r="A151" s="88">
        <f t="shared" si="9"/>
        <v>141</v>
      </c>
      <c r="B151" s="124">
        <f t="shared" si="10"/>
        <v>1318734.9292398049</v>
      </c>
      <c r="C151" s="124">
        <f t="shared" si="4"/>
        <v>7637.6731318472039</v>
      </c>
      <c r="D151" s="124">
        <f t="shared" si="5"/>
        <v>5026.99648903859</v>
      </c>
      <c r="E151" s="124">
        <f t="shared" si="6"/>
        <v>12664.669620885794</v>
      </c>
      <c r="F151" s="124">
        <f t="shared" si="7"/>
        <v>1313707.9327507662</v>
      </c>
      <c r="G151" s="94">
        <f t="shared" si="8"/>
        <v>3.3333333333333335E-3</v>
      </c>
      <c r="H151" s="27"/>
      <c r="L151" s="179"/>
      <c r="P151" s="27"/>
    </row>
    <row r="152" spans="1:16" ht="15.75" customHeight="1" x14ac:dyDescent="0.2">
      <c r="A152" s="88">
        <f t="shared" si="9"/>
        <v>142</v>
      </c>
      <c r="B152" s="124">
        <f t="shared" si="10"/>
        <v>1313707.9327507662</v>
      </c>
      <c r="C152" s="124">
        <f t="shared" si="4"/>
        <v>7608.5584438481883</v>
      </c>
      <c r="D152" s="124">
        <f t="shared" si="5"/>
        <v>5056.1111770376056</v>
      </c>
      <c r="E152" s="124">
        <f t="shared" si="6"/>
        <v>12664.669620885794</v>
      </c>
      <c r="F152" s="124">
        <f t="shared" si="7"/>
        <v>1308651.8215737285</v>
      </c>
      <c r="G152" s="94">
        <f t="shared" si="8"/>
        <v>3.3333333333333335E-3</v>
      </c>
      <c r="H152" s="27"/>
      <c r="L152" s="179"/>
      <c r="P152" s="27"/>
    </row>
    <row r="153" spans="1:16" ht="15.75" customHeight="1" x14ac:dyDescent="0.2">
      <c r="A153" s="88">
        <f t="shared" si="9"/>
        <v>143</v>
      </c>
      <c r="B153" s="124">
        <f t="shared" si="10"/>
        <v>1308651.8215737285</v>
      </c>
      <c r="C153" s="124">
        <f t="shared" si="4"/>
        <v>7579.2751332811786</v>
      </c>
      <c r="D153" s="124">
        <f t="shared" si="5"/>
        <v>5085.3944876046153</v>
      </c>
      <c r="E153" s="124">
        <f t="shared" si="6"/>
        <v>12664.669620885794</v>
      </c>
      <c r="F153" s="124">
        <f t="shared" si="7"/>
        <v>1303566.4270861237</v>
      </c>
      <c r="G153" s="94">
        <f t="shared" si="8"/>
        <v>3.3333333333333335E-3</v>
      </c>
      <c r="H153" s="27"/>
      <c r="L153" s="179"/>
      <c r="P153" s="27"/>
    </row>
    <row r="154" spans="1:16" ht="15.75" customHeight="1" x14ac:dyDescent="0.2">
      <c r="A154" s="88">
        <f t="shared" si="9"/>
        <v>144</v>
      </c>
      <c r="B154" s="124">
        <f t="shared" si="10"/>
        <v>1303566.4270861237</v>
      </c>
      <c r="C154" s="124">
        <f t="shared" si="4"/>
        <v>7549.8222235404673</v>
      </c>
      <c r="D154" s="124">
        <f t="shared" si="5"/>
        <v>5114.8473973453265</v>
      </c>
      <c r="E154" s="124">
        <f t="shared" si="6"/>
        <v>12664.669620885794</v>
      </c>
      <c r="F154" s="124">
        <f t="shared" si="7"/>
        <v>1298451.5796887784</v>
      </c>
      <c r="G154" s="94">
        <f t="shared" si="8"/>
        <v>3.3333333333333335E-3</v>
      </c>
      <c r="H154" s="27"/>
      <c r="L154" s="179"/>
      <c r="P154" s="27"/>
    </row>
    <row r="155" spans="1:16" ht="15.75" customHeight="1" x14ac:dyDescent="0.2">
      <c r="A155" s="88">
        <f t="shared" si="9"/>
        <v>145</v>
      </c>
      <c r="B155" s="124">
        <f t="shared" si="10"/>
        <v>1298451.5796887784</v>
      </c>
      <c r="C155" s="124">
        <f t="shared" si="4"/>
        <v>7520.1987323641761</v>
      </c>
      <c r="D155" s="124">
        <f t="shared" si="5"/>
        <v>5144.4708885216178</v>
      </c>
      <c r="E155" s="124">
        <f t="shared" si="6"/>
        <v>12664.669620885794</v>
      </c>
      <c r="F155" s="124">
        <f t="shared" si="7"/>
        <v>1293307.1088002569</v>
      </c>
      <c r="G155" s="94">
        <f t="shared" si="8"/>
        <v>3.3333333333333335E-3</v>
      </c>
      <c r="H155" s="27"/>
      <c r="L155" s="179"/>
      <c r="P155" s="27"/>
    </row>
    <row r="156" spans="1:16" ht="15.75" customHeight="1" x14ac:dyDescent="0.2">
      <c r="A156" s="88">
        <f t="shared" si="9"/>
        <v>146</v>
      </c>
      <c r="B156" s="124">
        <f t="shared" si="10"/>
        <v>1293307.1088002569</v>
      </c>
      <c r="C156" s="124">
        <f t="shared" si="4"/>
        <v>7490.4036718014877</v>
      </c>
      <c r="D156" s="124">
        <f t="shared" si="5"/>
        <v>5174.2659490843062</v>
      </c>
      <c r="E156" s="124">
        <f t="shared" si="6"/>
        <v>12664.669620885794</v>
      </c>
      <c r="F156" s="124">
        <f t="shared" si="7"/>
        <v>1288132.8428511727</v>
      </c>
      <c r="G156" s="94">
        <f t="shared" si="8"/>
        <v>3.3333333333333335E-3</v>
      </c>
      <c r="H156" s="27"/>
      <c r="L156" s="179"/>
      <c r="P156" s="27"/>
    </row>
    <row r="157" spans="1:16" ht="15.75" customHeight="1" x14ac:dyDescent="0.2">
      <c r="A157" s="88">
        <f t="shared" si="9"/>
        <v>147</v>
      </c>
      <c r="B157" s="124">
        <f t="shared" si="10"/>
        <v>1288132.8428511727</v>
      </c>
      <c r="C157" s="124">
        <f t="shared" si="4"/>
        <v>7460.4360481797085</v>
      </c>
      <c r="D157" s="124">
        <f t="shared" si="5"/>
        <v>5204.2335727060854</v>
      </c>
      <c r="E157" s="124">
        <f t="shared" si="6"/>
        <v>12664.669620885794</v>
      </c>
      <c r="F157" s="124">
        <f t="shared" si="7"/>
        <v>1282928.6092784666</v>
      </c>
      <c r="G157" s="94">
        <f t="shared" si="8"/>
        <v>3.3333333333333335E-3</v>
      </c>
      <c r="H157" s="27"/>
      <c r="L157" s="179"/>
      <c r="P157" s="27"/>
    </row>
    <row r="158" spans="1:16" ht="15.75" customHeight="1" x14ac:dyDescent="0.2">
      <c r="A158" s="88">
        <f t="shared" si="9"/>
        <v>148</v>
      </c>
      <c r="B158" s="124">
        <f t="shared" si="10"/>
        <v>1282928.6092784666</v>
      </c>
      <c r="C158" s="124">
        <f t="shared" si="4"/>
        <v>7430.2948620711186</v>
      </c>
      <c r="D158" s="124">
        <f t="shared" si="5"/>
        <v>5234.3747588146753</v>
      </c>
      <c r="E158" s="124">
        <f t="shared" si="6"/>
        <v>12664.669620885794</v>
      </c>
      <c r="F158" s="124">
        <f t="shared" si="7"/>
        <v>1277694.2345196519</v>
      </c>
      <c r="G158" s="94">
        <f t="shared" si="8"/>
        <v>3.3333333333333335E-3</v>
      </c>
      <c r="H158" s="27"/>
      <c r="L158" s="179"/>
      <c r="P158" s="27"/>
    </row>
    <row r="159" spans="1:16" ht="15.75" customHeight="1" x14ac:dyDescent="0.2">
      <c r="A159" s="88">
        <f t="shared" si="9"/>
        <v>149</v>
      </c>
      <c r="B159" s="124">
        <f t="shared" si="10"/>
        <v>1277694.2345196519</v>
      </c>
      <c r="C159" s="124">
        <f t="shared" si="4"/>
        <v>7399.9791082596503</v>
      </c>
      <c r="D159" s="124">
        <f t="shared" si="5"/>
        <v>5264.6905126261436</v>
      </c>
      <c r="E159" s="124">
        <f t="shared" si="6"/>
        <v>12664.669620885794</v>
      </c>
      <c r="F159" s="124">
        <f t="shared" si="7"/>
        <v>1272429.5440070257</v>
      </c>
      <c r="G159" s="94">
        <f t="shared" si="8"/>
        <v>3.3333333333333335E-3</v>
      </c>
      <c r="H159" s="27"/>
      <c r="L159" s="179"/>
      <c r="P159" s="27"/>
    </row>
    <row r="160" spans="1:16" ht="15.75" customHeight="1" x14ac:dyDescent="0.2">
      <c r="A160" s="88">
        <f t="shared" si="9"/>
        <v>150</v>
      </c>
      <c r="B160" s="124">
        <f t="shared" si="10"/>
        <v>1272429.5440070257</v>
      </c>
      <c r="C160" s="124">
        <f t="shared" si="4"/>
        <v>7369.4877757073582</v>
      </c>
      <c r="D160" s="124">
        <f t="shared" si="5"/>
        <v>5295.1818451784357</v>
      </c>
      <c r="E160" s="124">
        <f t="shared" si="6"/>
        <v>12664.669620885794</v>
      </c>
      <c r="F160" s="124">
        <f t="shared" si="7"/>
        <v>1267134.3621618473</v>
      </c>
      <c r="G160" s="94">
        <f t="shared" si="8"/>
        <v>3.3333333333333335E-3</v>
      </c>
      <c r="H160" s="27"/>
      <c r="L160" s="179"/>
      <c r="P160" s="27"/>
    </row>
    <row r="161" spans="1:16" ht="15.75" customHeight="1" x14ac:dyDescent="0.2">
      <c r="A161" s="88">
        <f t="shared" si="9"/>
        <v>151</v>
      </c>
      <c r="B161" s="124">
        <f t="shared" si="10"/>
        <v>1267134.3621618473</v>
      </c>
      <c r="C161" s="124">
        <f t="shared" si="4"/>
        <v>7338.8198475206991</v>
      </c>
      <c r="D161" s="124">
        <f t="shared" si="5"/>
        <v>5325.8497733650947</v>
      </c>
      <c r="E161" s="124">
        <f t="shared" si="6"/>
        <v>12664.669620885794</v>
      </c>
      <c r="F161" s="124">
        <f t="shared" si="7"/>
        <v>1261808.5123884822</v>
      </c>
      <c r="G161" s="94">
        <f t="shared" si="8"/>
        <v>3.3333333333333335E-3</v>
      </c>
      <c r="H161" s="27"/>
      <c r="L161" s="179"/>
      <c r="P161" s="27"/>
    </row>
    <row r="162" spans="1:16" ht="15.75" customHeight="1" x14ac:dyDescent="0.2">
      <c r="A162" s="88">
        <f t="shared" si="9"/>
        <v>152</v>
      </c>
      <c r="B162" s="124">
        <f t="shared" si="10"/>
        <v>1261808.5123884822</v>
      </c>
      <c r="C162" s="124">
        <f t="shared" si="4"/>
        <v>7307.9743009166268</v>
      </c>
      <c r="D162" s="124">
        <f t="shared" si="5"/>
        <v>5356.695319969167</v>
      </c>
      <c r="E162" s="124">
        <f t="shared" si="6"/>
        <v>12664.669620885794</v>
      </c>
      <c r="F162" s="124">
        <f t="shared" si="7"/>
        <v>1256451.817068513</v>
      </c>
      <c r="G162" s="94">
        <f t="shared" si="8"/>
        <v>3.3333333333333335E-3</v>
      </c>
      <c r="H162" s="27"/>
      <c r="L162" s="179"/>
      <c r="P162" s="27"/>
    </row>
    <row r="163" spans="1:16" ht="15.75" customHeight="1" x14ac:dyDescent="0.2">
      <c r="A163" s="88">
        <f t="shared" si="9"/>
        <v>153</v>
      </c>
      <c r="B163" s="124">
        <f t="shared" si="10"/>
        <v>1256451.817068513</v>
      </c>
      <c r="C163" s="124">
        <f t="shared" si="4"/>
        <v>7276.9501071884724</v>
      </c>
      <c r="D163" s="124">
        <f t="shared" si="5"/>
        <v>5387.7195136973214</v>
      </c>
      <c r="E163" s="124">
        <f t="shared" si="6"/>
        <v>12664.669620885794</v>
      </c>
      <c r="F163" s="124">
        <f t="shared" si="7"/>
        <v>1251064.0975548157</v>
      </c>
      <c r="G163" s="94">
        <f t="shared" si="8"/>
        <v>3.3333333333333335E-3</v>
      </c>
      <c r="H163" s="27"/>
      <c r="L163" s="179"/>
      <c r="P163" s="27"/>
    </row>
    <row r="164" spans="1:16" ht="15.75" customHeight="1" x14ac:dyDescent="0.2">
      <c r="A164" s="88">
        <f t="shared" si="9"/>
        <v>154</v>
      </c>
      <c r="B164" s="124">
        <f t="shared" si="10"/>
        <v>1251064.0975548157</v>
      </c>
      <c r="C164" s="124">
        <f t="shared" si="4"/>
        <v>7245.746231671641</v>
      </c>
      <c r="D164" s="124">
        <f t="shared" si="5"/>
        <v>5418.9233892141528</v>
      </c>
      <c r="E164" s="124">
        <f t="shared" si="6"/>
        <v>12664.669620885794</v>
      </c>
      <c r="F164" s="124">
        <f t="shared" si="7"/>
        <v>1245645.1741656016</v>
      </c>
      <c r="G164" s="94">
        <f t="shared" si="8"/>
        <v>3.3333333333333335E-3</v>
      </c>
      <c r="H164" s="27"/>
      <c r="L164" s="179"/>
      <c r="P164" s="27"/>
    </row>
    <row r="165" spans="1:16" ht="15.75" customHeight="1" x14ac:dyDescent="0.2">
      <c r="A165" s="88">
        <f t="shared" si="9"/>
        <v>155</v>
      </c>
      <c r="B165" s="124">
        <f t="shared" si="10"/>
        <v>1245645.1741656016</v>
      </c>
      <c r="C165" s="124">
        <f t="shared" si="4"/>
        <v>7214.3616337091107</v>
      </c>
      <c r="D165" s="124">
        <f t="shared" si="5"/>
        <v>5450.3079871766831</v>
      </c>
      <c r="E165" s="124">
        <f t="shared" si="6"/>
        <v>12664.669620885794</v>
      </c>
      <c r="F165" s="124">
        <f t="shared" si="7"/>
        <v>1240194.866178425</v>
      </c>
      <c r="G165" s="94">
        <f t="shared" si="8"/>
        <v>3.3333333333333335E-3</v>
      </c>
      <c r="H165" s="27"/>
      <c r="L165" s="179"/>
      <c r="P165" s="27"/>
    </row>
    <row r="166" spans="1:16" ht="15.75" customHeight="1" x14ac:dyDescent="0.2">
      <c r="A166" s="88">
        <f t="shared" si="9"/>
        <v>156</v>
      </c>
      <c r="B166" s="124">
        <f t="shared" si="10"/>
        <v>1240194.866178425</v>
      </c>
      <c r="C166" s="124">
        <f t="shared" si="4"/>
        <v>7182.7952666167121</v>
      </c>
      <c r="D166" s="124">
        <f t="shared" si="5"/>
        <v>5481.8743542690818</v>
      </c>
      <c r="E166" s="124">
        <f t="shared" si="6"/>
        <v>12664.669620885794</v>
      </c>
      <c r="F166" s="124">
        <f t="shared" si="7"/>
        <v>1234712.9918241559</v>
      </c>
      <c r="G166" s="94">
        <f t="shared" si="8"/>
        <v>3.3333333333333335E-3</v>
      </c>
      <c r="H166" s="27"/>
      <c r="L166" s="179"/>
      <c r="P166" s="27"/>
    </row>
    <row r="167" spans="1:16" ht="15.75" customHeight="1" x14ac:dyDescent="0.2">
      <c r="A167" s="88">
        <f t="shared" si="9"/>
        <v>157</v>
      </c>
      <c r="B167" s="124">
        <f t="shared" si="10"/>
        <v>1234712.9918241559</v>
      </c>
      <c r="C167" s="124">
        <f t="shared" si="4"/>
        <v>7151.0460776482369</v>
      </c>
      <c r="D167" s="124">
        <f t="shared" si="5"/>
        <v>5513.623543237557</v>
      </c>
      <c r="E167" s="124">
        <f t="shared" si="6"/>
        <v>12664.669620885794</v>
      </c>
      <c r="F167" s="124">
        <f t="shared" si="7"/>
        <v>1229199.3682809183</v>
      </c>
      <c r="G167" s="94">
        <f t="shared" si="8"/>
        <v>3.3333333333333335E-3</v>
      </c>
      <c r="H167" s="27"/>
      <c r="L167" s="179"/>
      <c r="P167" s="27"/>
    </row>
    <row r="168" spans="1:16" ht="15.75" customHeight="1" x14ac:dyDescent="0.2">
      <c r="A168" s="88">
        <f t="shared" si="9"/>
        <v>158</v>
      </c>
      <c r="B168" s="124">
        <f t="shared" si="10"/>
        <v>1229199.3682809183</v>
      </c>
      <c r="C168" s="124">
        <f t="shared" si="4"/>
        <v>7119.1130079603199</v>
      </c>
      <c r="D168" s="124">
        <f t="shared" si="5"/>
        <v>5545.5566129254739</v>
      </c>
      <c r="E168" s="124">
        <f t="shared" si="6"/>
        <v>12664.669620885794</v>
      </c>
      <c r="F168" s="124">
        <f t="shared" si="7"/>
        <v>1223653.811667993</v>
      </c>
      <c r="G168" s="94">
        <f t="shared" si="8"/>
        <v>3.3333333333333335E-3</v>
      </c>
      <c r="H168" s="27"/>
      <c r="L168" s="179"/>
      <c r="P168" s="27"/>
    </row>
    <row r="169" spans="1:16" ht="15.75" customHeight="1" x14ac:dyDescent="0.2">
      <c r="A169" s="88">
        <f t="shared" si="9"/>
        <v>159</v>
      </c>
      <c r="B169" s="124">
        <f t="shared" si="10"/>
        <v>1223653.811667993</v>
      </c>
      <c r="C169" s="124">
        <f t="shared" si="4"/>
        <v>7086.9949925771261</v>
      </c>
      <c r="D169" s="124">
        <f t="shared" si="5"/>
        <v>5577.6746283086677</v>
      </c>
      <c r="E169" s="124">
        <f t="shared" si="6"/>
        <v>12664.669620885794</v>
      </c>
      <c r="F169" s="124">
        <f t="shared" si="7"/>
        <v>1218076.1370396842</v>
      </c>
      <c r="G169" s="94">
        <f t="shared" si="8"/>
        <v>3.3333333333333335E-3</v>
      </c>
      <c r="H169" s="27"/>
      <c r="L169" s="179"/>
      <c r="P169" s="27"/>
    </row>
    <row r="170" spans="1:16" ht="15.75" customHeight="1" x14ac:dyDescent="0.2">
      <c r="A170" s="88">
        <f t="shared" si="9"/>
        <v>160</v>
      </c>
      <c r="B170" s="124">
        <f t="shared" si="10"/>
        <v>1218076.1370396842</v>
      </c>
      <c r="C170" s="124">
        <f t="shared" si="4"/>
        <v>7054.6909603548384</v>
      </c>
      <c r="D170" s="124">
        <f t="shared" si="5"/>
        <v>5609.9786605309555</v>
      </c>
      <c r="E170" s="124">
        <f t="shared" si="6"/>
        <v>12664.669620885794</v>
      </c>
      <c r="F170" s="124">
        <f t="shared" si="7"/>
        <v>1212466.1583791533</v>
      </c>
      <c r="G170" s="94">
        <f t="shared" si="8"/>
        <v>3.3333333333333335E-3</v>
      </c>
      <c r="H170" s="27"/>
      <c r="L170" s="179"/>
      <c r="P170" s="27"/>
    </row>
    <row r="171" spans="1:16" ht="15.75" customHeight="1" x14ac:dyDescent="0.2">
      <c r="A171" s="88">
        <f t="shared" si="9"/>
        <v>161</v>
      </c>
      <c r="B171" s="124">
        <f t="shared" si="10"/>
        <v>1212466.1583791533</v>
      </c>
      <c r="C171" s="124">
        <f t="shared" si="4"/>
        <v>7022.1998339459305</v>
      </c>
      <c r="D171" s="124">
        <f t="shared" si="5"/>
        <v>5642.4697869398633</v>
      </c>
      <c r="E171" s="124">
        <f t="shared" si="6"/>
        <v>12664.669620885794</v>
      </c>
      <c r="F171" s="124">
        <f t="shared" si="7"/>
        <v>1206823.6885922134</v>
      </c>
      <c r="G171" s="94">
        <f t="shared" si="8"/>
        <v>3.3333333333333335E-3</v>
      </c>
      <c r="H171" s="27"/>
      <c r="L171" s="179"/>
      <c r="P171" s="27"/>
    </row>
    <row r="172" spans="1:16" ht="15.75" customHeight="1" x14ac:dyDescent="0.2">
      <c r="A172" s="88">
        <f t="shared" si="9"/>
        <v>162</v>
      </c>
      <c r="B172" s="124">
        <f t="shared" si="10"/>
        <v>1206823.6885922134</v>
      </c>
      <c r="C172" s="124">
        <f t="shared" si="4"/>
        <v>6989.5205297632374</v>
      </c>
      <c r="D172" s="124">
        <f t="shared" si="5"/>
        <v>5675.1490911225565</v>
      </c>
      <c r="E172" s="124">
        <f t="shared" si="6"/>
        <v>12664.669620885794</v>
      </c>
      <c r="F172" s="124">
        <f t="shared" si="7"/>
        <v>1201148.5395010908</v>
      </c>
      <c r="G172" s="94">
        <f t="shared" si="8"/>
        <v>3.3333333333333335E-3</v>
      </c>
      <c r="H172" s="27"/>
      <c r="L172" s="179"/>
      <c r="P172" s="27"/>
    </row>
    <row r="173" spans="1:16" ht="15.75" customHeight="1" x14ac:dyDescent="0.2">
      <c r="A173" s="88">
        <f t="shared" si="9"/>
        <v>163</v>
      </c>
      <c r="B173" s="124">
        <f t="shared" si="10"/>
        <v>1201148.5395010908</v>
      </c>
      <c r="C173" s="124">
        <f t="shared" si="4"/>
        <v>6956.6519579438182</v>
      </c>
      <c r="D173" s="124">
        <f t="shared" si="5"/>
        <v>5708.0176629419757</v>
      </c>
      <c r="E173" s="124">
        <f t="shared" si="6"/>
        <v>12664.669620885794</v>
      </c>
      <c r="F173" s="124">
        <f t="shared" si="7"/>
        <v>1195440.5218381488</v>
      </c>
      <c r="G173" s="94">
        <f t="shared" si="8"/>
        <v>3.3333333333333335E-3</v>
      </c>
      <c r="H173" s="27"/>
      <c r="L173" s="179"/>
      <c r="P173" s="27"/>
    </row>
    <row r="174" spans="1:16" ht="15.75" customHeight="1" x14ac:dyDescent="0.2">
      <c r="A174" s="88">
        <f t="shared" si="9"/>
        <v>164</v>
      </c>
      <c r="B174" s="124">
        <f t="shared" si="10"/>
        <v>1195440.5218381488</v>
      </c>
      <c r="C174" s="124">
        <f t="shared" si="4"/>
        <v>6923.5930223126124</v>
      </c>
      <c r="D174" s="124">
        <f t="shared" si="5"/>
        <v>5741.0765985731814</v>
      </c>
      <c r="E174" s="124">
        <f t="shared" si="6"/>
        <v>12664.669620885794</v>
      </c>
      <c r="F174" s="124">
        <f t="shared" si="7"/>
        <v>1189699.4452395756</v>
      </c>
      <c r="G174" s="94">
        <f t="shared" si="8"/>
        <v>3.3333333333333335E-3</v>
      </c>
      <c r="H174" s="27"/>
      <c r="L174" s="179"/>
      <c r="P174" s="27"/>
    </row>
    <row r="175" spans="1:16" ht="15.75" customHeight="1" x14ac:dyDescent="0.2">
      <c r="A175" s="88">
        <f t="shared" si="9"/>
        <v>165</v>
      </c>
      <c r="B175" s="124">
        <f t="shared" si="10"/>
        <v>1189699.4452395756</v>
      </c>
      <c r="C175" s="124">
        <f t="shared" si="4"/>
        <v>6890.3426203458757</v>
      </c>
      <c r="D175" s="124">
        <f t="shared" si="5"/>
        <v>5774.3270005399181</v>
      </c>
      <c r="E175" s="124">
        <f t="shared" si="6"/>
        <v>12664.669620885794</v>
      </c>
      <c r="F175" s="124">
        <f t="shared" si="7"/>
        <v>1183925.1182390356</v>
      </c>
      <c r="G175" s="94">
        <f t="shared" si="8"/>
        <v>3.3333333333333335E-3</v>
      </c>
      <c r="H175" s="27"/>
      <c r="L175" s="179"/>
      <c r="P175" s="27"/>
    </row>
    <row r="176" spans="1:16" ht="15.75" customHeight="1" x14ac:dyDescent="0.2">
      <c r="A176" s="88">
        <f t="shared" si="9"/>
        <v>166</v>
      </c>
      <c r="B176" s="124">
        <f t="shared" si="10"/>
        <v>1183925.1182390356</v>
      </c>
      <c r="C176" s="124">
        <f t="shared" si="4"/>
        <v>6856.8996431344158</v>
      </c>
      <c r="D176" s="124">
        <f t="shared" si="5"/>
        <v>5807.7699777513781</v>
      </c>
      <c r="E176" s="124">
        <f t="shared" si="6"/>
        <v>12664.669620885794</v>
      </c>
      <c r="F176" s="124">
        <f t="shared" si="7"/>
        <v>1178117.3482612842</v>
      </c>
      <c r="G176" s="94">
        <f t="shared" si="8"/>
        <v>3.3333333333333335E-3</v>
      </c>
      <c r="H176" s="27"/>
      <c r="L176" s="179"/>
      <c r="P176" s="27"/>
    </row>
    <row r="177" spans="1:16" ht="15.75" customHeight="1" x14ac:dyDescent="0.2">
      <c r="A177" s="88">
        <f t="shared" si="9"/>
        <v>167</v>
      </c>
      <c r="B177" s="124">
        <f t="shared" si="10"/>
        <v>1178117.3482612842</v>
      </c>
      <c r="C177" s="124">
        <f t="shared" si="4"/>
        <v>6823.2629753466053</v>
      </c>
      <c r="D177" s="124">
        <f t="shared" si="5"/>
        <v>5841.4066455391885</v>
      </c>
      <c r="E177" s="124">
        <f t="shared" si="6"/>
        <v>12664.669620885794</v>
      </c>
      <c r="F177" s="124">
        <f t="shared" si="7"/>
        <v>1172275.941615745</v>
      </c>
      <c r="G177" s="94">
        <f t="shared" si="8"/>
        <v>3.3333333333333335E-3</v>
      </c>
      <c r="H177" s="27"/>
      <c r="L177" s="179"/>
      <c r="P177" s="27"/>
    </row>
    <row r="178" spans="1:16" ht="15.75" customHeight="1" x14ac:dyDescent="0.2">
      <c r="A178" s="88">
        <f t="shared" si="9"/>
        <v>168</v>
      </c>
      <c r="B178" s="124">
        <f t="shared" si="10"/>
        <v>1172275.941615745</v>
      </c>
      <c r="C178" s="124">
        <f t="shared" si="4"/>
        <v>6789.4314951911902</v>
      </c>
      <c r="D178" s="124">
        <f t="shared" si="5"/>
        <v>5875.2381256946037</v>
      </c>
      <c r="E178" s="124">
        <f t="shared" si="6"/>
        <v>12664.669620885794</v>
      </c>
      <c r="F178" s="124">
        <f t="shared" si="7"/>
        <v>1166400.7034900503</v>
      </c>
      <c r="G178" s="94">
        <f t="shared" si="8"/>
        <v>3.3333333333333335E-3</v>
      </c>
      <c r="H178" s="27"/>
      <c r="L178" s="179"/>
      <c r="P178" s="27"/>
    </row>
    <row r="179" spans="1:16" ht="15.75" customHeight="1" x14ac:dyDescent="0.2">
      <c r="A179" s="88">
        <f t="shared" si="9"/>
        <v>169</v>
      </c>
      <c r="B179" s="124">
        <f t="shared" si="10"/>
        <v>1166400.7034900503</v>
      </c>
      <c r="C179" s="124">
        <f t="shared" si="4"/>
        <v>6755.4040743798751</v>
      </c>
      <c r="D179" s="124">
        <f t="shared" si="5"/>
        <v>5909.2655465059188</v>
      </c>
      <c r="E179" s="124">
        <f t="shared" si="6"/>
        <v>12664.669620885794</v>
      </c>
      <c r="F179" s="124">
        <f t="shared" si="7"/>
        <v>1160491.4379435445</v>
      </c>
      <c r="G179" s="94">
        <f t="shared" si="8"/>
        <v>3.3333333333333335E-3</v>
      </c>
      <c r="H179" s="27"/>
      <c r="L179" s="179"/>
      <c r="P179" s="27"/>
    </row>
    <row r="180" spans="1:16" ht="15.75" customHeight="1" x14ac:dyDescent="0.2">
      <c r="A180" s="88">
        <f t="shared" si="9"/>
        <v>170</v>
      </c>
      <c r="B180" s="124">
        <f t="shared" si="10"/>
        <v>1160491.4379435445</v>
      </c>
      <c r="C180" s="124">
        <f t="shared" si="4"/>
        <v>6721.1795780896964</v>
      </c>
      <c r="D180" s="124">
        <f t="shared" si="5"/>
        <v>5943.4900427960974</v>
      </c>
      <c r="E180" s="124">
        <f t="shared" si="6"/>
        <v>12664.669620885794</v>
      </c>
      <c r="F180" s="124">
        <f t="shared" si="7"/>
        <v>1154547.9479007483</v>
      </c>
      <c r="G180" s="94">
        <f t="shared" si="8"/>
        <v>3.3333333333333335E-3</v>
      </c>
      <c r="H180" s="27"/>
      <c r="L180" s="179"/>
      <c r="P180" s="27"/>
    </row>
    <row r="181" spans="1:16" ht="15.75" customHeight="1" x14ac:dyDescent="0.2">
      <c r="A181" s="88">
        <f t="shared" si="9"/>
        <v>171</v>
      </c>
      <c r="B181" s="124">
        <f t="shared" si="10"/>
        <v>1154547.9479007483</v>
      </c>
      <c r="C181" s="124">
        <f t="shared" si="4"/>
        <v>6686.7568649251689</v>
      </c>
      <c r="D181" s="124">
        <f t="shared" si="5"/>
        <v>5977.912755960625</v>
      </c>
      <c r="E181" s="124">
        <f t="shared" si="6"/>
        <v>12664.669620885794</v>
      </c>
      <c r="F181" s="124">
        <f t="shared" si="7"/>
        <v>1148570.0351447877</v>
      </c>
      <c r="G181" s="94">
        <f t="shared" si="8"/>
        <v>3.3333333333333335E-3</v>
      </c>
      <c r="H181" s="27"/>
      <c r="L181" s="179"/>
      <c r="P181" s="27"/>
    </row>
    <row r="182" spans="1:16" ht="15.75" customHeight="1" x14ac:dyDescent="0.2">
      <c r="A182" s="88">
        <f t="shared" si="9"/>
        <v>172</v>
      </c>
      <c r="B182" s="124">
        <f t="shared" si="10"/>
        <v>1148570.0351447877</v>
      </c>
      <c r="C182" s="124">
        <f t="shared" si="4"/>
        <v>6652.1347868802295</v>
      </c>
      <c r="D182" s="124">
        <f t="shared" si="5"/>
        <v>6012.5348340055643</v>
      </c>
      <c r="E182" s="124">
        <f t="shared" si="6"/>
        <v>12664.669620885794</v>
      </c>
      <c r="F182" s="124">
        <f t="shared" si="7"/>
        <v>1142557.5003107821</v>
      </c>
      <c r="G182" s="94">
        <f t="shared" si="8"/>
        <v>3.3333333333333335E-3</v>
      </c>
      <c r="H182" s="27"/>
      <c r="L182" s="179"/>
      <c r="P182" s="27"/>
    </row>
    <row r="183" spans="1:16" ht="15.75" customHeight="1" x14ac:dyDescent="0.2">
      <c r="A183" s="88">
        <f t="shared" si="9"/>
        <v>173</v>
      </c>
      <c r="B183" s="124">
        <f t="shared" si="10"/>
        <v>1142557.5003107821</v>
      </c>
      <c r="C183" s="124">
        <f t="shared" si="4"/>
        <v>6617.312189299947</v>
      </c>
      <c r="D183" s="124">
        <f t="shared" si="5"/>
        <v>6047.3574315858468</v>
      </c>
      <c r="E183" s="124">
        <f t="shared" si="6"/>
        <v>12664.669620885794</v>
      </c>
      <c r="F183" s="124">
        <f t="shared" si="7"/>
        <v>1136510.1428791962</v>
      </c>
      <c r="G183" s="94">
        <f t="shared" si="8"/>
        <v>3.3333333333333335E-3</v>
      </c>
      <c r="H183" s="27"/>
      <c r="L183" s="179"/>
      <c r="P183" s="27"/>
    </row>
    <row r="184" spans="1:16" ht="15.75" customHeight="1" x14ac:dyDescent="0.2">
      <c r="A184" s="88">
        <f t="shared" si="9"/>
        <v>174</v>
      </c>
      <c r="B184" s="124">
        <f t="shared" si="10"/>
        <v>1136510.1428791962</v>
      </c>
      <c r="C184" s="124">
        <f t="shared" si="4"/>
        <v>6582.287910842012</v>
      </c>
      <c r="D184" s="124">
        <f t="shared" si="5"/>
        <v>6082.3817100437818</v>
      </c>
      <c r="E184" s="124">
        <f t="shared" si="6"/>
        <v>12664.669620885794</v>
      </c>
      <c r="F184" s="124">
        <f t="shared" si="7"/>
        <v>1130427.7611691523</v>
      </c>
      <c r="G184" s="94">
        <f t="shared" si="8"/>
        <v>3.3333333333333335E-3</v>
      </c>
      <c r="H184" s="27"/>
      <c r="L184" s="179"/>
      <c r="P184" s="27"/>
    </row>
    <row r="185" spans="1:16" ht="15.75" customHeight="1" x14ac:dyDescent="0.2">
      <c r="A185" s="88">
        <f t="shared" si="9"/>
        <v>175</v>
      </c>
      <c r="B185" s="124">
        <f t="shared" si="10"/>
        <v>1130427.7611691523</v>
      </c>
      <c r="C185" s="124">
        <f t="shared" si="4"/>
        <v>6547.0607834380071</v>
      </c>
      <c r="D185" s="124">
        <f t="shared" si="5"/>
        <v>6117.6088374477868</v>
      </c>
      <c r="E185" s="124">
        <f t="shared" si="6"/>
        <v>12664.669620885794</v>
      </c>
      <c r="F185" s="124">
        <f t="shared" si="7"/>
        <v>1124310.1523317045</v>
      </c>
      <c r="G185" s="94">
        <f t="shared" si="8"/>
        <v>3.3333333333333335E-3</v>
      </c>
      <c r="H185" s="27"/>
      <c r="L185" s="179"/>
      <c r="P185" s="27"/>
    </row>
    <row r="186" spans="1:16" ht="15.75" customHeight="1" x14ac:dyDescent="0.2">
      <c r="A186" s="88">
        <f t="shared" si="9"/>
        <v>176</v>
      </c>
      <c r="B186" s="124">
        <f t="shared" si="10"/>
        <v>1124310.1523317045</v>
      </c>
      <c r="C186" s="124">
        <f t="shared" si="4"/>
        <v>6511.6296322544558</v>
      </c>
      <c r="D186" s="124">
        <f t="shared" si="5"/>
        <v>6153.039988631338</v>
      </c>
      <c r="E186" s="124">
        <f t="shared" si="6"/>
        <v>12664.669620885794</v>
      </c>
      <c r="F186" s="124">
        <f t="shared" si="7"/>
        <v>1118157.1123430731</v>
      </c>
      <c r="G186" s="94">
        <f t="shared" si="8"/>
        <v>3.3333333333333335E-3</v>
      </c>
      <c r="H186" s="27"/>
      <c r="L186" s="179"/>
      <c r="P186" s="27"/>
    </row>
    <row r="187" spans="1:16" ht="15.75" customHeight="1" x14ac:dyDescent="0.2">
      <c r="A187" s="88">
        <f t="shared" si="9"/>
        <v>177</v>
      </c>
      <c r="B187" s="124">
        <f t="shared" si="10"/>
        <v>1118157.1123430731</v>
      </c>
      <c r="C187" s="124">
        <f t="shared" si="4"/>
        <v>6475.9932756536327</v>
      </c>
      <c r="D187" s="124">
        <f t="shared" si="5"/>
        <v>6188.6763452321611</v>
      </c>
      <c r="E187" s="124">
        <f t="shared" si="6"/>
        <v>12664.669620885794</v>
      </c>
      <c r="F187" s="124">
        <f t="shared" si="7"/>
        <v>1111968.4359978409</v>
      </c>
      <c r="G187" s="94">
        <f t="shared" si="8"/>
        <v>3.3333333333333335E-3</v>
      </c>
      <c r="H187" s="27"/>
      <c r="L187" s="179"/>
      <c r="P187" s="27"/>
    </row>
    <row r="188" spans="1:16" ht="15.75" customHeight="1" x14ac:dyDescent="0.2">
      <c r="A188" s="88">
        <f t="shared" si="9"/>
        <v>178</v>
      </c>
      <c r="B188" s="124">
        <f t="shared" si="10"/>
        <v>1111968.4359978409</v>
      </c>
      <c r="C188" s="124">
        <f t="shared" si="4"/>
        <v>6440.150525154163</v>
      </c>
      <c r="D188" s="124">
        <f t="shared" si="5"/>
        <v>6224.5190957316308</v>
      </c>
      <c r="E188" s="124">
        <f t="shared" si="6"/>
        <v>12664.669620885794</v>
      </c>
      <c r="F188" s="124">
        <f t="shared" si="7"/>
        <v>1105743.9169021093</v>
      </c>
      <c r="G188" s="94">
        <f t="shared" si="8"/>
        <v>3.3333333333333335E-3</v>
      </c>
      <c r="H188" s="27"/>
      <c r="L188" s="179"/>
      <c r="P188" s="27"/>
    </row>
    <row r="189" spans="1:16" ht="15.75" customHeight="1" x14ac:dyDescent="0.2">
      <c r="A189" s="88">
        <f t="shared" si="9"/>
        <v>179</v>
      </c>
      <c r="B189" s="124">
        <f t="shared" si="10"/>
        <v>1105743.9169021093</v>
      </c>
      <c r="C189" s="124">
        <f t="shared" si="4"/>
        <v>6404.100185391384</v>
      </c>
      <c r="D189" s="124">
        <f t="shared" si="5"/>
        <v>6260.5694354944098</v>
      </c>
      <c r="E189" s="124">
        <f t="shared" si="6"/>
        <v>12664.669620885794</v>
      </c>
      <c r="F189" s="124">
        <f t="shared" si="7"/>
        <v>1099483.3474666148</v>
      </c>
      <c r="G189" s="94">
        <f t="shared" si="8"/>
        <v>3.3333333333333335E-3</v>
      </c>
      <c r="H189" s="27"/>
      <c r="L189" s="179"/>
      <c r="P189" s="27"/>
    </row>
    <row r="190" spans="1:16" ht="15.75" customHeight="1" x14ac:dyDescent="0.2">
      <c r="A190" s="88">
        <f t="shared" si="9"/>
        <v>180</v>
      </c>
      <c r="B190" s="124">
        <f t="shared" si="10"/>
        <v>1099483.3474666148</v>
      </c>
      <c r="C190" s="124">
        <f t="shared" si="4"/>
        <v>6367.8410540774785</v>
      </c>
      <c r="D190" s="124">
        <f t="shared" si="5"/>
        <v>6296.8285668083154</v>
      </c>
      <c r="E190" s="124">
        <f t="shared" si="6"/>
        <v>12664.669620885794</v>
      </c>
      <c r="F190" s="124">
        <f t="shared" si="7"/>
        <v>1093186.5188998065</v>
      </c>
      <c r="G190" s="94">
        <f t="shared" si="8"/>
        <v>3.3333333333333335E-3</v>
      </c>
      <c r="H190" s="27"/>
      <c r="L190" s="179"/>
      <c r="P190" s="27"/>
    </row>
    <row r="191" spans="1:16" ht="15.75" customHeight="1" x14ac:dyDescent="0.2">
      <c r="A191" s="88">
        <f t="shared" si="9"/>
        <v>181</v>
      </c>
      <c r="B191" s="124">
        <f t="shared" si="10"/>
        <v>1093186.5188998065</v>
      </c>
      <c r="C191" s="124">
        <f t="shared" si="4"/>
        <v>6331.3719219613804</v>
      </c>
      <c r="D191" s="124">
        <f t="shared" si="5"/>
        <v>6333.2976989244135</v>
      </c>
      <c r="E191" s="124">
        <f t="shared" si="6"/>
        <v>12664.669620885794</v>
      </c>
      <c r="F191" s="124">
        <f t="shared" si="7"/>
        <v>1086853.2212008822</v>
      </c>
      <c r="G191" s="94">
        <f t="shared" si="8"/>
        <v>3.3333333333333335E-3</v>
      </c>
      <c r="H191" s="27"/>
      <c r="L191" s="179"/>
      <c r="P191" s="27"/>
    </row>
    <row r="192" spans="1:16" ht="15.75" customHeight="1" x14ac:dyDescent="0.2">
      <c r="A192" s="88">
        <f t="shared" si="9"/>
        <v>182</v>
      </c>
      <c r="B192" s="124">
        <f t="shared" si="10"/>
        <v>1086853.2212008822</v>
      </c>
      <c r="C192" s="124">
        <f t="shared" si="4"/>
        <v>6294.6915727884434</v>
      </c>
      <c r="D192" s="124">
        <f t="shared" si="5"/>
        <v>6369.9780480973504</v>
      </c>
      <c r="E192" s="124">
        <f t="shared" si="6"/>
        <v>12664.669620885794</v>
      </c>
      <c r="F192" s="124">
        <f t="shared" si="7"/>
        <v>1080483.2431527849</v>
      </c>
      <c r="G192" s="94">
        <f t="shared" si="8"/>
        <v>3.3333333333333335E-3</v>
      </c>
      <c r="H192" s="27"/>
      <c r="L192" s="179"/>
      <c r="P192" s="27"/>
    </row>
    <row r="193" spans="1:16" ht="15.75" customHeight="1" x14ac:dyDescent="0.2">
      <c r="A193" s="88">
        <f t="shared" si="9"/>
        <v>183</v>
      </c>
      <c r="B193" s="124">
        <f t="shared" si="10"/>
        <v>1080483.2431527849</v>
      </c>
      <c r="C193" s="124">
        <f t="shared" si="4"/>
        <v>6257.7987832598801</v>
      </c>
      <c r="D193" s="124">
        <f t="shared" si="5"/>
        <v>6406.8708376259137</v>
      </c>
      <c r="E193" s="124">
        <f t="shared" si="6"/>
        <v>12664.669620885794</v>
      </c>
      <c r="F193" s="124">
        <f t="shared" si="7"/>
        <v>1074076.3723151591</v>
      </c>
      <c r="G193" s="94">
        <f t="shared" si="8"/>
        <v>3.3333333333333335E-3</v>
      </c>
      <c r="H193" s="27"/>
      <c r="L193" s="179"/>
      <c r="P193" s="27"/>
    </row>
    <row r="194" spans="1:16" ht="15.75" customHeight="1" x14ac:dyDescent="0.2">
      <c r="A194" s="88">
        <f t="shared" si="9"/>
        <v>184</v>
      </c>
      <c r="B194" s="124">
        <f t="shared" si="10"/>
        <v>1074076.3723151591</v>
      </c>
      <c r="C194" s="124">
        <f t="shared" si="4"/>
        <v>6220.692322991963</v>
      </c>
      <c r="D194" s="124">
        <f t="shared" si="5"/>
        <v>6443.9772978938308</v>
      </c>
      <c r="E194" s="124">
        <f t="shared" si="6"/>
        <v>12664.669620885794</v>
      </c>
      <c r="F194" s="124">
        <f t="shared" si="7"/>
        <v>1067632.3950172653</v>
      </c>
      <c r="G194" s="94">
        <f t="shared" si="8"/>
        <v>3.3333333333333335E-3</v>
      </c>
      <c r="H194" s="27"/>
      <c r="L194" s="179"/>
      <c r="P194" s="27"/>
    </row>
    <row r="195" spans="1:16" ht="15.75" customHeight="1" x14ac:dyDescent="0.2">
      <c r="A195" s="88">
        <f t="shared" si="9"/>
        <v>185</v>
      </c>
      <c r="B195" s="124">
        <f t="shared" si="10"/>
        <v>1067632.3950172653</v>
      </c>
      <c r="C195" s="124">
        <f t="shared" si="4"/>
        <v>6183.3709544749954</v>
      </c>
      <c r="D195" s="124">
        <f t="shared" si="5"/>
        <v>6481.2986664107984</v>
      </c>
      <c r="E195" s="124">
        <f t="shared" si="6"/>
        <v>12664.669620885794</v>
      </c>
      <c r="F195" s="124">
        <f t="shared" si="7"/>
        <v>1061151.0963508545</v>
      </c>
      <c r="G195" s="94">
        <f t="shared" si="8"/>
        <v>3.3333333333333335E-3</v>
      </c>
      <c r="H195" s="27"/>
      <c r="L195" s="179"/>
      <c r="P195" s="27"/>
    </row>
    <row r="196" spans="1:16" ht="15.75" customHeight="1" x14ac:dyDescent="0.2">
      <c r="A196" s="88">
        <f t="shared" si="9"/>
        <v>186</v>
      </c>
      <c r="B196" s="124">
        <f t="shared" si="10"/>
        <v>1061151.0963508545</v>
      </c>
      <c r="C196" s="124">
        <f t="shared" si="4"/>
        <v>6145.8334330320331</v>
      </c>
      <c r="D196" s="124">
        <f t="shared" si="5"/>
        <v>6518.8361878537607</v>
      </c>
      <c r="E196" s="124">
        <f t="shared" si="6"/>
        <v>12664.669620885794</v>
      </c>
      <c r="F196" s="124">
        <f t="shared" si="7"/>
        <v>1054632.2601630008</v>
      </c>
      <c r="G196" s="94">
        <f t="shared" si="8"/>
        <v>3.3333333333333335E-3</v>
      </c>
      <c r="H196" s="27"/>
      <c r="L196" s="179"/>
      <c r="P196" s="27"/>
    </row>
    <row r="197" spans="1:16" ht="15.75" customHeight="1" x14ac:dyDescent="0.2">
      <c r="A197" s="88">
        <f t="shared" si="9"/>
        <v>187</v>
      </c>
      <c r="B197" s="124">
        <f t="shared" si="10"/>
        <v>1054632.2601630008</v>
      </c>
      <c r="C197" s="124">
        <f t="shared" si="4"/>
        <v>6108.0785067773795</v>
      </c>
      <c r="D197" s="124">
        <f t="shared" si="5"/>
        <v>6556.5911141084143</v>
      </c>
      <c r="E197" s="124">
        <f t="shared" si="6"/>
        <v>12664.669620885794</v>
      </c>
      <c r="F197" s="124">
        <f t="shared" si="7"/>
        <v>1048075.6690488923</v>
      </c>
      <c r="G197" s="94">
        <f t="shared" si="8"/>
        <v>3.3333333333333335E-3</v>
      </c>
      <c r="H197" s="27"/>
      <c r="L197" s="179"/>
      <c r="P197" s="27"/>
    </row>
    <row r="198" spans="1:16" ht="15.75" customHeight="1" x14ac:dyDescent="0.2">
      <c r="A198" s="88">
        <f t="shared" si="9"/>
        <v>188</v>
      </c>
      <c r="B198" s="124">
        <f t="shared" si="10"/>
        <v>1048075.6690488923</v>
      </c>
      <c r="C198" s="124">
        <f t="shared" si="4"/>
        <v>6070.1049165748345</v>
      </c>
      <c r="D198" s="124">
        <f t="shared" si="5"/>
        <v>6594.5647043109593</v>
      </c>
      <c r="E198" s="124">
        <f t="shared" si="6"/>
        <v>12664.669620885794</v>
      </c>
      <c r="F198" s="124">
        <f t="shared" si="7"/>
        <v>1041481.1043445814</v>
      </c>
      <c r="G198" s="94">
        <f t="shared" si="8"/>
        <v>3.3333333333333335E-3</v>
      </c>
      <c r="H198" s="27"/>
      <c r="L198" s="179"/>
      <c r="P198" s="27"/>
    </row>
    <row r="199" spans="1:16" ht="15.75" customHeight="1" x14ac:dyDescent="0.2">
      <c r="A199" s="88">
        <f t="shared" si="9"/>
        <v>189</v>
      </c>
      <c r="B199" s="124">
        <f t="shared" si="10"/>
        <v>1041481.1043445814</v>
      </c>
      <c r="C199" s="124">
        <f t="shared" si="4"/>
        <v>6031.9113959957003</v>
      </c>
      <c r="D199" s="124">
        <f t="shared" si="5"/>
        <v>6632.7582248900935</v>
      </c>
      <c r="E199" s="124">
        <f t="shared" si="6"/>
        <v>12664.669620885794</v>
      </c>
      <c r="F199" s="124">
        <f t="shared" si="7"/>
        <v>1034848.3461196913</v>
      </c>
      <c r="G199" s="94">
        <f t="shared" si="8"/>
        <v>3.3333333333333335E-3</v>
      </c>
      <c r="H199" s="27"/>
      <c r="L199" s="179"/>
      <c r="P199" s="27"/>
    </row>
    <row r="200" spans="1:16" ht="15.75" customHeight="1" x14ac:dyDescent="0.2">
      <c r="A200" s="88">
        <f t="shared" si="9"/>
        <v>190</v>
      </c>
      <c r="B200" s="124">
        <f t="shared" si="10"/>
        <v>1034848.3461196913</v>
      </c>
      <c r="C200" s="124">
        <f t="shared" si="4"/>
        <v>5993.4966712765454</v>
      </c>
      <c r="D200" s="124">
        <f t="shared" si="5"/>
        <v>6671.1729496092485</v>
      </c>
      <c r="E200" s="124">
        <f t="shared" si="6"/>
        <v>12664.669620885794</v>
      </c>
      <c r="F200" s="124">
        <f t="shared" si="7"/>
        <v>1028177.173170082</v>
      </c>
      <c r="G200" s="94">
        <f t="shared" si="8"/>
        <v>3.3333333333333335E-3</v>
      </c>
      <c r="H200" s="27"/>
      <c r="L200" s="179"/>
      <c r="P200" s="27"/>
    </row>
    <row r="201" spans="1:16" ht="15.75" customHeight="1" x14ac:dyDescent="0.2">
      <c r="A201" s="88">
        <f t="shared" si="9"/>
        <v>191</v>
      </c>
      <c r="B201" s="124">
        <f t="shared" si="10"/>
        <v>1028177.173170082</v>
      </c>
      <c r="C201" s="124">
        <f t="shared" si="4"/>
        <v>5954.8594612767256</v>
      </c>
      <c r="D201" s="124">
        <f t="shared" si="5"/>
        <v>6709.8101596090683</v>
      </c>
      <c r="E201" s="124">
        <f t="shared" si="6"/>
        <v>12664.669620885794</v>
      </c>
      <c r="F201" s="124">
        <f t="shared" si="7"/>
        <v>1021467.363010473</v>
      </c>
      <c r="G201" s="94">
        <f t="shared" si="8"/>
        <v>3.3333333333333335E-3</v>
      </c>
      <c r="H201" s="27"/>
      <c r="L201" s="179"/>
      <c r="P201" s="27"/>
    </row>
    <row r="202" spans="1:16" ht="15.75" customHeight="1" x14ac:dyDescent="0.2">
      <c r="A202" s="88">
        <f t="shared" si="9"/>
        <v>192</v>
      </c>
      <c r="B202" s="124">
        <f t="shared" si="10"/>
        <v>1021467.363010473</v>
      </c>
      <c r="C202" s="124">
        <f t="shared" si="4"/>
        <v>5915.9984774356562</v>
      </c>
      <c r="D202" s="124">
        <f t="shared" si="5"/>
        <v>6748.6711434501376</v>
      </c>
      <c r="E202" s="124">
        <f t="shared" si="6"/>
        <v>12664.669620885794</v>
      </c>
      <c r="F202" s="124">
        <f t="shared" si="7"/>
        <v>1014718.6918670228</v>
      </c>
      <c r="G202" s="94">
        <f t="shared" si="8"/>
        <v>3.3333333333333335E-3</v>
      </c>
      <c r="H202" s="27"/>
      <c r="L202" s="179"/>
      <c r="P202" s="27"/>
    </row>
    <row r="203" spans="1:16" ht="15.75" customHeight="1" x14ac:dyDescent="0.2">
      <c r="A203" s="88">
        <f t="shared" si="9"/>
        <v>193</v>
      </c>
      <c r="B203" s="124">
        <f t="shared" si="10"/>
        <v>1014718.6918670228</v>
      </c>
      <c r="C203" s="124">
        <f t="shared" si="4"/>
        <v>5876.9124237298411</v>
      </c>
      <c r="D203" s="124">
        <f t="shared" si="5"/>
        <v>6787.7571971559528</v>
      </c>
      <c r="E203" s="124">
        <f t="shared" si="6"/>
        <v>12664.669620885794</v>
      </c>
      <c r="F203" s="124">
        <f t="shared" si="7"/>
        <v>1007930.9346698668</v>
      </c>
      <c r="G203" s="94">
        <f t="shared" si="8"/>
        <v>3.3333333333333335E-3</v>
      </c>
      <c r="H203" s="27"/>
      <c r="L203" s="179"/>
      <c r="P203" s="27"/>
    </row>
    <row r="204" spans="1:16" ht="15.75" customHeight="1" x14ac:dyDescent="0.2">
      <c r="A204" s="88">
        <f t="shared" si="9"/>
        <v>194</v>
      </c>
      <c r="B204" s="124">
        <f t="shared" si="10"/>
        <v>1007930.9346698668</v>
      </c>
      <c r="C204" s="124">
        <f t="shared" si="4"/>
        <v>5837.5999966296449</v>
      </c>
      <c r="D204" s="124">
        <f t="shared" si="5"/>
        <v>6827.0696242561489</v>
      </c>
      <c r="E204" s="124">
        <f t="shared" si="6"/>
        <v>12664.669620885794</v>
      </c>
      <c r="F204" s="124">
        <f t="shared" si="7"/>
        <v>1001103.8650456107</v>
      </c>
      <c r="G204" s="94">
        <f t="shared" si="8"/>
        <v>3.3333333333333335E-3</v>
      </c>
      <c r="H204" s="27"/>
      <c r="L204" s="179"/>
      <c r="P204" s="27"/>
    </row>
    <row r="205" spans="1:16" ht="15.75" customHeight="1" x14ac:dyDescent="0.2">
      <c r="A205" s="88">
        <f t="shared" si="9"/>
        <v>195</v>
      </c>
      <c r="B205" s="124">
        <f t="shared" si="10"/>
        <v>1001103.8650456107</v>
      </c>
      <c r="C205" s="124">
        <f t="shared" si="4"/>
        <v>5798.0598850558299</v>
      </c>
      <c r="D205" s="124">
        <f t="shared" si="5"/>
        <v>6866.6097358299639</v>
      </c>
      <c r="E205" s="124">
        <f t="shared" si="6"/>
        <v>12664.669620885794</v>
      </c>
      <c r="F205" s="124">
        <f t="shared" si="7"/>
        <v>994237.25530978071</v>
      </c>
      <c r="G205" s="94">
        <f t="shared" si="8"/>
        <v>3.3333333333333335E-3</v>
      </c>
      <c r="H205" s="27"/>
      <c r="L205" s="179"/>
      <c r="P205" s="27"/>
    </row>
    <row r="206" spans="1:16" ht="15.75" customHeight="1" x14ac:dyDescent="0.2">
      <c r="A206" s="88">
        <f t="shared" si="9"/>
        <v>196</v>
      </c>
      <c r="B206" s="124">
        <f t="shared" si="10"/>
        <v>994237.25530978071</v>
      </c>
      <c r="C206" s="124">
        <f t="shared" si="4"/>
        <v>5758.2907703358142</v>
      </c>
      <c r="D206" s="124">
        <f t="shared" si="5"/>
        <v>6906.3788505499797</v>
      </c>
      <c r="E206" s="124">
        <f t="shared" si="6"/>
        <v>12664.669620885794</v>
      </c>
      <c r="F206" s="124">
        <f t="shared" si="7"/>
        <v>987330.87645923079</v>
      </c>
      <c r="G206" s="94">
        <f t="shared" si="8"/>
        <v>3.3333333333333335E-3</v>
      </c>
      <c r="H206" s="27"/>
      <c r="L206" s="179"/>
      <c r="P206" s="27"/>
    </row>
    <row r="207" spans="1:16" ht="15.75" customHeight="1" x14ac:dyDescent="0.2">
      <c r="A207" s="88">
        <f t="shared" si="9"/>
        <v>197</v>
      </c>
      <c r="B207" s="124">
        <f t="shared" si="10"/>
        <v>987330.87645923079</v>
      </c>
      <c r="C207" s="124">
        <f t="shared" si="4"/>
        <v>5718.2913261597123</v>
      </c>
      <c r="D207" s="124">
        <f t="shared" si="5"/>
        <v>6946.3782947260815</v>
      </c>
      <c r="E207" s="124">
        <f t="shared" si="6"/>
        <v>12664.669620885794</v>
      </c>
      <c r="F207" s="124">
        <f t="shared" si="7"/>
        <v>980384.49816450465</v>
      </c>
      <c r="G207" s="94">
        <f t="shared" si="8"/>
        <v>3.3333333333333335E-3</v>
      </c>
      <c r="H207" s="27"/>
      <c r="L207" s="179"/>
      <c r="P207" s="27"/>
    </row>
    <row r="208" spans="1:16" ht="15.75" customHeight="1" x14ac:dyDescent="0.2">
      <c r="A208" s="88">
        <f t="shared" si="9"/>
        <v>198</v>
      </c>
      <c r="B208" s="124">
        <f t="shared" si="10"/>
        <v>980384.49816450465</v>
      </c>
      <c r="C208" s="124">
        <f t="shared" si="4"/>
        <v>5678.0602185360904</v>
      </c>
      <c r="D208" s="124">
        <f t="shared" si="5"/>
        <v>6986.6094023497035</v>
      </c>
      <c r="E208" s="124">
        <f t="shared" si="6"/>
        <v>12664.669620885794</v>
      </c>
      <c r="F208" s="124">
        <f t="shared" si="7"/>
        <v>973397.88876215497</v>
      </c>
      <c r="G208" s="94">
        <f t="shared" si="8"/>
        <v>3.3333333333333335E-3</v>
      </c>
      <c r="H208" s="27"/>
      <c r="L208" s="179"/>
      <c r="P208" s="27"/>
    </row>
    <row r="209" spans="1:16" ht="15.75" customHeight="1" x14ac:dyDescent="0.2">
      <c r="A209" s="88">
        <f t="shared" si="9"/>
        <v>199</v>
      </c>
      <c r="B209" s="124">
        <f t="shared" si="10"/>
        <v>973397.88876215497</v>
      </c>
      <c r="C209" s="124">
        <f t="shared" si="4"/>
        <v>5637.5961057474815</v>
      </c>
      <c r="D209" s="124">
        <f t="shared" si="5"/>
        <v>7027.0735151383124</v>
      </c>
      <c r="E209" s="124">
        <f t="shared" si="6"/>
        <v>12664.669620885794</v>
      </c>
      <c r="F209" s="124">
        <f t="shared" si="7"/>
        <v>966370.81524701661</v>
      </c>
      <c r="G209" s="94">
        <f t="shared" si="8"/>
        <v>3.3333333333333335E-3</v>
      </c>
      <c r="H209" s="27"/>
      <c r="L209" s="179"/>
      <c r="P209" s="27"/>
    </row>
    <row r="210" spans="1:16" ht="15.75" customHeight="1" x14ac:dyDescent="0.2">
      <c r="A210" s="88">
        <f t="shared" si="9"/>
        <v>200</v>
      </c>
      <c r="B210" s="124">
        <f t="shared" si="10"/>
        <v>966370.81524701661</v>
      </c>
      <c r="C210" s="124">
        <f t="shared" si="4"/>
        <v>5596.8976383056388</v>
      </c>
      <c r="D210" s="124">
        <f t="shared" si="5"/>
        <v>7067.7719825801551</v>
      </c>
      <c r="E210" s="124">
        <f t="shared" si="6"/>
        <v>12664.669620885794</v>
      </c>
      <c r="F210" s="124">
        <f t="shared" si="7"/>
        <v>959303.04326443642</v>
      </c>
      <c r="G210" s="94">
        <f t="shared" si="8"/>
        <v>3.3333333333333335E-3</v>
      </c>
      <c r="H210" s="27"/>
      <c r="L210" s="179"/>
      <c r="P210" s="27"/>
    </row>
    <row r="211" spans="1:16" ht="15.75" customHeight="1" x14ac:dyDescent="0.2">
      <c r="A211" s="88">
        <f t="shared" si="9"/>
        <v>201</v>
      </c>
      <c r="B211" s="124">
        <f t="shared" si="10"/>
        <v>959303.04326443642</v>
      </c>
      <c r="C211" s="124">
        <f t="shared" si="4"/>
        <v>5555.9634589065281</v>
      </c>
      <c r="D211" s="124">
        <f t="shared" si="5"/>
        <v>7108.7061619792657</v>
      </c>
      <c r="E211" s="124">
        <f t="shared" si="6"/>
        <v>12664.669620885794</v>
      </c>
      <c r="F211" s="124">
        <f t="shared" si="7"/>
        <v>952194.33710245718</v>
      </c>
      <c r="G211" s="94">
        <f t="shared" si="8"/>
        <v>3.3333333333333335E-3</v>
      </c>
      <c r="H211" s="27"/>
      <c r="L211" s="179"/>
      <c r="P211" s="27"/>
    </row>
    <row r="212" spans="1:16" ht="15.75" customHeight="1" x14ac:dyDescent="0.2">
      <c r="A212" s="88">
        <f t="shared" si="9"/>
        <v>202</v>
      </c>
      <c r="B212" s="124">
        <f t="shared" si="10"/>
        <v>952194.33710245718</v>
      </c>
      <c r="C212" s="124">
        <f t="shared" si="4"/>
        <v>5514.7922023850651</v>
      </c>
      <c r="D212" s="124">
        <f t="shared" si="5"/>
        <v>7149.8774185007287</v>
      </c>
      <c r="E212" s="124">
        <f t="shared" si="6"/>
        <v>12664.669620885794</v>
      </c>
      <c r="F212" s="124">
        <f t="shared" si="7"/>
        <v>945044.45968395646</v>
      </c>
      <c r="G212" s="94">
        <f t="shared" si="8"/>
        <v>3.3333333333333335E-3</v>
      </c>
      <c r="H212" s="27"/>
      <c r="L212" s="179"/>
      <c r="P212" s="27"/>
    </row>
    <row r="213" spans="1:16" ht="15.75" customHeight="1" x14ac:dyDescent="0.2">
      <c r="A213" s="88">
        <f t="shared" si="9"/>
        <v>203</v>
      </c>
      <c r="B213" s="124">
        <f t="shared" si="10"/>
        <v>945044.45968395646</v>
      </c>
      <c r="C213" s="124">
        <f t="shared" si="4"/>
        <v>5473.3824956695817</v>
      </c>
      <c r="D213" s="124">
        <f t="shared" si="5"/>
        <v>7191.2871252162122</v>
      </c>
      <c r="E213" s="124">
        <f t="shared" si="6"/>
        <v>12664.669620885794</v>
      </c>
      <c r="F213" s="124">
        <f t="shared" si="7"/>
        <v>937853.17255874025</v>
      </c>
      <c r="G213" s="94">
        <f t="shared" si="8"/>
        <v>3.3333333333333335E-3</v>
      </c>
      <c r="H213" s="27"/>
      <c r="L213" s="179"/>
      <c r="P213" s="27"/>
    </row>
    <row r="214" spans="1:16" ht="15.75" customHeight="1" x14ac:dyDescent="0.2">
      <c r="A214" s="88">
        <f t="shared" si="9"/>
        <v>204</v>
      </c>
      <c r="B214" s="124">
        <f t="shared" si="10"/>
        <v>937853.17255874025</v>
      </c>
      <c r="C214" s="124">
        <f t="shared" si="4"/>
        <v>5431.7329577360379</v>
      </c>
      <c r="D214" s="124">
        <f t="shared" si="5"/>
        <v>7232.936663149756</v>
      </c>
      <c r="E214" s="124">
        <f t="shared" si="6"/>
        <v>12664.669620885794</v>
      </c>
      <c r="F214" s="124">
        <f t="shared" si="7"/>
        <v>930620.23589559051</v>
      </c>
      <c r="G214" s="94">
        <f t="shared" si="8"/>
        <v>3.3333333333333335E-3</v>
      </c>
      <c r="H214" s="27"/>
      <c r="L214" s="179"/>
      <c r="P214" s="27"/>
    </row>
    <row r="215" spans="1:16" ht="15.75" customHeight="1" x14ac:dyDescent="0.2">
      <c r="A215" s="88">
        <f t="shared" si="9"/>
        <v>205</v>
      </c>
      <c r="B215" s="124">
        <f t="shared" si="10"/>
        <v>930620.23589559051</v>
      </c>
      <c r="C215" s="124">
        <f t="shared" si="4"/>
        <v>5389.8421995619619</v>
      </c>
      <c r="D215" s="124">
        <f t="shared" si="5"/>
        <v>7274.8274213238319</v>
      </c>
      <c r="E215" s="124">
        <f t="shared" si="6"/>
        <v>12664.669620885794</v>
      </c>
      <c r="F215" s="124">
        <f t="shared" si="7"/>
        <v>923345.40847426665</v>
      </c>
      <c r="G215" s="94">
        <f t="shared" si="8"/>
        <v>3.3333333333333335E-3</v>
      </c>
      <c r="H215" s="27"/>
      <c r="L215" s="179"/>
      <c r="P215" s="27"/>
    </row>
    <row r="216" spans="1:16" ht="15.75" customHeight="1" x14ac:dyDescent="0.2">
      <c r="A216" s="88">
        <f t="shared" si="9"/>
        <v>206</v>
      </c>
      <c r="B216" s="124">
        <f t="shared" si="10"/>
        <v>923345.40847426665</v>
      </c>
      <c r="C216" s="124">
        <f t="shared" si="4"/>
        <v>5347.7088240801286</v>
      </c>
      <c r="D216" s="124">
        <f t="shared" si="5"/>
        <v>7316.9607968056653</v>
      </c>
      <c r="E216" s="124">
        <f t="shared" si="6"/>
        <v>12664.669620885794</v>
      </c>
      <c r="F216" s="124">
        <f t="shared" si="7"/>
        <v>916028.44767746096</v>
      </c>
      <c r="G216" s="94">
        <f t="shared" si="8"/>
        <v>3.3333333333333335E-3</v>
      </c>
      <c r="H216" s="27"/>
      <c r="L216" s="179"/>
      <c r="P216" s="27"/>
    </row>
    <row r="217" spans="1:16" ht="15.75" customHeight="1" x14ac:dyDescent="0.2">
      <c r="A217" s="88">
        <f t="shared" si="9"/>
        <v>207</v>
      </c>
      <c r="B217" s="124">
        <f t="shared" si="10"/>
        <v>916028.44767746096</v>
      </c>
      <c r="C217" s="124">
        <f t="shared" si="4"/>
        <v>5305.331426131962</v>
      </c>
      <c r="D217" s="124">
        <f t="shared" si="5"/>
        <v>7359.3381947538319</v>
      </c>
      <c r="E217" s="124">
        <f t="shared" si="6"/>
        <v>12664.669620885794</v>
      </c>
      <c r="F217" s="124">
        <f t="shared" si="7"/>
        <v>908669.10948270711</v>
      </c>
      <c r="G217" s="94">
        <f t="shared" si="8"/>
        <v>3.3333333333333335E-3</v>
      </c>
      <c r="H217" s="27"/>
      <c r="L217" s="179"/>
      <c r="P217" s="27"/>
    </row>
    <row r="218" spans="1:16" ht="15.75" customHeight="1" x14ac:dyDescent="0.2">
      <c r="A218" s="88">
        <f t="shared" si="9"/>
        <v>208</v>
      </c>
      <c r="B218" s="124">
        <f t="shared" si="10"/>
        <v>908669.10948270711</v>
      </c>
      <c r="C218" s="124">
        <f t="shared" si="4"/>
        <v>5262.7085924206795</v>
      </c>
      <c r="D218" s="124">
        <f t="shared" si="5"/>
        <v>7401.9610284651144</v>
      </c>
      <c r="E218" s="124">
        <f t="shared" si="6"/>
        <v>12664.669620885794</v>
      </c>
      <c r="F218" s="124">
        <f t="shared" si="7"/>
        <v>901267.14845424204</v>
      </c>
      <c r="G218" s="94">
        <f t="shared" si="8"/>
        <v>3.3333333333333335E-3</v>
      </c>
      <c r="H218" s="27"/>
      <c r="L218" s="179"/>
      <c r="P218" s="27"/>
    </row>
    <row r="219" spans="1:16" ht="15.75" customHeight="1" x14ac:dyDescent="0.2">
      <c r="A219" s="88">
        <f t="shared" si="9"/>
        <v>209</v>
      </c>
      <c r="B219" s="124">
        <f t="shared" si="10"/>
        <v>901267.14845424204</v>
      </c>
      <c r="C219" s="124">
        <f t="shared" si="4"/>
        <v>5219.8389014641525</v>
      </c>
      <c r="D219" s="124">
        <f t="shared" si="5"/>
        <v>7444.8307194216413</v>
      </c>
      <c r="E219" s="124">
        <f t="shared" si="6"/>
        <v>12664.669620885794</v>
      </c>
      <c r="F219" s="124">
        <f t="shared" si="7"/>
        <v>893822.31773482042</v>
      </c>
      <c r="G219" s="94">
        <f t="shared" si="8"/>
        <v>3.3333333333333335E-3</v>
      </c>
      <c r="H219" s="27"/>
      <c r="L219" s="179"/>
      <c r="P219" s="27"/>
    </row>
    <row r="220" spans="1:16" ht="15.75" customHeight="1" x14ac:dyDescent="0.2">
      <c r="A220" s="88">
        <f t="shared" si="9"/>
        <v>210</v>
      </c>
      <c r="B220" s="124">
        <f t="shared" si="10"/>
        <v>893822.31773482042</v>
      </c>
      <c r="C220" s="124">
        <f t="shared" si="4"/>
        <v>5176.720923547502</v>
      </c>
      <c r="D220" s="124">
        <f t="shared" si="5"/>
        <v>7487.9486973382918</v>
      </c>
      <c r="E220" s="124">
        <f t="shared" si="6"/>
        <v>12664.669620885794</v>
      </c>
      <c r="F220" s="124">
        <f t="shared" si="7"/>
        <v>886334.36903748207</v>
      </c>
      <c r="G220" s="94">
        <f t="shared" si="8"/>
        <v>3.3333333333333335E-3</v>
      </c>
      <c r="H220" s="27"/>
      <c r="L220" s="179"/>
      <c r="P220" s="27"/>
    </row>
    <row r="221" spans="1:16" ht="15.75" customHeight="1" x14ac:dyDescent="0.2">
      <c r="A221" s="88">
        <f t="shared" si="9"/>
        <v>211</v>
      </c>
      <c r="B221" s="124">
        <f t="shared" si="10"/>
        <v>886334.36903748207</v>
      </c>
      <c r="C221" s="124">
        <f t="shared" si="4"/>
        <v>5133.353220675418</v>
      </c>
      <c r="D221" s="124">
        <f t="shared" si="5"/>
        <v>7531.3164002103758</v>
      </c>
      <c r="E221" s="124">
        <f t="shared" si="6"/>
        <v>12664.669620885794</v>
      </c>
      <c r="F221" s="124">
        <f t="shared" si="7"/>
        <v>878803.0526372717</v>
      </c>
      <c r="G221" s="94">
        <f t="shared" si="8"/>
        <v>3.3333333333333335E-3</v>
      </c>
      <c r="H221" s="27"/>
      <c r="L221" s="179"/>
      <c r="P221" s="27"/>
    </row>
    <row r="222" spans="1:16" ht="15.75" customHeight="1" x14ac:dyDescent="0.2">
      <c r="A222" s="88">
        <f t="shared" si="9"/>
        <v>212</v>
      </c>
      <c r="B222" s="124">
        <f t="shared" si="10"/>
        <v>878803.0526372717</v>
      </c>
      <c r="C222" s="124">
        <f t="shared" si="4"/>
        <v>5089.7343465241993</v>
      </c>
      <c r="D222" s="124">
        <f t="shared" si="5"/>
        <v>7574.9352743615946</v>
      </c>
      <c r="E222" s="124">
        <f t="shared" si="6"/>
        <v>12664.669620885794</v>
      </c>
      <c r="F222" s="124">
        <f t="shared" si="7"/>
        <v>871228.11736291007</v>
      </c>
      <c r="G222" s="94">
        <f t="shared" si="8"/>
        <v>3.3333333333333335E-3</v>
      </c>
      <c r="H222" s="27"/>
      <c r="L222" s="179"/>
      <c r="P222" s="27"/>
    </row>
    <row r="223" spans="1:16" ht="15.75" customHeight="1" x14ac:dyDescent="0.2">
      <c r="A223" s="88">
        <f t="shared" si="9"/>
        <v>213</v>
      </c>
      <c r="B223" s="124">
        <f t="shared" si="10"/>
        <v>871228.11736291007</v>
      </c>
      <c r="C223" s="124">
        <f t="shared" si="4"/>
        <v>5045.8628463935211</v>
      </c>
      <c r="D223" s="124">
        <f t="shared" si="5"/>
        <v>7618.8067744922728</v>
      </c>
      <c r="E223" s="124">
        <f t="shared" si="6"/>
        <v>12664.669620885794</v>
      </c>
      <c r="F223" s="124">
        <f t="shared" si="7"/>
        <v>863609.31058841781</v>
      </c>
      <c r="G223" s="94">
        <f t="shared" si="8"/>
        <v>3.3333333333333335E-3</v>
      </c>
      <c r="H223" s="27"/>
      <c r="L223" s="179"/>
      <c r="P223" s="27"/>
    </row>
    <row r="224" spans="1:16" ht="15.75" customHeight="1" x14ac:dyDescent="0.2">
      <c r="A224" s="88">
        <f t="shared" si="9"/>
        <v>214</v>
      </c>
      <c r="B224" s="124">
        <f t="shared" si="10"/>
        <v>863609.31058841781</v>
      </c>
      <c r="C224" s="124">
        <f t="shared" si="4"/>
        <v>5001.7372571579208</v>
      </c>
      <c r="D224" s="124">
        <f t="shared" si="5"/>
        <v>7662.9323637278731</v>
      </c>
      <c r="E224" s="124">
        <f t="shared" si="6"/>
        <v>12664.669620885794</v>
      </c>
      <c r="F224" s="124">
        <f t="shared" si="7"/>
        <v>855946.37822468998</v>
      </c>
      <c r="G224" s="94">
        <f t="shared" si="8"/>
        <v>3.3333333333333335E-3</v>
      </c>
      <c r="H224" s="27"/>
      <c r="L224" s="179"/>
      <c r="P224" s="27"/>
    </row>
    <row r="225" spans="1:16" ht="15.75" customHeight="1" x14ac:dyDescent="0.2">
      <c r="A225" s="88">
        <f t="shared" si="9"/>
        <v>215</v>
      </c>
      <c r="B225" s="124">
        <f t="shared" si="10"/>
        <v>855946.37822468998</v>
      </c>
      <c r="C225" s="124">
        <f t="shared" si="4"/>
        <v>4957.3561072179964</v>
      </c>
      <c r="D225" s="124">
        <f t="shared" si="5"/>
        <v>7707.3135136677975</v>
      </c>
      <c r="E225" s="124">
        <f t="shared" si="6"/>
        <v>12664.669620885794</v>
      </c>
      <c r="F225" s="124">
        <f t="shared" si="7"/>
        <v>848239.06471102219</v>
      </c>
      <c r="G225" s="94">
        <f t="shared" si="8"/>
        <v>3.3333333333333335E-3</v>
      </c>
      <c r="H225" s="27"/>
      <c r="L225" s="179"/>
      <c r="P225" s="27"/>
    </row>
    <row r="226" spans="1:16" ht="15.75" customHeight="1" x14ac:dyDescent="0.2">
      <c r="A226" s="88">
        <f t="shared" si="9"/>
        <v>216</v>
      </c>
      <c r="B226" s="124">
        <f t="shared" si="10"/>
        <v>848239.06471102219</v>
      </c>
      <c r="C226" s="124">
        <f t="shared" si="4"/>
        <v>4912.7179164513373</v>
      </c>
      <c r="D226" s="124">
        <f t="shared" si="5"/>
        <v>7751.9517044344566</v>
      </c>
      <c r="E226" s="124">
        <f t="shared" si="6"/>
        <v>12664.669620885794</v>
      </c>
      <c r="F226" s="124">
        <f t="shared" si="7"/>
        <v>840487.11300658772</v>
      </c>
      <c r="G226" s="94">
        <f t="shared" si="8"/>
        <v>3.3333333333333335E-3</v>
      </c>
      <c r="H226" s="27"/>
      <c r="L226" s="179"/>
      <c r="P226" s="27"/>
    </row>
    <row r="227" spans="1:16" ht="15.75" customHeight="1" x14ac:dyDescent="0.2">
      <c r="A227" s="88">
        <f t="shared" si="9"/>
        <v>217</v>
      </c>
      <c r="B227" s="124">
        <f t="shared" si="10"/>
        <v>840487.11300658772</v>
      </c>
      <c r="C227" s="124">
        <f t="shared" si="4"/>
        <v>4867.8211961631541</v>
      </c>
      <c r="D227" s="124">
        <f t="shared" si="5"/>
        <v>7796.8484247226397</v>
      </c>
      <c r="E227" s="124">
        <f t="shared" si="6"/>
        <v>12664.669620885794</v>
      </c>
      <c r="F227" s="124">
        <f t="shared" si="7"/>
        <v>832690.26458186505</v>
      </c>
      <c r="G227" s="94">
        <f t="shared" si="8"/>
        <v>3.3333333333333335E-3</v>
      </c>
      <c r="H227" s="27"/>
      <c r="L227" s="179"/>
      <c r="P227" s="27"/>
    </row>
    <row r="228" spans="1:16" ht="15.75" customHeight="1" x14ac:dyDescent="0.2">
      <c r="A228" s="88">
        <f t="shared" si="9"/>
        <v>218</v>
      </c>
      <c r="B228" s="124">
        <f t="shared" si="10"/>
        <v>832690.26458186505</v>
      </c>
      <c r="C228" s="124">
        <f t="shared" si="4"/>
        <v>4822.6644490366352</v>
      </c>
      <c r="D228" s="124">
        <f t="shared" si="5"/>
        <v>7842.0051718491586</v>
      </c>
      <c r="E228" s="124">
        <f t="shared" si="6"/>
        <v>12664.669620885794</v>
      </c>
      <c r="F228" s="124">
        <f t="shared" si="7"/>
        <v>824848.25941001589</v>
      </c>
      <c r="G228" s="94">
        <f t="shared" si="8"/>
        <v>3.3333333333333335E-3</v>
      </c>
      <c r="H228" s="27"/>
      <c r="L228" s="179"/>
      <c r="P228" s="27"/>
    </row>
    <row r="229" spans="1:16" ht="15.75" customHeight="1" x14ac:dyDescent="0.2">
      <c r="A229" s="88">
        <f t="shared" si="9"/>
        <v>219</v>
      </c>
      <c r="B229" s="124">
        <f t="shared" si="10"/>
        <v>824848.25941001589</v>
      </c>
      <c r="C229" s="124">
        <f t="shared" si="4"/>
        <v>4777.2461690830087</v>
      </c>
      <c r="D229" s="124">
        <f t="shared" si="5"/>
        <v>7887.4234518027852</v>
      </c>
      <c r="E229" s="124">
        <f t="shared" si="6"/>
        <v>12664.669620885794</v>
      </c>
      <c r="F229" s="124">
        <f t="shared" si="7"/>
        <v>816960.83595821308</v>
      </c>
      <c r="G229" s="94">
        <f t="shared" si="8"/>
        <v>3.3333333333333335E-3</v>
      </c>
      <c r="H229" s="27"/>
      <c r="L229" s="179"/>
      <c r="P229" s="27"/>
    </row>
    <row r="230" spans="1:16" ht="15.75" customHeight="1" x14ac:dyDescent="0.2">
      <c r="A230" s="88">
        <f t="shared" si="9"/>
        <v>220</v>
      </c>
      <c r="B230" s="124">
        <f t="shared" si="10"/>
        <v>816960.83595821308</v>
      </c>
      <c r="C230" s="124">
        <f t="shared" si="4"/>
        <v>4731.5648415913174</v>
      </c>
      <c r="D230" s="124">
        <f t="shared" si="5"/>
        <v>7933.1047792944764</v>
      </c>
      <c r="E230" s="124">
        <f t="shared" si="6"/>
        <v>12664.669620885794</v>
      </c>
      <c r="F230" s="124">
        <f t="shared" si="7"/>
        <v>809027.73117891862</v>
      </c>
      <c r="G230" s="94">
        <f t="shared" si="8"/>
        <v>3.3333333333333335E-3</v>
      </c>
      <c r="H230" s="27"/>
      <c r="L230" s="179"/>
      <c r="P230" s="27"/>
    </row>
    <row r="231" spans="1:16" ht="15.75" customHeight="1" x14ac:dyDescent="0.2">
      <c r="A231" s="88">
        <f t="shared" si="9"/>
        <v>221</v>
      </c>
      <c r="B231" s="124">
        <f t="shared" si="10"/>
        <v>809027.73117891862</v>
      </c>
      <c r="C231" s="124">
        <f t="shared" si="4"/>
        <v>4685.6189430779041</v>
      </c>
      <c r="D231" s="124">
        <f t="shared" si="5"/>
        <v>7979.0506778078898</v>
      </c>
      <c r="E231" s="124">
        <f t="shared" si="6"/>
        <v>12664.669620885794</v>
      </c>
      <c r="F231" s="124">
        <f t="shared" si="7"/>
        <v>801048.68050111074</v>
      </c>
      <c r="G231" s="94">
        <f t="shared" si="8"/>
        <v>3.3333333333333335E-3</v>
      </c>
      <c r="H231" s="27"/>
      <c r="L231" s="179"/>
      <c r="P231" s="27"/>
    </row>
    <row r="232" spans="1:16" ht="15.75" customHeight="1" x14ac:dyDescent="0.2">
      <c r="A232" s="88">
        <f t="shared" si="9"/>
        <v>222</v>
      </c>
      <c r="B232" s="124">
        <f t="shared" si="10"/>
        <v>801048.68050111074</v>
      </c>
      <c r="C232" s="124">
        <f t="shared" si="4"/>
        <v>4639.4069412356002</v>
      </c>
      <c r="D232" s="124">
        <f t="shared" si="5"/>
        <v>8025.2626796501936</v>
      </c>
      <c r="E232" s="124">
        <f t="shared" si="6"/>
        <v>12664.669620885794</v>
      </c>
      <c r="F232" s="124">
        <f t="shared" si="7"/>
        <v>793023.41782146052</v>
      </c>
      <c r="G232" s="94">
        <f t="shared" si="8"/>
        <v>3.3333333333333335E-3</v>
      </c>
      <c r="H232" s="27"/>
      <c r="L232" s="179"/>
      <c r="P232" s="27"/>
    </row>
    <row r="233" spans="1:16" ht="15.75" customHeight="1" x14ac:dyDescent="0.2">
      <c r="A233" s="88">
        <f t="shared" si="9"/>
        <v>223</v>
      </c>
      <c r="B233" s="124">
        <f t="shared" si="10"/>
        <v>793023.41782146052</v>
      </c>
      <c r="C233" s="124">
        <f t="shared" si="4"/>
        <v>4592.9272948826265</v>
      </c>
      <c r="D233" s="124">
        <f t="shared" si="5"/>
        <v>8071.7423260031674</v>
      </c>
      <c r="E233" s="124">
        <f t="shared" si="6"/>
        <v>12664.669620885794</v>
      </c>
      <c r="F233" s="124">
        <f t="shared" si="7"/>
        <v>784951.67549545737</v>
      </c>
      <c r="G233" s="94">
        <f t="shared" si="8"/>
        <v>3.3333333333333335E-3</v>
      </c>
      <c r="H233" s="27"/>
      <c r="L233" s="179"/>
      <c r="P233" s="27"/>
    </row>
    <row r="234" spans="1:16" ht="15.75" customHeight="1" x14ac:dyDescent="0.2">
      <c r="A234" s="88">
        <f t="shared" si="9"/>
        <v>224</v>
      </c>
      <c r="B234" s="124">
        <f t="shared" si="10"/>
        <v>784951.67549545737</v>
      </c>
      <c r="C234" s="124">
        <f t="shared" si="4"/>
        <v>4546.1784539111914</v>
      </c>
      <c r="D234" s="124">
        <f t="shared" si="5"/>
        <v>8118.4911669746025</v>
      </c>
      <c r="E234" s="124">
        <f t="shared" si="6"/>
        <v>12664.669620885794</v>
      </c>
      <c r="F234" s="124">
        <f t="shared" si="7"/>
        <v>776833.18432848272</v>
      </c>
      <c r="G234" s="94">
        <f t="shared" si="8"/>
        <v>3.3333333333333335E-3</v>
      </c>
      <c r="H234" s="27"/>
      <c r="L234" s="179"/>
      <c r="P234" s="27"/>
    </row>
    <row r="235" spans="1:16" ht="15.75" customHeight="1" x14ac:dyDescent="0.2">
      <c r="A235" s="88">
        <f t="shared" si="9"/>
        <v>225</v>
      </c>
      <c r="B235" s="124">
        <f t="shared" si="10"/>
        <v>776833.18432848272</v>
      </c>
      <c r="C235" s="124">
        <f t="shared" si="4"/>
        <v>4499.1588592357957</v>
      </c>
      <c r="D235" s="124">
        <f t="shared" si="5"/>
        <v>8165.5107616499981</v>
      </c>
      <c r="E235" s="124">
        <f t="shared" si="6"/>
        <v>12664.669620885794</v>
      </c>
      <c r="F235" s="124">
        <f t="shared" si="7"/>
        <v>768667.67356683267</v>
      </c>
      <c r="G235" s="94">
        <f t="shared" si="8"/>
        <v>3.3333333333333335E-3</v>
      </c>
      <c r="H235" s="27"/>
      <c r="L235" s="179"/>
      <c r="P235" s="27"/>
    </row>
    <row r="236" spans="1:16" ht="15.75" customHeight="1" x14ac:dyDescent="0.2">
      <c r="A236" s="88">
        <f t="shared" si="9"/>
        <v>226</v>
      </c>
      <c r="B236" s="124">
        <f t="shared" si="10"/>
        <v>768667.67356683267</v>
      </c>
      <c r="C236" s="124">
        <f t="shared" si="4"/>
        <v>4451.8669427412397</v>
      </c>
      <c r="D236" s="124">
        <f t="shared" si="5"/>
        <v>8212.8026781445551</v>
      </c>
      <c r="E236" s="124">
        <f t="shared" si="6"/>
        <v>12664.669620885794</v>
      </c>
      <c r="F236" s="124">
        <f t="shared" si="7"/>
        <v>760454.87088868814</v>
      </c>
      <c r="G236" s="94">
        <f t="shared" si="8"/>
        <v>3.3333333333333335E-3</v>
      </c>
      <c r="H236" s="27"/>
      <c r="L236" s="179"/>
      <c r="P236" s="27"/>
    </row>
    <row r="237" spans="1:16" ht="15.75" customHeight="1" x14ac:dyDescent="0.2">
      <c r="A237" s="88">
        <f t="shared" si="9"/>
        <v>227</v>
      </c>
      <c r="B237" s="124">
        <f t="shared" si="10"/>
        <v>760454.87088868814</v>
      </c>
      <c r="C237" s="124">
        <f t="shared" si="4"/>
        <v>4404.3011272303193</v>
      </c>
      <c r="D237" s="124">
        <f t="shared" si="5"/>
        <v>8260.3684936554746</v>
      </c>
      <c r="E237" s="124">
        <f t="shared" si="6"/>
        <v>12664.669620885794</v>
      </c>
      <c r="F237" s="124">
        <f t="shared" si="7"/>
        <v>752194.50239503267</v>
      </c>
      <c r="G237" s="94">
        <f t="shared" si="8"/>
        <v>3.3333333333333335E-3</v>
      </c>
      <c r="H237" s="27"/>
      <c r="L237" s="179"/>
      <c r="P237" s="27"/>
    </row>
    <row r="238" spans="1:16" ht="15.75" customHeight="1" x14ac:dyDescent="0.2">
      <c r="A238" s="88">
        <f t="shared" si="9"/>
        <v>228</v>
      </c>
      <c r="B238" s="124">
        <f t="shared" si="10"/>
        <v>752194.50239503267</v>
      </c>
      <c r="C238" s="124">
        <f t="shared" si="4"/>
        <v>4356.4598263712314</v>
      </c>
      <c r="D238" s="124">
        <f t="shared" si="5"/>
        <v>8308.2097945145615</v>
      </c>
      <c r="E238" s="124">
        <f t="shared" si="6"/>
        <v>12664.669620885794</v>
      </c>
      <c r="F238" s="124">
        <f t="shared" si="7"/>
        <v>743886.29260051809</v>
      </c>
      <c r="G238" s="94">
        <f t="shared" si="8"/>
        <v>3.3333333333333335E-3</v>
      </c>
      <c r="H238" s="27"/>
      <c r="L238" s="179"/>
      <c r="P238" s="27"/>
    </row>
    <row r="239" spans="1:16" ht="15.75" customHeight="1" x14ac:dyDescent="0.2">
      <c r="A239" s="88">
        <f t="shared" si="9"/>
        <v>229</v>
      </c>
      <c r="B239" s="124">
        <f t="shared" si="10"/>
        <v>743886.29260051809</v>
      </c>
      <c r="C239" s="124">
        <f t="shared" si="4"/>
        <v>4308.3414446446677</v>
      </c>
      <c r="D239" s="124">
        <f t="shared" si="5"/>
        <v>8356.3281762411261</v>
      </c>
      <c r="E239" s="124">
        <f t="shared" si="6"/>
        <v>12664.669620885794</v>
      </c>
      <c r="F239" s="124">
        <f t="shared" si="7"/>
        <v>735529.96442427696</v>
      </c>
      <c r="G239" s="94">
        <f t="shared" si="8"/>
        <v>3.3333333333333335E-3</v>
      </c>
      <c r="H239" s="27"/>
      <c r="L239" s="179"/>
      <c r="P239" s="27"/>
    </row>
    <row r="240" spans="1:16" ht="15.75" customHeight="1" x14ac:dyDescent="0.2">
      <c r="A240" s="88">
        <f t="shared" si="9"/>
        <v>230</v>
      </c>
      <c r="B240" s="124">
        <f t="shared" si="10"/>
        <v>735529.96442427696</v>
      </c>
      <c r="C240" s="124">
        <f t="shared" si="4"/>
        <v>4259.9443772906043</v>
      </c>
      <c r="D240" s="124">
        <f t="shared" si="5"/>
        <v>8404.7252435951887</v>
      </c>
      <c r="E240" s="124">
        <f t="shared" si="6"/>
        <v>12664.669620885794</v>
      </c>
      <c r="F240" s="124">
        <f t="shared" si="7"/>
        <v>727125.23918068176</v>
      </c>
      <c r="G240" s="94">
        <f t="shared" si="8"/>
        <v>3.3333333333333335E-3</v>
      </c>
      <c r="H240" s="27"/>
      <c r="L240" s="179"/>
      <c r="P240" s="27"/>
    </row>
    <row r="241" spans="1:16" ht="15.75" customHeight="1" x14ac:dyDescent="0.2">
      <c r="A241" s="88">
        <f t="shared" si="9"/>
        <v>231</v>
      </c>
      <c r="B241" s="124">
        <f t="shared" si="10"/>
        <v>727125.23918068176</v>
      </c>
      <c r="C241" s="124">
        <f t="shared" si="4"/>
        <v>4211.2670102547827</v>
      </c>
      <c r="D241" s="124">
        <f t="shared" si="5"/>
        <v>8453.4026106310121</v>
      </c>
      <c r="E241" s="124">
        <f t="shared" si="6"/>
        <v>12664.669620885794</v>
      </c>
      <c r="F241" s="124">
        <f t="shared" si="7"/>
        <v>718671.8365700508</v>
      </c>
      <c r="G241" s="94">
        <f t="shared" si="8"/>
        <v>3.3333333333333335E-3</v>
      </c>
      <c r="H241" s="27"/>
      <c r="L241" s="179"/>
      <c r="P241" s="27"/>
    </row>
    <row r="242" spans="1:16" ht="15.75" customHeight="1" x14ac:dyDescent="0.2">
      <c r="A242" s="88">
        <f t="shared" si="9"/>
        <v>232</v>
      </c>
      <c r="B242" s="124">
        <f t="shared" si="10"/>
        <v>718671.8365700508</v>
      </c>
      <c r="C242" s="124">
        <f t="shared" si="4"/>
        <v>4162.3077201348779</v>
      </c>
      <c r="D242" s="124">
        <f t="shared" si="5"/>
        <v>8502.3619007509151</v>
      </c>
      <c r="E242" s="124">
        <f t="shared" si="6"/>
        <v>12664.669620885794</v>
      </c>
      <c r="F242" s="124">
        <f t="shared" si="7"/>
        <v>710169.4746692999</v>
      </c>
      <c r="G242" s="94">
        <f t="shared" si="8"/>
        <v>3.3333333333333335E-3</v>
      </c>
      <c r="H242" s="27"/>
      <c r="L242" s="179"/>
      <c r="P242" s="27"/>
    </row>
    <row r="243" spans="1:16" ht="15.75" customHeight="1" x14ac:dyDescent="0.2">
      <c r="A243" s="88">
        <f t="shared" si="9"/>
        <v>233</v>
      </c>
      <c r="B243" s="124">
        <f t="shared" si="10"/>
        <v>710169.4746692999</v>
      </c>
      <c r="C243" s="124">
        <f t="shared" si="4"/>
        <v>4113.0648741263622</v>
      </c>
      <c r="D243" s="124">
        <f t="shared" si="5"/>
        <v>8551.6047467594326</v>
      </c>
      <c r="E243" s="124">
        <f t="shared" si="6"/>
        <v>12664.669620885794</v>
      </c>
      <c r="F243" s="124">
        <f t="shared" si="7"/>
        <v>701617.8699225405</v>
      </c>
      <c r="G243" s="94">
        <f t="shared" si="8"/>
        <v>3.3333333333333335E-3</v>
      </c>
      <c r="H243" s="27"/>
      <c r="L243" s="179"/>
      <c r="P243" s="27"/>
    </row>
    <row r="244" spans="1:16" ht="15.75" customHeight="1" x14ac:dyDescent="0.2">
      <c r="A244" s="88">
        <f t="shared" si="9"/>
        <v>234</v>
      </c>
      <c r="B244" s="124">
        <f t="shared" si="10"/>
        <v>701617.8699225405</v>
      </c>
      <c r="C244" s="124">
        <f t="shared" si="4"/>
        <v>4063.5368299680472</v>
      </c>
      <c r="D244" s="124">
        <f t="shared" si="5"/>
        <v>8601.1327909177471</v>
      </c>
      <c r="E244" s="124">
        <f t="shared" si="6"/>
        <v>12664.669620885794</v>
      </c>
      <c r="F244" s="124">
        <f t="shared" si="7"/>
        <v>693016.73713162274</v>
      </c>
      <c r="G244" s="94">
        <f t="shared" si="8"/>
        <v>3.3333333333333335E-3</v>
      </c>
      <c r="H244" s="27"/>
      <c r="L244" s="179"/>
      <c r="P244" s="27"/>
    </row>
    <row r="245" spans="1:16" ht="15.75" customHeight="1" x14ac:dyDescent="0.2">
      <c r="A245" s="88">
        <f t="shared" si="9"/>
        <v>235</v>
      </c>
      <c r="B245" s="124">
        <f t="shared" si="10"/>
        <v>693016.73713162274</v>
      </c>
      <c r="C245" s="124">
        <f t="shared" si="4"/>
        <v>4013.7219358873153</v>
      </c>
      <c r="D245" s="124">
        <f t="shared" si="5"/>
        <v>8650.9476849984785</v>
      </c>
      <c r="E245" s="124">
        <f t="shared" si="6"/>
        <v>12664.669620885794</v>
      </c>
      <c r="F245" s="124">
        <f t="shared" si="7"/>
        <v>684365.78944662423</v>
      </c>
      <c r="G245" s="94">
        <f t="shared" si="8"/>
        <v>3.3333333333333335E-3</v>
      </c>
      <c r="H245" s="27"/>
      <c r="L245" s="179"/>
      <c r="P245" s="27"/>
    </row>
    <row r="246" spans="1:16" ht="15.75" customHeight="1" x14ac:dyDescent="0.2">
      <c r="A246" s="88">
        <f t="shared" si="9"/>
        <v>236</v>
      </c>
      <c r="B246" s="124">
        <f t="shared" si="10"/>
        <v>684365.78944662423</v>
      </c>
      <c r="C246" s="124">
        <f t="shared" si="4"/>
        <v>3963.6185305450326</v>
      </c>
      <c r="D246" s="124">
        <f t="shared" si="5"/>
        <v>8701.0510903407612</v>
      </c>
      <c r="E246" s="124">
        <f t="shared" si="6"/>
        <v>12664.669620885794</v>
      </c>
      <c r="F246" s="124">
        <f t="shared" si="7"/>
        <v>675664.73835628352</v>
      </c>
      <c r="G246" s="94">
        <f t="shared" si="8"/>
        <v>3.3333333333333335E-3</v>
      </c>
      <c r="H246" s="27"/>
      <c r="L246" s="179"/>
      <c r="P246" s="27"/>
    </row>
    <row r="247" spans="1:16" ht="15.75" customHeight="1" x14ac:dyDescent="0.2">
      <c r="A247" s="88">
        <f t="shared" si="9"/>
        <v>237</v>
      </c>
      <c r="B247" s="124">
        <f t="shared" si="10"/>
        <v>675664.73835628352</v>
      </c>
      <c r="C247" s="124">
        <f t="shared" si="4"/>
        <v>3913.2249429801427</v>
      </c>
      <c r="D247" s="124">
        <f t="shared" si="5"/>
        <v>8751.4446779056507</v>
      </c>
      <c r="E247" s="124">
        <f t="shared" si="6"/>
        <v>12664.669620885794</v>
      </c>
      <c r="F247" s="124">
        <f t="shared" si="7"/>
        <v>666913.29367837787</v>
      </c>
      <c r="G247" s="94">
        <f t="shared" si="8"/>
        <v>3.3333333333333335E-3</v>
      </c>
      <c r="H247" s="27"/>
      <c r="L247" s="179"/>
      <c r="P247" s="27"/>
    </row>
    <row r="248" spans="1:16" ht="15.75" customHeight="1" x14ac:dyDescent="0.2">
      <c r="A248" s="88">
        <f t="shared" si="9"/>
        <v>238</v>
      </c>
      <c r="B248" s="124">
        <f t="shared" si="10"/>
        <v>666913.29367837787</v>
      </c>
      <c r="C248" s="124">
        <f t="shared" si="4"/>
        <v>3862.539492553939</v>
      </c>
      <c r="D248" s="124">
        <f t="shared" si="5"/>
        <v>8802.1301283318553</v>
      </c>
      <c r="E248" s="124">
        <f t="shared" si="6"/>
        <v>12664.669620885794</v>
      </c>
      <c r="F248" s="124">
        <f t="shared" si="7"/>
        <v>658111.16355004604</v>
      </c>
      <c r="G248" s="94">
        <f t="shared" si="8"/>
        <v>3.3333333333333335E-3</v>
      </c>
      <c r="H248" s="27"/>
      <c r="L248" s="179"/>
      <c r="P248" s="27"/>
    </row>
    <row r="249" spans="1:16" ht="15.75" customHeight="1" x14ac:dyDescent="0.2">
      <c r="A249" s="88">
        <f t="shared" si="9"/>
        <v>239</v>
      </c>
      <c r="B249" s="124">
        <f t="shared" si="10"/>
        <v>658111.16355004604</v>
      </c>
      <c r="C249" s="124">
        <f t="shared" si="4"/>
        <v>3811.5604888940165</v>
      </c>
      <c r="D249" s="124">
        <f t="shared" si="5"/>
        <v>8853.1091319917778</v>
      </c>
      <c r="E249" s="124">
        <f t="shared" si="6"/>
        <v>12664.669620885794</v>
      </c>
      <c r="F249" s="124">
        <f t="shared" si="7"/>
        <v>649258.05441805429</v>
      </c>
      <c r="G249" s="94">
        <f t="shared" si="8"/>
        <v>3.3333333333333335E-3</v>
      </c>
      <c r="H249" s="27"/>
      <c r="L249" s="179"/>
      <c r="P249" s="27"/>
    </row>
    <row r="250" spans="1:16" ht="15.75" customHeight="1" x14ac:dyDescent="0.2">
      <c r="A250" s="88">
        <f t="shared" si="9"/>
        <v>240</v>
      </c>
      <c r="B250" s="124">
        <f t="shared" si="10"/>
        <v>649258.05441805429</v>
      </c>
      <c r="C250" s="124">
        <f t="shared" si="4"/>
        <v>3760.286231837898</v>
      </c>
      <c r="D250" s="124">
        <f t="shared" si="5"/>
        <v>8904.3833890478963</v>
      </c>
      <c r="E250" s="124">
        <f t="shared" si="6"/>
        <v>12664.669620885794</v>
      </c>
      <c r="F250" s="124">
        <f t="shared" si="7"/>
        <v>640353.67102900636</v>
      </c>
      <c r="G250" s="94">
        <f t="shared" si="8"/>
        <v>3.3333333333333335E-3</v>
      </c>
      <c r="H250" s="27"/>
      <c r="L250" s="179"/>
      <c r="P250" s="27"/>
    </row>
    <row r="251" spans="1:16" ht="15.75" customHeight="1" x14ac:dyDescent="0.2">
      <c r="A251" s="188"/>
      <c r="B251" s="27"/>
      <c r="C251" s="27"/>
      <c r="D251" s="27"/>
      <c r="E251" s="27"/>
      <c r="F251" s="27"/>
      <c r="G251" s="27"/>
      <c r="H251" s="27"/>
      <c r="L251" s="179"/>
      <c r="P251" s="27"/>
    </row>
    <row r="252" spans="1:16" ht="15.75" customHeight="1" x14ac:dyDescent="0.2">
      <c r="A252" s="88"/>
      <c r="H252" s="27"/>
      <c r="L252" s="179"/>
      <c r="P252" s="27"/>
    </row>
    <row r="253" spans="1:16" ht="15.75" customHeight="1" x14ac:dyDescent="0.2">
      <c r="A253" s="88"/>
      <c r="H253" s="27"/>
      <c r="L253" s="179"/>
      <c r="P253" s="27"/>
    </row>
    <row r="254" spans="1:16" ht="15.75" customHeight="1" x14ac:dyDescent="0.2">
      <c r="A254" s="88"/>
      <c r="H254" s="27"/>
      <c r="L254" s="179"/>
      <c r="P254" s="27"/>
    </row>
    <row r="255" spans="1:16" ht="15.75" customHeight="1" x14ac:dyDescent="0.2">
      <c r="A255" s="88"/>
      <c r="H255" s="27"/>
      <c r="L255" s="179"/>
      <c r="P255" s="27"/>
    </row>
    <row r="256" spans="1:16" ht="15.75" customHeight="1" x14ac:dyDescent="0.2">
      <c r="A256" s="88"/>
      <c r="H256" s="27"/>
      <c r="L256" s="179"/>
      <c r="P256" s="27"/>
    </row>
    <row r="257" spans="1:16" ht="15.75" customHeight="1" x14ac:dyDescent="0.2">
      <c r="A257" s="88"/>
      <c r="H257" s="27"/>
      <c r="L257" s="179"/>
      <c r="P257" s="27"/>
    </row>
    <row r="258" spans="1:16" ht="15.75" customHeight="1" x14ac:dyDescent="0.2">
      <c r="A258" s="88"/>
      <c r="H258" s="27"/>
      <c r="L258" s="179"/>
      <c r="P258" s="27"/>
    </row>
    <row r="259" spans="1:16" ht="15.75" customHeight="1" x14ac:dyDescent="0.2">
      <c r="A259" s="88"/>
      <c r="H259" s="27"/>
      <c r="L259" s="179"/>
      <c r="P259" s="27"/>
    </row>
    <row r="260" spans="1:16" ht="15.75" customHeight="1" x14ac:dyDescent="0.2">
      <c r="A260" s="88"/>
      <c r="H260" s="27"/>
      <c r="L260" s="179"/>
      <c r="P260" s="27"/>
    </row>
    <row r="261" spans="1:16" ht="15.75" customHeight="1" x14ac:dyDescent="0.2">
      <c r="A261" s="88"/>
      <c r="H261" s="27"/>
      <c r="L261" s="179"/>
      <c r="P261" s="27"/>
    </row>
    <row r="262" spans="1:16" ht="15.75" customHeight="1" x14ac:dyDescent="0.2">
      <c r="A262" s="88"/>
      <c r="H262" s="27"/>
      <c r="L262" s="179"/>
      <c r="P262" s="27"/>
    </row>
    <row r="263" spans="1:16" ht="15.75" customHeight="1" x14ac:dyDescent="0.2">
      <c r="A263" s="88"/>
      <c r="H263" s="27"/>
      <c r="L263" s="179"/>
      <c r="P263" s="27"/>
    </row>
    <row r="264" spans="1:16" ht="15.75" customHeight="1" x14ac:dyDescent="0.2">
      <c r="A264" s="88"/>
      <c r="H264" s="27"/>
      <c r="L264" s="179"/>
      <c r="P264" s="27"/>
    </row>
    <row r="265" spans="1:16" ht="15.75" customHeight="1" x14ac:dyDescent="0.2">
      <c r="A265" s="88"/>
      <c r="H265" s="27"/>
      <c r="L265" s="179"/>
      <c r="P265" s="27"/>
    </row>
    <row r="266" spans="1:16" ht="15.75" customHeight="1" x14ac:dyDescent="0.2">
      <c r="A266" s="88"/>
      <c r="H266" s="27"/>
      <c r="L266" s="179"/>
      <c r="P266" s="27"/>
    </row>
    <row r="267" spans="1:16" ht="15.75" customHeight="1" x14ac:dyDescent="0.2">
      <c r="A267" s="88"/>
      <c r="H267" s="27"/>
      <c r="L267" s="179"/>
      <c r="P267" s="27"/>
    </row>
    <row r="268" spans="1:16" ht="15.75" customHeight="1" x14ac:dyDescent="0.2">
      <c r="A268" s="88"/>
      <c r="H268" s="27"/>
      <c r="L268" s="179"/>
      <c r="P268" s="27"/>
    </row>
    <row r="269" spans="1:16" ht="15.75" customHeight="1" x14ac:dyDescent="0.2">
      <c r="A269" s="88"/>
      <c r="H269" s="27"/>
      <c r="L269" s="179"/>
      <c r="P269" s="27"/>
    </row>
    <row r="270" spans="1:16" ht="15.75" customHeight="1" x14ac:dyDescent="0.2">
      <c r="A270" s="88"/>
      <c r="H270" s="27"/>
      <c r="L270" s="179"/>
      <c r="P270" s="27"/>
    </row>
    <row r="271" spans="1:16" ht="15.75" customHeight="1" x14ac:dyDescent="0.2">
      <c r="A271" s="88"/>
      <c r="H271" s="27"/>
      <c r="L271" s="179"/>
      <c r="P271" s="27"/>
    </row>
    <row r="272" spans="1:16" ht="15.75" customHeight="1" x14ac:dyDescent="0.2">
      <c r="A272" s="88"/>
      <c r="H272" s="27"/>
      <c r="L272" s="179"/>
      <c r="P272" s="27"/>
    </row>
    <row r="273" spans="1:16" ht="15.75" customHeight="1" x14ac:dyDescent="0.2">
      <c r="A273" s="88"/>
      <c r="H273" s="27"/>
      <c r="L273" s="179"/>
      <c r="P273" s="27"/>
    </row>
    <row r="274" spans="1:16" ht="15.75" customHeight="1" x14ac:dyDescent="0.2">
      <c r="A274" s="88"/>
      <c r="H274" s="27"/>
      <c r="L274" s="179"/>
      <c r="P274" s="27"/>
    </row>
    <row r="275" spans="1:16" ht="15.75" customHeight="1" x14ac:dyDescent="0.2">
      <c r="A275" s="88"/>
      <c r="H275" s="27"/>
      <c r="L275" s="179"/>
      <c r="P275" s="27"/>
    </row>
    <row r="276" spans="1:16" ht="15.75" customHeight="1" x14ac:dyDescent="0.2">
      <c r="A276" s="88"/>
      <c r="H276" s="27"/>
      <c r="L276" s="179"/>
      <c r="P276" s="27"/>
    </row>
    <row r="277" spans="1:16" ht="15.75" customHeight="1" x14ac:dyDescent="0.2">
      <c r="A277" s="88"/>
      <c r="H277" s="27"/>
      <c r="L277" s="179"/>
      <c r="P277" s="27"/>
    </row>
    <row r="278" spans="1:16" ht="15.75" customHeight="1" x14ac:dyDescent="0.2">
      <c r="A278" s="88"/>
      <c r="H278" s="27"/>
      <c r="L278" s="179"/>
      <c r="P278" s="27"/>
    </row>
    <row r="279" spans="1:16" ht="15.75" customHeight="1" x14ac:dyDescent="0.2">
      <c r="A279" s="88"/>
      <c r="H279" s="27"/>
      <c r="L279" s="179"/>
      <c r="P279" s="27"/>
    </row>
    <row r="280" spans="1:16" ht="15.75" customHeight="1" x14ac:dyDescent="0.2">
      <c r="A280" s="88"/>
      <c r="H280" s="27"/>
      <c r="L280" s="179"/>
      <c r="P280" s="27"/>
    </row>
    <row r="281" spans="1:16" ht="15.75" customHeight="1" x14ac:dyDescent="0.2">
      <c r="A281" s="88"/>
      <c r="H281" s="27"/>
      <c r="L281" s="179"/>
      <c r="P281" s="27"/>
    </row>
    <row r="282" spans="1:16" ht="15.75" customHeight="1" x14ac:dyDescent="0.2">
      <c r="A282" s="88"/>
      <c r="H282" s="27"/>
      <c r="L282" s="179"/>
      <c r="P282" s="27"/>
    </row>
    <row r="283" spans="1:16" ht="15.75" customHeight="1" x14ac:dyDescent="0.2">
      <c r="A283" s="88"/>
      <c r="H283" s="27"/>
      <c r="L283" s="179"/>
      <c r="P283" s="27"/>
    </row>
    <row r="284" spans="1:16" ht="15.75" customHeight="1" x14ac:dyDescent="0.2">
      <c r="A284" s="88"/>
      <c r="H284" s="27"/>
      <c r="L284" s="179"/>
      <c r="P284" s="27"/>
    </row>
    <row r="285" spans="1:16" ht="15.75" customHeight="1" x14ac:dyDescent="0.2">
      <c r="A285" s="88"/>
      <c r="H285" s="27"/>
      <c r="L285" s="179"/>
      <c r="P285" s="27"/>
    </row>
    <row r="286" spans="1:16" ht="15.75" customHeight="1" x14ac:dyDescent="0.2">
      <c r="A286" s="88"/>
      <c r="H286" s="27"/>
      <c r="L286" s="179"/>
      <c r="P286" s="27"/>
    </row>
    <row r="287" spans="1:16" ht="15.75" customHeight="1" x14ac:dyDescent="0.2">
      <c r="A287" s="88"/>
      <c r="H287" s="27"/>
      <c r="L287" s="179"/>
      <c r="P287" s="27"/>
    </row>
    <row r="288" spans="1:16" ht="15.75" customHeight="1" x14ac:dyDescent="0.2">
      <c r="A288" s="88"/>
      <c r="H288" s="27"/>
      <c r="L288" s="179"/>
      <c r="P288" s="27"/>
    </row>
    <row r="289" spans="1:16" ht="15.75" customHeight="1" x14ac:dyDescent="0.2">
      <c r="A289" s="88"/>
      <c r="H289" s="27"/>
      <c r="L289" s="179"/>
      <c r="P289" s="27"/>
    </row>
    <row r="290" spans="1:16" ht="15.75" customHeight="1" x14ac:dyDescent="0.2">
      <c r="A290" s="88"/>
      <c r="H290" s="27"/>
      <c r="L290" s="179"/>
      <c r="P290" s="27"/>
    </row>
    <row r="291" spans="1:16" ht="15.75" customHeight="1" x14ac:dyDescent="0.2">
      <c r="A291" s="88"/>
      <c r="H291" s="27"/>
      <c r="L291" s="179"/>
      <c r="P291" s="27"/>
    </row>
    <row r="292" spans="1:16" ht="15.75" customHeight="1" x14ac:dyDescent="0.2">
      <c r="A292" s="88"/>
      <c r="H292" s="27"/>
      <c r="L292" s="179"/>
      <c r="P292" s="27"/>
    </row>
    <row r="293" spans="1:16" ht="15.75" customHeight="1" x14ac:dyDescent="0.2">
      <c r="A293" s="88"/>
      <c r="H293" s="27"/>
      <c r="L293" s="179"/>
      <c r="P293" s="27"/>
    </row>
    <row r="294" spans="1:16" ht="15.75" customHeight="1" x14ac:dyDescent="0.2">
      <c r="A294" s="88"/>
      <c r="H294" s="27"/>
      <c r="L294" s="179"/>
      <c r="P294" s="27"/>
    </row>
    <row r="295" spans="1:16" ht="15.75" customHeight="1" x14ac:dyDescent="0.2">
      <c r="A295" s="88"/>
      <c r="H295" s="27"/>
      <c r="L295" s="179"/>
      <c r="P295" s="27"/>
    </row>
    <row r="296" spans="1:16" ht="15.75" customHeight="1" x14ac:dyDescent="0.2">
      <c r="A296" s="88"/>
      <c r="H296" s="27"/>
      <c r="L296" s="179"/>
      <c r="P296" s="27"/>
    </row>
    <row r="297" spans="1:16" ht="15.75" customHeight="1" x14ac:dyDescent="0.2">
      <c r="A297" s="88"/>
      <c r="H297" s="27"/>
      <c r="L297" s="179"/>
      <c r="P297" s="27"/>
    </row>
    <row r="298" spans="1:16" ht="15.75" customHeight="1" x14ac:dyDescent="0.2">
      <c r="A298" s="88"/>
      <c r="H298" s="27"/>
      <c r="L298" s="179"/>
      <c r="P298" s="27"/>
    </row>
    <row r="299" spans="1:16" ht="15.75" customHeight="1" x14ac:dyDescent="0.2">
      <c r="A299" s="88"/>
      <c r="H299" s="27"/>
      <c r="L299" s="179"/>
      <c r="P299" s="27"/>
    </row>
    <row r="300" spans="1:16" ht="15.75" customHeight="1" x14ac:dyDescent="0.2">
      <c r="A300" s="88"/>
      <c r="H300" s="27"/>
      <c r="L300" s="179"/>
      <c r="P300" s="27"/>
    </row>
    <row r="301" spans="1:16" ht="15.75" customHeight="1" x14ac:dyDescent="0.2">
      <c r="A301" s="88"/>
      <c r="H301" s="27"/>
      <c r="L301" s="179"/>
      <c r="P301" s="27"/>
    </row>
    <row r="302" spans="1:16" ht="15.75" customHeight="1" x14ac:dyDescent="0.2">
      <c r="A302" s="88"/>
      <c r="H302" s="27"/>
      <c r="L302" s="179"/>
      <c r="P302" s="27"/>
    </row>
    <row r="303" spans="1:16" ht="15.75" customHeight="1" x14ac:dyDescent="0.2">
      <c r="A303" s="88"/>
      <c r="H303" s="27"/>
      <c r="L303" s="179"/>
      <c r="P303" s="27"/>
    </row>
    <row r="304" spans="1:16" ht="15.75" customHeight="1" x14ac:dyDescent="0.2">
      <c r="A304" s="88"/>
      <c r="H304" s="27"/>
      <c r="L304" s="179"/>
      <c r="P304" s="27"/>
    </row>
    <row r="305" spans="1:16" ht="15.75" customHeight="1" x14ac:dyDescent="0.2">
      <c r="A305" s="88"/>
      <c r="H305" s="27"/>
      <c r="L305" s="179"/>
      <c r="P305" s="27"/>
    </row>
    <row r="306" spans="1:16" ht="15.75" customHeight="1" x14ac:dyDescent="0.2">
      <c r="A306" s="88"/>
      <c r="H306" s="27"/>
      <c r="L306" s="179"/>
      <c r="P306" s="27"/>
    </row>
    <row r="307" spans="1:16" ht="15.75" customHeight="1" x14ac:dyDescent="0.2">
      <c r="A307" s="88"/>
      <c r="H307" s="27"/>
      <c r="L307" s="179"/>
      <c r="P307" s="27"/>
    </row>
    <row r="308" spans="1:16" ht="15.75" customHeight="1" x14ac:dyDescent="0.2">
      <c r="A308" s="88"/>
      <c r="H308" s="27"/>
      <c r="L308" s="179"/>
      <c r="P308" s="27"/>
    </row>
    <row r="309" spans="1:16" ht="15.75" customHeight="1" x14ac:dyDescent="0.2">
      <c r="A309" s="88"/>
      <c r="H309" s="27"/>
      <c r="L309" s="179"/>
      <c r="P309" s="27"/>
    </row>
    <row r="310" spans="1:16" ht="15.75" customHeight="1" x14ac:dyDescent="0.2">
      <c r="A310" s="88"/>
      <c r="H310" s="27"/>
      <c r="L310" s="179"/>
      <c r="P310" s="27"/>
    </row>
    <row r="311" spans="1:16" ht="15.75" customHeight="1" x14ac:dyDescent="0.2">
      <c r="A311" s="88"/>
      <c r="H311" s="27"/>
      <c r="L311" s="179"/>
      <c r="P311" s="27"/>
    </row>
    <row r="312" spans="1:16" ht="15.75" customHeight="1" x14ac:dyDescent="0.2">
      <c r="A312" s="88"/>
      <c r="H312" s="27"/>
      <c r="L312" s="179"/>
      <c r="P312" s="27"/>
    </row>
    <row r="313" spans="1:16" ht="15.75" customHeight="1" x14ac:dyDescent="0.2">
      <c r="A313" s="88"/>
      <c r="H313" s="27"/>
      <c r="L313" s="179"/>
      <c r="P313" s="27"/>
    </row>
    <row r="314" spans="1:16" ht="15.75" customHeight="1" x14ac:dyDescent="0.2">
      <c r="A314" s="88"/>
      <c r="H314" s="27"/>
      <c r="L314" s="179"/>
      <c r="P314" s="27"/>
    </row>
    <row r="315" spans="1:16" ht="15.75" customHeight="1" x14ac:dyDescent="0.2">
      <c r="A315" s="88"/>
      <c r="H315" s="27"/>
      <c r="L315" s="179"/>
      <c r="P315" s="27"/>
    </row>
    <row r="316" spans="1:16" ht="15.75" customHeight="1" x14ac:dyDescent="0.2">
      <c r="A316" s="88"/>
      <c r="H316" s="27"/>
      <c r="L316" s="179"/>
      <c r="P316" s="27"/>
    </row>
    <row r="317" spans="1:16" ht="15.75" customHeight="1" x14ac:dyDescent="0.2">
      <c r="A317" s="88"/>
      <c r="H317" s="27"/>
      <c r="L317" s="179"/>
      <c r="P317" s="27"/>
    </row>
    <row r="318" spans="1:16" ht="15.75" customHeight="1" x14ac:dyDescent="0.2">
      <c r="A318" s="88"/>
      <c r="H318" s="27"/>
      <c r="L318" s="179"/>
      <c r="P318" s="27"/>
    </row>
    <row r="319" spans="1:16" ht="15.75" customHeight="1" x14ac:dyDescent="0.2">
      <c r="A319" s="88"/>
      <c r="H319" s="27"/>
      <c r="L319" s="179"/>
      <c r="P319" s="27"/>
    </row>
    <row r="320" spans="1:16" ht="15.75" customHeight="1" x14ac:dyDescent="0.2">
      <c r="A320" s="88"/>
      <c r="H320" s="27"/>
      <c r="L320" s="179"/>
      <c r="P320" s="27"/>
    </row>
    <row r="321" spans="1:16" ht="15.75" customHeight="1" x14ac:dyDescent="0.2">
      <c r="A321" s="88"/>
      <c r="H321" s="27"/>
      <c r="L321" s="179"/>
      <c r="P321" s="27"/>
    </row>
    <row r="322" spans="1:16" ht="15.75" customHeight="1" x14ac:dyDescent="0.2">
      <c r="A322" s="88"/>
      <c r="H322" s="27"/>
      <c r="L322" s="179"/>
      <c r="P322" s="27"/>
    </row>
    <row r="323" spans="1:16" ht="15.75" customHeight="1" x14ac:dyDescent="0.2">
      <c r="A323" s="88"/>
      <c r="H323" s="27"/>
      <c r="L323" s="179"/>
      <c r="P323" s="27"/>
    </row>
    <row r="324" spans="1:16" ht="15.75" customHeight="1" x14ac:dyDescent="0.2">
      <c r="A324" s="88"/>
      <c r="H324" s="27"/>
      <c r="L324" s="179"/>
      <c r="P324" s="27"/>
    </row>
    <row r="325" spans="1:16" ht="15.75" customHeight="1" x14ac:dyDescent="0.2">
      <c r="A325" s="88"/>
      <c r="H325" s="27"/>
      <c r="L325" s="179"/>
      <c r="P325" s="27"/>
    </row>
    <row r="326" spans="1:16" ht="15.75" customHeight="1" x14ac:dyDescent="0.2">
      <c r="A326" s="88"/>
      <c r="H326" s="27"/>
      <c r="L326" s="179"/>
      <c r="P326" s="27"/>
    </row>
    <row r="327" spans="1:16" ht="15.75" customHeight="1" x14ac:dyDescent="0.2">
      <c r="A327" s="88"/>
      <c r="H327" s="27"/>
      <c r="L327" s="179"/>
      <c r="P327" s="27"/>
    </row>
    <row r="328" spans="1:16" ht="15.75" customHeight="1" x14ac:dyDescent="0.2">
      <c r="A328" s="88"/>
      <c r="H328" s="27"/>
      <c r="L328" s="179"/>
      <c r="P328" s="27"/>
    </row>
    <row r="329" spans="1:16" ht="15.75" customHeight="1" x14ac:dyDescent="0.2">
      <c r="A329" s="88"/>
      <c r="H329" s="27"/>
      <c r="L329" s="179"/>
      <c r="P329" s="27"/>
    </row>
    <row r="330" spans="1:16" ht="15.75" customHeight="1" x14ac:dyDescent="0.2">
      <c r="A330" s="88"/>
      <c r="H330" s="27"/>
      <c r="L330" s="179"/>
      <c r="P330" s="27"/>
    </row>
    <row r="331" spans="1:16" ht="15.75" customHeight="1" x14ac:dyDescent="0.2">
      <c r="A331" s="88"/>
      <c r="H331" s="27"/>
      <c r="L331" s="179"/>
      <c r="P331" s="27"/>
    </row>
    <row r="332" spans="1:16" ht="15.75" customHeight="1" x14ac:dyDescent="0.2">
      <c r="A332" s="88"/>
      <c r="H332" s="27"/>
      <c r="L332" s="179"/>
      <c r="P332" s="27"/>
    </row>
    <row r="333" spans="1:16" ht="15.75" customHeight="1" x14ac:dyDescent="0.2">
      <c r="A333" s="88"/>
      <c r="H333" s="27"/>
      <c r="L333" s="179"/>
      <c r="P333" s="27"/>
    </row>
    <row r="334" spans="1:16" ht="15.75" customHeight="1" x14ac:dyDescent="0.2">
      <c r="A334" s="88"/>
      <c r="H334" s="27"/>
      <c r="L334" s="179"/>
      <c r="P334" s="27"/>
    </row>
    <row r="335" spans="1:16" ht="15.75" customHeight="1" x14ac:dyDescent="0.2">
      <c r="A335" s="88"/>
      <c r="H335" s="27"/>
      <c r="L335" s="179"/>
      <c r="P335" s="27"/>
    </row>
    <row r="336" spans="1:16" ht="15.75" customHeight="1" x14ac:dyDescent="0.2">
      <c r="A336" s="88"/>
      <c r="H336" s="27"/>
      <c r="L336" s="179"/>
      <c r="P336" s="27"/>
    </row>
    <row r="337" spans="1:16" ht="15.75" customHeight="1" x14ac:dyDescent="0.2">
      <c r="A337" s="88"/>
      <c r="H337" s="27"/>
      <c r="L337" s="179"/>
      <c r="P337" s="27"/>
    </row>
    <row r="338" spans="1:16" ht="15.75" customHeight="1" x14ac:dyDescent="0.2">
      <c r="A338" s="88"/>
      <c r="H338" s="27"/>
      <c r="L338" s="179"/>
      <c r="P338" s="27"/>
    </row>
    <row r="339" spans="1:16" ht="15.75" customHeight="1" x14ac:dyDescent="0.2">
      <c r="A339" s="88"/>
      <c r="H339" s="27"/>
      <c r="L339" s="179"/>
      <c r="P339" s="27"/>
    </row>
    <row r="340" spans="1:16" ht="15.75" customHeight="1" x14ac:dyDescent="0.2">
      <c r="A340" s="88"/>
      <c r="H340" s="27"/>
      <c r="L340" s="179"/>
      <c r="P340" s="27"/>
    </row>
    <row r="341" spans="1:16" ht="15.75" customHeight="1" x14ac:dyDescent="0.2">
      <c r="A341" s="88"/>
      <c r="H341" s="27"/>
      <c r="L341" s="179"/>
      <c r="P341" s="27"/>
    </row>
    <row r="342" spans="1:16" ht="15.75" customHeight="1" x14ac:dyDescent="0.2">
      <c r="A342" s="88"/>
      <c r="H342" s="27"/>
      <c r="L342" s="179"/>
      <c r="P342" s="27"/>
    </row>
    <row r="343" spans="1:16" ht="15.75" customHeight="1" x14ac:dyDescent="0.2">
      <c r="A343" s="88"/>
      <c r="H343" s="27"/>
      <c r="L343" s="179"/>
      <c r="P343" s="27"/>
    </row>
    <row r="344" spans="1:16" ht="15.75" customHeight="1" x14ac:dyDescent="0.2">
      <c r="A344" s="88"/>
      <c r="H344" s="27"/>
      <c r="L344" s="179"/>
      <c r="P344" s="27"/>
    </row>
    <row r="345" spans="1:16" ht="15.75" customHeight="1" x14ac:dyDescent="0.2">
      <c r="A345" s="88"/>
      <c r="H345" s="27"/>
      <c r="L345" s="179"/>
      <c r="P345" s="27"/>
    </row>
    <row r="346" spans="1:16" ht="15.75" customHeight="1" x14ac:dyDescent="0.2">
      <c r="A346" s="88"/>
      <c r="H346" s="27"/>
      <c r="L346" s="179"/>
      <c r="P346" s="27"/>
    </row>
    <row r="347" spans="1:16" ht="15.75" customHeight="1" x14ac:dyDescent="0.2">
      <c r="A347" s="88"/>
      <c r="H347" s="27"/>
      <c r="L347" s="179"/>
      <c r="P347" s="27"/>
    </row>
    <row r="348" spans="1:16" ht="15.75" customHeight="1" x14ac:dyDescent="0.2">
      <c r="A348" s="88"/>
      <c r="H348" s="27"/>
      <c r="L348" s="179"/>
      <c r="P348" s="27"/>
    </row>
    <row r="349" spans="1:16" ht="15.75" customHeight="1" x14ac:dyDescent="0.2">
      <c r="A349" s="88"/>
      <c r="H349" s="27"/>
      <c r="L349" s="179"/>
      <c r="P349" s="27"/>
    </row>
    <row r="350" spans="1:16" ht="15.75" customHeight="1" x14ac:dyDescent="0.2">
      <c r="A350" s="88"/>
      <c r="H350" s="27"/>
      <c r="L350" s="179"/>
      <c r="P350" s="27"/>
    </row>
    <row r="351" spans="1:16" ht="15.75" customHeight="1" x14ac:dyDescent="0.2">
      <c r="A351" s="88"/>
      <c r="H351" s="27"/>
      <c r="L351" s="179"/>
      <c r="P351" s="27"/>
    </row>
    <row r="352" spans="1:16" ht="15.75" customHeight="1" x14ac:dyDescent="0.2">
      <c r="A352" s="88"/>
      <c r="H352" s="27"/>
      <c r="L352" s="179"/>
      <c r="P352" s="27"/>
    </row>
    <row r="353" spans="1:16" ht="15.75" customHeight="1" x14ac:dyDescent="0.2">
      <c r="A353" s="88"/>
      <c r="H353" s="27"/>
      <c r="L353" s="179"/>
      <c r="P353" s="27"/>
    </row>
    <row r="354" spans="1:16" ht="15.75" customHeight="1" x14ac:dyDescent="0.2">
      <c r="A354" s="88"/>
      <c r="H354" s="27"/>
      <c r="L354" s="179"/>
      <c r="P354" s="27"/>
    </row>
    <row r="355" spans="1:16" ht="15.75" customHeight="1" x14ac:dyDescent="0.2">
      <c r="A355" s="88"/>
      <c r="H355" s="27"/>
      <c r="L355" s="179"/>
      <c r="P355" s="27"/>
    </row>
    <row r="356" spans="1:16" ht="15.75" customHeight="1" x14ac:dyDescent="0.2">
      <c r="A356" s="88"/>
      <c r="H356" s="27"/>
      <c r="L356" s="179"/>
      <c r="P356" s="27"/>
    </row>
    <row r="357" spans="1:16" ht="15.75" customHeight="1" x14ac:dyDescent="0.2">
      <c r="A357" s="88"/>
      <c r="H357" s="27"/>
      <c r="L357" s="179"/>
      <c r="P357" s="27"/>
    </row>
    <row r="358" spans="1:16" ht="15.75" customHeight="1" x14ac:dyDescent="0.2">
      <c r="A358" s="88"/>
      <c r="H358" s="27"/>
      <c r="L358" s="179"/>
      <c r="P358" s="27"/>
    </row>
    <row r="359" spans="1:16" ht="15.75" customHeight="1" x14ac:dyDescent="0.2">
      <c r="A359" s="88"/>
      <c r="H359" s="27"/>
      <c r="L359" s="179"/>
      <c r="P359" s="27"/>
    </row>
    <row r="360" spans="1:16" ht="15.75" customHeight="1" x14ac:dyDescent="0.2">
      <c r="A360" s="88"/>
      <c r="H360" s="27"/>
      <c r="L360" s="179"/>
      <c r="P360" s="27"/>
    </row>
    <row r="361" spans="1:16" ht="15.75" customHeight="1" x14ac:dyDescent="0.2">
      <c r="A361" s="88"/>
      <c r="H361" s="27"/>
      <c r="L361" s="179"/>
      <c r="P361" s="27"/>
    </row>
    <row r="362" spans="1:16" ht="15.75" customHeight="1" x14ac:dyDescent="0.2">
      <c r="A362" s="88"/>
      <c r="H362" s="27"/>
      <c r="L362" s="179"/>
      <c r="P362" s="27"/>
    </row>
    <row r="363" spans="1:16" ht="15.75" customHeight="1" x14ac:dyDescent="0.2">
      <c r="A363" s="88"/>
      <c r="H363" s="27"/>
      <c r="L363" s="179"/>
      <c r="P363" s="27"/>
    </row>
    <row r="364" spans="1:16" ht="15.75" customHeight="1" x14ac:dyDescent="0.2">
      <c r="A364" s="88"/>
      <c r="H364" s="27"/>
      <c r="L364" s="179"/>
      <c r="P364" s="27"/>
    </row>
    <row r="365" spans="1:16" ht="15.75" customHeight="1" x14ac:dyDescent="0.2">
      <c r="A365" s="88"/>
      <c r="H365" s="27"/>
      <c r="L365" s="179"/>
      <c r="P365" s="27"/>
    </row>
    <row r="366" spans="1:16" ht="15.75" customHeight="1" x14ac:dyDescent="0.2">
      <c r="A366" s="88"/>
      <c r="H366" s="27"/>
      <c r="L366" s="179"/>
      <c r="P366" s="27"/>
    </row>
    <row r="367" spans="1:16" ht="15.75" customHeight="1" x14ac:dyDescent="0.2">
      <c r="A367" s="88"/>
      <c r="H367" s="27"/>
      <c r="L367" s="179"/>
      <c r="P367" s="27"/>
    </row>
    <row r="368" spans="1:16" ht="15.75" customHeight="1" x14ac:dyDescent="0.2">
      <c r="A368" s="88"/>
      <c r="H368" s="27"/>
      <c r="L368" s="179"/>
      <c r="P368" s="27"/>
    </row>
    <row r="369" spans="1:16" ht="15.75" customHeight="1" x14ac:dyDescent="0.2">
      <c r="A369" s="88"/>
      <c r="H369" s="27"/>
      <c r="L369" s="179"/>
      <c r="P369" s="27"/>
    </row>
    <row r="370" spans="1:16" ht="15.75" customHeight="1" x14ac:dyDescent="0.2">
      <c r="A370" s="88"/>
      <c r="H370" s="27"/>
      <c r="L370" s="179"/>
      <c r="P370" s="27"/>
    </row>
    <row r="371" spans="1:16" ht="15.75" customHeight="1" x14ac:dyDescent="0.2">
      <c r="A371" s="88"/>
      <c r="H371" s="27"/>
      <c r="L371" s="179"/>
      <c r="P371" s="27"/>
    </row>
    <row r="372" spans="1:16" ht="15.75" customHeight="1" x14ac:dyDescent="0.2">
      <c r="A372" s="88"/>
      <c r="H372" s="27"/>
      <c r="L372" s="179"/>
      <c r="P372" s="27"/>
    </row>
    <row r="373" spans="1:16" ht="15.75" customHeight="1" x14ac:dyDescent="0.2">
      <c r="A373" s="88"/>
      <c r="H373" s="27"/>
      <c r="L373" s="179"/>
      <c r="P373" s="27"/>
    </row>
    <row r="374" spans="1:16" ht="15.75" customHeight="1" x14ac:dyDescent="0.2">
      <c r="A374" s="88"/>
      <c r="H374" s="27"/>
      <c r="L374" s="179"/>
      <c r="P374" s="27"/>
    </row>
    <row r="375" spans="1:16" ht="15.75" customHeight="1" x14ac:dyDescent="0.2">
      <c r="A375" s="88"/>
      <c r="H375" s="27"/>
      <c r="L375" s="179"/>
      <c r="P375" s="27"/>
    </row>
    <row r="376" spans="1:16" ht="15.75" customHeight="1" x14ac:dyDescent="0.2">
      <c r="A376" s="88"/>
      <c r="H376" s="27"/>
      <c r="L376" s="179"/>
      <c r="P376" s="27"/>
    </row>
    <row r="377" spans="1:16" ht="15.75" customHeight="1" x14ac:dyDescent="0.2">
      <c r="A377" s="88"/>
      <c r="H377" s="27"/>
      <c r="L377" s="179"/>
      <c r="P377" s="27"/>
    </row>
    <row r="378" spans="1:16" ht="15.75" customHeight="1" x14ac:dyDescent="0.2">
      <c r="A378" s="88"/>
      <c r="H378" s="27"/>
      <c r="L378" s="179"/>
      <c r="P378" s="27"/>
    </row>
    <row r="379" spans="1:16" ht="15.75" customHeight="1" x14ac:dyDescent="0.2">
      <c r="A379" s="88"/>
      <c r="H379" s="27"/>
      <c r="L379" s="179"/>
      <c r="P379" s="27"/>
    </row>
    <row r="380" spans="1:16" ht="15.75" customHeight="1" x14ac:dyDescent="0.2">
      <c r="A380" s="88"/>
      <c r="H380" s="27"/>
      <c r="L380" s="179"/>
      <c r="P380" s="27"/>
    </row>
    <row r="381" spans="1:16" ht="15.75" customHeight="1" x14ac:dyDescent="0.2">
      <c r="A381" s="88"/>
      <c r="H381" s="27"/>
      <c r="L381" s="179"/>
      <c r="P381" s="27"/>
    </row>
    <row r="382" spans="1:16" ht="15.75" customHeight="1" x14ac:dyDescent="0.2">
      <c r="A382" s="88"/>
      <c r="H382" s="27"/>
      <c r="L382" s="179"/>
      <c r="P382" s="27"/>
    </row>
    <row r="383" spans="1:16" ht="15.75" customHeight="1" x14ac:dyDescent="0.2">
      <c r="A383" s="88"/>
      <c r="H383" s="27"/>
      <c r="L383" s="179"/>
      <c r="P383" s="27"/>
    </row>
    <row r="384" spans="1:16" ht="15.75" customHeight="1" x14ac:dyDescent="0.2">
      <c r="A384" s="88"/>
      <c r="H384" s="27"/>
      <c r="L384" s="179"/>
      <c r="P384" s="27"/>
    </row>
    <row r="385" spans="1:16" ht="15.75" customHeight="1" x14ac:dyDescent="0.2">
      <c r="A385" s="88"/>
      <c r="H385" s="27"/>
      <c r="L385" s="179"/>
      <c r="P385" s="27"/>
    </row>
    <row r="386" spans="1:16" ht="15.75" customHeight="1" x14ac:dyDescent="0.2">
      <c r="A386" s="88"/>
      <c r="H386" s="27"/>
      <c r="L386" s="179"/>
      <c r="P386" s="27"/>
    </row>
    <row r="387" spans="1:16" ht="15.75" customHeight="1" x14ac:dyDescent="0.2">
      <c r="A387" s="88"/>
      <c r="H387" s="27"/>
      <c r="L387" s="179"/>
      <c r="P387" s="27"/>
    </row>
    <row r="388" spans="1:16" ht="15.75" customHeight="1" x14ac:dyDescent="0.2">
      <c r="A388" s="88"/>
      <c r="H388" s="27"/>
      <c r="L388" s="179"/>
      <c r="P388" s="27"/>
    </row>
    <row r="389" spans="1:16" ht="15.75" customHeight="1" x14ac:dyDescent="0.2">
      <c r="A389" s="88"/>
      <c r="H389" s="27"/>
      <c r="L389" s="179"/>
      <c r="P389" s="27"/>
    </row>
    <row r="390" spans="1:16" ht="15.75" customHeight="1" x14ac:dyDescent="0.2">
      <c r="A390" s="88"/>
      <c r="H390" s="27"/>
      <c r="L390" s="179"/>
      <c r="P390" s="27"/>
    </row>
    <row r="391" spans="1:16" ht="15.75" customHeight="1" x14ac:dyDescent="0.2">
      <c r="A391" s="88"/>
      <c r="H391" s="27"/>
      <c r="L391" s="179"/>
      <c r="P391" s="27"/>
    </row>
    <row r="392" spans="1:16" ht="15.75" customHeight="1" x14ac:dyDescent="0.2">
      <c r="A392" s="88"/>
      <c r="H392" s="27"/>
      <c r="L392" s="179"/>
      <c r="P392" s="27"/>
    </row>
    <row r="393" spans="1:16" ht="15.75" customHeight="1" x14ac:dyDescent="0.2">
      <c r="A393" s="88"/>
      <c r="H393" s="27"/>
      <c r="L393" s="179"/>
      <c r="P393" s="27"/>
    </row>
    <row r="394" spans="1:16" ht="15.75" customHeight="1" x14ac:dyDescent="0.2">
      <c r="A394" s="88"/>
      <c r="H394" s="27"/>
      <c r="L394" s="179"/>
      <c r="P394" s="27"/>
    </row>
    <row r="395" spans="1:16" ht="15.75" customHeight="1" x14ac:dyDescent="0.2">
      <c r="A395" s="88"/>
      <c r="H395" s="27"/>
      <c r="L395" s="179"/>
      <c r="P395" s="27"/>
    </row>
    <row r="396" spans="1:16" ht="15.75" customHeight="1" x14ac:dyDescent="0.2">
      <c r="A396" s="88"/>
      <c r="H396" s="27"/>
      <c r="L396" s="179"/>
      <c r="P396" s="27"/>
    </row>
    <row r="397" spans="1:16" ht="15.75" customHeight="1" x14ac:dyDescent="0.2">
      <c r="A397" s="88"/>
      <c r="H397" s="27"/>
      <c r="L397" s="179"/>
      <c r="P397" s="27"/>
    </row>
    <row r="398" spans="1:16" ht="15.75" customHeight="1" x14ac:dyDescent="0.2">
      <c r="A398" s="88"/>
      <c r="H398" s="27"/>
      <c r="L398" s="179"/>
      <c r="P398" s="27"/>
    </row>
    <row r="399" spans="1:16" ht="15.75" customHeight="1" x14ac:dyDescent="0.2">
      <c r="A399" s="88"/>
      <c r="H399" s="27"/>
      <c r="L399" s="179"/>
      <c r="P399" s="27"/>
    </row>
    <row r="400" spans="1:16" ht="15.75" customHeight="1" x14ac:dyDescent="0.2">
      <c r="A400" s="88"/>
      <c r="H400" s="27"/>
      <c r="L400" s="179"/>
      <c r="P400" s="27"/>
    </row>
    <row r="401" spans="1:16" ht="15.75" customHeight="1" x14ac:dyDescent="0.2">
      <c r="A401" s="88"/>
      <c r="H401" s="27"/>
      <c r="L401" s="179"/>
      <c r="P401" s="27"/>
    </row>
    <row r="402" spans="1:16" ht="15.75" customHeight="1" x14ac:dyDescent="0.2">
      <c r="A402" s="88"/>
      <c r="H402" s="27"/>
      <c r="L402" s="179"/>
      <c r="P402" s="27"/>
    </row>
    <row r="403" spans="1:16" ht="15.75" customHeight="1" x14ac:dyDescent="0.2">
      <c r="A403" s="88"/>
      <c r="H403" s="27"/>
      <c r="L403" s="179"/>
      <c r="P403" s="27"/>
    </row>
    <row r="404" spans="1:16" ht="15.75" customHeight="1" x14ac:dyDescent="0.2">
      <c r="A404" s="88"/>
      <c r="H404" s="27"/>
      <c r="L404" s="179"/>
      <c r="P404" s="27"/>
    </row>
    <row r="405" spans="1:16" ht="15.75" customHeight="1" x14ac:dyDescent="0.2">
      <c r="A405" s="88"/>
      <c r="H405" s="27"/>
      <c r="L405" s="179"/>
      <c r="P405" s="27"/>
    </row>
    <row r="406" spans="1:16" ht="15.75" customHeight="1" x14ac:dyDescent="0.2">
      <c r="A406" s="88"/>
      <c r="H406" s="27"/>
      <c r="L406" s="179"/>
      <c r="P406" s="27"/>
    </row>
    <row r="407" spans="1:16" ht="15.75" customHeight="1" x14ac:dyDescent="0.2">
      <c r="A407" s="88"/>
      <c r="H407" s="27"/>
      <c r="L407" s="179"/>
      <c r="P407" s="27"/>
    </row>
    <row r="408" spans="1:16" ht="15.75" customHeight="1" x14ac:dyDescent="0.2">
      <c r="A408" s="88"/>
      <c r="H408" s="27"/>
      <c r="L408" s="179"/>
      <c r="P408" s="27"/>
    </row>
    <row r="409" spans="1:16" ht="15.75" customHeight="1" x14ac:dyDescent="0.2">
      <c r="A409" s="88"/>
      <c r="H409" s="27"/>
      <c r="L409" s="179"/>
      <c r="P409" s="27"/>
    </row>
    <row r="410" spans="1:16" ht="15.75" customHeight="1" x14ac:dyDescent="0.2">
      <c r="A410" s="88"/>
      <c r="H410" s="27"/>
      <c r="L410" s="179"/>
      <c r="P410" s="27"/>
    </row>
    <row r="411" spans="1:16" ht="15.75" customHeight="1" x14ac:dyDescent="0.2">
      <c r="A411" s="88"/>
      <c r="H411" s="27"/>
      <c r="L411" s="179"/>
      <c r="P411" s="27"/>
    </row>
    <row r="412" spans="1:16" ht="15.75" customHeight="1" x14ac:dyDescent="0.2">
      <c r="A412" s="88"/>
      <c r="H412" s="27"/>
      <c r="L412" s="179"/>
      <c r="P412" s="27"/>
    </row>
    <row r="413" spans="1:16" ht="15.75" customHeight="1" x14ac:dyDescent="0.2">
      <c r="A413" s="88"/>
      <c r="H413" s="27"/>
      <c r="L413" s="179"/>
      <c r="P413" s="27"/>
    </row>
    <row r="414" spans="1:16" ht="15.75" customHeight="1" x14ac:dyDescent="0.2">
      <c r="A414" s="88"/>
      <c r="H414" s="27"/>
      <c r="L414" s="179"/>
      <c r="P414" s="27"/>
    </row>
    <row r="415" spans="1:16" ht="15.75" customHeight="1" x14ac:dyDescent="0.2">
      <c r="A415" s="88"/>
      <c r="H415" s="27"/>
      <c r="L415" s="179"/>
      <c r="P415" s="27"/>
    </row>
    <row r="416" spans="1:16" ht="15.75" customHeight="1" x14ac:dyDescent="0.2">
      <c r="A416" s="88"/>
      <c r="H416" s="27"/>
      <c r="L416" s="179"/>
      <c r="P416" s="27"/>
    </row>
    <row r="417" spans="1:16" ht="15.75" customHeight="1" x14ac:dyDescent="0.2">
      <c r="A417" s="88"/>
      <c r="H417" s="27"/>
      <c r="L417" s="179"/>
      <c r="P417" s="27"/>
    </row>
    <row r="418" spans="1:16" ht="15.75" customHeight="1" x14ac:dyDescent="0.2">
      <c r="A418" s="88"/>
      <c r="H418" s="27"/>
      <c r="L418" s="179"/>
      <c r="P418" s="27"/>
    </row>
    <row r="419" spans="1:16" ht="15.75" customHeight="1" x14ac:dyDescent="0.2">
      <c r="A419" s="88"/>
      <c r="H419" s="27"/>
      <c r="L419" s="179"/>
      <c r="P419" s="27"/>
    </row>
    <row r="420" spans="1:16" ht="15.75" customHeight="1" x14ac:dyDescent="0.2">
      <c r="A420" s="88"/>
      <c r="H420" s="27"/>
      <c r="L420" s="179"/>
      <c r="P420" s="27"/>
    </row>
    <row r="421" spans="1:16" ht="15.75" customHeight="1" x14ac:dyDescent="0.2">
      <c r="A421" s="88"/>
      <c r="H421" s="27"/>
      <c r="L421" s="179"/>
      <c r="P421" s="27"/>
    </row>
    <row r="422" spans="1:16" ht="15.75" customHeight="1" x14ac:dyDescent="0.2">
      <c r="A422" s="88"/>
      <c r="H422" s="27"/>
      <c r="L422" s="179"/>
      <c r="P422" s="27"/>
    </row>
    <row r="423" spans="1:16" ht="15.75" customHeight="1" x14ac:dyDescent="0.2">
      <c r="A423" s="88"/>
      <c r="H423" s="27"/>
      <c r="L423" s="179"/>
      <c r="P423" s="27"/>
    </row>
    <row r="424" spans="1:16" ht="15.75" customHeight="1" x14ac:dyDescent="0.2">
      <c r="A424" s="88"/>
      <c r="H424" s="27"/>
      <c r="L424" s="179"/>
      <c r="P424" s="27"/>
    </row>
    <row r="425" spans="1:16" ht="15.75" customHeight="1" x14ac:dyDescent="0.2">
      <c r="A425" s="88"/>
      <c r="H425" s="27"/>
      <c r="L425" s="179"/>
      <c r="P425" s="27"/>
    </row>
    <row r="426" spans="1:16" ht="15.75" customHeight="1" x14ac:dyDescent="0.2">
      <c r="A426" s="88"/>
      <c r="H426" s="27"/>
      <c r="L426" s="179"/>
      <c r="P426" s="27"/>
    </row>
    <row r="427" spans="1:16" ht="15.75" customHeight="1" x14ac:dyDescent="0.2">
      <c r="A427" s="88"/>
      <c r="H427" s="27"/>
      <c r="L427" s="179"/>
      <c r="P427" s="27"/>
    </row>
    <row r="428" spans="1:16" ht="15.75" customHeight="1" x14ac:dyDescent="0.2">
      <c r="A428" s="88"/>
      <c r="H428" s="27"/>
      <c r="L428" s="179"/>
      <c r="P428" s="27"/>
    </row>
    <row r="429" spans="1:16" ht="15.75" customHeight="1" x14ac:dyDescent="0.2">
      <c r="A429" s="88"/>
      <c r="H429" s="27"/>
      <c r="L429" s="179"/>
      <c r="P429" s="27"/>
    </row>
    <row r="430" spans="1:16" ht="15.75" customHeight="1" x14ac:dyDescent="0.2">
      <c r="A430" s="88"/>
      <c r="H430" s="27"/>
      <c r="L430" s="179"/>
      <c r="P430" s="27"/>
    </row>
    <row r="431" spans="1:16" ht="15.75" customHeight="1" x14ac:dyDescent="0.2">
      <c r="A431" s="88"/>
      <c r="H431" s="27"/>
      <c r="L431" s="179"/>
      <c r="P431" s="27"/>
    </row>
    <row r="432" spans="1:16" ht="15.75" customHeight="1" x14ac:dyDescent="0.2">
      <c r="A432" s="88"/>
      <c r="H432" s="27"/>
      <c r="L432" s="179"/>
      <c r="P432" s="27"/>
    </row>
    <row r="433" spans="1:16" ht="15.75" customHeight="1" x14ac:dyDescent="0.2">
      <c r="A433" s="88"/>
      <c r="H433" s="27"/>
      <c r="L433" s="179"/>
      <c r="P433" s="27"/>
    </row>
    <row r="434" spans="1:16" ht="15.75" customHeight="1" x14ac:dyDescent="0.2">
      <c r="A434" s="88"/>
      <c r="H434" s="27"/>
      <c r="L434" s="179"/>
      <c r="P434" s="27"/>
    </row>
    <row r="435" spans="1:16" ht="15.75" customHeight="1" x14ac:dyDescent="0.2">
      <c r="A435" s="88"/>
      <c r="H435" s="27"/>
      <c r="L435" s="179"/>
      <c r="P435" s="27"/>
    </row>
    <row r="436" spans="1:16" ht="15.75" customHeight="1" x14ac:dyDescent="0.2">
      <c r="A436" s="88"/>
      <c r="H436" s="27"/>
      <c r="L436" s="179"/>
      <c r="P436" s="27"/>
    </row>
    <row r="437" spans="1:16" ht="15.75" customHeight="1" x14ac:dyDescent="0.2">
      <c r="A437" s="88"/>
      <c r="H437" s="27"/>
      <c r="L437" s="179"/>
      <c r="P437" s="27"/>
    </row>
    <row r="438" spans="1:16" ht="15.75" customHeight="1" x14ac:dyDescent="0.2">
      <c r="A438" s="88"/>
      <c r="H438" s="27"/>
      <c r="L438" s="179"/>
      <c r="P438" s="27"/>
    </row>
    <row r="439" spans="1:16" ht="15.75" customHeight="1" x14ac:dyDescent="0.2">
      <c r="A439" s="88"/>
      <c r="H439" s="27"/>
      <c r="L439" s="179"/>
      <c r="P439" s="27"/>
    </row>
    <row r="440" spans="1:16" ht="15.75" customHeight="1" x14ac:dyDescent="0.2">
      <c r="A440" s="88"/>
      <c r="H440" s="27"/>
      <c r="L440" s="179"/>
      <c r="P440" s="27"/>
    </row>
    <row r="441" spans="1:16" ht="15.75" customHeight="1" x14ac:dyDescent="0.2">
      <c r="A441" s="88"/>
      <c r="H441" s="27"/>
      <c r="L441" s="179"/>
      <c r="P441" s="27"/>
    </row>
    <row r="442" spans="1:16" ht="15.75" customHeight="1" x14ac:dyDescent="0.2">
      <c r="A442" s="88"/>
      <c r="H442" s="27"/>
      <c r="L442" s="179"/>
      <c r="P442" s="27"/>
    </row>
    <row r="443" spans="1:16" ht="15.75" customHeight="1" x14ac:dyDescent="0.2">
      <c r="A443" s="88"/>
      <c r="H443" s="27"/>
      <c r="L443" s="179"/>
      <c r="P443" s="27"/>
    </row>
    <row r="444" spans="1:16" ht="15.75" customHeight="1" x14ac:dyDescent="0.2">
      <c r="A444" s="88"/>
      <c r="H444" s="27"/>
      <c r="L444" s="179"/>
      <c r="P444" s="27"/>
    </row>
    <row r="445" spans="1:16" ht="15.75" customHeight="1" x14ac:dyDescent="0.2">
      <c r="A445" s="88"/>
      <c r="H445" s="27"/>
      <c r="L445" s="179"/>
      <c r="P445" s="27"/>
    </row>
    <row r="446" spans="1:16" ht="15.75" customHeight="1" x14ac:dyDescent="0.2">
      <c r="A446" s="88"/>
      <c r="H446" s="27"/>
      <c r="L446" s="179"/>
      <c r="P446" s="27"/>
    </row>
    <row r="447" spans="1:16" ht="15.75" customHeight="1" x14ac:dyDescent="0.2">
      <c r="A447" s="88"/>
      <c r="H447" s="27"/>
      <c r="L447" s="179"/>
      <c r="P447" s="27"/>
    </row>
    <row r="448" spans="1:16" ht="15.75" customHeight="1" x14ac:dyDescent="0.2">
      <c r="A448" s="88"/>
      <c r="H448" s="27"/>
      <c r="L448" s="179"/>
      <c r="P448" s="27"/>
    </row>
    <row r="449" spans="1:16" ht="15.75" customHeight="1" x14ac:dyDescent="0.2">
      <c r="A449" s="88"/>
      <c r="H449" s="27"/>
      <c r="L449" s="179"/>
      <c r="P449" s="27"/>
    </row>
    <row r="450" spans="1:16" ht="15.75" customHeight="1" x14ac:dyDescent="0.2">
      <c r="A450" s="88"/>
      <c r="H450" s="27"/>
      <c r="L450" s="179"/>
      <c r="P450" s="27"/>
    </row>
    <row r="451" spans="1:16" ht="15.75" customHeight="1" x14ac:dyDescent="0.2">
      <c r="A451" s="88"/>
      <c r="H451" s="27"/>
      <c r="L451" s="179"/>
      <c r="P451" s="27"/>
    </row>
    <row r="452" spans="1:16" ht="15.75" customHeight="1" x14ac:dyDescent="0.2">
      <c r="A452" s="88"/>
      <c r="H452" s="27"/>
      <c r="L452" s="179"/>
      <c r="P452" s="27"/>
    </row>
    <row r="453" spans="1:16" ht="15.75" customHeight="1" x14ac:dyDescent="0.2">
      <c r="A453" s="88"/>
      <c r="H453" s="27"/>
      <c r="L453" s="179"/>
      <c r="P453" s="27"/>
    </row>
    <row r="454" spans="1:16" ht="15.75" customHeight="1" x14ac:dyDescent="0.2">
      <c r="A454" s="88"/>
      <c r="H454" s="27"/>
      <c r="L454" s="179"/>
      <c r="P454" s="27"/>
    </row>
    <row r="455" spans="1:16" ht="15.75" customHeight="1" x14ac:dyDescent="0.2">
      <c r="A455" s="88"/>
      <c r="H455" s="27"/>
      <c r="L455" s="179"/>
      <c r="P455" s="27"/>
    </row>
    <row r="456" spans="1:16" ht="15.75" customHeight="1" x14ac:dyDescent="0.2">
      <c r="A456" s="88"/>
      <c r="H456" s="27"/>
      <c r="L456" s="179"/>
      <c r="P456" s="27"/>
    </row>
    <row r="457" spans="1:16" ht="15.75" customHeight="1" x14ac:dyDescent="0.2">
      <c r="A457" s="88"/>
      <c r="H457" s="27"/>
      <c r="L457" s="179"/>
      <c r="P457" s="27"/>
    </row>
    <row r="458" spans="1:16" ht="15.75" customHeight="1" x14ac:dyDescent="0.2">
      <c r="A458" s="88"/>
      <c r="H458" s="27"/>
      <c r="L458" s="179"/>
      <c r="P458" s="27"/>
    </row>
    <row r="459" spans="1:16" ht="15.75" customHeight="1" x14ac:dyDescent="0.2">
      <c r="A459" s="88"/>
      <c r="H459" s="27"/>
      <c r="L459" s="179"/>
      <c r="P459" s="27"/>
    </row>
    <row r="460" spans="1:16" ht="15.75" customHeight="1" x14ac:dyDescent="0.2">
      <c r="A460" s="88"/>
      <c r="H460" s="27"/>
      <c r="L460" s="179"/>
      <c r="P460" s="27"/>
    </row>
    <row r="461" spans="1:16" ht="15.75" customHeight="1" x14ac:dyDescent="0.2">
      <c r="A461" s="88"/>
      <c r="H461" s="27"/>
      <c r="L461" s="179"/>
      <c r="P461" s="27"/>
    </row>
    <row r="462" spans="1:16" ht="15.75" customHeight="1" x14ac:dyDescent="0.2">
      <c r="A462" s="88"/>
      <c r="H462" s="27"/>
      <c r="L462" s="179"/>
      <c r="P462" s="27"/>
    </row>
    <row r="463" spans="1:16" ht="15.75" customHeight="1" x14ac:dyDescent="0.2">
      <c r="A463" s="88"/>
      <c r="H463" s="27"/>
      <c r="L463" s="179"/>
      <c r="P463" s="27"/>
    </row>
    <row r="464" spans="1:16" ht="15.75" customHeight="1" x14ac:dyDescent="0.2">
      <c r="A464" s="88"/>
      <c r="H464" s="27"/>
      <c r="L464" s="179"/>
      <c r="P464" s="27"/>
    </row>
    <row r="465" spans="1:16" ht="15.75" customHeight="1" x14ac:dyDescent="0.2">
      <c r="A465" s="88"/>
      <c r="H465" s="27"/>
      <c r="L465" s="179"/>
      <c r="P465" s="27"/>
    </row>
    <row r="466" spans="1:16" ht="15.75" customHeight="1" x14ac:dyDescent="0.2">
      <c r="A466" s="88"/>
      <c r="H466" s="27"/>
      <c r="L466" s="179"/>
      <c r="P466" s="27"/>
    </row>
    <row r="467" spans="1:16" ht="15.75" customHeight="1" x14ac:dyDescent="0.2">
      <c r="A467" s="88"/>
      <c r="H467" s="27"/>
      <c r="L467" s="179"/>
      <c r="P467" s="27"/>
    </row>
    <row r="468" spans="1:16" ht="15.75" customHeight="1" x14ac:dyDescent="0.2">
      <c r="A468" s="88"/>
      <c r="H468" s="27"/>
      <c r="L468" s="179"/>
      <c r="P468" s="27"/>
    </row>
    <row r="469" spans="1:16" ht="15.75" customHeight="1" x14ac:dyDescent="0.2">
      <c r="A469" s="88"/>
      <c r="H469" s="27"/>
      <c r="L469" s="179"/>
      <c r="P469" s="27"/>
    </row>
    <row r="470" spans="1:16" ht="15.75" customHeight="1" x14ac:dyDescent="0.2">
      <c r="A470" s="88"/>
      <c r="H470" s="27"/>
      <c r="L470" s="179"/>
      <c r="P470" s="27"/>
    </row>
    <row r="471" spans="1:16" ht="15.75" customHeight="1" x14ac:dyDescent="0.2">
      <c r="A471" s="88"/>
      <c r="H471" s="27"/>
      <c r="L471" s="179"/>
      <c r="P471" s="27"/>
    </row>
    <row r="472" spans="1:16" ht="15.75" customHeight="1" x14ac:dyDescent="0.2">
      <c r="A472" s="88"/>
      <c r="H472" s="27"/>
      <c r="L472" s="179"/>
      <c r="P472" s="27"/>
    </row>
    <row r="473" spans="1:16" ht="15.75" customHeight="1" x14ac:dyDescent="0.2">
      <c r="A473" s="88"/>
      <c r="H473" s="27"/>
      <c r="L473" s="179"/>
      <c r="P473" s="27"/>
    </row>
    <row r="474" spans="1:16" ht="15.75" customHeight="1" x14ac:dyDescent="0.2">
      <c r="A474" s="88"/>
      <c r="H474" s="27"/>
      <c r="L474" s="179"/>
      <c r="P474" s="27"/>
    </row>
    <row r="475" spans="1:16" ht="15.75" customHeight="1" x14ac:dyDescent="0.2">
      <c r="A475" s="88"/>
      <c r="H475" s="27"/>
      <c r="L475" s="179"/>
      <c r="P475" s="27"/>
    </row>
    <row r="476" spans="1:16" ht="15.75" customHeight="1" x14ac:dyDescent="0.2">
      <c r="A476" s="88"/>
      <c r="H476" s="27"/>
      <c r="L476" s="179"/>
      <c r="P476" s="27"/>
    </row>
    <row r="477" spans="1:16" ht="15.75" customHeight="1" x14ac:dyDescent="0.2">
      <c r="A477" s="88"/>
      <c r="H477" s="27"/>
      <c r="L477" s="179"/>
      <c r="P477" s="27"/>
    </row>
    <row r="478" spans="1:16" ht="15.75" customHeight="1" x14ac:dyDescent="0.2">
      <c r="A478" s="88"/>
      <c r="H478" s="27"/>
      <c r="L478" s="179"/>
      <c r="P478" s="27"/>
    </row>
    <row r="479" spans="1:16" ht="15.75" customHeight="1" x14ac:dyDescent="0.2">
      <c r="A479" s="88"/>
      <c r="H479" s="27"/>
      <c r="L479" s="179"/>
      <c r="P479" s="27"/>
    </row>
    <row r="480" spans="1:16" ht="15.75" customHeight="1" x14ac:dyDescent="0.2">
      <c r="A480" s="88"/>
      <c r="H480" s="27"/>
      <c r="L480" s="179"/>
      <c r="P480" s="27"/>
    </row>
    <row r="481" spans="1:16" ht="15.75" customHeight="1" x14ac:dyDescent="0.2">
      <c r="A481" s="88"/>
      <c r="H481" s="27"/>
      <c r="L481" s="179"/>
      <c r="P481" s="27"/>
    </row>
    <row r="482" spans="1:16" ht="15.75" customHeight="1" x14ac:dyDescent="0.2">
      <c r="A482" s="88"/>
      <c r="H482" s="27"/>
      <c r="L482" s="179"/>
      <c r="P482" s="27"/>
    </row>
    <row r="483" spans="1:16" ht="15.75" customHeight="1" x14ac:dyDescent="0.2">
      <c r="A483" s="88"/>
      <c r="H483" s="27"/>
      <c r="L483" s="179"/>
      <c r="P483" s="27"/>
    </row>
    <row r="484" spans="1:16" ht="15.75" customHeight="1" x14ac:dyDescent="0.2">
      <c r="A484" s="88"/>
      <c r="H484" s="27"/>
      <c r="L484" s="179"/>
      <c r="P484" s="27"/>
    </row>
    <row r="485" spans="1:16" ht="15.75" customHeight="1" x14ac:dyDescent="0.2">
      <c r="A485" s="88"/>
      <c r="H485" s="27"/>
      <c r="L485" s="179"/>
      <c r="P485" s="27"/>
    </row>
    <row r="486" spans="1:16" ht="15.75" customHeight="1" x14ac:dyDescent="0.2">
      <c r="A486" s="88"/>
      <c r="H486" s="27"/>
      <c r="L486" s="179"/>
      <c r="P486" s="27"/>
    </row>
    <row r="487" spans="1:16" ht="15.75" customHeight="1" x14ac:dyDescent="0.2">
      <c r="A487" s="88"/>
      <c r="H487" s="27"/>
      <c r="L487" s="179"/>
      <c r="P487" s="27"/>
    </row>
    <row r="488" spans="1:16" ht="15.75" customHeight="1" x14ac:dyDescent="0.2">
      <c r="A488" s="88"/>
      <c r="H488" s="27"/>
      <c r="L488" s="179"/>
      <c r="P488" s="27"/>
    </row>
    <row r="489" spans="1:16" ht="15.75" customHeight="1" x14ac:dyDescent="0.2">
      <c r="A489" s="88"/>
      <c r="H489" s="27"/>
      <c r="L489" s="179"/>
      <c r="P489" s="27"/>
    </row>
    <row r="490" spans="1:16" ht="15.75" customHeight="1" x14ac:dyDescent="0.2">
      <c r="A490" s="88"/>
      <c r="H490" s="27"/>
      <c r="L490" s="179"/>
      <c r="P490" s="27"/>
    </row>
    <row r="491" spans="1:16" ht="15.75" customHeight="1" x14ac:dyDescent="0.2">
      <c r="A491" s="88"/>
      <c r="H491" s="27"/>
      <c r="L491" s="179"/>
      <c r="P491" s="27"/>
    </row>
    <row r="492" spans="1:16" ht="15.75" customHeight="1" x14ac:dyDescent="0.2">
      <c r="A492" s="88"/>
      <c r="H492" s="27"/>
      <c r="L492" s="179"/>
      <c r="P492" s="27"/>
    </row>
    <row r="493" spans="1:16" ht="15.75" customHeight="1" x14ac:dyDescent="0.2">
      <c r="A493" s="88"/>
      <c r="H493" s="27"/>
      <c r="L493" s="179"/>
      <c r="P493" s="27"/>
    </row>
    <row r="494" spans="1:16" ht="15.75" customHeight="1" x14ac:dyDescent="0.2">
      <c r="A494" s="88"/>
      <c r="H494" s="27"/>
      <c r="L494" s="179"/>
      <c r="P494" s="27"/>
    </row>
    <row r="495" spans="1:16" ht="15.75" customHeight="1" x14ac:dyDescent="0.2">
      <c r="A495" s="88"/>
      <c r="H495" s="27"/>
      <c r="L495" s="179"/>
      <c r="P495" s="27"/>
    </row>
    <row r="496" spans="1:16" ht="15.75" customHeight="1" x14ac:dyDescent="0.2">
      <c r="A496" s="88"/>
      <c r="H496" s="27"/>
      <c r="L496" s="179"/>
      <c r="P496" s="27"/>
    </row>
    <row r="497" spans="1:16" ht="15.75" customHeight="1" x14ac:dyDescent="0.2">
      <c r="A497" s="88"/>
      <c r="H497" s="27"/>
      <c r="L497" s="179"/>
      <c r="P497" s="27"/>
    </row>
    <row r="498" spans="1:16" ht="15.75" customHeight="1" x14ac:dyDescent="0.2">
      <c r="A498" s="88"/>
      <c r="H498" s="27"/>
      <c r="L498" s="179"/>
      <c r="P498" s="27"/>
    </row>
    <row r="499" spans="1:16" ht="15.75" customHeight="1" x14ac:dyDescent="0.2">
      <c r="A499" s="88"/>
      <c r="H499" s="27"/>
      <c r="L499" s="179"/>
      <c r="P499" s="27"/>
    </row>
    <row r="500" spans="1:16" ht="15.75" customHeight="1" x14ac:dyDescent="0.2">
      <c r="A500" s="88"/>
      <c r="H500" s="27"/>
      <c r="L500" s="179"/>
      <c r="P500" s="27"/>
    </row>
    <row r="501" spans="1:16" ht="15.75" customHeight="1" x14ac:dyDescent="0.2">
      <c r="A501" s="88"/>
      <c r="H501" s="27"/>
      <c r="L501" s="179"/>
      <c r="P501" s="27"/>
    </row>
    <row r="502" spans="1:16" ht="15.75" customHeight="1" x14ac:dyDescent="0.2">
      <c r="A502" s="88"/>
      <c r="H502" s="27"/>
      <c r="L502" s="179"/>
      <c r="P502" s="27"/>
    </row>
    <row r="503" spans="1:16" ht="15.75" customHeight="1" x14ac:dyDescent="0.2">
      <c r="A503" s="88"/>
      <c r="H503" s="27"/>
      <c r="L503" s="179"/>
      <c r="P503" s="27"/>
    </row>
    <row r="504" spans="1:16" ht="15.75" customHeight="1" x14ac:dyDescent="0.2">
      <c r="A504" s="88"/>
      <c r="H504" s="27"/>
      <c r="L504" s="179"/>
      <c r="P504" s="27"/>
    </row>
    <row r="505" spans="1:16" ht="15.75" customHeight="1" x14ac:dyDescent="0.2">
      <c r="A505" s="88"/>
      <c r="H505" s="27"/>
      <c r="L505" s="179"/>
      <c r="P505" s="27"/>
    </row>
    <row r="506" spans="1:16" ht="15.75" customHeight="1" x14ac:dyDescent="0.2">
      <c r="A506" s="88"/>
      <c r="H506" s="27"/>
      <c r="L506" s="179"/>
      <c r="P506" s="27"/>
    </row>
    <row r="507" spans="1:16" ht="15.75" customHeight="1" x14ac:dyDescent="0.2">
      <c r="A507" s="88"/>
      <c r="H507" s="27"/>
      <c r="L507" s="179"/>
      <c r="P507" s="27"/>
    </row>
    <row r="508" spans="1:16" ht="15.75" customHeight="1" x14ac:dyDescent="0.2">
      <c r="A508" s="88"/>
      <c r="H508" s="27"/>
      <c r="L508" s="179"/>
      <c r="P508" s="27"/>
    </row>
    <row r="509" spans="1:16" ht="15.75" customHeight="1" x14ac:dyDescent="0.2">
      <c r="A509" s="88"/>
      <c r="H509" s="27"/>
      <c r="L509" s="179"/>
      <c r="P509" s="27"/>
    </row>
    <row r="510" spans="1:16" ht="15.75" customHeight="1" x14ac:dyDescent="0.2">
      <c r="A510" s="88"/>
      <c r="H510" s="27"/>
      <c r="L510" s="179"/>
      <c r="P510" s="27"/>
    </row>
    <row r="511" spans="1:16" ht="15.75" customHeight="1" x14ac:dyDescent="0.2">
      <c r="A511" s="88"/>
      <c r="H511" s="27"/>
      <c r="L511" s="179"/>
      <c r="P511" s="27"/>
    </row>
    <row r="512" spans="1:16" ht="15.75" customHeight="1" x14ac:dyDescent="0.2">
      <c r="A512" s="88"/>
      <c r="H512" s="27"/>
      <c r="L512" s="179"/>
      <c r="P512" s="27"/>
    </row>
    <row r="513" spans="1:16" ht="15.75" customHeight="1" x14ac:dyDescent="0.2">
      <c r="A513" s="88"/>
      <c r="H513" s="27"/>
      <c r="L513" s="179"/>
      <c r="P513" s="27"/>
    </row>
    <row r="514" spans="1:16" ht="15.75" customHeight="1" x14ac:dyDescent="0.2">
      <c r="A514" s="88"/>
      <c r="H514" s="27"/>
      <c r="L514" s="179"/>
      <c r="P514" s="27"/>
    </row>
    <row r="515" spans="1:16" ht="15.75" customHeight="1" x14ac:dyDescent="0.2">
      <c r="A515" s="88"/>
      <c r="H515" s="27"/>
      <c r="L515" s="179"/>
      <c r="P515" s="27"/>
    </row>
    <row r="516" spans="1:16" ht="15.75" customHeight="1" x14ac:dyDescent="0.2">
      <c r="A516" s="88"/>
      <c r="H516" s="27"/>
      <c r="L516" s="179"/>
      <c r="P516" s="27"/>
    </row>
    <row r="517" spans="1:16" ht="15.75" customHeight="1" x14ac:dyDescent="0.2">
      <c r="A517" s="88"/>
      <c r="H517" s="27"/>
      <c r="L517" s="179"/>
      <c r="P517" s="27"/>
    </row>
    <row r="518" spans="1:16" ht="15.75" customHeight="1" x14ac:dyDescent="0.2">
      <c r="A518" s="88"/>
      <c r="H518" s="27"/>
      <c r="L518" s="179"/>
      <c r="P518" s="27"/>
    </row>
    <row r="519" spans="1:16" ht="15.75" customHeight="1" x14ac:dyDescent="0.2">
      <c r="A519" s="88"/>
      <c r="H519" s="27"/>
      <c r="L519" s="179"/>
      <c r="P519" s="27"/>
    </row>
    <row r="520" spans="1:16" ht="15.75" customHeight="1" x14ac:dyDescent="0.2">
      <c r="A520" s="88"/>
      <c r="H520" s="27"/>
      <c r="L520" s="179"/>
      <c r="P520" s="27"/>
    </row>
    <row r="521" spans="1:16" ht="15.75" customHeight="1" x14ac:dyDescent="0.2">
      <c r="A521" s="88"/>
      <c r="H521" s="27"/>
      <c r="L521" s="179"/>
      <c r="P521" s="27"/>
    </row>
    <row r="522" spans="1:16" ht="15.75" customHeight="1" x14ac:dyDescent="0.2">
      <c r="A522" s="88"/>
      <c r="H522" s="27"/>
      <c r="L522" s="179"/>
      <c r="P522" s="27"/>
    </row>
    <row r="523" spans="1:16" ht="15.75" customHeight="1" x14ac:dyDescent="0.2">
      <c r="A523" s="88"/>
      <c r="H523" s="27"/>
      <c r="L523" s="179"/>
      <c r="P523" s="27"/>
    </row>
    <row r="524" spans="1:16" ht="15.75" customHeight="1" x14ac:dyDescent="0.2">
      <c r="A524" s="88"/>
      <c r="H524" s="27"/>
      <c r="L524" s="179"/>
      <c r="P524" s="27"/>
    </row>
    <row r="525" spans="1:16" ht="15.75" customHeight="1" x14ac:dyDescent="0.2">
      <c r="A525" s="88"/>
      <c r="H525" s="27"/>
      <c r="L525" s="179"/>
      <c r="P525" s="27"/>
    </row>
    <row r="526" spans="1:16" ht="15.75" customHeight="1" x14ac:dyDescent="0.2">
      <c r="A526" s="88"/>
      <c r="H526" s="27"/>
      <c r="L526" s="179"/>
      <c r="P526" s="27"/>
    </row>
    <row r="527" spans="1:16" ht="15.75" customHeight="1" x14ac:dyDescent="0.2">
      <c r="A527" s="88"/>
      <c r="H527" s="27"/>
      <c r="L527" s="179"/>
      <c r="P527" s="27"/>
    </row>
    <row r="528" spans="1:16" ht="15.75" customHeight="1" x14ac:dyDescent="0.2">
      <c r="A528" s="88"/>
      <c r="H528" s="27"/>
      <c r="L528" s="179"/>
      <c r="P528" s="27"/>
    </row>
    <row r="529" spans="1:16" ht="15.75" customHeight="1" x14ac:dyDescent="0.2">
      <c r="A529" s="88"/>
      <c r="H529" s="27"/>
      <c r="L529" s="179"/>
      <c r="P529" s="27"/>
    </row>
    <row r="530" spans="1:16" ht="15.75" customHeight="1" x14ac:dyDescent="0.2">
      <c r="A530" s="88"/>
      <c r="H530" s="27"/>
      <c r="L530" s="179"/>
      <c r="P530" s="27"/>
    </row>
    <row r="531" spans="1:16" ht="15.75" customHeight="1" x14ac:dyDescent="0.2">
      <c r="A531" s="88"/>
      <c r="H531" s="27"/>
      <c r="L531" s="179"/>
      <c r="P531" s="27"/>
    </row>
    <row r="532" spans="1:16" ht="15.75" customHeight="1" x14ac:dyDescent="0.2">
      <c r="A532" s="88"/>
      <c r="H532" s="27"/>
      <c r="L532" s="179"/>
      <c r="P532" s="27"/>
    </row>
    <row r="533" spans="1:16" ht="15.75" customHeight="1" x14ac:dyDescent="0.2">
      <c r="A533" s="88"/>
      <c r="H533" s="27"/>
      <c r="L533" s="179"/>
      <c r="P533" s="27"/>
    </row>
    <row r="534" spans="1:16" ht="15.75" customHeight="1" x14ac:dyDescent="0.2">
      <c r="A534" s="88"/>
      <c r="H534" s="27"/>
      <c r="L534" s="179"/>
      <c r="P534" s="27"/>
    </row>
    <row r="535" spans="1:16" ht="15.75" customHeight="1" x14ac:dyDescent="0.2">
      <c r="A535" s="88"/>
      <c r="H535" s="27"/>
      <c r="L535" s="179"/>
      <c r="P535" s="27"/>
    </row>
    <row r="536" spans="1:16" ht="15.75" customHeight="1" x14ac:dyDescent="0.2">
      <c r="A536" s="88"/>
      <c r="H536" s="27"/>
      <c r="L536" s="179"/>
      <c r="P536" s="27"/>
    </row>
    <row r="537" spans="1:16" ht="15.75" customHeight="1" x14ac:dyDescent="0.2">
      <c r="A537" s="88"/>
      <c r="H537" s="27"/>
      <c r="L537" s="179"/>
      <c r="P537" s="27"/>
    </row>
    <row r="538" spans="1:16" ht="15.75" customHeight="1" x14ac:dyDescent="0.2">
      <c r="A538" s="88"/>
      <c r="H538" s="27"/>
      <c r="L538" s="179"/>
      <c r="P538" s="27"/>
    </row>
    <row r="539" spans="1:16" ht="15.75" customHeight="1" x14ac:dyDescent="0.2">
      <c r="A539" s="88"/>
      <c r="H539" s="27"/>
      <c r="L539" s="179"/>
      <c r="P539" s="27"/>
    </row>
    <row r="540" spans="1:16" ht="15.75" customHeight="1" x14ac:dyDescent="0.2">
      <c r="A540" s="88"/>
      <c r="H540" s="27"/>
      <c r="L540" s="179"/>
      <c r="P540" s="27"/>
    </row>
    <row r="541" spans="1:16" ht="15.75" customHeight="1" x14ac:dyDescent="0.2">
      <c r="A541" s="88"/>
      <c r="H541" s="27"/>
      <c r="L541" s="179"/>
      <c r="P541" s="27"/>
    </row>
    <row r="542" spans="1:16" ht="15.75" customHeight="1" x14ac:dyDescent="0.2">
      <c r="A542" s="88"/>
      <c r="H542" s="27"/>
      <c r="L542" s="179"/>
      <c r="P542" s="27"/>
    </row>
    <row r="543" spans="1:16" ht="15.75" customHeight="1" x14ac:dyDescent="0.2">
      <c r="A543" s="88"/>
      <c r="H543" s="27"/>
      <c r="L543" s="179"/>
      <c r="P543" s="27"/>
    </row>
    <row r="544" spans="1:16" ht="15.75" customHeight="1" x14ac:dyDescent="0.2">
      <c r="A544" s="88"/>
      <c r="H544" s="27"/>
      <c r="L544" s="179"/>
      <c r="P544" s="27"/>
    </row>
    <row r="545" spans="1:16" ht="15.75" customHeight="1" x14ac:dyDescent="0.2">
      <c r="A545" s="88"/>
      <c r="H545" s="27"/>
      <c r="L545" s="179"/>
      <c r="P545" s="27"/>
    </row>
    <row r="546" spans="1:16" ht="15.75" customHeight="1" x14ac:dyDescent="0.2">
      <c r="A546" s="88"/>
      <c r="H546" s="27"/>
      <c r="L546" s="179"/>
      <c r="P546" s="27"/>
    </row>
    <row r="547" spans="1:16" ht="15.75" customHeight="1" x14ac:dyDescent="0.2">
      <c r="A547" s="88"/>
      <c r="H547" s="27"/>
      <c r="L547" s="179"/>
      <c r="P547" s="27"/>
    </row>
    <row r="548" spans="1:16" ht="15.75" customHeight="1" x14ac:dyDescent="0.2">
      <c r="A548" s="88"/>
      <c r="H548" s="27"/>
      <c r="L548" s="179"/>
      <c r="P548" s="27"/>
    </row>
    <row r="549" spans="1:16" ht="15.75" customHeight="1" x14ac:dyDescent="0.2">
      <c r="A549" s="88"/>
      <c r="H549" s="27"/>
      <c r="L549" s="179"/>
      <c r="P549" s="27"/>
    </row>
    <row r="550" spans="1:16" ht="15.75" customHeight="1" x14ac:dyDescent="0.2">
      <c r="A550" s="88"/>
      <c r="H550" s="27"/>
      <c r="L550" s="179"/>
      <c r="P550" s="27"/>
    </row>
    <row r="551" spans="1:16" ht="15.75" customHeight="1" x14ac:dyDescent="0.2">
      <c r="A551" s="88"/>
      <c r="H551" s="27"/>
      <c r="L551" s="179"/>
      <c r="P551" s="27"/>
    </row>
    <row r="552" spans="1:16" ht="15.75" customHeight="1" x14ac:dyDescent="0.2">
      <c r="A552" s="88"/>
      <c r="H552" s="27"/>
      <c r="L552" s="179"/>
      <c r="P552" s="27"/>
    </row>
    <row r="553" spans="1:16" ht="15.75" customHeight="1" x14ac:dyDescent="0.2">
      <c r="A553" s="88"/>
      <c r="H553" s="27"/>
      <c r="L553" s="179"/>
      <c r="P553" s="27"/>
    </row>
    <row r="554" spans="1:16" ht="15.75" customHeight="1" x14ac:dyDescent="0.2">
      <c r="A554" s="88"/>
      <c r="H554" s="27"/>
      <c r="L554" s="179"/>
      <c r="P554" s="27"/>
    </row>
    <row r="555" spans="1:16" ht="15.75" customHeight="1" x14ac:dyDescent="0.2">
      <c r="A555" s="88"/>
      <c r="H555" s="27"/>
      <c r="L555" s="179"/>
      <c r="P555" s="27"/>
    </row>
    <row r="556" spans="1:16" ht="15.75" customHeight="1" x14ac:dyDescent="0.2">
      <c r="A556" s="88"/>
      <c r="H556" s="27"/>
      <c r="L556" s="179"/>
      <c r="P556" s="27"/>
    </row>
    <row r="557" spans="1:16" ht="15.75" customHeight="1" x14ac:dyDescent="0.2">
      <c r="A557" s="88"/>
      <c r="H557" s="27"/>
      <c r="L557" s="179"/>
      <c r="P557" s="27"/>
    </row>
    <row r="558" spans="1:16" ht="15.75" customHeight="1" x14ac:dyDescent="0.2">
      <c r="A558" s="88"/>
      <c r="H558" s="27"/>
      <c r="L558" s="179"/>
      <c r="P558" s="27"/>
    </row>
    <row r="559" spans="1:16" ht="15.75" customHeight="1" x14ac:dyDescent="0.2">
      <c r="A559" s="88"/>
      <c r="H559" s="27"/>
      <c r="L559" s="179"/>
      <c r="P559" s="27"/>
    </row>
    <row r="560" spans="1:16" ht="15.75" customHeight="1" x14ac:dyDescent="0.2">
      <c r="A560" s="88"/>
      <c r="H560" s="27"/>
      <c r="L560" s="179"/>
      <c r="P560" s="27"/>
    </row>
    <row r="561" spans="1:16" ht="15.75" customHeight="1" x14ac:dyDescent="0.2">
      <c r="A561" s="88"/>
      <c r="H561" s="27"/>
      <c r="L561" s="179"/>
      <c r="P561" s="27"/>
    </row>
    <row r="562" spans="1:16" ht="15.75" customHeight="1" x14ac:dyDescent="0.2">
      <c r="A562" s="88"/>
      <c r="H562" s="27"/>
      <c r="L562" s="179"/>
      <c r="P562" s="27"/>
    </row>
    <row r="563" spans="1:16" ht="15.75" customHeight="1" x14ac:dyDescent="0.2">
      <c r="A563" s="88"/>
      <c r="H563" s="27"/>
      <c r="L563" s="179"/>
      <c r="P563" s="27"/>
    </row>
    <row r="564" spans="1:16" ht="15.75" customHeight="1" x14ac:dyDescent="0.2">
      <c r="A564" s="88"/>
      <c r="H564" s="27"/>
      <c r="L564" s="179"/>
      <c r="P564" s="27"/>
    </row>
    <row r="565" spans="1:16" ht="15.75" customHeight="1" x14ac:dyDescent="0.2">
      <c r="A565" s="88"/>
      <c r="H565" s="27"/>
      <c r="L565" s="179"/>
      <c r="P565" s="27"/>
    </row>
    <row r="566" spans="1:16" ht="15.75" customHeight="1" x14ac:dyDescent="0.2">
      <c r="A566" s="88"/>
      <c r="H566" s="27"/>
      <c r="L566" s="179"/>
      <c r="P566" s="27"/>
    </row>
    <row r="567" spans="1:16" ht="15.75" customHeight="1" x14ac:dyDescent="0.2">
      <c r="A567" s="88"/>
      <c r="H567" s="27"/>
      <c r="L567" s="179"/>
      <c r="P567" s="27"/>
    </row>
    <row r="568" spans="1:16" ht="15.75" customHeight="1" x14ac:dyDescent="0.2">
      <c r="A568" s="88"/>
      <c r="H568" s="27"/>
      <c r="L568" s="179"/>
      <c r="P568" s="27"/>
    </row>
    <row r="569" spans="1:16" ht="15.75" customHeight="1" x14ac:dyDescent="0.2">
      <c r="A569" s="88"/>
      <c r="H569" s="27"/>
      <c r="L569" s="179"/>
      <c r="P569" s="27"/>
    </row>
    <row r="570" spans="1:16" ht="15.75" customHeight="1" x14ac:dyDescent="0.2">
      <c r="A570" s="88"/>
      <c r="H570" s="27"/>
      <c r="L570" s="179"/>
      <c r="P570" s="27"/>
    </row>
    <row r="571" spans="1:16" ht="15.75" customHeight="1" x14ac:dyDescent="0.2">
      <c r="A571" s="88"/>
      <c r="H571" s="27"/>
      <c r="L571" s="179"/>
      <c r="P571" s="27"/>
    </row>
    <row r="572" spans="1:16" ht="15.75" customHeight="1" x14ac:dyDescent="0.2">
      <c r="A572" s="88"/>
      <c r="H572" s="27"/>
      <c r="L572" s="179"/>
      <c r="P572" s="27"/>
    </row>
    <row r="573" spans="1:16" ht="15.75" customHeight="1" x14ac:dyDescent="0.2">
      <c r="A573" s="88"/>
      <c r="H573" s="27"/>
      <c r="L573" s="179"/>
      <c r="P573" s="27"/>
    </row>
    <row r="574" spans="1:16" ht="15.75" customHeight="1" x14ac:dyDescent="0.2">
      <c r="A574" s="88"/>
      <c r="H574" s="27"/>
      <c r="L574" s="179"/>
      <c r="P574" s="27"/>
    </row>
    <row r="575" spans="1:16" ht="15.75" customHeight="1" x14ac:dyDescent="0.2">
      <c r="A575" s="88"/>
      <c r="H575" s="27"/>
      <c r="L575" s="179"/>
      <c r="P575" s="27"/>
    </row>
    <row r="576" spans="1:16" ht="15.75" customHeight="1" x14ac:dyDescent="0.2">
      <c r="A576" s="88"/>
      <c r="H576" s="27"/>
      <c r="L576" s="179"/>
      <c r="P576" s="27"/>
    </row>
    <row r="577" spans="1:16" ht="15.75" customHeight="1" x14ac:dyDescent="0.2">
      <c r="A577" s="88"/>
      <c r="H577" s="27"/>
      <c r="L577" s="179"/>
      <c r="P577" s="27"/>
    </row>
    <row r="578" spans="1:16" ht="15.75" customHeight="1" x14ac:dyDescent="0.2">
      <c r="A578" s="88"/>
      <c r="H578" s="27"/>
      <c r="L578" s="179"/>
      <c r="P578" s="27"/>
    </row>
    <row r="579" spans="1:16" ht="15.75" customHeight="1" x14ac:dyDescent="0.2">
      <c r="A579" s="88"/>
      <c r="H579" s="27"/>
      <c r="L579" s="179"/>
      <c r="P579" s="27"/>
    </row>
    <row r="580" spans="1:16" ht="15.75" customHeight="1" x14ac:dyDescent="0.2">
      <c r="A580" s="88"/>
      <c r="H580" s="27"/>
      <c r="L580" s="179"/>
      <c r="P580" s="27"/>
    </row>
    <row r="581" spans="1:16" ht="15.75" customHeight="1" x14ac:dyDescent="0.2">
      <c r="A581" s="88"/>
      <c r="H581" s="27"/>
      <c r="L581" s="179"/>
      <c r="P581" s="27"/>
    </row>
    <row r="582" spans="1:16" ht="15.75" customHeight="1" x14ac:dyDescent="0.2">
      <c r="A582" s="88"/>
      <c r="H582" s="27"/>
      <c r="L582" s="179"/>
      <c r="P582" s="27"/>
    </row>
    <row r="583" spans="1:16" ht="15.75" customHeight="1" x14ac:dyDescent="0.2">
      <c r="A583" s="88"/>
      <c r="H583" s="27"/>
      <c r="L583" s="179"/>
      <c r="P583" s="27"/>
    </row>
    <row r="584" spans="1:16" ht="15.75" customHeight="1" x14ac:dyDescent="0.2">
      <c r="A584" s="88"/>
      <c r="H584" s="27"/>
      <c r="L584" s="179"/>
      <c r="P584" s="27"/>
    </row>
    <row r="585" spans="1:16" ht="15.75" customHeight="1" x14ac:dyDescent="0.2">
      <c r="A585" s="88"/>
      <c r="H585" s="27"/>
      <c r="L585" s="179"/>
      <c r="P585" s="27"/>
    </row>
    <row r="586" spans="1:16" ht="15.75" customHeight="1" x14ac:dyDescent="0.2">
      <c r="A586" s="88"/>
      <c r="H586" s="27"/>
      <c r="L586" s="179"/>
      <c r="P586" s="27"/>
    </row>
    <row r="587" spans="1:16" ht="15.75" customHeight="1" x14ac:dyDescent="0.2">
      <c r="A587" s="88"/>
      <c r="H587" s="27"/>
      <c r="L587" s="179"/>
      <c r="P587" s="27"/>
    </row>
    <row r="588" spans="1:16" ht="15.75" customHeight="1" x14ac:dyDescent="0.2">
      <c r="A588" s="88"/>
      <c r="H588" s="27"/>
      <c r="L588" s="179"/>
      <c r="P588" s="27"/>
    </row>
    <row r="589" spans="1:16" ht="15.75" customHeight="1" x14ac:dyDescent="0.2">
      <c r="A589" s="88"/>
      <c r="H589" s="27"/>
      <c r="L589" s="179"/>
      <c r="P589" s="27"/>
    </row>
    <row r="590" spans="1:16" ht="15.75" customHeight="1" x14ac:dyDescent="0.2">
      <c r="A590" s="88"/>
      <c r="H590" s="27"/>
      <c r="L590" s="179"/>
      <c r="P590" s="27"/>
    </row>
    <row r="591" spans="1:16" ht="15.75" customHeight="1" x14ac:dyDescent="0.2">
      <c r="A591" s="88"/>
      <c r="H591" s="27"/>
      <c r="L591" s="179"/>
      <c r="P591" s="27"/>
    </row>
    <row r="592" spans="1:16" ht="15.75" customHeight="1" x14ac:dyDescent="0.2">
      <c r="A592" s="88"/>
      <c r="H592" s="27"/>
      <c r="L592" s="179"/>
      <c r="P592" s="27"/>
    </row>
    <row r="593" spans="1:16" ht="15.75" customHeight="1" x14ac:dyDescent="0.2">
      <c r="A593" s="88"/>
      <c r="H593" s="27"/>
      <c r="L593" s="179"/>
      <c r="P593" s="27"/>
    </row>
    <row r="594" spans="1:16" ht="15.75" customHeight="1" x14ac:dyDescent="0.2">
      <c r="A594" s="88"/>
      <c r="H594" s="27"/>
      <c r="L594" s="179"/>
      <c r="P594" s="27"/>
    </row>
    <row r="595" spans="1:16" ht="15.75" customHeight="1" x14ac:dyDescent="0.2">
      <c r="A595" s="88"/>
      <c r="H595" s="27"/>
      <c r="L595" s="179"/>
      <c r="P595" s="27"/>
    </row>
    <row r="596" spans="1:16" ht="15.75" customHeight="1" x14ac:dyDescent="0.2">
      <c r="A596" s="88"/>
      <c r="H596" s="27"/>
      <c r="L596" s="179"/>
      <c r="P596" s="27"/>
    </row>
    <row r="597" spans="1:16" ht="15.75" customHeight="1" x14ac:dyDescent="0.2">
      <c r="A597" s="88"/>
      <c r="H597" s="27"/>
      <c r="L597" s="179"/>
      <c r="P597" s="27"/>
    </row>
    <row r="598" spans="1:16" ht="15.75" customHeight="1" x14ac:dyDescent="0.2">
      <c r="A598" s="88"/>
      <c r="H598" s="27"/>
      <c r="L598" s="179"/>
      <c r="P598" s="27"/>
    </row>
    <row r="599" spans="1:16" ht="15.75" customHeight="1" x14ac:dyDescent="0.2">
      <c r="A599" s="88"/>
      <c r="H599" s="27"/>
      <c r="L599" s="179"/>
      <c r="P599" s="27"/>
    </row>
    <row r="600" spans="1:16" ht="15.75" customHeight="1" x14ac:dyDescent="0.2">
      <c r="A600" s="88"/>
      <c r="H600" s="27"/>
      <c r="L600" s="179"/>
      <c r="P600" s="27"/>
    </row>
    <row r="601" spans="1:16" ht="15.75" customHeight="1" x14ac:dyDescent="0.2">
      <c r="A601" s="88"/>
      <c r="H601" s="27"/>
      <c r="L601" s="179"/>
      <c r="P601" s="27"/>
    </row>
    <row r="602" spans="1:16" ht="15.75" customHeight="1" x14ac:dyDescent="0.2">
      <c r="A602" s="88"/>
      <c r="H602" s="27"/>
      <c r="L602" s="179"/>
      <c r="P602" s="27"/>
    </row>
    <row r="603" spans="1:16" ht="15.75" customHeight="1" x14ac:dyDescent="0.2">
      <c r="A603" s="88"/>
      <c r="H603" s="27"/>
      <c r="L603" s="179"/>
      <c r="P603" s="27"/>
    </row>
    <row r="604" spans="1:16" ht="15.75" customHeight="1" x14ac:dyDescent="0.2">
      <c r="A604" s="88"/>
      <c r="H604" s="27"/>
      <c r="L604" s="179"/>
      <c r="P604" s="27"/>
    </row>
    <row r="605" spans="1:16" ht="15.75" customHeight="1" x14ac:dyDescent="0.2">
      <c r="A605" s="88"/>
      <c r="H605" s="27"/>
      <c r="L605" s="179"/>
      <c r="P605" s="27"/>
    </row>
    <row r="606" spans="1:16" ht="15.75" customHeight="1" x14ac:dyDescent="0.2">
      <c r="A606" s="88"/>
      <c r="H606" s="27"/>
      <c r="L606" s="179"/>
      <c r="P606" s="27"/>
    </row>
    <row r="607" spans="1:16" ht="15.75" customHeight="1" x14ac:dyDescent="0.2">
      <c r="A607" s="88"/>
      <c r="H607" s="27"/>
      <c r="L607" s="179"/>
      <c r="P607" s="27"/>
    </row>
    <row r="608" spans="1:16" ht="15.75" customHeight="1" x14ac:dyDescent="0.2">
      <c r="A608" s="88"/>
      <c r="H608" s="27"/>
      <c r="L608" s="179"/>
      <c r="P608" s="27"/>
    </row>
    <row r="609" spans="1:16" ht="15.75" customHeight="1" x14ac:dyDescent="0.2">
      <c r="A609" s="88"/>
      <c r="H609" s="27"/>
      <c r="L609" s="179"/>
      <c r="P609" s="27"/>
    </row>
    <row r="610" spans="1:16" ht="15.75" customHeight="1" x14ac:dyDescent="0.2">
      <c r="A610" s="88"/>
      <c r="H610" s="27"/>
      <c r="L610" s="179"/>
      <c r="P610" s="27"/>
    </row>
    <row r="611" spans="1:16" ht="15.75" customHeight="1" x14ac:dyDescent="0.2">
      <c r="A611" s="88"/>
      <c r="H611" s="27"/>
      <c r="L611" s="179"/>
      <c r="P611" s="27"/>
    </row>
    <row r="612" spans="1:16" ht="15.75" customHeight="1" x14ac:dyDescent="0.2">
      <c r="A612" s="88"/>
      <c r="H612" s="27"/>
      <c r="L612" s="179"/>
      <c r="P612" s="27"/>
    </row>
    <row r="613" spans="1:16" ht="15.75" customHeight="1" x14ac:dyDescent="0.2">
      <c r="A613" s="88"/>
      <c r="H613" s="27"/>
      <c r="L613" s="179"/>
      <c r="P613" s="27"/>
    </row>
    <row r="614" spans="1:16" ht="15.75" customHeight="1" x14ac:dyDescent="0.2">
      <c r="A614" s="88"/>
      <c r="H614" s="27"/>
      <c r="L614" s="179"/>
      <c r="P614" s="27"/>
    </row>
    <row r="615" spans="1:16" ht="15.75" customHeight="1" x14ac:dyDescent="0.2">
      <c r="A615" s="88"/>
      <c r="H615" s="27"/>
      <c r="L615" s="179"/>
      <c r="P615" s="27"/>
    </row>
    <row r="616" spans="1:16" ht="15.75" customHeight="1" x14ac:dyDescent="0.2">
      <c r="A616" s="88"/>
      <c r="H616" s="27"/>
      <c r="L616" s="179"/>
      <c r="P616" s="27"/>
    </row>
    <row r="617" spans="1:16" ht="15.75" customHeight="1" x14ac:dyDescent="0.2">
      <c r="A617" s="88"/>
      <c r="H617" s="27"/>
      <c r="L617" s="179"/>
      <c r="P617" s="27"/>
    </row>
    <row r="618" spans="1:16" ht="15.75" customHeight="1" x14ac:dyDescent="0.2">
      <c r="A618" s="88"/>
      <c r="H618" s="27"/>
      <c r="L618" s="179"/>
      <c r="P618" s="27"/>
    </row>
    <row r="619" spans="1:16" ht="15.75" customHeight="1" x14ac:dyDescent="0.2">
      <c r="A619" s="88"/>
      <c r="H619" s="27"/>
      <c r="L619" s="179"/>
      <c r="P619" s="27"/>
    </row>
    <row r="620" spans="1:16" ht="15.75" customHeight="1" x14ac:dyDescent="0.2">
      <c r="A620" s="88"/>
      <c r="H620" s="27"/>
      <c r="L620" s="179"/>
      <c r="P620" s="27"/>
    </row>
    <row r="621" spans="1:16" ht="15.75" customHeight="1" x14ac:dyDescent="0.2">
      <c r="A621" s="88"/>
      <c r="H621" s="27"/>
      <c r="L621" s="179"/>
      <c r="P621" s="27"/>
    </row>
    <row r="622" spans="1:16" ht="15.75" customHeight="1" x14ac:dyDescent="0.2">
      <c r="A622" s="88"/>
      <c r="H622" s="27"/>
      <c r="L622" s="179"/>
      <c r="P622" s="27"/>
    </row>
    <row r="623" spans="1:16" ht="15.75" customHeight="1" x14ac:dyDescent="0.2">
      <c r="A623" s="88"/>
      <c r="H623" s="27"/>
      <c r="L623" s="179"/>
      <c r="P623" s="27"/>
    </row>
    <row r="624" spans="1:16" ht="15.75" customHeight="1" x14ac:dyDescent="0.2">
      <c r="A624" s="88"/>
      <c r="H624" s="27"/>
      <c r="L624" s="179"/>
      <c r="P624" s="27"/>
    </row>
    <row r="625" spans="1:16" ht="15.75" customHeight="1" x14ac:dyDescent="0.2">
      <c r="A625" s="88"/>
      <c r="H625" s="27"/>
      <c r="L625" s="179"/>
      <c r="P625" s="27"/>
    </row>
    <row r="626" spans="1:16" ht="15.75" customHeight="1" x14ac:dyDescent="0.2">
      <c r="A626" s="88"/>
      <c r="H626" s="27"/>
      <c r="L626" s="179"/>
      <c r="P626" s="27"/>
    </row>
    <row r="627" spans="1:16" ht="15.75" customHeight="1" x14ac:dyDescent="0.2">
      <c r="A627" s="88"/>
      <c r="H627" s="27"/>
      <c r="L627" s="179"/>
      <c r="P627" s="27"/>
    </row>
    <row r="628" spans="1:16" ht="15.75" customHeight="1" x14ac:dyDescent="0.2">
      <c r="A628" s="88"/>
      <c r="H628" s="27"/>
      <c r="L628" s="179"/>
      <c r="P628" s="27"/>
    </row>
    <row r="629" spans="1:16" ht="15.75" customHeight="1" x14ac:dyDescent="0.2">
      <c r="A629" s="88"/>
      <c r="H629" s="27"/>
      <c r="L629" s="179"/>
      <c r="P629" s="27"/>
    </row>
    <row r="630" spans="1:16" ht="15.75" customHeight="1" x14ac:dyDescent="0.2">
      <c r="A630" s="88"/>
      <c r="H630" s="27"/>
      <c r="L630" s="179"/>
      <c r="P630" s="27"/>
    </row>
    <row r="631" spans="1:16" ht="15.75" customHeight="1" x14ac:dyDescent="0.2">
      <c r="A631" s="88"/>
      <c r="H631" s="27"/>
      <c r="L631" s="179"/>
      <c r="P631" s="27"/>
    </row>
    <row r="632" spans="1:16" ht="15.75" customHeight="1" x14ac:dyDescent="0.2">
      <c r="A632" s="88"/>
      <c r="H632" s="27"/>
      <c r="L632" s="179"/>
      <c r="P632" s="27"/>
    </row>
    <row r="633" spans="1:16" ht="15.75" customHeight="1" x14ac:dyDescent="0.2">
      <c r="A633" s="88"/>
      <c r="H633" s="27"/>
      <c r="L633" s="179"/>
      <c r="P633" s="27"/>
    </row>
    <row r="634" spans="1:16" ht="15.75" customHeight="1" x14ac:dyDescent="0.2">
      <c r="A634" s="88"/>
      <c r="H634" s="27"/>
      <c r="L634" s="179"/>
      <c r="P634" s="27"/>
    </row>
    <row r="635" spans="1:16" ht="15.75" customHeight="1" x14ac:dyDescent="0.2">
      <c r="A635" s="88"/>
      <c r="H635" s="27"/>
      <c r="L635" s="179"/>
      <c r="P635" s="27"/>
    </row>
    <row r="636" spans="1:16" ht="15.75" customHeight="1" x14ac:dyDescent="0.2">
      <c r="A636" s="88"/>
      <c r="H636" s="27"/>
      <c r="L636" s="179"/>
      <c r="P636" s="27"/>
    </row>
    <row r="637" spans="1:16" ht="15.75" customHeight="1" x14ac:dyDescent="0.2">
      <c r="A637" s="88"/>
      <c r="H637" s="27"/>
      <c r="L637" s="179"/>
      <c r="P637" s="27"/>
    </row>
    <row r="638" spans="1:16" ht="15.75" customHeight="1" x14ac:dyDescent="0.2">
      <c r="A638" s="88"/>
      <c r="H638" s="27"/>
      <c r="L638" s="179"/>
      <c r="P638" s="27"/>
    </row>
    <row r="639" spans="1:16" ht="15.75" customHeight="1" x14ac:dyDescent="0.2">
      <c r="A639" s="88"/>
      <c r="H639" s="27"/>
      <c r="L639" s="179"/>
      <c r="P639" s="27"/>
    </row>
    <row r="640" spans="1:16" ht="15.75" customHeight="1" x14ac:dyDescent="0.2">
      <c r="A640" s="88"/>
      <c r="H640" s="27"/>
      <c r="L640" s="179"/>
      <c r="P640" s="27"/>
    </row>
    <row r="641" spans="1:16" ht="15.75" customHeight="1" x14ac:dyDescent="0.2">
      <c r="A641" s="88"/>
      <c r="H641" s="27"/>
      <c r="L641" s="179"/>
      <c r="P641" s="27"/>
    </row>
    <row r="642" spans="1:16" ht="15.75" customHeight="1" x14ac:dyDescent="0.2">
      <c r="A642" s="88"/>
      <c r="H642" s="27"/>
      <c r="L642" s="179"/>
      <c r="P642" s="27"/>
    </row>
    <row r="643" spans="1:16" ht="15.75" customHeight="1" x14ac:dyDescent="0.2">
      <c r="A643" s="88"/>
      <c r="H643" s="27"/>
      <c r="L643" s="179"/>
      <c r="P643" s="27"/>
    </row>
    <row r="644" spans="1:16" ht="15.75" customHeight="1" x14ac:dyDescent="0.2">
      <c r="A644" s="88"/>
      <c r="H644" s="27"/>
      <c r="L644" s="179"/>
      <c r="P644" s="27"/>
    </row>
    <row r="645" spans="1:16" ht="15.75" customHeight="1" x14ac:dyDescent="0.2">
      <c r="A645" s="88"/>
      <c r="H645" s="27"/>
      <c r="L645" s="179"/>
      <c r="P645" s="27"/>
    </row>
    <row r="646" spans="1:16" ht="15.75" customHeight="1" x14ac:dyDescent="0.2">
      <c r="A646" s="88"/>
      <c r="H646" s="27"/>
      <c r="L646" s="179"/>
      <c r="P646" s="27"/>
    </row>
    <row r="647" spans="1:16" ht="15.75" customHeight="1" x14ac:dyDescent="0.2">
      <c r="A647" s="88"/>
      <c r="H647" s="27"/>
      <c r="L647" s="179"/>
      <c r="P647" s="27"/>
    </row>
    <row r="648" spans="1:16" ht="15.75" customHeight="1" x14ac:dyDescent="0.2">
      <c r="A648" s="88"/>
      <c r="H648" s="27"/>
      <c r="L648" s="179"/>
      <c r="P648" s="27"/>
    </row>
    <row r="649" spans="1:16" ht="15.75" customHeight="1" x14ac:dyDescent="0.2">
      <c r="A649" s="88"/>
      <c r="H649" s="27"/>
      <c r="L649" s="179"/>
      <c r="P649" s="27"/>
    </row>
    <row r="650" spans="1:16" ht="15.75" customHeight="1" x14ac:dyDescent="0.2">
      <c r="A650" s="88"/>
      <c r="H650" s="27"/>
      <c r="L650" s="179"/>
      <c r="P650" s="27"/>
    </row>
    <row r="651" spans="1:16" ht="15.75" customHeight="1" x14ac:dyDescent="0.2">
      <c r="A651" s="88"/>
      <c r="H651" s="27"/>
      <c r="L651" s="179"/>
      <c r="P651" s="27"/>
    </row>
    <row r="652" spans="1:16" ht="15.75" customHeight="1" x14ac:dyDescent="0.2">
      <c r="A652" s="88"/>
      <c r="H652" s="27"/>
      <c r="L652" s="179"/>
      <c r="P652" s="27"/>
    </row>
    <row r="653" spans="1:16" ht="15.75" customHeight="1" x14ac:dyDescent="0.2">
      <c r="A653" s="88"/>
      <c r="H653" s="27"/>
      <c r="L653" s="179"/>
      <c r="P653" s="27"/>
    </row>
    <row r="654" spans="1:16" ht="15.75" customHeight="1" x14ac:dyDescent="0.2">
      <c r="A654" s="88"/>
      <c r="H654" s="27"/>
      <c r="L654" s="179"/>
      <c r="P654" s="27"/>
    </row>
    <row r="655" spans="1:16" ht="15.75" customHeight="1" x14ac:dyDescent="0.2">
      <c r="A655" s="88"/>
      <c r="H655" s="27"/>
      <c r="L655" s="179"/>
      <c r="P655" s="27"/>
    </row>
    <row r="656" spans="1:16" ht="15.75" customHeight="1" x14ac:dyDescent="0.2">
      <c r="A656" s="88"/>
      <c r="H656" s="27"/>
      <c r="L656" s="179"/>
      <c r="P656" s="27"/>
    </row>
    <row r="657" spans="1:16" ht="15.75" customHeight="1" x14ac:dyDescent="0.2">
      <c r="A657" s="88"/>
      <c r="H657" s="27"/>
      <c r="L657" s="179"/>
      <c r="P657" s="27"/>
    </row>
    <row r="658" spans="1:16" ht="15.75" customHeight="1" x14ac:dyDescent="0.2">
      <c r="A658" s="88"/>
      <c r="H658" s="27"/>
      <c r="L658" s="179"/>
      <c r="P658" s="27"/>
    </row>
    <row r="659" spans="1:16" ht="15.75" customHeight="1" x14ac:dyDescent="0.2">
      <c r="A659" s="88"/>
      <c r="H659" s="27"/>
      <c r="L659" s="179"/>
      <c r="P659" s="27"/>
    </row>
    <row r="660" spans="1:16" ht="15.75" customHeight="1" x14ac:dyDescent="0.2">
      <c r="A660" s="88"/>
      <c r="H660" s="27"/>
      <c r="L660" s="179"/>
      <c r="P660" s="27"/>
    </row>
    <row r="661" spans="1:16" ht="15.75" customHeight="1" x14ac:dyDescent="0.2">
      <c r="A661" s="88"/>
      <c r="H661" s="27"/>
      <c r="L661" s="179"/>
      <c r="P661" s="27"/>
    </row>
    <row r="662" spans="1:16" ht="15.75" customHeight="1" x14ac:dyDescent="0.2">
      <c r="A662" s="88"/>
      <c r="H662" s="27"/>
      <c r="L662" s="179"/>
      <c r="P662" s="27"/>
    </row>
    <row r="663" spans="1:16" ht="15.75" customHeight="1" x14ac:dyDescent="0.2">
      <c r="A663" s="88"/>
      <c r="H663" s="27"/>
      <c r="L663" s="179"/>
      <c r="P663" s="27"/>
    </row>
    <row r="664" spans="1:16" ht="15.75" customHeight="1" x14ac:dyDescent="0.2">
      <c r="A664" s="88"/>
      <c r="H664" s="27"/>
      <c r="L664" s="179"/>
      <c r="P664" s="27"/>
    </row>
    <row r="665" spans="1:16" ht="15.75" customHeight="1" x14ac:dyDescent="0.2">
      <c r="A665" s="88"/>
      <c r="H665" s="27"/>
      <c r="L665" s="179"/>
      <c r="P665" s="27"/>
    </row>
    <row r="666" spans="1:16" ht="15.75" customHeight="1" x14ac:dyDescent="0.2">
      <c r="A666" s="88"/>
      <c r="H666" s="27"/>
      <c r="L666" s="179"/>
      <c r="P666" s="27"/>
    </row>
    <row r="667" spans="1:16" ht="15.75" customHeight="1" x14ac:dyDescent="0.2">
      <c r="A667" s="88"/>
      <c r="H667" s="27"/>
      <c r="L667" s="179"/>
      <c r="P667" s="27"/>
    </row>
    <row r="668" spans="1:16" ht="15.75" customHeight="1" x14ac:dyDescent="0.2">
      <c r="A668" s="88"/>
      <c r="H668" s="27"/>
      <c r="L668" s="179"/>
      <c r="P668" s="27"/>
    </row>
    <row r="669" spans="1:16" ht="15.75" customHeight="1" x14ac:dyDescent="0.2">
      <c r="A669" s="88"/>
      <c r="H669" s="27"/>
      <c r="L669" s="179"/>
      <c r="P669" s="27"/>
    </row>
    <row r="670" spans="1:16" ht="15.75" customHeight="1" x14ac:dyDescent="0.2">
      <c r="A670" s="88"/>
      <c r="H670" s="27"/>
      <c r="L670" s="179"/>
      <c r="P670" s="27"/>
    </row>
    <row r="671" spans="1:16" ht="15.75" customHeight="1" x14ac:dyDescent="0.2">
      <c r="A671" s="88"/>
      <c r="H671" s="27"/>
      <c r="L671" s="179"/>
      <c r="P671" s="27"/>
    </row>
    <row r="672" spans="1:16" ht="15.75" customHeight="1" x14ac:dyDescent="0.2">
      <c r="A672" s="88"/>
      <c r="H672" s="27"/>
      <c r="L672" s="179"/>
      <c r="P672" s="27"/>
    </row>
    <row r="673" spans="1:16" ht="15.75" customHeight="1" x14ac:dyDescent="0.2">
      <c r="A673" s="88"/>
      <c r="H673" s="27"/>
      <c r="L673" s="179"/>
      <c r="P673" s="27"/>
    </row>
    <row r="674" spans="1:16" ht="15.75" customHeight="1" x14ac:dyDescent="0.2">
      <c r="A674" s="88"/>
      <c r="H674" s="27"/>
      <c r="L674" s="179"/>
      <c r="P674" s="27"/>
    </row>
    <row r="675" spans="1:16" ht="15.75" customHeight="1" x14ac:dyDescent="0.2">
      <c r="A675" s="88"/>
      <c r="H675" s="27"/>
      <c r="L675" s="179"/>
      <c r="P675" s="27"/>
    </row>
    <row r="676" spans="1:16" ht="15.75" customHeight="1" x14ac:dyDescent="0.2">
      <c r="A676" s="88"/>
      <c r="H676" s="27"/>
      <c r="L676" s="179"/>
      <c r="P676" s="27"/>
    </row>
    <row r="677" spans="1:16" ht="15.75" customHeight="1" x14ac:dyDescent="0.2">
      <c r="A677" s="88"/>
      <c r="H677" s="27"/>
      <c r="L677" s="179"/>
      <c r="P677" s="27"/>
    </row>
    <row r="678" spans="1:16" ht="15.75" customHeight="1" x14ac:dyDescent="0.2">
      <c r="A678" s="88"/>
      <c r="H678" s="27"/>
      <c r="L678" s="179"/>
      <c r="P678" s="27"/>
    </row>
    <row r="679" spans="1:16" ht="15.75" customHeight="1" x14ac:dyDescent="0.2">
      <c r="A679" s="88"/>
      <c r="H679" s="27"/>
      <c r="L679" s="179"/>
      <c r="P679" s="27"/>
    </row>
    <row r="680" spans="1:16" ht="15.75" customHeight="1" x14ac:dyDescent="0.2">
      <c r="A680" s="88"/>
      <c r="H680" s="27"/>
      <c r="L680" s="179"/>
      <c r="P680" s="27"/>
    </row>
    <row r="681" spans="1:16" ht="15.75" customHeight="1" x14ac:dyDescent="0.2">
      <c r="A681" s="88"/>
      <c r="H681" s="27"/>
      <c r="L681" s="179"/>
      <c r="P681" s="27"/>
    </row>
    <row r="682" spans="1:16" ht="15.75" customHeight="1" x14ac:dyDescent="0.2">
      <c r="A682" s="88"/>
      <c r="H682" s="27"/>
      <c r="L682" s="179"/>
      <c r="P682" s="27"/>
    </row>
    <row r="683" spans="1:16" ht="15.75" customHeight="1" x14ac:dyDescent="0.2">
      <c r="A683" s="88"/>
      <c r="H683" s="27"/>
      <c r="L683" s="179"/>
      <c r="P683" s="27"/>
    </row>
    <row r="684" spans="1:16" ht="15.75" customHeight="1" x14ac:dyDescent="0.2">
      <c r="A684" s="88"/>
      <c r="H684" s="27"/>
      <c r="L684" s="179"/>
      <c r="P684" s="27"/>
    </row>
    <row r="685" spans="1:16" ht="15.75" customHeight="1" x14ac:dyDescent="0.2">
      <c r="A685" s="88"/>
      <c r="H685" s="27"/>
      <c r="L685" s="179"/>
      <c r="P685" s="27"/>
    </row>
    <row r="686" spans="1:16" ht="15.75" customHeight="1" x14ac:dyDescent="0.2">
      <c r="A686" s="88"/>
      <c r="H686" s="27"/>
      <c r="L686" s="179"/>
      <c r="P686" s="27"/>
    </row>
    <row r="687" spans="1:16" ht="15.75" customHeight="1" x14ac:dyDescent="0.2">
      <c r="A687" s="88"/>
      <c r="H687" s="27"/>
      <c r="L687" s="179"/>
      <c r="P687" s="27"/>
    </row>
    <row r="688" spans="1:16" ht="15.75" customHeight="1" x14ac:dyDescent="0.2">
      <c r="A688" s="88"/>
      <c r="H688" s="27"/>
      <c r="L688" s="179"/>
      <c r="P688" s="27"/>
    </row>
    <row r="689" spans="1:16" ht="15.75" customHeight="1" x14ac:dyDescent="0.2">
      <c r="A689" s="88"/>
      <c r="H689" s="27"/>
      <c r="L689" s="179"/>
      <c r="P689" s="27"/>
    </row>
    <row r="690" spans="1:16" ht="15.75" customHeight="1" x14ac:dyDescent="0.2">
      <c r="A690" s="88"/>
      <c r="H690" s="27"/>
      <c r="L690" s="179"/>
      <c r="P690" s="27"/>
    </row>
    <row r="691" spans="1:16" ht="15.75" customHeight="1" x14ac:dyDescent="0.2">
      <c r="A691" s="88"/>
      <c r="H691" s="27"/>
      <c r="L691" s="179"/>
      <c r="P691" s="27"/>
    </row>
    <row r="692" spans="1:16" ht="15.75" customHeight="1" x14ac:dyDescent="0.2">
      <c r="A692" s="88"/>
      <c r="H692" s="27"/>
      <c r="L692" s="179"/>
      <c r="P692" s="27"/>
    </row>
    <row r="693" spans="1:16" ht="15.75" customHeight="1" x14ac:dyDescent="0.2">
      <c r="A693" s="88"/>
      <c r="H693" s="27"/>
      <c r="L693" s="179"/>
      <c r="P693" s="27"/>
    </row>
    <row r="694" spans="1:16" ht="15.75" customHeight="1" x14ac:dyDescent="0.2">
      <c r="A694" s="88"/>
      <c r="H694" s="27"/>
      <c r="L694" s="179"/>
      <c r="P694" s="27"/>
    </row>
    <row r="695" spans="1:16" ht="15.75" customHeight="1" x14ac:dyDescent="0.2">
      <c r="A695" s="88"/>
      <c r="H695" s="27"/>
      <c r="L695" s="179"/>
      <c r="P695" s="27"/>
    </row>
    <row r="696" spans="1:16" ht="15.75" customHeight="1" x14ac:dyDescent="0.2">
      <c r="A696" s="88"/>
      <c r="H696" s="27"/>
      <c r="L696" s="179"/>
      <c r="P696" s="27"/>
    </row>
    <row r="697" spans="1:16" ht="15.75" customHeight="1" x14ac:dyDescent="0.2">
      <c r="A697" s="88"/>
      <c r="H697" s="27"/>
      <c r="L697" s="179"/>
      <c r="P697" s="27"/>
    </row>
    <row r="698" spans="1:16" ht="15.75" customHeight="1" x14ac:dyDescent="0.2">
      <c r="A698" s="88"/>
      <c r="H698" s="27"/>
      <c r="L698" s="179"/>
      <c r="P698" s="27"/>
    </row>
    <row r="699" spans="1:16" ht="15.75" customHeight="1" x14ac:dyDescent="0.2">
      <c r="A699" s="88"/>
      <c r="H699" s="27"/>
      <c r="L699" s="179"/>
      <c r="P699" s="27"/>
    </row>
    <row r="700" spans="1:16" ht="15.75" customHeight="1" x14ac:dyDescent="0.2">
      <c r="A700" s="88"/>
      <c r="H700" s="27"/>
      <c r="L700" s="179"/>
      <c r="P700" s="27"/>
    </row>
    <row r="701" spans="1:16" ht="15.75" customHeight="1" x14ac:dyDescent="0.2">
      <c r="A701" s="88"/>
      <c r="H701" s="27"/>
      <c r="L701" s="179"/>
      <c r="P701" s="27"/>
    </row>
    <row r="702" spans="1:16" ht="15.75" customHeight="1" x14ac:dyDescent="0.2">
      <c r="A702" s="88"/>
      <c r="H702" s="27"/>
      <c r="L702" s="179"/>
      <c r="P702" s="27"/>
    </row>
    <row r="703" spans="1:16" ht="15.75" customHeight="1" x14ac:dyDescent="0.2">
      <c r="A703" s="88"/>
      <c r="H703" s="27"/>
      <c r="L703" s="179"/>
      <c r="P703" s="27"/>
    </row>
    <row r="704" spans="1:16" ht="15.75" customHeight="1" x14ac:dyDescent="0.2">
      <c r="A704" s="88"/>
      <c r="H704" s="27"/>
      <c r="L704" s="179"/>
      <c r="P704" s="27"/>
    </row>
    <row r="705" spans="1:16" ht="15.75" customHeight="1" x14ac:dyDescent="0.2">
      <c r="A705" s="88"/>
      <c r="H705" s="27"/>
      <c r="L705" s="179"/>
      <c r="P705" s="27"/>
    </row>
    <row r="706" spans="1:16" ht="15.75" customHeight="1" x14ac:dyDescent="0.2">
      <c r="A706" s="88"/>
      <c r="H706" s="27"/>
      <c r="L706" s="179"/>
      <c r="P706" s="27"/>
    </row>
    <row r="707" spans="1:16" ht="15.75" customHeight="1" x14ac:dyDescent="0.2">
      <c r="A707" s="88"/>
      <c r="H707" s="27"/>
      <c r="L707" s="179"/>
      <c r="P707" s="27"/>
    </row>
    <row r="708" spans="1:16" ht="15.75" customHeight="1" x14ac:dyDescent="0.2">
      <c r="A708" s="88"/>
      <c r="H708" s="27"/>
      <c r="L708" s="179"/>
      <c r="P708" s="27"/>
    </row>
    <row r="709" spans="1:16" ht="15.75" customHeight="1" x14ac:dyDescent="0.2">
      <c r="A709" s="88"/>
      <c r="H709" s="27"/>
      <c r="L709" s="179"/>
      <c r="P709" s="27"/>
    </row>
    <row r="710" spans="1:16" ht="15.75" customHeight="1" x14ac:dyDescent="0.2">
      <c r="A710" s="88"/>
      <c r="H710" s="27"/>
      <c r="L710" s="179"/>
      <c r="P710" s="27"/>
    </row>
    <row r="711" spans="1:16" ht="15.75" customHeight="1" x14ac:dyDescent="0.2">
      <c r="A711" s="88"/>
      <c r="H711" s="27"/>
      <c r="L711" s="179"/>
      <c r="P711" s="27"/>
    </row>
    <row r="712" spans="1:16" ht="15.75" customHeight="1" x14ac:dyDescent="0.2">
      <c r="A712" s="88"/>
      <c r="H712" s="27"/>
      <c r="L712" s="179"/>
      <c r="P712" s="27"/>
    </row>
    <row r="713" spans="1:16" ht="15.75" customHeight="1" x14ac:dyDescent="0.2">
      <c r="A713" s="88"/>
      <c r="H713" s="27"/>
      <c r="L713" s="179"/>
      <c r="P713" s="27"/>
    </row>
    <row r="714" spans="1:16" ht="15.75" customHeight="1" x14ac:dyDescent="0.2">
      <c r="A714" s="88"/>
      <c r="H714" s="27"/>
      <c r="L714" s="179"/>
      <c r="P714" s="27"/>
    </row>
    <row r="715" spans="1:16" ht="15.75" customHeight="1" x14ac:dyDescent="0.2">
      <c r="A715" s="88"/>
      <c r="H715" s="27"/>
      <c r="L715" s="179"/>
      <c r="P715" s="27"/>
    </row>
    <row r="716" spans="1:16" ht="15.75" customHeight="1" x14ac:dyDescent="0.2">
      <c r="A716" s="88"/>
      <c r="H716" s="27"/>
      <c r="L716" s="179"/>
      <c r="P716" s="27"/>
    </row>
    <row r="717" spans="1:16" ht="15.75" customHeight="1" x14ac:dyDescent="0.2">
      <c r="A717" s="88"/>
      <c r="H717" s="27"/>
      <c r="L717" s="179"/>
      <c r="P717" s="27"/>
    </row>
    <row r="718" spans="1:16" ht="15.75" customHeight="1" x14ac:dyDescent="0.2">
      <c r="A718" s="88"/>
      <c r="H718" s="27"/>
      <c r="L718" s="179"/>
      <c r="P718" s="27"/>
    </row>
    <row r="719" spans="1:16" ht="15.75" customHeight="1" x14ac:dyDescent="0.2">
      <c r="A719" s="88"/>
      <c r="H719" s="27"/>
      <c r="L719" s="179"/>
      <c r="P719" s="27"/>
    </row>
    <row r="720" spans="1:16" ht="15.75" customHeight="1" x14ac:dyDescent="0.2">
      <c r="A720" s="88"/>
      <c r="H720" s="27"/>
      <c r="L720" s="179"/>
      <c r="P720" s="27"/>
    </row>
    <row r="721" spans="1:16" ht="15.75" customHeight="1" x14ac:dyDescent="0.2">
      <c r="A721" s="88"/>
      <c r="H721" s="27"/>
      <c r="L721" s="179"/>
      <c r="P721" s="27"/>
    </row>
    <row r="722" spans="1:16" ht="15.75" customHeight="1" x14ac:dyDescent="0.2">
      <c r="A722" s="88"/>
      <c r="H722" s="27"/>
      <c r="L722" s="179"/>
      <c r="P722" s="27"/>
    </row>
    <row r="723" spans="1:16" ht="15.75" customHeight="1" x14ac:dyDescent="0.2">
      <c r="A723" s="88"/>
      <c r="H723" s="27"/>
      <c r="L723" s="179"/>
      <c r="P723" s="27"/>
    </row>
    <row r="724" spans="1:16" ht="15.75" customHeight="1" x14ac:dyDescent="0.2">
      <c r="A724" s="88"/>
      <c r="H724" s="27"/>
      <c r="L724" s="179"/>
      <c r="P724" s="27"/>
    </row>
    <row r="725" spans="1:16" ht="15.75" customHeight="1" x14ac:dyDescent="0.2">
      <c r="A725" s="88"/>
      <c r="H725" s="27"/>
      <c r="L725" s="179"/>
      <c r="P725" s="27"/>
    </row>
    <row r="726" spans="1:16" ht="15.75" customHeight="1" x14ac:dyDescent="0.2">
      <c r="A726" s="88"/>
      <c r="H726" s="27"/>
      <c r="L726" s="179"/>
      <c r="P726" s="27"/>
    </row>
    <row r="727" spans="1:16" ht="15.75" customHeight="1" x14ac:dyDescent="0.2">
      <c r="A727" s="88"/>
      <c r="H727" s="27"/>
      <c r="L727" s="179"/>
      <c r="P727" s="27"/>
    </row>
    <row r="728" spans="1:16" ht="15.75" customHeight="1" x14ac:dyDescent="0.2">
      <c r="A728" s="88"/>
      <c r="H728" s="27"/>
      <c r="L728" s="179"/>
      <c r="P728" s="27"/>
    </row>
    <row r="729" spans="1:16" ht="15.75" customHeight="1" x14ac:dyDescent="0.2">
      <c r="A729" s="88"/>
      <c r="H729" s="27"/>
      <c r="L729" s="179"/>
      <c r="P729" s="27"/>
    </row>
    <row r="730" spans="1:16" ht="15.75" customHeight="1" x14ac:dyDescent="0.2">
      <c r="A730" s="88"/>
      <c r="H730" s="27"/>
      <c r="L730" s="179"/>
      <c r="P730" s="27"/>
    </row>
    <row r="731" spans="1:16" ht="15.75" customHeight="1" x14ac:dyDescent="0.2">
      <c r="A731" s="88"/>
      <c r="H731" s="27"/>
      <c r="L731" s="179"/>
      <c r="P731" s="27"/>
    </row>
    <row r="732" spans="1:16" ht="15.75" customHeight="1" x14ac:dyDescent="0.2">
      <c r="A732" s="88"/>
      <c r="H732" s="27"/>
      <c r="L732" s="179"/>
      <c r="P732" s="27"/>
    </row>
    <row r="733" spans="1:16" ht="15.75" customHeight="1" x14ac:dyDescent="0.2">
      <c r="A733" s="88"/>
      <c r="H733" s="27"/>
      <c r="L733" s="179"/>
      <c r="P733" s="27"/>
    </row>
    <row r="734" spans="1:16" ht="15.75" customHeight="1" x14ac:dyDescent="0.2">
      <c r="A734" s="88"/>
      <c r="H734" s="27"/>
      <c r="L734" s="179"/>
      <c r="P734" s="27"/>
    </row>
    <row r="735" spans="1:16" ht="15.75" customHeight="1" x14ac:dyDescent="0.2">
      <c r="A735" s="88"/>
      <c r="H735" s="27"/>
      <c r="L735" s="179"/>
      <c r="P735" s="27"/>
    </row>
    <row r="736" spans="1:16" ht="15.75" customHeight="1" x14ac:dyDescent="0.2">
      <c r="A736" s="88"/>
      <c r="H736" s="27"/>
      <c r="L736" s="179"/>
      <c r="P736" s="27"/>
    </row>
    <row r="737" spans="1:16" ht="15.75" customHeight="1" x14ac:dyDescent="0.2">
      <c r="A737" s="88"/>
      <c r="H737" s="27"/>
      <c r="L737" s="179"/>
      <c r="P737" s="27"/>
    </row>
    <row r="738" spans="1:16" ht="15.75" customHeight="1" x14ac:dyDescent="0.2">
      <c r="A738" s="88"/>
      <c r="H738" s="27"/>
      <c r="L738" s="179"/>
      <c r="P738" s="27"/>
    </row>
    <row r="739" spans="1:16" ht="15.75" customHeight="1" x14ac:dyDescent="0.2">
      <c r="A739" s="88"/>
      <c r="H739" s="27"/>
      <c r="L739" s="179"/>
      <c r="P739" s="27"/>
    </row>
    <row r="740" spans="1:16" ht="15.75" customHeight="1" x14ac:dyDescent="0.2">
      <c r="A740" s="88"/>
      <c r="H740" s="27"/>
      <c r="L740" s="179"/>
      <c r="P740" s="27"/>
    </row>
    <row r="741" spans="1:16" ht="15.75" customHeight="1" x14ac:dyDescent="0.2">
      <c r="A741" s="88"/>
      <c r="H741" s="27"/>
      <c r="L741" s="179"/>
      <c r="P741" s="27"/>
    </row>
    <row r="742" spans="1:16" ht="15.75" customHeight="1" x14ac:dyDescent="0.2">
      <c r="A742" s="88"/>
      <c r="H742" s="27"/>
      <c r="L742" s="179"/>
      <c r="P742" s="27"/>
    </row>
    <row r="743" spans="1:16" ht="15.75" customHeight="1" x14ac:dyDescent="0.2">
      <c r="A743" s="88"/>
      <c r="H743" s="27"/>
      <c r="L743" s="179"/>
      <c r="P743" s="27"/>
    </row>
    <row r="744" spans="1:16" ht="15.75" customHeight="1" x14ac:dyDescent="0.2">
      <c r="A744" s="88"/>
      <c r="H744" s="27"/>
      <c r="L744" s="179"/>
      <c r="P744" s="27"/>
    </row>
    <row r="745" spans="1:16" ht="15.75" customHeight="1" x14ac:dyDescent="0.2">
      <c r="A745" s="88"/>
      <c r="H745" s="27"/>
      <c r="L745" s="179"/>
      <c r="P745" s="27"/>
    </row>
    <row r="746" spans="1:16" ht="15.75" customHeight="1" x14ac:dyDescent="0.2">
      <c r="A746" s="88"/>
      <c r="H746" s="27"/>
      <c r="L746" s="179"/>
      <c r="P746" s="27"/>
    </row>
    <row r="747" spans="1:16" ht="15.75" customHeight="1" x14ac:dyDescent="0.2">
      <c r="A747" s="88"/>
      <c r="H747" s="27"/>
      <c r="L747" s="179"/>
      <c r="P747" s="27"/>
    </row>
    <row r="748" spans="1:16" ht="15.75" customHeight="1" x14ac:dyDescent="0.2">
      <c r="A748" s="88"/>
      <c r="H748" s="27"/>
      <c r="L748" s="179"/>
      <c r="P748" s="27"/>
    </row>
    <row r="749" spans="1:16" ht="15.75" customHeight="1" x14ac:dyDescent="0.2">
      <c r="A749" s="88"/>
      <c r="H749" s="27"/>
      <c r="L749" s="179"/>
      <c r="P749" s="27"/>
    </row>
    <row r="750" spans="1:16" ht="15.75" customHeight="1" x14ac:dyDescent="0.2">
      <c r="A750" s="88"/>
      <c r="H750" s="27"/>
      <c r="L750" s="179"/>
      <c r="P750" s="27"/>
    </row>
    <row r="751" spans="1:16" ht="15.75" customHeight="1" x14ac:dyDescent="0.2">
      <c r="A751" s="88"/>
      <c r="H751" s="27"/>
      <c r="L751" s="179"/>
      <c r="P751" s="27"/>
    </row>
    <row r="752" spans="1:16" ht="15.75" customHeight="1" x14ac:dyDescent="0.2">
      <c r="A752" s="88"/>
      <c r="H752" s="27"/>
      <c r="L752" s="179"/>
      <c r="P752" s="27"/>
    </row>
    <row r="753" spans="1:16" ht="15.75" customHeight="1" x14ac:dyDescent="0.2">
      <c r="A753" s="88"/>
      <c r="H753" s="27"/>
      <c r="L753" s="179"/>
      <c r="P753" s="27"/>
    </row>
    <row r="754" spans="1:16" ht="15.75" customHeight="1" x14ac:dyDescent="0.2">
      <c r="A754" s="88"/>
      <c r="H754" s="27"/>
      <c r="L754" s="179"/>
      <c r="P754" s="27"/>
    </row>
    <row r="755" spans="1:16" ht="15.75" customHeight="1" x14ac:dyDescent="0.2">
      <c r="A755" s="88"/>
      <c r="H755" s="27"/>
      <c r="L755" s="179"/>
      <c r="P755" s="27"/>
    </row>
    <row r="756" spans="1:16" ht="15.75" customHeight="1" x14ac:dyDescent="0.2">
      <c r="A756" s="88"/>
      <c r="H756" s="27"/>
      <c r="L756" s="179"/>
      <c r="P756" s="27"/>
    </row>
    <row r="757" spans="1:16" ht="15.75" customHeight="1" x14ac:dyDescent="0.2">
      <c r="A757" s="88"/>
      <c r="H757" s="27"/>
      <c r="L757" s="179"/>
      <c r="P757" s="27"/>
    </row>
    <row r="758" spans="1:16" ht="15.75" customHeight="1" x14ac:dyDescent="0.2">
      <c r="A758" s="88"/>
      <c r="H758" s="27"/>
      <c r="L758" s="179"/>
      <c r="P758" s="27"/>
    </row>
    <row r="759" spans="1:16" ht="15.75" customHeight="1" x14ac:dyDescent="0.2">
      <c r="A759" s="88"/>
      <c r="H759" s="27"/>
      <c r="L759" s="179"/>
      <c r="P759" s="27"/>
    </row>
    <row r="760" spans="1:16" ht="15.75" customHeight="1" x14ac:dyDescent="0.2">
      <c r="A760" s="88"/>
      <c r="H760" s="27"/>
      <c r="L760" s="179"/>
      <c r="P760" s="27"/>
    </row>
    <row r="761" spans="1:16" ht="15.75" customHeight="1" x14ac:dyDescent="0.2">
      <c r="A761" s="88"/>
      <c r="H761" s="27"/>
      <c r="L761" s="179"/>
      <c r="P761" s="27"/>
    </row>
    <row r="762" spans="1:16" ht="15.75" customHeight="1" x14ac:dyDescent="0.2">
      <c r="A762" s="88"/>
      <c r="H762" s="27"/>
      <c r="L762" s="179"/>
      <c r="P762" s="27"/>
    </row>
    <row r="763" spans="1:16" ht="15.75" customHeight="1" x14ac:dyDescent="0.2">
      <c r="A763" s="88"/>
      <c r="H763" s="27"/>
      <c r="L763" s="179"/>
      <c r="P763" s="27"/>
    </row>
    <row r="764" spans="1:16" ht="15.75" customHeight="1" x14ac:dyDescent="0.2">
      <c r="A764" s="88"/>
      <c r="H764" s="27"/>
      <c r="L764" s="179"/>
      <c r="P764" s="27"/>
    </row>
    <row r="765" spans="1:16" ht="15.75" customHeight="1" x14ac:dyDescent="0.2">
      <c r="A765" s="88"/>
      <c r="H765" s="27"/>
      <c r="L765" s="179"/>
      <c r="P765" s="27"/>
    </row>
    <row r="766" spans="1:16" ht="15.75" customHeight="1" x14ac:dyDescent="0.2">
      <c r="A766" s="88"/>
      <c r="H766" s="27"/>
      <c r="L766" s="179"/>
      <c r="P766" s="27"/>
    </row>
    <row r="767" spans="1:16" ht="15.75" customHeight="1" x14ac:dyDescent="0.2">
      <c r="A767" s="88"/>
      <c r="H767" s="27"/>
      <c r="L767" s="179"/>
      <c r="P767" s="27"/>
    </row>
    <row r="768" spans="1:16" ht="15.75" customHeight="1" x14ac:dyDescent="0.2">
      <c r="A768" s="88"/>
      <c r="H768" s="27"/>
      <c r="L768" s="179"/>
      <c r="P768" s="27"/>
    </row>
    <row r="769" spans="1:16" ht="15.75" customHeight="1" x14ac:dyDescent="0.2">
      <c r="A769" s="88"/>
      <c r="H769" s="27"/>
      <c r="L769" s="179"/>
      <c r="P769" s="27"/>
    </row>
    <row r="770" spans="1:16" ht="15.75" customHeight="1" x14ac:dyDescent="0.2">
      <c r="A770" s="88"/>
      <c r="H770" s="27"/>
      <c r="L770" s="179"/>
      <c r="P770" s="27"/>
    </row>
    <row r="771" spans="1:16" ht="15.75" customHeight="1" x14ac:dyDescent="0.2">
      <c r="A771" s="88"/>
      <c r="H771" s="27"/>
      <c r="L771" s="179"/>
      <c r="P771" s="27"/>
    </row>
    <row r="772" spans="1:16" ht="15.75" customHeight="1" x14ac:dyDescent="0.2">
      <c r="A772" s="88"/>
      <c r="H772" s="27"/>
      <c r="L772" s="179"/>
      <c r="P772" s="27"/>
    </row>
    <row r="773" spans="1:16" ht="15.75" customHeight="1" x14ac:dyDescent="0.2">
      <c r="A773" s="88"/>
      <c r="H773" s="27"/>
      <c r="L773" s="179"/>
      <c r="P773" s="27"/>
    </row>
    <row r="774" spans="1:16" ht="15.75" customHeight="1" x14ac:dyDescent="0.2">
      <c r="A774" s="88"/>
      <c r="H774" s="27"/>
      <c r="L774" s="179"/>
      <c r="P774" s="27"/>
    </row>
    <row r="775" spans="1:16" ht="15.75" customHeight="1" x14ac:dyDescent="0.2">
      <c r="A775" s="88"/>
      <c r="H775" s="27"/>
      <c r="L775" s="179"/>
      <c r="P775" s="27"/>
    </row>
    <row r="776" spans="1:16" ht="15.75" customHeight="1" x14ac:dyDescent="0.2">
      <c r="A776" s="88"/>
      <c r="H776" s="27"/>
      <c r="L776" s="179"/>
      <c r="P776" s="27"/>
    </row>
    <row r="777" spans="1:16" ht="15.75" customHeight="1" x14ac:dyDescent="0.2">
      <c r="A777" s="88"/>
      <c r="H777" s="27"/>
      <c r="L777" s="179"/>
      <c r="P777" s="27"/>
    </row>
    <row r="778" spans="1:16" ht="15.75" customHeight="1" x14ac:dyDescent="0.2">
      <c r="A778" s="88"/>
      <c r="H778" s="27"/>
      <c r="L778" s="179"/>
      <c r="P778" s="27"/>
    </row>
    <row r="779" spans="1:16" ht="15.75" customHeight="1" x14ac:dyDescent="0.2">
      <c r="A779" s="88"/>
      <c r="H779" s="27"/>
      <c r="L779" s="179"/>
      <c r="P779" s="27"/>
    </row>
    <row r="780" spans="1:16" ht="15.75" customHeight="1" x14ac:dyDescent="0.2">
      <c r="A780" s="88"/>
      <c r="H780" s="27"/>
      <c r="L780" s="179"/>
      <c r="P780" s="27"/>
    </row>
    <row r="781" spans="1:16" ht="15.75" customHeight="1" x14ac:dyDescent="0.2">
      <c r="A781" s="88"/>
      <c r="H781" s="27"/>
      <c r="L781" s="179"/>
      <c r="P781" s="27"/>
    </row>
    <row r="782" spans="1:16" ht="15.75" customHeight="1" x14ac:dyDescent="0.2">
      <c r="A782" s="88"/>
      <c r="H782" s="27"/>
      <c r="L782" s="179"/>
      <c r="P782" s="27"/>
    </row>
    <row r="783" spans="1:16" ht="15.75" customHeight="1" x14ac:dyDescent="0.2">
      <c r="A783" s="88"/>
      <c r="H783" s="27"/>
      <c r="L783" s="179"/>
      <c r="P783" s="27"/>
    </row>
    <row r="784" spans="1:16" ht="15.75" customHeight="1" x14ac:dyDescent="0.2">
      <c r="A784" s="88"/>
      <c r="H784" s="27"/>
      <c r="L784" s="179"/>
      <c r="P784" s="27"/>
    </row>
    <row r="785" spans="1:16" ht="15.75" customHeight="1" x14ac:dyDescent="0.2">
      <c r="A785" s="88"/>
      <c r="H785" s="27"/>
      <c r="L785" s="179"/>
      <c r="P785" s="27"/>
    </row>
    <row r="786" spans="1:16" ht="15.75" customHeight="1" x14ac:dyDescent="0.2">
      <c r="A786" s="88"/>
      <c r="H786" s="27"/>
      <c r="L786" s="179"/>
      <c r="P786" s="27"/>
    </row>
    <row r="787" spans="1:16" ht="15.75" customHeight="1" x14ac:dyDescent="0.2">
      <c r="A787" s="88"/>
      <c r="H787" s="27"/>
      <c r="L787" s="179"/>
      <c r="P787" s="27"/>
    </row>
    <row r="788" spans="1:16" ht="15.75" customHeight="1" x14ac:dyDescent="0.2">
      <c r="A788" s="88"/>
      <c r="H788" s="27"/>
      <c r="L788" s="179"/>
      <c r="P788" s="27"/>
    </row>
    <row r="789" spans="1:16" ht="15.75" customHeight="1" x14ac:dyDescent="0.2">
      <c r="A789" s="88"/>
      <c r="H789" s="27"/>
      <c r="L789" s="179"/>
      <c r="P789" s="27"/>
    </row>
    <row r="790" spans="1:16" ht="15.75" customHeight="1" x14ac:dyDescent="0.2">
      <c r="A790" s="88"/>
      <c r="H790" s="27"/>
      <c r="L790" s="179"/>
      <c r="P790" s="27"/>
    </row>
    <row r="791" spans="1:16" ht="15.75" customHeight="1" x14ac:dyDescent="0.2">
      <c r="A791" s="88"/>
      <c r="H791" s="27"/>
      <c r="L791" s="179"/>
      <c r="P791" s="27"/>
    </row>
    <row r="792" spans="1:16" ht="15.75" customHeight="1" x14ac:dyDescent="0.2">
      <c r="A792" s="88"/>
      <c r="H792" s="27"/>
      <c r="L792" s="179"/>
      <c r="P792" s="27"/>
    </row>
    <row r="793" spans="1:16" ht="15.75" customHeight="1" x14ac:dyDescent="0.2">
      <c r="A793" s="88"/>
      <c r="H793" s="27"/>
      <c r="L793" s="179"/>
      <c r="P793" s="27"/>
    </row>
    <row r="794" spans="1:16" ht="15.75" customHeight="1" x14ac:dyDescent="0.2">
      <c r="A794" s="88"/>
      <c r="H794" s="27"/>
      <c r="L794" s="179"/>
      <c r="P794" s="27"/>
    </row>
    <row r="795" spans="1:16" ht="15.75" customHeight="1" x14ac:dyDescent="0.2">
      <c r="A795" s="88"/>
      <c r="H795" s="27"/>
      <c r="L795" s="179"/>
      <c r="P795" s="27"/>
    </row>
    <row r="796" spans="1:16" ht="15.75" customHeight="1" x14ac:dyDescent="0.2">
      <c r="A796" s="88"/>
      <c r="H796" s="27"/>
      <c r="L796" s="179"/>
      <c r="P796" s="27"/>
    </row>
    <row r="797" spans="1:16" ht="15.75" customHeight="1" x14ac:dyDescent="0.2">
      <c r="A797" s="88"/>
      <c r="H797" s="27"/>
      <c r="L797" s="179"/>
      <c r="P797" s="27"/>
    </row>
    <row r="798" spans="1:16" ht="15.75" customHeight="1" x14ac:dyDescent="0.2">
      <c r="A798" s="88"/>
      <c r="H798" s="27"/>
      <c r="L798" s="179"/>
      <c r="P798" s="27"/>
    </row>
    <row r="799" spans="1:16" ht="15.75" customHeight="1" x14ac:dyDescent="0.2">
      <c r="A799" s="88"/>
      <c r="H799" s="27"/>
      <c r="L799" s="179"/>
      <c r="P799" s="27"/>
    </row>
    <row r="800" spans="1:16" ht="15.75" customHeight="1" x14ac:dyDescent="0.2">
      <c r="A800" s="88"/>
      <c r="H800" s="27"/>
      <c r="L800" s="179"/>
      <c r="P800" s="27"/>
    </row>
    <row r="801" spans="1:16" ht="15.75" customHeight="1" x14ac:dyDescent="0.2">
      <c r="A801" s="88"/>
      <c r="H801" s="27"/>
      <c r="L801" s="179"/>
      <c r="P801" s="27"/>
    </row>
    <row r="802" spans="1:16" ht="15.75" customHeight="1" x14ac:dyDescent="0.2">
      <c r="A802" s="88"/>
      <c r="H802" s="27"/>
      <c r="L802" s="179"/>
      <c r="P802" s="27"/>
    </row>
    <row r="803" spans="1:16" ht="15.75" customHeight="1" x14ac:dyDescent="0.2">
      <c r="A803" s="88"/>
      <c r="H803" s="27"/>
      <c r="L803" s="179"/>
      <c r="P803" s="27"/>
    </row>
    <row r="804" spans="1:16" ht="15.75" customHeight="1" x14ac:dyDescent="0.2">
      <c r="A804" s="88"/>
      <c r="H804" s="27"/>
      <c r="L804" s="179"/>
      <c r="P804" s="27"/>
    </row>
    <row r="805" spans="1:16" ht="15.75" customHeight="1" x14ac:dyDescent="0.2">
      <c r="A805" s="88"/>
      <c r="H805" s="27"/>
      <c r="L805" s="179"/>
      <c r="P805" s="27"/>
    </row>
    <row r="806" spans="1:16" ht="15.75" customHeight="1" x14ac:dyDescent="0.2">
      <c r="A806" s="88"/>
      <c r="H806" s="27"/>
      <c r="L806" s="179"/>
      <c r="P806" s="27"/>
    </row>
    <row r="807" spans="1:16" ht="15.75" customHeight="1" x14ac:dyDescent="0.2">
      <c r="A807" s="88"/>
      <c r="H807" s="27"/>
      <c r="L807" s="179"/>
      <c r="P807" s="27"/>
    </row>
    <row r="808" spans="1:16" ht="15.75" customHeight="1" x14ac:dyDescent="0.2">
      <c r="A808" s="88"/>
      <c r="H808" s="27"/>
      <c r="L808" s="179"/>
      <c r="P808" s="27"/>
    </row>
    <row r="809" spans="1:16" ht="15.75" customHeight="1" x14ac:dyDescent="0.2">
      <c r="A809" s="88"/>
      <c r="H809" s="27"/>
      <c r="L809" s="179"/>
      <c r="P809" s="27"/>
    </row>
    <row r="810" spans="1:16" ht="15.75" customHeight="1" x14ac:dyDescent="0.2">
      <c r="A810" s="88"/>
      <c r="H810" s="27"/>
      <c r="L810" s="179"/>
      <c r="P810" s="27"/>
    </row>
    <row r="811" spans="1:16" ht="15.75" customHeight="1" x14ac:dyDescent="0.2">
      <c r="A811" s="88"/>
      <c r="H811" s="27"/>
      <c r="L811" s="179"/>
      <c r="P811" s="27"/>
    </row>
    <row r="812" spans="1:16" ht="15.75" customHeight="1" x14ac:dyDescent="0.2">
      <c r="A812" s="88"/>
      <c r="H812" s="27"/>
      <c r="L812" s="179"/>
      <c r="P812" s="27"/>
    </row>
    <row r="813" spans="1:16" ht="15.75" customHeight="1" x14ac:dyDescent="0.2">
      <c r="A813" s="88"/>
      <c r="H813" s="27"/>
      <c r="L813" s="179"/>
      <c r="P813" s="27"/>
    </row>
    <row r="814" spans="1:16" ht="15.75" customHeight="1" x14ac:dyDescent="0.2">
      <c r="A814" s="88"/>
      <c r="H814" s="27"/>
      <c r="L814" s="179"/>
      <c r="P814" s="27"/>
    </row>
    <row r="815" spans="1:16" ht="15.75" customHeight="1" x14ac:dyDescent="0.2">
      <c r="A815" s="88"/>
      <c r="H815" s="27"/>
      <c r="L815" s="179"/>
      <c r="P815" s="27"/>
    </row>
    <row r="816" spans="1:16" ht="15.75" customHeight="1" x14ac:dyDescent="0.2">
      <c r="A816" s="88"/>
      <c r="H816" s="27"/>
      <c r="L816" s="179"/>
      <c r="P816" s="27"/>
    </row>
    <row r="817" spans="1:16" ht="15.75" customHeight="1" x14ac:dyDescent="0.2">
      <c r="A817" s="88"/>
      <c r="H817" s="27"/>
      <c r="L817" s="179"/>
      <c r="P817" s="27"/>
    </row>
    <row r="818" spans="1:16" ht="15.75" customHeight="1" x14ac:dyDescent="0.2">
      <c r="A818" s="88"/>
      <c r="H818" s="27"/>
      <c r="L818" s="179"/>
      <c r="P818" s="27"/>
    </row>
    <row r="819" spans="1:16" ht="15.75" customHeight="1" x14ac:dyDescent="0.2">
      <c r="A819" s="88"/>
      <c r="H819" s="27"/>
      <c r="L819" s="179"/>
      <c r="P819" s="27"/>
    </row>
    <row r="820" spans="1:16" ht="15.75" customHeight="1" x14ac:dyDescent="0.2">
      <c r="A820" s="88"/>
      <c r="H820" s="27"/>
      <c r="L820" s="179"/>
      <c r="P820" s="27"/>
    </row>
    <row r="821" spans="1:16" ht="15.75" customHeight="1" x14ac:dyDescent="0.2">
      <c r="A821" s="88"/>
      <c r="H821" s="27"/>
      <c r="L821" s="179"/>
      <c r="P821" s="27"/>
    </row>
    <row r="822" spans="1:16" ht="15.75" customHeight="1" x14ac:dyDescent="0.2">
      <c r="A822" s="88"/>
      <c r="H822" s="27"/>
      <c r="L822" s="179"/>
      <c r="P822" s="27"/>
    </row>
    <row r="823" spans="1:16" ht="15.75" customHeight="1" x14ac:dyDescent="0.2">
      <c r="A823" s="88"/>
      <c r="H823" s="27"/>
      <c r="L823" s="179"/>
      <c r="P823" s="27"/>
    </row>
    <row r="824" spans="1:16" ht="15.75" customHeight="1" x14ac:dyDescent="0.2">
      <c r="A824" s="88"/>
      <c r="H824" s="27"/>
      <c r="L824" s="179"/>
      <c r="P824" s="27"/>
    </row>
    <row r="825" spans="1:16" ht="15.75" customHeight="1" x14ac:dyDescent="0.2">
      <c r="A825" s="88"/>
      <c r="H825" s="27"/>
      <c r="L825" s="179"/>
      <c r="P825" s="27"/>
    </row>
    <row r="826" spans="1:16" ht="15.75" customHeight="1" x14ac:dyDescent="0.2">
      <c r="A826" s="88"/>
      <c r="H826" s="27"/>
      <c r="L826" s="179"/>
      <c r="P826" s="27"/>
    </row>
    <row r="827" spans="1:16" ht="15.75" customHeight="1" x14ac:dyDescent="0.2">
      <c r="A827" s="88"/>
      <c r="H827" s="27"/>
      <c r="L827" s="179"/>
      <c r="P827" s="27"/>
    </row>
    <row r="828" spans="1:16" ht="15.75" customHeight="1" x14ac:dyDescent="0.2">
      <c r="A828" s="88"/>
      <c r="H828" s="27"/>
      <c r="L828" s="179"/>
      <c r="P828" s="27"/>
    </row>
    <row r="829" spans="1:16" ht="15.75" customHeight="1" x14ac:dyDescent="0.2">
      <c r="A829" s="88"/>
      <c r="H829" s="27"/>
      <c r="L829" s="179"/>
      <c r="P829" s="27"/>
    </row>
    <row r="830" spans="1:16" ht="15.75" customHeight="1" x14ac:dyDescent="0.2">
      <c r="A830" s="88"/>
      <c r="H830" s="27"/>
      <c r="L830" s="179"/>
      <c r="P830" s="27"/>
    </row>
    <row r="831" spans="1:16" ht="15.75" customHeight="1" x14ac:dyDescent="0.2">
      <c r="A831" s="88"/>
      <c r="H831" s="27"/>
      <c r="L831" s="179"/>
      <c r="P831" s="27"/>
    </row>
    <row r="832" spans="1:16" ht="15.75" customHeight="1" x14ac:dyDescent="0.2">
      <c r="A832" s="88"/>
      <c r="H832" s="27"/>
      <c r="L832" s="179"/>
      <c r="P832" s="27"/>
    </row>
    <row r="833" spans="1:16" ht="15.75" customHeight="1" x14ac:dyDescent="0.2">
      <c r="A833" s="88"/>
      <c r="H833" s="27"/>
      <c r="L833" s="179"/>
      <c r="P833" s="27"/>
    </row>
    <row r="834" spans="1:16" ht="15.75" customHeight="1" x14ac:dyDescent="0.2">
      <c r="A834" s="88"/>
      <c r="H834" s="27"/>
      <c r="L834" s="179"/>
      <c r="P834" s="27"/>
    </row>
    <row r="835" spans="1:16" ht="15.75" customHeight="1" x14ac:dyDescent="0.2">
      <c r="A835" s="88"/>
      <c r="H835" s="27"/>
      <c r="L835" s="179"/>
      <c r="P835" s="27"/>
    </row>
    <row r="836" spans="1:16" ht="15.75" customHeight="1" x14ac:dyDescent="0.2">
      <c r="A836" s="88"/>
      <c r="H836" s="27"/>
      <c r="L836" s="179"/>
      <c r="P836" s="27"/>
    </row>
    <row r="837" spans="1:16" ht="15.75" customHeight="1" x14ac:dyDescent="0.2">
      <c r="A837" s="88"/>
      <c r="H837" s="27"/>
      <c r="L837" s="179"/>
      <c r="P837" s="27"/>
    </row>
    <row r="838" spans="1:16" ht="15.75" customHeight="1" x14ac:dyDescent="0.2">
      <c r="A838" s="88"/>
      <c r="H838" s="27"/>
      <c r="L838" s="179"/>
      <c r="P838" s="27"/>
    </row>
    <row r="839" spans="1:16" ht="15.75" customHeight="1" x14ac:dyDescent="0.2">
      <c r="A839" s="88"/>
      <c r="H839" s="27"/>
      <c r="L839" s="179"/>
      <c r="P839" s="27"/>
    </row>
    <row r="840" spans="1:16" ht="15.75" customHeight="1" x14ac:dyDescent="0.2">
      <c r="A840" s="88"/>
      <c r="H840" s="27"/>
      <c r="L840" s="179"/>
      <c r="P840" s="27"/>
    </row>
    <row r="841" spans="1:16" ht="15.75" customHeight="1" x14ac:dyDescent="0.2">
      <c r="A841" s="88"/>
      <c r="H841" s="27"/>
      <c r="L841" s="179"/>
      <c r="P841" s="27"/>
    </row>
    <row r="842" spans="1:16" ht="15.75" customHeight="1" x14ac:dyDescent="0.2">
      <c r="A842" s="88"/>
      <c r="H842" s="27"/>
      <c r="L842" s="179"/>
      <c r="P842" s="27"/>
    </row>
    <row r="843" spans="1:16" ht="15.75" customHeight="1" x14ac:dyDescent="0.2">
      <c r="A843" s="88"/>
      <c r="H843" s="27"/>
      <c r="L843" s="179"/>
      <c r="P843" s="27"/>
    </row>
    <row r="844" spans="1:16" ht="15.75" customHeight="1" x14ac:dyDescent="0.2">
      <c r="A844" s="88"/>
      <c r="H844" s="27"/>
      <c r="L844" s="179"/>
      <c r="P844" s="27"/>
    </row>
    <row r="845" spans="1:16" ht="15.75" customHeight="1" x14ac:dyDescent="0.2">
      <c r="A845" s="88"/>
      <c r="H845" s="27"/>
      <c r="L845" s="179"/>
      <c r="P845" s="27"/>
    </row>
    <row r="846" spans="1:16" ht="15.75" customHeight="1" x14ac:dyDescent="0.2">
      <c r="A846" s="88"/>
      <c r="H846" s="27"/>
      <c r="L846" s="179"/>
      <c r="P846" s="27"/>
    </row>
    <row r="847" spans="1:16" ht="15.75" customHeight="1" x14ac:dyDescent="0.2">
      <c r="A847" s="88"/>
      <c r="H847" s="27"/>
      <c r="L847" s="179"/>
      <c r="P847" s="27"/>
    </row>
    <row r="848" spans="1:16" ht="15.75" customHeight="1" x14ac:dyDescent="0.2">
      <c r="A848" s="88"/>
      <c r="H848" s="27"/>
      <c r="L848" s="179"/>
      <c r="P848" s="27"/>
    </row>
    <row r="849" spans="1:16" ht="15.75" customHeight="1" x14ac:dyDescent="0.2">
      <c r="A849" s="88"/>
      <c r="H849" s="27"/>
      <c r="L849" s="179"/>
      <c r="P849" s="27"/>
    </row>
    <row r="850" spans="1:16" ht="15.75" customHeight="1" x14ac:dyDescent="0.2">
      <c r="A850" s="88"/>
      <c r="H850" s="27"/>
      <c r="L850" s="179"/>
      <c r="P850" s="27"/>
    </row>
    <row r="851" spans="1:16" ht="15.75" customHeight="1" x14ac:dyDescent="0.2">
      <c r="A851" s="88"/>
      <c r="H851" s="27"/>
      <c r="L851" s="179"/>
      <c r="P851" s="27"/>
    </row>
    <row r="852" spans="1:16" ht="15.75" customHeight="1" x14ac:dyDescent="0.2">
      <c r="A852" s="88"/>
      <c r="H852" s="27"/>
      <c r="L852" s="179"/>
      <c r="P852" s="27"/>
    </row>
    <row r="853" spans="1:16" ht="15.75" customHeight="1" x14ac:dyDescent="0.2">
      <c r="A853" s="88"/>
      <c r="H853" s="27"/>
      <c r="L853" s="179"/>
      <c r="P853" s="27"/>
    </row>
    <row r="854" spans="1:16" ht="15.75" customHeight="1" x14ac:dyDescent="0.2">
      <c r="A854" s="88"/>
      <c r="H854" s="27"/>
      <c r="L854" s="179"/>
      <c r="P854" s="27"/>
    </row>
    <row r="855" spans="1:16" ht="15.75" customHeight="1" x14ac:dyDescent="0.2">
      <c r="A855" s="88"/>
      <c r="H855" s="27"/>
      <c r="L855" s="179"/>
      <c r="P855" s="27"/>
    </row>
    <row r="856" spans="1:16" ht="15.75" customHeight="1" x14ac:dyDescent="0.2">
      <c r="A856" s="88"/>
      <c r="H856" s="27"/>
      <c r="L856" s="179"/>
      <c r="P856" s="27"/>
    </row>
    <row r="857" spans="1:16" ht="15.75" customHeight="1" x14ac:dyDescent="0.2">
      <c r="A857" s="88"/>
      <c r="H857" s="27"/>
      <c r="L857" s="179"/>
      <c r="P857" s="27"/>
    </row>
    <row r="858" spans="1:16" ht="15.75" customHeight="1" x14ac:dyDescent="0.2">
      <c r="A858" s="88"/>
      <c r="H858" s="27"/>
      <c r="L858" s="179"/>
      <c r="P858" s="27"/>
    </row>
    <row r="859" spans="1:16" ht="15.75" customHeight="1" x14ac:dyDescent="0.2">
      <c r="A859" s="88"/>
      <c r="H859" s="27"/>
      <c r="L859" s="179"/>
      <c r="P859" s="27"/>
    </row>
    <row r="860" spans="1:16" ht="15.75" customHeight="1" x14ac:dyDescent="0.2">
      <c r="A860" s="88"/>
      <c r="H860" s="27"/>
      <c r="L860" s="179"/>
      <c r="P860" s="27"/>
    </row>
    <row r="861" spans="1:16" ht="15.75" customHeight="1" x14ac:dyDescent="0.2">
      <c r="A861" s="88"/>
      <c r="H861" s="27"/>
      <c r="L861" s="179"/>
      <c r="P861" s="27"/>
    </row>
    <row r="862" spans="1:16" ht="15.75" customHeight="1" x14ac:dyDescent="0.2">
      <c r="A862" s="88"/>
      <c r="H862" s="27"/>
      <c r="L862" s="179"/>
      <c r="P862" s="27"/>
    </row>
    <row r="863" spans="1:16" ht="15.75" customHeight="1" x14ac:dyDescent="0.2">
      <c r="A863" s="88"/>
      <c r="H863" s="27"/>
      <c r="L863" s="179"/>
      <c r="P863" s="27"/>
    </row>
    <row r="864" spans="1:16" ht="15.75" customHeight="1" x14ac:dyDescent="0.2">
      <c r="A864" s="88"/>
      <c r="H864" s="27"/>
      <c r="L864" s="179"/>
      <c r="P864" s="27"/>
    </row>
    <row r="865" spans="1:16" ht="15.75" customHeight="1" x14ac:dyDescent="0.2">
      <c r="A865" s="88"/>
      <c r="H865" s="27"/>
      <c r="L865" s="179"/>
      <c r="P865" s="27"/>
    </row>
    <row r="866" spans="1:16" ht="15.75" customHeight="1" x14ac:dyDescent="0.2">
      <c r="A866" s="88"/>
      <c r="H866" s="27"/>
      <c r="L866" s="179"/>
      <c r="P866" s="27"/>
    </row>
    <row r="867" spans="1:16" ht="15.75" customHeight="1" x14ac:dyDescent="0.2">
      <c r="A867" s="88"/>
      <c r="H867" s="27"/>
      <c r="L867" s="179"/>
      <c r="P867" s="27"/>
    </row>
    <row r="868" spans="1:16" ht="15.75" customHeight="1" x14ac:dyDescent="0.2">
      <c r="A868" s="88"/>
      <c r="H868" s="27"/>
      <c r="L868" s="179"/>
      <c r="P868" s="27"/>
    </row>
    <row r="869" spans="1:16" ht="15.75" customHeight="1" x14ac:dyDescent="0.2">
      <c r="A869" s="88"/>
      <c r="H869" s="27"/>
      <c r="L869" s="179"/>
      <c r="P869" s="27"/>
    </row>
    <row r="870" spans="1:16" ht="15.75" customHeight="1" x14ac:dyDescent="0.2">
      <c r="A870" s="88"/>
      <c r="H870" s="27"/>
      <c r="L870" s="179"/>
      <c r="P870" s="27"/>
    </row>
    <row r="871" spans="1:16" ht="15.75" customHeight="1" x14ac:dyDescent="0.2">
      <c r="A871" s="88"/>
      <c r="H871" s="27"/>
      <c r="L871" s="179"/>
      <c r="P871" s="27"/>
    </row>
    <row r="872" spans="1:16" ht="15.75" customHeight="1" x14ac:dyDescent="0.2">
      <c r="A872" s="88"/>
      <c r="H872" s="27"/>
      <c r="L872" s="179"/>
      <c r="P872" s="27"/>
    </row>
    <row r="873" spans="1:16" ht="15.75" customHeight="1" x14ac:dyDescent="0.2">
      <c r="A873" s="88"/>
      <c r="H873" s="27"/>
      <c r="L873" s="179"/>
      <c r="P873" s="27"/>
    </row>
    <row r="874" spans="1:16" ht="15.75" customHeight="1" x14ac:dyDescent="0.2">
      <c r="A874" s="88"/>
      <c r="H874" s="27"/>
      <c r="L874" s="179"/>
      <c r="P874" s="27"/>
    </row>
    <row r="875" spans="1:16" ht="15.75" customHeight="1" x14ac:dyDescent="0.2">
      <c r="A875" s="88"/>
      <c r="H875" s="27"/>
      <c r="L875" s="179"/>
      <c r="P875" s="27"/>
    </row>
    <row r="876" spans="1:16" ht="15.75" customHeight="1" x14ac:dyDescent="0.2">
      <c r="A876" s="88"/>
      <c r="H876" s="27"/>
      <c r="L876" s="179"/>
      <c r="P876" s="27"/>
    </row>
    <row r="877" spans="1:16" ht="15.75" customHeight="1" x14ac:dyDescent="0.2">
      <c r="A877" s="88"/>
      <c r="H877" s="27"/>
      <c r="L877" s="179"/>
      <c r="P877" s="27"/>
    </row>
    <row r="878" spans="1:16" ht="15.75" customHeight="1" x14ac:dyDescent="0.2">
      <c r="A878" s="88"/>
      <c r="H878" s="27"/>
      <c r="L878" s="179"/>
      <c r="P878" s="27"/>
    </row>
    <row r="879" spans="1:16" ht="15.75" customHeight="1" x14ac:dyDescent="0.2">
      <c r="A879" s="88"/>
      <c r="H879" s="27"/>
      <c r="L879" s="179"/>
      <c r="P879" s="27"/>
    </row>
    <row r="880" spans="1:16" ht="15.75" customHeight="1" x14ac:dyDescent="0.2">
      <c r="A880" s="88"/>
      <c r="H880" s="27"/>
      <c r="L880" s="179"/>
      <c r="P880" s="27"/>
    </row>
    <row r="881" spans="1:16" ht="15.75" customHeight="1" x14ac:dyDescent="0.2">
      <c r="A881" s="88"/>
      <c r="H881" s="27"/>
      <c r="L881" s="179"/>
      <c r="P881" s="27"/>
    </row>
    <row r="882" spans="1:16" ht="15.75" customHeight="1" x14ac:dyDescent="0.2">
      <c r="A882" s="88"/>
      <c r="H882" s="27"/>
      <c r="L882" s="179"/>
      <c r="P882" s="27"/>
    </row>
    <row r="883" spans="1:16" ht="15.75" customHeight="1" x14ac:dyDescent="0.2">
      <c r="A883" s="88"/>
      <c r="H883" s="27"/>
      <c r="L883" s="179"/>
      <c r="P883" s="27"/>
    </row>
    <row r="884" spans="1:16" ht="15.75" customHeight="1" x14ac:dyDescent="0.2">
      <c r="A884" s="88"/>
      <c r="H884" s="27"/>
      <c r="L884" s="179"/>
      <c r="P884" s="27"/>
    </row>
    <row r="885" spans="1:16" ht="15.75" customHeight="1" x14ac:dyDescent="0.2">
      <c r="A885" s="88"/>
      <c r="H885" s="27"/>
      <c r="L885" s="179"/>
      <c r="P885" s="27"/>
    </row>
    <row r="886" spans="1:16" ht="15.75" customHeight="1" x14ac:dyDescent="0.2">
      <c r="A886" s="88"/>
      <c r="H886" s="27"/>
      <c r="L886" s="179"/>
      <c r="P886" s="27"/>
    </row>
    <row r="887" spans="1:16" ht="15.75" customHeight="1" x14ac:dyDescent="0.2">
      <c r="A887" s="88"/>
      <c r="H887" s="27"/>
      <c r="L887" s="179"/>
      <c r="P887" s="27"/>
    </row>
    <row r="888" spans="1:16" ht="15.75" customHeight="1" x14ac:dyDescent="0.2">
      <c r="A888" s="88"/>
      <c r="H888" s="27"/>
      <c r="L888" s="179"/>
      <c r="P888" s="27"/>
    </row>
    <row r="889" spans="1:16" ht="15.75" customHeight="1" x14ac:dyDescent="0.2">
      <c r="A889" s="88"/>
      <c r="H889" s="27"/>
      <c r="L889" s="179"/>
      <c r="P889" s="27"/>
    </row>
    <row r="890" spans="1:16" ht="15.75" customHeight="1" x14ac:dyDescent="0.2">
      <c r="A890" s="88"/>
      <c r="H890" s="27"/>
      <c r="L890" s="179"/>
      <c r="P890" s="27"/>
    </row>
    <row r="891" spans="1:16" ht="15.75" customHeight="1" x14ac:dyDescent="0.2">
      <c r="A891" s="88"/>
      <c r="H891" s="27"/>
      <c r="L891" s="179"/>
      <c r="P891" s="27"/>
    </row>
    <row r="892" spans="1:16" ht="15.75" customHeight="1" x14ac:dyDescent="0.2">
      <c r="A892" s="88"/>
      <c r="H892" s="27"/>
      <c r="L892" s="179"/>
      <c r="P892" s="27"/>
    </row>
    <row r="893" spans="1:16" ht="15.75" customHeight="1" x14ac:dyDescent="0.2">
      <c r="A893" s="88"/>
      <c r="H893" s="27"/>
      <c r="L893" s="179"/>
      <c r="P893" s="27"/>
    </row>
    <row r="894" spans="1:16" ht="15.75" customHeight="1" x14ac:dyDescent="0.2">
      <c r="A894" s="88"/>
      <c r="H894" s="27"/>
      <c r="L894" s="179"/>
      <c r="P894" s="27"/>
    </row>
    <row r="895" spans="1:16" ht="15.75" customHeight="1" x14ac:dyDescent="0.2">
      <c r="A895" s="88"/>
      <c r="H895" s="27"/>
      <c r="L895" s="179"/>
      <c r="P895" s="27"/>
    </row>
    <row r="896" spans="1:16" ht="15.75" customHeight="1" x14ac:dyDescent="0.2">
      <c r="A896" s="88"/>
      <c r="H896" s="27"/>
      <c r="L896" s="179"/>
      <c r="P896" s="27"/>
    </row>
    <row r="897" spans="1:16" ht="15.75" customHeight="1" x14ac:dyDescent="0.2">
      <c r="A897" s="88"/>
      <c r="H897" s="27"/>
      <c r="L897" s="179"/>
      <c r="P897" s="27"/>
    </row>
    <row r="898" spans="1:16" ht="15.75" customHeight="1" x14ac:dyDescent="0.2">
      <c r="A898" s="88"/>
      <c r="H898" s="27"/>
      <c r="L898" s="179"/>
      <c r="P898" s="27"/>
    </row>
    <row r="899" spans="1:16" ht="15.75" customHeight="1" x14ac:dyDescent="0.2">
      <c r="A899" s="88"/>
      <c r="H899" s="27"/>
      <c r="L899" s="179"/>
      <c r="P899" s="27"/>
    </row>
    <row r="900" spans="1:16" ht="15.75" customHeight="1" x14ac:dyDescent="0.2">
      <c r="A900" s="88"/>
      <c r="H900" s="27"/>
      <c r="L900" s="179"/>
      <c r="P900" s="27"/>
    </row>
    <row r="901" spans="1:16" ht="15.75" customHeight="1" x14ac:dyDescent="0.2">
      <c r="A901" s="88"/>
      <c r="H901" s="27"/>
      <c r="L901" s="179"/>
      <c r="P901" s="27"/>
    </row>
    <row r="902" spans="1:16" ht="15.75" customHeight="1" x14ac:dyDescent="0.2">
      <c r="A902" s="88"/>
      <c r="H902" s="27"/>
      <c r="L902" s="179"/>
      <c r="P902" s="27"/>
    </row>
    <row r="903" spans="1:16" ht="15.75" customHeight="1" x14ac:dyDescent="0.2">
      <c r="A903" s="88"/>
      <c r="H903" s="27"/>
      <c r="L903" s="179"/>
      <c r="P903" s="27"/>
    </row>
    <row r="904" spans="1:16" ht="15.75" customHeight="1" x14ac:dyDescent="0.2">
      <c r="A904" s="88"/>
      <c r="H904" s="27"/>
      <c r="L904" s="179"/>
      <c r="P904" s="27"/>
    </row>
    <row r="905" spans="1:16" ht="15.75" customHeight="1" x14ac:dyDescent="0.2">
      <c r="A905" s="88"/>
      <c r="H905" s="27"/>
      <c r="L905" s="179"/>
      <c r="P905" s="27"/>
    </row>
    <row r="906" spans="1:16" ht="15.75" customHeight="1" x14ac:dyDescent="0.2">
      <c r="A906" s="88"/>
      <c r="H906" s="27"/>
      <c r="L906" s="179"/>
      <c r="P906" s="27"/>
    </row>
    <row r="907" spans="1:16" ht="15.75" customHeight="1" x14ac:dyDescent="0.2">
      <c r="A907" s="88"/>
      <c r="H907" s="27"/>
      <c r="L907" s="179"/>
      <c r="P907" s="27"/>
    </row>
    <row r="908" spans="1:16" ht="15.75" customHeight="1" x14ac:dyDescent="0.2">
      <c r="A908" s="88"/>
      <c r="H908" s="27"/>
      <c r="L908" s="179"/>
      <c r="P908" s="27"/>
    </row>
    <row r="909" spans="1:16" ht="15.75" customHeight="1" x14ac:dyDescent="0.2">
      <c r="A909" s="88"/>
      <c r="H909" s="27"/>
      <c r="L909" s="179"/>
      <c r="P909" s="27"/>
    </row>
    <row r="910" spans="1:16" ht="15.75" customHeight="1" x14ac:dyDescent="0.2">
      <c r="A910" s="88"/>
      <c r="H910" s="27"/>
      <c r="L910" s="179"/>
      <c r="P910" s="27"/>
    </row>
    <row r="911" spans="1:16" ht="15.75" customHeight="1" x14ac:dyDescent="0.2">
      <c r="A911" s="88"/>
      <c r="H911" s="27"/>
      <c r="L911" s="179"/>
      <c r="P911" s="27"/>
    </row>
    <row r="912" spans="1:16" ht="15.75" customHeight="1" x14ac:dyDescent="0.2">
      <c r="A912" s="88"/>
      <c r="H912" s="27"/>
      <c r="L912" s="179"/>
      <c r="P912" s="27"/>
    </row>
    <row r="913" spans="1:16" ht="15.75" customHeight="1" x14ac:dyDescent="0.2">
      <c r="A913" s="88"/>
      <c r="H913" s="27"/>
      <c r="L913" s="179"/>
      <c r="P913" s="27"/>
    </row>
    <row r="914" spans="1:16" ht="15.75" customHeight="1" x14ac:dyDescent="0.2">
      <c r="A914" s="88"/>
      <c r="H914" s="27"/>
      <c r="L914" s="179"/>
      <c r="P914" s="27"/>
    </row>
    <row r="915" spans="1:16" ht="15.75" customHeight="1" x14ac:dyDescent="0.2">
      <c r="A915" s="88"/>
      <c r="H915" s="27"/>
      <c r="L915" s="179"/>
      <c r="P915" s="27"/>
    </row>
    <row r="916" spans="1:16" ht="15.75" customHeight="1" x14ac:dyDescent="0.2">
      <c r="A916" s="88"/>
      <c r="H916" s="27"/>
      <c r="L916" s="179"/>
      <c r="P916" s="27"/>
    </row>
    <row r="917" spans="1:16" ht="15.75" customHeight="1" x14ac:dyDescent="0.2">
      <c r="A917" s="88"/>
      <c r="H917" s="27"/>
      <c r="L917" s="179"/>
      <c r="P917" s="27"/>
    </row>
    <row r="918" spans="1:16" ht="15.75" customHeight="1" x14ac:dyDescent="0.2">
      <c r="A918" s="88"/>
      <c r="H918" s="27"/>
      <c r="L918" s="179"/>
      <c r="P918" s="27"/>
    </row>
    <row r="919" spans="1:16" ht="15.75" customHeight="1" x14ac:dyDescent="0.2">
      <c r="A919" s="88"/>
      <c r="H919" s="27"/>
      <c r="L919" s="179"/>
      <c r="P919" s="27"/>
    </row>
    <row r="920" spans="1:16" ht="15.75" customHeight="1" x14ac:dyDescent="0.2">
      <c r="A920" s="88"/>
      <c r="H920" s="27"/>
      <c r="L920" s="179"/>
      <c r="P920" s="27"/>
    </row>
    <row r="921" spans="1:16" ht="15.75" customHeight="1" x14ac:dyDescent="0.2">
      <c r="A921" s="88"/>
      <c r="H921" s="27"/>
      <c r="L921" s="179"/>
      <c r="P921" s="27"/>
    </row>
    <row r="922" spans="1:16" ht="15.75" customHeight="1" x14ac:dyDescent="0.2">
      <c r="A922" s="88"/>
      <c r="H922" s="27"/>
      <c r="L922" s="179"/>
      <c r="P922" s="27"/>
    </row>
    <row r="923" spans="1:16" ht="15.75" customHeight="1" x14ac:dyDescent="0.2">
      <c r="A923" s="88"/>
      <c r="H923" s="27"/>
      <c r="L923" s="179"/>
      <c r="P923" s="27"/>
    </row>
    <row r="924" spans="1:16" ht="15.75" customHeight="1" x14ac:dyDescent="0.2">
      <c r="A924" s="88"/>
      <c r="H924" s="27"/>
      <c r="L924" s="179"/>
      <c r="P924" s="27"/>
    </row>
    <row r="925" spans="1:16" ht="15.75" customHeight="1" x14ac:dyDescent="0.2">
      <c r="A925" s="88"/>
      <c r="H925" s="27"/>
      <c r="L925" s="179"/>
      <c r="P925" s="27"/>
    </row>
    <row r="926" spans="1:16" ht="15.75" customHeight="1" x14ac:dyDescent="0.2">
      <c r="A926" s="88"/>
      <c r="H926" s="27"/>
      <c r="L926" s="179"/>
      <c r="P926" s="27"/>
    </row>
    <row r="927" spans="1:16" ht="15.75" customHeight="1" x14ac:dyDescent="0.2">
      <c r="A927" s="88"/>
      <c r="H927" s="27"/>
      <c r="L927" s="179"/>
      <c r="P927" s="27"/>
    </row>
    <row r="928" spans="1:16" ht="15.75" customHeight="1" x14ac:dyDescent="0.2">
      <c r="A928" s="88"/>
      <c r="H928" s="27"/>
      <c r="L928" s="179"/>
      <c r="P928" s="27"/>
    </row>
    <row r="929" spans="1:16" ht="15.75" customHeight="1" x14ac:dyDescent="0.2">
      <c r="A929" s="88"/>
      <c r="H929" s="27"/>
      <c r="L929" s="179"/>
      <c r="P929" s="27"/>
    </row>
    <row r="930" spans="1:16" ht="15.75" customHeight="1" x14ac:dyDescent="0.2">
      <c r="A930" s="88"/>
      <c r="H930" s="27"/>
      <c r="L930" s="179"/>
      <c r="P930" s="27"/>
    </row>
    <row r="931" spans="1:16" ht="15.75" customHeight="1" x14ac:dyDescent="0.2">
      <c r="A931" s="88"/>
      <c r="H931" s="27"/>
      <c r="L931" s="179"/>
      <c r="P931" s="27"/>
    </row>
    <row r="932" spans="1:16" ht="15.75" customHeight="1" x14ac:dyDescent="0.2">
      <c r="A932" s="88"/>
      <c r="H932" s="27"/>
      <c r="L932" s="179"/>
      <c r="P932" s="27"/>
    </row>
    <row r="933" spans="1:16" ht="15.75" customHeight="1" x14ac:dyDescent="0.2">
      <c r="A933" s="88"/>
      <c r="H933" s="27"/>
      <c r="L933" s="179"/>
      <c r="P933" s="27"/>
    </row>
    <row r="934" spans="1:16" ht="15.75" customHeight="1" x14ac:dyDescent="0.2">
      <c r="A934" s="88"/>
      <c r="H934" s="27"/>
      <c r="L934" s="179"/>
      <c r="P934" s="27"/>
    </row>
    <row r="935" spans="1:16" ht="15.75" customHeight="1" x14ac:dyDescent="0.2">
      <c r="A935" s="88"/>
      <c r="H935" s="27"/>
      <c r="L935" s="179"/>
      <c r="P935" s="27"/>
    </row>
    <row r="936" spans="1:16" ht="15.75" customHeight="1" x14ac:dyDescent="0.2">
      <c r="A936" s="88"/>
      <c r="H936" s="27"/>
      <c r="L936" s="179"/>
      <c r="P936" s="27"/>
    </row>
    <row r="937" spans="1:16" ht="15.75" customHeight="1" x14ac:dyDescent="0.2">
      <c r="A937" s="88"/>
      <c r="H937" s="27"/>
      <c r="L937" s="179"/>
      <c r="P937" s="27"/>
    </row>
    <row r="938" spans="1:16" ht="15.75" customHeight="1" x14ac:dyDescent="0.2">
      <c r="A938" s="88"/>
      <c r="H938" s="27"/>
      <c r="L938" s="179"/>
      <c r="P938" s="27"/>
    </row>
    <row r="939" spans="1:16" ht="15.75" customHeight="1" x14ac:dyDescent="0.2">
      <c r="A939" s="88"/>
      <c r="H939" s="27"/>
      <c r="L939" s="179"/>
      <c r="P939" s="27"/>
    </row>
    <row r="940" spans="1:16" ht="15.75" customHeight="1" x14ac:dyDescent="0.2">
      <c r="A940" s="88"/>
      <c r="H940" s="27"/>
      <c r="L940" s="179"/>
      <c r="P940" s="27"/>
    </row>
    <row r="941" spans="1:16" ht="15.75" customHeight="1" x14ac:dyDescent="0.2">
      <c r="A941" s="88"/>
      <c r="H941" s="27"/>
      <c r="L941" s="179"/>
      <c r="P941" s="27"/>
    </row>
    <row r="942" spans="1:16" ht="15.75" customHeight="1" x14ac:dyDescent="0.2">
      <c r="A942" s="88"/>
      <c r="H942" s="27"/>
      <c r="L942" s="179"/>
      <c r="P942" s="27"/>
    </row>
    <row r="943" spans="1:16" ht="15.75" customHeight="1" x14ac:dyDescent="0.2">
      <c r="A943" s="88"/>
      <c r="H943" s="27"/>
      <c r="L943" s="179"/>
      <c r="P943" s="27"/>
    </row>
    <row r="944" spans="1:16" ht="15.75" customHeight="1" x14ac:dyDescent="0.2">
      <c r="A944" s="88"/>
      <c r="H944" s="27"/>
      <c r="L944" s="179"/>
      <c r="P944" s="27"/>
    </row>
    <row r="945" spans="1:16" ht="15.75" customHeight="1" x14ac:dyDescent="0.2">
      <c r="A945" s="88"/>
      <c r="H945" s="27"/>
      <c r="L945" s="179"/>
      <c r="P945" s="27"/>
    </row>
    <row r="946" spans="1:16" ht="15.75" customHeight="1" x14ac:dyDescent="0.2">
      <c r="A946" s="88"/>
      <c r="H946" s="27"/>
      <c r="L946" s="179"/>
      <c r="P946" s="27"/>
    </row>
    <row r="947" spans="1:16" ht="15.75" customHeight="1" x14ac:dyDescent="0.2">
      <c r="A947" s="88"/>
      <c r="H947" s="27"/>
      <c r="L947" s="179"/>
      <c r="P947" s="27"/>
    </row>
    <row r="948" spans="1:16" ht="15.75" customHeight="1" x14ac:dyDescent="0.2">
      <c r="A948" s="88"/>
      <c r="H948" s="27"/>
      <c r="L948" s="179"/>
      <c r="P948" s="27"/>
    </row>
    <row r="949" spans="1:16" ht="15.75" customHeight="1" x14ac:dyDescent="0.2">
      <c r="A949" s="88"/>
      <c r="H949" s="27"/>
      <c r="L949" s="179"/>
      <c r="P949" s="27"/>
    </row>
    <row r="950" spans="1:16" ht="15.75" customHeight="1" x14ac:dyDescent="0.2">
      <c r="A950" s="88"/>
      <c r="H950" s="27"/>
      <c r="L950" s="179"/>
      <c r="P950" s="27"/>
    </row>
    <row r="951" spans="1:16" ht="15.75" customHeight="1" x14ac:dyDescent="0.2">
      <c r="A951" s="88"/>
      <c r="H951" s="27"/>
      <c r="L951" s="179"/>
      <c r="P951" s="27"/>
    </row>
    <row r="952" spans="1:16" ht="15.75" customHeight="1" x14ac:dyDescent="0.2">
      <c r="A952" s="88"/>
      <c r="H952" s="27"/>
      <c r="L952" s="179"/>
      <c r="P952" s="27"/>
    </row>
    <row r="953" spans="1:16" ht="15.75" customHeight="1" x14ac:dyDescent="0.2">
      <c r="A953" s="88"/>
      <c r="H953" s="27"/>
      <c r="L953" s="179"/>
      <c r="P953" s="27"/>
    </row>
    <row r="954" spans="1:16" ht="15.75" customHeight="1" x14ac:dyDescent="0.2">
      <c r="A954" s="88"/>
      <c r="H954" s="27"/>
      <c r="L954" s="179"/>
      <c r="P954" s="27"/>
    </row>
    <row r="955" spans="1:16" ht="15.75" customHeight="1" x14ac:dyDescent="0.2">
      <c r="A955" s="88"/>
      <c r="H955" s="27"/>
      <c r="L955" s="179"/>
      <c r="P955" s="27"/>
    </row>
    <row r="956" spans="1:16" ht="15.75" customHeight="1" x14ac:dyDescent="0.2">
      <c r="A956" s="88"/>
      <c r="H956" s="27"/>
      <c r="L956" s="179"/>
      <c r="P956" s="27"/>
    </row>
    <row r="957" spans="1:16" ht="15.75" customHeight="1" x14ac:dyDescent="0.2">
      <c r="A957" s="88"/>
      <c r="H957" s="27"/>
      <c r="L957" s="179"/>
      <c r="P957" s="27"/>
    </row>
    <row r="958" spans="1:16" ht="15.75" customHeight="1" x14ac:dyDescent="0.2">
      <c r="A958" s="88"/>
      <c r="H958" s="27"/>
      <c r="L958" s="179"/>
      <c r="P958" s="27"/>
    </row>
    <row r="959" spans="1:16" ht="15.75" customHeight="1" x14ac:dyDescent="0.2">
      <c r="A959" s="88"/>
      <c r="H959" s="27"/>
      <c r="L959" s="179"/>
      <c r="P959" s="27"/>
    </row>
    <row r="960" spans="1:16" ht="15.75" customHeight="1" x14ac:dyDescent="0.2">
      <c r="A960" s="88"/>
      <c r="H960" s="27"/>
      <c r="L960" s="179"/>
      <c r="P960" s="27"/>
    </row>
    <row r="961" spans="1:16" ht="15.75" customHeight="1" x14ac:dyDescent="0.2">
      <c r="A961" s="88"/>
      <c r="H961" s="27"/>
      <c r="L961" s="179"/>
      <c r="P961" s="27"/>
    </row>
    <row r="962" spans="1:16" ht="15.75" customHeight="1" x14ac:dyDescent="0.2">
      <c r="A962" s="88"/>
      <c r="H962" s="27"/>
      <c r="L962" s="179"/>
      <c r="P962" s="27"/>
    </row>
    <row r="963" spans="1:16" ht="15.75" customHeight="1" x14ac:dyDescent="0.2">
      <c r="A963" s="88"/>
      <c r="H963" s="27"/>
      <c r="L963" s="179"/>
      <c r="P963" s="27"/>
    </row>
    <row r="964" spans="1:16" ht="15.75" customHeight="1" x14ac:dyDescent="0.2">
      <c r="A964" s="88"/>
      <c r="H964" s="27"/>
      <c r="L964" s="179"/>
      <c r="P964" s="27"/>
    </row>
    <row r="965" spans="1:16" ht="15.75" customHeight="1" x14ac:dyDescent="0.2">
      <c r="A965" s="88"/>
      <c r="H965" s="27"/>
      <c r="L965" s="179"/>
      <c r="P965" s="27"/>
    </row>
    <row r="966" spans="1:16" ht="15.75" customHeight="1" x14ac:dyDescent="0.2">
      <c r="A966" s="88"/>
      <c r="H966" s="27"/>
      <c r="L966" s="179"/>
      <c r="P966" s="27"/>
    </row>
    <row r="967" spans="1:16" ht="15.75" customHeight="1" x14ac:dyDescent="0.2">
      <c r="A967" s="88"/>
      <c r="H967" s="27"/>
      <c r="L967" s="179"/>
      <c r="P967" s="27"/>
    </row>
    <row r="968" spans="1:16" ht="15.75" customHeight="1" x14ac:dyDescent="0.2">
      <c r="A968" s="88"/>
      <c r="H968" s="27"/>
      <c r="L968" s="179"/>
      <c r="P968" s="27"/>
    </row>
    <row r="969" spans="1:16" ht="15.75" customHeight="1" x14ac:dyDescent="0.2">
      <c r="A969" s="88"/>
      <c r="H969" s="27"/>
      <c r="L969" s="179"/>
      <c r="P969" s="27"/>
    </row>
    <row r="970" spans="1:16" ht="15.75" customHeight="1" x14ac:dyDescent="0.2">
      <c r="A970" s="88"/>
      <c r="H970" s="27"/>
      <c r="L970" s="179"/>
      <c r="P970" s="27"/>
    </row>
    <row r="971" spans="1:16" ht="15.75" customHeight="1" x14ac:dyDescent="0.2">
      <c r="A971" s="88"/>
      <c r="H971" s="27"/>
      <c r="L971" s="179"/>
      <c r="P971" s="27"/>
    </row>
    <row r="972" spans="1:16" ht="15.75" customHeight="1" x14ac:dyDescent="0.2">
      <c r="A972" s="88"/>
      <c r="H972" s="27"/>
      <c r="L972" s="179"/>
      <c r="P972" s="27"/>
    </row>
    <row r="973" spans="1:16" ht="15.75" customHeight="1" x14ac:dyDescent="0.2">
      <c r="A973" s="88"/>
      <c r="H973" s="27"/>
      <c r="L973" s="179"/>
      <c r="P973" s="27"/>
    </row>
    <row r="974" spans="1:16" ht="15.75" customHeight="1" x14ac:dyDescent="0.2">
      <c r="A974" s="88"/>
      <c r="H974" s="27"/>
      <c r="L974" s="179"/>
      <c r="P974" s="27"/>
    </row>
    <row r="975" spans="1:16" ht="15.75" customHeight="1" x14ac:dyDescent="0.2">
      <c r="A975" s="88"/>
      <c r="H975" s="27"/>
      <c r="L975" s="179"/>
      <c r="P975" s="27"/>
    </row>
    <row r="976" spans="1:16" ht="15.75" customHeight="1" x14ac:dyDescent="0.2">
      <c r="A976" s="88"/>
      <c r="H976" s="27"/>
      <c r="L976" s="179"/>
      <c r="P976" s="27"/>
    </row>
    <row r="977" spans="1:16" ht="15.75" customHeight="1" x14ac:dyDescent="0.2">
      <c r="A977" s="88"/>
      <c r="H977" s="27"/>
      <c r="L977" s="179"/>
      <c r="P977" s="27"/>
    </row>
    <row r="978" spans="1:16" ht="15.75" customHeight="1" x14ac:dyDescent="0.2">
      <c r="A978" s="88"/>
      <c r="H978" s="27"/>
      <c r="L978" s="179"/>
      <c r="P978" s="27"/>
    </row>
    <row r="979" spans="1:16" ht="15.75" customHeight="1" x14ac:dyDescent="0.2">
      <c r="A979" s="88"/>
      <c r="H979" s="27"/>
      <c r="L979" s="179"/>
      <c r="P979" s="27"/>
    </row>
    <row r="980" spans="1:16" ht="15.75" customHeight="1" x14ac:dyDescent="0.2">
      <c r="A980" s="88"/>
      <c r="H980" s="27"/>
      <c r="L980" s="179"/>
      <c r="P980" s="27"/>
    </row>
    <row r="981" spans="1:16" ht="15.75" customHeight="1" x14ac:dyDescent="0.2">
      <c r="A981" s="88"/>
      <c r="H981" s="27"/>
      <c r="L981" s="179"/>
      <c r="P981" s="27"/>
    </row>
    <row r="982" spans="1:16" ht="15.75" customHeight="1" x14ac:dyDescent="0.2">
      <c r="A982" s="88"/>
      <c r="H982" s="27"/>
      <c r="L982" s="179"/>
      <c r="P982" s="27"/>
    </row>
    <row r="983" spans="1:16" ht="15.75" customHeight="1" x14ac:dyDescent="0.2">
      <c r="A983" s="88"/>
      <c r="H983" s="27"/>
      <c r="L983" s="179"/>
      <c r="P983" s="27"/>
    </row>
    <row r="984" spans="1:16" ht="15.75" customHeight="1" x14ac:dyDescent="0.2">
      <c r="A984" s="88"/>
      <c r="H984" s="27"/>
      <c r="L984" s="179"/>
      <c r="P984" s="27"/>
    </row>
    <row r="985" spans="1:16" ht="15.75" customHeight="1" x14ac:dyDescent="0.2">
      <c r="A985" s="88"/>
      <c r="H985" s="27"/>
      <c r="L985" s="179"/>
      <c r="P985" s="27"/>
    </row>
    <row r="986" spans="1:16" ht="15.75" customHeight="1" x14ac:dyDescent="0.2">
      <c r="A986" s="88"/>
      <c r="H986" s="27"/>
      <c r="L986" s="179"/>
      <c r="P986" s="27"/>
    </row>
    <row r="987" spans="1:16" ht="15.75" customHeight="1" x14ac:dyDescent="0.2">
      <c r="A987" s="88"/>
      <c r="H987" s="27"/>
      <c r="L987" s="179"/>
      <c r="P987" s="27"/>
    </row>
    <row r="988" spans="1:16" ht="15.75" customHeight="1" x14ac:dyDescent="0.2">
      <c r="A988" s="88"/>
      <c r="H988" s="27"/>
      <c r="L988" s="179"/>
      <c r="P988" s="27"/>
    </row>
    <row r="989" spans="1:16" ht="15.75" customHeight="1" x14ac:dyDescent="0.2">
      <c r="A989" s="88"/>
      <c r="H989" s="27"/>
      <c r="L989" s="179"/>
      <c r="P989" s="27"/>
    </row>
    <row r="990" spans="1:16" ht="15.75" customHeight="1" x14ac:dyDescent="0.2">
      <c r="A990" s="88"/>
      <c r="H990" s="27"/>
      <c r="L990" s="179"/>
      <c r="P990" s="27"/>
    </row>
    <row r="991" spans="1:16" ht="15.75" customHeight="1" x14ac:dyDescent="0.2">
      <c r="A991" s="88"/>
      <c r="H991" s="27"/>
      <c r="L991" s="179"/>
      <c r="P991" s="27"/>
    </row>
    <row r="992" spans="1:16" ht="15.75" customHeight="1" x14ac:dyDescent="0.2">
      <c r="A992" s="88"/>
      <c r="H992" s="27"/>
      <c r="L992" s="179"/>
      <c r="P992" s="27"/>
    </row>
    <row r="993" spans="1:16" ht="15.75" customHeight="1" x14ac:dyDescent="0.2">
      <c r="A993" s="88"/>
      <c r="H993" s="27"/>
      <c r="L993" s="179"/>
      <c r="P993" s="27"/>
    </row>
    <row r="994" spans="1:16" ht="15.75" customHeight="1" x14ac:dyDescent="0.2">
      <c r="A994" s="88"/>
      <c r="H994" s="27"/>
      <c r="L994" s="179"/>
      <c r="P994" s="27"/>
    </row>
    <row r="995" spans="1:16" ht="15.75" customHeight="1" x14ac:dyDescent="0.2">
      <c r="A995" s="88"/>
      <c r="H995" s="27"/>
      <c r="L995" s="179"/>
      <c r="P995" s="27"/>
    </row>
    <row r="996" spans="1:16" ht="15.75" customHeight="1" x14ac:dyDescent="0.2">
      <c r="A996" s="88"/>
      <c r="H996" s="27"/>
      <c r="L996" s="179"/>
      <c r="P996" s="27"/>
    </row>
    <row r="997" spans="1:16" ht="15.75" customHeight="1" x14ac:dyDescent="0.2">
      <c r="A997" s="88"/>
      <c r="H997" s="27"/>
      <c r="L997" s="179"/>
      <c r="P997" s="27"/>
    </row>
    <row r="998" spans="1:16" ht="15.75" customHeight="1" x14ac:dyDescent="0.2">
      <c r="A998" s="88"/>
      <c r="H998" s="27"/>
      <c r="L998" s="179"/>
      <c r="P998" s="27"/>
    </row>
    <row r="999" spans="1:16" ht="15.75" customHeight="1" x14ac:dyDescent="0.2">
      <c r="A999" s="88"/>
      <c r="H999" s="27"/>
      <c r="L999" s="179"/>
      <c r="P999" s="27"/>
    </row>
    <row r="1000" spans="1:16" ht="15.75" customHeight="1" x14ac:dyDescent="0.2">
      <c r="A1000" s="88"/>
      <c r="H1000" s="27"/>
      <c r="L1000" s="179"/>
      <c r="P1000" s="27"/>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FBFBF"/>
  </sheetPr>
  <dimension ref="A1:Z35"/>
  <sheetViews>
    <sheetView workbookViewId="0">
      <selection activeCell="R32" sqref="R32"/>
    </sheetView>
  </sheetViews>
  <sheetFormatPr baseColWidth="10" defaultColWidth="11.1640625" defaultRowHeight="16" x14ac:dyDescent="0.2"/>
  <cols>
    <col min="1" max="1" width="23.33203125" bestFit="1" customWidth="1"/>
    <col min="2" max="2" width="8.1640625" bestFit="1" customWidth="1"/>
    <col min="3" max="3" width="10.6640625" bestFit="1" customWidth="1"/>
    <col min="4" max="4" width="14.83203125" customWidth="1"/>
    <col min="5" max="5" width="13.6640625" customWidth="1"/>
    <col min="6" max="6" width="19.1640625" customWidth="1"/>
    <col min="7" max="7" width="8.1640625" bestFit="1" customWidth="1"/>
    <col min="8" max="8" width="10.5" customWidth="1"/>
    <col min="9" max="9" width="21.6640625" bestFit="1" customWidth="1"/>
    <col min="10" max="10" width="8.1640625" bestFit="1" customWidth="1"/>
    <col min="11" max="11" width="10.6640625" bestFit="1" customWidth="1"/>
    <col min="12" max="12" width="16.6640625" customWidth="1"/>
    <col min="13" max="13" width="14" customWidth="1"/>
    <col min="14" max="14" width="17.5" customWidth="1"/>
    <col min="15" max="15" width="10.33203125" bestFit="1" customWidth="1"/>
    <col min="16" max="16" width="10.5" customWidth="1"/>
    <col min="17" max="17" width="21.6640625" bestFit="1" customWidth="1"/>
    <col min="18" max="18" width="10.5" customWidth="1"/>
    <col min="19" max="19" width="10.6640625" bestFit="1" customWidth="1"/>
    <col min="20" max="20" width="16.33203125" customWidth="1"/>
    <col min="21" max="21" width="12.33203125" customWidth="1"/>
    <col min="22" max="22" width="20.1640625" customWidth="1"/>
    <col min="23" max="23" width="10.5" customWidth="1"/>
    <col min="24" max="24" width="8.5" bestFit="1" customWidth="1"/>
    <col min="25" max="25" width="22.1640625" customWidth="1"/>
    <col min="26" max="26" width="19" customWidth="1"/>
    <col min="27" max="32" width="10.5" customWidth="1"/>
  </cols>
  <sheetData>
    <row r="1" spans="1:26" s="200" customFormat="1" ht="25" thickBot="1" x14ac:dyDescent="0.35">
      <c r="A1" s="198" t="s">
        <v>0</v>
      </c>
      <c r="B1" s="199"/>
      <c r="C1" s="199"/>
      <c r="D1" s="199"/>
      <c r="E1" s="199"/>
      <c r="F1" s="199"/>
      <c r="G1" s="199"/>
      <c r="H1" s="199"/>
      <c r="I1" s="199"/>
      <c r="J1" s="199"/>
      <c r="P1" s="201"/>
    </row>
    <row r="2" spans="1:26" s="197" customFormat="1" ht="20" thickBot="1" x14ac:dyDescent="0.3">
      <c r="A2" s="256" t="s">
        <v>1</v>
      </c>
      <c r="B2" s="256"/>
      <c r="C2" s="256"/>
      <c r="D2" s="256"/>
      <c r="E2" s="256"/>
      <c r="F2" s="256"/>
      <c r="I2" s="255" t="s">
        <v>2</v>
      </c>
      <c r="J2" s="255"/>
      <c r="K2" s="255"/>
      <c r="L2" s="255"/>
      <c r="M2" s="255"/>
      <c r="N2" s="255"/>
      <c r="Q2" s="257" t="s">
        <v>3</v>
      </c>
      <c r="R2" s="257"/>
      <c r="S2" s="257"/>
      <c r="T2" s="257"/>
      <c r="U2" s="257"/>
      <c r="V2" s="257"/>
      <c r="Y2" s="254" t="s">
        <v>283</v>
      </c>
      <c r="Z2" s="254"/>
    </row>
    <row r="3" spans="1:26" s="207" customFormat="1" ht="17" thickBot="1" x14ac:dyDescent="0.25">
      <c r="A3" s="203" t="s">
        <v>42</v>
      </c>
      <c r="B3" s="205"/>
      <c r="C3" s="205"/>
      <c r="D3" s="206"/>
      <c r="E3" s="205" t="s">
        <v>281</v>
      </c>
      <c r="F3" s="205" t="s">
        <v>282</v>
      </c>
      <c r="I3" s="204" t="s">
        <v>42</v>
      </c>
      <c r="J3" s="205"/>
      <c r="K3" s="205"/>
      <c r="L3" s="206"/>
      <c r="M3" s="205" t="s">
        <v>281</v>
      </c>
      <c r="N3" s="205" t="s">
        <v>282</v>
      </c>
      <c r="Q3" s="204" t="s">
        <v>42</v>
      </c>
      <c r="R3" s="205"/>
      <c r="S3" s="205"/>
      <c r="T3" s="206"/>
      <c r="U3" s="205" t="s">
        <v>281</v>
      </c>
      <c r="V3" s="205" t="s">
        <v>282</v>
      </c>
    </row>
    <row r="4" spans="1:26" x14ac:dyDescent="0.2">
      <c r="A4" s="208" t="s">
        <v>46</v>
      </c>
      <c r="B4" s="209"/>
      <c r="C4" s="209" t="s">
        <v>47</v>
      </c>
      <c r="D4" s="212">
        <f>'Executive Summary(Best)'!N4</f>
        <v>8.5386429042821163E-2</v>
      </c>
      <c r="E4" s="211">
        <v>0.4</v>
      </c>
      <c r="F4" s="212">
        <f>E4*D4</f>
        <v>3.4154571617128468E-2</v>
      </c>
      <c r="I4" s="208" t="s">
        <v>46</v>
      </c>
      <c r="J4" s="209"/>
      <c r="K4" s="209" t="s">
        <v>47</v>
      </c>
      <c r="L4" s="210">
        <f>Cap_Rate</f>
        <v>2.7208677176249342E-2</v>
      </c>
      <c r="M4" s="211">
        <v>0.2</v>
      </c>
      <c r="N4" s="212">
        <f>L4*M4</f>
        <v>5.4417354352498688E-3</v>
      </c>
      <c r="Q4" s="208" t="s">
        <v>46</v>
      </c>
      <c r="R4" s="209"/>
      <c r="S4" s="209" t="s">
        <v>47</v>
      </c>
      <c r="T4" s="210">
        <f>'Executive_Summary(Worst)'!N4</f>
        <v>7.1904675691390071E-2</v>
      </c>
      <c r="U4" s="211">
        <v>0.4</v>
      </c>
      <c r="V4" s="212">
        <f>U4*T4</f>
        <v>2.876187027655603E-2</v>
      </c>
      <c r="Y4" s="208" t="s">
        <v>46</v>
      </c>
      <c r="Z4" s="242">
        <f>(F4+N4+V4)</f>
        <v>6.8358177328934372E-2</v>
      </c>
    </row>
    <row r="5" spans="1:26" ht="17" thickBot="1" x14ac:dyDescent="0.25">
      <c r="A5" s="213" t="s">
        <v>49</v>
      </c>
      <c r="B5" s="214"/>
      <c r="C5" s="214" t="s">
        <v>50</v>
      </c>
      <c r="D5" s="229">
        <f>'Executive Summary(Best)'!N5</f>
        <v>870000</v>
      </c>
      <c r="E5" s="202"/>
      <c r="F5" s="229"/>
      <c r="I5" s="213" t="s">
        <v>49</v>
      </c>
      <c r="J5" s="214"/>
      <c r="K5" s="214" t="s">
        <v>50</v>
      </c>
      <c r="L5" s="46">
        <f>Equity_Amt</f>
        <v>600000</v>
      </c>
      <c r="M5" s="202"/>
      <c r="N5" s="215"/>
      <c r="Q5" s="213" t="s">
        <v>49</v>
      </c>
      <c r="R5" s="214"/>
      <c r="S5" s="214" t="s">
        <v>50</v>
      </c>
      <c r="T5" s="46">
        <f>'Executive_Summary(Worst)'!N5</f>
        <v>870000</v>
      </c>
      <c r="U5" s="202">
        <v>0.4</v>
      </c>
      <c r="V5" s="229">
        <f t="shared" ref="V5:V30" si="0">U5*T5</f>
        <v>348000</v>
      </c>
      <c r="Y5" s="213" t="s">
        <v>49</v>
      </c>
      <c r="Z5" s="243">
        <f>L5</f>
        <v>600000</v>
      </c>
    </row>
    <row r="6" spans="1:26" ht="17" thickBot="1" x14ac:dyDescent="0.25">
      <c r="A6" s="220" t="s">
        <v>51</v>
      </c>
      <c r="B6" s="221"/>
      <c r="C6" s="221"/>
      <c r="D6" s="219">
        <f>'Executive Summary(Best)'!N6</f>
        <v>8.8252323753568729E-2</v>
      </c>
      <c r="E6" s="211">
        <v>0.4</v>
      </c>
      <c r="F6" s="215">
        <f t="shared" ref="F6:F30" si="1">E6*D6</f>
        <v>3.5300929501427492E-2</v>
      </c>
      <c r="I6" s="216" t="s">
        <v>51</v>
      </c>
      <c r="J6" s="217"/>
      <c r="K6" s="217"/>
      <c r="L6" s="49">
        <f>Executive_Summary!N6</f>
        <v>-0.14445868371271853</v>
      </c>
      <c r="M6" s="211">
        <v>0.2</v>
      </c>
      <c r="N6" s="215">
        <f t="shared" ref="N6:N30" si="2">L6*M6</f>
        <v>-2.8891736742543708E-2</v>
      </c>
      <c r="Q6" s="216" t="s">
        <v>51</v>
      </c>
      <c r="R6" s="217"/>
      <c r="S6" s="217"/>
      <c r="T6" s="49">
        <f>'Executive_Summary(Worst)'!N6</f>
        <v>3.4325310347844397E-2</v>
      </c>
      <c r="U6" s="202">
        <v>0.4</v>
      </c>
      <c r="V6" s="215">
        <f t="shared" si="0"/>
        <v>1.373012413913776E-2</v>
      </c>
      <c r="Y6" s="216" t="s">
        <v>51</v>
      </c>
      <c r="Z6" s="244">
        <f t="shared" ref="Z6:Z30" si="3">(F6+N6+V6)</f>
        <v>2.0139316898021543E-2</v>
      </c>
    </row>
    <row r="7" spans="1:26" ht="17" thickBot="1" x14ac:dyDescent="0.25">
      <c r="A7" s="238" t="s">
        <v>53</v>
      </c>
      <c r="B7" s="239"/>
      <c r="C7" s="239"/>
      <c r="D7" s="240" t="s">
        <v>54</v>
      </c>
      <c r="E7" s="218"/>
      <c r="F7" s="219"/>
      <c r="I7" s="224" t="s">
        <v>53</v>
      </c>
      <c r="J7" s="225"/>
      <c r="K7" s="225"/>
      <c r="L7" s="226" t="s">
        <v>54</v>
      </c>
      <c r="M7" s="202"/>
      <c r="N7" s="215"/>
      <c r="Q7" s="224" t="s">
        <v>53</v>
      </c>
      <c r="R7" s="225"/>
      <c r="S7" s="225"/>
      <c r="T7" s="226" t="s">
        <v>54</v>
      </c>
      <c r="U7" s="202"/>
      <c r="V7" s="215"/>
      <c r="Y7" s="224" t="s">
        <v>53</v>
      </c>
      <c r="Z7" s="244"/>
    </row>
    <row r="8" spans="1:26" ht="17" thickBot="1" x14ac:dyDescent="0.25">
      <c r="A8" s="227" t="s">
        <v>56</v>
      </c>
      <c r="B8" s="209"/>
      <c r="C8" s="209"/>
      <c r="D8" s="233">
        <f>'Executive Summary(Best)'!N8</f>
        <v>52951.394252141268</v>
      </c>
      <c r="E8" s="248">
        <v>0.4</v>
      </c>
      <c r="F8" s="229">
        <f t="shared" si="1"/>
        <v>21180.557700856509</v>
      </c>
      <c r="I8" s="227" t="s">
        <v>56</v>
      </c>
      <c r="J8" s="209"/>
      <c r="K8" s="209"/>
      <c r="L8" s="233">
        <f>Executive_Summary!N8</f>
        <v>-86675.210227631105</v>
      </c>
      <c r="M8" s="248">
        <v>0.2</v>
      </c>
      <c r="N8" s="228">
        <f t="shared" si="2"/>
        <v>-17335.042045526221</v>
      </c>
      <c r="Q8" s="227" t="s">
        <v>56</v>
      </c>
      <c r="R8" s="209"/>
      <c r="S8" s="209"/>
      <c r="T8" s="233">
        <f>'Executive_Summary(Worst)'!N8</f>
        <v>20595.186208706589</v>
      </c>
      <c r="U8" s="211">
        <v>0.4</v>
      </c>
      <c r="V8" s="228">
        <f t="shared" si="0"/>
        <v>8238.0744834826364</v>
      </c>
      <c r="Y8" s="227" t="s">
        <v>56</v>
      </c>
      <c r="Z8" s="245">
        <f t="shared" si="3"/>
        <v>12083.590138812924</v>
      </c>
    </row>
    <row r="9" spans="1:26" ht="17" thickBot="1" x14ac:dyDescent="0.25">
      <c r="A9" s="213" t="s">
        <v>58</v>
      </c>
      <c r="B9" s="214"/>
      <c r="C9" s="214" t="s">
        <v>59</v>
      </c>
      <c r="D9" s="215">
        <f>'Executive Summary(Best)'!N9</f>
        <v>8.8252323753568729E-2</v>
      </c>
      <c r="E9" s="248">
        <v>0.4</v>
      </c>
      <c r="F9" s="215">
        <f t="shared" si="1"/>
        <v>3.5300929501427492E-2</v>
      </c>
      <c r="I9" s="213" t="s">
        <v>58</v>
      </c>
      <c r="J9" s="214"/>
      <c r="K9" s="214" t="s">
        <v>59</v>
      </c>
      <c r="L9" s="236">
        <f>ROE</f>
        <v>-0.14445868371271853</v>
      </c>
      <c r="M9" s="248">
        <v>0.2</v>
      </c>
      <c r="N9" s="215">
        <f t="shared" si="2"/>
        <v>-2.8891736742543708E-2</v>
      </c>
      <c r="Q9" s="213" t="s">
        <v>58</v>
      </c>
      <c r="R9" s="214"/>
      <c r="S9" s="214" t="s">
        <v>59</v>
      </c>
      <c r="T9" s="215">
        <f>'Executive_Summary(Worst)'!N9</f>
        <v>3.4325310347844397E-2</v>
      </c>
      <c r="U9" s="202">
        <v>0.4</v>
      </c>
      <c r="V9" s="215">
        <f t="shared" si="0"/>
        <v>1.373012413913776E-2</v>
      </c>
      <c r="Y9" s="213" t="s">
        <v>58</v>
      </c>
      <c r="Z9" s="244">
        <f t="shared" si="3"/>
        <v>2.0139316898021543E-2</v>
      </c>
    </row>
    <row r="10" spans="1:26" ht="17" thickBot="1" x14ac:dyDescent="0.25">
      <c r="A10" s="220" t="s">
        <v>61</v>
      </c>
      <c r="B10" s="221"/>
      <c r="C10" s="221"/>
      <c r="D10" s="219">
        <f>'Executive Summary(Best)'!N10</f>
        <v>0.13304571617128461</v>
      </c>
      <c r="E10" s="249">
        <v>0.4</v>
      </c>
      <c r="F10" s="219">
        <f t="shared" si="1"/>
        <v>5.3218286468513842E-2</v>
      </c>
      <c r="I10" s="220" t="s">
        <v>61</v>
      </c>
      <c r="J10" s="221"/>
      <c r="K10" s="221"/>
      <c r="L10" s="237">
        <f>Executive_Summary!N10</f>
        <v>-9.966529129500265E-2</v>
      </c>
      <c r="M10" s="249">
        <v>0.2</v>
      </c>
      <c r="N10" s="219">
        <f t="shared" si="2"/>
        <v>-1.9933058259000533E-2</v>
      </c>
      <c r="Q10" s="220" t="s">
        <v>61</v>
      </c>
      <c r="R10" s="221"/>
      <c r="S10" s="221"/>
      <c r="T10" s="219">
        <f>'Executive_Summary(Worst)'!N10</f>
        <v>7.9118702765560281E-2</v>
      </c>
      <c r="U10" s="218">
        <v>0.4</v>
      </c>
      <c r="V10" s="219">
        <f t="shared" si="0"/>
        <v>3.1647481106224111E-2</v>
      </c>
      <c r="Y10" s="220" t="s">
        <v>61</v>
      </c>
      <c r="Z10" s="244">
        <f t="shared" si="3"/>
        <v>6.4932709315737414E-2</v>
      </c>
    </row>
    <row r="11" spans="1:26" ht="17" thickBot="1" x14ac:dyDescent="0.25">
      <c r="E11" s="202"/>
      <c r="F11" s="202"/>
      <c r="M11" s="202"/>
      <c r="N11" s="202"/>
      <c r="U11" s="202"/>
      <c r="V11" s="202"/>
      <c r="Y11" s="246"/>
      <c r="Z11" s="244"/>
    </row>
    <row r="12" spans="1:26" ht="17" thickBot="1" x14ac:dyDescent="0.25">
      <c r="A12" s="230" t="s">
        <v>53</v>
      </c>
      <c r="B12" s="231"/>
      <c r="C12" s="231"/>
      <c r="D12" s="232" t="s">
        <v>64</v>
      </c>
      <c r="E12" s="211"/>
      <c r="F12" s="212"/>
      <c r="I12" s="230" t="s">
        <v>53</v>
      </c>
      <c r="J12" s="231"/>
      <c r="K12" s="231"/>
      <c r="L12" s="232" t="s">
        <v>64</v>
      </c>
      <c r="M12" s="211"/>
      <c r="N12" s="212"/>
      <c r="Q12" s="230" t="s">
        <v>53</v>
      </c>
      <c r="R12" s="231"/>
      <c r="S12" s="231"/>
      <c r="T12" s="232" t="s">
        <v>64</v>
      </c>
      <c r="U12" s="211"/>
      <c r="V12" s="212"/>
      <c r="Y12" s="230" t="s">
        <v>53</v>
      </c>
      <c r="Z12" s="244"/>
    </row>
    <row r="13" spans="1:26" ht="17" thickBot="1" x14ac:dyDescent="0.25">
      <c r="A13" s="227" t="s">
        <v>56</v>
      </c>
      <c r="B13" s="209"/>
      <c r="C13" s="209"/>
      <c r="D13" s="233">
        <f>'Executive Summary(Best)'!N13</f>
        <v>64786.375561982306</v>
      </c>
      <c r="E13" s="248">
        <v>0.4</v>
      </c>
      <c r="F13" s="229">
        <f t="shared" si="1"/>
        <v>25914.550224792925</v>
      </c>
      <c r="I13" s="227" t="s">
        <v>56</v>
      </c>
      <c r="J13" s="209"/>
      <c r="K13" s="209"/>
      <c r="L13" s="233">
        <f>Executive_Summary!N13</f>
        <v>-85661.532072725167</v>
      </c>
      <c r="M13" s="248">
        <v>0.2</v>
      </c>
      <c r="N13" s="229">
        <f t="shared" si="2"/>
        <v>-17132.306414545033</v>
      </c>
      <c r="Q13" s="227" t="s">
        <v>56</v>
      </c>
      <c r="R13" s="209"/>
      <c r="S13" s="209"/>
      <c r="T13" s="233">
        <f>'Executive_Summary(Worst)'!N13</f>
        <v>23130.351858822527</v>
      </c>
      <c r="U13" s="202">
        <v>0.4</v>
      </c>
      <c r="V13" s="229">
        <f t="shared" si="0"/>
        <v>9252.1407435290112</v>
      </c>
      <c r="Y13" s="227" t="s">
        <v>56</v>
      </c>
      <c r="Z13" s="245">
        <f t="shared" si="3"/>
        <v>18034.384553776901</v>
      </c>
    </row>
    <row r="14" spans="1:26" ht="17" thickBot="1" x14ac:dyDescent="0.25">
      <c r="A14" s="213" t="s">
        <v>66</v>
      </c>
      <c r="B14" s="214"/>
      <c r="C14" s="214"/>
      <c r="D14" s="234">
        <f>'Executive Summary(Best)'!N14</f>
        <v>0.19622961635687261</v>
      </c>
      <c r="E14" s="248">
        <v>0.4</v>
      </c>
      <c r="F14" s="215">
        <f t="shared" si="1"/>
        <v>7.8491846542749044E-2</v>
      </c>
      <c r="I14" s="213" t="s">
        <v>66</v>
      </c>
      <c r="J14" s="214"/>
      <c r="K14" s="214"/>
      <c r="L14" s="234">
        <f>Executive_Summary!N14</f>
        <v>-0.2872279038339271</v>
      </c>
      <c r="M14" s="248">
        <v>0.2</v>
      </c>
      <c r="N14" s="215">
        <f t="shared" si="2"/>
        <v>-5.7445580766785423E-2</v>
      </c>
      <c r="Q14" s="213" t="s">
        <v>66</v>
      </c>
      <c r="R14" s="214"/>
      <c r="S14" s="214"/>
      <c r="T14" s="234">
        <f>'Executive_Summary(Worst)'!N14</f>
        <v>7.2875896779215188E-2</v>
      </c>
      <c r="U14" s="202">
        <v>0.4</v>
      </c>
      <c r="V14" s="215">
        <f t="shared" si="0"/>
        <v>2.9150358711686076E-2</v>
      </c>
      <c r="Y14" s="213" t="s">
        <v>66</v>
      </c>
      <c r="Z14" s="244">
        <f t="shared" si="3"/>
        <v>5.0196624487649694E-2</v>
      </c>
    </row>
    <row r="15" spans="1:26" ht="17" thickBot="1" x14ac:dyDescent="0.25">
      <c r="A15" s="222" t="s">
        <v>68</v>
      </c>
      <c r="B15" s="223"/>
      <c r="C15" s="223"/>
      <c r="D15" s="235">
        <f>'Executive Summary(Best)'!N15</f>
        <v>0.2920445674122279</v>
      </c>
      <c r="E15" s="249">
        <v>0.4</v>
      </c>
      <c r="F15" s="219">
        <f t="shared" si="1"/>
        <v>0.11681782696489117</v>
      </c>
      <c r="I15" s="222" t="s">
        <v>68</v>
      </c>
      <c r="J15" s="223"/>
      <c r="K15" s="223"/>
      <c r="L15" s="235">
        <f>Executive_Summary!N15</f>
        <v>-0.19141295277857182</v>
      </c>
      <c r="M15" s="249">
        <v>0.2</v>
      </c>
      <c r="N15" s="219">
        <f t="shared" si="2"/>
        <v>-3.8282590555714369E-2</v>
      </c>
      <c r="Q15" s="222" t="s">
        <v>68</v>
      </c>
      <c r="R15" s="223"/>
      <c r="S15" s="223"/>
      <c r="T15" s="235">
        <f>'Executive_Summary(Worst)'!N15</f>
        <v>0.1686908478345705</v>
      </c>
      <c r="U15" s="218">
        <v>0.4</v>
      </c>
      <c r="V15" s="219">
        <f t="shared" si="0"/>
        <v>6.7476339133828209E-2</v>
      </c>
      <c r="Y15" s="222" t="s">
        <v>68</v>
      </c>
      <c r="Z15" s="244">
        <f t="shared" si="3"/>
        <v>0.14601157554300501</v>
      </c>
    </row>
    <row r="16" spans="1:26" ht="17" thickBot="1" x14ac:dyDescent="0.25">
      <c r="E16" s="202"/>
      <c r="F16" s="202"/>
      <c r="M16" s="202"/>
      <c r="N16" s="202"/>
      <c r="U16" s="202"/>
      <c r="V16" s="202"/>
      <c r="Y16" s="246"/>
      <c r="Z16" s="244"/>
    </row>
    <row r="17" spans="1:26" ht="17" thickBot="1" x14ac:dyDescent="0.25">
      <c r="A17" s="230" t="s">
        <v>53</v>
      </c>
      <c r="B17" s="231"/>
      <c r="C17" s="231"/>
      <c r="D17" s="232" t="s">
        <v>69</v>
      </c>
      <c r="E17" s="211"/>
      <c r="F17" s="212"/>
      <c r="I17" s="230" t="s">
        <v>53</v>
      </c>
      <c r="J17" s="231"/>
      <c r="K17" s="231"/>
      <c r="L17" s="232" t="s">
        <v>69</v>
      </c>
      <c r="M17" s="211"/>
      <c r="N17" s="212"/>
      <c r="Q17" s="230" t="s">
        <v>53</v>
      </c>
      <c r="R17" s="231"/>
      <c r="S17" s="231"/>
      <c r="T17" s="232" t="s">
        <v>69</v>
      </c>
      <c r="U17" s="211"/>
      <c r="V17" s="212"/>
      <c r="Y17" s="230" t="s">
        <v>53</v>
      </c>
      <c r="Z17" s="244"/>
    </row>
    <row r="18" spans="1:26" ht="17" thickBot="1" x14ac:dyDescent="0.25">
      <c r="A18" s="227" t="s">
        <v>56</v>
      </c>
      <c r="B18" s="209"/>
      <c r="C18" s="209"/>
      <c r="D18" s="233">
        <f>'Executive Summary(Best)'!N18</f>
        <v>70756.989169723747</v>
      </c>
      <c r="E18" s="211">
        <v>0.4</v>
      </c>
      <c r="F18" s="229">
        <f t="shared" si="1"/>
        <v>28302.795667889499</v>
      </c>
      <c r="I18" s="227" t="s">
        <v>56</v>
      </c>
      <c r="J18" s="209"/>
      <c r="K18" s="209"/>
      <c r="L18" s="233">
        <f>Executive_Summary!N18</f>
        <v>-84634.01179841136</v>
      </c>
      <c r="M18" s="248">
        <v>0.2</v>
      </c>
      <c r="N18" s="229">
        <f t="shared" si="2"/>
        <v>-16926.802359682271</v>
      </c>
      <c r="Q18" s="227" t="s">
        <v>56</v>
      </c>
      <c r="R18" s="209"/>
      <c r="S18" s="209"/>
      <c r="T18" s="233">
        <f>'Executive_Summary(Worst)'!N18</f>
        <v>25693.314352363886</v>
      </c>
      <c r="U18" s="202">
        <v>0.4</v>
      </c>
      <c r="V18" s="229">
        <f t="shared" si="0"/>
        <v>10277.325740945555</v>
      </c>
      <c r="Y18" s="227" t="s">
        <v>56</v>
      </c>
      <c r="Z18" s="245">
        <f t="shared" si="3"/>
        <v>21653.319049152782</v>
      </c>
    </row>
    <row r="19" spans="1:26" ht="17" thickBot="1" x14ac:dyDescent="0.25">
      <c r="A19" s="213" t="s">
        <v>66</v>
      </c>
      <c r="B19" s="214"/>
      <c r="C19" s="214"/>
      <c r="D19" s="234">
        <f>'Executive Summary(Best)'!N19</f>
        <v>0.31415793163974554</v>
      </c>
      <c r="E19" s="211">
        <v>0.4</v>
      </c>
      <c r="F19" s="215">
        <f t="shared" si="1"/>
        <v>0.12566317265589821</v>
      </c>
      <c r="I19" s="213" t="s">
        <v>66</v>
      </c>
      <c r="J19" s="214"/>
      <c r="K19" s="214"/>
      <c r="L19" s="234">
        <f>Executive_Summary!N19</f>
        <v>-0.42828459016461273</v>
      </c>
      <c r="M19" s="248">
        <v>0.2</v>
      </c>
      <c r="N19" s="215">
        <f t="shared" si="2"/>
        <v>-8.5656918032922552E-2</v>
      </c>
      <c r="Q19" s="213" t="s">
        <v>66</v>
      </c>
      <c r="R19" s="214"/>
      <c r="S19" s="214"/>
      <c r="T19" s="234">
        <f>'Executive_Summary(Worst)'!N19</f>
        <v>0.11569808736648833</v>
      </c>
      <c r="U19" s="202">
        <v>0.4</v>
      </c>
      <c r="V19" s="215">
        <f t="shared" si="0"/>
        <v>4.6279234946595332E-2</v>
      </c>
      <c r="Y19" s="213" t="s">
        <v>66</v>
      </c>
      <c r="Z19" s="244">
        <f t="shared" si="3"/>
        <v>8.6285489569570994E-2</v>
      </c>
    </row>
    <row r="20" spans="1:26" ht="17" thickBot="1" x14ac:dyDescent="0.25">
      <c r="A20" s="222" t="s">
        <v>68</v>
      </c>
      <c r="B20" s="223"/>
      <c r="C20" s="223"/>
      <c r="D20" s="235">
        <f>'Executive Summary(Best)'!N20</f>
        <v>0.46309644927041665</v>
      </c>
      <c r="E20" s="211">
        <v>0.4</v>
      </c>
      <c r="F20" s="219">
        <f t="shared" si="1"/>
        <v>0.18523857970816668</v>
      </c>
      <c r="I20" s="222" t="s">
        <v>68</v>
      </c>
      <c r="J20" s="223"/>
      <c r="K20" s="223"/>
      <c r="L20" s="235">
        <f>Executive_Summary!N20</f>
        <v>-0.27934607253394167</v>
      </c>
      <c r="M20" s="249">
        <v>0.2</v>
      </c>
      <c r="N20" s="219">
        <f t="shared" si="2"/>
        <v>-5.5869214506788334E-2</v>
      </c>
      <c r="Q20" s="222" t="s">
        <v>68</v>
      </c>
      <c r="R20" s="223"/>
      <c r="S20" s="223"/>
      <c r="T20" s="235">
        <f>'Executive_Summary(Worst)'!N20</f>
        <v>0.26463660499715941</v>
      </c>
      <c r="U20" s="218">
        <v>0.4</v>
      </c>
      <c r="V20" s="219">
        <f t="shared" si="0"/>
        <v>0.10585464199886377</v>
      </c>
      <c r="Y20" s="222" t="s">
        <v>68</v>
      </c>
      <c r="Z20" s="244">
        <f t="shared" si="3"/>
        <v>0.23522400720024211</v>
      </c>
    </row>
    <row r="21" spans="1:26" ht="17" thickBot="1" x14ac:dyDescent="0.25">
      <c r="E21" s="202"/>
      <c r="F21" s="202"/>
      <c r="M21" s="202"/>
      <c r="N21" s="202"/>
      <c r="U21" s="202"/>
      <c r="V21" s="202"/>
      <c r="Y21" s="246"/>
      <c r="Z21" s="244"/>
    </row>
    <row r="22" spans="1:26" ht="17" thickBot="1" x14ac:dyDescent="0.25">
      <c r="A22" s="230" t="s">
        <v>53</v>
      </c>
      <c r="B22" s="231"/>
      <c r="C22" s="231"/>
      <c r="D22" s="232" t="s">
        <v>76</v>
      </c>
      <c r="E22" s="211"/>
      <c r="F22" s="212"/>
      <c r="I22" s="230" t="s">
        <v>53</v>
      </c>
      <c r="J22" s="231"/>
      <c r="K22" s="231"/>
      <c r="L22" s="232" t="s">
        <v>76</v>
      </c>
      <c r="M22" s="211"/>
      <c r="N22" s="212"/>
      <c r="Q22" s="230" t="s">
        <v>53</v>
      </c>
      <c r="R22" s="231"/>
      <c r="S22" s="231"/>
      <c r="T22" s="232" t="s">
        <v>76</v>
      </c>
      <c r="U22" s="211"/>
      <c r="V22" s="212"/>
      <c r="Y22" s="230" t="s">
        <v>53</v>
      </c>
      <c r="Z22" s="244"/>
    </row>
    <row r="23" spans="1:26" ht="17" thickBot="1" x14ac:dyDescent="0.25">
      <c r="A23" s="227" t="s">
        <v>56</v>
      </c>
      <c r="B23" s="209"/>
      <c r="C23" s="209"/>
      <c r="D23" s="233">
        <f>'Executive Summary(Best)'!N23</f>
        <v>90186.017730249718</v>
      </c>
      <c r="E23" s="248">
        <v>0.4</v>
      </c>
      <c r="F23" s="229">
        <f t="shared" si="1"/>
        <v>36074.407092099886</v>
      </c>
      <c r="I23" s="227" t="s">
        <v>56</v>
      </c>
      <c r="J23" s="209"/>
      <c r="K23" s="209"/>
      <c r="L23" s="233">
        <f>Executive_Summary!N23</f>
        <v>-83592.514054062485</v>
      </c>
      <c r="M23" s="248">
        <v>0.2</v>
      </c>
      <c r="N23" s="229">
        <f t="shared" si="2"/>
        <v>-16718.502810812497</v>
      </c>
      <c r="Q23" s="227" t="s">
        <v>56</v>
      </c>
      <c r="R23" s="209"/>
      <c r="S23" s="209"/>
      <c r="T23" s="233">
        <f>'Executive_Summary(Worst)'!N23</f>
        <v>28284.056964459989</v>
      </c>
      <c r="U23" s="202">
        <v>0.4</v>
      </c>
      <c r="V23" s="229">
        <f t="shared" si="0"/>
        <v>11313.622785783997</v>
      </c>
      <c r="Y23" s="227" t="s">
        <v>56</v>
      </c>
      <c r="Z23" s="245">
        <f t="shared" si="3"/>
        <v>30669.527067071387</v>
      </c>
    </row>
    <row r="24" spans="1:26" ht="17" thickBot="1" x14ac:dyDescent="0.25">
      <c r="A24" s="213" t="s">
        <v>66</v>
      </c>
      <c r="B24" s="214"/>
      <c r="C24" s="214"/>
      <c r="D24" s="234">
        <f>'Executive Summary(Best)'!N24</f>
        <v>0.4644679611901617</v>
      </c>
      <c r="E24" s="248">
        <v>0.4</v>
      </c>
      <c r="F24" s="215">
        <f t="shared" si="1"/>
        <v>0.18578718447606468</v>
      </c>
      <c r="I24" s="213" t="s">
        <v>66</v>
      </c>
      <c r="J24" s="214"/>
      <c r="K24" s="214"/>
      <c r="L24" s="234">
        <f>Executive_Summary!N24</f>
        <v>-0.56760544692138359</v>
      </c>
      <c r="M24" s="248">
        <v>0.2</v>
      </c>
      <c r="N24" s="215">
        <f t="shared" si="2"/>
        <v>-0.11352108938427673</v>
      </c>
      <c r="Q24" s="213" t="s">
        <v>66</v>
      </c>
      <c r="R24" s="214"/>
      <c r="S24" s="214"/>
      <c r="T24" s="234">
        <f>'Executive_Summary(Worst)'!N24</f>
        <v>0.162838182307255</v>
      </c>
      <c r="U24" s="202">
        <v>0.4</v>
      </c>
      <c r="V24" s="215">
        <f t="shared" si="0"/>
        <v>6.5135272922901999E-2</v>
      </c>
      <c r="Y24" s="213" t="s">
        <v>66</v>
      </c>
      <c r="Z24" s="244">
        <f t="shared" si="3"/>
        <v>0.13740136801468994</v>
      </c>
    </row>
    <row r="25" spans="1:26" ht="17" thickBot="1" x14ac:dyDescent="0.25">
      <c r="A25" s="222" t="s">
        <v>68</v>
      </c>
      <c r="B25" s="223"/>
      <c r="C25" s="223"/>
      <c r="D25" s="235">
        <f>'Executive Summary(Best)'!N25</f>
        <v>0.67034204201430703</v>
      </c>
      <c r="E25" s="249">
        <v>0.4</v>
      </c>
      <c r="F25" s="219">
        <f t="shared" si="1"/>
        <v>0.26813681680572282</v>
      </c>
      <c r="I25" s="222" t="s">
        <v>68</v>
      </c>
      <c r="J25" s="223"/>
      <c r="K25" s="223"/>
      <c r="L25" s="235">
        <f>Executive_Summary!N25</f>
        <v>-0.36173136609723822</v>
      </c>
      <c r="M25" s="249">
        <v>0.2</v>
      </c>
      <c r="N25" s="219">
        <f t="shared" si="2"/>
        <v>-7.2346273219447643E-2</v>
      </c>
      <c r="Q25" s="222" t="s">
        <v>68</v>
      </c>
      <c r="R25" s="223"/>
      <c r="S25" s="223"/>
      <c r="T25" s="235">
        <f>'Executive_Summary(Worst)'!N25</f>
        <v>0.36871226313140032</v>
      </c>
      <c r="U25" s="218">
        <v>0.4</v>
      </c>
      <c r="V25" s="219">
        <f t="shared" si="0"/>
        <v>0.14748490525256014</v>
      </c>
      <c r="Y25" s="222" t="s">
        <v>68</v>
      </c>
      <c r="Z25" s="244">
        <f t="shared" si="3"/>
        <v>0.34327544883883532</v>
      </c>
    </row>
    <row r="26" spans="1:26" ht="17" thickBot="1" x14ac:dyDescent="0.25">
      <c r="E26" s="202"/>
      <c r="F26" s="202"/>
      <c r="M26" s="202"/>
      <c r="N26" s="202"/>
      <c r="U26" s="202"/>
      <c r="V26" s="202"/>
      <c r="Y26" s="246"/>
      <c r="Z26" s="244"/>
    </row>
    <row r="27" spans="1:26" ht="17" thickBot="1" x14ac:dyDescent="0.25">
      <c r="A27" s="230" t="s">
        <v>53</v>
      </c>
      <c r="B27" s="231"/>
      <c r="C27" s="231"/>
      <c r="D27" s="232" t="s">
        <v>87</v>
      </c>
      <c r="E27" s="211"/>
      <c r="F27" s="212"/>
      <c r="I27" s="230" t="s">
        <v>53</v>
      </c>
      <c r="J27" s="231"/>
      <c r="K27" s="231"/>
      <c r="L27" s="232" t="s">
        <v>87</v>
      </c>
      <c r="M27" s="211"/>
      <c r="N27" s="212"/>
      <c r="Q27" s="230" t="s">
        <v>53</v>
      </c>
      <c r="R27" s="231"/>
      <c r="S27" s="231"/>
      <c r="T27" s="232" t="s">
        <v>87</v>
      </c>
      <c r="U27" s="211"/>
      <c r="V27" s="212"/>
      <c r="Y27" s="230" t="s">
        <v>53</v>
      </c>
      <c r="Z27" s="244"/>
    </row>
    <row r="28" spans="1:26" ht="17" thickBot="1" x14ac:dyDescent="0.25">
      <c r="A28" s="227" t="s">
        <v>56</v>
      </c>
      <c r="B28" s="209"/>
      <c r="C28" s="209"/>
      <c r="D28" s="233">
        <f>'Executive Summary(Best)'!N28</f>
        <v>103802.62462802889</v>
      </c>
      <c r="E28" s="248">
        <v>0.4</v>
      </c>
      <c r="F28" s="229">
        <f t="shared" si="1"/>
        <v>41521.049851211559</v>
      </c>
      <c r="I28" s="227" t="s">
        <v>56</v>
      </c>
      <c r="J28" s="209"/>
      <c r="K28" s="209"/>
      <c r="L28" s="233">
        <f>Executive_Summary!N28</f>
        <v>-82536.903894858013</v>
      </c>
      <c r="M28" s="248">
        <v>0.2</v>
      </c>
      <c r="N28" s="229">
        <f t="shared" si="2"/>
        <v>-16507.380778971605</v>
      </c>
      <c r="Q28" s="227" t="s">
        <v>56</v>
      </c>
      <c r="R28" s="209"/>
      <c r="S28" s="209"/>
      <c r="T28" s="233">
        <f>'Executive_Summary(Worst)'!N28</f>
        <v>30902.548319199021</v>
      </c>
      <c r="U28" s="202">
        <v>0.4</v>
      </c>
      <c r="V28" s="229">
        <f t="shared" si="0"/>
        <v>12361.019327679609</v>
      </c>
      <c r="Y28" s="227" t="s">
        <v>56</v>
      </c>
      <c r="Z28" s="245">
        <f t="shared" si="3"/>
        <v>37374.688399919563</v>
      </c>
    </row>
    <row r="29" spans="1:26" ht="17" thickBot="1" x14ac:dyDescent="0.25">
      <c r="A29" s="213" t="s">
        <v>66</v>
      </c>
      <c r="B29" s="214"/>
      <c r="C29" s="214"/>
      <c r="D29" s="234">
        <f>'Executive Summary(Best)'!N29</f>
        <v>0.63747233557020988</v>
      </c>
      <c r="E29" s="248">
        <v>0.4</v>
      </c>
      <c r="F29" s="215">
        <f t="shared" si="1"/>
        <v>0.25498893422808394</v>
      </c>
      <c r="I29" s="213" t="s">
        <v>66</v>
      </c>
      <c r="J29" s="214"/>
      <c r="K29" s="214"/>
      <c r="L29" s="234">
        <f>Executive_Summary!N29</f>
        <v>-0.70516695341281355</v>
      </c>
      <c r="M29" s="248">
        <v>0.2</v>
      </c>
      <c r="N29" s="215">
        <f t="shared" si="2"/>
        <v>-0.14103339068256271</v>
      </c>
      <c r="Q29" s="213" t="s">
        <v>66</v>
      </c>
      <c r="R29" s="214"/>
      <c r="S29" s="214"/>
      <c r="T29" s="234">
        <f>'Executive_Summary(Worst)'!N29</f>
        <v>0.21434242950592</v>
      </c>
      <c r="U29" s="202">
        <v>0.4</v>
      </c>
      <c r="V29" s="215">
        <f t="shared" si="0"/>
        <v>8.5736971802368001E-2</v>
      </c>
      <c r="Y29" s="213" t="s">
        <v>66</v>
      </c>
      <c r="Z29" s="244">
        <f t="shared" si="3"/>
        <v>0.19969251534788923</v>
      </c>
    </row>
    <row r="30" spans="1:26" ht="17" thickBot="1" x14ac:dyDescent="0.25">
      <c r="A30" s="222" t="s">
        <v>68</v>
      </c>
      <c r="B30" s="223"/>
      <c r="C30" s="223"/>
      <c r="D30" s="235">
        <f>'Executive Summary(Best)'!N30</f>
        <v>0.90436751428246942</v>
      </c>
      <c r="E30" s="249">
        <v>0.4</v>
      </c>
      <c r="F30" s="219">
        <f t="shared" si="1"/>
        <v>0.36174700571298779</v>
      </c>
      <c r="I30" s="222" t="s">
        <v>68</v>
      </c>
      <c r="J30" s="223"/>
      <c r="K30" s="223"/>
      <c r="L30" s="235">
        <f>Executive_Summary!N30</f>
        <v>-0.43827177470055406</v>
      </c>
      <c r="M30" s="249">
        <v>0.2</v>
      </c>
      <c r="N30" s="219">
        <f t="shared" si="2"/>
        <v>-8.7654354940110812E-2</v>
      </c>
      <c r="Q30" s="222" t="s">
        <v>68</v>
      </c>
      <c r="R30" s="223"/>
      <c r="S30" s="223"/>
      <c r="T30" s="235">
        <f>'Executive_Summary(Worst)'!N30</f>
        <v>0.48123760821817946</v>
      </c>
      <c r="U30" s="218">
        <v>0.4</v>
      </c>
      <c r="V30" s="219">
        <f t="shared" si="0"/>
        <v>0.19249504328727179</v>
      </c>
      <c r="Y30" s="222" t="s">
        <v>68</v>
      </c>
      <c r="Z30" s="247">
        <f t="shared" si="3"/>
        <v>0.46658769406014877</v>
      </c>
    </row>
    <row r="35" spans="17:17" x14ac:dyDescent="0.2">
      <c r="Q35" s="250"/>
    </row>
  </sheetData>
  <mergeCells count="4">
    <mergeCell ref="Y2:Z2"/>
    <mergeCell ref="I2:N2"/>
    <mergeCell ref="A2:F2"/>
    <mergeCell ref="Q2:V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FBFBF"/>
  </sheetPr>
  <dimension ref="A1:Z1000"/>
  <sheetViews>
    <sheetView workbookViewId="0">
      <selection activeCell="H12" sqref="H12"/>
    </sheetView>
  </sheetViews>
  <sheetFormatPr baseColWidth="10" defaultColWidth="11.1640625" defaultRowHeight="15" customHeight="1" x14ac:dyDescent="0.2"/>
  <cols>
    <col min="1" max="1" width="31.33203125" customWidth="1"/>
    <col min="2" max="2" width="12.5" customWidth="1"/>
    <col min="3" max="3" width="10.5" customWidth="1"/>
    <col min="4" max="4" width="35" customWidth="1"/>
    <col min="5" max="5" width="12.5" customWidth="1"/>
    <col min="6" max="6" width="10.5" customWidth="1"/>
    <col min="7" max="7" width="33.83203125" customWidth="1"/>
    <col min="8" max="8" width="12.5" customWidth="1"/>
    <col min="9" max="26" width="10.5" customWidth="1"/>
  </cols>
  <sheetData>
    <row r="1" spans="1:26" ht="27" customHeight="1" x14ac:dyDescent="0.3">
      <c r="A1" s="258" t="s">
        <v>0</v>
      </c>
      <c r="B1" s="259"/>
      <c r="C1" s="259"/>
      <c r="D1" s="259"/>
      <c r="E1" s="259"/>
      <c r="F1" s="259"/>
      <c r="G1" s="259"/>
      <c r="H1" s="259"/>
      <c r="I1" s="1"/>
      <c r="J1" s="1"/>
      <c r="K1" s="1"/>
      <c r="L1" s="1"/>
      <c r="M1" s="1"/>
      <c r="N1" s="1"/>
      <c r="O1" s="1"/>
      <c r="P1" s="1"/>
      <c r="Q1" s="1"/>
      <c r="R1" s="1"/>
      <c r="S1" s="1"/>
      <c r="T1" s="1"/>
      <c r="U1" s="1"/>
      <c r="V1" s="1"/>
      <c r="W1" s="1"/>
      <c r="X1" s="1"/>
      <c r="Y1" s="1"/>
      <c r="Z1" s="1"/>
    </row>
    <row r="2" spans="1:26" ht="15.75" customHeight="1" x14ac:dyDescent="0.25">
      <c r="A2" s="260" t="s">
        <v>1</v>
      </c>
      <c r="B2" s="261"/>
      <c r="C2" s="2"/>
      <c r="D2" s="262" t="s">
        <v>2</v>
      </c>
      <c r="E2" s="261"/>
      <c r="F2" s="2"/>
      <c r="G2" s="263" t="s">
        <v>3</v>
      </c>
      <c r="H2" s="261"/>
      <c r="I2" s="2"/>
      <c r="J2" s="2"/>
      <c r="K2" s="2"/>
      <c r="L2" s="2"/>
      <c r="M2" s="2"/>
      <c r="N2" s="2"/>
      <c r="O2" s="2"/>
      <c r="P2" s="2"/>
      <c r="Q2" s="2"/>
      <c r="R2" s="2"/>
      <c r="S2" s="2"/>
      <c r="T2" s="2"/>
      <c r="U2" s="2"/>
      <c r="V2" s="2"/>
      <c r="W2" s="2"/>
      <c r="X2" s="2"/>
      <c r="Y2" s="2"/>
      <c r="Z2" s="2"/>
    </row>
    <row r="3" spans="1:26" ht="15.75" customHeight="1" x14ac:dyDescent="0.2">
      <c r="B3" s="3"/>
      <c r="E3" s="3"/>
      <c r="H3" s="3"/>
    </row>
    <row r="4" spans="1:26" ht="15.75" customHeight="1" x14ac:dyDescent="0.2">
      <c r="A4" s="4" t="s">
        <v>4</v>
      </c>
      <c r="B4" s="5"/>
      <c r="C4" s="6"/>
      <c r="D4" s="4" t="s">
        <v>4</v>
      </c>
      <c r="E4" s="5"/>
      <c r="F4" s="6"/>
      <c r="G4" s="4" t="s">
        <v>4</v>
      </c>
      <c r="H4" s="5"/>
      <c r="I4" s="6"/>
      <c r="J4" s="6"/>
      <c r="K4" s="6"/>
      <c r="L4" s="6"/>
      <c r="M4" s="6"/>
      <c r="N4" s="6"/>
      <c r="O4" s="6"/>
      <c r="P4" s="6"/>
      <c r="Q4" s="6"/>
      <c r="R4" s="6"/>
      <c r="S4" s="6"/>
      <c r="T4" s="6"/>
      <c r="U4" s="6"/>
      <c r="V4" s="6"/>
      <c r="W4" s="6"/>
      <c r="X4" s="6"/>
      <c r="Y4" s="6"/>
      <c r="Z4" s="6"/>
    </row>
    <row r="5" spans="1:26" ht="15.75" customHeight="1" x14ac:dyDescent="0.2">
      <c r="A5" s="7" t="s">
        <v>5</v>
      </c>
      <c r="B5" s="8">
        <v>20</v>
      </c>
      <c r="D5" s="7" t="s">
        <v>5</v>
      </c>
      <c r="E5" s="8">
        <v>20</v>
      </c>
      <c r="G5" s="7" t="s">
        <v>5</v>
      </c>
      <c r="H5" s="8">
        <v>20</v>
      </c>
    </row>
    <row r="6" spans="1:26" ht="15.75" customHeight="1" x14ac:dyDescent="0.2">
      <c r="A6" s="7" t="s">
        <v>6</v>
      </c>
      <c r="B6" s="8">
        <v>502119</v>
      </c>
      <c r="D6" s="7" t="s">
        <v>6</v>
      </c>
      <c r="E6" s="8">
        <v>502119</v>
      </c>
      <c r="G6" s="7" t="s">
        <v>6</v>
      </c>
      <c r="H6" s="8">
        <v>502119</v>
      </c>
    </row>
    <row r="7" spans="1:26" ht="15.75" customHeight="1" x14ac:dyDescent="0.2">
      <c r="A7" s="7" t="s">
        <v>7</v>
      </c>
      <c r="B7" s="9">
        <v>71205</v>
      </c>
      <c r="D7" s="7" t="s">
        <v>7</v>
      </c>
      <c r="E7" s="9">
        <v>71205</v>
      </c>
      <c r="G7" s="7" t="s">
        <v>7</v>
      </c>
      <c r="H7" s="9">
        <v>71205</v>
      </c>
    </row>
    <row r="8" spans="1:26" ht="15.75" customHeight="1" x14ac:dyDescent="0.2">
      <c r="A8" s="7" t="s">
        <v>8</v>
      </c>
      <c r="B8" s="9">
        <v>209965</v>
      </c>
      <c r="D8" s="7" t="s">
        <v>8</v>
      </c>
      <c r="E8" s="9">
        <v>209965</v>
      </c>
      <c r="G8" s="7" t="s">
        <v>8</v>
      </c>
      <c r="H8" s="9">
        <v>209965</v>
      </c>
    </row>
    <row r="9" spans="1:26" ht="15.75" customHeight="1" x14ac:dyDescent="0.2">
      <c r="B9" s="3"/>
      <c r="E9" s="3"/>
      <c r="H9" s="3"/>
    </row>
    <row r="10" spans="1:26" ht="15.75" customHeight="1" x14ac:dyDescent="0.2">
      <c r="A10" s="4" t="s">
        <v>9</v>
      </c>
      <c r="B10" s="10"/>
      <c r="C10" s="4"/>
      <c r="D10" s="4" t="s">
        <v>9</v>
      </c>
      <c r="E10" s="10"/>
      <c r="F10" s="4"/>
      <c r="G10" s="4" t="s">
        <v>9</v>
      </c>
      <c r="H10" s="10"/>
      <c r="I10" s="4"/>
      <c r="J10" s="4"/>
      <c r="K10" s="4"/>
      <c r="L10" s="4"/>
      <c r="M10" s="4"/>
      <c r="N10" s="4"/>
      <c r="O10" s="4"/>
      <c r="P10" s="4"/>
      <c r="Q10" s="4"/>
      <c r="R10" s="4"/>
      <c r="S10" s="4"/>
      <c r="T10" s="4"/>
      <c r="U10" s="4"/>
      <c r="V10" s="4"/>
      <c r="W10" s="4"/>
      <c r="X10" s="4"/>
      <c r="Y10" s="4"/>
      <c r="Z10" s="4"/>
    </row>
    <row r="11" spans="1:26" ht="15.75" customHeight="1" x14ac:dyDescent="0.2">
      <c r="A11" s="7" t="s">
        <v>10</v>
      </c>
      <c r="B11" s="9">
        <v>1025</v>
      </c>
      <c r="D11" s="7" t="s">
        <v>10</v>
      </c>
      <c r="E11" s="9">
        <v>916</v>
      </c>
      <c r="G11" s="7" t="s">
        <v>10</v>
      </c>
      <c r="H11" s="9">
        <v>915</v>
      </c>
    </row>
    <row r="12" spans="1:26" ht="15.75" customHeight="1" x14ac:dyDescent="0.2">
      <c r="A12" s="7" t="s">
        <v>11</v>
      </c>
      <c r="B12" s="8">
        <v>21199</v>
      </c>
      <c r="D12" s="7" t="s">
        <v>11</v>
      </c>
      <c r="E12" s="8">
        <v>21199</v>
      </c>
      <c r="G12" s="7" t="s">
        <v>11</v>
      </c>
      <c r="H12" s="8">
        <v>21199</v>
      </c>
    </row>
    <row r="13" spans="1:26" ht="15.75" customHeight="1" x14ac:dyDescent="0.2">
      <c r="A13" s="7" t="s">
        <v>12</v>
      </c>
      <c r="B13" s="8">
        <v>2044</v>
      </c>
      <c r="D13" s="7" t="s">
        <v>12</v>
      </c>
      <c r="E13" s="8">
        <v>2044</v>
      </c>
      <c r="G13" s="7" t="s">
        <v>12</v>
      </c>
      <c r="H13" s="8">
        <v>2044</v>
      </c>
    </row>
    <row r="14" spans="1:26" ht="15.75" customHeight="1" x14ac:dyDescent="0.2">
      <c r="A14" s="7" t="s">
        <v>13</v>
      </c>
      <c r="B14" s="8">
        <v>232</v>
      </c>
      <c r="D14" s="7" t="s">
        <v>13</v>
      </c>
      <c r="E14" s="8">
        <v>232</v>
      </c>
      <c r="G14" s="7" t="s">
        <v>13</v>
      </c>
      <c r="H14" s="8">
        <v>232</v>
      </c>
    </row>
    <row r="15" spans="1:26" ht="15.75" customHeight="1" x14ac:dyDescent="0.2">
      <c r="A15" s="7" t="s">
        <v>14</v>
      </c>
      <c r="B15" s="11">
        <v>5.1999999999999998E-2</v>
      </c>
      <c r="D15" s="7" t="s">
        <v>14</v>
      </c>
      <c r="E15" s="11">
        <v>5.1999999999999998E-2</v>
      </c>
      <c r="G15" s="7" t="s">
        <v>14</v>
      </c>
      <c r="H15" s="11">
        <v>5.1999999999999998E-2</v>
      </c>
    </row>
    <row r="16" spans="1:26" ht="15.75" customHeight="1" x14ac:dyDescent="0.2">
      <c r="A16" s="12" t="s">
        <v>15</v>
      </c>
      <c r="B16" s="13">
        <f>B15*((B12+B13)-B14)</f>
        <v>1196.5719999999999</v>
      </c>
      <c r="D16" s="12" t="s">
        <v>15</v>
      </c>
      <c r="E16" s="13">
        <f>E15*((E12+E13)-E14)</f>
        <v>1196.5719999999999</v>
      </c>
      <c r="G16" s="12" t="s">
        <v>15</v>
      </c>
      <c r="H16" s="13">
        <f>H15*((H12+H13)-H14)</f>
        <v>1196.5719999999999</v>
      </c>
    </row>
    <row r="17" spans="1:26" ht="15.75" customHeight="1" x14ac:dyDescent="0.2">
      <c r="B17" s="3"/>
      <c r="E17" s="3"/>
      <c r="H17" s="3"/>
    </row>
    <row r="18" spans="1:26" ht="15.75" customHeight="1" x14ac:dyDescent="0.2">
      <c r="A18" s="4" t="s">
        <v>16</v>
      </c>
      <c r="B18" s="10"/>
      <c r="C18" s="4"/>
      <c r="D18" s="4" t="s">
        <v>16</v>
      </c>
      <c r="E18" s="10"/>
      <c r="F18" s="4"/>
      <c r="G18" s="4" t="s">
        <v>16</v>
      </c>
      <c r="H18" s="10"/>
      <c r="I18" s="4"/>
      <c r="J18" s="4"/>
      <c r="K18" s="4"/>
      <c r="L18" s="4"/>
      <c r="M18" s="4"/>
      <c r="N18" s="4"/>
      <c r="O18" s="4"/>
      <c r="P18" s="4"/>
      <c r="Q18" s="4"/>
      <c r="R18" s="4"/>
      <c r="S18" s="4"/>
      <c r="T18" s="4"/>
      <c r="U18" s="4"/>
      <c r="V18" s="4"/>
      <c r="W18" s="4"/>
      <c r="X18" s="4"/>
      <c r="Y18" s="4"/>
      <c r="Z18" s="4"/>
    </row>
    <row r="19" spans="1:26" ht="15.75" customHeight="1" x14ac:dyDescent="0.2">
      <c r="A19" s="7" t="s">
        <v>17</v>
      </c>
      <c r="B19" s="11">
        <v>0.03</v>
      </c>
      <c r="D19" s="7" t="s">
        <v>17</v>
      </c>
      <c r="E19" s="11">
        <v>2.5000000000000001E-2</v>
      </c>
      <c r="G19" s="7" t="s">
        <v>17</v>
      </c>
      <c r="H19" s="11">
        <v>0.02</v>
      </c>
    </row>
    <row r="20" spans="1:26" ht="15.75" customHeight="1" x14ac:dyDescent="0.2">
      <c r="A20" s="7" t="s">
        <v>18</v>
      </c>
      <c r="B20" s="11">
        <v>0.7</v>
      </c>
      <c r="D20" s="7" t="s">
        <v>18</v>
      </c>
      <c r="E20" s="11">
        <v>0.7</v>
      </c>
      <c r="G20" s="7" t="s">
        <v>18</v>
      </c>
      <c r="H20" s="11">
        <v>0.7</v>
      </c>
    </row>
    <row r="21" spans="1:26" ht="15.75" customHeight="1" x14ac:dyDescent="0.2">
      <c r="A21" s="7" t="s">
        <v>19</v>
      </c>
      <c r="B21" s="8">
        <v>2.4</v>
      </c>
      <c r="D21" s="7" t="s">
        <v>19</v>
      </c>
      <c r="E21" s="8">
        <v>2.4</v>
      </c>
      <c r="G21" s="7" t="s">
        <v>19</v>
      </c>
      <c r="H21" s="8">
        <v>2.4</v>
      </c>
    </row>
    <row r="22" spans="1:26" ht="15.75" customHeight="1" x14ac:dyDescent="0.2">
      <c r="B22" s="3"/>
      <c r="E22" s="3"/>
      <c r="H22" s="3"/>
    </row>
    <row r="23" spans="1:26" ht="15.75" customHeight="1" x14ac:dyDescent="0.2">
      <c r="A23" s="14" t="s">
        <v>20</v>
      </c>
      <c r="B23" s="15"/>
      <c r="D23" s="14" t="s">
        <v>20</v>
      </c>
      <c r="E23" s="15"/>
      <c r="G23" s="14" t="s">
        <v>20</v>
      </c>
      <c r="H23" s="15"/>
    </row>
    <row r="24" spans="1:26" ht="15.75" customHeight="1" x14ac:dyDescent="0.2">
      <c r="A24" s="16" t="s">
        <v>21</v>
      </c>
      <c r="B24" s="13">
        <f>B6</f>
        <v>502119</v>
      </c>
      <c r="D24" s="16" t="s">
        <v>21</v>
      </c>
      <c r="E24" s="13">
        <f>E6</f>
        <v>502119</v>
      </c>
      <c r="G24" s="16" t="s">
        <v>21</v>
      </c>
      <c r="H24" s="13">
        <f>H6</f>
        <v>502119</v>
      </c>
    </row>
    <row r="25" spans="1:26" ht="15.75" customHeight="1" x14ac:dyDescent="0.2">
      <c r="A25" s="16" t="s">
        <v>17</v>
      </c>
      <c r="B25" s="17">
        <f>B19</f>
        <v>0.03</v>
      </c>
      <c r="D25" s="16" t="s">
        <v>17</v>
      </c>
      <c r="E25" s="17">
        <f>E19</f>
        <v>2.5000000000000001E-2</v>
      </c>
      <c r="G25" s="16" t="s">
        <v>17</v>
      </c>
      <c r="H25" s="17">
        <f>H19</f>
        <v>0.02</v>
      </c>
    </row>
    <row r="26" spans="1:26" ht="15.75" customHeight="1" x14ac:dyDescent="0.2">
      <c r="A26" s="16" t="s">
        <v>22</v>
      </c>
      <c r="B26" s="13">
        <f>(B24*B25)+B24</f>
        <v>517182.57</v>
      </c>
      <c r="D26" s="16" t="s">
        <v>22</v>
      </c>
      <c r="E26" s="13">
        <f>(E24*E25)+E24</f>
        <v>514671.97499999998</v>
      </c>
      <c r="G26" s="16" t="s">
        <v>22</v>
      </c>
      <c r="H26" s="13">
        <f>(H24*H25)+H24</f>
        <v>512161.38</v>
      </c>
    </row>
    <row r="27" spans="1:26" ht="15.75" customHeight="1" x14ac:dyDescent="0.2">
      <c r="A27" s="16" t="s">
        <v>23</v>
      </c>
      <c r="B27" s="13">
        <f>(B26-B24)/B21</f>
        <v>6276.4875000000029</v>
      </c>
      <c r="D27" s="16" t="s">
        <v>23</v>
      </c>
      <c r="E27" s="13">
        <f>(E26-E24)/E21</f>
        <v>5230.4062499999909</v>
      </c>
      <c r="G27" s="16" t="s">
        <v>23</v>
      </c>
      <c r="H27" s="13">
        <f>(H26-H24)/H21</f>
        <v>4184.3250000000025</v>
      </c>
    </row>
    <row r="28" spans="1:26" ht="15.75" customHeight="1" x14ac:dyDescent="0.2">
      <c r="A28" s="16" t="s">
        <v>24</v>
      </c>
      <c r="B28" s="13">
        <f>(B27*(1-B20))</f>
        <v>1882.9462500000011</v>
      </c>
      <c r="D28" s="16" t="s">
        <v>24</v>
      </c>
      <c r="E28" s="13">
        <f>(E27*(1-E20))</f>
        <v>1569.1218749999975</v>
      </c>
      <c r="G28" s="16" t="s">
        <v>24</v>
      </c>
      <c r="H28" s="13">
        <f>(H27*(1-H20))</f>
        <v>1255.297500000001</v>
      </c>
    </row>
    <row r="29" spans="1:26" ht="15.75" customHeight="1" x14ac:dyDescent="0.2">
      <c r="A29" s="16" t="s">
        <v>25</v>
      </c>
      <c r="B29" s="13">
        <f>B28-B16</f>
        <v>686.37425000000121</v>
      </c>
      <c r="D29" s="16" t="s">
        <v>25</v>
      </c>
      <c r="E29" s="13">
        <f>E28-E16</f>
        <v>372.54987499999766</v>
      </c>
      <c r="G29" s="16" t="s">
        <v>25</v>
      </c>
      <c r="H29" s="13">
        <f>H28-H16</f>
        <v>58.725500000001148</v>
      </c>
    </row>
    <row r="30" spans="1:26" ht="15.75" customHeight="1" x14ac:dyDescent="0.2">
      <c r="A30" s="16" t="s">
        <v>26</v>
      </c>
      <c r="B30" s="17">
        <f>(B28-B16)/B12</f>
        <v>3.2377671116562159E-2</v>
      </c>
      <c r="D30" s="16" t="s">
        <v>26</v>
      </c>
      <c r="E30" s="17">
        <f>(E28-E16)/E12</f>
        <v>1.757393627057869E-2</v>
      </c>
      <c r="G30" s="16" t="s">
        <v>26</v>
      </c>
      <c r="H30" s="17">
        <f>(H28-H16)/H12</f>
        <v>2.7702014245955539E-3</v>
      </c>
    </row>
    <row r="31" spans="1:26" ht="15.75" customHeight="1" x14ac:dyDescent="0.2">
      <c r="A31" s="18" t="s">
        <v>27</v>
      </c>
      <c r="B31" s="19">
        <f>B11/(B7/12)</f>
        <v>0.17274067832315146</v>
      </c>
      <c r="D31" s="18" t="s">
        <v>27</v>
      </c>
      <c r="E31" s="19">
        <f>E11/(E7/12)</f>
        <v>0.15437118179903098</v>
      </c>
      <c r="G31" s="18" t="s">
        <v>27</v>
      </c>
      <c r="H31" s="19">
        <f>H11/(H7/12)</f>
        <v>0.15420265430798399</v>
      </c>
    </row>
    <row r="32" spans="1:26" ht="15.75" customHeight="1" x14ac:dyDescent="0.2">
      <c r="B32" s="3"/>
      <c r="E32" s="3"/>
      <c r="H32" s="3"/>
    </row>
    <row r="33" spans="1:26" ht="15.75" customHeight="1" x14ac:dyDescent="0.2">
      <c r="B33" s="3"/>
      <c r="E33" s="3"/>
      <c r="H33" s="3"/>
    </row>
    <row r="34" spans="1:26" ht="15.75" customHeight="1" x14ac:dyDescent="0.2">
      <c r="A34" s="14" t="s">
        <v>28</v>
      </c>
      <c r="B34" s="20"/>
      <c r="C34" s="21"/>
      <c r="D34" s="14" t="s">
        <v>29</v>
      </c>
      <c r="E34" s="20"/>
      <c r="F34" s="21"/>
      <c r="G34" s="14" t="s">
        <v>29</v>
      </c>
      <c r="H34" s="20"/>
      <c r="I34" s="21"/>
      <c r="J34" s="21"/>
      <c r="K34" s="21"/>
      <c r="L34" s="21"/>
      <c r="M34" s="21"/>
      <c r="N34" s="21"/>
      <c r="O34" s="21"/>
      <c r="P34" s="21"/>
      <c r="Q34" s="21"/>
      <c r="R34" s="21"/>
      <c r="S34" s="21"/>
      <c r="T34" s="21"/>
      <c r="U34" s="21"/>
      <c r="V34" s="21"/>
      <c r="W34" s="21"/>
      <c r="X34" s="21"/>
      <c r="Y34" s="21"/>
      <c r="Z34" s="21"/>
    </row>
    <row r="35" spans="1:26" ht="15.75" customHeight="1" x14ac:dyDescent="0.2">
      <c r="A35" s="22" t="s">
        <v>30</v>
      </c>
      <c r="B35" s="23">
        <v>4.2000000000000003E-2</v>
      </c>
      <c r="D35" s="22" t="s">
        <v>31</v>
      </c>
      <c r="E35" s="23">
        <v>0.02</v>
      </c>
      <c r="G35" s="22" t="s">
        <v>32</v>
      </c>
      <c r="H35" s="23">
        <v>0.02</v>
      </c>
    </row>
    <row r="36" spans="1:26" ht="15.75" customHeight="1" x14ac:dyDescent="0.2">
      <c r="A36" s="24" t="s">
        <v>33</v>
      </c>
      <c r="B36" s="25">
        <v>2.1999999999999999E-2</v>
      </c>
      <c r="D36" s="24" t="s">
        <v>34</v>
      </c>
      <c r="E36" s="25">
        <v>2.1999999999999999E-2</v>
      </c>
      <c r="G36" s="24" t="s">
        <v>35</v>
      </c>
      <c r="H36" s="25">
        <v>2.5000000000000001E-2</v>
      </c>
    </row>
    <row r="37" spans="1:26" ht="15.75" customHeight="1" x14ac:dyDescent="0.2">
      <c r="B37" s="3"/>
      <c r="E37" s="3"/>
      <c r="H37" s="3"/>
    </row>
    <row r="38" spans="1:26" ht="15.75" customHeight="1" x14ac:dyDescent="0.2">
      <c r="B38" s="3"/>
      <c r="E38" s="3"/>
      <c r="H38" s="3"/>
    </row>
    <row r="39" spans="1:26" ht="15.75" customHeight="1" x14ac:dyDescent="0.2">
      <c r="B39" s="3"/>
      <c r="E39" s="3"/>
      <c r="H39" s="3"/>
    </row>
    <row r="40" spans="1:26" ht="15.75" customHeight="1" x14ac:dyDescent="0.2">
      <c r="B40" s="3"/>
      <c r="E40" s="3"/>
      <c r="H40" s="3"/>
    </row>
    <row r="41" spans="1:26" ht="15.75" customHeight="1" x14ac:dyDescent="0.2">
      <c r="B41" s="3"/>
      <c r="E41" s="3"/>
      <c r="H41" s="3"/>
    </row>
    <row r="42" spans="1:26" ht="15.75" customHeight="1" x14ac:dyDescent="0.2">
      <c r="B42" s="3"/>
      <c r="E42" s="3"/>
      <c r="H42" s="3"/>
    </row>
    <row r="43" spans="1:26" ht="15.75" customHeight="1" x14ac:dyDescent="0.2">
      <c r="B43" s="3"/>
      <c r="E43" s="3"/>
      <c r="H43" s="3"/>
    </row>
    <row r="44" spans="1:26" ht="15.75" customHeight="1" x14ac:dyDescent="0.2">
      <c r="B44" s="3"/>
      <c r="E44" s="3"/>
      <c r="H44" s="3"/>
    </row>
    <row r="45" spans="1:26" ht="15.75" customHeight="1" x14ac:dyDescent="0.2">
      <c r="B45" s="3"/>
      <c r="E45" s="3"/>
      <c r="H45" s="3"/>
    </row>
    <row r="46" spans="1:26" ht="15.75" customHeight="1" x14ac:dyDescent="0.2">
      <c r="B46" s="3"/>
      <c r="E46" s="3"/>
      <c r="H46" s="3"/>
    </row>
    <row r="47" spans="1:26" ht="15.75" customHeight="1" x14ac:dyDescent="0.2">
      <c r="B47" s="3"/>
      <c r="E47" s="3"/>
      <c r="H47" s="3"/>
    </row>
    <row r="48" spans="1:26" ht="15.75" customHeight="1" x14ac:dyDescent="0.2">
      <c r="B48" s="3"/>
      <c r="E48" s="3"/>
      <c r="H48" s="3"/>
    </row>
    <row r="49" spans="2:8" ht="15.75" customHeight="1" x14ac:dyDescent="0.2">
      <c r="B49" s="3"/>
      <c r="E49" s="3"/>
      <c r="H49" s="3"/>
    </row>
    <row r="50" spans="2:8" ht="15.75" customHeight="1" x14ac:dyDescent="0.2">
      <c r="B50" s="3"/>
      <c r="E50" s="3"/>
      <c r="H50" s="3"/>
    </row>
    <row r="51" spans="2:8" ht="15.75" customHeight="1" x14ac:dyDescent="0.2">
      <c r="B51" s="3"/>
      <c r="E51" s="3"/>
      <c r="H51" s="3"/>
    </row>
    <row r="52" spans="2:8" ht="15.75" customHeight="1" x14ac:dyDescent="0.2">
      <c r="B52" s="3"/>
      <c r="E52" s="3"/>
      <c r="H52" s="3"/>
    </row>
    <row r="53" spans="2:8" ht="15.75" customHeight="1" x14ac:dyDescent="0.2">
      <c r="B53" s="3"/>
      <c r="E53" s="3"/>
      <c r="H53" s="3"/>
    </row>
    <row r="54" spans="2:8" ht="15.75" customHeight="1" x14ac:dyDescent="0.2">
      <c r="B54" s="3"/>
      <c r="E54" s="3"/>
      <c r="H54" s="3"/>
    </row>
    <row r="55" spans="2:8" ht="15.75" customHeight="1" x14ac:dyDescent="0.2">
      <c r="B55" s="3"/>
      <c r="E55" s="3"/>
      <c r="H55" s="3"/>
    </row>
    <row r="56" spans="2:8" ht="15.75" customHeight="1" x14ac:dyDescent="0.2">
      <c r="B56" s="3"/>
      <c r="E56" s="3"/>
      <c r="H56" s="3"/>
    </row>
    <row r="57" spans="2:8" ht="15.75" customHeight="1" x14ac:dyDescent="0.2">
      <c r="B57" s="3"/>
      <c r="E57" s="3"/>
      <c r="H57" s="3"/>
    </row>
    <row r="58" spans="2:8" ht="15.75" customHeight="1" x14ac:dyDescent="0.2">
      <c r="B58" s="3"/>
      <c r="E58" s="3"/>
      <c r="H58" s="3"/>
    </row>
    <row r="59" spans="2:8" ht="15.75" customHeight="1" x14ac:dyDescent="0.2">
      <c r="B59" s="3"/>
      <c r="E59" s="3"/>
      <c r="H59" s="3"/>
    </row>
    <row r="60" spans="2:8" ht="15.75" customHeight="1" x14ac:dyDescent="0.2">
      <c r="B60" s="3"/>
      <c r="E60" s="3"/>
      <c r="H60" s="3"/>
    </row>
    <row r="61" spans="2:8" ht="15.75" customHeight="1" x14ac:dyDescent="0.2">
      <c r="B61" s="3"/>
      <c r="E61" s="3"/>
      <c r="H61" s="3"/>
    </row>
    <row r="62" spans="2:8" ht="15.75" customHeight="1" x14ac:dyDescent="0.2">
      <c r="B62" s="3"/>
      <c r="E62" s="3"/>
      <c r="H62" s="3"/>
    </row>
    <row r="63" spans="2:8" ht="15.75" customHeight="1" x14ac:dyDescent="0.2">
      <c r="B63" s="3"/>
      <c r="E63" s="3"/>
      <c r="H63" s="3"/>
    </row>
    <row r="64" spans="2:8" ht="15.75" customHeight="1" x14ac:dyDescent="0.2">
      <c r="B64" s="3"/>
      <c r="E64" s="3"/>
      <c r="H64" s="3"/>
    </row>
    <row r="65" spans="2:8" ht="15.75" customHeight="1" x14ac:dyDescent="0.2">
      <c r="B65" s="3"/>
      <c r="E65" s="3"/>
      <c r="H65" s="3"/>
    </row>
    <row r="66" spans="2:8" ht="15.75" customHeight="1" x14ac:dyDescent="0.2">
      <c r="B66" s="3"/>
      <c r="E66" s="3"/>
      <c r="H66" s="3"/>
    </row>
    <row r="67" spans="2:8" ht="15.75" customHeight="1" x14ac:dyDescent="0.2">
      <c r="B67" s="3"/>
      <c r="E67" s="3"/>
      <c r="H67" s="3"/>
    </row>
    <row r="68" spans="2:8" ht="15.75" customHeight="1" x14ac:dyDescent="0.2">
      <c r="B68" s="3"/>
      <c r="E68" s="3"/>
      <c r="H68" s="3"/>
    </row>
    <row r="69" spans="2:8" ht="15.75" customHeight="1" x14ac:dyDescent="0.2">
      <c r="B69" s="3"/>
      <c r="E69" s="3"/>
      <c r="H69" s="3"/>
    </row>
    <row r="70" spans="2:8" ht="15.75" customHeight="1" x14ac:dyDescent="0.2">
      <c r="B70" s="3"/>
      <c r="E70" s="3"/>
      <c r="H70" s="3"/>
    </row>
    <row r="71" spans="2:8" ht="15.75" customHeight="1" x14ac:dyDescent="0.2">
      <c r="B71" s="3"/>
      <c r="E71" s="3"/>
      <c r="H71" s="3"/>
    </row>
    <row r="72" spans="2:8" ht="15.75" customHeight="1" x14ac:dyDescent="0.2">
      <c r="B72" s="3"/>
      <c r="E72" s="3"/>
      <c r="H72" s="3"/>
    </row>
    <row r="73" spans="2:8" ht="15.75" customHeight="1" x14ac:dyDescent="0.2">
      <c r="B73" s="3"/>
      <c r="E73" s="3"/>
      <c r="H73" s="3"/>
    </row>
    <row r="74" spans="2:8" ht="15.75" customHeight="1" x14ac:dyDescent="0.2">
      <c r="B74" s="3"/>
      <c r="E74" s="3"/>
      <c r="H74" s="3"/>
    </row>
    <row r="75" spans="2:8" ht="15.75" customHeight="1" x14ac:dyDescent="0.2">
      <c r="B75" s="3"/>
      <c r="E75" s="3"/>
      <c r="H75" s="3"/>
    </row>
    <row r="76" spans="2:8" ht="15.75" customHeight="1" x14ac:dyDescent="0.2">
      <c r="B76" s="3"/>
      <c r="E76" s="3"/>
      <c r="H76" s="3"/>
    </row>
    <row r="77" spans="2:8" ht="15.75" customHeight="1" x14ac:dyDescent="0.2">
      <c r="B77" s="3"/>
      <c r="E77" s="3"/>
      <c r="H77" s="3"/>
    </row>
    <row r="78" spans="2:8" ht="15.75" customHeight="1" x14ac:dyDescent="0.2">
      <c r="B78" s="3"/>
      <c r="E78" s="3"/>
      <c r="H78" s="3"/>
    </row>
    <row r="79" spans="2:8" ht="15.75" customHeight="1" x14ac:dyDescent="0.2">
      <c r="B79" s="3"/>
      <c r="E79" s="3"/>
      <c r="H79" s="3"/>
    </row>
    <row r="80" spans="2:8" ht="15.75" customHeight="1" x14ac:dyDescent="0.2">
      <c r="B80" s="3"/>
      <c r="E80" s="3"/>
      <c r="H80" s="3"/>
    </row>
    <row r="81" spans="2:8" ht="15.75" customHeight="1" x14ac:dyDescent="0.2">
      <c r="B81" s="3"/>
      <c r="E81" s="3"/>
      <c r="H81" s="3"/>
    </row>
    <row r="82" spans="2:8" ht="15.75" customHeight="1" x14ac:dyDescent="0.2">
      <c r="B82" s="3"/>
      <c r="E82" s="3"/>
      <c r="H82" s="3"/>
    </row>
    <row r="83" spans="2:8" ht="15.75" customHeight="1" x14ac:dyDescent="0.2">
      <c r="B83" s="3"/>
      <c r="E83" s="3"/>
      <c r="H83" s="3"/>
    </row>
    <row r="84" spans="2:8" ht="15.75" customHeight="1" x14ac:dyDescent="0.2">
      <c r="B84" s="3"/>
      <c r="E84" s="3"/>
      <c r="H84" s="3"/>
    </row>
    <row r="85" spans="2:8" ht="15.75" customHeight="1" x14ac:dyDescent="0.2">
      <c r="B85" s="3"/>
      <c r="E85" s="3"/>
      <c r="H85" s="3"/>
    </row>
    <row r="86" spans="2:8" ht="15.75" customHeight="1" x14ac:dyDescent="0.2">
      <c r="B86" s="3"/>
      <c r="E86" s="3"/>
      <c r="H86" s="3"/>
    </row>
    <row r="87" spans="2:8" ht="15.75" customHeight="1" x14ac:dyDescent="0.2">
      <c r="B87" s="3"/>
      <c r="E87" s="3"/>
      <c r="H87" s="3"/>
    </row>
    <row r="88" spans="2:8" ht="15.75" customHeight="1" x14ac:dyDescent="0.2">
      <c r="B88" s="3"/>
      <c r="E88" s="3"/>
      <c r="H88" s="3"/>
    </row>
    <row r="89" spans="2:8" ht="15.75" customHeight="1" x14ac:dyDescent="0.2">
      <c r="B89" s="3"/>
      <c r="E89" s="3"/>
      <c r="H89" s="3"/>
    </row>
    <row r="90" spans="2:8" ht="15.75" customHeight="1" x14ac:dyDescent="0.2">
      <c r="B90" s="3"/>
      <c r="E90" s="3"/>
      <c r="H90" s="3"/>
    </row>
    <row r="91" spans="2:8" ht="15.75" customHeight="1" x14ac:dyDescent="0.2">
      <c r="B91" s="3"/>
      <c r="E91" s="3"/>
      <c r="H91" s="3"/>
    </row>
    <row r="92" spans="2:8" ht="15.75" customHeight="1" x14ac:dyDescent="0.2">
      <c r="B92" s="3"/>
      <c r="E92" s="3"/>
      <c r="H92" s="3"/>
    </row>
    <row r="93" spans="2:8" ht="15.75" customHeight="1" x14ac:dyDescent="0.2">
      <c r="B93" s="3"/>
      <c r="E93" s="3"/>
      <c r="H93" s="3"/>
    </row>
    <row r="94" spans="2:8" ht="15.75" customHeight="1" x14ac:dyDescent="0.2">
      <c r="B94" s="3"/>
      <c r="E94" s="3"/>
      <c r="H94" s="3"/>
    </row>
    <row r="95" spans="2:8" ht="15.75" customHeight="1" x14ac:dyDescent="0.2">
      <c r="B95" s="3"/>
      <c r="E95" s="3"/>
      <c r="H95" s="3"/>
    </row>
    <row r="96" spans="2:8" ht="15.75" customHeight="1" x14ac:dyDescent="0.2">
      <c r="B96" s="3"/>
      <c r="E96" s="3"/>
      <c r="H96" s="3"/>
    </row>
    <row r="97" spans="2:8" ht="15.75" customHeight="1" x14ac:dyDescent="0.2">
      <c r="B97" s="3"/>
      <c r="E97" s="3"/>
      <c r="H97" s="3"/>
    </row>
    <row r="98" spans="2:8" ht="15.75" customHeight="1" x14ac:dyDescent="0.2">
      <c r="B98" s="3"/>
      <c r="E98" s="3"/>
      <c r="H98" s="3"/>
    </row>
    <row r="99" spans="2:8" ht="15.75" customHeight="1" x14ac:dyDescent="0.2">
      <c r="B99" s="3"/>
      <c r="E99" s="3"/>
      <c r="H99" s="3"/>
    </row>
    <row r="100" spans="2:8" ht="15.75" customHeight="1" x14ac:dyDescent="0.2">
      <c r="B100" s="3"/>
      <c r="E100" s="3"/>
      <c r="H100" s="3"/>
    </row>
    <row r="101" spans="2:8" ht="15.75" customHeight="1" x14ac:dyDescent="0.2">
      <c r="B101" s="3"/>
      <c r="E101" s="3"/>
      <c r="H101" s="3"/>
    </row>
    <row r="102" spans="2:8" ht="15.75" customHeight="1" x14ac:dyDescent="0.2">
      <c r="B102" s="3"/>
      <c r="E102" s="3"/>
      <c r="H102" s="3"/>
    </row>
    <row r="103" spans="2:8" ht="15.75" customHeight="1" x14ac:dyDescent="0.2">
      <c r="B103" s="3"/>
      <c r="E103" s="3"/>
      <c r="H103" s="3"/>
    </row>
    <row r="104" spans="2:8" ht="15.75" customHeight="1" x14ac:dyDescent="0.2">
      <c r="B104" s="3"/>
      <c r="E104" s="3"/>
      <c r="H104" s="3"/>
    </row>
    <row r="105" spans="2:8" ht="15.75" customHeight="1" x14ac:dyDescent="0.2">
      <c r="B105" s="3"/>
      <c r="E105" s="3"/>
      <c r="H105" s="3"/>
    </row>
    <row r="106" spans="2:8" ht="15.75" customHeight="1" x14ac:dyDescent="0.2">
      <c r="B106" s="3"/>
      <c r="E106" s="3"/>
      <c r="H106" s="3"/>
    </row>
    <row r="107" spans="2:8" ht="15.75" customHeight="1" x14ac:dyDescent="0.2">
      <c r="B107" s="3"/>
      <c r="E107" s="3"/>
      <c r="H107" s="3"/>
    </row>
    <row r="108" spans="2:8" ht="15.75" customHeight="1" x14ac:dyDescent="0.2">
      <c r="B108" s="3"/>
      <c r="E108" s="3"/>
      <c r="H108" s="3"/>
    </row>
    <row r="109" spans="2:8" ht="15.75" customHeight="1" x14ac:dyDescent="0.2">
      <c r="B109" s="3"/>
      <c r="E109" s="3"/>
      <c r="H109" s="3"/>
    </row>
    <row r="110" spans="2:8" ht="15.75" customHeight="1" x14ac:dyDescent="0.2">
      <c r="B110" s="3"/>
      <c r="E110" s="3"/>
      <c r="H110" s="3"/>
    </row>
    <row r="111" spans="2:8" ht="15.75" customHeight="1" x14ac:dyDescent="0.2">
      <c r="B111" s="3"/>
      <c r="E111" s="3"/>
      <c r="H111" s="3"/>
    </row>
    <row r="112" spans="2:8" ht="15.75" customHeight="1" x14ac:dyDescent="0.2">
      <c r="B112" s="3"/>
      <c r="E112" s="3"/>
      <c r="H112" s="3"/>
    </row>
    <row r="113" spans="2:8" ht="15.75" customHeight="1" x14ac:dyDescent="0.2">
      <c r="B113" s="3"/>
      <c r="E113" s="3"/>
      <c r="H113" s="3"/>
    </row>
    <row r="114" spans="2:8" ht="15.75" customHeight="1" x14ac:dyDescent="0.2">
      <c r="B114" s="3"/>
      <c r="E114" s="3"/>
      <c r="H114" s="3"/>
    </row>
    <row r="115" spans="2:8" ht="15.75" customHeight="1" x14ac:dyDescent="0.2">
      <c r="B115" s="3"/>
      <c r="E115" s="3"/>
      <c r="H115" s="3"/>
    </row>
    <row r="116" spans="2:8" ht="15.75" customHeight="1" x14ac:dyDescent="0.2">
      <c r="B116" s="3"/>
      <c r="E116" s="3"/>
      <c r="H116" s="3"/>
    </row>
    <row r="117" spans="2:8" ht="15.75" customHeight="1" x14ac:dyDescent="0.2">
      <c r="B117" s="3"/>
      <c r="E117" s="3"/>
      <c r="H117" s="3"/>
    </row>
    <row r="118" spans="2:8" ht="15.75" customHeight="1" x14ac:dyDescent="0.2">
      <c r="B118" s="3"/>
      <c r="E118" s="3"/>
      <c r="H118" s="3"/>
    </row>
    <row r="119" spans="2:8" ht="15.75" customHeight="1" x14ac:dyDescent="0.2">
      <c r="B119" s="3"/>
      <c r="E119" s="3"/>
      <c r="H119" s="3"/>
    </row>
    <row r="120" spans="2:8" ht="15.75" customHeight="1" x14ac:dyDescent="0.2">
      <c r="B120" s="3"/>
      <c r="E120" s="3"/>
      <c r="H120" s="3"/>
    </row>
    <row r="121" spans="2:8" ht="15.75" customHeight="1" x14ac:dyDescent="0.2">
      <c r="B121" s="3"/>
      <c r="E121" s="3"/>
      <c r="H121" s="3"/>
    </row>
    <row r="122" spans="2:8" ht="15.75" customHeight="1" x14ac:dyDescent="0.2">
      <c r="B122" s="3"/>
      <c r="E122" s="3"/>
      <c r="H122" s="3"/>
    </row>
    <row r="123" spans="2:8" ht="15.75" customHeight="1" x14ac:dyDescent="0.2">
      <c r="B123" s="3"/>
      <c r="E123" s="3"/>
      <c r="H123" s="3"/>
    </row>
    <row r="124" spans="2:8" ht="15.75" customHeight="1" x14ac:dyDescent="0.2">
      <c r="B124" s="3"/>
      <c r="E124" s="3"/>
      <c r="H124" s="3"/>
    </row>
    <row r="125" spans="2:8" ht="15.75" customHeight="1" x14ac:dyDescent="0.2">
      <c r="B125" s="3"/>
      <c r="E125" s="3"/>
      <c r="H125" s="3"/>
    </row>
    <row r="126" spans="2:8" ht="15.75" customHeight="1" x14ac:dyDescent="0.2">
      <c r="B126" s="3"/>
      <c r="E126" s="3"/>
      <c r="H126" s="3"/>
    </row>
    <row r="127" spans="2:8" ht="15.75" customHeight="1" x14ac:dyDescent="0.2">
      <c r="B127" s="3"/>
      <c r="E127" s="3"/>
      <c r="H127" s="3"/>
    </row>
    <row r="128" spans="2:8" ht="15.75" customHeight="1" x14ac:dyDescent="0.2">
      <c r="B128" s="3"/>
      <c r="E128" s="3"/>
      <c r="H128" s="3"/>
    </row>
    <row r="129" spans="2:8" ht="15.75" customHeight="1" x14ac:dyDescent="0.2">
      <c r="B129" s="3"/>
      <c r="E129" s="3"/>
      <c r="H129" s="3"/>
    </row>
    <row r="130" spans="2:8" ht="15.75" customHeight="1" x14ac:dyDescent="0.2">
      <c r="B130" s="3"/>
      <c r="E130" s="3"/>
      <c r="H130" s="3"/>
    </row>
    <row r="131" spans="2:8" ht="15.75" customHeight="1" x14ac:dyDescent="0.2">
      <c r="B131" s="3"/>
      <c r="E131" s="3"/>
      <c r="H131" s="3"/>
    </row>
    <row r="132" spans="2:8" ht="15.75" customHeight="1" x14ac:dyDescent="0.2">
      <c r="B132" s="3"/>
      <c r="E132" s="3"/>
      <c r="H132" s="3"/>
    </row>
    <row r="133" spans="2:8" ht="15.75" customHeight="1" x14ac:dyDescent="0.2">
      <c r="B133" s="3"/>
      <c r="E133" s="3"/>
      <c r="H133" s="3"/>
    </row>
    <row r="134" spans="2:8" ht="15.75" customHeight="1" x14ac:dyDescent="0.2">
      <c r="B134" s="3"/>
      <c r="E134" s="3"/>
      <c r="H134" s="3"/>
    </row>
    <row r="135" spans="2:8" ht="15.75" customHeight="1" x14ac:dyDescent="0.2">
      <c r="B135" s="3"/>
      <c r="E135" s="3"/>
      <c r="H135" s="3"/>
    </row>
    <row r="136" spans="2:8" ht="15.75" customHeight="1" x14ac:dyDescent="0.2">
      <c r="B136" s="3"/>
      <c r="E136" s="3"/>
      <c r="H136" s="3"/>
    </row>
    <row r="137" spans="2:8" ht="15.75" customHeight="1" x14ac:dyDescent="0.2">
      <c r="B137" s="3"/>
      <c r="E137" s="3"/>
      <c r="H137" s="3"/>
    </row>
    <row r="138" spans="2:8" ht="15.75" customHeight="1" x14ac:dyDescent="0.2">
      <c r="B138" s="3"/>
      <c r="E138" s="3"/>
      <c r="H138" s="3"/>
    </row>
    <row r="139" spans="2:8" ht="15.75" customHeight="1" x14ac:dyDescent="0.2">
      <c r="B139" s="3"/>
      <c r="E139" s="3"/>
      <c r="H139" s="3"/>
    </row>
    <row r="140" spans="2:8" ht="15.75" customHeight="1" x14ac:dyDescent="0.2">
      <c r="B140" s="3"/>
      <c r="E140" s="3"/>
      <c r="H140" s="3"/>
    </row>
    <row r="141" spans="2:8" ht="15.75" customHeight="1" x14ac:dyDescent="0.2">
      <c r="B141" s="3"/>
      <c r="E141" s="3"/>
      <c r="H141" s="3"/>
    </row>
    <row r="142" spans="2:8" ht="15.75" customHeight="1" x14ac:dyDescent="0.2">
      <c r="B142" s="3"/>
      <c r="E142" s="3"/>
      <c r="H142" s="3"/>
    </row>
    <row r="143" spans="2:8" ht="15.75" customHeight="1" x14ac:dyDescent="0.2">
      <c r="B143" s="3"/>
      <c r="E143" s="3"/>
      <c r="H143" s="3"/>
    </row>
    <row r="144" spans="2:8" ht="15.75" customHeight="1" x14ac:dyDescent="0.2">
      <c r="B144" s="3"/>
      <c r="E144" s="3"/>
      <c r="H144" s="3"/>
    </row>
    <row r="145" spans="2:8" ht="15.75" customHeight="1" x14ac:dyDescent="0.2">
      <c r="B145" s="3"/>
      <c r="E145" s="3"/>
      <c r="H145" s="3"/>
    </row>
    <row r="146" spans="2:8" ht="15.75" customHeight="1" x14ac:dyDescent="0.2">
      <c r="B146" s="3"/>
      <c r="E146" s="3"/>
      <c r="H146" s="3"/>
    </row>
    <row r="147" spans="2:8" ht="15.75" customHeight="1" x14ac:dyDescent="0.2">
      <c r="B147" s="3"/>
      <c r="E147" s="3"/>
      <c r="H147" s="3"/>
    </row>
    <row r="148" spans="2:8" ht="15.75" customHeight="1" x14ac:dyDescent="0.2">
      <c r="B148" s="3"/>
      <c r="E148" s="3"/>
      <c r="H148" s="3"/>
    </row>
    <row r="149" spans="2:8" ht="15.75" customHeight="1" x14ac:dyDescent="0.2">
      <c r="B149" s="3"/>
      <c r="E149" s="3"/>
      <c r="H149" s="3"/>
    </row>
    <row r="150" spans="2:8" ht="15.75" customHeight="1" x14ac:dyDescent="0.2">
      <c r="B150" s="3"/>
      <c r="E150" s="3"/>
      <c r="H150" s="3"/>
    </row>
    <row r="151" spans="2:8" ht="15.75" customHeight="1" x14ac:dyDescent="0.2">
      <c r="B151" s="3"/>
      <c r="E151" s="3"/>
      <c r="H151" s="3"/>
    </row>
    <row r="152" spans="2:8" ht="15.75" customHeight="1" x14ac:dyDescent="0.2">
      <c r="B152" s="3"/>
      <c r="E152" s="3"/>
      <c r="H152" s="3"/>
    </row>
    <row r="153" spans="2:8" ht="15.75" customHeight="1" x14ac:dyDescent="0.2">
      <c r="B153" s="3"/>
      <c r="E153" s="3"/>
      <c r="H153" s="3"/>
    </row>
    <row r="154" spans="2:8" ht="15.75" customHeight="1" x14ac:dyDescent="0.2">
      <c r="B154" s="3"/>
      <c r="E154" s="3"/>
      <c r="H154" s="3"/>
    </row>
    <row r="155" spans="2:8" ht="15.75" customHeight="1" x14ac:dyDescent="0.2">
      <c r="B155" s="3"/>
      <c r="E155" s="3"/>
      <c r="H155" s="3"/>
    </row>
    <row r="156" spans="2:8" ht="15.75" customHeight="1" x14ac:dyDescent="0.2">
      <c r="B156" s="3"/>
      <c r="E156" s="3"/>
      <c r="H156" s="3"/>
    </row>
    <row r="157" spans="2:8" ht="15.75" customHeight="1" x14ac:dyDescent="0.2">
      <c r="B157" s="3"/>
      <c r="E157" s="3"/>
      <c r="H157" s="3"/>
    </row>
    <row r="158" spans="2:8" ht="15.75" customHeight="1" x14ac:dyDescent="0.2">
      <c r="B158" s="3"/>
      <c r="E158" s="3"/>
      <c r="H158" s="3"/>
    </row>
    <row r="159" spans="2:8" ht="15.75" customHeight="1" x14ac:dyDescent="0.2">
      <c r="B159" s="3"/>
      <c r="E159" s="3"/>
      <c r="H159" s="3"/>
    </row>
    <row r="160" spans="2:8" ht="15.75" customHeight="1" x14ac:dyDescent="0.2">
      <c r="B160" s="3"/>
      <c r="E160" s="3"/>
      <c r="H160" s="3"/>
    </row>
    <row r="161" spans="2:8" ht="15.75" customHeight="1" x14ac:dyDescent="0.2">
      <c r="B161" s="3"/>
      <c r="E161" s="3"/>
      <c r="H161" s="3"/>
    </row>
    <row r="162" spans="2:8" ht="15.75" customHeight="1" x14ac:dyDescent="0.2">
      <c r="B162" s="3"/>
      <c r="E162" s="3"/>
      <c r="H162" s="3"/>
    </row>
    <row r="163" spans="2:8" ht="15.75" customHeight="1" x14ac:dyDescent="0.2">
      <c r="B163" s="3"/>
      <c r="E163" s="3"/>
      <c r="H163" s="3"/>
    </row>
    <row r="164" spans="2:8" ht="15.75" customHeight="1" x14ac:dyDescent="0.2">
      <c r="B164" s="3"/>
      <c r="E164" s="3"/>
      <c r="H164" s="3"/>
    </row>
    <row r="165" spans="2:8" ht="15.75" customHeight="1" x14ac:dyDescent="0.2">
      <c r="B165" s="3"/>
      <c r="E165" s="3"/>
      <c r="H165" s="3"/>
    </row>
    <row r="166" spans="2:8" ht="15.75" customHeight="1" x14ac:dyDescent="0.2">
      <c r="B166" s="3"/>
      <c r="E166" s="3"/>
      <c r="H166" s="3"/>
    </row>
    <row r="167" spans="2:8" ht="15.75" customHeight="1" x14ac:dyDescent="0.2">
      <c r="B167" s="3"/>
      <c r="E167" s="3"/>
      <c r="H167" s="3"/>
    </row>
    <row r="168" spans="2:8" ht="15.75" customHeight="1" x14ac:dyDescent="0.2">
      <c r="B168" s="3"/>
      <c r="E168" s="3"/>
      <c r="H168" s="3"/>
    </row>
    <row r="169" spans="2:8" ht="15.75" customHeight="1" x14ac:dyDescent="0.2">
      <c r="B169" s="3"/>
      <c r="E169" s="3"/>
      <c r="H169" s="3"/>
    </row>
    <row r="170" spans="2:8" ht="15.75" customHeight="1" x14ac:dyDescent="0.2">
      <c r="B170" s="3"/>
      <c r="E170" s="3"/>
      <c r="H170" s="3"/>
    </row>
    <row r="171" spans="2:8" ht="15.75" customHeight="1" x14ac:dyDescent="0.2">
      <c r="B171" s="3"/>
      <c r="E171" s="3"/>
      <c r="H171" s="3"/>
    </row>
    <row r="172" spans="2:8" ht="15.75" customHeight="1" x14ac:dyDescent="0.2">
      <c r="B172" s="3"/>
      <c r="E172" s="3"/>
      <c r="H172" s="3"/>
    </row>
    <row r="173" spans="2:8" ht="15.75" customHeight="1" x14ac:dyDescent="0.2">
      <c r="B173" s="3"/>
      <c r="E173" s="3"/>
      <c r="H173" s="3"/>
    </row>
    <row r="174" spans="2:8" ht="15.75" customHeight="1" x14ac:dyDescent="0.2">
      <c r="B174" s="3"/>
      <c r="E174" s="3"/>
      <c r="H174" s="3"/>
    </row>
    <row r="175" spans="2:8" ht="15.75" customHeight="1" x14ac:dyDescent="0.2">
      <c r="B175" s="3"/>
      <c r="E175" s="3"/>
      <c r="H175" s="3"/>
    </row>
    <row r="176" spans="2:8" ht="15.75" customHeight="1" x14ac:dyDescent="0.2">
      <c r="B176" s="3"/>
      <c r="E176" s="3"/>
      <c r="H176" s="3"/>
    </row>
    <row r="177" spans="2:8" ht="15.75" customHeight="1" x14ac:dyDescent="0.2">
      <c r="B177" s="3"/>
      <c r="E177" s="3"/>
      <c r="H177" s="3"/>
    </row>
    <row r="178" spans="2:8" ht="15.75" customHeight="1" x14ac:dyDescent="0.2">
      <c r="B178" s="3"/>
      <c r="E178" s="3"/>
      <c r="H178" s="3"/>
    </row>
    <row r="179" spans="2:8" ht="15.75" customHeight="1" x14ac:dyDescent="0.2">
      <c r="B179" s="3"/>
      <c r="E179" s="3"/>
      <c r="H179" s="3"/>
    </row>
    <row r="180" spans="2:8" ht="15.75" customHeight="1" x14ac:dyDescent="0.2">
      <c r="B180" s="3"/>
      <c r="E180" s="3"/>
      <c r="H180" s="3"/>
    </row>
    <row r="181" spans="2:8" ht="15.75" customHeight="1" x14ac:dyDescent="0.2">
      <c r="B181" s="3"/>
      <c r="E181" s="3"/>
      <c r="H181" s="3"/>
    </row>
    <row r="182" spans="2:8" ht="15.75" customHeight="1" x14ac:dyDescent="0.2">
      <c r="B182" s="3"/>
      <c r="E182" s="3"/>
      <c r="H182" s="3"/>
    </row>
    <row r="183" spans="2:8" ht="15.75" customHeight="1" x14ac:dyDescent="0.2">
      <c r="B183" s="3"/>
      <c r="E183" s="3"/>
      <c r="H183" s="3"/>
    </row>
    <row r="184" spans="2:8" ht="15.75" customHeight="1" x14ac:dyDescent="0.2">
      <c r="B184" s="3"/>
      <c r="E184" s="3"/>
      <c r="H184" s="3"/>
    </row>
    <row r="185" spans="2:8" ht="15.75" customHeight="1" x14ac:dyDescent="0.2">
      <c r="B185" s="3"/>
      <c r="E185" s="3"/>
      <c r="H185" s="3"/>
    </row>
    <row r="186" spans="2:8" ht="15.75" customHeight="1" x14ac:dyDescent="0.2">
      <c r="B186" s="3"/>
      <c r="E186" s="3"/>
      <c r="H186" s="3"/>
    </row>
    <row r="187" spans="2:8" ht="15.75" customHeight="1" x14ac:dyDescent="0.2">
      <c r="B187" s="3"/>
      <c r="E187" s="3"/>
      <c r="H187" s="3"/>
    </row>
    <row r="188" spans="2:8" ht="15.75" customHeight="1" x14ac:dyDescent="0.2">
      <c r="B188" s="3"/>
      <c r="E188" s="3"/>
      <c r="H188" s="3"/>
    </row>
    <row r="189" spans="2:8" ht="15.75" customHeight="1" x14ac:dyDescent="0.2">
      <c r="B189" s="3"/>
      <c r="E189" s="3"/>
      <c r="H189" s="3"/>
    </row>
    <row r="190" spans="2:8" ht="15.75" customHeight="1" x14ac:dyDescent="0.2">
      <c r="B190" s="3"/>
      <c r="E190" s="3"/>
      <c r="H190" s="3"/>
    </row>
    <row r="191" spans="2:8" ht="15.75" customHeight="1" x14ac:dyDescent="0.2">
      <c r="B191" s="3"/>
      <c r="E191" s="3"/>
      <c r="H191" s="3"/>
    </row>
    <row r="192" spans="2:8" ht="15.75" customHeight="1" x14ac:dyDescent="0.2">
      <c r="B192" s="3"/>
      <c r="E192" s="3"/>
      <c r="H192" s="3"/>
    </row>
    <row r="193" spans="2:8" ht="15.75" customHeight="1" x14ac:dyDescent="0.2">
      <c r="B193" s="3"/>
      <c r="E193" s="3"/>
      <c r="H193" s="3"/>
    </row>
    <row r="194" spans="2:8" ht="15.75" customHeight="1" x14ac:dyDescent="0.2">
      <c r="B194" s="3"/>
      <c r="E194" s="3"/>
      <c r="H194" s="3"/>
    </row>
    <row r="195" spans="2:8" ht="15.75" customHeight="1" x14ac:dyDescent="0.2">
      <c r="B195" s="3"/>
      <c r="E195" s="3"/>
      <c r="H195" s="3"/>
    </row>
    <row r="196" spans="2:8" ht="15.75" customHeight="1" x14ac:dyDescent="0.2">
      <c r="B196" s="3"/>
      <c r="E196" s="3"/>
      <c r="H196" s="3"/>
    </row>
    <row r="197" spans="2:8" ht="15.75" customHeight="1" x14ac:dyDescent="0.2">
      <c r="B197" s="3"/>
      <c r="E197" s="3"/>
      <c r="H197" s="3"/>
    </row>
    <row r="198" spans="2:8" ht="15.75" customHeight="1" x14ac:dyDescent="0.2">
      <c r="B198" s="3"/>
      <c r="E198" s="3"/>
      <c r="H198" s="3"/>
    </row>
    <row r="199" spans="2:8" ht="15.75" customHeight="1" x14ac:dyDescent="0.2">
      <c r="B199" s="3"/>
      <c r="E199" s="3"/>
      <c r="H199" s="3"/>
    </row>
    <row r="200" spans="2:8" ht="15.75" customHeight="1" x14ac:dyDescent="0.2">
      <c r="B200" s="3"/>
      <c r="E200" s="3"/>
      <c r="H200" s="3"/>
    </row>
    <row r="201" spans="2:8" ht="15.75" customHeight="1" x14ac:dyDescent="0.2">
      <c r="B201" s="3"/>
      <c r="E201" s="3"/>
      <c r="H201" s="3"/>
    </row>
    <row r="202" spans="2:8" ht="15.75" customHeight="1" x14ac:dyDescent="0.2">
      <c r="B202" s="3"/>
      <c r="E202" s="3"/>
      <c r="H202" s="3"/>
    </row>
    <row r="203" spans="2:8" ht="15.75" customHeight="1" x14ac:dyDescent="0.2">
      <c r="B203" s="3"/>
      <c r="E203" s="3"/>
      <c r="H203" s="3"/>
    </row>
    <row r="204" spans="2:8" ht="15.75" customHeight="1" x14ac:dyDescent="0.2">
      <c r="B204" s="3"/>
      <c r="E204" s="3"/>
      <c r="H204" s="3"/>
    </row>
    <row r="205" spans="2:8" ht="15.75" customHeight="1" x14ac:dyDescent="0.2">
      <c r="B205" s="3"/>
      <c r="E205" s="3"/>
      <c r="H205" s="3"/>
    </row>
    <row r="206" spans="2:8" ht="15.75" customHeight="1" x14ac:dyDescent="0.2">
      <c r="B206" s="3"/>
      <c r="E206" s="3"/>
      <c r="H206" s="3"/>
    </row>
    <row r="207" spans="2:8" ht="15.75" customHeight="1" x14ac:dyDescent="0.2">
      <c r="B207" s="3"/>
      <c r="E207" s="3"/>
      <c r="H207" s="3"/>
    </row>
    <row r="208" spans="2:8" ht="15.75" customHeight="1" x14ac:dyDescent="0.2">
      <c r="B208" s="3"/>
      <c r="E208" s="3"/>
      <c r="H208" s="3"/>
    </row>
    <row r="209" spans="2:8" ht="15.75" customHeight="1" x14ac:dyDescent="0.2">
      <c r="B209" s="3"/>
      <c r="E209" s="3"/>
      <c r="H209" s="3"/>
    </row>
    <row r="210" spans="2:8" ht="15.75" customHeight="1" x14ac:dyDescent="0.2">
      <c r="B210" s="3"/>
      <c r="E210" s="3"/>
      <c r="H210" s="3"/>
    </row>
    <row r="211" spans="2:8" ht="15.75" customHeight="1" x14ac:dyDescent="0.2">
      <c r="B211" s="3"/>
      <c r="E211" s="3"/>
      <c r="H211" s="3"/>
    </row>
    <row r="212" spans="2:8" ht="15.75" customHeight="1" x14ac:dyDescent="0.2">
      <c r="B212" s="3"/>
      <c r="E212" s="3"/>
      <c r="H212" s="3"/>
    </row>
    <row r="213" spans="2:8" ht="15.75" customHeight="1" x14ac:dyDescent="0.2">
      <c r="B213" s="3"/>
      <c r="E213" s="3"/>
      <c r="H213" s="3"/>
    </row>
    <row r="214" spans="2:8" ht="15.75" customHeight="1" x14ac:dyDescent="0.2">
      <c r="B214" s="3"/>
      <c r="E214" s="3"/>
      <c r="H214" s="3"/>
    </row>
    <row r="215" spans="2:8" ht="15.75" customHeight="1" x14ac:dyDescent="0.2">
      <c r="B215" s="3"/>
      <c r="E215" s="3"/>
      <c r="H215" s="3"/>
    </row>
    <row r="216" spans="2:8" ht="15.75" customHeight="1" x14ac:dyDescent="0.2">
      <c r="B216" s="3"/>
      <c r="E216" s="3"/>
      <c r="H216" s="3"/>
    </row>
    <row r="217" spans="2:8" ht="15.75" customHeight="1" x14ac:dyDescent="0.2">
      <c r="B217" s="3"/>
      <c r="E217" s="3"/>
      <c r="H217" s="3"/>
    </row>
    <row r="218" spans="2:8" ht="15.75" customHeight="1" x14ac:dyDescent="0.2">
      <c r="B218" s="3"/>
      <c r="E218" s="3"/>
      <c r="H218" s="3"/>
    </row>
    <row r="219" spans="2:8" ht="15.75" customHeight="1" x14ac:dyDescent="0.2">
      <c r="B219" s="3"/>
      <c r="E219" s="3"/>
      <c r="H219" s="3"/>
    </row>
    <row r="220" spans="2:8" ht="15.75" customHeight="1" x14ac:dyDescent="0.2">
      <c r="B220" s="3"/>
      <c r="E220" s="3"/>
      <c r="H220" s="3"/>
    </row>
    <row r="221" spans="2:8" ht="15.75" customHeight="1" x14ac:dyDescent="0.2">
      <c r="B221" s="3"/>
      <c r="E221" s="3"/>
      <c r="H221" s="3"/>
    </row>
    <row r="222" spans="2:8" ht="15.75" customHeight="1" x14ac:dyDescent="0.2">
      <c r="B222" s="3"/>
      <c r="E222" s="3"/>
      <c r="H222" s="3"/>
    </row>
    <row r="223" spans="2:8" ht="15.75" customHeight="1" x14ac:dyDescent="0.2">
      <c r="B223" s="3"/>
      <c r="E223" s="3"/>
      <c r="H223" s="3"/>
    </row>
    <row r="224" spans="2:8" ht="15.75" customHeight="1" x14ac:dyDescent="0.2">
      <c r="B224" s="3"/>
      <c r="E224" s="3"/>
      <c r="H224" s="3"/>
    </row>
    <row r="225" spans="2:8" ht="15.75" customHeight="1" x14ac:dyDescent="0.2">
      <c r="B225" s="3"/>
      <c r="E225" s="3"/>
      <c r="H225" s="3"/>
    </row>
    <row r="226" spans="2:8" ht="15.75" customHeight="1" x14ac:dyDescent="0.2">
      <c r="B226" s="3"/>
      <c r="E226" s="3"/>
      <c r="H226" s="3"/>
    </row>
    <row r="227" spans="2:8" ht="15.75" customHeight="1" x14ac:dyDescent="0.2">
      <c r="B227" s="3"/>
      <c r="E227" s="3"/>
      <c r="H227" s="3"/>
    </row>
    <row r="228" spans="2:8" ht="15.75" customHeight="1" x14ac:dyDescent="0.2">
      <c r="B228" s="3"/>
      <c r="E228" s="3"/>
      <c r="H228" s="3"/>
    </row>
    <row r="229" spans="2:8" ht="15.75" customHeight="1" x14ac:dyDescent="0.2">
      <c r="B229" s="3"/>
      <c r="E229" s="3"/>
      <c r="H229" s="3"/>
    </row>
    <row r="230" spans="2:8" ht="15.75" customHeight="1" x14ac:dyDescent="0.2">
      <c r="B230" s="3"/>
      <c r="E230" s="3"/>
      <c r="H230" s="3"/>
    </row>
    <row r="231" spans="2:8" ht="15.75" customHeight="1" x14ac:dyDescent="0.2">
      <c r="B231" s="3"/>
      <c r="E231" s="3"/>
      <c r="H231" s="3"/>
    </row>
    <row r="232" spans="2:8" ht="15.75" customHeight="1" x14ac:dyDescent="0.2">
      <c r="B232" s="3"/>
      <c r="E232" s="3"/>
      <c r="H232" s="3"/>
    </row>
    <row r="233" spans="2:8" ht="15.75" customHeight="1" x14ac:dyDescent="0.2">
      <c r="B233" s="3"/>
      <c r="E233" s="3"/>
      <c r="H233" s="3"/>
    </row>
    <row r="234" spans="2:8" ht="15.75" customHeight="1" x14ac:dyDescent="0.2">
      <c r="B234" s="3"/>
      <c r="E234" s="3"/>
      <c r="H234" s="3"/>
    </row>
    <row r="235" spans="2:8" ht="15.75" customHeight="1" x14ac:dyDescent="0.2">
      <c r="B235" s="3"/>
      <c r="E235" s="3"/>
      <c r="H235" s="3"/>
    </row>
    <row r="236" spans="2:8" ht="15.75" customHeight="1" x14ac:dyDescent="0.2">
      <c r="B236" s="3"/>
      <c r="E236" s="3"/>
      <c r="H236" s="3"/>
    </row>
    <row r="237" spans="2:8" ht="15.75" customHeight="1" x14ac:dyDescent="0.2">
      <c r="B237" s="3"/>
      <c r="E237" s="3"/>
      <c r="H237" s="3"/>
    </row>
    <row r="238" spans="2:8" ht="15.75" customHeight="1" x14ac:dyDescent="0.2">
      <c r="B238" s="3"/>
      <c r="E238" s="3"/>
      <c r="H238" s="3"/>
    </row>
    <row r="239" spans="2:8" ht="15.75" customHeight="1" x14ac:dyDescent="0.2">
      <c r="B239" s="3"/>
      <c r="E239" s="3"/>
      <c r="H239" s="3"/>
    </row>
    <row r="240" spans="2:8" ht="15.75" customHeight="1" x14ac:dyDescent="0.2">
      <c r="B240" s="3"/>
      <c r="E240" s="3"/>
      <c r="H240" s="3"/>
    </row>
    <row r="241" spans="2:8" ht="15.75" customHeight="1" x14ac:dyDescent="0.2">
      <c r="B241" s="3"/>
      <c r="E241" s="3"/>
      <c r="H241" s="3"/>
    </row>
    <row r="242" spans="2:8" ht="15.75" customHeight="1" x14ac:dyDescent="0.2">
      <c r="B242" s="3"/>
      <c r="E242" s="3"/>
      <c r="H242" s="3"/>
    </row>
    <row r="243" spans="2:8" ht="15.75" customHeight="1" x14ac:dyDescent="0.2">
      <c r="B243" s="3"/>
      <c r="E243" s="3"/>
      <c r="H243" s="3"/>
    </row>
    <row r="244" spans="2:8" ht="15.75" customHeight="1" x14ac:dyDescent="0.2">
      <c r="B244" s="3"/>
      <c r="E244" s="3"/>
      <c r="H244" s="3"/>
    </row>
    <row r="245" spans="2:8" ht="15.75" customHeight="1" x14ac:dyDescent="0.2">
      <c r="B245" s="3"/>
      <c r="E245" s="3"/>
      <c r="H245" s="3"/>
    </row>
    <row r="246" spans="2:8" ht="15.75" customHeight="1" x14ac:dyDescent="0.2">
      <c r="B246" s="3"/>
      <c r="E246" s="3"/>
      <c r="H246" s="3"/>
    </row>
    <row r="247" spans="2:8" ht="15.75" customHeight="1" x14ac:dyDescent="0.2">
      <c r="B247" s="3"/>
      <c r="E247" s="3"/>
      <c r="H247" s="3"/>
    </row>
    <row r="248" spans="2:8" ht="15.75" customHeight="1" x14ac:dyDescent="0.2">
      <c r="B248" s="3"/>
      <c r="E248" s="3"/>
      <c r="H248" s="3"/>
    </row>
    <row r="249" spans="2:8" ht="15.75" customHeight="1" x14ac:dyDescent="0.2">
      <c r="B249" s="3"/>
      <c r="E249" s="3"/>
      <c r="H249" s="3"/>
    </row>
    <row r="250" spans="2:8" ht="15.75" customHeight="1" x14ac:dyDescent="0.2">
      <c r="B250" s="3"/>
      <c r="E250" s="3"/>
      <c r="H250" s="3"/>
    </row>
    <row r="251" spans="2:8" ht="15.75" customHeight="1" x14ac:dyDescent="0.2">
      <c r="B251" s="3"/>
      <c r="E251" s="3"/>
      <c r="H251" s="3"/>
    </row>
    <row r="252" spans="2:8" ht="15.75" customHeight="1" x14ac:dyDescent="0.2">
      <c r="B252" s="3"/>
      <c r="E252" s="3"/>
      <c r="H252" s="3"/>
    </row>
    <row r="253" spans="2:8" ht="15.75" customHeight="1" x14ac:dyDescent="0.2">
      <c r="B253" s="3"/>
      <c r="E253" s="3"/>
      <c r="H253" s="3"/>
    </row>
    <row r="254" spans="2:8" ht="15.75" customHeight="1" x14ac:dyDescent="0.2">
      <c r="B254" s="3"/>
      <c r="E254" s="3"/>
      <c r="H254" s="3"/>
    </row>
    <row r="255" spans="2:8" ht="15.75" customHeight="1" x14ac:dyDescent="0.2">
      <c r="B255" s="3"/>
      <c r="E255" s="3"/>
      <c r="H255" s="3"/>
    </row>
    <row r="256" spans="2:8" ht="15.75" customHeight="1" x14ac:dyDescent="0.2">
      <c r="B256" s="3"/>
      <c r="E256" s="3"/>
      <c r="H256" s="3"/>
    </row>
    <row r="257" spans="2:8" ht="15.75" customHeight="1" x14ac:dyDescent="0.2">
      <c r="B257" s="3"/>
      <c r="E257" s="3"/>
      <c r="H257" s="3"/>
    </row>
    <row r="258" spans="2:8" ht="15.75" customHeight="1" x14ac:dyDescent="0.2">
      <c r="B258" s="3"/>
      <c r="E258" s="3"/>
      <c r="H258" s="3"/>
    </row>
    <row r="259" spans="2:8" ht="15.75" customHeight="1" x14ac:dyDescent="0.2">
      <c r="B259" s="3"/>
      <c r="E259" s="3"/>
      <c r="H259" s="3"/>
    </row>
    <row r="260" spans="2:8" ht="15.75" customHeight="1" x14ac:dyDescent="0.2">
      <c r="B260" s="3"/>
      <c r="E260" s="3"/>
      <c r="H260" s="3"/>
    </row>
    <row r="261" spans="2:8" ht="15.75" customHeight="1" x14ac:dyDescent="0.2">
      <c r="B261" s="3"/>
      <c r="E261" s="3"/>
      <c r="H261" s="3"/>
    </row>
    <row r="262" spans="2:8" ht="15.75" customHeight="1" x14ac:dyDescent="0.2">
      <c r="B262" s="3"/>
      <c r="E262" s="3"/>
      <c r="H262" s="3"/>
    </row>
    <row r="263" spans="2:8" ht="15.75" customHeight="1" x14ac:dyDescent="0.2">
      <c r="B263" s="3"/>
      <c r="E263" s="3"/>
      <c r="H263" s="3"/>
    </row>
    <row r="264" spans="2:8" ht="15.75" customHeight="1" x14ac:dyDescent="0.2">
      <c r="B264" s="3"/>
      <c r="E264" s="3"/>
      <c r="H264" s="3"/>
    </row>
    <row r="265" spans="2:8" ht="15.75" customHeight="1" x14ac:dyDescent="0.2">
      <c r="B265" s="3"/>
      <c r="E265" s="3"/>
      <c r="H265" s="3"/>
    </row>
    <row r="266" spans="2:8" ht="15.75" customHeight="1" x14ac:dyDescent="0.2">
      <c r="B266" s="3"/>
      <c r="E266" s="3"/>
      <c r="H266" s="3"/>
    </row>
    <row r="267" spans="2:8" ht="15.75" customHeight="1" x14ac:dyDescent="0.2">
      <c r="B267" s="3"/>
      <c r="E267" s="3"/>
      <c r="H267" s="3"/>
    </row>
    <row r="268" spans="2:8" ht="15.75" customHeight="1" x14ac:dyDescent="0.2">
      <c r="B268" s="3"/>
      <c r="E268" s="3"/>
      <c r="H268" s="3"/>
    </row>
    <row r="269" spans="2:8" ht="15.75" customHeight="1" x14ac:dyDescent="0.2">
      <c r="B269" s="3"/>
      <c r="E269" s="3"/>
      <c r="H269" s="3"/>
    </row>
    <row r="270" spans="2:8" ht="15.75" customHeight="1" x14ac:dyDescent="0.2">
      <c r="B270" s="3"/>
      <c r="E270" s="3"/>
      <c r="H270" s="3"/>
    </row>
    <row r="271" spans="2:8" ht="15.75" customHeight="1" x14ac:dyDescent="0.2">
      <c r="B271" s="3"/>
      <c r="E271" s="3"/>
      <c r="H271" s="3"/>
    </row>
    <row r="272" spans="2:8" ht="15.75" customHeight="1" x14ac:dyDescent="0.2">
      <c r="B272" s="3"/>
      <c r="E272" s="3"/>
      <c r="H272" s="3"/>
    </row>
    <row r="273" spans="2:8" ht="15.75" customHeight="1" x14ac:dyDescent="0.2">
      <c r="B273" s="3"/>
      <c r="E273" s="3"/>
      <c r="H273" s="3"/>
    </row>
    <row r="274" spans="2:8" ht="15.75" customHeight="1" x14ac:dyDescent="0.2">
      <c r="B274" s="3"/>
      <c r="E274" s="3"/>
      <c r="H274" s="3"/>
    </row>
    <row r="275" spans="2:8" ht="15.75" customHeight="1" x14ac:dyDescent="0.2">
      <c r="B275" s="3"/>
      <c r="E275" s="3"/>
      <c r="H275" s="3"/>
    </row>
    <row r="276" spans="2:8" ht="15.75" customHeight="1" x14ac:dyDescent="0.2">
      <c r="B276" s="3"/>
      <c r="E276" s="3"/>
      <c r="H276" s="3"/>
    </row>
    <row r="277" spans="2:8" ht="15.75" customHeight="1" x14ac:dyDescent="0.2">
      <c r="B277" s="3"/>
      <c r="E277" s="3"/>
      <c r="H277" s="3"/>
    </row>
    <row r="278" spans="2:8" ht="15.75" customHeight="1" x14ac:dyDescent="0.2">
      <c r="B278" s="3"/>
      <c r="E278" s="3"/>
      <c r="H278" s="3"/>
    </row>
    <row r="279" spans="2:8" ht="15.75" customHeight="1" x14ac:dyDescent="0.2">
      <c r="B279" s="3"/>
      <c r="E279" s="3"/>
      <c r="H279" s="3"/>
    </row>
    <row r="280" spans="2:8" ht="15.75" customHeight="1" x14ac:dyDescent="0.2">
      <c r="B280" s="3"/>
      <c r="E280" s="3"/>
      <c r="H280" s="3"/>
    </row>
    <row r="281" spans="2:8" ht="15.75" customHeight="1" x14ac:dyDescent="0.2">
      <c r="B281" s="3"/>
      <c r="E281" s="3"/>
      <c r="H281" s="3"/>
    </row>
    <row r="282" spans="2:8" ht="15.75" customHeight="1" x14ac:dyDescent="0.2">
      <c r="B282" s="3"/>
      <c r="E282" s="3"/>
      <c r="H282" s="3"/>
    </row>
    <row r="283" spans="2:8" ht="15.75" customHeight="1" x14ac:dyDescent="0.2">
      <c r="B283" s="3"/>
      <c r="E283" s="3"/>
      <c r="H283" s="3"/>
    </row>
    <row r="284" spans="2:8" ht="15.75" customHeight="1" x14ac:dyDescent="0.2">
      <c r="B284" s="3"/>
      <c r="E284" s="3"/>
      <c r="H284" s="3"/>
    </row>
    <row r="285" spans="2:8" ht="15.75" customHeight="1" x14ac:dyDescent="0.2">
      <c r="B285" s="3"/>
      <c r="E285" s="3"/>
      <c r="H285" s="3"/>
    </row>
    <row r="286" spans="2:8" ht="15.75" customHeight="1" x14ac:dyDescent="0.2">
      <c r="B286" s="3"/>
      <c r="E286" s="3"/>
      <c r="H286" s="3"/>
    </row>
    <row r="287" spans="2:8" ht="15.75" customHeight="1" x14ac:dyDescent="0.2">
      <c r="B287" s="3"/>
      <c r="E287" s="3"/>
      <c r="H287" s="3"/>
    </row>
    <row r="288" spans="2:8" ht="15.75" customHeight="1" x14ac:dyDescent="0.2">
      <c r="B288" s="3"/>
      <c r="E288" s="3"/>
      <c r="H288" s="3"/>
    </row>
    <row r="289" spans="2:8" ht="15.75" customHeight="1" x14ac:dyDescent="0.2">
      <c r="B289" s="3"/>
      <c r="E289" s="3"/>
      <c r="H289" s="3"/>
    </row>
    <row r="290" spans="2:8" ht="15.75" customHeight="1" x14ac:dyDescent="0.2">
      <c r="B290" s="3"/>
      <c r="E290" s="3"/>
      <c r="H290" s="3"/>
    </row>
    <row r="291" spans="2:8" ht="15.75" customHeight="1" x14ac:dyDescent="0.2">
      <c r="B291" s="3"/>
      <c r="E291" s="3"/>
      <c r="H291" s="3"/>
    </row>
    <row r="292" spans="2:8" ht="15.75" customHeight="1" x14ac:dyDescent="0.2">
      <c r="B292" s="3"/>
      <c r="E292" s="3"/>
      <c r="H292" s="3"/>
    </row>
    <row r="293" spans="2:8" ht="15.75" customHeight="1" x14ac:dyDescent="0.2">
      <c r="B293" s="3"/>
      <c r="E293" s="3"/>
      <c r="H293" s="3"/>
    </row>
    <row r="294" spans="2:8" ht="15.75" customHeight="1" x14ac:dyDescent="0.2">
      <c r="B294" s="3"/>
      <c r="E294" s="3"/>
      <c r="H294" s="3"/>
    </row>
    <row r="295" spans="2:8" ht="15.75" customHeight="1" x14ac:dyDescent="0.2">
      <c r="B295" s="3"/>
      <c r="E295" s="3"/>
      <c r="H295" s="3"/>
    </row>
    <row r="296" spans="2:8" ht="15.75" customHeight="1" x14ac:dyDescent="0.2">
      <c r="B296" s="3"/>
      <c r="E296" s="3"/>
      <c r="H296" s="3"/>
    </row>
    <row r="297" spans="2:8" ht="15.75" customHeight="1" x14ac:dyDescent="0.2">
      <c r="B297" s="3"/>
      <c r="E297" s="3"/>
      <c r="H297" s="3"/>
    </row>
    <row r="298" spans="2:8" ht="15.75" customHeight="1" x14ac:dyDescent="0.2">
      <c r="B298" s="3"/>
      <c r="E298" s="3"/>
      <c r="H298" s="3"/>
    </row>
    <row r="299" spans="2:8" ht="15.75" customHeight="1" x14ac:dyDescent="0.2">
      <c r="B299" s="3"/>
      <c r="E299" s="3"/>
      <c r="H299" s="3"/>
    </row>
    <row r="300" spans="2:8" ht="15.75" customHeight="1" x14ac:dyDescent="0.2">
      <c r="B300" s="3"/>
      <c r="E300" s="3"/>
      <c r="H300" s="3"/>
    </row>
    <row r="301" spans="2:8" ht="15.75" customHeight="1" x14ac:dyDescent="0.2">
      <c r="B301" s="3"/>
      <c r="E301" s="3"/>
      <c r="H301" s="3"/>
    </row>
    <row r="302" spans="2:8" ht="15.75" customHeight="1" x14ac:dyDescent="0.2">
      <c r="B302" s="3"/>
      <c r="E302" s="3"/>
      <c r="H302" s="3"/>
    </row>
    <row r="303" spans="2:8" ht="15.75" customHeight="1" x14ac:dyDescent="0.2">
      <c r="B303" s="3"/>
      <c r="E303" s="3"/>
      <c r="H303" s="3"/>
    </row>
    <row r="304" spans="2:8" ht="15.75" customHeight="1" x14ac:dyDescent="0.2">
      <c r="B304" s="3"/>
      <c r="E304" s="3"/>
      <c r="H304" s="3"/>
    </row>
    <row r="305" spans="2:8" ht="15.75" customHeight="1" x14ac:dyDescent="0.2">
      <c r="B305" s="3"/>
      <c r="E305" s="3"/>
      <c r="H305" s="3"/>
    </row>
    <row r="306" spans="2:8" ht="15.75" customHeight="1" x14ac:dyDescent="0.2">
      <c r="B306" s="3"/>
      <c r="E306" s="3"/>
      <c r="H306" s="3"/>
    </row>
    <row r="307" spans="2:8" ht="15.75" customHeight="1" x14ac:dyDescent="0.2">
      <c r="B307" s="3"/>
      <c r="E307" s="3"/>
      <c r="H307" s="3"/>
    </row>
    <row r="308" spans="2:8" ht="15.75" customHeight="1" x14ac:dyDescent="0.2">
      <c r="B308" s="3"/>
      <c r="E308" s="3"/>
      <c r="H308" s="3"/>
    </row>
    <row r="309" spans="2:8" ht="15.75" customHeight="1" x14ac:dyDescent="0.2">
      <c r="B309" s="3"/>
      <c r="E309" s="3"/>
      <c r="H309" s="3"/>
    </row>
    <row r="310" spans="2:8" ht="15.75" customHeight="1" x14ac:dyDescent="0.2">
      <c r="B310" s="3"/>
      <c r="E310" s="3"/>
      <c r="H310" s="3"/>
    </row>
    <row r="311" spans="2:8" ht="15.75" customHeight="1" x14ac:dyDescent="0.2">
      <c r="B311" s="3"/>
      <c r="E311" s="3"/>
      <c r="H311" s="3"/>
    </row>
    <row r="312" spans="2:8" ht="15.75" customHeight="1" x14ac:dyDescent="0.2">
      <c r="B312" s="3"/>
      <c r="E312" s="3"/>
      <c r="H312" s="3"/>
    </row>
    <row r="313" spans="2:8" ht="15.75" customHeight="1" x14ac:dyDescent="0.2">
      <c r="B313" s="3"/>
      <c r="E313" s="3"/>
      <c r="H313" s="3"/>
    </row>
    <row r="314" spans="2:8" ht="15.75" customHeight="1" x14ac:dyDescent="0.2">
      <c r="B314" s="3"/>
      <c r="E314" s="3"/>
      <c r="H314" s="3"/>
    </row>
    <row r="315" spans="2:8" ht="15.75" customHeight="1" x14ac:dyDescent="0.2">
      <c r="B315" s="3"/>
      <c r="E315" s="3"/>
      <c r="H315" s="3"/>
    </row>
    <row r="316" spans="2:8" ht="15.75" customHeight="1" x14ac:dyDescent="0.2">
      <c r="B316" s="3"/>
      <c r="E316" s="3"/>
      <c r="H316" s="3"/>
    </row>
    <row r="317" spans="2:8" ht="15.75" customHeight="1" x14ac:dyDescent="0.2">
      <c r="B317" s="3"/>
      <c r="E317" s="3"/>
      <c r="H317" s="3"/>
    </row>
    <row r="318" spans="2:8" ht="15.75" customHeight="1" x14ac:dyDescent="0.2">
      <c r="B318" s="3"/>
      <c r="E318" s="3"/>
      <c r="H318" s="3"/>
    </row>
    <row r="319" spans="2:8" ht="15.75" customHeight="1" x14ac:dyDescent="0.2">
      <c r="B319" s="3"/>
      <c r="E319" s="3"/>
      <c r="H319" s="3"/>
    </row>
    <row r="320" spans="2:8" ht="15.75" customHeight="1" x14ac:dyDescent="0.2">
      <c r="B320" s="3"/>
      <c r="E320" s="3"/>
      <c r="H320" s="3"/>
    </row>
    <row r="321" spans="2:8" ht="15.75" customHeight="1" x14ac:dyDescent="0.2">
      <c r="B321" s="3"/>
      <c r="E321" s="3"/>
      <c r="H321" s="3"/>
    </row>
    <row r="322" spans="2:8" ht="15.75" customHeight="1" x14ac:dyDescent="0.2">
      <c r="B322" s="3"/>
      <c r="E322" s="3"/>
      <c r="H322" s="3"/>
    </row>
    <row r="323" spans="2:8" ht="15.75" customHeight="1" x14ac:dyDescent="0.2">
      <c r="B323" s="3"/>
      <c r="E323" s="3"/>
      <c r="H323" s="3"/>
    </row>
    <row r="324" spans="2:8" ht="15.75" customHeight="1" x14ac:dyDescent="0.2">
      <c r="B324" s="3"/>
      <c r="E324" s="3"/>
      <c r="H324" s="3"/>
    </row>
    <row r="325" spans="2:8" ht="15.75" customHeight="1" x14ac:dyDescent="0.2">
      <c r="B325" s="3"/>
      <c r="E325" s="3"/>
      <c r="H325" s="3"/>
    </row>
    <row r="326" spans="2:8" ht="15.75" customHeight="1" x14ac:dyDescent="0.2">
      <c r="B326" s="3"/>
      <c r="E326" s="3"/>
      <c r="H326" s="3"/>
    </row>
    <row r="327" spans="2:8" ht="15.75" customHeight="1" x14ac:dyDescent="0.2">
      <c r="B327" s="3"/>
      <c r="E327" s="3"/>
      <c r="H327" s="3"/>
    </row>
    <row r="328" spans="2:8" ht="15.75" customHeight="1" x14ac:dyDescent="0.2">
      <c r="B328" s="3"/>
      <c r="E328" s="3"/>
      <c r="H328" s="3"/>
    </row>
    <row r="329" spans="2:8" ht="15.75" customHeight="1" x14ac:dyDescent="0.2">
      <c r="B329" s="3"/>
      <c r="E329" s="3"/>
      <c r="H329" s="3"/>
    </row>
    <row r="330" spans="2:8" ht="15.75" customHeight="1" x14ac:dyDescent="0.2">
      <c r="B330" s="3"/>
      <c r="E330" s="3"/>
      <c r="H330" s="3"/>
    </row>
    <row r="331" spans="2:8" ht="15.75" customHeight="1" x14ac:dyDescent="0.2">
      <c r="B331" s="3"/>
      <c r="E331" s="3"/>
      <c r="H331" s="3"/>
    </row>
    <row r="332" spans="2:8" ht="15.75" customHeight="1" x14ac:dyDescent="0.2">
      <c r="B332" s="3"/>
      <c r="E332" s="3"/>
      <c r="H332" s="3"/>
    </row>
    <row r="333" spans="2:8" ht="15.75" customHeight="1" x14ac:dyDescent="0.2">
      <c r="B333" s="3"/>
      <c r="E333" s="3"/>
      <c r="H333" s="3"/>
    </row>
    <row r="334" spans="2:8" ht="15.75" customHeight="1" x14ac:dyDescent="0.2">
      <c r="B334" s="3"/>
      <c r="E334" s="3"/>
      <c r="H334" s="3"/>
    </row>
    <row r="335" spans="2:8" ht="15.75" customHeight="1" x14ac:dyDescent="0.2">
      <c r="B335" s="3"/>
      <c r="E335" s="3"/>
      <c r="H335" s="3"/>
    </row>
    <row r="336" spans="2:8" ht="15.75" customHeight="1" x14ac:dyDescent="0.2">
      <c r="B336" s="3"/>
      <c r="E336" s="3"/>
      <c r="H336" s="3"/>
    </row>
    <row r="337" spans="2:8" ht="15.75" customHeight="1" x14ac:dyDescent="0.2">
      <c r="B337" s="3"/>
      <c r="E337" s="3"/>
      <c r="H337" s="3"/>
    </row>
    <row r="338" spans="2:8" ht="15.75" customHeight="1" x14ac:dyDescent="0.2">
      <c r="B338" s="3"/>
      <c r="E338" s="3"/>
      <c r="H338" s="3"/>
    </row>
    <row r="339" spans="2:8" ht="15.75" customHeight="1" x14ac:dyDescent="0.2">
      <c r="B339" s="3"/>
      <c r="E339" s="3"/>
      <c r="H339" s="3"/>
    </row>
    <row r="340" spans="2:8" ht="15.75" customHeight="1" x14ac:dyDescent="0.2">
      <c r="B340" s="3"/>
      <c r="E340" s="3"/>
      <c r="H340" s="3"/>
    </row>
    <row r="341" spans="2:8" ht="15.75" customHeight="1" x14ac:dyDescent="0.2">
      <c r="B341" s="3"/>
      <c r="E341" s="3"/>
      <c r="H341" s="3"/>
    </row>
    <row r="342" spans="2:8" ht="15.75" customHeight="1" x14ac:dyDescent="0.2">
      <c r="B342" s="3"/>
      <c r="E342" s="3"/>
      <c r="H342" s="3"/>
    </row>
    <row r="343" spans="2:8" ht="15.75" customHeight="1" x14ac:dyDescent="0.2">
      <c r="B343" s="3"/>
      <c r="E343" s="3"/>
      <c r="H343" s="3"/>
    </row>
    <row r="344" spans="2:8" ht="15.75" customHeight="1" x14ac:dyDescent="0.2">
      <c r="B344" s="3"/>
      <c r="E344" s="3"/>
      <c r="H344" s="3"/>
    </row>
    <row r="345" spans="2:8" ht="15.75" customHeight="1" x14ac:dyDescent="0.2">
      <c r="B345" s="3"/>
      <c r="E345" s="3"/>
      <c r="H345" s="3"/>
    </row>
    <row r="346" spans="2:8" ht="15.75" customHeight="1" x14ac:dyDescent="0.2">
      <c r="B346" s="3"/>
      <c r="E346" s="3"/>
      <c r="H346" s="3"/>
    </row>
    <row r="347" spans="2:8" ht="15.75" customHeight="1" x14ac:dyDescent="0.2">
      <c r="B347" s="3"/>
      <c r="E347" s="3"/>
      <c r="H347" s="3"/>
    </row>
    <row r="348" spans="2:8" ht="15.75" customHeight="1" x14ac:dyDescent="0.2">
      <c r="B348" s="3"/>
      <c r="E348" s="3"/>
      <c r="H348" s="3"/>
    </row>
    <row r="349" spans="2:8" ht="15.75" customHeight="1" x14ac:dyDescent="0.2">
      <c r="B349" s="3"/>
      <c r="E349" s="3"/>
      <c r="H349" s="3"/>
    </row>
    <row r="350" spans="2:8" ht="15.75" customHeight="1" x14ac:dyDescent="0.2">
      <c r="B350" s="3"/>
      <c r="E350" s="3"/>
      <c r="H350" s="3"/>
    </row>
    <row r="351" spans="2:8" ht="15.75" customHeight="1" x14ac:dyDescent="0.2">
      <c r="B351" s="3"/>
      <c r="E351" s="3"/>
      <c r="H351" s="3"/>
    </row>
    <row r="352" spans="2:8" ht="15.75" customHeight="1" x14ac:dyDescent="0.2">
      <c r="B352" s="3"/>
      <c r="E352" s="3"/>
      <c r="H352" s="3"/>
    </row>
    <row r="353" spans="2:8" ht="15.75" customHeight="1" x14ac:dyDescent="0.2">
      <c r="B353" s="3"/>
      <c r="E353" s="3"/>
      <c r="H353" s="3"/>
    </row>
    <row r="354" spans="2:8" ht="15.75" customHeight="1" x14ac:dyDescent="0.2">
      <c r="B354" s="3"/>
      <c r="E354" s="3"/>
      <c r="H354" s="3"/>
    </row>
    <row r="355" spans="2:8" ht="15.75" customHeight="1" x14ac:dyDescent="0.2">
      <c r="B355" s="3"/>
      <c r="E355" s="3"/>
      <c r="H355" s="3"/>
    </row>
    <row r="356" spans="2:8" ht="15.75" customHeight="1" x14ac:dyDescent="0.2">
      <c r="B356" s="3"/>
      <c r="E356" s="3"/>
      <c r="H356" s="3"/>
    </row>
    <row r="357" spans="2:8" ht="15.75" customHeight="1" x14ac:dyDescent="0.2">
      <c r="B357" s="3"/>
      <c r="E357" s="3"/>
      <c r="H357" s="3"/>
    </row>
    <row r="358" spans="2:8" ht="15.75" customHeight="1" x14ac:dyDescent="0.2">
      <c r="B358" s="3"/>
      <c r="E358" s="3"/>
      <c r="H358" s="3"/>
    </row>
    <row r="359" spans="2:8" ht="15.75" customHeight="1" x14ac:dyDescent="0.2">
      <c r="B359" s="3"/>
      <c r="E359" s="3"/>
      <c r="H359" s="3"/>
    </row>
    <row r="360" spans="2:8" ht="15.75" customHeight="1" x14ac:dyDescent="0.2">
      <c r="B360" s="3"/>
      <c r="E360" s="3"/>
      <c r="H360" s="3"/>
    </row>
    <row r="361" spans="2:8" ht="15.75" customHeight="1" x14ac:dyDescent="0.2">
      <c r="B361" s="3"/>
      <c r="E361" s="3"/>
      <c r="H361" s="3"/>
    </row>
    <row r="362" spans="2:8" ht="15.75" customHeight="1" x14ac:dyDescent="0.2">
      <c r="B362" s="3"/>
      <c r="E362" s="3"/>
      <c r="H362" s="3"/>
    </row>
    <row r="363" spans="2:8" ht="15.75" customHeight="1" x14ac:dyDescent="0.2">
      <c r="B363" s="3"/>
      <c r="E363" s="3"/>
      <c r="H363" s="3"/>
    </row>
    <row r="364" spans="2:8" ht="15.75" customHeight="1" x14ac:dyDescent="0.2">
      <c r="B364" s="3"/>
      <c r="E364" s="3"/>
      <c r="H364" s="3"/>
    </row>
    <row r="365" spans="2:8" ht="15.75" customHeight="1" x14ac:dyDescent="0.2">
      <c r="B365" s="3"/>
      <c r="E365" s="3"/>
      <c r="H365" s="3"/>
    </row>
    <row r="366" spans="2:8" ht="15.75" customHeight="1" x14ac:dyDescent="0.2">
      <c r="B366" s="3"/>
      <c r="E366" s="3"/>
      <c r="H366" s="3"/>
    </row>
    <row r="367" spans="2:8" ht="15.75" customHeight="1" x14ac:dyDescent="0.2">
      <c r="B367" s="3"/>
      <c r="E367" s="3"/>
      <c r="H367" s="3"/>
    </row>
    <row r="368" spans="2:8" ht="15.75" customHeight="1" x14ac:dyDescent="0.2">
      <c r="B368" s="3"/>
      <c r="E368" s="3"/>
      <c r="H368" s="3"/>
    </row>
    <row r="369" spans="2:8" ht="15.75" customHeight="1" x14ac:dyDescent="0.2">
      <c r="B369" s="3"/>
      <c r="E369" s="3"/>
      <c r="H369" s="3"/>
    </row>
    <row r="370" spans="2:8" ht="15.75" customHeight="1" x14ac:dyDescent="0.2">
      <c r="B370" s="3"/>
      <c r="E370" s="3"/>
      <c r="H370" s="3"/>
    </row>
    <row r="371" spans="2:8" ht="15.75" customHeight="1" x14ac:dyDescent="0.2">
      <c r="B371" s="3"/>
      <c r="E371" s="3"/>
      <c r="H371" s="3"/>
    </row>
    <row r="372" spans="2:8" ht="15.75" customHeight="1" x14ac:dyDescent="0.2">
      <c r="B372" s="3"/>
      <c r="E372" s="3"/>
      <c r="H372" s="3"/>
    </row>
    <row r="373" spans="2:8" ht="15.75" customHeight="1" x14ac:dyDescent="0.2">
      <c r="B373" s="3"/>
      <c r="E373" s="3"/>
      <c r="H373" s="3"/>
    </row>
    <row r="374" spans="2:8" ht="15.75" customHeight="1" x14ac:dyDescent="0.2">
      <c r="B374" s="3"/>
      <c r="E374" s="3"/>
      <c r="H374" s="3"/>
    </row>
    <row r="375" spans="2:8" ht="15.75" customHeight="1" x14ac:dyDescent="0.2">
      <c r="B375" s="3"/>
      <c r="E375" s="3"/>
      <c r="H375" s="3"/>
    </row>
    <row r="376" spans="2:8" ht="15.75" customHeight="1" x14ac:dyDescent="0.2">
      <c r="B376" s="3"/>
      <c r="E376" s="3"/>
      <c r="H376" s="3"/>
    </row>
    <row r="377" spans="2:8" ht="15.75" customHeight="1" x14ac:dyDescent="0.2">
      <c r="B377" s="3"/>
      <c r="E377" s="3"/>
      <c r="H377" s="3"/>
    </row>
    <row r="378" spans="2:8" ht="15.75" customHeight="1" x14ac:dyDescent="0.2">
      <c r="B378" s="3"/>
      <c r="E378" s="3"/>
      <c r="H378" s="3"/>
    </row>
    <row r="379" spans="2:8" ht="15.75" customHeight="1" x14ac:dyDescent="0.2">
      <c r="B379" s="3"/>
      <c r="E379" s="3"/>
      <c r="H379" s="3"/>
    </row>
    <row r="380" spans="2:8" ht="15.75" customHeight="1" x14ac:dyDescent="0.2">
      <c r="B380" s="3"/>
      <c r="E380" s="3"/>
      <c r="H380" s="3"/>
    </row>
    <row r="381" spans="2:8" ht="15.75" customHeight="1" x14ac:dyDescent="0.2">
      <c r="B381" s="3"/>
      <c r="E381" s="3"/>
      <c r="H381" s="3"/>
    </row>
    <row r="382" spans="2:8" ht="15.75" customHeight="1" x14ac:dyDescent="0.2">
      <c r="B382" s="3"/>
      <c r="E382" s="3"/>
      <c r="H382" s="3"/>
    </row>
    <row r="383" spans="2:8" ht="15.75" customHeight="1" x14ac:dyDescent="0.2">
      <c r="B383" s="3"/>
      <c r="E383" s="3"/>
      <c r="H383" s="3"/>
    </row>
    <row r="384" spans="2:8" ht="15.75" customHeight="1" x14ac:dyDescent="0.2">
      <c r="B384" s="3"/>
      <c r="E384" s="3"/>
      <c r="H384" s="3"/>
    </row>
    <row r="385" spans="2:8" ht="15.75" customHeight="1" x14ac:dyDescent="0.2">
      <c r="B385" s="3"/>
      <c r="E385" s="3"/>
      <c r="H385" s="3"/>
    </row>
    <row r="386" spans="2:8" ht="15.75" customHeight="1" x14ac:dyDescent="0.2">
      <c r="B386" s="3"/>
      <c r="E386" s="3"/>
      <c r="H386" s="3"/>
    </row>
    <row r="387" spans="2:8" ht="15.75" customHeight="1" x14ac:dyDescent="0.2">
      <c r="B387" s="3"/>
      <c r="E387" s="3"/>
      <c r="H387" s="3"/>
    </row>
    <row r="388" spans="2:8" ht="15.75" customHeight="1" x14ac:dyDescent="0.2">
      <c r="B388" s="3"/>
      <c r="E388" s="3"/>
      <c r="H388" s="3"/>
    </row>
    <row r="389" spans="2:8" ht="15.75" customHeight="1" x14ac:dyDescent="0.2">
      <c r="B389" s="3"/>
      <c r="E389" s="3"/>
      <c r="H389" s="3"/>
    </row>
    <row r="390" spans="2:8" ht="15.75" customHeight="1" x14ac:dyDescent="0.2">
      <c r="B390" s="3"/>
      <c r="E390" s="3"/>
      <c r="H390" s="3"/>
    </row>
    <row r="391" spans="2:8" ht="15.75" customHeight="1" x14ac:dyDescent="0.2">
      <c r="B391" s="3"/>
      <c r="E391" s="3"/>
      <c r="H391" s="3"/>
    </row>
    <row r="392" spans="2:8" ht="15.75" customHeight="1" x14ac:dyDescent="0.2">
      <c r="B392" s="3"/>
      <c r="E392" s="3"/>
      <c r="H392" s="3"/>
    </row>
    <row r="393" spans="2:8" ht="15.75" customHeight="1" x14ac:dyDescent="0.2">
      <c r="B393" s="3"/>
      <c r="E393" s="3"/>
      <c r="H393" s="3"/>
    </row>
    <row r="394" spans="2:8" ht="15.75" customHeight="1" x14ac:dyDescent="0.2">
      <c r="B394" s="3"/>
      <c r="E394" s="3"/>
      <c r="H394" s="3"/>
    </row>
    <row r="395" spans="2:8" ht="15.75" customHeight="1" x14ac:dyDescent="0.2">
      <c r="B395" s="3"/>
      <c r="E395" s="3"/>
      <c r="H395" s="3"/>
    </row>
    <row r="396" spans="2:8" ht="15.75" customHeight="1" x14ac:dyDescent="0.2">
      <c r="B396" s="3"/>
      <c r="E396" s="3"/>
      <c r="H396" s="3"/>
    </row>
    <row r="397" spans="2:8" ht="15.75" customHeight="1" x14ac:dyDescent="0.2">
      <c r="B397" s="3"/>
      <c r="E397" s="3"/>
      <c r="H397" s="3"/>
    </row>
    <row r="398" spans="2:8" ht="15.75" customHeight="1" x14ac:dyDescent="0.2">
      <c r="B398" s="3"/>
      <c r="E398" s="3"/>
      <c r="H398" s="3"/>
    </row>
    <row r="399" spans="2:8" ht="15.75" customHeight="1" x14ac:dyDescent="0.2">
      <c r="B399" s="3"/>
      <c r="E399" s="3"/>
      <c r="H399" s="3"/>
    </row>
    <row r="400" spans="2:8" ht="15.75" customHeight="1" x14ac:dyDescent="0.2">
      <c r="B400" s="3"/>
      <c r="E400" s="3"/>
      <c r="H400" s="3"/>
    </row>
    <row r="401" spans="2:8" ht="15.75" customHeight="1" x14ac:dyDescent="0.2">
      <c r="B401" s="3"/>
      <c r="E401" s="3"/>
      <c r="H401" s="3"/>
    </row>
    <row r="402" spans="2:8" ht="15.75" customHeight="1" x14ac:dyDescent="0.2">
      <c r="B402" s="3"/>
      <c r="E402" s="3"/>
      <c r="H402" s="3"/>
    </row>
    <row r="403" spans="2:8" ht="15.75" customHeight="1" x14ac:dyDescent="0.2">
      <c r="B403" s="3"/>
      <c r="E403" s="3"/>
      <c r="H403" s="3"/>
    </row>
    <row r="404" spans="2:8" ht="15.75" customHeight="1" x14ac:dyDescent="0.2">
      <c r="B404" s="3"/>
      <c r="E404" s="3"/>
      <c r="H404" s="3"/>
    </row>
    <row r="405" spans="2:8" ht="15.75" customHeight="1" x14ac:dyDescent="0.2">
      <c r="B405" s="3"/>
      <c r="E405" s="3"/>
      <c r="H405" s="3"/>
    </row>
    <row r="406" spans="2:8" ht="15.75" customHeight="1" x14ac:dyDescent="0.2">
      <c r="B406" s="3"/>
      <c r="E406" s="3"/>
      <c r="H406" s="3"/>
    </row>
    <row r="407" spans="2:8" ht="15.75" customHeight="1" x14ac:dyDescent="0.2">
      <c r="B407" s="3"/>
      <c r="E407" s="3"/>
      <c r="H407" s="3"/>
    </row>
    <row r="408" spans="2:8" ht="15.75" customHeight="1" x14ac:dyDescent="0.2">
      <c r="B408" s="3"/>
      <c r="E408" s="3"/>
      <c r="H408" s="3"/>
    </row>
    <row r="409" spans="2:8" ht="15.75" customHeight="1" x14ac:dyDescent="0.2">
      <c r="B409" s="3"/>
      <c r="E409" s="3"/>
      <c r="H409" s="3"/>
    </row>
    <row r="410" spans="2:8" ht="15.75" customHeight="1" x14ac:dyDescent="0.2">
      <c r="B410" s="3"/>
      <c r="E410" s="3"/>
      <c r="H410" s="3"/>
    </row>
    <row r="411" spans="2:8" ht="15.75" customHeight="1" x14ac:dyDescent="0.2">
      <c r="B411" s="3"/>
      <c r="E411" s="3"/>
      <c r="H411" s="3"/>
    </row>
    <row r="412" spans="2:8" ht="15.75" customHeight="1" x14ac:dyDescent="0.2">
      <c r="B412" s="3"/>
      <c r="E412" s="3"/>
      <c r="H412" s="3"/>
    </row>
    <row r="413" spans="2:8" ht="15.75" customHeight="1" x14ac:dyDescent="0.2">
      <c r="B413" s="3"/>
      <c r="E413" s="3"/>
      <c r="H413" s="3"/>
    </row>
    <row r="414" spans="2:8" ht="15.75" customHeight="1" x14ac:dyDescent="0.2">
      <c r="B414" s="3"/>
      <c r="E414" s="3"/>
      <c r="H414" s="3"/>
    </row>
    <row r="415" spans="2:8" ht="15.75" customHeight="1" x14ac:dyDescent="0.2">
      <c r="B415" s="3"/>
      <c r="E415" s="3"/>
      <c r="H415" s="3"/>
    </row>
    <row r="416" spans="2:8" ht="15.75" customHeight="1" x14ac:dyDescent="0.2">
      <c r="B416" s="3"/>
      <c r="E416" s="3"/>
      <c r="H416" s="3"/>
    </row>
    <row r="417" spans="2:8" ht="15.75" customHeight="1" x14ac:dyDescent="0.2">
      <c r="B417" s="3"/>
      <c r="E417" s="3"/>
      <c r="H417" s="3"/>
    </row>
    <row r="418" spans="2:8" ht="15.75" customHeight="1" x14ac:dyDescent="0.2">
      <c r="B418" s="3"/>
      <c r="E418" s="3"/>
      <c r="H418" s="3"/>
    </row>
    <row r="419" spans="2:8" ht="15.75" customHeight="1" x14ac:dyDescent="0.2">
      <c r="B419" s="3"/>
      <c r="E419" s="3"/>
      <c r="H419" s="3"/>
    </row>
    <row r="420" spans="2:8" ht="15.75" customHeight="1" x14ac:dyDescent="0.2">
      <c r="B420" s="3"/>
      <c r="E420" s="3"/>
      <c r="H420" s="3"/>
    </row>
    <row r="421" spans="2:8" ht="15.75" customHeight="1" x14ac:dyDescent="0.2">
      <c r="B421" s="3"/>
      <c r="E421" s="3"/>
      <c r="H421" s="3"/>
    </row>
    <row r="422" spans="2:8" ht="15.75" customHeight="1" x14ac:dyDescent="0.2">
      <c r="B422" s="3"/>
      <c r="E422" s="3"/>
      <c r="H422" s="3"/>
    </row>
    <row r="423" spans="2:8" ht="15.75" customHeight="1" x14ac:dyDescent="0.2">
      <c r="B423" s="3"/>
      <c r="E423" s="3"/>
      <c r="H423" s="3"/>
    </row>
    <row r="424" spans="2:8" ht="15.75" customHeight="1" x14ac:dyDescent="0.2">
      <c r="B424" s="3"/>
      <c r="E424" s="3"/>
      <c r="H424" s="3"/>
    </row>
    <row r="425" spans="2:8" ht="15.75" customHeight="1" x14ac:dyDescent="0.2">
      <c r="B425" s="3"/>
      <c r="E425" s="3"/>
      <c r="H425" s="3"/>
    </row>
    <row r="426" spans="2:8" ht="15.75" customHeight="1" x14ac:dyDescent="0.2">
      <c r="B426" s="3"/>
      <c r="E426" s="3"/>
      <c r="H426" s="3"/>
    </row>
    <row r="427" spans="2:8" ht="15.75" customHeight="1" x14ac:dyDescent="0.2">
      <c r="B427" s="3"/>
      <c r="E427" s="3"/>
      <c r="H427" s="3"/>
    </row>
    <row r="428" spans="2:8" ht="15.75" customHeight="1" x14ac:dyDescent="0.2">
      <c r="B428" s="3"/>
      <c r="E428" s="3"/>
      <c r="H428" s="3"/>
    </row>
    <row r="429" spans="2:8" ht="15.75" customHeight="1" x14ac:dyDescent="0.2">
      <c r="B429" s="3"/>
      <c r="E429" s="3"/>
      <c r="H429" s="3"/>
    </row>
    <row r="430" spans="2:8" ht="15.75" customHeight="1" x14ac:dyDescent="0.2">
      <c r="B430" s="3"/>
      <c r="E430" s="3"/>
      <c r="H430" s="3"/>
    </row>
    <row r="431" spans="2:8" ht="15.75" customHeight="1" x14ac:dyDescent="0.2">
      <c r="B431" s="3"/>
      <c r="E431" s="3"/>
      <c r="H431" s="3"/>
    </row>
    <row r="432" spans="2:8" ht="15.75" customHeight="1" x14ac:dyDescent="0.2">
      <c r="B432" s="3"/>
      <c r="E432" s="3"/>
      <c r="H432" s="3"/>
    </row>
    <row r="433" spans="2:8" ht="15.75" customHeight="1" x14ac:dyDescent="0.2">
      <c r="B433" s="3"/>
      <c r="E433" s="3"/>
      <c r="H433" s="3"/>
    </row>
    <row r="434" spans="2:8" ht="15.75" customHeight="1" x14ac:dyDescent="0.2">
      <c r="B434" s="3"/>
      <c r="E434" s="3"/>
      <c r="H434" s="3"/>
    </row>
    <row r="435" spans="2:8" ht="15.75" customHeight="1" x14ac:dyDescent="0.2">
      <c r="B435" s="3"/>
      <c r="E435" s="3"/>
      <c r="H435" s="3"/>
    </row>
    <row r="436" spans="2:8" ht="15.75" customHeight="1" x14ac:dyDescent="0.2">
      <c r="B436" s="3"/>
      <c r="E436" s="3"/>
      <c r="H436" s="3"/>
    </row>
    <row r="437" spans="2:8" ht="15.75" customHeight="1" x14ac:dyDescent="0.2">
      <c r="B437" s="3"/>
      <c r="E437" s="3"/>
      <c r="H437" s="3"/>
    </row>
    <row r="438" spans="2:8" ht="15.75" customHeight="1" x14ac:dyDescent="0.2">
      <c r="B438" s="3"/>
      <c r="E438" s="3"/>
      <c r="H438" s="3"/>
    </row>
    <row r="439" spans="2:8" ht="15.75" customHeight="1" x14ac:dyDescent="0.2">
      <c r="B439" s="3"/>
      <c r="E439" s="3"/>
      <c r="H439" s="3"/>
    </row>
    <row r="440" spans="2:8" ht="15.75" customHeight="1" x14ac:dyDescent="0.2">
      <c r="B440" s="3"/>
      <c r="E440" s="3"/>
      <c r="H440" s="3"/>
    </row>
    <row r="441" spans="2:8" ht="15.75" customHeight="1" x14ac:dyDescent="0.2">
      <c r="B441" s="3"/>
      <c r="E441" s="3"/>
      <c r="H441" s="3"/>
    </row>
    <row r="442" spans="2:8" ht="15.75" customHeight="1" x14ac:dyDescent="0.2">
      <c r="B442" s="3"/>
      <c r="E442" s="3"/>
      <c r="H442" s="3"/>
    </row>
    <row r="443" spans="2:8" ht="15.75" customHeight="1" x14ac:dyDescent="0.2">
      <c r="B443" s="3"/>
      <c r="E443" s="3"/>
      <c r="H443" s="3"/>
    </row>
    <row r="444" spans="2:8" ht="15.75" customHeight="1" x14ac:dyDescent="0.2">
      <c r="B444" s="3"/>
      <c r="E444" s="3"/>
      <c r="H444" s="3"/>
    </row>
    <row r="445" spans="2:8" ht="15.75" customHeight="1" x14ac:dyDescent="0.2">
      <c r="B445" s="3"/>
      <c r="E445" s="3"/>
      <c r="H445" s="3"/>
    </row>
    <row r="446" spans="2:8" ht="15.75" customHeight="1" x14ac:dyDescent="0.2">
      <c r="B446" s="3"/>
      <c r="E446" s="3"/>
      <c r="H446" s="3"/>
    </row>
    <row r="447" spans="2:8" ht="15.75" customHeight="1" x14ac:dyDescent="0.2">
      <c r="B447" s="3"/>
      <c r="E447" s="3"/>
      <c r="H447" s="3"/>
    </row>
    <row r="448" spans="2:8" ht="15.75" customHeight="1" x14ac:dyDescent="0.2">
      <c r="B448" s="3"/>
      <c r="E448" s="3"/>
      <c r="H448" s="3"/>
    </row>
    <row r="449" spans="2:8" ht="15.75" customHeight="1" x14ac:dyDescent="0.2">
      <c r="B449" s="3"/>
      <c r="E449" s="3"/>
      <c r="H449" s="3"/>
    </row>
    <row r="450" spans="2:8" ht="15.75" customHeight="1" x14ac:dyDescent="0.2">
      <c r="B450" s="3"/>
      <c r="E450" s="3"/>
      <c r="H450" s="3"/>
    </row>
    <row r="451" spans="2:8" ht="15.75" customHeight="1" x14ac:dyDescent="0.2">
      <c r="B451" s="3"/>
      <c r="E451" s="3"/>
      <c r="H451" s="3"/>
    </row>
    <row r="452" spans="2:8" ht="15.75" customHeight="1" x14ac:dyDescent="0.2">
      <c r="B452" s="3"/>
      <c r="E452" s="3"/>
      <c r="H452" s="3"/>
    </row>
    <row r="453" spans="2:8" ht="15.75" customHeight="1" x14ac:dyDescent="0.2">
      <c r="B453" s="3"/>
      <c r="E453" s="3"/>
      <c r="H453" s="3"/>
    </row>
    <row r="454" spans="2:8" ht="15.75" customHeight="1" x14ac:dyDescent="0.2">
      <c r="B454" s="3"/>
      <c r="E454" s="3"/>
      <c r="H454" s="3"/>
    </row>
    <row r="455" spans="2:8" ht="15.75" customHeight="1" x14ac:dyDescent="0.2">
      <c r="B455" s="3"/>
      <c r="E455" s="3"/>
      <c r="H455" s="3"/>
    </row>
    <row r="456" spans="2:8" ht="15.75" customHeight="1" x14ac:dyDescent="0.2">
      <c r="B456" s="3"/>
      <c r="E456" s="3"/>
      <c r="H456" s="3"/>
    </row>
    <row r="457" spans="2:8" ht="15.75" customHeight="1" x14ac:dyDescent="0.2">
      <c r="B457" s="3"/>
      <c r="E457" s="3"/>
      <c r="H457" s="3"/>
    </row>
    <row r="458" spans="2:8" ht="15.75" customHeight="1" x14ac:dyDescent="0.2">
      <c r="B458" s="3"/>
      <c r="E458" s="3"/>
      <c r="H458" s="3"/>
    </row>
    <row r="459" spans="2:8" ht="15.75" customHeight="1" x14ac:dyDescent="0.2">
      <c r="B459" s="3"/>
      <c r="E459" s="3"/>
      <c r="H459" s="3"/>
    </row>
    <row r="460" spans="2:8" ht="15.75" customHeight="1" x14ac:dyDescent="0.2">
      <c r="B460" s="3"/>
      <c r="E460" s="3"/>
      <c r="H460" s="3"/>
    </row>
    <row r="461" spans="2:8" ht="15.75" customHeight="1" x14ac:dyDescent="0.2">
      <c r="B461" s="3"/>
      <c r="E461" s="3"/>
      <c r="H461" s="3"/>
    </row>
    <row r="462" spans="2:8" ht="15.75" customHeight="1" x14ac:dyDescent="0.2">
      <c r="B462" s="3"/>
      <c r="E462" s="3"/>
      <c r="H462" s="3"/>
    </row>
    <row r="463" spans="2:8" ht="15.75" customHeight="1" x14ac:dyDescent="0.2">
      <c r="B463" s="3"/>
      <c r="E463" s="3"/>
      <c r="H463" s="3"/>
    </row>
    <row r="464" spans="2:8" ht="15.75" customHeight="1" x14ac:dyDescent="0.2">
      <c r="B464" s="3"/>
      <c r="E464" s="3"/>
      <c r="H464" s="3"/>
    </row>
    <row r="465" spans="2:8" ht="15.75" customHeight="1" x14ac:dyDescent="0.2">
      <c r="B465" s="3"/>
      <c r="E465" s="3"/>
      <c r="H465" s="3"/>
    </row>
    <row r="466" spans="2:8" ht="15.75" customHeight="1" x14ac:dyDescent="0.2">
      <c r="B466" s="3"/>
      <c r="E466" s="3"/>
      <c r="H466" s="3"/>
    </row>
    <row r="467" spans="2:8" ht="15.75" customHeight="1" x14ac:dyDescent="0.2">
      <c r="B467" s="3"/>
      <c r="E467" s="3"/>
      <c r="H467" s="3"/>
    </row>
    <row r="468" spans="2:8" ht="15.75" customHeight="1" x14ac:dyDescent="0.2">
      <c r="B468" s="3"/>
      <c r="E468" s="3"/>
      <c r="H468" s="3"/>
    </row>
    <row r="469" spans="2:8" ht="15.75" customHeight="1" x14ac:dyDescent="0.2">
      <c r="B469" s="3"/>
      <c r="E469" s="3"/>
      <c r="H469" s="3"/>
    </row>
    <row r="470" spans="2:8" ht="15.75" customHeight="1" x14ac:dyDescent="0.2">
      <c r="B470" s="3"/>
      <c r="E470" s="3"/>
      <c r="H470" s="3"/>
    </row>
    <row r="471" spans="2:8" ht="15.75" customHeight="1" x14ac:dyDescent="0.2">
      <c r="B471" s="3"/>
      <c r="E471" s="3"/>
      <c r="H471" s="3"/>
    </row>
    <row r="472" spans="2:8" ht="15.75" customHeight="1" x14ac:dyDescent="0.2">
      <c r="B472" s="3"/>
      <c r="E472" s="3"/>
      <c r="H472" s="3"/>
    </row>
    <row r="473" spans="2:8" ht="15.75" customHeight="1" x14ac:dyDescent="0.2">
      <c r="B473" s="3"/>
      <c r="E473" s="3"/>
      <c r="H473" s="3"/>
    </row>
    <row r="474" spans="2:8" ht="15.75" customHeight="1" x14ac:dyDescent="0.2">
      <c r="B474" s="3"/>
      <c r="E474" s="3"/>
      <c r="H474" s="3"/>
    </row>
    <row r="475" spans="2:8" ht="15.75" customHeight="1" x14ac:dyDescent="0.2">
      <c r="B475" s="3"/>
      <c r="E475" s="3"/>
      <c r="H475" s="3"/>
    </row>
    <row r="476" spans="2:8" ht="15.75" customHeight="1" x14ac:dyDescent="0.2">
      <c r="B476" s="3"/>
      <c r="E476" s="3"/>
      <c r="H476" s="3"/>
    </row>
    <row r="477" spans="2:8" ht="15.75" customHeight="1" x14ac:dyDescent="0.2">
      <c r="B477" s="3"/>
      <c r="E477" s="3"/>
      <c r="H477" s="3"/>
    </row>
    <row r="478" spans="2:8" ht="15.75" customHeight="1" x14ac:dyDescent="0.2">
      <c r="B478" s="3"/>
      <c r="E478" s="3"/>
      <c r="H478" s="3"/>
    </row>
    <row r="479" spans="2:8" ht="15.75" customHeight="1" x14ac:dyDescent="0.2">
      <c r="B479" s="3"/>
      <c r="E479" s="3"/>
      <c r="H479" s="3"/>
    </row>
    <row r="480" spans="2:8" ht="15.75" customHeight="1" x14ac:dyDescent="0.2">
      <c r="B480" s="3"/>
      <c r="E480" s="3"/>
      <c r="H480" s="3"/>
    </row>
    <row r="481" spans="2:8" ht="15.75" customHeight="1" x14ac:dyDescent="0.2">
      <c r="B481" s="3"/>
      <c r="E481" s="3"/>
      <c r="H481" s="3"/>
    </row>
    <row r="482" spans="2:8" ht="15.75" customHeight="1" x14ac:dyDescent="0.2">
      <c r="B482" s="3"/>
      <c r="E482" s="3"/>
      <c r="H482" s="3"/>
    </row>
    <row r="483" spans="2:8" ht="15.75" customHeight="1" x14ac:dyDescent="0.2">
      <c r="B483" s="3"/>
      <c r="E483" s="3"/>
      <c r="H483" s="3"/>
    </row>
    <row r="484" spans="2:8" ht="15.75" customHeight="1" x14ac:dyDescent="0.2">
      <c r="B484" s="3"/>
      <c r="E484" s="3"/>
      <c r="H484" s="3"/>
    </row>
    <row r="485" spans="2:8" ht="15.75" customHeight="1" x14ac:dyDescent="0.2">
      <c r="B485" s="3"/>
      <c r="E485" s="3"/>
      <c r="H485" s="3"/>
    </row>
    <row r="486" spans="2:8" ht="15.75" customHeight="1" x14ac:dyDescent="0.2">
      <c r="B486" s="3"/>
      <c r="E486" s="3"/>
      <c r="H486" s="3"/>
    </row>
    <row r="487" spans="2:8" ht="15.75" customHeight="1" x14ac:dyDescent="0.2">
      <c r="B487" s="3"/>
      <c r="E487" s="3"/>
      <c r="H487" s="3"/>
    </row>
    <row r="488" spans="2:8" ht="15.75" customHeight="1" x14ac:dyDescent="0.2">
      <c r="B488" s="3"/>
      <c r="E488" s="3"/>
      <c r="H488" s="3"/>
    </row>
    <row r="489" spans="2:8" ht="15.75" customHeight="1" x14ac:dyDescent="0.2">
      <c r="B489" s="3"/>
      <c r="E489" s="3"/>
      <c r="H489" s="3"/>
    </row>
    <row r="490" spans="2:8" ht="15.75" customHeight="1" x14ac:dyDescent="0.2">
      <c r="B490" s="3"/>
      <c r="E490" s="3"/>
      <c r="H490" s="3"/>
    </row>
    <row r="491" spans="2:8" ht="15.75" customHeight="1" x14ac:dyDescent="0.2">
      <c r="B491" s="3"/>
      <c r="E491" s="3"/>
      <c r="H491" s="3"/>
    </row>
    <row r="492" spans="2:8" ht="15.75" customHeight="1" x14ac:dyDescent="0.2">
      <c r="B492" s="3"/>
      <c r="E492" s="3"/>
      <c r="H492" s="3"/>
    </row>
    <row r="493" spans="2:8" ht="15.75" customHeight="1" x14ac:dyDescent="0.2">
      <c r="B493" s="3"/>
      <c r="E493" s="3"/>
      <c r="H493" s="3"/>
    </row>
    <row r="494" spans="2:8" ht="15.75" customHeight="1" x14ac:dyDescent="0.2">
      <c r="B494" s="3"/>
      <c r="E494" s="3"/>
      <c r="H494" s="3"/>
    </row>
    <row r="495" spans="2:8" ht="15.75" customHeight="1" x14ac:dyDescent="0.2">
      <c r="B495" s="3"/>
      <c r="E495" s="3"/>
      <c r="H495" s="3"/>
    </row>
    <row r="496" spans="2:8" ht="15.75" customHeight="1" x14ac:dyDescent="0.2">
      <c r="B496" s="3"/>
      <c r="E496" s="3"/>
      <c r="H496" s="3"/>
    </row>
    <row r="497" spans="2:8" ht="15.75" customHeight="1" x14ac:dyDescent="0.2">
      <c r="B497" s="3"/>
      <c r="E497" s="3"/>
      <c r="H497" s="3"/>
    </row>
    <row r="498" spans="2:8" ht="15.75" customHeight="1" x14ac:dyDescent="0.2">
      <c r="B498" s="3"/>
      <c r="E498" s="3"/>
      <c r="H498" s="3"/>
    </row>
    <row r="499" spans="2:8" ht="15.75" customHeight="1" x14ac:dyDescent="0.2">
      <c r="B499" s="3"/>
      <c r="E499" s="3"/>
      <c r="H499" s="3"/>
    </row>
    <row r="500" spans="2:8" ht="15.75" customHeight="1" x14ac:dyDescent="0.2">
      <c r="B500" s="3"/>
      <c r="E500" s="3"/>
      <c r="H500" s="3"/>
    </row>
    <row r="501" spans="2:8" ht="15.75" customHeight="1" x14ac:dyDescent="0.2">
      <c r="B501" s="3"/>
      <c r="E501" s="3"/>
      <c r="H501" s="3"/>
    </row>
    <row r="502" spans="2:8" ht="15.75" customHeight="1" x14ac:dyDescent="0.2">
      <c r="B502" s="3"/>
      <c r="E502" s="3"/>
      <c r="H502" s="3"/>
    </row>
    <row r="503" spans="2:8" ht="15.75" customHeight="1" x14ac:dyDescent="0.2">
      <c r="B503" s="3"/>
      <c r="E503" s="3"/>
      <c r="H503" s="3"/>
    </row>
    <row r="504" spans="2:8" ht="15.75" customHeight="1" x14ac:dyDescent="0.2">
      <c r="B504" s="3"/>
      <c r="E504" s="3"/>
      <c r="H504" s="3"/>
    </row>
    <row r="505" spans="2:8" ht="15.75" customHeight="1" x14ac:dyDescent="0.2">
      <c r="B505" s="3"/>
      <c r="E505" s="3"/>
      <c r="H505" s="3"/>
    </row>
    <row r="506" spans="2:8" ht="15.75" customHeight="1" x14ac:dyDescent="0.2">
      <c r="B506" s="3"/>
      <c r="E506" s="3"/>
      <c r="H506" s="3"/>
    </row>
    <row r="507" spans="2:8" ht="15.75" customHeight="1" x14ac:dyDescent="0.2">
      <c r="B507" s="3"/>
      <c r="E507" s="3"/>
      <c r="H507" s="3"/>
    </row>
    <row r="508" spans="2:8" ht="15.75" customHeight="1" x14ac:dyDescent="0.2">
      <c r="B508" s="3"/>
      <c r="E508" s="3"/>
      <c r="H508" s="3"/>
    </row>
    <row r="509" spans="2:8" ht="15.75" customHeight="1" x14ac:dyDescent="0.2">
      <c r="B509" s="3"/>
      <c r="E509" s="3"/>
      <c r="H509" s="3"/>
    </row>
    <row r="510" spans="2:8" ht="15.75" customHeight="1" x14ac:dyDescent="0.2">
      <c r="B510" s="3"/>
      <c r="E510" s="3"/>
      <c r="H510" s="3"/>
    </row>
    <row r="511" spans="2:8" ht="15.75" customHeight="1" x14ac:dyDescent="0.2">
      <c r="B511" s="3"/>
      <c r="E511" s="3"/>
      <c r="H511" s="3"/>
    </row>
    <row r="512" spans="2:8" ht="15.75" customHeight="1" x14ac:dyDescent="0.2">
      <c r="B512" s="3"/>
      <c r="E512" s="3"/>
      <c r="H512" s="3"/>
    </row>
    <row r="513" spans="2:8" ht="15.75" customHeight="1" x14ac:dyDescent="0.2">
      <c r="B513" s="3"/>
      <c r="E513" s="3"/>
      <c r="H513" s="3"/>
    </row>
    <row r="514" spans="2:8" ht="15.75" customHeight="1" x14ac:dyDescent="0.2">
      <c r="B514" s="3"/>
      <c r="E514" s="3"/>
      <c r="H514" s="3"/>
    </row>
    <row r="515" spans="2:8" ht="15.75" customHeight="1" x14ac:dyDescent="0.2">
      <c r="B515" s="3"/>
      <c r="E515" s="3"/>
      <c r="H515" s="3"/>
    </row>
    <row r="516" spans="2:8" ht="15.75" customHeight="1" x14ac:dyDescent="0.2">
      <c r="B516" s="3"/>
      <c r="E516" s="3"/>
      <c r="H516" s="3"/>
    </row>
    <row r="517" spans="2:8" ht="15.75" customHeight="1" x14ac:dyDescent="0.2">
      <c r="B517" s="3"/>
      <c r="E517" s="3"/>
      <c r="H517" s="3"/>
    </row>
    <row r="518" spans="2:8" ht="15.75" customHeight="1" x14ac:dyDescent="0.2">
      <c r="B518" s="3"/>
      <c r="E518" s="3"/>
      <c r="H518" s="3"/>
    </row>
    <row r="519" spans="2:8" ht="15.75" customHeight="1" x14ac:dyDescent="0.2">
      <c r="B519" s="3"/>
      <c r="E519" s="3"/>
      <c r="H519" s="3"/>
    </row>
    <row r="520" spans="2:8" ht="15.75" customHeight="1" x14ac:dyDescent="0.2">
      <c r="B520" s="3"/>
      <c r="E520" s="3"/>
      <c r="H520" s="3"/>
    </row>
    <row r="521" spans="2:8" ht="15.75" customHeight="1" x14ac:dyDescent="0.2">
      <c r="B521" s="3"/>
      <c r="E521" s="3"/>
      <c r="H521" s="3"/>
    </row>
    <row r="522" spans="2:8" ht="15.75" customHeight="1" x14ac:dyDescent="0.2">
      <c r="B522" s="3"/>
      <c r="E522" s="3"/>
      <c r="H522" s="3"/>
    </row>
    <row r="523" spans="2:8" ht="15.75" customHeight="1" x14ac:dyDescent="0.2">
      <c r="B523" s="3"/>
      <c r="E523" s="3"/>
      <c r="H523" s="3"/>
    </row>
    <row r="524" spans="2:8" ht="15.75" customHeight="1" x14ac:dyDescent="0.2">
      <c r="B524" s="3"/>
      <c r="E524" s="3"/>
      <c r="H524" s="3"/>
    </row>
    <row r="525" spans="2:8" ht="15.75" customHeight="1" x14ac:dyDescent="0.2">
      <c r="B525" s="3"/>
      <c r="E525" s="3"/>
      <c r="H525" s="3"/>
    </row>
    <row r="526" spans="2:8" ht="15.75" customHeight="1" x14ac:dyDescent="0.2">
      <c r="B526" s="3"/>
      <c r="E526" s="3"/>
      <c r="H526" s="3"/>
    </row>
    <row r="527" spans="2:8" ht="15.75" customHeight="1" x14ac:dyDescent="0.2">
      <c r="B527" s="3"/>
      <c r="E527" s="3"/>
      <c r="H527" s="3"/>
    </row>
    <row r="528" spans="2:8" ht="15.75" customHeight="1" x14ac:dyDescent="0.2">
      <c r="B528" s="3"/>
      <c r="E528" s="3"/>
      <c r="H528" s="3"/>
    </row>
    <row r="529" spans="2:8" ht="15.75" customHeight="1" x14ac:dyDescent="0.2">
      <c r="B529" s="3"/>
      <c r="E529" s="3"/>
      <c r="H529" s="3"/>
    </row>
    <row r="530" spans="2:8" ht="15.75" customHeight="1" x14ac:dyDescent="0.2">
      <c r="B530" s="3"/>
      <c r="E530" s="3"/>
      <c r="H530" s="3"/>
    </row>
    <row r="531" spans="2:8" ht="15.75" customHeight="1" x14ac:dyDescent="0.2">
      <c r="B531" s="3"/>
      <c r="E531" s="3"/>
      <c r="H531" s="3"/>
    </row>
    <row r="532" spans="2:8" ht="15.75" customHeight="1" x14ac:dyDescent="0.2">
      <c r="B532" s="3"/>
      <c r="E532" s="3"/>
      <c r="H532" s="3"/>
    </row>
    <row r="533" spans="2:8" ht="15.75" customHeight="1" x14ac:dyDescent="0.2">
      <c r="B533" s="3"/>
      <c r="E533" s="3"/>
      <c r="H533" s="3"/>
    </row>
    <row r="534" spans="2:8" ht="15.75" customHeight="1" x14ac:dyDescent="0.2">
      <c r="B534" s="3"/>
      <c r="E534" s="3"/>
      <c r="H534" s="3"/>
    </row>
    <row r="535" spans="2:8" ht="15.75" customHeight="1" x14ac:dyDescent="0.2">
      <c r="B535" s="3"/>
      <c r="E535" s="3"/>
      <c r="H535" s="3"/>
    </row>
    <row r="536" spans="2:8" ht="15.75" customHeight="1" x14ac:dyDescent="0.2">
      <c r="B536" s="3"/>
      <c r="E536" s="3"/>
      <c r="H536" s="3"/>
    </row>
    <row r="537" spans="2:8" ht="15.75" customHeight="1" x14ac:dyDescent="0.2">
      <c r="B537" s="3"/>
      <c r="E537" s="3"/>
      <c r="H537" s="3"/>
    </row>
    <row r="538" spans="2:8" ht="15.75" customHeight="1" x14ac:dyDescent="0.2">
      <c r="B538" s="3"/>
      <c r="E538" s="3"/>
      <c r="H538" s="3"/>
    </row>
    <row r="539" spans="2:8" ht="15.75" customHeight="1" x14ac:dyDescent="0.2">
      <c r="B539" s="3"/>
      <c r="E539" s="3"/>
      <c r="H539" s="3"/>
    </row>
    <row r="540" spans="2:8" ht="15.75" customHeight="1" x14ac:dyDescent="0.2">
      <c r="B540" s="3"/>
      <c r="E540" s="3"/>
      <c r="H540" s="3"/>
    </row>
    <row r="541" spans="2:8" ht="15.75" customHeight="1" x14ac:dyDescent="0.2">
      <c r="B541" s="3"/>
      <c r="E541" s="3"/>
      <c r="H541" s="3"/>
    </row>
    <row r="542" spans="2:8" ht="15.75" customHeight="1" x14ac:dyDescent="0.2">
      <c r="B542" s="3"/>
      <c r="E542" s="3"/>
      <c r="H542" s="3"/>
    </row>
    <row r="543" spans="2:8" ht="15.75" customHeight="1" x14ac:dyDescent="0.2">
      <c r="B543" s="3"/>
      <c r="E543" s="3"/>
      <c r="H543" s="3"/>
    </row>
    <row r="544" spans="2:8" ht="15.75" customHeight="1" x14ac:dyDescent="0.2">
      <c r="B544" s="3"/>
      <c r="E544" s="3"/>
      <c r="H544" s="3"/>
    </row>
    <row r="545" spans="2:8" ht="15.75" customHeight="1" x14ac:dyDescent="0.2">
      <c r="B545" s="3"/>
      <c r="E545" s="3"/>
      <c r="H545" s="3"/>
    </row>
    <row r="546" spans="2:8" ht="15.75" customHeight="1" x14ac:dyDescent="0.2">
      <c r="B546" s="3"/>
      <c r="E546" s="3"/>
      <c r="H546" s="3"/>
    </row>
    <row r="547" spans="2:8" ht="15.75" customHeight="1" x14ac:dyDescent="0.2">
      <c r="B547" s="3"/>
      <c r="E547" s="3"/>
      <c r="H547" s="3"/>
    </row>
    <row r="548" spans="2:8" ht="15.75" customHeight="1" x14ac:dyDescent="0.2">
      <c r="B548" s="3"/>
      <c r="E548" s="3"/>
      <c r="H548" s="3"/>
    </row>
    <row r="549" spans="2:8" ht="15.75" customHeight="1" x14ac:dyDescent="0.2">
      <c r="B549" s="3"/>
      <c r="E549" s="3"/>
      <c r="H549" s="3"/>
    </row>
    <row r="550" spans="2:8" ht="15.75" customHeight="1" x14ac:dyDescent="0.2">
      <c r="B550" s="3"/>
      <c r="E550" s="3"/>
      <c r="H550" s="3"/>
    </row>
    <row r="551" spans="2:8" ht="15.75" customHeight="1" x14ac:dyDescent="0.2">
      <c r="B551" s="3"/>
      <c r="E551" s="3"/>
      <c r="H551" s="3"/>
    </row>
    <row r="552" spans="2:8" ht="15.75" customHeight="1" x14ac:dyDescent="0.2">
      <c r="B552" s="3"/>
      <c r="E552" s="3"/>
      <c r="H552" s="3"/>
    </row>
    <row r="553" spans="2:8" ht="15.75" customHeight="1" x14ac:dyDescent="0.2">
      <c r="B553" s="3"/>
      <c r="E553" s="3"/>
      <c r="H553" s="3"/>
    </row>
    <row r="554" spans="2:8" ht="15.75" customHeight="1" x14ac:dyDescent="0.2">
      <c r="B554" s="3"/>
      <c r="E554" s="3"/>
      <c r="H554" s="3"/>
    </row>
    <row r="555" spans="2:8" ht="15.75" customHeight="1" x14ac:dyDescent="0.2">
      <c r="B555" s="3"/>
      <c r="E555" s="3"/>
      <c r="H555" s="3"/>
    </row>
    <row r="556" spans="2:8" ht="15.75" customHeight="1" x14ac:dyDescent="0.2">
      <c r="B556" s="3"/>
      <c r="E556" s="3"/>
      <c r="H556" s="3"/>
    </row>
    <row r="557" spans="2:8" ht="15.75" customHeight="1" x14ac:dyDescent="0.2">
      <c r="B557" s="3"/>
      <c r="E557" s="3"/>
      <c r="H557" s="3"/>
    </row>
    <row r="558" spans="2:8" ht="15.75" customHeight="1" x14ac:dyDescent="0.2">
      <c r="B558" s="3"/>
      <c r="E558" s="3"/>
      <c r="H558" s="3"/>
    </row>
    <row r="559" spans="2:8" ht="15.75" customHeight="1" x14ac:dyDescent="0.2">
      <c r="B559" s="3"/>
      <c r="E559" s="3"/>
      <c r="H559" s="3"/>
    </row>
    <row r="560" spans="2:8" ht="15.75" customHeight="1" x14ac:dyDescent="0.2">
      <c r="B560" s="3"/>
      <c r="E560" s="3"/>
      <c r="H560" s="3"/>
    </row>
    <row r="561" spans="2:8" ht="15.75" customHeight="1" x14ac:dyDescent="0.2">
      <c r="B561" s="3"/>
      <c r="E561" s="3"/>
      <c r="H561" s="3"/>
    </row>
    <row r="562" spans="2:8" ht="15.75" customHeight="1" x14ac:dyDescent="0.2">
      <c r="B562" s="3"/>
      <c r="E562" s="3"/>
      <c r="H562" s="3"/>
    </row>
    <row r="563" spans="2:8" ht="15.75" customHeight="1" x14ac:dyDescent="0.2">
      <c r="B563" s="3"/>
      <c r="E563" s="3"/>
      <c r="H563" s="3"/>
    </row>
    <row r="564" spans="2:8" ht="15.75" customHeight="1" x14ac:dyDescent="0.2">
      <c r="B564" s="3"/>
      <c r="E564" s="3"/>
      <c r="H564" s="3"/>
    </row>
    <row r="565" spans="2:8" ht="15.75" customHeight="1" x14ac:dyDescent="0.2">
      <c r="B565" s="3"/>
      <c r="E565" s="3"/>
      <c r="H565" s="3"/>
    </row>
    <row r="566" spans="2:8" ht="15.75" customHeight="1" x14ac:dyDescent="0.2">
      <c r="B566" s="3"/>
      <c r="E566" s="3"/>
      <c r="H566" s="3"/>
    </row>
    <row r="567" spans="2:8" ht="15.75" customHeight="1" x14ac:dyDescent="0.2">
      <c r="B567" s="3"/>
      <c r="E567" s="3"/>
      <c r="H567" s="3"/>
    </row>
    <row r="568" spans="2:8" ht="15.75" customHeight="1" x14ac:dyDescent="0.2">
      <c r="B568" s="3"/>
      <c r="E568" s="3"/>
      <c r="H568" s="3"/>
    </row>
    <row r="569" spans="2:8" ht="15.75" customHeight="1" x14ac:dyDescent="0.2">
      <c r="B569" s="3"/>
      <c r="E569" s="3"/>
      <c r="H569" s="3"/>
    </row>
    <row r="570" spans="2:8" ht="15.75" customHeight="1" x14ac:dyDescent="0.2">
      <c r="B570" s="3"/>
      <c r="E570" s="3"/>
      <c r="H570" s="3"/>
    </row>
    <row r="571" spans="2:8" ht="15.75" customHeight="1" x14ac:dyDescent="0.2">
      <c r="B571" s="3"/>
      <c r="E571" s="3"/>
      <c r="H571" s="3"/>
    </row>
    <row r="572" spans="2:8" ht="15.75" customHeight="1" x14ac:dyDescent="0.2">
      <c r="B572" s="3"/>
      <c r="E572" s="3"/>
      <c r="H572" s="3"/>
    </row>
    <row r="573" spans="2:8" ht="15.75" customHeight="1" x14ac:dyDescent="0.2">
      <c r="B573" s="3"/>
      <c r="E573" s="3"/>
      <c r="H573" s="3"/>
    </row>
    <row r="574" spans="2:8" ht="15.75" customHeight="1" x14ac:dyDescent="0.2">
      <c r="B574" s="3"/>
      <c r="E574" s="3"/>
      <c r="H574" s="3"/>
    </row>
    <row r="575" spans="2:8" ht="15.75" customHeight="1" x14ac:dyDescent="0.2">
      <c r="B575" s="3"/>
      <c r="E575" s="3"/>
      <c r="H575" s="3"/>
    </row>
    <row r="576" spans="2:8" ht="15.75" customHeight="1" x14ac:dyDescent="0.2">
      <c r="B576" s="3"/>
      <c r="E576" s="3"/>
      <c r="H576" s="3"/>
    </row>
    <row r="577" spans="2:8" ht="15.75" customHeight="1" x14ac:dyDescent="0.2">
      <c r="B577" s="3"/>
      <c r="E577" s="3"/>
      <c r="H577" s="3"/>
    </row>
    <row r="578" spans="2:8" ht="15.75" customHeight="1" x14ac:dyDescent="0.2">
      <c r="B578" s="3"/>
      <c r="E578" s="3"/>
      <c r="H578" s="3"/>
    </row>
    <row r="579" spans="2:8" ht="15.75" customHeight="1" x14ac:dyDescent="0.2">
      <c r="B579" s="3"/>
      <c r="E579" s="3"/>
      <c r="H579" s="3"/>
    </row>
    <row r="580" spans="2:8" ht="15.75" customHeight="1" x14ac:dyDescent="0.2">
      <c r="B580" s="3"/>
      <c r="E580" s="3"/>
      <c r="H580" s="3"/>
    </row>
    <row r="581" spans="2:8" ht="15.75" customHeight="1" x14ac:dyDescent="0.2">
      <c r="B581" s="3"/>
      <c r="E581" s="3"/>
      <c r="H581" s="3"/>
    </row>
    <row r="582" spans="2:8" ht="15.75" customHeight="1" x14ac:dyDescent="0.2">
      <c r="B582" s="3"/>
      <c r="E582" s="3"/>
      <c r="H582" s="3"/>
    </row>
    <row r="583" spans="2:8" ht="15.75" customHeight="1" x14ac:dyDescent="0.2">
      <c r="B583" s="3"/>
      <c r="E583" s="3"/>
      <c r="H583" s="3"/>
    </row>
    <row r="584" spans="2:8" ht="15.75" customHeight="1" x14ac:dyDescent="0.2">
      <c r="B584" s="3"/>
      <c r="E584" s="3"/>
      <c r="H584" s="3"/>
    </row>
    <row r="585" spans="2:8" ht="15.75" customHeight="1" x14ac:dyDescent="0.2">
      <c r="B585" s="3"/>
      <c r="E585" s="3"/>
      <c r="H585" s="3"/>
    </row>
    <row r="586" spans="2:8" ht="15.75" customHeight="1" x14ac:dyDescent="0.2">
      <c r="B586" s="3"/>
      <c r="E586" s="3"/>
      <c r="H586" s="3"/>
    </row>
    <row r="587" spans="2:8" ht="15.75" customHeight="1" x14ac:dyDescent="0.2">
      <c r="B587" s="3"/>
      <c r="E587" s="3"/>
      <c r="H587" s="3"/>
    </row>
    <row r="588" spans="2:8" ht="15.75" customHeight="1" x14ac:dyDescent="0.2">
      <c r="B588" s="3"/>
      <c r="E588" s="3"/>
      <c r="H588" s="3"/>
    </row>
    <row r="589" spans="2:8" ht="15.75" customHeight="1" x14ac:dyDescent="0.2">
      <c r="B589" s="3"/>
      <c r="E589" s="3"/>
      <c r="H589" s="3"/>
    </row>
    <row r="590" spans="2:8" ht="15.75" customHeight="1" x14ac:dyDescent="0.2">
      <c r="B590" s="3"/>
      <c r="E590" s="3"/>
      <c r="H590" s="3"/>
    </row>
    <row r="591" spans="2:8" ht="15.75" customHeight="1" x14ac:dyDescent="0.2">
      <c r="B591" s="3"/>
      <c r="E591" s="3"/>
      <c r="H591" s="3"/>
    </row>
    <row r="592" spans="2:8" ht="15.75" customHeight="1" x14ac:dyDescent="0.2">
      <c r="B592" s="3"/>
      <c r="E592" s="3"/>
      <c r="H592" s="3"/>
    </row>
    <row r="593" spans="2:8" ht="15.75" customHeight="1" x14ac:dyDescent="0.2">
      <c r="B593" s="3"/>
      <c r="E593" s="3"/>
      <c r="H593" s="3"/>
    </row>
    <row r="594" spans="2:8" ht="15.75" customHeight="1" x14ac:dyDescent="0.2">
      <c r="B594" s="3"/>
      <c r="E594" s="3"/>
      <c r="H594" s="3"/>
    </row>
    <row r="595" spans="2:8" ht="15.75" customHeight="1" x14ac:dyDescent="0.2">
      <c r="B595" s="3"/>
      <c r="E595" s="3"/>
      <c r="H595" s="3"/>
    </row>
    <row r="596" spans="2:8" ht="15.75" customHeight="1" x14ac:dyDescent="0.2">
      <c r="B596" s="3"/>
      <c r="E596" s="3"/>
      <c r="H596" s="3"/>
    </row>
    <row r="597" spans="2:8" ht="15.75" customHeight="1" x14ac:dyDescent="0.2">
      <c r="B597" s="3"/>
      <c r="E597" s="3"/>
      <c r="H597" s="3"/>
    </row>
    <row r="598" spans="2:8" ht="15.75" customHeight="1" x14ac:dyDescent="0.2">
      <c r="B598" s="3"/>
      <c r="E598" s="3"/>
      <c r="H598" s="3"/>
    </row>
    <row r="599" spans="2:8" ht="15.75" customHeight="1" x14ac:dyDescent="0.2">
      <c r="B599" s="3"/>
      <c r="E599" s="3"/>
      <c r="H599" s="3"/>
    </row>
    <row r="600" spans="2:8" ht="15.75" customHeight="1" x14ac:dyDescent="0.2">
      <c r="B600" s="3"/>
      <c r="E600" s="3"/>
      <c r="H600" s="3"/>
    </row>
    <row r="601" spans="2:8" ht="15.75" customHeight="1" x14ac:dyDescent="0.2">
      <c r="B601" s="3"/>
      <c r="E601" s="3"/>
      <c r="H601" s="3"/>
    </row>
    <row r="602" spans="2:8" ht="15.75" customHeight="1" x14ac:dyDescent="0.2">
      <c r="B602" s="3"/>
      <c r="E602" s="3"/>
      <c r="H602" s="3"/>
    </row>
    <row r="603" spans="2:8" ht="15.75" customHeight="1" x14ac:dyDescent="0.2">
      <c r="B603" s="3"/>
      <c r="E603" s="3"/>
      <c r="H603" s="3"/>
    </row>
    <row r="604" spans="2:8" ht="15.75" customHeight="1" x14ac:dyDescent="0.2">
      <c r="B604" s="3"/>
      <c r="E604" s="3"/>
      <c r="H604" s="3"/>
    </row>
    <row r="605" spans="2:8" ht="15.75" customHeight="1" x14ac:dyDescent="0.2">
      <c r="B605" s="3"/>
      <c r="E605" s="3"/>
      <c r="H605" s="3"/>
    </row>
    <row r="606" spans="2:8" ht="15.75" customHeight="1" x14ac:dyDescent="0.2">
      <c r="B606" s="3"/>
      <c r="E606" s="3"/>
      <c r="H606" s="3"/>
    </row>
    <row r="607" spans="2:8" ht="15.75" customHeight="1" x14ac:dyDescent="0.2">
      <c r="B607" s="3"/>
      <c r="E607" s="3"/>
      <c r="H607" s="3"/>
    </row>
    <row r="608" spans="2:8" ht="15.75" customHeight="1" x14ac:dyDescent="0.2">
      <c r="B608" s="3"/>
      <c r="E608" s="3"/>
      <c r="H608" s="3"/>
    </row>
    <row r="609" spans="2:8" ht="15.75" customHeight="1" x14ac:dyDescent="0.2">
      <c r="B609" s="3"/>
      <c r="E609" s="3"/>
      <c r="H609" s="3"/>
    </row>
    <row r="610" spans="2:8" ht="15.75" customHeight="1" x14ac:dyDescent="0.2">
      <c r="B610" s="3"/>
      <c r="E610" s="3"/>
      <c r="H610" s="3"/>
    </row>
    <row r="611" spans="2:8" ht="15.75" customHeight="1" x14ac:dyDescent="0.2">
      <c r="B611" s="3"/>
      <c r="E611" s="3"/>
      <c r="H611" s="3"/>
    </row>
    <row r="612" spans="2:8" ht="15.75" customHeight="1" x14ac:dyDescent="0.2">
      <c r="B612" s="3"/>
      <c r="E612" s="3"/>
      <c r="H612" s="3"/>
    </row>
    <row r="613" spans="2:8" ht="15.75" customHeight="1" x14ac:dyDescent="0.2">
      <c r="B613" s="3"/>
      <c r="E613" s="3"/>
      <c r="H613" s="3"/>
    </row>
    <row r="614" spans="2:8" ht="15.75" customHeight="1" x14ac:dyDescent="0.2">
      <c r="B614" s="3"/>
      <c r="E614" s="3"/>
      <c r="H614" s="3"/>
    </row>
    <row r="615" spans="2:8" ht="15.75" customHeight="1" x14ac:dyDescent="0.2">
      <c r="B615" s="3"/>
      <c r="E615" s="3"/>
      <c r="H615" s="3"/>
    </row>
    <row r="616" spans="2:8" ht="15.75" customHeight="1" x14ac:dyDescent="0.2">
      <c r="B616" s="3"/>
      <c r="E616" s="3"/>
      <c r="H616" s="3"/>
    </row>
    <row r="617" spans="2:8" ht="15.75" customHeight="1" x14ac:dyDescent="0.2">
      <c r="B617" s="3"/>
      <c r="E617" s="3"/>
      <c r="H617" s="3"/>
    </row>
    <row r="618" spans="2:8" ht="15.75" customHeight="1" x14ac:dyDescent="0.2">
      <c r="B618" s="3"/>
      <c r="E618" s="3"/>
      <c r="H618" s="3"/>
    </row>
    <row r="619" spans="2:8" ht="15.75" customHeight="1" x14ac:dyDescent="0.2">
      <c r="B619" s="3"/>
      <c r="E619" s="3"/>
      <c r="H619" s="3"/>
    </row>
    <row r="620" spans="2:8" ht="15.75" customHeight="1" x14ac:dyDescent="0.2">
      <c r="B620" s="3"/>
      <c r="E620" s="3"/>
      <c r="H620" s="3"/>
    </row>
    <row r="621" spans="2:8" ht="15.75" customHeight="1" x14ac:dyDescent="0.2">
      <c r="B621" s="3"/>
      <c r="E621" s="3"/>
      <c r="H621" s="3"/>
    </row>
    <row r="622" spans="2:8" ht="15.75" customHeight="1" x14ac:dyDescent="0.2">
      <c r="B622" s="3"/>
      <c r="E622" s="3"/>
      <c r="H622" s="3"/>
    </row>
    <row r="623" spans="2:8" ht="15.75" customHeight="1" x14ac:dyDescent="0.2">
      <c r="B623" s="3"/>
      <c r="E623" s="3"/>
      <c r="H623" s="3"/>
    </row>
    <row r="624" spans="2:8" ht="15.75" customHeight="1" x14ac:dyDescent="0.2">
      <c r="B624" s="3"/>
      <c r="E624" s="3"/>
      <c r="H624" s="3"/>
    </row>
    <row r="625" spans="2:8" ht="15.75" customHeight="1" x14ac:dyDescent="0.2">
      <c r="B625" s="3"/>
      <c r="E625" s="3"/>
      <c r="H625" s="3"/>
    </row>
    <row r="626" spans="2:8" ht="15.75" customHeight="1" x14ac:dyDescent="0.2">
      <c r="B626" s="3"/>
      <c r="E626" s="3"/>
      <c r="H626" s="3"/>
    </row>
    <row r="627" spans="2:8" ht="15.75" customHeight="1" x14ac:dyDescent="0.2">
      <c r="B627" s="3"/>
      <c r="E627" s="3"/>
      <c r="H627" s="3"/>
    </row>
    <row r="628" spans="2:8" ht="15.75" customHeight="1" x14ac:dyDescent="0.2">
      <c r="B628" s="3"/>
      <c r="E628" s="3"/>
      <c r="H628" s="3"/>
    </row>
    <row r="629" spans="2:8" ht="15.75" customHeight="1" x14ac:dyDescent="0.2">
      <c r="B629" s="3"/>
      <c r="E629" s="3"/>
      <c r="H629" s="3"/>
    </row>
    <row r="630" spans="2:8" ht="15.75" customHeight="1" x14ac:dyDescent="0.2">
      <c r="B630" s="3"/>
      <c r="E630" s="3"/>
      <c r="H630" s="3"/>
    </row>
    <row r="631" spans="2:8" ht="15.75" customHeight="1" x14ac:dyDescent="0.2">
      <c r="B631" s="3"/>
      <c r="E631" s="3"/>
      <c r="H631" s="3"/>
    </row>
    <row r="632" spans="2:8" ht="15.75" customHeight="1" x14ac:dyDescent="0.2">
      <c r="B632" s="3"/>
      <c r="E632" s="3"/>
      <c r="H632" s="3"/>
    </row>
    <row r="633" spans="2:8" ht="15.75" customHeight="1" x14ac:dyDescent="0.2">
      <c r="B633" s="3"/>
      <c r="E633" s="3"/>
      <c r="H633" s="3"/>
    </row>
    <row r="634" spans="2:8" ht="15.75" customHeight="1" x14ac:dyDescent="0.2">
      <c r="B634" s="3"/>
      <c r="E634" s="3"/>
      <c r="H634" s="3"/>
    </row>
    <row r="635" spans="2:8" ht="15.75" customHeight="1" x14ac:dyDescent="0.2">
      <c r="B635" s="3"/>
      <c r="E635" s="3"/>
      <c r="H635" s="3"/>
    </row>
    <row r="636" spans="2:8" ht="15.75" customHeight="1" x14ac:dyDescent="0.2">
      <c r="B636" s="3"/>
      <c r="E636" s="3"/>
      <c r="H636" s="3"/>
    </row>
    <row r="637" spans="2:8" ht="15.75" customHeight="1" x14ac:dyDescent="0.2">
      <c r="B637" s="3"/>
      <c r="E637" s="3"/>
      <c r="H637" s="3"/>
    </row>
    <row r="638" spans="2:8" ht="15.75" customHeight="1" x14ac:dyDescent="0.2">
      <c r="B638" s="3"/>
      <c r="E638" s="3"/>
      <c r="H638" s="3"/>
    </row>
    <row r="639" spans="2:8" ht="15.75" customHeight="1" x14ac:dyDescent="0.2">
      <c r="B639" s="3"/>
      <c r="E639" s="3"/>
      <c r="H639" s="3"/>
    </row>
    <row r="640" spans="2:8" ht="15.75" customHeight="1" x14ac:dyDescent="0.2">
      <c r="B640" s="3"/>
      <c r="E640" s="3"/>
      <c r="H640" s="3"/>
    </row>
    <row r="641" spans="2:8" ht="15.75" customHeight="1" x14ac:dyDescent="0.2">
      <c r="B641" s="3"/>
      <c r="E641" s="3"/>
      <c r="H641" s="3"/>
    </row>
    <row r="642" spans="2:8" ht="15.75" customHeight="1" x14ac:dyDescent="0.2">
      <c r="B642" s="3"/>
      <c r="E642" s="3"/>
      <c r="H642" s="3"/>
    </row>
    <row r="643" spans="2:8" ht="15.75" customHeight="1" x14ac:dyDescent="0.2">
      <c r="B643" s="3"/>
      <c r="E643" s="3"/>
      <c r="H643" s="3"/>
    </row>
    <row r="644" spans="2:8" ht="15.75" customHeight="1" x14ac:dyDescent="0.2">
      <c r="B644" s="3"/>
      <c r="E644" s="3"/>
      <c r="H644" s="3"/>
    </row>
    <row r="645" spans="2:8" ht="15.75" customHeight="1" x14ac:dyDescent="0.2">
      <c r="B645" s="3"/>
      <c r="E645" s="3"/>
      <c r="H645" s="3"/>
    </row>
    <row r="646" spans="2:8" ht="15.75" customHeight="1" x14ac:dyDescent="0.2">
      <c r="B646" s="3"/>
      <c r="E646" s="3"/>
      <c r="H646" s="3"/>
    </row>
    <row r="647" spans="2:8" ht="15.75" customHeight="1" x14ac:dyDescent="0.2">
      <c r="B647" s="3"/>
      <c r="E647" s="3"/>
      <c r="H647" s="3"/>
    </row>
    <row r="648" spans="2:8" ht="15.75" customHeight="1" x14ac:dyDescent="0.2">
      <c r="B648" s="3"/>
      <c r="E648" s="3"/>
      <c r="H648" s="3"/>
    </row>
    <row r="649" spans="2:8" ht="15.75" customHeight="1" x14ac:dyDescent="0.2">
      <c r="B649" s="3"/>
      <c r="E649" s="3"/>
      <c r="H649" s="3"/>
    </row>
    <row r="650" spans="2:8" ht="15.75" customHeight="1" x14ac:dyDescent="0.2">
      <c r="B650" s="3"/>
      <c r="E650" s="3"/>
      <c r="H650" s="3"/>
    </row>
    <row r="651" spans="2:8" ht="15.75" customHeight="1" x14ac:dyDescent="0.2">
      <c r="B651" s="3"/>
      <c r="E651" s="3"/>
      <c r="H651" s="3"/>
    </row>
    <row r="652" spans="2:8" ht="15.75" customHeight="1" x14ac:dyDescent="0.2">
      <c r="B652" s="3"/>
      <c r="E652" s="3"/>
      <c r="H652" s="3"/>
    </row>
    <row r="653" spans="2:8" ht="15.75" customHeight="1" x14ac:dyDescent="0.2">
      <c r="B653" s="3"/>
      <c r="E653" s="3"/>
      <c r="H653" s="3"/>
    </row>
    <row r="654" spans="2:8" ht="15.75" customHeight="1" x14ac:dyDescent="0.2">
      <c r="B654" s="3"/>
      <c r="E654" s="3"/>
      <c r="H654" s="3"/>
    </row>
    <row r="655" spans="2:8" ht="15.75" customHeight="1" x14ac:dyDescent="0.2">
      <c r="B655" s="3"/>
      <c r="E655" s="3"/>
      <c r="H655" s="3"/>
    </row>
    <row r="656" spans="2:8" ht="15.75" customHeight="1" x14ac:dyDescent="0.2">
      <c r="B656" s="3"/>
      <c r="E656" s="3"/>
      <c r="H656" s="3"/>
    </row>
    <row r="657" spans="2:8" ht="15.75" customHeight="1" x14ac:dyDescent="0.2">
      <c r="B657" s="3"/>
      <c r="E657" s="3"/>
      <c r="H657" s="3"/>
    </row>
    <row r="658" spans="2:8" ht="15.75" customHeight="1" x14ac:dyDescent="0.2">
      <c r="B658" s="3"/>
      <c r="E658" s="3"/>
      <c r="H658" s="3"/>
    </row>
    <row r="659" spans="2:8" ht="15.75" customHeight="1" x14ac:dyDescent="0.2">
      <c r="B659" s="3"/>
      <c r="E659" s="3"/>
      <c r="H659" s="3"/>
    </row>
    <row r="660" spans="2:8" ht="15.75" customHeight="1" x14ac:dyDescent="0.2">
      <c r="B660" s="3"/>
      <c r="E660" s="3"/>
      <c r="H660" s="3"/>
    </row>
    <row r="661" spans="2:8" ht="15.75" customHeight="1" x14ac:dyDescent="0.2">
      <c r="B661" s="3"/>
      <c r="E661" s="3"/>
      <c r="H661" s="3"/>
    </row>
    <row r="662" spans="2:8" ht="15.75" customHeight="1" x14ac:dyDescent="0.2">
      <c r="B662" s="3"/>
      <c r="E662" s="3"/>
      <c r="H662" s="3"/>
    </row>
    <row r="663" spans="2:8" ht="15.75" customHeight="1" x14ac:dyDescent="0.2">
      <c r="B663" s="3"/>
      <c r="E663" s="3"/>
      <c r="H663" s="3"/>
    </row>
    <row r="664" spans="2:8" ht="15.75" customHeight="1" x14ac:dyDescent="0.2">
      <c r="B664" s="3"/>
      <c r="E664" s="3"/>
      <c r="H664" s="3"/>
    </row>
    <row r="665" spans="2:8" ht="15.75" customHeight="1" x14ac:dyDescent="0.2">
      <c r="B665" s="3"/>
      <c r="E665" s="3"/>
      <c r="H665" s="3"/>
    </row>
    <row r="666" spans="2:8" ht="15.75" customHeight="1" x14ac:dyDescent="0.2">
      <c r="B666" s="3"/>
      <c r="E666" s="3"/>
      <c r="H666" s="3"/>
    </row>
    <row r="667" spans="2:8" ht="15.75" customHeight="1" x14ac:dyDescent="0.2">
      <c r="B667" s="3"/>
      <c r="E667" s="3"/>
      <c r="H667" s="3"/>
    </row>
    <row r="668" spans="2:8" ht="15.75" customHeight="1" x14ac:dyDescent="0.2">
      <c r="B668" s="3"/>
      <c r="E668" s="3"/>
      <c r="H668" s="3"/>
    </row>
    <row r="669" spans="2:8" ht="15.75" customHeight="1" x14ac:dyDescent="0.2">
      <c r="B669" s="3"/>
      <c r="E669" s="3"/>
      <c r="H669" s="3"/>
    </row>
    <row r="670" spans="2:8" ht="15.75" customHeight="1" x14ac:dyDescent="0.2">
      <c r="B670" s="3"/>
      <c r="E670" s="3"/>
      <c r="H670" s="3"/>
    </row>
    <row r="671" spans="2:8" ht="15.75" customHeight="1" x14ac:dyDescent="0.2">
      <c r="B671" s="3"/>
      <c r="E671" s="3"/>
      <c r="H671" s="3"/>
    </row>
    <row r="672" spans="2:8" ht="15.75" customHeight="1" x14ac:dyDescent="0.2">
      <c r="B672" s="3"/>
      <c r="E672" s="3"/>
      <c r="H672" s="3"/>
    </row>
    <row r="673" spans="2:8" ht="15.75" customHeight="1" x14ac:dyDescent="0.2">
      <c r="B673" s="3"/>
      <c r="E673" s="3"/>
      <c r="H673" s="3"/>
    </row>
    <row r="674" spans="2:8" ht="15.75" customHeight="1" x14ac:dyDescent="0.2">
      <c r="B674" s="3"/>
      <c r="E674" s="3"/>
      <c r="H674" s="3"/>
    </row>
    <row r="675" spans="2:8" ht="15.75" customHeight="1" x14ac:dyDescent="0.2">
      <c r="B675" s="3"/>
      <c r="E675" s="3"/>
      <c r="H675" s="3"/>
    </row>
    <row r="676" spans="2:8" ht="15.75" customHeight="1" x14ac:dyDescent="0.2">
      <c r="B676" s="3"/>
      <c r="E676" s="3"/>
      <c r="H676" s="3"/>
    </row>
    <row r="677" spans="2:8" ht="15.75" customHeight="1" x14ac:dyDescent="0.2">
      <c r="B677" s="3"/>
      <c r="E677" s="3"/>
      <c r="H677" s="3"/>
    </row>
    <row r="678" spans="2:8" ht="15.75" customHeight="1" x14ac:dyDescent="0.2">
      <c r="B678" s="3"/>
      <c r="E678" s="3"/>
      <c r="H678" s="3"/>
    </row>
    <row r="679" spans="2:8" ht="15.75" customHeight="1" x14ac:dyDescent="0.2">
      <c r="B679" s="3"/>
      <c r="E679" s="3"/>
      <c r="H679" s="3"/>
    </row>
    <row r="680" spans="2:8" ht="15.75" customHeight="1" x14ac:dyDescent="0.2">
      <c r="B680" s="3"/>
      <c r="E680" s="3"/>
      <c r="H680" s="3"/>
    </row>
    <row r="681" spans="2:8" ht="15.75" customHeight="1" x14ac:dyDescent="0.2">
      <c r="B681" s="3"/>
      <c r="E681" s="3"/>
      <c r="H681" s="3"/>
    </row>
    <row r="682" spans="2:8" ht="15.75" customHeight="1" x14ac:dyDescent="0.2">
      <c r="B682" s="3"/>
      <c r="E682" s="3"/>
      <c r="H682" s="3"/>
    </row>
    <row r="683" spans="2:8" ht="15.75" customHeight="1" x14ac:dyDescent="0.2">
      <c r="B683" s="3"/>
      <c r="E683" s="3"/>
      <c r="H683" s="3"/>
    </row>
    <row r="684" spans="2:8" ht="15.75" customHeight="1" x14ac:dyDescent="0.2">
      <c r="B684" s="3"/>
      <c r="E684" s="3"/>
      <c r="H684" s="3"/>
    </row>
    <row r="685" spans="2:8" ht="15.75" customHeight="1" x14ac:dyDescent="0.2">
      <c r="B685" s="3"/>
      <c r="E685" s="3"/>
      <c r="H685" s="3"/>
    </row>
    <row r="686" spans="2:8" ht="15.75" customHeight="1" x14ac:dyDescent="0.2">
      <c r="B686" s="3"/>
      <c r="E686" s="3"/>
      <c r="H686" s="3"/>
    </row>
    <row r="687" spans="2:8" ht="15.75" customHeight="1" x14ac:dyDescent="0.2">
      <c r="B687" s="3"/>
      <c r="E687" s="3"/>
      <c r="H687" s="3"/>
    </row>
    <row r="688" spans="2:8" ht="15.75" customHeight="1" x14ac:dyDescent="0.2">
      <c r="B688" s="3"/>
      <c r="E688" s="3"/>
      <c r="H688" s="3"/>
    </row>
    <row r="689" spans="2:8" ht="15.75" customHeight="1" x14ac:dyDescent="0.2">
      <c r="B689" s="3"/>
      <c r="E689" s="3"/>
      <c r="H689" s="3"/>
    </row>
    <row r="690" spans="2:8" ht="15.75" customHeight="1" x14ac:dyDescent="0.2">
      <c r="B690" s="3"/>
      <c r="E690" s="3"/>
      <c r="H690" s="3"/>
    </row>
    <row r="691" spans="2:8" ht="15.75" customHeight="1" x14ac:dyDescent="0.2">
      <c r="B691" s="3"/>
      <c r="E691" s="3"/>
      <c r="H691" s="3"/>
    </row>
    <row r="692" spans="2:8" ht="15.75" customHeight="1" x14ac:dyDescent="0.2">
      <c r="B692" s="3"/>
      <c r="E692" s="3"/>
      <c r="H692" s="3"/>
    </row>
    <row r="693" spans="2:8" ht="15.75" customHeight="1" x14ac:dyDescent="0.2">
      <c r="B693" s="3"/>
      <c r="E693" s="3"/>
      <c r="H693" s="3"/>
    </row>
    <row r="694" spans="2:8" ht="15.75" customHeight="1" x14ac:dyDescent="0.2">
      <c r="B694" s="3"/>
      <c r="E694" s="3"/>
      <c r="H694" s="3"/>
    </row>
    <row r="695" spans="2:8" ht="15.75" customHeight="1" x14ac:dyDescent="0.2">
      <c r="B695" s="3"/>
      <c r="E695" s="3"/>
      <c r="H695" s="3"/>
    </row>
    <row r="696" spans="2:8" ht="15.75" customHeight="1" x14ac:dyDescent="0.2">
      <c r="B696" s="3"/>
      <c r="E696" s="3"/>
      <c r="H696" s="3"/>
    </row>
    <row r="697" spans="2:8" ht="15.75" customHeight="1" x14ac:dyDescent="0.2">
      <c r="B697" s="3"/>
      <c r="E697" s="3"/>
      <c r="H697" s="3"/>
    </row>
    <row r="698" spans="2:8" ht="15.75" customHeight="1" x14ac:dyDescent="0.2">
      <c r="B698" s="3"/>
      <c r="E698" s="3"/>
      <c r="H698" s="3"/>
    </row>
    <row r="699" spans="2:8" ht="15.75" customHeight="1" x14ac:dyDescent="0.2">
      <c r="B699" s="3"/>
      <c r="E699" s="3"/>
      <c r="H699" s="3"/>
    </row>
    <row r="700" spans="2:8" ht="15.75" customHeight="1" x14ac:dyDescent="0.2">
      <c r="B700" s="3"/>
      <c r="E700" s="3"/>
      <c r="H700" s="3"/>
    </row>
    <row r="701" spans="2:8" ht="15.75" customHeight="1" x14ac:dyDescent="0.2">
      <c r="B701" s="3"/>
      <c r="E701" s="3"/>
      <c r="H701" s="3"/>
    </row>
    <row r="702" spans="2:8" ht="15.75" customHeight="1" x14ac:dyDescent="0.2">
      <c r="B702" s="3"/>
      <c r="E702" s="3"/>
      <c r="H702" s="3"/>
    </row>
    <row r="703" spans="2:8" ht="15.75" customHeight="1" x14ac:dyDescent="0.2">
      <c r="B703" s="3"/>
      <c r="E703" s="3"/>
      <c r="H703" s="3"/>
    </row>
    <row r="704" spans="2:8" ht="15.75" customHeight="1" x14ac:dyDescent="0.2">
      <c r="B704" s="3"/>
      <c r="E704" s="3"/>
      <c r="H704" s="3"/>
    </row>
    <row r="705" spans="2:8" ht="15.75" customHeight="1" x14ac:dyDescent="0.2">
      <c r="B705" s="3"/>
      <c r="E705" s="3"/>
      <c r="H705" s="3"/>
    </row>
    <row r="706" spans="2:8" ht="15.75" customHeight="1" x14ac:dyDescent="0.2">
      <c r="B706" s="3"/>
      <c r="E706" s="3"/>
      <c r="H706" s="3"/>
    </row>
    <row r="707" spans="2:8" ht="15.75" customHeight="1" x14ac:dyDescent="0.2">
      <c r="B707" s="3"/>
      <c r="E707" s="3"/>
      <c r="H707" s="3"/>
    </row>
    <row r="708" spans="2:8" ht="15.75" customHeight="1" x14ac:dyDescent="0.2">
      <c r="B708" s="3"/>
      <c r="E708" s="3"/>
      <c r="H708" s="3"/>
    </row>
    <row r="709" spans="2:8" ht="15.75" customHeight="1" x14ac:dyDescent="0.2">
      <c r="B709" s="3"/>
      <c r="E709" s="3"/>
      <c r="H709" s="3"/>
    </row>
    <row r="710" spans="2:8" ht="15.75" customHeight="1" x14ac:dyDescent="0.2">
      <c r="B710" s="3"/>
      <c r="E710" s="3"/>
      <c r="H710" s="3"/>
    </row>
    <row r="711" spans="2:8" ht="15.75" customHeight="1" x14ac:dyDescent="0.2">
      <c r="B711" s="3"/>
      <c r="E711" s="3"/>
      <c r="H711" s="3"/>
    </row>
    <row r="712" spans="2:8" ht="15.75" customHeight="1" x14ac:dyDescent="0.2">
      <c r="B712" s="3"/>
      <c r="E712" s="3"/>
      <c r="H712" s="3"/>
    </row>
    <row r="713" spans="2:8" ht="15.75" customHeight="1" x14ac:dyDescent="0.2">
      <c r="B713" s="3"/>
      <c r="E713" s="3"/>
      <c r="H713" s="3"/>
    </row>
    <row r="714" spans="2:8" ht="15.75" customHeight="1" x14ac:dyDescent="0.2">
      <c r="B714" s="3"/>
      <c r="E714" s="3"/>
      <c r="H714" s="3"/>
    </row>
    <row r="715" spans="2:8" ht="15.75" customHeight="1" x14ac:dyDescent="0.2">
      <c r="B715" s="3"/>
      <c r="E715" s="3"/>
      <c r="H715" s="3"/>
    </row>
    <row r="716" spans="2:8" ht="15.75" customHeight="1" x14ac:dyDescent="0.2">
      <c r="B716" s="3"/>
      <c r="E716" s="3"/>
      <c r="H716" s="3"/>
    </row>
    <row r="717" spans="2:8" ht="15.75" customHeight="1" x14ac:dyDescent="0.2">
      <c r="B717" s="3"/>
      <c r="E717" s="3"/>
      <c r="H717" s="3"/>
    </row>
    <row r="718" spans="2:8" ht="15.75" customHeight="1" x14ac:dyDescent="0.2">
      <c r="B718" s="3"/>
      <c r="E718" s="3"/>
      <c r="H718" s="3"/>
    </row>
    <row r="719" spans="2:8" ht="15.75" customHeight="1" x14ac:dyDescent="0.2">
      <c r="B719" s="3"/>
      <c r="E719" s="3"/>
      <c r="H719" s="3"/>
    </row>
    <row r="720" spans="2:8" ht="15.75" customHeight="1" x14ac:dyDescent="0.2">
      <c r="B720" s="3"/>
      <c r="E720" s="3"/>
      <c r="H720" s="3"/>
    </row>
    <row r="721" spans="2:8" ht="15.75" customHeight="1" x14ac:dyDescent="0.2">
      <c r="B721" s="3"/>
      <c r="E721" s="3"/>
      <c r="H721" s="3"/>
    </row>
    <row r="722" spans="2:8" ht="15.75" customHeight="1" x14ac:dyDescent="0.2">
      <c r="B722" s="3"/>
      <c r="E722" s="3"/>
      <c r="H722" s="3"/>
    </row>
    <row r="723" spans="2:8" ht="15.75" customHeight="1" x14ac:dyDescent="0.2">
      <c r="B723" s="3"/>
      <c r="E723" s="3"/>
      <c r="H723" s="3"/>
    </row>
    <row r="724" spans="2:8" ht="15.75" customHeight="1" x14ac:dyDescent="0.2">
      <c r="B724" s="3"/>
      <c r="E724" s="3"/>
      <c r="H724" s="3"/>
    </row>
    <row r="725" spans="2:8" ht="15.75" customHeight="1" x14ac:dyDescent="0.2">
      <c r="B725" s="3"/>
      <c r="E725" s="3"/>
      <c r="H725" s="3"/>
    </row>
    <row r="726" spans="2:8" ht="15.75" customHeight="1" x14ac:dyDescent="0.2">
      <c r="B726" s="3"/>
      <c r="E726" s="3"/>
      <c r="H726" s="3"/>
    </row>
    <row r="727" spans="2:8" ht="15.75" customHeight="1" x14ac:dyDescent="0.2">
      <c r="B727" s="3"/>
      <c r="E727" s="3"/>
      <c r="H727" s="3"/>
    </row>
    <row r="728" spans="2:8" ht="15.75" customHeight="1" x14ac:dyDescent="0.2">
      <c r="B728" s="3"/>
      <c r="E728" s="3"/>
      <c r="H728" s="3"/>
    </row>
    <row r="729" spans="2:8" ht="15.75" customHeight="1" x14ac:dyDescent="0.2">
      <c r="B729" s="3"/>
      <c r="E729" s="3"/>
      <c r="H729" s="3"/>
    </row>
    <row r="730" spans="2:8" ht="15.75" customHeight="1" x14ac:dyDescent="0.2">
      <c r="B730" s="3"/>
      <c r="E730" s="3"/>
      <c r="H730" s="3"/>
    </row>
    <row r="731" spans="2:8" ht="15.75" customHeight="1" x14ac:dyDescent="0.2">
      <c r="B731" s="3"/>
      <c r="E731" s="3"/>
      <c r="H731" s="3"/>
    </row>
    <row r="732" spans="2:8" ht="15.75" customHeight="1" x14ac:dyDescent="0.2">
      <c r="B732" s="3"/>
      <c r="E732" s="3"/>
      <c r="H732" s="3"/>
    </row>
    <row r="733" spans="2:8" ht="15.75" customHeight="1" x14ac:dyDescent="0.2">
      <c r="B733" s="3"/>
      <c r="E733" s="3"/>
      <c r="H733" s="3"/>
    </row>
    <row r="734" spans="2:8" ht="15.75" customHeight="1" x14ac:dyDescent="0.2">
      <c r="B734" s="3"/>
      <c r="E734" s="3"/>
      <c r="H734" s="3"/>
    </row>
    <row r="735" spans="2:8" ht="15.75" customHeight="1" x14ac:dyDescent="0.2">
      <c r="B735" s="3"/>
      <c r="E735" s="3"/>
      <c r="H735" s="3"/>
    </row>
    <row r="736" spans="2:8" ht="15.75" customHeight="1" x14ac:dyDescent="0.2">
      <c r="B736" s="3"/>
      <c r="E736" s="3"/>
      <c r="H736" s="3"/>
    </row>
    <row r="737" spans="2:8" ht="15.75" customHeight="1" x14ac:dyDescent="0.2">
      <c r="B737" s="3"/>
      <c r="E737" s="3"/>
      <c r="H737" s="3"/>
    </row>
    <row r="738" spans="2:8" ht="15.75" customHeight="1" x14ac:dyDescent="0.2">
      <c r="B738" s="3"/>
      <c r="E738" s="3"/>
      <c r="H738" s="3"/>
    </row>
    <row r="739" spans="2:8" ht="15.75" customHeight="1" x14ac:dyDescent="0.2">
      <c r="B739" s="3"/>
      <c r="E739" s="3"/>
      <c r="H739" s="3"/>
    </row>
    <row r="740" spans="2:8" ht="15.75" customHeight="1" x14ac:dyDescent="0.2">
      <c r="B740" s="3"/>
      <c r="E740" s="3"/>
      <c r="H740" s="3"/>
    </row>
    <row r="741" spans="2:8" ht="15.75" customHeight="1" x14ac:dyDescent="0.2">
      <c r="B741" s="3"/>
      <c r="E741" s="3"/>
      <c r="H741" s="3"/>
    </row>
    <row r="742" spans="2:8" ht="15.75" customHeight="1" x14ac:dyDescent="0.2">
      <c r="B742" s="3"/>
      <c r="E742" s="3"/>
      <c r="H742" s="3"/>
    </row>
    <row r="743" spans="2:8" ht="15.75" customHeight="1" x14ac:dyDescent="0.2">
      <c r="B743" s="3"/>
      <c r="E743" s="3"/>
      <c r="H743" s="3"/>
    </row>
    <row r="744" spans="2:8" ht="15.75" customHeight="1" x14ac:dyDescent="0.2">
      <c r="B744" s="3"/>
      <c r="E744" s="3"/>
      <c r="H744" s="3"/>
    </row>
    <row r="745" spans="2:8" ht="15.75" customHeight="1" x14ac:dyDescent="0.2">
      <c r="B745" s="3"/>
      <c r="E745" s="3"/>
      <c r="H745" s="3"/>
    </row>
    <row r="746" spans="2:8" ht="15.75" customHeight="1" x14ac:dyDescent="0.2">
      <c r="B746" s="3"/>
      <c r="E746" s="3"/>
      <c r="H746" s="3"/>
    </row>
    <row r="747" spans="2:8" ht="15.75" customHeight="1" x14ac:dyDescent="0.2">
      <c r="B747" s="3"/>
      <c r="E747" s="3"/>
      <c r="H747" s="3"/>
    </row>
    <row r="748" spans="2:8" ht="15.75" customHeight="1" x14ac:dyDescent="0.2">
      <c r="B748" s="3"/>
      <c r="E748" s="3"/>
      <c r="H748" s="3"/>
    </row>
    <row r="749" spans="2:8" ht="15.75" customHeight="1" x14ac:dyDescent="0.2">
      <c r="B749" s="3"/>
      <c r="E749" s="3"/>
      <c r="H749" s="3"/>
    </row>
    <row r="750" spans="2:8" ht="15.75" customHeight="1" x14ac:dyDescent="0.2">
      <c r="B750" s="3"/>
      <c r="E750" s="3"/>
      <c r="H750" s="3"/>
    </row>
    <row r="751" spans="2:8" ht="15.75" customHeight="1" x14ac:dyDescent="0.2">
      <c r="B751" s="3"/>
      <c r="E751" s="3"/>
      <c r="H751" s="3"/>
    </row>
    <row r="752" spans="2:8" ht="15.75" customHeight="1" x14ac:dyDescent="0.2">
      <c r="B752" s="3"/>
      <c r="E752" s="3"/>
      <c r="H752" s="3"/>
    </row>
    <row r="753" spans="2:8" ht="15.75" customHeight="1" x14ac:dyDescent="0.2">
      <c r="B753" s="3"/>
      <c r="E753" s="3"/>
      <c r="H753" s="3"/>
    </row>
    <row r="754" spans="2:8" ht="15.75" customHeight="1" x14ac:dyDescent="0.2">
      <c r="B754" s="3"/>
      <c r="E754" s="3"/>
      <c r="H754" s="3"/>
    </row>
    <row r="755" spans="2:8" ht="15.75" customHeight="1" x14ac:dyDescent="0.2">
      <c r="B755" s="3"/>
      <c r="E755" s="3"/>
      <c r="H755" s="3"/>
    </row>
    <row r="756" spans="2:8" ht="15.75" customHeight="1" x14ac:dyDescent="0.2">
      <c r="B756" s="3"/>
      <c r="E756" s="3"/>
      <c r="H756" s="3"/>
    </row>
    <row r="757" spans="2:8" ht="15.75" customHeight="1" x14ac:dyDescent="0.2">
      <c r="B757" s="3"/>
      <c r="E757" s="3"/>
      <c r="H757" s="3"/>
    </row>
    <row r="758" spans="2:8" ht="15.75" customHeight="1" x14ac:dyDescent="0.2">
      <c r="B758" s="3"/>
      <c r="E758" s="3"/>
      <c r="H758" s="3"/>
    </row>
    <row r="759" spans="2:8" ht="15.75" customHeight="1" x14ac:dyDescent="0.2">
      <c r="B759" s="3"/>
      <c r="E759" s="3"/>
      <c r="H759" s="3"/>
    </row>
    <row r="760" spans="2:8" ht="15.75" customHeight="1" x14ac:dyDescent="0.2">
      <c r="B760" s="3"/>
      <c r="E760" s="3"/>
      <c r="H760" s="3"/>
    </row>
    <row r="761" spans="2:8" ht="15.75" customHeight="1" x14ac:dyDescent="0.2">
      <c r="B761" s="3"/>
      <c r="E761" s="3"/>
      <c r="H761" s="3"/>
    </row>
    <row r="762" spans="2:8" ht="15.75" customHeight="1" x14ac:dyDescent="0.2">
      <c r="B762" s="3"/>
      <c r="E762" s="3"/>
      <c r="H762" s="3"/>
    </row>
    <row r="763" spans="2:8" ht="15.75" customHeight="1" x14ac:dyDescent="0.2">
      <c r="B763" s="3"/>
      <c r="E763" s="3"/>
      <c r="H763" s="3"/>
    </row>
    <row r="764" spans="2:8" ht="15.75" customHeight="1" x14ac:dyDescent="0.2">
      <c r="B764" s="3"/>
      <c r="E764" s="3"/>
      <c r="H764" s="3"/>
    </row>
    <row r="765" spans="2:8" ht="15.75" customHeight="1" x14ac:dyDescent="0.2">
      <c r="B765" s="3"/>
      <c r="E765" s="3"/>
      <c r="H765" s="3"/>
    </row>
    <row r="766" spans="2:8" ht="15.75" customHeight="1" x14ac:dyDescent="0.2">
      <c r="B766" s="3"/>
      <c r="E766" s="3"/>
      <c r="H766" s="3"/>
    </row>
    <row r="767" spans="2:8" ht="15.75" customHeight="1" x14ac:dyDescent="0.2">
      <c r="B767" s="3"/>
      <c r="E767" s="3"/>
      <c r="H767" s="3"/>
    </row>
    <row r="768" spans="2:8" ht="15.75" customHeight="1" x14ac:dyDescent="0.2">
      <c r="B768" s="3"/>
      <c r="E768" s="3"/>
      <c r="H768" s="3"/>
    </row>
    <row r="769" spans="2:8" ht="15.75" customHeight="1" x14ac:dyDescent="0.2">
      <c r="B769" s="3"/>
      <c r="E769" s="3"/>
      <c r="H769" s="3"/>
    </row>
    <row r="770" spans="2:8" ht="15.75" customHeight="1" x14ac:dyDescent="0.2">
      <c r="B770" s="3"/>
      <c r="E770" s="3"/>
      <c r="H770" s="3"/>
    </row>
    <row r="771" spans="2:8" ht="15.75" customHeight="1" x14ac:dyDescent="0.2">
      <c r="B771" s="3"/>
      <c r="E771" s="3"/>
      <c r="H771" s="3"/>
    </row>
    <row r="772" spans="2:8" ht="15.75" customHeight="1" x14ac:dyDescent="0.2">
      <c r="B772" s="3"/>
      <c r="E772" s="3"/>
      <c r="H772" s="3"/>
    </row>
    <row r="773" spans="2:8" ht="15.75" customHeight="1" x14ac:dyDescent="0.2">
      <c r="B773" s="3"/>
      <c r="E773" s="3"/>
      <c r="H773" s="3"/>
    </row>
    <row r="774" spans="2:8" ht="15.75" customHeight="1" x14ac:dyDescent="0.2">
      <c r="B774" s="3"/>
      <c r="E774" s="3"/>
      <c r="H774" s="3"/>
    </row>
    <row r="775" spans="2:8" ht="15.75" customHeight="1" x14ac:dyDescent="0.2">
      <c r="B775" s="3"/>
      <c r="E775" s="3"/>
      <c r="H775" s="3"/>
    </row>
    <row r="776" spans="2:8" ht="15.75" customHeight="1" x14ac:dyDescent="0.2">
      <c r="B776" s="3"/>
      <c r="E776" s="3"/>
      <c r="H776" s="3"/>
    </row>
    <row r="777" spans="2:8" ht="15.75" customHeight="1" x14ac:dyDescent="0.2">
      <c r="B777" s="3"/>
      <c r="E777" s="3"/>
      <c r="H777" s="3"/>
    </row>
    <row r="778" spans="2:8" ht="15.75" customHeight="1" x14ac:dyDescent="0.2">
      <c r="B778" s="3"/>
      <c r="E778" s="3"/>
      <c r="H778" s="3"/>
    </row>
    <row r="779" spans="2:8" ht="15.75" customHeight="1" x14ac:dyDescent="0.2">
      <c r="B779" s="3"/>
      <c r="E779" s="3"/>
      <c r="H779" s="3"/>
    </row>
    <row r="780" spans="2:8" ht="15.75" customHeight="1" x14ac:dyDescent="0.2">
      <c r="B780" s="3"/>
      <c r="E780" s="3"/>
      <c r="H780" s="3"/>
    </row>
    <row r="781" spans="2:8" ht="15.75" customHeight="1" x14ac:dyDescent="0.2">
      <c r="B781" s="3"/>
      <c r="E781" s="3"/>
      <c r="H781" s="3"/>
    </row>
    <row r="782" spans="2:8" ht="15.75" customHeight="1" x14ac:dyDescent="0.2">
      <c r="B782" s="3"/>
      <c r="E782" s="3"/>
      <c r="H782" s="3"/>
    </row>
    <row r="783" spans="2:8" ht="15.75" customHeight="1" x14ac:dyDescent="0.2">
      <c r="B783" s="3"/>
      <c r="E783" s="3"/>
      <c r="H783" s="3"/>
    </row>
    <row r="784" spans="2:8" ht="15.75" customHeight="1" x14ac:dyDescent="0.2">
      <c r="B784" s="3"/>
      <c r="E784" s="3"/>
      <c r="H784" s="3"/>
    </row>
    <row r="785" spans="2:8" ht="15.75" customHeight="1" x14ac:dyDescent="0.2">
      <c r="B785" s="3"/>
      <c r="E785" s="3"/>
      <c r="H785" s="3"/>
    </row>
    <row r="786" spans="2:8" ht="15.75" customHeight="1" x14ac:dyDescent="0.2">
      <c r="B786" s="3"/>
      <c r="E786" s="3"/>
      <c r="H786" s="3"/>
    </row>
    <row r="787" spans="2:8" ht="15.75" customHeight="1" x14ac:dyDescent="0.2">
      <c r="B787" s="3"/>
      <c r="E787" s="3"/>
      <c r="H787" s="3"/>
    </row>
    <row r="788" spans="2:8" ht="15.75" customHeight="1" x14ac:dyDescent="0.2">
      <c r="B788" s="3"/>
      <c r="E788" s="3"/>
      <c r="H788" s="3"/>
    </row>
    <row r="789" spans="2:8" ht="15.75" customHeight="1" x14ac:dyDescent="0.2">
      <c r="B789" s="3"/>
      <c r="E789" s="3"/>
      <c r="H789" s="3"/>
    </row>
    <row r="790" spans="2:8" ht="15.75" customHeight="1" x14ac:dyDescent="0.2">
      <c r="B790" s="3"/>
      <c r="E790" s="3"/>
      <c r="H790" s="3"/>
    </row>
    <row r="791" spans="2:8" ht="15.75" customHeight="1" x14ac:dyDescent="0.2">
      <c r="B791" s="3"/>
      <c r="E791" s="3"/>
      <c r="H791" s="3"/>
    </row>
    <row r="792" spans="2:8" ht="15.75" customHeight="1" x14ac:dyDescent="0.2">
      <c r="B792" s="3"/>
      <c r="E792" s="3"/>
      <c r="H792" s="3"/>
    </row>
    <row r="793" spans="2:8" ht="15.75" customHeight="1" x14ac:dyDescent="0.2">
      <c r="B793" s="3"/>
      <c r="E793" s="3"/>
      <c r="H793" s="3"/>
    </row>
    <row r="794" spans="2:8" ht="15.75" customHeight="1" x14ac:dyDescent="0.2">
      <c r="B794" s="3"/>
      <c r="E794" s="3"/>
      <c r="H794" s="3"/>
    </row>
    <row r="795" spans="2:8" ht="15.75" customHeight="1" x14ac:dyDescent="0.2">
      <c r="B795" s="3"/>
      <c r="E795" s="3"/>
      <c r="H795" s="3"/>
    </row>
    <row r="796" spans="2:8" ht="15.75" customHeight="1" x14ac:dyDescent="0.2">
      <c r="B796" s="3"/>
      <c r="E796" s="3"/>
      <c r="H796" s="3"/>
    </row>
    <row r="797" spans="2:8" ht="15.75" customHeight="1" x14ac:dyDescent="0.2">
      <c r="B797" s="3"/>
      <c r="E797" s="3"/>
      <c r="H797" s="3"/>
    </row>
    <row r="798" spans="2:8" ht="15.75" customHeight="1" x14ac:dyDescent="0.2">
      <c r="B798" s="3"/>
      <c r="E798" s="3"/>
      <c r="H798" s="3"/>
    </row>
    <row r="799" spans="2:8" ht="15.75" customHeight="1" x14ac:dyDescent="0.2">
      <c r="B799" s="3"/>
      <c r="E799" s="3"/>
      <c r="H799" s="3"/>
    </row>
    <row r="800" spans="2:8" ht="15.75" customHeight="1" x14ac:dyDescent="0.2">
      <c r="B800" s="3"/>
      <c r="E800" s="3"/>
      <c r="H800" s="3"/>
    </row>
    <row r="801" spans="2:8" ht="15.75" customHeight="1" x14ac:dyDescent="0.2">
      <c r="B801" s="3"/>
      <c r="E801" s="3"/>
      <c r="H801" s="3"/>
    </row>
    <row r="802" spans="2:8" ht="15.75" customHeight="1" x14ac:dyDescent="0.2">
      <c r="B802" s="3"/>
      <c r="E802" s="3"/>
      <c r="H802" s="3"/>
    </row>
    <row r="803" spans="2:8" ht="15.75" customHeight="1" x14ac:dyDescent="0.2">
      <c r="B803" s="3"/>
      <c r="E803" s="3"/>
      <c r="H803" s="3"/>
    </row>
    <row r="804" spans="2:8" ht="15.75" customHeight="1" x14ac:dyDescent="0.2">
      <c r="B804" s="3"/>
      <c r="E804" s="3"/>
      <c r="H804" s="3"/>
    </row>
    <row r="805" spans="2:8" ht="15.75" customHeight="1" x14ac:dyDescent="0.2">
      <c r="B805" s="3"/>
      <c r="E805" s="3"/>
      <c r="H805" s="3"/>
    </row>
    <row r="806" spans="2:8" ht="15.75" customHeight="1" x14ac:dyDescent="0.2">
      <c r="B806" s="3"/>
      <c r="E806" s="3"/>
      <c r="H806" s="3"/>
    </row>
    <row r="807" spans="2:8" ht="15.75" customHeight="1" x14ac:dyDescent="0.2">
      <c r="B807" s="3"/>
      <c r="E807" s="3"/>
      <c r="H807" s="3"/>
    </row>
    <row r="808" spans="2:8" ht="15.75" customHeight="1" x14ac:dyDescent="0.2">
      <c r="B808" s="3"/>
      <c r="E808" s="3"/>
      <c r="H808" s="3"/>
    </row>
    <row r="809" spans="2:8" ht="15.75" customHeight="1" x14ac:dyDescent="0.2">
      <c r="B809" s="3"/>
      <c r="E809" s="3"/>
      <c r="H809" s="3"/>
    </row>
    <row r="810" spans="2:8" ht="15.75" customHeight="1" x14ac:dyDescent="0.2">
      <c r="B810" s="3"/>
      <c r="E810" s="3"/>
      <c r="H810" s="3"/>
    </row>
    <row r="811" spans="2:8" ht="15.75" customHeight="1" x14ac:dyDescent="0.2">
      <c r="B811" s="3"/>
      <c r="E811" s="3"/>
      <c r="H811" s="3"/>
    </row>
    <row r="812" spans="2:8" ht="15.75" customHeight="1" x14ac:dyDescent="0.2">
      <c r="B812" s="3"/>
      <c r="E812" s="3"/>
      <c r="H812" s="3"/>
    </row>
    <row r="813" spans="2:8" ht="15.75" customHeight="1" x14ac:dyDescent="0.2">
      <c r="B813" s="3"/>
      <c r="E813" s="3"/>
      <c r="H813" s="3"/>
    </row>
    <row r="814" spans="2:8" ht="15.75" customHeight="1" x14ac:dyDescent="0.2">
      <c r="B814" s="3"/>
      <c r="E814" s="3"/>
      <c r="H814" s="3"/>
    </row>
    <row r="815" spans="2:8" ht="15.75" customHeight="1" x14ac:dyDescent="0.2">
      <c r="B815" s="3"/>
      <c r="E815" s="3"/>
      <c r="H815" s="3"/>
    </row>
    <row r="816" spans="2:8" ht="15.75" customHeight="1" x14ac:dyDescent="0.2">
      <c r="B816" s="3"/>
      <c r="E816" s="3"/>
      <c r="H816" s="3"/>
    </row>
    <row r="817" spans="2:8" ht="15.75" customHeight="1" x14ac:dyDescent="0.2">
      <c r="B817" s="3"/>
      <c r="E817" s="3"/>
      <c r="H817" s="3"/>
    </row>
    <row r="818" spans="2:8" ht="15.75" customHeight="1" x14ac:dyDescent="0.2">
      <c r="B818" s="3"/>
      <c r="E818" s="3"/>
      <c r="H818" s="3"/>
    </row>
    <row r="819" spans="2:8" ht="15.75" customHeight="1" x14ac:dyDescent="0.2">
      <c r="B819" s="3"/>
      <c r="E819" s="3"/>
      <c r="H819" s="3"/>
    </row>
    <row r="820" spans="2:8" ht="15.75" customHeight="1" x14ac:dyDescent="0.2">
      <c r="B820" s="3"/>
      <c r="E820" s="3"/>
      <c r="H820" s="3"/>
    </row>
    <row r="821" spans="2:8" ht="15.75" customHeight="1" x14ac:dyDescent="0.2">
      <c r="B821" s="3"/>
      <c r="E821" s="3"/>
      <c r="H821" s="3"/>
    </row>
    <row r="822" spans="2:8" ht="15.75" customHeight="1" x14ac:dyDescent="0.2">
      <c r="B822" s="3"/>
      <c r="E822" s="3"/>
      <c r="H822" s="3"/>
    </row>
    <row r="823" spans="2:8" ht="15.75" customHeight="1" x14ac:dyDescent="0.2">
      <c r="B823" s="3"/>
      <c r="E823" s="3"/>
      <c r="H823" s="3"/>
    </row>
    <row r="824" spans="2:8" ht="15.75" customHeight="1" x14ac:dyDescent="0.2">
      <c r="B824" s="3"/>
      <c r="E824" s="3"/>
      <c r="H824" s="3"/>
    </row>
    <row r="825" spans="2:8" ht="15.75" customHeight="1" x14ac:dyDescent="0.2">
      <c r="B825" s="3"/>
      <c r="E825" s="3"/>
      <c r="H825" s="3"/>
    </row>
    <row r="826" spans="2:8" ht="15.75" customHeight="1" x14ac:dyDescent="0.2">
      <c r="B826" s="3"/>
      <c r="E826" s="3"/>
      <c r="H826" s="3"/>
    </row>
    <row r="827" spans="2:8" ht="15.75" customHeight="1" x14ac:dyDescent="0.2">
      <c r="B827" s="3"/>
      <c r="E827" s="3"/>
      <c r="H827" s="3"/>
    </row>
    <row r="828" spans="2:8" ht="15.75" customHeight="1" x14ac:dyDescent="0.2">
      <c r="B828" s="3"/>
      <c r="E828" s="3"/>
      <c r="H828" s="3"/>
    </row>
    <row r="829" spans="2:8" ht="15.75" customHeight="1" x14ac:dyDescent="0.2">
      <c r="B829" s="3"/>
      <c r="E829" s="3"/>
      <c r="H829" s="3"/>
    </row>
    <row r="830" spans="2:8" ht="15.75" customHeight="1" x14ac:dyDescent="0.2">
      <c r="B830" s="3"/>
      <c r="E830" s="3"/>
      <c r="H830" s="3"/>
    </row>
    <row r="831" spans="2:8" ht="15.75" customHeight="1" x14ac:dyDescent="0.2">
      <c r="B831" s="3"/>
      <c r="E831" s="3"/>
      <c r="H831" s="3"/>
    </row>
    <row r="832" spans="2:8" ht="15.75" customHeight="1" x14ac:dyDescent="0.2">
      <c r="B832" s="3"/>
      <c r="E832" s="3"/>
      <c r="H832" s="3"/>
    </row>
    <row r="833" spans="2:8" ht="15.75" customHeight="1" x14ac:dyDescent="0.2">
      <c r="B833" s="3"/>
      <c r="E833" s="3"/>
      <c r="H833" s="3"/>
    </row>
    <row r="834" spans="2:8" ht="15.75" customHeight="1" x14ac:dyDescent="0.2">
      <c r="B834" s="3"/>
      <c r="E834" s="3"/>
      <c r="H834" s="3"/>
    </row>
    <row r="835" spans="2:8" ht="15.75" customHeight="1" x14ac:dyDescent="0.2">
      <c r="B835" s="3"/>
      <c r="E835" s="3"/>
      <c r="H835" s="3"/>
    </row>
    <row r="836" spans="2:8" ht="15.75" customHeight="1" x14ac:dyDescent="0.2">
      <c r="B836" s="3"/>
      <c r="E836" s="3"/>
      <c r="H836" s="3"/>
    </row>
    <row r="837" spans="2:8" ht="15.75" customHeight="1" x14ac:dyDescent="0.2">
      <c r="B837" s="3"/>
      <c r="E837" s="3"/>
      <c r="H837" s="3"/>
    </row>
    <row r="838" spans="2:8" ht="15.75" customHeight="1" x14ac:dyDescent="0.2">
      <c r="B838" s="3"/>
      <c r="E838" s="3"/>
      <c r="H838" s="3"/>
    </row>
    <row r="839" spans="2:8" ht="15.75" customHeight="1" x14ac:dyDescent="0.2">
      <c r="B839" s="3"/>
      <c r="E839" s="3"/>
      <c r="H839" s="3"/>
    </row>
    <row r="840" spans="2:8" ht="15.75" customHeight="1" x14ac:dyDescent="0.2">
      <c r="B840" s="3"/>
      <c r="E840" s="3"/>
      <c r="H840" s="3"/>
    </row>
    <row r="841" spans="2:8" ht="15.75" customHeight="1" x14ac:dyDescent="0.2">
      <c r="B841" s="3"/>
      <c r="E841" s="3"/>
      <c r="H841" s="3"/>
    </row>
    <row r="842" spans="2:8" ht="15.75" customHeight="1" x14ac:dyDescent="0.2">
      <c r="B842" s="3"/>
      <c r="E842" s="3"/>
      <c r="H842" s="3"/>
    </row>
    <row r="843" spans="2:8" ht="15.75" customHeight="1" x14ac:dyDescent="0.2">
      <c r="B843" s="3"/>
      <c r="E843" s="3"/>
      <c r="H843" s="3"/>
    </row>
    <row r="844" spans="2:8" ht="15.75" customHeight="1" x14ac:dyDescent="0.2">
      <c r="B844" s="3"/>
      <c r="E844" s="3"/>
      <c r="H844" s="3"/>
    </row>
    <row r="845" spans="2:8" ht="15.75" customHeight="1" x14ac:dyDescent="0.2">
      <c r="B845" s="3"/>
      <c r="E845" s="3"/>
      <c r="H845" s="3"/>
    </row>
    <row r="846" spans="2:8" ht="15.75" customHeight="1" x14ac:dyDescent="0.2">
      <c r="B846" s="3"/>
      <c r="E846" s="3"/>
      <c r="H846" s="3"/>
    </row>
    <row r="847" spans="2:8" ht="15.75" customHeight="1" x14ac:dyDescent="0.2">
      <c r="B847" s="3"/>
      <c r="E847" s="3"/>
      <c r="H847" s="3"/>
    </row>
    <row r="848" spans="2:8" ht="15.75" customHeight="1" x14ac:dyDescent="0.2">
      <c r="B848" s="3"/>
      <c r="E848" s="3"/>
      <c r="H848" s="3"/>
    </row>
    <row r="849" spans="2:8" ht="15.75" customHeight="1" x14ac:dyDescent="0.2">
      <c r="B849" s="3"/>
      <c r="E849" s="3"/>
      <c r="H849" s="3"/>
    </row>
    <row r="850" spans="2:8" ht="15.75" customHeight="1" x14ac:dyDescent="0.2">
      <c r="B850" s="3"/>
      <c r="E850" s="3"/>
      <c r="H850" s="3"/>
    </row>
    <row r="851" spans="2:8" ht="15.75" customHeight="1" x14ac:dyDescent="0.2">
      <c r="B851" s="3"/>
      <c r="E851" s="3"/>
      <c r="H851" s="3"/>
    </row>
    <row r="852" spans="2:8" ht="15.75" customHeight="1" x14ac:dyDescent="0.2">
      <c r="B852" s="3"/>
      <c r="E852" s="3"/>
      <c r="H852" s="3"/>
    </row>
    <row r="853" spans="2:8" ht="15.75" customHeight="1" x14ac:dyDescent="0.2">
      <c r="B853" s="3"/>
      <c r="E853" s="3"/>
      <c r="H853" s="3"/>
    </row>
    <row r="854" spans="2:8" ht="15.75" customHeight="1" x14ac:dyDescent="0.2">
      <c r="B854" s="3"/>
      <c r="E854" s="3"/>
      <c r="H854" s="3"/>
    </row>
    <row r="855" spans="2:8" ht="15.75" customHeight="1" x14ac:dyDescent="0.2">
      <c r="B855" s="3"/>
      <c r="E855" s="3"/>
      <c r="H855" s="3"/>
    </row>
    <row r="856" spans="2:8" ht="15.75" customHeight="1" x14ac:dyDescent="0.2">
      <c r="B856" s="3"/>
      <c r="E856" s="3"/>
      <c r="H856" s="3"/>
    </row>
    <row r="857" spans="2:8" ht="15.75" customHeight="1" x14ac:dyDescent="0.2">
      <c r="B857" s="3"/>
      <c r="E857" s="3"/>
      <c r="H857" s="3"/>
    </row>
    <row r="858" spans="2:8" ht="15.75" customHeight="1" x14ac:dyDescent="0.2">
      <c r="B858" s="3"/>
      <c r="E858" s="3"/>
      <c r="H858" s="3"/>
    </row>
    <row r="859" spans="2:8" ht="15.75" customHeight="1" x14ac:dyDescent="0.2">
      <c r="B859" s="3"/>
      <c r="E859" s="3"/>
      <c r="H859" s="3"/>
    </row>
    <row r="860" spans="2:8" ht="15.75" customHeight="1" x14ac:dyDescent="0.2">
      <c r="B860" s="3"/>
      <c r="E860" s="3"/>
      <c r="H860" s="3"/>
    </row>
    <row r="861" spans="2:8" ht="15.75" customHeight="1" x14ac:dyDescent="0.2">
      <c r="B861" s="3"/>
      <c r="E861" s="3"/>
      <c r="H861" s="3"/>
    </row>
    <row r="862" spans="2:8" ht="15.75" customHeight="1" x14ac:dyDescent="0.2">
      <c r="B862" s="3"/>
      <c r="E862" s="3"/>
      <c r="H862" s="3"/>
    </row>
    <row r="863" spans="2:8" ht="15.75" customHeight="1" x14ac:dyDescent="0.2">
      <c r="B863" s="3"/>
      <c r="E863" s="3"/>
      <c r="H863" s="3"/>
    </row>
    <row r="864" spans="2:8" ht="15.75" customHeight="1" x14ac:dyDescent="0.2">
      <c r="B864" s="3"/>
      <c r="E864" s="3"/>
      <c r="H864" s="3"/>
    </row>
    <row r="865" spans="2:8" ht="15.75" customHeight="1" x14ac:dyDescent="0.2">
      <c r="B865" s="3"/>
      <c r="E865" s="3"/>
      <c r="H865" s="3"/>
    </row>
    <row r="866" spans="2:8" ht="15.75" customHeight="1" x14ac:dyDescent="0.2">
      <c r="B866" s="3"/>
      <c r="E866" s="3"/>
      <c r="H866" s="3"/>
    </row>
    <row r="867" spans="2:8" ht="15.75" customHeight="1" x14ac:dyDescent="0.2">
      <c r="B867" s="3"/>
      <c r="E867" s="3"/>
      <c r="H867" s="3"/>
    </row>
    <row r="868" spans="2:8" ht="15.75" customHeight="1" x14ac:dyDescent="0.2">
      <c r="B868" s="3"/>
      <c r="E868" s="3"/>
      <c r="H868" s="3"/>
    </row>
    <row r="869" spans="2:8" ht="15.75" customHeight="1" x14ac:dyDescent="0.2">
      <c r="B869" s="3"/>
      <c r="E869" s="3"/>
      <c r="H869" s="3"/>
    </row>
    <row r="870" spans="2:8" ht="15.75" customHeight="1" x14ac:dyDescent="0.2">
      <c r="B870" s="3"/>
      <c r="E870" s="3"/>
      <c r="H870" s="3"/>
    </row>
    <row r="871" spans="2:8" ht="15.75" customHeight="1" x14ac:dyDescent="0.2">
      <c r="B871" s="3"/>
      <c r="E871" s="3"/>
      <c r="H871" s="3"/>
    </row>
    <row r="872" spans="2:8" ht="15.75" customHeight="1" x14ac:dyDescent="0.2">
      <c r="B872" s="3"/>
      <c r="E872" s="3"/>
      <c r="H872" s="3"/>
    </row>
    <row r="873" spans="2:8" ht="15.75" customHeight="1" x14ac:dyDescent="0.2">
      <c r="B873" s="3"/>
      <c r="E873" s="3"/>
      <c r="H873" s="3"/>
    </row>
    <row r="874" spans="2:8" ht="15.75" customHeight="1" x14ac:dyDescent="0.2">
      <c r="B874" s="3"/>
      <c r="E874" s="3"/>
      <c r="H874" s="3"/>
    </row>
    <row r="875" spans="2:8" ht="15.75" customHeight="1" x14ac:dyDescent="0.2">
      <c r="B875" s="3"/>
      <c r="E875" s="3"/>
      <c r="H875" s="3"/>
    </row>
    <row r="876" spans="2:8" ht="15.75" customHeight="1" x14ac:dyDescent="0.2">
      <c r="B876" s="3"/>
      <c r="E876" s="3"/>
      <c r="H876" s="3"/>
    </row>
    <row r="877" spans="2:8" ht="15.75" customHeight="1" x14ac:dyDescent="0.2">
      <c r="B877" s="3"/>
      <c r="E877" s="3"/>
      <c r="H877" s="3"/>
    </row>
    <row r="878" spans="2:8" ht="15.75" customHeight="1" x14ac:dyDescent="0.2">
      <c r="B878" s="3"/>
      <c r="E878" s="3"/>
      <c r="H878" s="3"/>
    </row>
    <row r="879" spans="2:8" ht="15.75" customHeight="1" x14ac:dyDescent="0.2">
      <c r="B879" s="3"/>
      <c r="E879" s="3"/>
      <c r="H879" s="3"/>
    </row>
    <row r="880" spans="2:8" ht="15.75" customHeight="1" x14ac:dyDescent="0.2">
      <c r="B880" s="3"/>
      <c r="E880" s="3"/>
      <c r="H880" s="3"/>
    </row>
    <row r="881" spans="2:8" ht="15.75" customHeight="1" x14ac:dyDescent="0.2">
      <c r="B881" s="3"/>
      <c r="E881" s="3"/>
      <c r="H881" s="3"/>
    </row>
    <row r="882" spans="2:8" ht="15.75" customHeight="1" x14ac:dyDescent="0.2">
      <c r="B882" s="3"/>
      <c r="E882" s="3"/>
      <c r="H882" s="3"/>
    </row>
    <row r="883" spans="2:8" ht="15.75" customHeight="1" x14ac:dyDescent="0.2">
      <c r="B883" s="3"/>
      <c r="E883" s="3"/>
      <c r="H883" s="3"/>
    </row>
    <row r="884" spans="2:8" ht="15.75" customHeight="1" x14ac:dyDescent="0.2">
      <c r="B884" s="3"/>
      <c r="E884" s="3"/>
      <c r="H884" s="3"/>
    </row>
    <row r="885" spans="2:8" ht="15.75" customHeight="1" x14ac:dyDescent="0.2">
      <c r="B885" s="3"/>
      <c r="E885" s="3"/>
      <c r="H885" s="3"/>
    </row>
    <row r="886" spans="2:8" ht="15.75" customHeight="1" x14ac:dyDescent="0.2">
      <c r="B886" s="3"/>
      <c r="E886" s="3"/>
      <c r="H886" s="3"/>
    </row>
    <row r="887" spans="2:8" ht="15.75" customHeight="1" x14ac:dyDescent="0.2">
      <c r="B887" s="3"/>
      <c r="E887" s="3"/>
      <c r="H887" s="3"/>
    </row>
    <row r="888" spans="2:8" ht="15.75" customHeight="1" x14ac:dyDescent="0.2">
      <c r="B888" s="3"/>
      <c r="E888" s="3"/>
      <c r="H888" s="3"/>
    </row>
    <row r="889" spans="2:8" ht="15.75" customHeight="1" x14ac:dyDescent="0.2">
      <c r="B889" s="3"/>
      <c r="E889" s="3"/>
      <c r="H889" s="3"/>
    </row>
    <row r="890" spans="2:8" ht="15.75" customHeight="1" x14ac:dyDescent="0.2">
      <c r="B890" s="3"/>
      <c r="E890" s="3"/>
      <c r="H890" s="3"/>
    </row>
    <row r="891" spans="2:8" ht="15.75" customHeight="1" x14ac:dyDescent="0.2">
      <c r="B891" s="3"/>
      <c r="E891" s="3"/>
      <c r="H891" s="3"/>
    </row>
    <row r="892" spans="2:8" ht="15.75" customHeight="1" x14ac:dyDescent="0.2">
      <c r="B892" s="3"/>
      <c r="E892" s="3"/>
      <c r="H892" s="3"/>
    </row>
    <row r="893" spans="2:8" ht="15.75" customHeight="1" x14ac:dyDescent="0.2">
      <c r="B893" s="3"/>
      <c r="E893" s="3"/>
      <c r="H893" s="3"/>
    </row>
    <row r="894" spans="2:8" ht="15.75" customHeight="1" x14ac:dyDescent="0.2">
      <c r="B894" s="3"/>
      <c r="E894" s="3"/>
      <c r="H894" s="3"/>
    </row>
    <row r="895" spans="2:8" ht="15.75" customHeight="1" x14ac:dyDescent="0.2">
      <c r="B895" s="3"/>
      <c r="E895" s="3"/>
      <c r="H895" s="3"/>
    </row>
    <row r="896" spans="2:8" ht="15.75" customHeight="1" x14ac:dyDescent="0.2">
      <c r="B896" s="3"/>
      <c r="E896" s="3"/>
      <c r="H896" s="3"/>
    </row>
    <row r="897" spans="2:8" ht="15.75" customHeight="1" x14ac:dyDescent="0.2">
      <c r="B897" s="3"/>
      <c r="E897" s="3"/>
      <c r="H897" s="3"/>
    </row>
    <row r="898" spans="2:8" ht="15.75" customHeight="1" x14ac:dyDescent="0.2">
      <c r="B898" s="3"/>
      <c r="E898" s="3"/>
      <c r="H898" s="3"/>
    </row>
    <row r="899" spans="2:8" ht="15.75" customHeight="1" x14ac:dyDescent="0.2">
      <c r="B899" s="3"/>
      <c r="E899" s="3"/>
      <c r="H899" s="3"/>
    </row>
    <row r="900" spans="2:8" ht="15.75" customHeight="1" x14ac:dyDescent="0.2">
      <c r="B900" s="3"/>
      <c r="E900" s="3"/>
      <c r="H900" s="3"/>
    </row>
    <row r="901" spans="2:8" ht="15.75" customHeight="1" x14ac:dyDescent="0.2">
      <c r="B901" s="3"/>
      <c r="E901" s="3"/>
      <c r="H901" s="3"/>
    </row>
    <row r="902" spans="2:8" ht="15.75" customHeight="1" x14ac:dyDescent="0.2">
      <c r="B902" s="3"/>
      <c r="E902" s="3"/>
      <c r="H902" s="3"/>
    </row>
    <row r="903" spans="2:8" ht="15.75" customHeight="1" x14ac:dyDescent="0.2">
      <c r="B903" s="3"/>
      <c r="E903" s="3"/>
      <c r="H903" s="3"/>
    </row>
    <row r="904" spans="2:8" ht="15.75" customHeight="1" x14ac:dyDescent="0.2">
      <c r="B904" s="3"/>
      <c r="E904" s="3"/>
      <c r="H904" s="3"/>
    </row>
    <row r="905" spans="2:8" ht="15.75" customHeight="1" x14ac:dyDescent="0.2">
      <c r="B905" s="3"/>
      <c r="E905" s="3"/>
      <c r="H905" s="3"/>
    </row>
    <row r="906" spans="2:8" ht="15.75" customHeight="1" x14ac:dyDescent="0.2">
      <c r="B906" s="3"/>
      <c r="E906" s="3"/>
      <c r="H906" s="3"/>
    </row>
    <row r="907" spans="2:8" ht="15.75" customHeight="1" x14ac:dyDescent="0.2">
      <c r="B907" s="3"/>
      <c r="E907" s="3"/>
      <c r="H907" s="3"/>
    </row>
    <row r="908" spans="2:8" ht="15.75" customHeight="1" x14ac:dyDescent="0.2">
      <c r="B908" s="3"/>
      <c r="E908" s="3"/>
      <c r="H908" s="3"/>
    </row>
    <row r="909" spans="2:8" ht="15.75" customHeight="1" x14ac:dyDescent="0.2">
      <c r="B909" s="3"/>
      <c r="E909" s="3"/>
      <c r="H909" s="3"/>
    </row>
    <row r="910" spans="2:8" ht="15.75" customHeight="1" x14ac:dyDescent="0.2">
      <c r="B910" s="3"/>
      <c r="E910" s="3"/>
      <c r="H910" s="3"/>
    </row>
    <row r="911" spans="2:8" ht="15.75" customHeight="1" x14ac:dyDescent="0.2">
      <c r="B911" s="3"/>
      <c r="E911" s="3"/>
      <c r="H911" s="3"/>
    </row>
    <row r="912" spans="2:8" ht="15.75" customHeight="1" x14ac:dyDescent="0.2">
      <c r="B912" s="3"/>
      <c r="E912" s="3"/>
      <c r="H912" s="3"/>
    </row>
    <row r="913" spans="2:8" ht="15.75" customHeight="1" x14ac:dyDescent="0.2">
      <c r="B913" s="3"/>
      <c r="E913" s="3"/>
      <c r="H913" s="3"/>
    </row>
    <row r="914" spans="2:8" ht="15.75" customHeight="1" x14ac:dyDescent="0.2">
      <c r="B914" s="3"/>
      <c r="E914" s="3"/>
      <c r="H914" s="3"/>
    </row>
    <row r="915" spans="2:8" ht="15.75" customHeight="1" x14ac:dyDescent="0.2">
      <c r="B915" s="3"/>
      <c r="E915" s="3"/>
      <c r="H915" s="3"/>
    </row>
    <row r="916" spans="2:8" ht="15.75" customHeight="1" x14ac:dyDescent="0.2">
      <c r="B916" s="3"/>
      <c r="E916" s="3"/>
      <c r="H916" s="3"/>
    </row>
    <row r="917" spans="2:8" ht="15.75" customHeight="1" x14ac:dyDescent="0.2">
      <c r="B917" s="3"/>
      <c r="E917" s="3"/>
      <c r="H917" s="3"/>
    </row>
    <row r="918" spans="2:8" ht="15.75" customHeight="1" x14ac:dyDescent="0.2">
      <c r="B918" s="3"/>
      <c r="E918" s="3"/>
      <c r="H918" s="3"/>
    </row>
    <row r="919" spans="2:8" ht="15.75" customHeight="1" x14ac:dyDescent="0.2">
      <c r="B919" s="3"/>
      <c r="E919" s="3"/>
      <c r="H919" s="3"/>
    </row>
    <row r="920" spans="2:8" ht="15.75" customHeight="1" x14ac:dyDescent="0.2">
      <c r="B920" s="3"/>
      <c r="E920" s="3"/>
      <c r="H920" s="3"/>
    </row>
    <row r="921" spans="2:8" ht="15.75" customHeight="1" x14ac:dyDescent="0.2">
      <c r="B921" s="3"/>
      <c r="E921" s="3"/>
      <c r="H921" s="3"/>
    </row>
    <row r="922" spans="2:8" ht="15.75" customHeight="1" x14ac:dyDescent="0.2">
      <c r="B922" s="3"/>
      <c r="E922" s="3"/>
      <c r="H922" s="3"/>
    </row>
    <row r="923" spans="2:8" ht="15.75" customHeight="1" x14ac:dyDescent="0.2">
      <c r="B923" s="3"/>
      <c r="E923" s="3"/>
      <c r="H923" s="3"/>
    </row>
    <row r="924" spans="2:8" ht="15.75" customHeight="1" x14ac:dyDescent="0.2">
      <c r="B924" s="3"/>
      <c r="E924" s="3"/>
      <c r="H924" s="3"/>
    </row>
    <row r="925" spans="2:8" ht="15.75" customHeight="1" x14ac:dyDescent="0.2">
      <c r="B925" s="3"/>
      <c r="E925" s="3"/>
      <c r="H925" s="3"/>
    </row>
    <row r="926" spans="2:8" ht="15.75" customHeight="1" x14ac:dyDescent="0.2">
      <c r="B926" s="3"/>
      <c r="E926" s="3"/>
      <c r="H926" s="3"/>
    </row>
    <row r="927" spans="2:8" ht="15.75" customHeight="1" x14ac:dyDescent="0.2">
      <c r="B927" s="3"/>
      <c r="E927" s="3"/>
      <c r="H927" s="3"/>
    </row>
    <row r="928" spans="2:8" ht="15.75" customHeight="1" x14ac:dyDescent="0.2">
      <c r="B928" s="3"/>
      <c r="E928" s="3"/>
      <c r="H928" s="3"/>
    </row>
    <row r="929" spans="2:8" ht="15.75" customHeight="1" x14ac:dyDescent="0.2">
      <c r="B929" s="3"/>
      <c r="E929" s="3"/>
      <c r="H929" s="3"/>
    </row>
    <row r="930" spans="2:8" ht="15.75" customHeight="1" x14ac:dyDescent="0.2">
      <c r="B930" s="3"/>
      <c r="E930" s="3"/>
      <c r="H930" s="3"/>
    </row>
    <row r="931" spans="2:8" ht="15.75" customHeight="1" x14ac:dyDescent="0.2">
      <c r="B931" s="3"/>
      <c r="E931" s="3"/>
      <c r="H931" s="3"/>
    </row>
    <row r="932" spans="2:8" ht="15.75" customHeight="1" x14ac:dyDescent="0.2">
      <c r="B932" s="3"/>
      <c r="E932" s="3"/>
      <c r="H932" s="3"/>
    </row>
    <row r="933" spans="2:8" ht="15.75" customHeight="1" x14ac:dyDescent="0.2">
      <c r="B933" s="3"/>
      <c r="E933" s="3"/>
      <c r="H933" s="3"/>
    </row>
    <row r="934" spans="2:8" ht="15.75" customHeight="1" x14ac:dyDescent="0.2">
      <c r="B934" s="3"/>
      <c r="E934" s="3"/>
      <c r="H934" s="3"/>
    </row>
    <row r="935" spans="2:8" ht="15.75" customHeight="1" x14ac:dyDescent="0.2">
      <c r="B935" s="3"/>
      <c r="E935" s="3"/>
      <c r="H935" s="3"/>
    </row>
    <row r="936" spans="2:8" ht="15.75" customHeight="1" x14ac:dyDescent="0.2">
      <c r="B936" s="3"/>
      <c r="E936" s="3"/>
      <c r="H936" s="3"/>
    </row>
    <row r="937" spans="2:8" ht="15.75" customHeight="1" x14ac:dyDescent="0.2">
      <c r="B937" s="3"/>
      <c r="E937" s="3"/>
      <c r="H937" s="3"/>
    </row>
    <row r="938" spans="2:8" ht="15.75" customHeight="1" x14ac:dyDescent="0.2">
      <c r="B938" s="3"/>
      <c r="E938" s="3"/>
      <c r="H938" s="3"/>
    </row>
    <row r="939" spans="2:8" ht="15.75" customHeight="1" x14ac:dyDescent="0.2">
      <c r="B939" s="3"/>
      <c r="E939" s="3"/>
      <c r="H939" s="3"/>
    </row>
    <row r="940" spans="2:8" ht="15.75" customHeight="1" x14ac:dyDescent="0.2">
      <c r="B940" s="3"/>
      <c r="E940" s="3"/>
      <c r="H940" s="3"/>
    </row>
    <row r="941" spans="2:8" ht="15.75" customHeight="1" x14ac:dyDescent="0.2">
      <c r="B941" s="3"/>
      <c r="E941" s="3"/>
      <c r="H941" s="3"/>
    </row>
    <row r="942" spans="2:8" ht="15.75" customHeight="1" x14ac:dyDescent="0.2">
      <c r="B942" s="3"/>
      <c r="E942" s="3"/>
      <c r="H942" s="3"/>
    </row>
    <row r="943" spans="2:8" ht="15.75" customHeight="1" x14ac:dyDescent="0.2">
      <c r="B943" s="3"/>
      <c r="E943" s="3"/>
      <c r="H943" s="3"/>
    </row>
    <row r="944" spans="2:8" ht="15.75" customHeight="1" x14ac:dyDescent="0.2">
      <c r="B944" s="3"/>
      <c r="E944" s="3"/>
      <c r="H944" s="3"/>
    </row>
    <row r="945" spans="2:8" ht="15.75" customHeight="1" x14ac:dyDescent="0.2">
      <c r="B945" s="3"/>
      <c r="E945" s="3"/>
      <c r="H945" s="3"/>
    </row>
    <row r="946" spans="2:8" ht="15.75" customHeight="1" x14ac:dyDescent="0.2">
      <c r="B946" s="3"/>
      <c r="E946" s="3"/>
      <c r="H946" s="3"/>
    </row>
    <row r="947" spans="2:8" ht="15.75" customHeight="1" x14ac:dyDescent="0.2">
      <c r="B947" s="3"/>
      <c r="E947" s="3"/>
      <c r="H947" s="3"/>
    </row>
    <row r="948" spans="2:8" ht="15.75" customHeight="1" x14ac:dyDescent="0.2">
      <c r="B948" s="3"/>
      <c r="E948" s="3"/>
      <c r="H948" s="3"/>
    </row>
    <row r="949" spans="2:8" ht="15.75" customHeight="1" x14ac:dyDescent="0.2">
      <c r="B949" s="3"/>
      <c r="E949" s="3"/>
      <c r="H949" s="3"/>
    </row>
    <row r="950" spans="2:8" ht="15.75" customHeight="1" x14ac:dyDescent="0.2">
      <c r="B950" s="3"/>
      <c r="E950" s="3"/>
      <c r="H950" s="3"/>
    </row>
    <row r="951" spans="2:8" ht="15.75" customHeight="1" x14ac:dyDescent="0.2">
      <c r="B951" s="3"/>
      <c r="E951" s="3"/>
      <c r="H951" s="3"/>
    </row>
    <row r="952" spans="2:8" ht="15.75" customHeight="1" x14ac:dyDescent="0.2">
      <c r="B952" s="3"/>
      <c r="E952" s="3"/>
      <c r="H952" s="3"/>
    </row>
    <row r="953" spans="2:8" ht="15.75" customHeight="1" x14ac:dyDescent="0.2">
      <c r="B953" s="3"/>
      <c r="E953" s="3"/>
      <c r="H953" s="3"/>
    </row>
    <row r="954" spans="2:8" ht="15.75" customHeight="1" x14ac:dyDescent="0.2">
      <c r="B954" s="3"/>
      <c r="E954" s="3"/>
      <c r="H954" s="3"/>
    </row>
    <row r="955" spans="2:8" ht="15.75" customHeight="1" x14ac:dyDescent="0.2">
      <c r="B955" s="3"/>
      <c r="E955" s="3"/>
      <c r="H955" s="3"/>
    </row>
    <row r="956" spans="2:8" ht="15.75" customHeight="1" x14ac:dyDescent="0.2">
      <c r="B956" s="3"/>
      <c r="E956" s="3"/>
      <c r="H956" s="3"/>
    </row>
    <row r="957" spans="2:8" ht="15.75" customHeight="1" x14ac:dyDescent="0.2">
      <c r="B957" s="3"/>
      <c r="E957" s="3"/>
      <c r="H957" s="3"/>
    </row>
    <row r="958" spans="2:8" ht="15.75" customHeight="1" x14ac:dyDescent="0.2">
      <c r="B958" s="3"/>
      <c r="E958" s="3"/>
      <c r="H958" s="3"/>
    </row>
    <row r="959" spans="2:8" ht="15.75" customHeight="1" x14ac:dyDescent="0.2">
      <c r="B959" s="3"/>
      <c r="E959" s="3"/>
      <c r="H959" s="3"/>
    </row>
    <row r="960" spans="2:8" ht="15.75" customHeight="1" x14ac:dyDescent="0.2">
      <c r="B960" s="3"/>
      <c r="E960" s="3"/>
      <c r="H960" s="3"/>
    </row>
    <row r="961" spans="2:8" ht="15.75" customHeight="1" x14ac:dyDescent="0.2">
      <c r="B961" s="3"/>
      <c r="E961" s="3"/>
      <c r="H961" s="3"/>
    </row>
    <row r="962" spans="2:8" ht="15.75" customHeight="1" x14ac:dyDescent="0.2">
      <c r="B962" s="3"/>
      <c r="E962" s="3"/>
      <c r="H962" s="3"/>
    </row>
    <row r="963" spans="2:8" ht="15.75" customHeight="1" x14ac:dyDescent="0.2">
      <c r="B963" s="3"/>
      <c r="E963" s="3"/>
      <c r="H963" s="3"/>
    </row>
    <row r="964" spans="2:8" ht="15.75" customHeight="1" x14ac:dyDescent="0.2">
      <c r="B964" s="3"/>
      <c r="E964" s="3"/>
      <c r="H964" s="3"/>
    </row>
    <row r="965" spans="2:8" ht="15.75" customHeight="1" x14ac:dyDescent="0.2">
      <c r="B965" s="3"/>
      <c r="E965" s="3"/>
      <c r="H965" s="3"/>
    </row>
    <row r="966" spans="2:8" ht="15.75" customHeight="1" x14ac:dyDescent="0.2">
      <c r="B966" s="3"/>
      <c r="E966" s="3"/>
      <c r="H966" s="3"/>
    </row>
    <row r="967" spans="2:8" ht="15.75" customHeight="1" x14ac:dyDescent="0.2">
      <c r="B967" s="3"/>
      <c r="E967" s="3"/>
      <c r="H967" s="3"/>
    </row>
    <row r="968" spans="2:8" ht="15.75" customHeight="1" x14ac:dyDescent="0.2">
      <c r="B968" s="3"/>
      <c r="E968" s="3"/>
      <c r="H968" s="3"/>
    </row>
    <row r="969" spans="2:8" ht="15.75" customHeight="1" x14ac:dyDescent="0.2">
      <c r="B969" s="3"/>
      <c r="E969" s="3"/>
      <c r="H969" s="3"/>
    </row>
    <row r="970" spans="2:8" ht="15.75" customHeight="1" x14ac:dyDescent="0.2">
      <c r="B970" s="3"/>
      <c r="E970" s="3"/>
      <c r="H970" s="3"/>
    </row>
    <row r="971" spans="2:8" ht="15.75" customHeight="1" x14ac:dyDescent="0.2">
      <c r="B971" s="3"/>
      <c r="E971" s="3"/>
      <c r="H971" s="3"/>
    </row>
    <row r="972" spans="2:8" ht="15.75" customHeight="1" x14ac:dyDescent="0.2">
      <c r="B972" s="3"/>
      <c r="E972" s="3"/>
      <c r="H972" s="3"/>
    </row>
    <row r="973" spans="2:8" ht="15.75" customHeight="1" x14ac:dyDescent="0.2">
      <c r="B973" s="3"/>
      <c r="E973" s="3"/>
      <c r="H973" s="3"/>
    </row>
    <row r="974" spans="2:8" ht="15.75" customHeight="1" x14ac:dyDescent="0.2">
      <c r="B974" s="3"/>
      <c r="E974" s="3"/>
      <c r="H974" s="3"/>
    </row>
    <row r="975" spans="2:8" ht="15.75" customHeight="1" x14ac:dyDescent="0.2">
      <c r="B975" s="3"/>
      <c r="E975" s="3"/>
      <c r="H975" s="3"/>
    </row>
    <row r="976" spans="2:8" ht="15.75" customHeight="1" x14ac:dyDescent="0.2">
      <c r="B976" s="3"/>
      <c r="E976" s="3"/>
      <c r="H976" s="3"/>
    </row>
    <row r="977" spans="2:8" ht="15.75" customHeight="1" x14ac:dyDescent="0.2">
      <c r="B977" s="3"/>
      <c r="E977" s="3"/>
      <c r="H977" s="3"/>
    </row>
    <row r="978" spans="2:8" ht="15.75" customHeight="1" x14ac:dyDescent="0.2">
      <c r="B978" s="3"/>
      <c r="E978" s="3"/>
      <c r="H978" s="3"/>
    </row>
    <row r="979" spans="2:8" ht="15.75" customHeight="1" x14ac:dyDescent="0.2">
      <c r="B979" s="3"/>
      <c r="E979" s="3"/>
      <c r="H979" s="3"/>
    </row>
    <row r="980" spans="2:8" ht="15.75" customHeight="1" x14ac:dyDescent="0.2">
      <c r="B980" s="3"/>
      <c r="E980" s="3"/>
      <c r="H980" s="3"/>
    </row>
    <row r="981" spans="2:8" ht="15.75" customHeight="1" x14ac:dyDescent="0.2">
      <c r="B981" s="3"/>
      <c r="E981" s="3"/>
      <c r="H981" s="3"/>
    </row>
    <row r="982" spans="2:8" ht="15.75" customHeight="1" x14ac:dyDescent="0.2">
      <c r="B982" s="3"/>
      <c r="E982" s="3"/>
      <c r="H982" s="3"/>
    </row>
    <row r="983" spans="2:8" ht="15.75" customHeight="1" x14ac:dyDescent="0.2">
      <c r="B983" s="3"/>
      <c r="E983" s="3"/>
      <c r="H983" s="3"/>
    </row>
    <row r="984" spans="2:8" ht="15.75" customHeight="1" x14ac:dyDescent="0.2">
      <c r="B984" s="3"/>
      <c r="E984" s="3"/>
      <c r="H984" s="3"/>
    </row>
    <row r="985" spans="2:8" ht="15.75" customHeight="1" x14ac:dyDescent="0.2">
      <c r="B985" s="3"/>
      <c r="E985" s="3"/>
      <c r="H985" s="3"/>
    </row>
    <row r="986" spans="2:8" ht="15.75" customHeight="1" x14ac:dyDescent="0.2">
      <c r="B986" s="3"/>
      <c r="E986" s="3"/>
      <c r="H986" s="3"/>
    </row>
    <row r="987" spans="2:8" ht="15.75" customHeight="1" x14ac:dyDescent="0.2">
      <c r="B987" s="3"/>
      <c r="E987" s="3"/>
      <c r="H987" s="3"/>
    </row>
    <row r="988" spans="2:8" ht="15.75" customHeight="1" x14ac:dyDescent="0.2">
      <c r="B988" s="3"/>
      <c r="E988" s="3"/>
      <c r="H988" s="3"/>
    </row>
    <row r="989" spans="2:8" ht="15.75" customHeight="1" x14ac:dyDescent="0.2">
      <c r="B989" s="3"/>
      <c r="E989" s="3"/>
      <c r="H989" s="3"/>
    </row>
    <row r="990" spans="2:8" ht="15.75" customHeight="1" x14ac:dyDescent="0.2">
      <c r="B990" s="3"/>
      <c r="E990" s="3"/>
      <c r="H990" s="3"/>
    </row>
    <row r="991" spans="2:8" ht="15.75" customHeight="1" x14ac:dyDescent="0.2">
      <c r="B991" s="3"/>
      <c r="E991" s="3"/>
      <c r="H991" s="3"/>
    </row>
    <row r="992" spans="2:8" ht="15.75" customHeight="1" x14ac:dyDescent="0.2">
      <c r="B992" s="3"/>
      <c r="E992" s="3"/>
      <c r="H992" s="3"/>
    </row>
    <row r="993" spans="2:8" ht="15.75" customHeight="1" x14ac:dyDescent="0.2">
      <c r="B993" s="3"/>
      <c r="E993" s="3"/>
      <c r="H993" s="3"/>
    </row>
    <row r="994" spans="2:8" ht="15.75" customHeight="1" x14ac:dyDescent="0.2">
      <c r="B994" s="3"/>
      <c r="E994" s="3"/>
      <c r="H994" s="3"/>
    </row>
    <row r="995" spans="2:8" ht="15.75" customHeight="1" x14ac:dyDescent="0.2">
      <c r="B995" s="3"/>
      <c r="E995" s="3"/>
      <c r="H995" s="3"/>
    </row>
    <row r="996" spans="2:8" ht="15.75" customHeight="1" x14ac:dyDescent="0.2">
      <c r="B996" s="3"/>
      <c r="E996" s="3"/>
      <c r="H996" s="3"/>
    </row>
    <row r="997" spans="2:8" ht="15.75" customHeight="1" x14ac:dyDescent="0.2">
      <c r="B997" s="3"/>
      <c r="E997" s="3"/>
      <c r="H997" s="3"/>
    </row>
    <row r="998" spans="2:8" ht="15.75" customHeight="1" x14ac:dyDescent="0.2">
      <c r="B998" s="3"/>
      <c r="E998" s="3"/>
      <c r="H998" s="3"/>
    </row>
    <row r="999" spans="2:8" ht="15.75" customHeight="1" x14ac:dyDescent="0.2">
      <c r="B999" s="3"/>
      <c r="E999" s="3"/>
      <c r="H999" s="3"/>
    </row>
    <row r="1000" spans="2:8" ht="15.75" customHeight="1" x14ac:dyDescent="0.2">
      <c r="B1000" s="3"/>
      <c r="E1000" s="3"/>
      <c r="H1000" s="3"/>
    </row>
  </sheetData>
  <mergeCells count="4">
    <mergeCell ref="A1:H1"/>
    <mergeCell ref="A2:B2"/>
    <mergeCell ref="D2:E2"/>
    <mergeCell ref="G2:H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Z1000"/>
  <sheetViews>
    <sheetView tabSelected="1" topLeftCell="A9" workbookViewId="0">
      <selection activeCell="D16" sqref="D16"/>
    </sheetView>
  </sheetViews>
  <sheetFormatPr baseColWidth="10" defaultColWidth="11.1640625" defaultRowHeight="15" customHeight="1" x14ac:dyDescent="0.2"/>
  <cols>
    <col min="1" max="1" width="21.5" customWidth="1"/>
    <col min="2" max="2" width="14.83203125" customWidth="1"/>
    <col min="3" max="3" width="23.6640625" customWidth="1"/>
    <col min="4" max="4" width="46.1640625" customWidth="1"/>
    <col min="5" max="5" width="10.5" customWidth="1"/>
    <col min="6" max="6" width="28.33203125" customWidth="1"/>
    <col min="7" max="7" width="20.33203125" customWidth="1"/>
    <col min="8" max="8" width="16.6640625" customWidth="1"/>
    <col min="9" max="9" width="13.1640625" customWidth="1"/>
    <col min="10" max="10" width="10.5" customWidth="1"/>
    <col min="11" max="11" width="23.6640625" customWidth="1"/>
    <col min="12" max="12" width="10.5" customWidth="1"/>
    <col min="13" max="13" width="18.83203125" customWidth="1"/>
    <col min="14" max="14" width="18.1640625" customWidth="1"/>
    <col min="15" max="15" width="10.5" customWidth="1"/>
    <col min="16" max="16" width="20.1640625" customWidth="1"/>
    <col min="17" max="17" width="10.5" customWidth="1"/>
    <col min="18" max="18" width="11.83203125" customWidth="1"/>
    <col min="19" max="19" width="12.83203125" customWidth="1"/>
    <col min="20" max="26" width="10.5" customWidth="1"/>
  </cols>
  <sheetData>
    <row r="1" spans="1:26" ht="15.75" customHeight="1" x14ac:dyDescent="0.25">
      <c r="A1" s="26" t="s">
        <v>36</v>
      </c>
      <c r="B1" s="27"/>
      <c r="C1" s="27"/>
      <c r="D1" s="27"/>
      <c r="E1" s="27"/>
      <c r="F1" s="27"/>
      <c r="G1" s="27"/>
      <c r="H1" s="27"/>
      <c r="I1" s="27"/>
      <c r="J1" s="27"/>
      <c r="K1" s="27"/>
      <c r="L1" s="27"/>
      <c r="M1" s="27"/>
      <c r="N1" s="27"/>
      <c r="O1" s="27"/>
      <c r="P1" s="27"/>
      <c r="Q1" s="27"/>
      <c r="R1" s="27"/>
      <c r="S1" s="27"/>
      <c r="T1" s="27"/>
      <c r="U1" s="27"/>
      <c r="V1" s="27"/>
      <c r="W1" s="27"/>
      <c r="X1" s="27"/>
      <c r="Y1" s="27"/>
      <c r="Z1" s="27"/>
    </row>
    <row r="2" spans="1:26" ht="15.75" customHeight="1" x14ac:dyDescent="0.2"/>
    <row r="3" spans="1:26" ht="15.75" customHeight="1" x14ac:dyDescent="0.2">
      <c r="A3" s="28" t="s">
        <v>37</v>
      </c>
      <c r="B3" s="29"/>
      <c r="C3" s="29"/>
      <c r="D3" s="30" t="s">
        <v>287</v>
      </c>
      <c r="E3" s="31"/>
      <c r="F3" s="32" t="s">
        <v>38</v>
      </c>
      <c r="G3" s="33" t="s">
        <v>39</v>
      </c>
      <c r="H3" s="34" t="s">
        <v>40</v>
      </c>
      <c r="I3" s="35" t="s">
        <v>41</v>
      </c>
      <c r="K3" s="264" t="s">
        <v>42</v>
      </c>
      <c r="L3" s="265"/>
      <c r="M3" s="265"/>
      <c r="N3" s="266"/>
      <c r="P3" s="264" t="s">
        <v>43</v>
      </c>
      <c r="Q3" s="265"/>
      <c r="R3" s="265"/>
      <c r="S3" s="266"/>
    </row>
    <row r="4" spans="1:26" ht="15.75" customHeight="1" x14ac:dyDescent="0.2">
      <c r="A4" s="36" t="s">
        <v>44</v>
      </c>
      <c r="B4" s="7"/>
      <c r="C4" s="7"/>
      <c r="D4" s="37" t="s">
        <v>45</v>
      </c>
      <c r="E4" s="31"/>
      <c r="F4" s="38">
        <f>Rent_Roll!B5</f>
        <v>0</v>
      </c>
      <c r="G4" s="39" t="str">
        <f>Rent_Roll!C5</f>
        <v xml:space="preserve">1Bd/1Ba </v>
      </c>
      <c r="H4" s="40" t="e">
        <f>Rent_Roll!D5</f>
        <v>#DIV/0!</v>
      </c>
      <c r="I4" s="41" t="e">
        <f>Rent_Roll!E5</f>
        <v>#DIV/0!</v>
      </c>
      <c r="K4" s="42" t="s">
        <v>46</v>
      </c>
      <c r="L4" s="7"/>
      <c r="M4" s="7" t="s">
        <v>47</v>
      </c>
      <c r="N4" s="43">
        <f>(I21-I72)/D15</f>
        <v>2.7208677176249342E-2</v>
      </c>
      <c r="P4" s="42" t="s">
        <v>46</v>
      </c>
      <c r="Q4" s="7"/>
      <c r="R4" s="7" t="s">
        <v>47</v>
      </c>
      <c r="S4" s="43">
        <f>(I21-I72)/D15</f>
        <v>2.7208677176249342E-2</v>
      </c>
    </row>
    <row r="5" spans="1:26" ht="15.75" customHeight="1" thickBot="1" x14ac:dyDescent="0.25">
      <c r="A5" s="44" t="s">
        <v>48</v>
      </c>
      <c r="B5" s="6"/>
      <c r="C5" s="6"/>
      <c r="D5" s="45">
        <v>45698</v>
      </c>
      <c r="F5" s="38">
        <f>Rent_Roll!B6</f>
        <v>36</v>
      </c>
      <c r="G5" s="39" t="str">
        <f>Rent_Roll!C6</f>
        <v xml:space="preserve">2Bd/1Ba </v>
      </c>
      <c r="H5" s="40">
        <f>Rent_Roll!D6</f>
        <v>750</v>
      </c>
      <c r="I5" s="41">
        <f>Rent_Roll!E6</f>
        <v>0.68703703703703711</v>
      </c>
      <c r="K5" s="22" t="s">
        <v>49</v>
      </c>
      <c r="L5" s="7"/>
      <c r="M5" s="7" t="s">
        <v>50</v>
      </c>
      <c r="N5" s="46">
        <f>(D8)</f>
        <v>600000</v>
      </c>
      <c r="O5" s="7"/>
      <c r="P5" s="22" t="s">
        <v>49</v>
      </c>
      <c r="Q5" s="7"/>
      <c r="R5" s="7" t="s">
        <v>50</v>
      </c>
      <c r="S5" s="46">
        <f>(D8)</f>
        <v>600000</v>
      </c>
    </row>
    <row r="6" spans="1:26" ht="15.75" customHeight="1" thickBot="1" x14ac:dyDescent="0.25">
      <c r="F6" s="38">
        <f>Rent_Roll!B7</f>
        <v>0</v>
      </c>
      <c r="G6" s="39" t="str">
        <f>Rent_Roll!C7</f>
        <v>2Bd/2Ba</v>
      </c>
      <c r="H6" s="40" t="e">
        <f>Rent_Roll!D7</f>
        <v>#DIV/0!</v>
      </c>
      <c r="I6" s="41" t="e">
        <f>Rent_Roll!E7</f>
        <v>#DIV/0!</v>
      </c>
      <c r="K6" s="47" t="s">
        <v>51</v>
      </c>
      <c r="L6" s="48"/>
      <c r="M6" s="48"/>
      <c r="N6" s="49">
        <f>((I21-I72)-Principal_t)/Equity_Amt</f>
        <v>-0.14445868371271853</v>
      </c>
      <c r="P6" s="47" t="s">
        <v>51</v>
      </c>
      <c r="Q6" s="48"/>
      <c r="R6" s="48"/>
      <c r="S6" s="49">
        <f>((I21-I72)-Principal_t)/Equity_Amt</f>
        <v>-0.14445868371271853</v>
      </c>
    </row>
    <row r="7" spans="1:26" ht="15.75" customHeight="1" thickBot="1" x14ac:dyDescent="0.25">
      <c r="A7" s="50" t="s">
        <v>52</v>
      </c>
      <c r="B7" s="51"/>
      <c r="C7" s="51"/>
      <c r="D7" s="52"/>
      <c r="E7" s="31"/>
      <c r="F7" s="38">
        <f>Rent_Roll!B8</f>
        <v>0</v>
      </c>
      <c r="G7" s="39" t="str">
        <f>Rent_Roll!C8</f>
        <v>3Bd/2Ba</v>
      </c>
      <c r="H7" s="40" t="e">
        <f>Rent_Roll!D8</f>
        <v>#DIV/0!</v>
      </c>
      <c r="I7" s="41" t="e">
        <f>Rent_Roll!E8</f>
        <v>#DIV/0!</v>
      </c>
      <c r="K7" s="32" t="s">
        <v>53</v>
      </c>
      <c r="L7" s="33"/>
      <c r="M7" s="33"/>
      <c r="N7" s="35" t="s">
        <v>54</v>
      </c>
      <c r="P7" s="32" t="s">
        <v>53</v>
      </c>
      <c r="Q7" s="33"/>
      <c r="R7" s="33"/>
      <c r="S7" s="35" t="s">
        <v>54</v>
      </c>
    </row>
    <row r="8" spans="1:26" ht="15.75" customHeight="1" thickBot="1" x14ac:dyDescent="0.25">
      <c r="A8" s="22"/>
      <c r="B8" s="53" t="s">
        <v>55</v>
      </c>
      <c r="C8" s="54"/>
      <c r="D8" s="55">
        <f>SUBTOTAL(9,D9:D10)</f>
        <v>600000</v>
      </c>
      <c r="F8" s="56" t="str">
        <f>Rent_Roll!A9</f>
        <v xml:space="preserve">Extra Income: </v>
      </c>
      <c r="G8" s="57"/>
      <c r="H8" s="58"/>
      <c r="I8" s="59"/>
      <c r="K8" s="22" t="s">
        <v>56</v>
      </c>
      <c r="L8" s="7"/>
      <c r="M8" s="7"/>
      <c r="N8" s="60">
        <f>SUM(Pro_Forma!AA85:AL85)</f>
        <v>-86675.210227631105</v>
      </c>
      <c r="P8" s="22" t="s">
        <v>56</v>
      </c>
      <c r="Q8" s="7"/>
      <c r="R8" s="7"/>
      <c r="S8" s="60">
        <f>SUM(Pro_Forma!AA98:AL98)</f>
        <v>-13546.466562152953</v>
      </c>
    </row>
    <row r="9" spans="1:26" ht="15.75" customHeight="1" x14ac:dyDescent="0.2">
      <c r="A9" s="22"/>
      <c r="B9" s="7"/>
      <c r="C9" s="61" t="s">
        <v>57</v>
      </c>
      <c r="D9" s="62">
        <f>(D15-D11)</f>
        <v>600000</v>
      </c>
      <c r="F9" s="38">
        <f>Rent_Roll!B10</f>
        <v>1</v>
      </c>
      <c r="G9" s="39" t="str">
        <f>Rent_Roll!C10</f>
        <v xml:space="preserve">Garage Income </v>
      </c>
      <c r="H9" s="40">
        <f>Rent_Roll!D10</f>
        <v>0</v>
      </c>
      <c r="I9" s="41">
        <f>Rent_Roll!E10</f>
        <v>0</v>
      </c>
      <c r="K9" s="22" t="s">
        <v>58</v>
      </c>
      <c r="L9" s="7"/>
      <c r="M9" s="7" t="s">
        <v>59</v>
      </c>
      <c r="N9" s="43">
        <f>((I21-I72)-Principal_t)/Equity_Amt</f>
        <v>-0.14445868371271853</v>
      </c>
      <c r="P9" s="22" t="s">
        <v>58</v>
      </c>
      <c r="Q9" s="7"/>
      <c r="R9" s="7" t="s">
        <v>59</v>
      </c>
      <c r="S9" s="43">
        <f>(S8/Equity_Amt)</f>
        <v>-2.2577444270254921E-2</v>
      </c>
    </row>
    <row r="10" spans="1:26" ht="15.75" customHeight="1" thickBot="1" x14ac:dyDescent="0.25">
      <c r="A10" s="22"/>
      <c r="B10" s="7"/>
      <c r="C10" s="63" t="s">
        <v>60</v>
      </c>
      <c r="D10" s="64"/>
      <c r="F10" s="38">
        <f>Rent_Roll!B11</f>
        <v>1</v>
      </c>
      <c r="G10" s="39" t="str">
        <f>Rent_Roll!C11</f>
        <v xml:space="preserve">Storage Income </v>
      </c>
      <c r="H10" s="40">
        <f>Rent_Roll!D11</f>
        <v>0</v>
      </c>
      <c r="I10" s="41">
        <f>Rent_Roll!E11</f>
        <v>0</v>
      </c>
      <c r="K10" s="47" t="s">
        <v>61</v>
      </c>
      <c r="L10" s="48"/>
      <c r="M10" s="48"/>
      <c r="N10" s="49">
        <f>((I21-I72)-(Principal_t)+(Term_T2))/Equity_Amt</f>
        <v>-9.966529129500265E-2</v>
      </c>
      <c r="P10" s="47" t="s">
        <v>61</v>
      </c>
      <c r="Q10" s="48"/>
      <c r="R10" s="48"/>
      <c r="S10" s="49">
        <f>(S8/Equity_Amt)</f>
        <v>-2.2577444270254921E-2</v>
      </c>
    </row>
    <row r="11" spans="1:26" ht="15.75" customHeight="1" thickBot="1" x14ac:dyDescent="0.25">
      <c r="A11" s="22"/>
      <c r="B11" s="65" t="s">
        <v>62</v>
      </c>
      <c r="C11" s="66"/>
      <c r="D11" s="67">
        <f>SUBTOTAL(9,D12:D13)</f>
        <v>1800000</v>
      </c>
      <c r="E11" s="7"/>
      <c r="F11" s="38">
        <f>Rent_Roll!B12</f>
        <v>1</v>
      </c>
      <c r="G11" s="39" t="str">
        <f>Rent_Roll!C12</f>
        <v xml:space="preserve">Pet Fees </v>
      </c>
      <c r="H11" s="40">
        <f>Rent_Roll!D12</f>
        <v>0</v>
      </c>
      <c r="I11" s="41">
        <f>Rent_Roll!E12</f>
        <v>0</v>
      </c>
    </row>
    <row r="12" spans="1:26" ht="15.75" customHeight="1" thickBot="1" x14ac:dyDescent="0.25">
      <c r="A12" s="22"/>
      <c r="B12" s="7"/>
      <c r="C12" s="7" t="s">
        <v>63</v>
      </c>
      <c r="D12" s="62">
        <f>(Principal)</f>
        <v>1800000</v>
      </c>
      <c r="F12" s="38">
        <f>Rent_Roll!B13</f>
        <v>1</v>
      </c>
      <c r="G12" s="39" t="str">
        <f>Rent_Roll!C13</f>
        <v xml:space="preserve">Early Termination Fees </v>
      </c>
      <c r="H12" s="40">
        <f>Rent_Roll!D13</f>
        <v>0</v>
      </c>
      <c r="I12" s="41">
        <f>Rent_Roll!E13</f>
        <v>0</v>
      </c>
      <c r="K12" s="68" t="s">
        <v>53</v>
      </c>
      <c r="L12" s="69"/>
      <c r="M12" s="69"/>
      <c r="N12" s="70" t="s">
        <v>64</v>
      </c>
      <c r="O12" s="7"/>
      <c r="P12" s="68" t="s">
        <v>53</v>
      </c>
      <c r="Q12" s="69"/>
      <c r="R12" s="69"/>
      <c r="S12" s="70" t="s">
        <v>64</v>
      </c>
    </row>
    <row r="13" spans="1:26" ht="15.75" customHeight="1" x14ac:dyDescent="0.2">
      <c r="A13" s="22"/>
      <c r="B13" s="7"/>
      <c r="C13" s="7" t="s">
        <v>65</v>
      </c>
      <c r="D13" s="62">
        <v>0</v>
      </c>
      <c r="F13" s="38">
        <f>Rent_Roll!B14</f>
        <v>1</v>
      </c>
      <c r="G13" s="39" t="str">
        <f>Rent_Roll!C14</f>
        <v xml:space="preserve">Application Fees </v>
      </c>
      <c r="H13" s="40">
        <f>Rent_Roll!D14</f>
        <v>0</v>
      </c>
      <c r="I13" s="41">
        <f>Rent_Roll!E14</f>
        <v>0</v>
      </c>
      <c r="K13" s="22" t="s">
        <v>56</v>
      </c>
      <c r="L13" s="7"/>
      <c r="M13" s="7"/>
      <c r="N13" s="60">
        <f>SUM(Pro_Forma!AM85:AX85)</f>
        <v>-85661.532072725167</v>
      </c>
      <c r="P13" s="22" t="s">
        <v>56</v>
      </c>
      <c r="Q13" s="7"/>
      <c r="R13" s="7"/>
      <c r="S13" s="60">
        <f>SUM(Pro_Forma!AM98:AX98)</f>
        <v>-15222.773002948001</v>
      </c>
    </row>
    <row r="14" spans="1:26" ht="15.75" customHeight="1" x14ac:dyDescent="0.2">
      <c r="A14" s="22"/>
      <c r="B14" s="7"/>
      <c r="C14" s="7"/>
      <c r="D14" s="71"/>
      <c r="E14" s="7"/>
      <c r="F14" s="38">
        <f>Rent_Roll!B15</f>
        <v>1</v>
      </c>
      <c r="G14" s="39" t="str">
        <f>Rent_Roll!C15</f>
        <v xml:space="preserve">Tenant Insurance </v>
      </c>
      <c r="H14" s="40">
        <f>Rent_Roll!D15</f>
        <v>0</v>
      </c>
      <c r="I14" s="41">
        <f>Rent_Roll!E15</f>
        <v>0</v>
      </c>
      <c r="K14" s="22" t="s">
        <v>66</v>
      </c>
      <c r="L14" s="7"/>
      <c r="M14" s="7"/>
      <c r="N14" s="23">
        <f>(N13+N8)/Equity_Amt</f>
        <v>-0.2872279038339271</v>
      </c>
      <c r="P14" s="22" t="s">
        <v>66</v>
      </c>
      <c r="Q14" s="7"/>
      <c r="R14" s="7"/>
      <c r="S14" s="23">
        <f>(S13+S8)/Equity_Amt</f>
        <v>-4.794873260850159E-2</v>
      </c>
    </row>
    <row r="15" spans="1:26" ht="15.75" customHeight="1" thickBot="1" x14ac:dyDescent="0.25">
      <c r="A15" s="72" t="s">
        <v>67</v>
      </c>
      <c r="B15" s="66"/>
      <c r="C15" s="66"/>
      <c r="D15" s="67">
        <v>2400000</v>
      </c>
      <c r="F15" s="38">
        <f>Rent_Roll!B16</f>
        <v>1</v>
      </c>
      <c r="G15" s="39" t="str">
        <f>Rent_Roll!C16</f>
        <v xml:space="preserve">Utility Billback </v>
      </c>
      <c r="H15" s="40">
        <f>Rent_Roll!D16</f>
        <v>0</v>
      </c>
      <c r="I15" s="41">
        <f>Rent_Roll!E16</f>
        <v>0</v>
      </c>
      <c r="K15" s="24" t="s">
        <v>68</v>
      </c>
      <c r="L15" s="6"/>
      <c r="M15" s="6"/>
      <c r="N15" s="25">
        <f>((N13+N8)+('Debt-Taxes'!B11-'Debt-Taxes'!F34))/Equity_Amt</f>
        <v>-0.19141295277857182</v>
      </c>
      <c r="P15" s="24" t="s">
        <v>68</v>
      </c>
      <c r="Q15" s="6"/>
      <c r="R15" s="6"/>
      <c r="S15" s="25">
        <f>((S13+S8)+('Debt-Taxes'!G11-'Debt-Taxes'!K34))/Equity_Amt</f>
        <v>-4.7948727052946033E-2</v>
      </c>
    </row>
    <row r="16" spans="1:26" ht="15.75" customHeight="1" thickBot="1" x14ac:dyDescent="0.25">
      <c r="A16" s="22"/>
      <c r="B16" s="7"/>
      <c r="C16" s="7"/>
      <c r="D16" s="73"/>
      <c r="F16" s="38">
        <f>Rent_Roll!B17</f>
        <v>1</v>
      </c>
      <c r="G16" s="39" t="str">
        <f>Rent_Roll!C17</f>
        <v xml:space="preserve">Move-Out Charges </v>
      </c>
      <c r="H16" s="40">
        <f>Rent_Roll!D17</f>
        <v>0</v>
      </c>
      <c r="I16" s="41">
        <f>Rent_Roll!E17</f>
        <v>0</v>
      </c>
    </row>
    <row r="17" spans="1:19" ht="15.75" customHeight="1" thickBot="1" x14ac:dyDescent="0.25">
      <c r="A17" s="22"/>
      <c r="B17" s="7"/>
      <c r="C17" s="7"/>
      <c r="D17" s="73"/>
      <c r="F17" s="38">
        <f>Rent_Roll!B18</f>
        <v>1</v>
      </c>
      <c r="G17" s="39" t="str">
        <f>Rent_Roll!C18</f>
        <v xml:space="preserve">Misc. Income </v>
      </c>
      <c r="H17" s="40">
        <f>Rent_Roll!D18</f>
        <v>0</v>
      </c>
      <c r="I17" s="41">
        <f>Rent_Roll!E18</f>
        <v>0</v>
      </c>
      <c r="K17" s="68" t="s">
        <v>53</v>
      </c>
      <c r="L17" s="69"/>
      <c r="M17" s="69"/>
      <c r="N17" s="70" t="s">
        <v>69</v>
      </c>
      <c r="P17" s="68" t="s">
        <v>53</v>
      </c>
      <c r="Q17" s="69"/>
      <c r="R17" s="69"/>
      <c r="S17" s="70" t="s">
        <v>69</v>
      </c>
    </row>
    <row r="18" spans="1:19" ht="15.75" customHeight="1" thickBot="1" x14ac:dyDescent="0.25">
      <c r="A18" s="22"/>
      <c r="B18" s="7"/>
      <c r="C18" s="7"/>
      <c r="D18" s="73"/>
      <c r="F18" s="74">
        <f>SUM(F4:F5)</f>
        <v>36</v>
      </c>
      <c r="G18" s="6"/>
      <c r="H18" s="75" t="e">
        <f>AVERAGE(H4:H5)</f>
        <v>#DIV/0!</v>
      </c>
      <c r="I18" s="76" t="e">
        <f>AVERAGE(I4:I5)</f>
        <v>#DIV/0!</v>
      </c>
      <c r="K18" s="22" t="s">
        <v>56</v>
      </c>
      <c r="L18" s="7"/>
      <c r="M18" s="7"/>
      <c r="N18" s="60">
        <f>SUM(Pro_Forma!AY85:BJ85)</f>
        <v>-84634.01179841136</v>
      </c>
      <c r="P18" s="22" t="s">
        <v>56</v>
      </c>
      <c r="Q18" s="7"/>
      <c r="R18" s="7"/>
      <c r="S18" s="60">
        <f>SUM(Pro_Forma!AY98:BJ98)</f>
        <v>-13031.609021398643</v>
      </c>
    </row>
    <row r="19" spans="1:19" ht="15.75" customHeight="1" x14ac:dyDescent="0.2">
      <c r="A19" s="22"/>
      <c r="B19" s="7"/>
      <c r="C19" s="7"/>
      <c r="D19" s="71"/>
      <c r="F19" s="42" t="s">
        <v>70</v>
      </c>
      <c r="G19" s="77"/>
      <c r="H19" s="77"/>
      <c r="I19" s="43">
        <v>0.05</v>
      </c>
      <c r="K19" s="22" t="s">
        <v>66</v>
      </c>
      <c r="L19" s="7"/>
      <c r="M19" s="7"/>
      <c r="N19" s="23">
        <f>(N18+N13+N8)/Equity_Amt</f>
        <v>-0.42828459016461273</v>
      </c>
      <c r="P19" s="22" t="s">
        <v>66</v>
      </c>
      <c r="Q19" s="7"/>
      <c r="R19" s="7"/>
      <c r="S19" s="23">
        <f>(S18+S13+S8)/Equity_Amt</f>
        <v>-6.9668080977499325E-2</v>
      </c>
    </row>
    <row r="20" spans="1:19" ht="15.75" customHeight="1" thickBot="1" x14ac:dyDescent="0.25">
      <c r="A20" s="44" t="s">
        <v>71</v>
      </c>
      <c r="B20" s="6"/>
      <c r="C20" s="6"/>
      <c r="D20" s="78">
        <f>((D8+D11)-D15)</f>
        <v>0</v>
      </c>
      <c r="F20" s="22"/>
      <c r="G20" s="7"/>
      <c r="H20" s="7"/>
      <c r="I20" s="73"/>
      <c r="K20" s="24" t="s">
        <v>68</v>
      </c>
      <c r="L20" s="6"/>
      <c r="M20" s="6"/>
      <c r="N20" s="25">
        <f>((N18+N13+N8)+('Debt-Taxes'!B11-'Debt-Taxes'!F46))/Equity_Amt</f>
        <v>-0.27934607253394167</v>
      </c>
      <c r="P20" s="24" t="s">
        <v>68</v>
      </c>
      <c r="Q20" s="6"/>
      <c r="R20" s="6"/>
      <c r="S20" s="25">
        <f>((S18+S13+S8)+('Debt-Taxes'!G11-'Debt-Taxes'!K46))/Equity_Amt</f>
        <v>-6.9668075421943768E-2</v>
      </c>
    </row>
    <row r="21" spans="1:19" ht="15.75" customHeight="1" thickBot="1" x14ac:dyDescent="0.25">
      <c r="E21" s="7"/>
      <c r="F21" s="79" t="s">
        <v>72</v>
      </c>
      <c r="G21" s="80"/>
      <c r="H21" s="80"/>
      <c r="I21" s="81">
        <f>SUM(Pro_Forma!AA24:AL24)</f>
        <v>211470</v>
      </c>
    </row>
    <row r="22" spans="1:19" ht="15.75" customHeight="1" thickBot="1" x14ac:dyDescent="0.25">
      <c r="A22" s="32" t="s">
        <v>73</v>
      </c>
      <c r="B22" s="82"/>
      <c r="C22" s="7"/>
      <c r="D22" s="7"/>
      <c r="F22" s="83" t="s">
        <v>74</v>
      </c>
      <c r="G22" s="84"/>
      <c r="H22" s="84" t="s">
        <v>75</v>
      </c>
      <c r="I22" s="85">
        <f>'Market Assumptions'!E35</f>
        <v>0.02</v>
      </c>
      <c r="K22" s="68" t="s">
        <v>53</v>
      </c>
      <c r="L22" s="69"/>
      <c r="M22" s="69"/>
      <c r="N22" s="70" t="s">
        <v>76</v>
      </c>
      <c r="P22" s="68" t="s">
        <v>53</v>
      </c>
      <c r="Q22" s="69"/>
      <c r="R22" s="69"/>
      <c r="S22" s="70" t="s">
        <v>76</v>
      </c>
    </row>
    <row r="23" spans="1:19" ht="15.75" customHeight="1" x14ac:dyDescent="0.2">
      <c r="A23" s="22" t="s">
        <v>77</v>
      </c>
      <c r="B23" s="86">
        <v>45809</v>
      </c>
      <c r="C23" s="7"/>
      <c r="D23" s="87"/>
      <c r="F23" s="22"/>
      <c r="G23" s="7"/>
      <c r="H23" s="88" t="s">
        <v>78</v>
      </c>
      <c r="I23" s="89" t="s">
        <v>79</v>
      </c>
      <c r="K23" s="22" t="s">
        <v>56</v>
      </c>
      <c r="L23" s="7"/>
      <c r="M23" s="7"/>
      <c r="N23" s="60">
        <f>SUM(Pro_Forma!BK85:BV85)</f>
        <v>-83592.514054062485</v>
      </c>
      <c r="P23" s="22" t="s">
        <v>56</v>
      </c>
      <c r="Q23" s="7"/>
      <c r="R23" s="7"/>
      <c r="S23" s="60">
        <f>SUM(Pro_Forma!AY98:BJ98)</f>
        <v>-13031.609021398643</v>
      </c>
    </row>
    <row r="24" spans="1:19" ht="15.75" customHeight="1" thickBot="1" x14ac:dyDescent="0.25">
      <c r="A24" s="24" t="s">
        <v>80</v>
      </c>
      <c r="B24" s="90">
        <v>45809</v>
      </c>
      <c r="C24" s="7"/>
      <c r="D24" s="7"/>
      <c r="F24" s="91" t="s">
        <v>81</v>
      </c>
      <c r="G24" s="7"/>
      <c r="H24" s="7"/>
      <c r="I24" s="73"/>
      <c r="K24" s="22" t="s">
        <v>66</v>
      </c>
      <c r="L24" s="7"/>
      <c r="M24" s="7"/>
      <c r="N24" s="23">
        <f>(N23+N18+N13+N8)/Equity_Amt</f>
        <v>-0.56760544692138359</v>
      </c>
      <c r="P24" s="22" t="s">
        <v>66</v>
      </c>
      <c r="Q24" s="7"/>
      <c r="R24" s="7"/>
      <c r="S24" s="23">
        <f>(S23+S18+S13+S8)/Equity_Amt</f>
        <v>-9.1387429346497059E-2</v>
      </c>
    </row>
    <row r="25" spans="1:19" ht="15.75" customHeight="1" thickBot="1" x14ac:dyDescent="0.25">
      <c r="A25" s="92"/>
      <c r="B25" s="7"/>
      <c r="C25" s="7"/>
      <c r="D25" s="7"/>
      <c r="F25" s="93" t="s">
        <v>82</v>
      </c>
      <c r="G25" s="7"/>
      <c r="H25" s="94">
        <f>(I25/I$21)</f>
        <v>0.10758958612097036</v>
      </c>
      <c r="I25" s="95">
        <f>'Debt-Taxes'!O4</f>
        <v>22751.969777001603</v>
      </c>
      <c r="K25" s="24" t="s">
        <v>68</v>
      </c>
      <c r="L25" s="6"/>
      <c r="M25" s="6"/>
      <c r="N25" s="25">
        <f>((N23+N18+N13+N8)+('Debt-Taxes'!B11-'Debt-Taxes'!F58))/Equity_Amt</f>
        <v>-0.36173136609723822</v>
      </c>
      <c r="P25" s="24" t="s">
        <v>68</v>
      </c>
      <c r="Q25" s="6"/>
      <c r="R25" s="6"/>
      <c r="S25" s="25">
        <f>((S23+S18+S13+S8)+('Debt-Taxes'!G11-'Debt-Taxes'!K58))/Equity_Amt</f>
        <v>-9.1387423790941502E-2</v>
      </c>
    </row>
    <row r="26" spans="1:19" ht="15.75" customHeight="1" thickBot="1" x14ac:dyDescent="0.25">
      <c r="A26" s="32" t="s">
        <v>83</v>
      </c>
      <c r="B26" s="33"/>
      <c r="C26" s="33"/>
      <c r="D26" s="35" t="s">
        <v>84</v>
      </c>
      <c r="F26" s="93" t="s">
        <v>85</v>
      </c>
      <c r="G26" s="7"/>
      <c r="H26" s="94">
        <f>(I26/I$21)</f>
        <v>0</v>
      </c>
      <c r="I26" s="95">
        <f>'Debt-Taxes'!O10</f>
        <v>0</v>
      </c>
    </row>
    <row r="27" spans="1:19" ht="15.75" customHeight="1" thickBot="1" x14ac:dyDescent="0.25">
      <c r="A27" s="22"/>
      <c r="B27" s="7"/>
      <c r="C27" s="7"/>
      <c r="D27" s="96"/>
      <c r="F27" s="93" t="s">
        <v>86</v>
      </c>
      <c r="G27" s="7"/>
      <c r="H27" s="94">
        <f>(I27/I$21)</f>
        <v>0</v>
      </c>
      <c r="I27" s="95">
        <f>'Debt-Taxes'!O11</f>
        <v>0</v>
      </c>
      <c r="K27" s="68" t="s">
        <v>53</v>
      </c>
      <c r="L27" s="69"/>
      <c r="M27" s="69"/>
      <c r="N27" s="70" t="s">
        <v>87</v>
      </c>
      <c r="P27" s="68" t="s">
        <v>53</v>
      </c>
      <c r="Q27" s="69"/>
      <c r="R27" s="69"/>
      <c r="S27" s="70" t="s">
        <v>87</v>
      </c>
    </row>
    <row r="28" spans="1:19" ht="15.75" customHeight="1" x14ac:dyDescent="0.2">
      <c r="A28" s="22"/>
      <c r="B28" s="7"/>
      <c r="C28" s="7"/>
      <c r="D28" s="73"/>
      <c r="F28" s="97" t="s">
        <v>88</v>
      </c>
      <c r="G28" s="7"/>
      <c r="H28" s="7"/>
      <c r="I28" s="73"/>
      <c r="K28" s="22" t="s">
        <v>56</v>
      </c>
      <c r="L28" s="7"/>
      <c r="M28" s="7"/>
      <c r="N28" s="60">
        <f>SUM(Pro_Forma!BW85:CH85)</f>
        <v>-82536.903894858013</v>
      </c>
      <c r="P28" s="22" t="s">
        <v>56</v>
      </c>
      <c r="Q28" s="7"/>
      <c r="R28" s="7"/>
      <c r="S28" s="60">
        <f>SUM(Pro_Forma!BK98:BV98)</f>
        <v>-12836.374526280855</v>
      </c>
    </row>
    <row r="29" spans="1:19" ht="15.75" customHeight="1" x14ac:dyDescent="0.2">
      <c r="A29" s="98" t="s">
        <v>63</v>
      </c>
      <c r="B29" s="7"/>
      <c r="C29" s="7"/>
      <c r="D29" s="73"/>
      <c r="F29" s="93" t="s">
        <v>89</v>
      </c>
      <c r="G29" s="7"/>
      <c r="H29" s="94">
        <f>(I29/I$21)</f>
        <v>0.10214214782238615</v>
      </c>
      <c r="I29" s="95">
        <f>600*36</f>
        <v>21600</v>
      </c>
      <c r="K29" s="22" t="s">
        <v>66</v>
      </c>
      <c r="L29" s="7"/>
      <c r="M29" s="7"/>
      <c r="N29" s="23">
        <f>(N28+N23+N18+N13+N8)/Equity_Amt</f>
        <v>-0.70516695341281355</v>
      </c>
      <c r="P29" s="22" t="s">
        <v>66</v>
      </c>
      <c r="Q29" s="7"/>
      <c r="R29" s="7"/>
      <c r="S29" s="23">
        <f>(S28+S23+S18+S13+S8)/Equity_Amt</f>
        <v>-0.1127813868902985</v>
      </c>
    </row>
    <row r="30" spans="1:19" ht="15.75" customHeight="1" thickBot="1" x14ac:dyDescent="0.25">
      <c r="A30" s="22" t="s">
        <v>90</v>
      </c>
      <c r="B30" s="7"/>
      <c r="C30" s="7" t="s">
        <v>90</v>
      </c>
      <c r="D30" s="46">
        <f>D15*LtV</f>
        <v>1800000</v>
      </c>
      <c r="F30" s="93" t="s">
        <v>91</v>
      </c>
      <c r="G30" s="7"/>
      <c r="H30" s="94">
        <f>(I30/I$21)</f>
        <v>0</v>
      </c>
      <c r="I30" s="95">
        <v>0</v>
      </c>
      <c r="K30" s="24" t="s">
        <v>68</v>
      </c>
      <c r="L30" s="6"/>
      <c r="M30" s="6"/>
      <c r="N30" s="25">
        <f>((N28+N23+N18+N13+N8)+('Debt-Taxes'!B11-'Debt-Taxes'!F70))/Equity_Amt</f>
        <v>-0.43827177470055406</v>
      </c>
      <c r="P30" s="24" t="s">
        <v>68</v>
      </c>
      <c r="Q30" s="6"/>
      <c r="R30" s="6"/>
      <c r="S30" s="25">
        <f>((S28+S23+S18+S13+S8)+('Debt-Taxes'!G11-'Debt-Taxes'!K70))/Equity_Amt</f>
        <v>-0.11278138133474296</v>
      </c>
    </row>
    <row r="31" spans="1:19" ht="15.75" customHeight="1" x14ac:dyDescent="0.2">
      <c r="A31" s="22" t="s">
        <v>92</v>
      </c>
      <c r="B31" s="7"/>
      <c r="C31" s="7" t="s">
        <v>93</v>
      </c>
      <c r="D31" s="99">
        <v>0.75</v>
      </c>
      <c r="F31" s="93" t="s">
        <v>94</v>
      </c>
      <c r="G31" s="7"/>
      <c r="H31" s="94">
        <f>(I31/I$21)</f>
        <v>0</v>
      </c>
      <c r="I31" s="95">
        <v>0</v>
      </c>
    </row>
    <row r="32" spans="1:19" ht="15.75" customHeight="1" x14ac:dyDescent="0.2">
      <c r="A32" s="22" t="s">
        <v>95</v>
      </c>
      <c r="B32" s="7"/>
      <c r="C32" s="7" t="s">
        <v>96</v>
      </c>
      <c r="D32" s="73">
        <v>25</v>
      </c>
      <c r="F32" s="97" t="s">
        <v>97</v>
      </c>
      <c r="G32" s="7"/>
      <c r="H32" s="7"/>
      <c r="I32" s="95">
        <v>0</v>
      </c>
    </row>
    <row r="33" spans="1:9" ht="15.75" customHeight="1" x14ac:dyDescent="0.2">
      <c r="A33" s="22" t="s">
        <v>98</v>
      </c>
      <c r="B33" s="7"/>
      <c r="C33" s="7"/>
      <c r="D33" s="73">
        <v>5</v>
      </c>
      <c r="F33" s="93" t="s">
        <v>99</v>
      </c>
      <c r="G33" s="7"/>
      <c r="H33" s="94">
        <f t="shared" ref="H33:H40" si="0">(I33/I$21)</f>
        <v>0.10214214782238615</v>
      </c>
      <c r="I33" s="95">
        <f>50*36*12</f>
        <v>21600</v>
      </c>
    </row>
    <row r="34" spans="1:9" ht="15.75" customHeight="1" x14ac:dyDescent="0.2">
      <c r="A34" s="22" t="s">
        <v>100</v>
      </c>
      <c r="B34" s="7"/>
      <c r="C34" s="7" t="s">
        <v>101</v>
      </c>
      <c r="D34" s="23">
        <v>6.9500000000000006E-2</v>
      </c>
      <c r="F34" s="93" t="s">
        <v>102</v>
      </c>
      <c r="G34" s="7"/>
      <c r="H34" s="94">
        <f t="shared" si="0"/>
        <v>0</v>
      </c>
      <c r="I34" s="95">
        <v>0</v>
      </c>
    </row>
    <row r="35" spans="1:9" ht="15.75" customHeight="1" x14ac:dyDescent="0.2">
      <c r="A35" s="22" t="s">
        <v>103</v>
      </c>
      <c r="B35" s="7"/>
      <c r="C35" s="7" t="s">
        <v>104</v>
      </c>
      <c r="D35" s="23">
        <v>0.01</v>
      </c>
      <c r="F35" s="93" t="s">
        <v>105</v>
      </c>
      <c r="G35" s="7"/>
      <c r="H35" s="94">
        <f t="shared" si="0"/>
        <v>6.1285288693431694E-2</v>
      </c>
      <c r="I35" s="95">
        <f>30*36*12</f>
        <v>12960</v>
      </c>
    </row>
    <row r="36" spans="1:9" ht="15.75" customHeight="1" x14ac:dyDescent="0.2">
      <c r="A36" s="22" t="s">
        <v>106</v>
      </c>
      <c r="B36" s="7"/>
      <c r="C36" s="7" t="s">
        <v>107</v>
      </c>
      <c r="D36" s="100">
        <f>(Principal*Orig_Fee)</f>
        <v>18000</v>
      </c>
      <c r="F36" s="93" t="s">
        <v>108</v>
      </c>
      <c r="G36" s="7"/>
      <c r="H36" s="94">
        <f t="shared" si="0"/>
        <v>0</v>
      </c>
      <c r="I36" s="95">
        <v>0</v>
      </c>
    </row>
    <row r="37" spans="1:9" ht="15.75" customHeight="1" x14ac:dyDescent="0.2">
      <c r="A37" s="22" t="s">
        <v>109</v>
      </c>
      <c r="B37" s="7"/>
      <c r="C37" s="7"/>
      <c r="D37" s="46">
        <f>'Debt-Taxes'!E11</f>
        <v>12664.669620885794</v>
      </c>
      <c r="F37" s="93" t="s">
        <v>110</v>
      </c>
      <c r="G37" s="7"/>
      <c r="H37" s="94">
        <f t="shared" si="0"/>
        <v>6.8094765214924101E-3</v>
      </c>
      <c r="I37" s="95">
        <f>10*36*4</f>
        <v>1440</v>
      </c>
    </row>
    <row r="38" spans="1:9" ht="15.75" customHeight="1" x14ac:dyDescent="0.2">
      <c r="A38" s="22" t="s">
        <v>111</v>
      </c>
      <c r="B38" s="7"/>
      <c r="C38" s="7"/>
      <c r="D38" s="46">
        <f>(D37*12)</f>
        <v>151976.03545062954</v>
      </c>
      <c r="F38" s="93" t="s">
        <v>112</v>
      </c>
      <c r="G38" s="7"/>
      <c r="H38" s="94">
        <f t="shared" si="0"/>
        <v>8.5118456518655135E-3</v>
      </c>
      <c r="I38" s="95">
        <v>1800</v>
      </c>
    </row>
    <row r="39" spans="1:9" ht="15.75" customHeight="1" x14ac:dyDescent="0.2">
      <c r="A39" s="22" t="s">
        <v>113</v>
      </c>
      <c r="B39" s="7"/>
      <c r="C39" s="7"/>
      <c r="D39" s="46">
        <f>(Principal_t-Interest_T2)</f>
        <v>26876.035450629526</v>
      </c>
      <c r="F39" s="93" t="s">
        <v>114</v>
      </c>
      <c r="G39" s="7"/>
      <c r="H39" s="94">
        <f t="shared" si="0"/>
        <v>0</v>
      </c>
      <c r="I39" s="95">
        <v>0</v>
      </c>
    </row>
    <row r="40" spans="1:9" ht="15.75" customHeight="1" thickBot="1" x14ac:dyDescent="0.25">
      <c r="A40" s="22" t="s">
        <v>115</v>
      </c>
      <c r="B40" s="7"/>
      <c r="C40" s="7"/>
      <c r="D40" s="46">
        <f>(Principal*Int_Rate)</f>
        <v>125100.00000000001</v>
      </c>
      <c r="E40" s="101">
        <v>0</v>
      </c>
      <c r="F40" s="93" t="s">
        <v>116</v>
      </c>
      <c r="G40" s="7"/>
      <c r="H40" s="94">
        <f t="shared" si="0"/>
        <v>0</v>
      </c>
      <c r="I40" s="95">
        <v>0</v>
      </c>
    </row>
    <row r="41" spans="1:9" ht="15.75" customHeight="1" thickBot="1" x14ac:dyDescent="0.25">
      <c r="A41" s="32" t="s">
        <v>117</v>
      </c>
      <c r="B41" s="33"/>
      <c r="C41" s="33"/>
      <c r="D41" s="102">
        <f>Pro_Forma!AA77/Pro_Forma!AA80</f>
        <v>-0.42967843600718103</v>
      </c>
      <c r="F41" s="97" t="s">
        <v>118</v>
      </c>
      <c r="G41" s="7"/>
      <c r="H41" s="94"/>
      <c r="I41" s="95">
        <v>0</v>
      </c>
    </row>
    <row r="42" spans="1:9" ht="15.75" customHeight="1" x14ac:dyDescent="0.2">
      <c r="F42" s="93" t="s">
        <v>119</v>
      </c>
      <c r="G42" s="7"/>
      <c r="H42" s="94">
        <f t="shared" ref="H42:H49" si="1">(I42/I$21)</f>
        <v>8.5118456518655128E-2</v>
      </c>
      <c r="I42" s="95">
        <v>18000</v>
      </c>
    </row>
    <row r="43" spans="1:9" ht="15.75" customHeight="1" x14ac:dyDescent="0.2">
      <c r="F43" s="93" t="s">
        <v>120</v>
      </c>
      <c r="G43" s="7"/>
      <c r="H43" s="94">
        <f t="shared" si="1"/>
        <v>8.5118456518655128E-2</v>
      </c>
      <c r="I43" s="95">
        <v>18000</v>
      </c>
    </row>
    <row r="44" spans="1:9" ht="15.75" customHeight="1" x14ac:dyDescent="0.2">
      <c r="F44" s="93" t="s">
        <v>121</v>
      </c>
      <c r="G44" s="7"/>
      <c r="H44" s="94">
        <f t="shared" si="1"/>
        <v>0</v>
      </c>
      <c r="I44" s="95">
        <v>0</v>
      </c>
    </row>
    <row r="45" spans="1:9" ht="15.75" customHeight="1" x14ac:dyDescent="0.2">
      <c r="F45" s="93" t="s">
        <v>122</v>
      </c>
      <c r="G45" s="7"/>
      <c r="H45" s="94">
        <f t="shared" si="1"/>
        <v>0</v>
      </c>
      <c r="I45" s="95">
        <v>0</v>
      </c>
    </row>
    <row r="46" spans="1:9" ht="15.75" customHeight="1" x14ac:dyDescent="0.2">
      <c r="F46" s="93" t="s">
        <v>123</v>
      </c>
      <c r="G46" s="7"/>
      <c r="H46" s="94">
        <f t="shared" si="1"/>
        <v>0</v>
      </c>
      <c r="I46" s="95">
        <v>0</v>
      </c>
    </row>
    <row r="47" spans="1:9" ht="15.75" customHeight="1" x14ac:dyDescent="0.2">
      <c r="F47" s="93" t="s">
        <v>124</v>
      </c>
      <c r="G47" s="7"/>
      <c r="H47" s="94">
        <f t="shared" si="1"/>
        <v>1.1349127535820683E-2</v>
      </c>
      <c r="I47" s="95">
        <f>100*4*6</f>
        <v>2400</v>
      </c>
    </row>
    <row r="48" spans="1:9" ht="15.75" customHeight="1" x14ac:dyDescent="0.2">
      <c r="F48" s="93" t="s">
        <v>125</v>
      </c>
      <c r="G48" s="7"/>
      <c r="H48" s="94">
        <f t="shared" si="1"/>
        <v>1.1822007849813212E-2</v>
      </c>
      <c r="I48" s="95">
        <v>2500</v>
      </c>
    </row>
    <row r="49" spans="6:9" ht="15.75" customHeight="1" x14ac:dyDescent="0.2">
      <c r="F49" s="93" t="s">
        <v>126</v>
      </c>
      <c r="G49" s="7"/>
      <c r="H49" s="94">
        <f t="shared" si="1"/>
        <v>0</v>
      </c>
      <c r="I49" s="95">
        <v>0</v>
      </c>
    </row>
    <row r="50" spans="6:9" ht="15.75" customHeight="1" x14ac:dyDescent="0.2">
      <c r="F50" s="97" t="s">
        <v>127</v>
      </c>
      <c r="G50" s="7"/>
      <c r="H50" s="94"/>
      <c r="I50" s="95"/>
    </row>
    <row r="51" spans="6:9" ht="15.75" customHeight="1" x14ac:dyDescent="0.2">
      <c r="F51" s="93" t="s">
        <v>128</v>
      </c>
      <c r="G51" s="7"/>
      <c r="H51" s="94">
        <f t="shared" ref="H51:H61" si="2">(I51/I$21)</f>
        <v>0</v>
      </c>
      <c r="I51" s="95">
        <v>0</v>
      </c>
    </row>
    <row r="52" spans="6:9" ht="15.75" customHeight="1" x14ac:dyDescent="0.2">
      <c r="F52" s="93" t="s">
        <v>129</v>
      </c>
      <c r="G52" s="7"/>
      <c r="H52" s="94">
        <f t="shared" si="2"/>
        <v>5.6745637679103417E-3</v>
      </c>
      <c r="I52" s="95">
        <v>1200</v>
      </c>
    </row>
    <row r="53" spans="6:9" ht="15.75" customHeight="1" x14ac:dyDescent="0.2">
      <c r="F53" s="93" t="s">
        <v>130</v>
      </c>
      <c r="G53" s="7"/>
      <c r="H53" s="94">
        <f t="shared" si="2"/>
        <v>0</v>
      </c>
      <c r="I53" s="95">
        <v>0</v>
      </c>
    </row>
    <row r="54" spans="6:9" ht="15.75" customHeight="1" x14ac:dyDescent="0.2">
      <c r="F54" s="93" t="s">
        <v>131</v>
      </c>
      <c r="G54" s="7"/>
      <c r="H54" s="94">
        <f t="shared" si="2"/>
        <v>0</v>
      </c>
      <c r="I54" s="95">
        <v>0</v>
      </c>
    </row>
    <row r="55" spans="6:9" ht="15.75" customHeight="1" x14ac:dyDescent="0.2">
      <c r="F55" s="93" t="s">
        <v>132</v>
      </c>
      <c r="G55" s="7"/>
      <c r="H55" s="94">
        <f t="shared" si="2"/>
        <v>0</v>
      </c>
      <c r="I55" s="95">
        <v>0</v>
      </c>
    </row>
    <row r="56" spans="6:9" ht="15.75" customHeight="1" x14ac:dyDescent="0.2">
      <c r="F56" s="93" t="s">
        <v>133</v>
      </c>
      <c r="G56" s="7"/>
      <c r="H56" s="94">
        <f t="shared" si="2"/>
        <v>0</v>
      </c>
      <c r="I56" s="95">
        <v>0</v>
      </c>
    </row>
    <row r="57" spans="6:9" ht="15.75" customHeight="1" x14ac:dyDescent="0.2">
      <c r="F57" s="93" t="s">
        <v>134</v>
      </c>
      <c r="G57" s="7"/>
      <c r="H57" s="94">
        <f t="shared" si="2"/>
        <v>0</v>
      </c>
      <c r="I57" s="95">
        <v>0</v>
      </c>
    </row>
    <row r="58" spans="6:9" ht="15.75" customHeight="1" x14ac:dyDescent="0.2">
      <c r="F58" s="93" t="s">
        <v>135</v>
      </c>
      <c r="G58" s="7"/>
      <c r="H58" s="94">
        <f t="shared" si="2"/>
        <v>0</v>
      </c>
      <c r="I58" s="95">
        <v>0</v>
      </c>
    </row>
    <row r="59" spans="6:9" ht="15.75" customHeight="1" x14ac:dyDescent="0.2">
      <c r="F59" s="93" t="s">
        <v>136</v>
      </c>
      <c r="G59" s="7"/>
      <c r="H59" s="94">
        <f t="shared" si="2"/>
        <v>0</v>
      </c>
      <c r="I59" s="95">
        <v>0</v>
      </c>
    </row>
    <row r="60" spans="6:9" ht="15.75" customHeight="1" x14ac:dyDescent="0.2">
      <c r="F60" s="93" t="s">
        <v>137</v>
      </c>
      <c r="G60" s="7"/>
      <c r="H60" s="94">
        <f t="shared" si="2"/>
        <v>7.0932047098879278E-2</v>
      </c>
      <c r="I60" s="95">
        <v>15000</v>
      </c>
    </row>
    <row r="61" spans="6:9" ht="15.75" customHeight="1" x14ac:dyDescent="0.2">
      <c r="F61" s="93" t="s">
        <v>138</v>
      </c>
      <c r="G61" s="7"/>
      <c r="H61" s="94">
        <f t="shared" si="2"/>
        <v>0</v>
      </c>
      <c r="I61" s="95">
        <v>0</v>
      </c>
    </row>
    <row r="62" spans="6:9" ht="15.75" customHeight="1" x14ac:dyDescent="0.2">
      <c r="F62" s="91" t="s">
        <v>139</v>
      </c>
      <c r="G62" s="7"/>
      <c r="H62" s="94"/>
      <c r="I62" s="95"/>
    </row>
    <row r="63" spans="6:9" ht="15.75" customHeight="1" x14ac:dyDescent="0.2">
      <c r="F63" s="93" t="s">
        <v>140</v>
      </c>
      <c r="G63" s="7"/>
      <c r="H63" s="94">
        <f t="shared" ref="H63:H69" si="3">(I63/I$21)</f>
        <v>0</v>
      </c>
      <c r="I63" s="95">
        <v>0</v>
      </c>
    </row>
    <row r="64" spans="6:9" ht="15.75" customHeight="1" x14ac:dyDescent="0.2">
      <c r="F64" s="93" t="s">
        <v>141</v>
      </c>
      <c r="G64" s="7"/>
      <c r="H64" s="94">
        <f t="shared" si="3"/>
        <v>1.5E-3</v>
      </c>
      <c r="I64" s="95">
        <f>(I21*Vacancy1)*0.03</f>
        <v>317.20499999999998</v>
      </c>
    </row>
    <row r="65" spans="6:9" ht="15.75" customHeight="1" x14ac:dyDescent="0.2">
      <c r="F65" s="93" t="s">
        <v>142</v>
      </c>
      <c r="G65" s="7"/>
      <c r="H65" s="94">
        <f t="shared" si="3"/>
        <v>0</v>
      </c>
      <c r="I65" s="95">
        <v>0</v>
      </c>
    </row>
    <row r="66" spans="6:9" ht="15.75" customHeight="1" x14ac:dyDescent="0.2">
      <c r="F66" s="93" t="s">
        <v>143</v>
      </c>
      <c r="G66" s="7"/>
      <c r="H66" s="94">
        <f t="shared" si="3"/>
        <v>0</v>
      </c>
      <c r="I66" s="95">
        <v>0</v>
      </c>
    </row>
    <row r="67" spans="6:9" ht="15.75" customHeight="1" x14ac:dyDescent="0.2">
      <c r="F67" s="93" t="s">
        <v>144</v>
      </c>
      <c r="G67" s="7"/>
      <c r="H67" s="94">
        <f t="shared" si="3"/>
        <v>0</v>
      </c>
      <c r="I67" s="95">
        <v>0</v>
      </c>
    </row>
    <row r="68" spans="6:9" ht="15.75" customHeight="1" x14ac:dyDescent="0.2">
      <c r="F68" s="93" t="s">
        <v>145</v>
      </c>
      <c r="G68" s="7"/>
      <c r="H68" s="94">
        <f t="shared" si="3"/>
        <v>0</v>
      </c>
      <c r="I68" s="95">
        <v>0</v>
      </c>
    </row>
    <row r="69" spans="6:9" ht="15.75" customHeight="1" x14ac:dyDescent="0.2">
      <c r="F69" s="93" t="s">
        <v>146</v>
      </c>
      <c r="G69" s="7"/>
      <c r="H69" s="94">
        <f t="shared" si="3"/>
        <v>0</v>
      </c>
      <c r="I69" s="95">
        <v>0</v>
      </c>
    </row>
    <row r="70" spans="6:9" ht="15.75" customHeight="1" x14ac:dyDescent="0.2">
      <c r="F70" s="91" t="s">
        <v>147</v>
      </c>
      <c r="G70" s="7"/>
      <c r="H70" s="94"/>
      <c r="I70" s="95"/>
    </row>
    <row r="71" spans="6:9" ht="15.75" customHeight="1" x14ac:dyDescent="0.2">
      <c r="F71" s="93" t="s">
        <v>148</v>
      </c>
      <c r="G71" s="7"/>
      <c r="H71" s="94">
        <f>(I71/I$21)</f>
        <v>3.121010072350688E-2</v>
      </c>
      <c r="I71" s="95">
        <v>6600</v>
      </c>
    </row>
    <row r="72" spans="6:9" ht="15.75" customHeight="1" thickBot="1" x14ac:dyDescent="0.25">
      <c r="F72" s="103" t="s">
        <v>149</v>
      </c>
      <c r="G72" s="1"/>
      <c r="H72" s="104">
        <f t="shared" ref="H72:I72" si="4">SUM(H25:H71)</f>
        <v>0.69120525264577282</v>
      </c>
      <c r="I72" s="105">
        <f t="shared" si="4"/>
        <v>146169.17477700158</v>
      </c>
    </row>
    <row r="73" spans="6:9" ht="15.75" customHeight="1" thickBot="1" x14ac:dyDescent="0.25">
      <c r="F73" s="24" t="s">
        <v>150</v>
      </c>
      <c r="G73" s="6"/>
      <c r="H73" s="6" t="s">
        <v>151</v>
      </c>
      <c r="I73" s="49">
        <f>'Market Assumptions'!E36</f>
        <v>2.1999999999999999E-2</v>
      </c>
    </row>
    <row r="74" spans="6:9" ht="15.75" customHeight="1" x14ac:dyDescent="0.2"/>
    <row r="75" spans="6:9" ht="15.75" customHeight="1" x14ac:dyDescent="0.2"/>
    <row r="76" spans="6:9" ht="15.75" customHeight="1" x14ac:dyDescent="0.2"/>
    <row r="77" spans="6:9" ht="15.75" customHeight="1" x14ac:dyDescent="0.2"/>
    <row r="78" spans="6:9" ht="15.75" customHeight="1" x14ac:dyDescent="0.2"/>
    <row r="79" spans="6:9" ht="15.75" customHeight="1" x14ac:dyDescent="0.2"/>
    <row r="80" spans="6:9"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K3:N3"/>
    <mergeCell ref="P3:S3"/>
  </mergeCells>
  <pageMargins left="0.75" right="0.75" top="1" bottom="1"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EM723"/>
  <sheetViews>
    <sheetView workbookViewId="0">
      <selection activeCell="A20" sqref="A20:W55"/>
    </sheetView>
  </sheetViews>
  <sheetFormatPr baseColWidth="10" defaultColWidth="11.1640625" defaultRowHeight="15" customHeight="1" x14ac:dyDescent="0.2"/>
  <cols>
    <col min="1" max="1" width="16.5" customWidth="1"/>
    <col min="2" max="2" width="35.6640625" customWidth="1"/>
    <col min="3" max="3" width="19.5" customWidth="1"/>
    <col min="4" max="4" width="14.5" customWidth="1"/>
    <col min="5" max="5" width="18" customWidth="1"/>
    <col min="6" max="20" width="0.6640625" customWidth="1"/>
    <col min="21" max="21" width="10.83203125" customWidth="1"/>
    <col min="22" max="22" width="23.33203125" customWidth="1"/>
    <col min="23" max="142" width="11.5" customWidth="1"/>
    <col min="143" max="143" width="10.83203125" customWidth="1"/>
  </cols>
  <sheetData>
    <row r="1" spans="1:143" ht="15.75" customHeight="1" x14ac:dyDescent="0.2">
      <c r="A1" s="106" t="s">
        <v>152</v>
      </c>
      <c r="B1" s="30"/>
      <c r="C1" s="92"/>
      <c r="D1" s="107"/>
      <c r="E1" s="108"/>
      <c r="F1" s="92"/>
      <c r="G1" s="92"/>
      <c r="H1" s="92"/>
      <c r="I1" s="92"/>
      <c r="J1" s="92"/>
      <c r="K1" s="92"/>
      <c r="L1" s="92"/>
      <c r="M1" s="92"/>
      <c r="N1" s="92"/>
      <c r="O1" s="92"/>
      <c r="P1" s="92"/>
      <c r="Q1" s="92"/>
      <c r="R1" s="92"/>
      <c r="S1" s="92"/>
      <c r="T1" s="92"/>
      <c r="U1" s="109"/>
      <c r="V1" s="92" t="s">
        <v>153</v>
      </c>
      <c r="W1" s="110">
        <v>1</v>
      </c>
      <c r="X1" s="92">
        <f t="shared" ref="X1:EL1" si="0">W1+1</f>
        <v>2</v>
      </c>
      <c r="Y1" s="92">
        <f t="shared" si="0"/>
        <v>3</v>
      </c>
      <c r="Z1" s="92">
        <f t="shared" si="0"/>
        <v>4</v>
      </c>
      <c r="AA1" s="92">
        <f t="shared" si="0"/>
        <v>5</v>
      </c>
      <c r="AB1" s="92">
        <f t="shared" si="0"/>
        <v>6</v>
      </c>
      <c r="AC1" s="92">
        <f t="shared" si="0"/>
        <v>7</v>
      </c>
      <c r="AD1" s="92">
        <f t="shared" si="0"/>
        <v>8</v>
      </c>
      <c r="AE1" s="92">
        <f t="shared" si="0"/>
        <v>9</v>
      </c>
      <c r="AF1" s="92">
        <f t="shared" si="0"/>
        <v>10</v>
      </c>
      <c r="AG1" s="92">
        <f t="shared" si="0"/>
        <v>11</v>
      </c>
      <c r="AH1" s="92">
        <f t="shared" si="0"/>
        <v>12</v>
      </c>
      <c r="AI1" s="92">
        <f t="shared" si="0"/>
        <v>13</v>
      </c>
      <c r="AJ1" s="92">
        <f t="shared" si="0"/>
        <v>14</v>
      </c>
      <c r="AK1" s="92">
        <f t="shared" si="0"/>
        <v>15</v>
      </c>
      <c r="AL1" s="92">
        <f t="shared" si="0"/>
        <v>16</v>
      </c>
      <c r="AM1" s="92">
        <f t="shared" si="0"/>
        <v>17</v>
      </c>
      <c r="AN1" s="92">
        <f t="shared" si="0"/>
        <v>18</v>
      </c>
      <c r="AO1" s="92">
        <f t="shared" si="0"/>
        <v>19</v>
      </c>
      <c r="AP1" s="92">
        <f t="shared" si="0"/>
        <v>20</v>
      </c>
      <c r="AQ1" s="92">
        <f t="shared" si="0"/>
        <v>21</v>
      </c>
      <c r="AR1" s="92">
        <f t="shared" si="0"/>
        <v>22</v>
      </c>
      <c r="AS1" s="92">
        <f t="shared" si="0"/>
        <v>23</v>
      </c>
      <c r="AT1" s="92">
        <f t="shared" si="0"/>
        <v>24</v>
      </c>
      <c r="AU1" s="92">
        <f t="shared" si="0"/>
        <v>25</v>
      </c>
      <c r="AV1" s="92">
        <f t="shared" si="0"/>
        <v>26</v>
      </c>
      <c r="AW1" s="92">
        <f t="shared" si="0"/>
        <v>27</v>
      </c>
      <c r="AX1" s="92">
        <f t="shared" si="0"/>
        <v>28</v>
      </c>
      <c r="AY1" s="92">
        <f t="shared" si="0"/>
        <v>29</v>
      </c>
      <c r="AZ1" s="92">
        <f t="shared" si="0"/>
        <v>30</v>
      </c>
      <c r="BA1" s="92">
        <f t="shared" si="0"/>
        <v>31</v>
      </c>
      <c r="BB1" s="92">
        <f t="shared" si="0"/>
        <v>32</v>
      </c>
      <c r="BC1" s="92">
        <f t="shared" si="0"/>
        <v>33</v>
      </c>
      <c r="BD1" s="92">
        <f t="shared" si="0"/>
        <v>34</v>
      </c>
      <c r="BE1" s="92">
        <f t="shared" si="0"/>
        <v>35</v>
      </c>
      <c r="BF1" s="92">
        <f t="shared" si="0"/>
        <v>36</v>
      </c>
      <c r="BG1" s="92">
        <f t="shared" si="0"/>
        <v>37</v>
      </c>
      <c r="BH1" s="92">
        <f t="shared" si="0"/>
        <v>38</v>
      </c>
      <c r="BI1" s="92">
        <f t="shared" si="0"/>
        <v>39</v>
      </c>
      <c r="BJ1" s="92">
        <f t="shared" si="0"/>
        <v>40</v>
      </c>
      <c r="BK1" s="92">
        <f t="shared" si="0"/>
        <v>41</v>
      </c>
      <c r="BL1" s="92">
        <f t="shared" si="0"/>
        <v>42</v>
      </c>
      <c r="BM1" s="92">
        <f t="shared" si="0"/>
        <v>43</v>
      </c>
      <c r="BN1" s="92">
        <f t="shared" si="0"/>
        <v>44</v>
      </c>
      <c r="BO1" s="92">
        <f t="shared" si="0"/>
        <v>45</v>
      </c>
      <c r="BP1" s="92">
        <f t="shared" si="0"/>
        <v>46</v>
      </c>
      <c r="BQ1" s="92">
        <f t="shared" si="0"/>
        <v>47</v>
      </c>
      <c r="BR1" s="92">
        <f t="shared" si="0"/>
        <v>48</v>
      </c>
      <c r="BS1" s="92">
        <f t="shared" si="0"/>
        <v>49</v>
      </c>
      <c r="BT1" s="92">
        <f t="shared" si="0"/>
        <v>50</v>
      </c>
      <c r="BU1" s="92">
        <f t="shared" si="0"/>
        <v>51</v>
      </c>
      <c r="BV1" s="92">
        <f t="shared" si="0"/>
        <v>52</v>
      </c>
      <c r="BW1" s="92">
        <f t="shared" si="0"/>
        <v>53</v>
      </c>
      <c r="BX1" s="92">
        <f t="shared" si="0"/>
        <v>54</v>
      </c>
      <c r="BY1" s="92">
        <f t="shared" si="0"/>
        <v>55</v>
      </c>
      <c r="BZ1" s="92">
        <f t="shared" si="0"/>
        <v>56</v>
      </c>
      <c r="CA1" s="92">
        <f t="shared" si="0"/>
        <v>57</v>
      </c>
      <c r="CB1" s="92">
        <f t="shared" si="0"/>
        <v>58</v>
      </c>
      <c r="CC1" s="92">
        <f t="shared" si="0"/>
        <v>59</v>
      </c>
      <c r="CD1" s="92">
        <f t="shared" si="0"/>
        <v>60</v>
      </c>
      <c r="CE1" s="92">
        <f t="shared" si="0"/>
        <v>61</v>
      </c>
      <c r="CF1" s="92">
        <f t="shared" si="0"/>
        <v>62</v>
      </c>
      <c r="CG1" s="92">
        <f t="shared" si="0"/>
        <v>63</v>
      </c>
      <c r="CH1" s="92">
        <f t="shared" si="0"/>
        <v>64</v>
      </c>
      <c r="CI1" s="92">
        <f t="shared" si="0"/>
        <v>65</v>
      </c>
      <c r="CJ1" s="92">
        <f t="shared" si="0"/>
        <v>66</v>
      </c>
      <c r="CK1" s="92">
        <f t="shared" si="0"/>
        <v>67</v>
      </c>
      <c r="CL1" s="92">
        <f t="shared" si="0"/>
        <v>68</v>
      </c>
      <c r="CM1" s="92">
        <f t="shared" si="0"/>
        <v>69</v>
      </c>
      <c r="CN1" s="92">
        <f t="shared" si="0"/>
        <v>70</v>
      </c>
      <c r="CO1" s="92">
        <f t="shared" si="0"/>
        <v>71</v>
      </c>
      <c r="CP1" s="92">
        <f t="shared" si="0"/>
        <v>72</v>
      </c>
      <c r="CQ1" s="92">
        <f t="shared" si="0"/>
        <v>73</v>
      </c>
      <c r="CR1" s="92">
        <f t="shared" si="0"/>
        <v>74</v>
      </c>
      <c r="CS1" s="92">
        <f t="shared" si="0"/>
        <v>75</v>
      </c>
      <c r="CT1" s="92">
        <f t="shared" si="0"/>
        <v>76</v>
      </c>
      <c r="CU1" s="92">
        <f t="shared" si="0"/>
        <v>77</v>
      </c>
      <c r="CV1" s="92">
        <f t="shared" si="0"/>
        <v>78</v>
      </c>
      <c r="CW1" s="92">
        <f t="shared" si="0"/>
        <v>79</v>
      </c>
      <c r="CX1" s="92">
        <f t="shared" si="0"/>
        <v>80</v>
      </c>
      <c r="CY1" s="92">
        <f t="shared" si="0"/>
        <v>81</v>
      </c>
      <c r="CZ1" s="92">
        <f t="shared" si="0"/>
        <v>82</v>
      </c>
      <c r="DA1" s="92">
        <f t="shared" si="0"/>
        <v>83</v>
      </c>
      <c r="DB1" s="92">
        <f t="shared" si="0"/>
        <v>84</v>
      </c>
      <c r="DC1" s="92">
        <f t="shared" si="0"/>
        <v>85</v>
      </c>
      <c r="DD1" s="92">
        <f t="shared" si="0"/>
        <v>86</v>
      </c>
      <c r="DE1" s="92">
        <f t="shared" si="0"/>
        <v>87</v>
      </c>
      <c r="DF1" s="92">
        <f t="shared" si="0"/>
        <v>88</v>
      </c>
      <c r="DG1" s="92">
        <f t="shared" si="0"/>
        <v>89</v>
      </c>
      <c r="DH1" s="92">
        <f t="shared" si="0"/>
        <v>90</v>
      </c>
      <c r="DI1" s="92">
        <f t="shared" si="0"/>
        <v>91</v>
      </c>
      <c r="DJ1" s="92">
        <f t="shared" si="0"/>
        <v>92</v>
      </c>
      <c r="DK1" s="92">
        <f t="shared" si="0"/>
        <v>93</v>
      </c>
      <c r="DL1" s="92">
        <f t="shared" si="0"/>
        <v>94</v>
      </c>
      <c r="DM1" s="92">
        <f t="shared" si="0"/>
        <v>95</v>
      </c>
      <c r="DN1" s="92">
        <f t="shared" si="0"/>
        <v>96</v>
      </c>
      <c r="DO1" s="92">
        <f t="shared" si="0"/>
        <v>97</v>
      </c>
      <c r="DP1" s="92">
        <f t="shared" si="0"/>
        <v>98</v>
      </c>
      <c r="DQ1" s="92">
        <f t="shared" si="0"/>
        <v>99</v>
      </c>
      <c r="DR1" s="92">
        <f t="shared" si="0"/>
        <v>100</v>
      </c>
      <c r="DS1" s="92">
        <f t="shared" si="0"/>
        <v>101</v>
      </c>
      <c r="DT1" s="92">
        <f t="shared" si="0"/>
        <v>102</v>
      </c>
      <c r="DU1" s="92">
        <f t="shared" si="0"/>
        <v>103</v>
      </c>
      <c r="DV1" s="92">
        <f t="shared" si="0"/>
        <v>104</v>
      </c>
      <c r="DW1" s="92">
        <f t="shared" si="0"/>
        <v>105</v>
      </c>
      <c r="DX1" s="92">
        <f t="shared" si="0"/>
        <v>106</v>
      </c>
      <c r="DY1" s="92">
        <f t="shared" si="0"/>
        <v>107</v>
      </c>
      <c r="DZ1" s="92">
        <f t="shared" si="0"/>
        <v>108</v>
      </c>
      <c r="EA1" s="92">
        <f t="shared" si="0"/>
        <v>109</v>
      </c>
      <c r="EB1" s="92">
        <f t="shared" si="0"/>
        <v>110</v>
      </c>
      <c r="EC1" s="92">
        <f t="shared" si="0"/>
        <v>111</v>
      </c>
      <c r="ED1" s="92">
        <f t="shared" si="0"/>
        <v>112</v>
      </c>
      <c r="EE1" s="92">
        <f t="shared" si="0"/>
        <v>113</v>
      </c>
      <c r="EF1" s="92">
        <f t="shared" si="0"/>
        <v>114</v>
      </c>
      <c r="EG1" s="92">
        <f t="shared" si="0"/>
        <v>115</v>
      </c>
      <c r="EH1" s="92">
        <f t="shared" si="0"/>
        <v>116</v>
      </c>
      <c r="EI1" s="92">
        <f t="shared" si="0"/>
        <v>117</v>
      </c>
      <c r="EJ1" s="92">
        <f t="shared" si="0"/>
        <v>118</v>
      </c>
      <c r="EK1" s="92">
        <f t="shared" si="0"/>
        <v>119</v>
      </c>
      <c r="EL1" s="92">
        <f t="shared" si="0"/>
        <v>120</v>
      </c>
      <c r="EM1" s="109"/>
    </row>
    <row r="2" spans="1:143" ht="15.75" customHeight="1" x14ac:dyDescent="0.2">
      <c r="A2" s="106"/>
      <c r="B2" s="111"/>
      <c r="C2" s="92"/>
      <c r="D2" s="107"/>
      <c r="E2" s="108"/>
      <c r="F2" s="92"/>
      <c r="G2" s="92"/>
      <c r="H2" s="92"/>
      <c r="I2" s="92"/>
      <c r="J2" s="92"/>
      <c r="K2" s="92"/>
      <c r="L2" s="92"/>
      <c r="M2" s="92"/>
      <c r="N2" s="92"/>
      <c r="O2" s="92"/>
      <c r="P2" s="92"/>
      <c r="Q2" s="92"/>
      <c r="R2" s="92"/>
      <c r="S2" s="92"/>
      <c r="T2" s="92"/>
      <c r="U2" s="109"/>
      <c r="V2" s="92" t="s">
        <v>154</v>
      </c>
      <c r="W2" s="112">
        <f>EOMONTH(COD, W1-1)</f>
        <v>45838</v>
      </c>
      <c r="X2" s="113">
        <f t="shared" ref="X2:EL2" si="1">EOMONTH(W2,1)</f>
        <v>45869</v>
      </c>
      <c r="Y2" s="113">
        <f t="shared" si="1"/>
        <v>45900</v>
      </c>
      <c r="Z2" s="113">
        <f t="shared" si="1"/>
        <v>45930</v>
      </c>
      <c r="AA2" s="113">
        <f t="shared" si="1"/>
        <v>45961</v>
      </c>
      <c r="AB2" s="113">
        <f t="shared" si="1"/>
        <v>45991</v>
      </c>
      <c r="AC2" s="113">
        <f t="shared" si="1"/>
        <v>46022</v>
      </c>
      <c r="AD2" s="113">
        <f t="shared" si="1"/>
        <v>46053</v>
      </c>
      <c r="AE2" s="113">
        <f t="shared" si="1"/>
        <v>46081</v>
      </c>
      <c r="AF2" s="113">
        <f t="shared" si="1"/>
        <v>46112</v>
      </c>
      <c r="AG2" s="113">
        <f t="shared" si="1"/>
        <v>46142</v>
      </c>
      <c r="AH2" s="113">
        <f t="shared" si="1"/>
        <v>46173</v>
      </c>
      <c r="AI2" s="113">
        <f t="shared" si="1"/>
        <v>46203</v>
      </c>
      <c r="AJ2" s="113">
        <f t="shared" si="1"/>
        <v>46234</v>
      </c>
      <c r="AK2" s="113">
        <f t="shared" si="1"/>
        <v>46265</v>
      </c>
      <c r="AL2" s="113">
        <f t="shared" si="1"/>
        <v>46295</v>
      </c>
      <c r="AM2" s="113">
        <f t="shared" si="1"/>
        <v>46326</v>
      </c>
      <c r="AN2" s="113">
        <f t="shared" si="1"/>
        <v>46356</v>
      </c>
      <c r="AO2" s="113">
        <f t="shared" si="1"/>
        <v>46387</v>
      </c>
      <c r="AP2" s="113">
        <f t="shared" si="1"/>
        <v>46418</v>
      </c>
      <c r="AQ2" s="113">
        <f t="shared" si="1"/>
        <v>46446</v>
      </c>
      <c r="AR2" s="113">
        <f t="shared" si="1"/>
        <v>46477</v>
      </c>
      <c r="AS2" s="113">
        <f t="shared" si="1"/>
        <v>46507</v>
      </c>
      <c r="AT2" s="113">
        <f t="shared" si="1"/>
        <v>46538</v>
      </c>
      <c r="AU2" s="113">
        <f t="shared" si="1"/>
        <v>46568</v>
      </c>
      <c r="AV2" s="113">
        <f t="shared" si="1"/>
        <v>46599</v>
      </c>
      <c r="AW2" s="113">
        <f t="shared" si="1"/>
        <v>46630</v>
      </c>
      <c r="AX2" s="113">
        <f t="shared" si="1"/>
        <v>46660</v>
      </c>
      <c r="AY2" s="113">
        <f t="shared" si="1"/>
        <v>46691</v>
      </c>
      <c r="AZ2" s="113">
        <f t="shared" si="1"/>
        <v>46721</v>
      </c>
      <c r="BA2" s="113">
        <f t="shared" si="1"/>
        <v>46752</v>
      </c>
      <c r="BB2" s="113">
        <f t="shared" si="1"/>
        <v>46783</v>
      </c>
      <c r="BC2" s="113">
        <f t="shared" si="1"/>
        <v>46812</v>
      </c>
      <c r="BD2" s="113">
        <f t="shared" si="1"/>
        <v>46843</v>
      </c>
      <c r="BE2" s="113">
        <f t="shared" si="1"/>
        <v>46873</v>
      </c>
      <c r="BF2" s="113">
        <f t="shared" si="1"/>
        <v>46904</v>
      </c>
      <c r="BG2" s="113">
        <f t="shared" si="1"/>
        <v>46934</v>
      </c>
      <c r="BH2" s="113">
        <f t="shared" si="1"/>
        <v>46965</v>
      </c>
      <c r="BI2" s="113">
        <f t="shared" si="1"/>
        <v>46996</v>
      </c>
      <c r="BJ2" s="113">
        <f t="shared" si="1"/>
        <v>47026</v>
      </c>
      <c r="BK2" s="113">
        <f t="shared" si="1"/>
        <v>47057</v>
      </c>
      <c r="BL2" s="113">
        <f t="shared" si="1"/>
        <v>47087</v>
      </c>
      <c r="BM2" s="113">
        <f t="shared" si="1"/>
        <v>47118</v>
      </c>
      <c r="BN2" s="113">
        <f t="shared" si="1"/>
        <v>47149</v>
      </c>
      <c r="BO2" s="113">
        <f t="shared" si="1"/>
        <v>47177</v>
      </c>
      <c r="BP2" s="113">
        <f t="shared" si="1"/>
        <v>47208</v>
      </c>
      <c r="BQ2" s="113">
        <f t="shared" si="1"/>
        <v>47238</v>
      </c>
      <c r="BR2" s="113">
        <f t="shared" si="1"/>
        <v>47269</v>
      </c>
      <c r="BS2" s="113">
        <f t="shared" si="1"/>
        <v>47299</v>
      </c>
      <c r="BT2" s="113">
        <f t="shared" si="1"/>
        <v>47330</v>
      </c>
      <c r="BU2" s="113">
        <f t="shared" si="1"/>
        <v>47361</v>
      </c>
      <c r="BV2" s="113">
        <f t="shared" si="1"/>
        <v>47391</v>
      </c>
      <c r="BW2" s="113">
        <f t="shared" si="1"/>
        <v>47422</v>
      </c>
      <c r="BX2" s="113">
        <f t="shared" si="1"/>
        <v>47452</v>
      </c>
      <c r="BY2" s="113">
        <f t="shared" si="1"/>
        <v>47483</v>
      </c>
      <c r="BZ2" s="113">
        <f t="shared" si="1"/>
        <v>47514</v>
      </c>
      <c r="CA2" s="113">
        <f t="shared" si="1"/>
        <v>47542</v>
      </c>
      <c r="CB2" s="113">
        <f t="shared" si="1"/>
        <v>47573</v>
      </c>
      <c r="CC2" s="113">
        <f t="shared" si="1"/>
        <v>47603</v>
      </c>
      <c r="CD2" s="113">
        <f t="shared" si="1"/>
        <v>47634</v>
      </c>
      <c r="CE2" s="113">
        <f t="shared" si="1"/>
        <v>47664</v>
      </c>
      <c r="CF2" s="113">
        <f t="shared" si="1"/>
        <v>47695</v>
      </c>
      <c r="CG2" s="113">
        <f t="shared" si="1"/>
        <v>47726</v>
      </c>
      <c r="CH2" s="113">
        <f t="shared" si="1"/>
        <v>47756</v>
      </c>
      <c r="CI2" s="113">
        <f t="shared" si="1"/>
        <v>47787</v>
      </c>
      <c r="CJ2" s="113">
        <f t="shared" si="1"/>
        <v>47817</v>
      </c>
      <c r="CK2" s="113">
        <f t="shared" si="1"/>
        <v>47848</v>
      </c>
      <c r="CL2" s="113">
        <f t="shared" si="1"/>
        <v>47879</v>
      </c>
      <c r="CM2" s="113">
        <f t="shared" si="1"/>
        <v>47907</v>
      </c>
      <c r="CN2" s="113">
        <f t="shared" si="1"/>
        <v>47938</v>
      </c>
      <c r="CO2" s="113">
        <f t="shared" si="1"/>
        <v>47968</v>
      </c>
      <c r="CP2" s="113">
        <f t="shared" si="1"/>
        <v>47999</v>
      </c>
      <c r="CQ2" s="113">
        <f t="shared" si="1"/>
        <v>48029</v>
      </c>
      <c r="CR2" s="113">
        <f t="shared" si="1"/>
        <v>48060</v>
      </c>
      <c r="CS2" s="113">
        <f t="shared" si="1"/>
        <v>48091</v>
      </c>
      <c r="CT2" s="113">
        <f t="shared" si="1"/>
        <v>48121</v>
      </c>
      <c r="CU2" s="113">
        <f t="shared" si="1"/>
        <v>48152</v>
      </c>
      <c r="CV2" s="113">
        <f t="shared" si="1"/>
        <v>48182</v>
      </c>
      <c r="CW2" s="113">
        <f t="shared" si="1"/>
        <v>48213</v>
      </c>
      <c r="CX2" s="113">
        <f t="shared" si="1"/>
        <v>48244</v>
      </c>
      <c r="CY2" s="113">
        <f t="shared" si="1"/>
        <v>48273</v>
      </c>
      <c r="CZ2" s="113">
        <f t="shared" si="1"/>
        <v>48304</v>
      </c>
      <c r="DA2" s="113">
        <f t="shared" si="1"/>
        <v>48334</v>
      </c>
      <c r="DB2" s="113">
        <f t="shared" si="1"/>
        <v>48365</v>
      </c>
      <c r="DC2" s="113">
        <f t="shared" si="1"/>
        <v>48395</v>
      </c>
      <c r="DD2" s="113">
        <f t="shared" si="1"/>
        <v>48426</v>
      </c>
      <c r="DE2" s="113">
        <f t="shared" si="1"/>
        <v>48457</v>
      </c>
      <c r="DF2" s="113">
        <f t="shared" si="1"/>
        <v>48487</v>
      </c>
      <c r="DG2" s="113">
        <f t="shared" si="1"/>
        <v>48518</v>
      </c>
      <c r="DH2" s="113">
        <f t="shared" si="1"/>
        <v>48548</v>
      </c>
      <c r="DI2" s="113">
        <f t="shared" si="1"/>
        <v>48579</v>
      </c>
      <c r="DJ2" s="113">
        <f t="shared" si="1"/>
        <v>48610</v>
      </c>
      <c r="DK2" s="113">
        <f t="shared" si="1"/>
        <v>48638</v>
      </c>
      <c r="DL2" s="113">
        <f t="shared" si="1"/>
        <v>48669</v>
      </c>
      <c r="DM2" s="113">
        <f t="shared" si="1"/>
        <v>48699</v>
      </c>
      <c r="DN2" s="113">
        <f t="shared" si="1"/>
        <v>48730</v>
      </c>
      <c r="DO2" s="113">
        <f t="shared" si="1"/>
        <v>48760</v>
      </c>
      <c r="DP2" s="113">
        <f t="shared" si="1"/>
        <v>48791</v>
      </c>
      <c r="DQ2" s="113">
        <f t="shared" si="1"/>
        <v>48822</v>
      </c>
      <c r="DR2" s="113">
        <f t="shared" si="1"/>
        <v>48852</v>
      </c>
      <c r="DS2" s="113">
        <f t="shared" si="1"/>
        <v>48883</v>
      </c>
      <c r="DT2" s="113">
        <f t="shared" si="1"/>
        <v>48913</v>
      </c>
      <c r="DU2" s="113">
        <f t="shared" si="1"/>
        <v>48944</v>
      </c>
      <c r="DV2" s="113">
        <f t="shared" si="1"/>
        <v>48975</v>
      </c>
      <c r="DW2" s="113">
        <f t="shared" si="1"/>
        <v>49003</v>
      </c>
      <c r="DX2" s="113">
        <f t="shared" si="1"/>
        <v>49034</v>
      </c>
      <c r="DY2" s="113">
        <f t="shared" si="1"/>
        <v>49064</v>
      </c>
      <c r="DZ2" s="113">
        <f t="shared" si="1"/>
        <v>49095</v>
      </c>
      <c r="EA2" s="113">
        <f t="shared" si="1"/>
        <v>49125</v>
      </c>
      <c r="EB2" s="113">
        <f t="shared" si="1"/>
        <v>49156</v>
      </c>
      <c r="EC2" s="113">
        <f t="shared" si="1"/>
        <v>49187</v>
      </c>
      <c r="ED2" s="113">
        <f t="shared" si="1"/>
        <v>49217</v>
      </c>
      <c r="EE2" s="113">
        <f t="shared" si="1"/>
        <v>49248</v>
      </c>
      <c r="EF2" s="113">
        <f t="shared" si="1"/>
        <v>49278</v>
      </c>
      <c r="EG2" s="113">
        <f t="shared" si="1"/>
        <v>49309</v>
      </c>
      <c r="EH2" s="113">
        <f t="shared" si="1"/>
        <v>49340</v>
      </c>
      <c r="EI2" s="113">
        <f t="shared" si="1"/>
        <v>49368</v>
      </c>
      <c r="EJ2" s="113">
        <f t="shared" si="1"/>
        <v>49399</v>
      </c>
      <c r="EK2" s="113">
        <f t="shared" si="1"/>
        <v>49429</v>
      </c>
      <c r="EL2" s="113">
        <f t="shared" si="1"/>
        <v>49460</v>
      </c>
      <c r="EM2" s="109"/>
    </row>
    <row r="3" spans="1:143" ht="15.75" customHeight="1" x14ac:dyDescent="0.2">
      <c r="A3" s="114" t="s">
        <v>155</v>
      </c>
      <c r="B3" s="115"/>
      <c r="C3" s="115"/>
      <c r="D3" s="115"/>
      <c r="E3" s="115"/>
      <c r="F3" s="115"/>
      <c r="G3" s="115"/>
      <c r="H3" s="115"/>
      <c r="I3" s="115"/>
      <c r="J3" s="115"/>
      <c r="K3" s="115"/>
      <c r="L3" s="115"/>
      <c r="M3" s="115"/>
      <c r="N3" s="115"/>
      <c r="O3" s="115"/>
      <c r="P3" s="115"/>
      <c r="Q3" s="115"/>
      <c r="R3" s="115"/>
      <c r="S3" s="115"/>
      <c r="T3" s="115"/>
      <c r="U3" s="116"/>
      <c r="V3" s="115" t="s">
        <v>156</v>
      </c>
      <c r="W3" s="117">
        <f t="shared" ref="W3:EL3" si="2">ROUNDUP(W1/12,0)</f>
        <v>1</v>
      </c>
      <c r="X3" s="115">
        <f t="shared" si="2"/>
        <v>1</v>
      </c>
      <c r="Y3" s="115">
        <f t="shared" si="2"/>
        <v>1</v>
      </c>
      <c r="Z3" s="115">
        <f t="shared" si="2"/>
        <v>1</v>
      </c>
      <c r="AA3" s="115">
        <f t="shared" si="2"/>
        <v>1</v>
      </c>
      <c r="AB3" s="115">
        <f t="shared" si="2"/>
        <v>1</v>
      </c>
      <c r="AC3" s="115">
        <f t="shared" si="2"/>
        <v>1</v>
      </c>
      <c r="AD3" s="115">
        <f t="shared" si="2"/>
        <v>1</v>
      </c>
      <c r="AE3" s="115">
        <f t="shared" si="2"/>
        <v>1</v>
      </c>
      <c r="AF3" s="115">
        <f t="shared" si="2"/>
        <v>1</v>
      </c>
      <c r="AG3" s="115">
        <f t="shared" si="2"/>
        <v>1</v>
      </c>
      <c r="AH3" s="115">
        <f t="shared" si="2"/>
        <v>1</v>
      </c>
      <c r="AI3" s="115">
        <f t="shared" si="2"/>
        <v>2</v>
      </c>
      <c r="AJ3" s="115">
        <f t="shared" si="2"/>
        <v>2</v>
      </c>
      <c r="AK3" s="115">
        <f t="shared" si="2"/>
        <v>2</v>
      </c>
      <c r="AL3" s="115">
        <f t="shared" si="2"/>
        <v>2</v>
      </c>
      <c r="AM3" s="115">
        <f t="shared" si="2"/>
        <v>2</v>
      </c>
      <c r="AN3" s="115">
        <f t="shared" si="2"/>
        <v>2</v>
      </c>
      <c r="AO3" s="115">
        <f t="shared" si="2"/>
        <v>2</v>
      </c>
      <c r="AP3" s="115">
        <f t="shared" si="2"/>
        <v>2</v>
      </c>
      <c r="AQ3" s="115">
        <f t="shared" si="2"/>
        <v>2</v>
      </c>
      <c r="AR3" s="115">
        <f t="shared" si="2"/>
        <v>2</v>
      </c>
      <c r="AS3" s="115">
        <f t="shared" si="2"/>
        <v>2</v>
      </c>
      <c r="AT3" s="115">
        <f t="shared" si="2"/>
        <v>2</v>
      </c>
      <c r="AU3" s="115">
        <f t="shared" si="2"/>
        <v>3</v>
      </c>
      <c r="AV3" s="115">
        <f t="shared" si="2"/>
        <v>3</v>
      </c>
      <c r="AW3" s="115">
        <f t="shared" si="2"/>
        <v>3</v>
      </c>
      <c r="AX3" s="115">
        <f t="shared" si="2"/>
        <v>3</v>
      </c>
      <c r="AY3" s="115">
        <f t="shared" si="2"/>
        <v>3</v>
      </c>
      <c r="AZ3" s="115">
        <f t="shared" si="2"/>
        <v>3</v>
      </c>
      <c r="BA3" s="115">
        <f t="shared" si="2"/>
        <v>3</v>
      </c>
      <c r="BB3" s="115">
        <f t="shared" si="2"/>
        <v>3</v>
      </c>
      <c r="BC3" s="115">
        <f t="shared" si="2"/>
        <v>3</v>
      </c>
      <c r="BD3" s="115">
        <f t="shared" si="2"/>
        <v>3</v>
      </c>
      <c r="BE3" s="115">
        <f t="shared" si="2"/>
        <v>3</v>
      </c>
      <c r="BF3" s="115">
        <f t="shared" si="2"/>
        <v>3</v>
      </c>
      <c r="BG3" s="115">
        <f t="shared" si="2"/>
        <v>4</v>
      </c>
      <c r="BH3" s="115">
        <f t="shared" si="2"/>
        <v>4</v>
      </c>
      <c r="BI3" s="115">
        <f t="shared" si="2"/>
        <v>4</v>
      </c>
      <c r="BJ3" s="115">
        <f t="shared" si="2"/>
        <v>4</v>
      </c>
      <c r="BK3" s="115">
        <f t="shared" si="2"/>
        <v>4</v>
      </c>
      <c r="BL3" s="115">
        <f t="shared" si="2"/>
        <v>4</v>
      </c>
      <c r="BM3" s="115">
        <f t="shared" si="2"/>
        <v>4</v>
      </c>
      <c r="BN3" s="115">
        <f t="shared" si="2"/>
        <v>4</v>
      </c>
      <c r="BO3" s="115">
        <f t="shared" si="2"/>
        <v>4</v>
      </c>
      <c r="BP3" s="115">
        <f t="shared" si="2"/>
        <v>4</v>
      </c>
      <c r="BQ3" s="115">
        <f t="shared" si="2"/>
        <v>4</v>
      </c>
      <c r="BR3" s="115">
        <f t="shared" si="2"/>
        <v>4</v>
      </c>
      <c r="BS3" s="115">
        <f t="shared" si="2"/>
        <v>5</v>
      </c>
      <c r="BT3" s="115">
        <f t="shared" si="2"/>
        <v>5</v>
      </c>
      <c r="BU3" s="115">
        <f t="shared" si="2"/>
        <v>5</v>
      </c>
      <c r="BV3" s="115">
        <f t="shared" si="2"/>
        <v>5</v>
      </c>
      <c r="BW3" s="115">
        <f t="shared" si="2"/>
        <v>5</v>
      </c>
      <c r="BX3" s="115">
        <f t="shared" si="2"/>
        <v>5</v>
      </c>
      <c r="BY3" s="115">
        <f t="shared" si="2"/>
        <v>5</v>
      </c>
      <c r="BZ3" s="115">
        <f t="shared" si="2"/>
        <v>5</v>
      </c>
      <c r="CA3" s="115">
        <f t="shared" si="2"/>
        <v>5</v>
      </c>
      <c r="CB3" s="115">
        <f t="shared" si="2"/>
        <v>5</v>
      </c>
      <c r="CC3" s="115">
        <f t="shared" si="2"/>
        <v>5</v>
      </c>
      <c r="CD3" s="115">
        <f t="shared" si="2"/>
        <v>5</v>
      </c>
      <c r="CE3" s="115">
        <f t="shared" si="2"/>
        <v>6</v>
      </c>
      <c r="CF3" s="115">
        <f t="shared" si="2"/>
        <v>6</v>
      </c>
      <c r="CG3" s="115">
        <f t="shared" si="2"/>
        <v>6</v>
      </c>
      <c r="CH3" s="115">
        <f t="shared" si="2"/>
        <v>6</v>
      </c>
      <c r="CI3" s="115">
        <f t="shared" si="2"/>
        <v>6</v>
      </c>
      <c r="CJ3" s="115">
        <f t="shared" si="2"/>
        <v>6</v>
      </c>
      <c r="CK3" s="115">
        <f t="shared" si="2"/>
        <v>6</v>
      </c>
      <c r="CL3" s="115">
        <f t="shared" si="2"/>
        <v>6</v>
      </c>
      <c r="CM3" s="115">
        <f t="shared" si="2"/>
        <v>6</v>
      </c>
      <c r="CN3" s="115">
        <f t="shared" si="2"/>
        <v>6</v>
      </c>
      <c r="CO3" s="115">
        <f t="shared" si="2"/>
        <v>6</v>
      </c>
      <c r="CP3" s="115">
        <f t="shared" si="2"/>
        <v>6</v>
      </c>
      <c r="CQ3" s="115">
        <f t="shared" si="2"/>
        <v>7</v>
      </c>
      <c r="CR3" s="115">
        <f t="shared" si="2"/>
        <v>7</v>
      </c>
      <c r="CS3" s="115">
        <f t="shared" si="2"/>
        <v>7</v>
      </c>
      <c r="CT3" s="115">
        <f t="shared" si="2"/>
        <v>7</v>
      </c>
      <c r="CU3" s="115">
        <f t="shared" si="2"/>
        <v>7</v>
      </c>
      <c r="CV3" s="115">
        <f t="shared" si="2"/>
        <v>7</v>
      </c>
      <c r="CW3" s="115">
        <f t="shared" si="2"/>
        <v>7</v>
      </c>
      <c r="CX3" s="115">
        <f t="shared" si="2"/>
        <v>7</v>
      </c>
      <c r="CY3" s="115">
        <f t="shared" si="2"/>
        <v>7</v>
      </c>
      <c r="CZ3" s="115">
        <f t="shared" si="2"/>
        <v>7</v>
      </c>
      <c r="DA3" s="115">
        <f t="shared" si="2"/>
        <v>7</v>
      </c>
      <c r="DB3" s="115">
        <f t="shared" si="2"/>
        <v>7</v>
      </c>
      <c r="DC3" s="115">
        <f t="shared" si="2"/>
        <v>8</v>
      </c>
      <c r="DD3" s="115">
        <f t="shared" si="2"/>
        <v>8</v>
      </c>
      <c r="DE3" s="115">
        <f t="shared" si="2"/>
        <v>8</v>
      </c>
      <c r="DF3" s="115">
        <f t="shared" si="2"/>
        <v>8</v>
      </c>
      <c r="DG3" s="115">
        <f t="shared" si="2"/>
        <v>8</v>
      </c>
      <c r="DH3" s="115">
        <f t="shared" si="2"/>
        <v>8</v>
      </c>
      <c r="DI3" s="115">
        <f t="shared" si="2"/>
        <v>8</v>
      </c>
      <c r="DJ3" s="115">
        <f t="shared" si="2"/>
        <v>8</v>
      </c>
      <c r="DK3" s="115">
        <f t="shared" si="2"/>
        <v>8</v>
      </c>
      <c r="DL3" s="115">
        <f t="shared" si="2"/>
        <v>8</v>
      </c>
      <c r="DM3" s="115">
        <f t="shared" si="2"/>
        <v>8</v>
      </c>
      <c r="DN3" s="115">
        <f t="shared" si="2"/>
        <v>8</v>
      </c>
      <c r="DO3" s="115">
        <f t="shared" si="2"/>
        <v>9</v>
      </c>
      <c r="DP3" s="115">
        <f t="shared" si="2"/>
        <v>9</v>
      </c>
      <c r="DQ3" s="115">
        <f t="shared" si="2"/>
        <v>9</v>
      </c>
      <c r="DR3" s="115">
        <f t="shared" si="2"/>
        <v>9</v>
      </c>
      <c r="DS3" s="115">
        <f t="shared" si="2"/>
        <v>9</v>
      </c>
      <c r="DT3" s="115">
        <f t="shared" si="2"/>
        <v>9</v>
      </c>
      <c r="DU3" s="115">
        <f t="shared" si="2"/>
        <v>9</v>
      </c>
      <c r="DV3" s="115">
        <f t="shared" si="2"/>
        <v>9</v>
      </c>
      <c r="DW3" s="115">
        <f t="shared" si="2"/>
        <v>9</v>
      </c>
      <c r="DX3" s="115">
        <f t="shared" si="2"/>
        <v>9</v>
      </c>
      <c r="DY3" s="115">
        <f t="shared" si="2"/>
        <v>9</v>
      </c>
      <c r="DZ3" s="115">
        <f t="shared" si="2"/>
        <v>9</v>
      </c>
      <c r="EA3" s="115">
        <f t="shared" si="2"/>
        <v>10</v>
      </c>
      <c r="EB3" s="115">
        <f t="shared" si="2"/>
        <v>10</v>
      </c>
      <c r="EC3" s="115">
        <f t="shared" si="2"/>
        <v>10</v>
      </c>
      <c r="ED3" s="115">
        <f t="shared" si="2"/>
        <v>10</v>
      </c>
      <c r="EE3" s="115">
        <f t="shared" si="2"/>
        <v>10</v>
      </c>
      <c r="EF3" s="115">
        <f t="shared" si="2"/>
        <v>10</v>
      </c>
      <c r="EG3" s="115">
        <f t="shared" si="2"/>
        <v>10</v>
      </c>
      <c r="EH3" s="115">
        <f t="shared" si="2"/>
        <v>10</v>
      </c>
      <c r="EI3" s="115">
        <f t="shared" si="2"/>
        <v>10</v>
      </c>
      <c r="EJ3" s="115">
        <f t="shared" si="2"/>
        <v>10</v>
      </c>
      <c r="EK3" s="115">
        <f t="shared" si="2"/>
        <v>10</v>
      </c>
      <c r="EL3" s="115">
        <f t="shared" si="2"/>
        <v>10</v>
      </c>
      <c r="EM3" s="116"/>
    </row>
    <row r="4" spans="1:143" ht="15.75" customHeight="1" x14ac:dyDescent="0.2">
      <c r="A4" s="118"/>
      <c r="B4" s="34" t="s">
        <v>157</v>
      </c>
      <c r="C4" s="32" t="s">
        <v>158</v>
      </c>
      <c r="D4" s="119" t="s">
        <v>40</v>
      </c>
      <c r="E4" s="120" t="s">
        <v>159</v>
      </c>
      <c r="F4" s="33"/>
      <c r="G4" s="33"/>
      <c r="H4" s="33"/>
      <c r="I4" s="33"/>
      <c r="J4" s="33"/>
      <c r="K4" s="33"/>
      <c r="L4" s="33"/>
      <c r="M4" s="33"/>
      <c r="N4" s="33"/>
      <c r="O4" s="33"/>
      <c r="P4" s="33"/>
      <c r="Q4" s="33"/>
      <c r="R4" s="33"/>
      <c r="S4" s="33"/>
      <c r="T4" s="33"/>
      <c r="U4" s="121"/>
      <c r="V4" s="33"/>
      <c r="W4" s="122"/>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121"/>
    </row>
    <row r="5" spans="1:143" ht="15.75" customHeight="1" x14ac:dyDescent="0.2">
      <c r="A5" s="123"/>
      <c r="B5" s="88">
        <f>SUMIF(C$20:C$65,C5,A$20:A$65)</f>
        <v>0</v>
      </c>
      <c r="C5" s="61" t="s">
        <v>160</v>
      </c>
      <c r="D5" s="124" t="e">
        <f>AVERAGEIF($C$20:$C$66,$C5,D$20:D$66)</f>
        <v>#DIV/0!</v>
      </c>
      <c r="E5" s="125" t="e">
        <f>AVERAGEIF($C$20:$C$66, $C5, $E$20:$E$66)</f>
        <v>#DIV/0!</v>
      </c>
      <c r="U5" s="27"/>
      <c r="V5" s="7" t="str">
        <f t="shared" ref="V5:V7" si="3">C5</f>
        <v xml:space="preserve">1Bd/1Ba </v>
      </c>
      <c r="W5" s="126">
        <f>SUMIF($C$20:$C$66,$C5,W$20:W$66)</f>
        <v>0</v>
      </c>
      <c r="X5" s="126">
        <f>SUMIF($C$20:$C$66,$C5,X$20:X$66)</f>
        <v>0</v>
      </c>
      <c r="Y5" s="126">
        <f>SUMIF($C$20:$C$66,$C5,Y$20:Y$66)</f>
        <v>0</v>
      </c>
      <c r="Z5" s="126">
        <f>SUMIF($C$20:$C$66,$C5,Z$20:Z$66)</f>
        <v>0</v>
      </c>
      <c r="AA5" s="126">
        <f>SUMIF($C$20:$C$66,$C5,AA$20:AA$66)</f>
        <v>0</v>
      </c>
      <c r="AB5" s="126">
        <f>SUMIF($C$20:$C$66,$C5,AB$20:AB$66)</f>
        <v>0</v>
      </c>
      <c r="AC5" s="126">
        <f>SUMIF($C$20:$C$66,$C5,AC$20:AC$66)</f>
        <v>0</v>
      </c>
      <c r="AD5" s="126">
        <f>SUMIF($C$20:$C$66,$C5,AD$20:AD$66)</f>
        <v>0</v>
      </c>
      <c r="AE5" s="126">
        <f>SUMIF($C$20:$C$66,$C5,AE$20:AE$66)</f>
        <v>0</v>
      </c>
      <c r="AF5" s="126">
        <f>SUMIF($C$20:$C$66,$C5,AF$20:AF$66)</f>
        <v>0</v>
      </c>
      <c r="AG5" s="126">
        <f>SUMIF($C$20:$C$66,$C5,AG$20:AG$66)</f>
        <v>0</v>
      </c>
      <c r="AH5" s="126">
        <f>SUMIF($C$20:$C$66,$C5,AH$20:AH$66)</f>
        <v>0</v>
      </c>
      <c r="AI5" s="126">
        <f>SUMIF($C$20:$C$66,$C5,AI$20:AI$66)</f>
        <v>0</v>
      </c>
      <c r="AJ5" s="126">
        <f>SUMIF($C$20:$C$66,$C5,AJ$20:AJ$66)</f>
        <v>0</v>
      </c>
      <c r="AK5" s="126">
        <f>SUMIF($C$20:$C$66,$C5,AK$20:AK$66)</f>
        <v>0</v>
      </c>
      <c r="AL5" s="126">
        <f>SUMIF($C$20:$C$66,$C5,AL$20:AL$66)</f>
        <v>0</v>
      </c>
      <c r="AM5" s="126">
        <f>SUMIF($C$20:$C$66,$C5,AM$20:AM$66)</f>
        <v>0</v>
      </c>
      <c r="AN5" s="126">
        <f>SUMIF($C$20:$C$66,$C5,AN$20:AN$66)</f>
        <v>0</v>
      </c>
      <c r="AO5" s="126">
        <f>SUMIF($C$20:$C$66,$C5,AO$20:AO$66)</f>
        <v>0</v>
      </c>
      <c r="AP5" s="126">
        <f>SUMIF($C$20:$C$66,$C5,AP$20:AP$66)</f>
        <v>0</v>
      </c>
      <c r="AQ5" s="126">
        <f>SUMIF($C$20:$C$66,$C5,AQ$20:AQ$66)</f>
        <v>0</v>
      </c>
      <c r="AR5" s="126">
        <f>SUMIF($C$20:$C$66,$C5,AR$20:AR$66)</f>
        <v>0</v>
      </c>
      <c r="AS5" s="126">
        <f>SUMIF($C$20:$C$66,$C5,AS$20:AS$66)</f>
        <v>0</v>
      </c>
      <c r="AT5" s="126">
        <f>SUMIF($C$20:$C$66,$C5,AT$20:AT$66)</f>
        <v>0</v>
      </c>
      <c r="AU5" s="126">
        <f>SUMIF($C$20:$C$66,$C5,AU$20:AU$66)</f>
        <v>0</v>
      </c>
      <c r="AV5" s="126">
        <f>SUMIF($C$20:$C$66,$C5,AV$20:AV$66)</f>
        <v>0</v>
      </c>
      <c r="AW5" s="126">
        <f>SUMIF($C$20:$C$66,$C5,AW$20:AW$66)</f>
        <v>0</v>
      </c>
      <c r="AX5" s="126">
        <f>SUMIF($C$20:$C$66,$C5,AX$20:AX$66)</f>
        <v>0</v>
      </c>
      <c r="AY5" s="126">
        <f>SUMIF($C$20:$C$66,$C5,AY$20:AY$66)</f>
        <v>0</v>
      </c>
      <c r="AZ5" s="126">
        <f>SUMIF($C$20:$C$66,$C5,AZ$20:AZ$66)</f>
        <v>0</v>
      </c>
      <c r="BA5" s="126">
        <f>SUMIF($C$20:$C$66,$C5,BA$20:BA$66)</f>
        <v>0</v>
      </c>
      <c r="BB5" s="126">
        <f>SUMIF($C$20:$C$66,$C5,BB$20:BB$66)</f>
        <v>0</v>
      </c>
      <c r="BC5" s="126">
        <f>SUMIF($C$20:$C$66,$C5,BC$20:BC$66)</f>
        <v>0</v>
      </c>
      <c r="BD5" s="126">
        <f>SUMIF($C$20:$C$66,$C5,BD$20:BD$66)</f>
        <v>0</v>
      </c>
      <c r="BE5" s="126">
        <f>SUMIF($C$20:$C$66,$C5,BE$20:BE$66)</f>
        <v>0</v>
      </c>
      <c r="BF5" s="126">
        <f>SUMIF($C$20:$C$66,$C5,BF$20:BF$66)</f>
        <v>0</v>
      </c>
      <c r="BG5" s="126">
        <f>SUMIF($C$20:$C$66,$C5,BG$20:BG$66)</f>
        <v>0</v>
      </c>
      <c r="BH5" s="126">
        <f>SUMIF($C$20:$C$66,$C5,BH$20:BH$66)</f>
        <v>0</v>
      </c>
      <c r="BI5" s="126">
        <f>SUMIF($C$20:$C$66,$C5,BI$20:BI$66)</f>
        <v>0</v>
      </c>
      <c r="BJ5" s="126">
        <f>SUMIF($C$20:$C$66,$C5,BJ$20:BJ$66)</f>
        <v>0</v>
      </c>
      <c r="BK5" s="126">
        <f>SUMIF($C$20:$C$66,$C5,BK$20:BK$66)</f>
        <v>0</v>
      </c>
      <c r="BL5" s="126">
        <f>SUMIF($C$20:$C$66,$C5,BL$20:BL$66)</f>
        <v>0</v>
      </c>
      <c r="BM5" s="126">
        <f>SUMIF($C$20:$C$66,$C5,BM$20:BM$66)</f>
        <v>0</v>
      </c>
      <c r="BN5" s="126">
        <f>SUMIF($C$20:$C$66,$C5,BN$20:BN$66)</f>
        <v>0</v>
      </c>
      <c r="BO5" s="126">
        <f>SUMIF($C$20:$C$66,$C5,BO$20:BO$66)</f>
        <v>0</v>
      </c>
      <c r="BP5" s="126">
        <f>SUMIF($C$20:$C$66,$C5,BP$20:BP$66)</f>
        <v>0</v>
      </c>
      <c r="BQ5" s="126">
        <f>SUMIF($C$20:$C$66,$C5,BQ$20:BQ$66)</f>
        <v>0</v>
      </c>
      <c r="BR5" s="126">
        <f>SUMIF($C$20:$C$66,$C5,BR$20:BR$66)</f>
        <v>0</v>
      </c>
      <c r="BS5" s="126">
        <f>SUMIF($C$20:$C$66,$C5,BS$20:BS$66)</f>
        <v>0</v>
      </c>
      <c r="BT5" s="126">
        <f>SUMIF($C$20:$C$66,$C5,BT$20:BT$66)</f>
        <v>0</v>
      </c>
      <c r="BU5" s="126">
        <f>SUMIF($C$20:$C$66,$C5,BU$20:BU$66)</f>
        <v>0</v>
      </c>
      <c r="BV5" s="126">
        <f>SUMIF($C$20:$C$66,$C5,BV$20:BV$66)</f>
        <v>0</v>
      </c>
      <c r="BW5" s="126">
        <f>SUMIF($C$20:$C$66,$C5,BW$20:BW$66)</f>
        <v>0</v>
      </c>
      <c r="BX5" s="126">
        <f>SUMIF($C$20:$C$66,$C5,BX$20:BX$66)</f>
        <v>0</v>
      </c>
      <c r="BY5" s="126">
        <f>SUMIF($C$20:$C$66,$C5,BY$20:BY$66)</f>
        <v>0</v>
      </c>
      <c r="BZ5" s="126">
        <f>SUMIF($C$20:$C$66,$C5,BZ$20:BZ$66)</f>
        <v>0</v>
      </c>
      <c r="CA5" s="126">
        <f>SUMIF($C$20:$C$66,$C5,CA$20:CA$66)</f>
        <v>0</v>
      </c>
      <c r="CB5" s="126">
        <f>SUMIF($C$20:$C$66,$C5,CB$20:CB$66)</f>
        <v>0</v>
      </c>
      <c r="CC5" s="126">
        <f>SUMIF($C$20:$C$66,$C5,CC$20:CC$66)</f>
        <v>0</v>
      </c>
      <c r="CD5" s="126">
        <f>SUMIF($C$20:$C$66,$C5,CD$20:CD$66)</f>
        <v>0</v>
      </c>
      <c r="CE5" s="126">
        <f>SUMIF($C$20:$C$66,$C5,CE$20:CE$66)</f>
        <v>0</v>
      </c>
      <c r="CF5" s="126">
        <f>SUMIF($C$20:$C$66,$C5,CF$20:CF$66)</f>
        <v>0</v>
      </c>
      <c r="CG5" s="126">
        <f>SUMIF($C$20:$C$66,$C5,CG$20:CG$66)</f>
        <v>0</v>
      </c>
      <c r="CH5" s="126">
        <f>SUMIF($C$20:$C$66,$C5,CH$20:CH$66)</f>
        <v>0</v>
      </c>
      <c r="CI5" s="126">
        <f>SUMIF($C$20:$C$66,$C5,CI$20:CI$66)</f>
        <v>0</v>
      </c>
      <c r="CJ5" s="126">
        <f>SUMIF($C$20:$C$66,$C5,CJ$20:CJ$66)</f>
        <v>0</v>
      </c>
      <c r="CK5" s="126">
        <f>SUMIF($C$20:$C$66,$C5,CK$20:CK$66)</f>
        <v>0</v>
      </c>
      <c r="CL5" s="126">
        <f>SUMIF($C$20:$C$66,$C5,CL$20:CL$66)</f>
        <v>0</v>
      </c>
      <c r="CM5" s="126">
        <f>SUMIF($C$20:$C$66,$C5,CM$20:CM$66)</f>
        <v>0</v>
      </c>
      <c r="CN5" s="126">
        <f>SUMIF($C$20:$C$66,$C5,CN$20:CN$66)</f>
        <v>0</v>
      </c>
      <c r="CO5" s="126">
        <f>SUMIF($C$20:$C$66,$C5,CO$20:CO$66)</f>
        <v>0</v>
      </c>
      <c r="CP5" s="126">
        <f>SUMIF($C$20:$C$66,$C5,CP$20:CP$66)</f>
        <v>0</v>
      </c>
      <c r="CQ5" s="126">
        <f>SUMIF($C$20:$C$66,$C5,CQ$20:CQ$66)</f>
        <v>0</v>
      </c>
      <c r="CR5" s="126">
        <f>SUMIF($C$20:$C$66,$C5,CR$20:CR$66)</f>
        <v>0</v>
      </c>
      <c r="CS5" s="126">
        <f>SUMIF($C$20:$C$66,$C5,CS$20:CS$66)</f>
        <v>0</v>
      </c>
      <c r="CT5" s="126">
        <f>SUMIF($C$20:$C$66,$C5,CT$20:CT$66)</f>
        <v>0</v>
      </c>
      <c r="CU5" s="126">
        <f>SUMIF($C$20:$C$66,$C5,CU$20:CU$66)</f>
        <v>0</v>
      </c>
      <c r="CV5" s="126">
        <f>SUMIF($C$20:$C$66,$C5,CV$20:CV$66)</f>
        <v>0</v>
      </c>
      <c r="CW5" s="126">
        <f>SUMIF($C$20:$C$66,$C5,CW$20:CW$66)</f>
        <v>0</v>
      </c>
      <c r="CX5" s="126">
        <f>SUMIF($C$20:$C$66,$C5,CX$20:CX$66)</f>
        <v>0</v>
      </c>
      <c r="CY5" s="126">
        <f>SUMIF($C$20:$C$66,$C5,CY$20:CY$66)</f>
        <v>0</v>
      </c>
      <c r="CZ5" s="126">
        <f>SUMIF($C$20:$C$66,$C5,CZ$20:CZ$66)</f>
        <v>0</v>
      </c>
      <c r="DA5" s="126">
        <f>SUMIF($C$20:$C$66,$C5,DA$20:DA$66)</f>
        <v>0</v>
      </c>
      <c r="DB5" s="126">
        <f>SUMIF($C$20:$C$66,$C5,DB$20:DB$66)</f>
        <v>0</v>
      </c>
      <c r="DC5" s="126">
        <f>SUMIF($C$20:$C$66,$C5,DC$20:DC$66)</f>
        <v>0</v>
      </c>
      <c r="DD5" s="126">
        <f>SUMIF($C$20:$C$66,$C5,DD$20:DD$66)</f>
        <v>0</v>
      </c>
      <c r="DE5" s="126">
        <f>SUMIF($C$20:$C$66,$C5,DE$20:DE$66)</f>
        <v>0</v>
      </c>
      <c r="DF5" s="126">
        <f>SUMIF($C$20:$C$66,$C5,DF$20:DF$66)</f>
        <v>0</v>
      </c>
      <c r="DG5" s="126">
        <f>SUMIF($C$20:$C$66,$C5,DG$20:DG$66)</f>
        <v>0</v>
      </c>
      <c r="DH5" s="126">
        <f>SUMIF($C$20:$C$66,$C5,DH$20:DH$66)</f>
        <v>0</v>
      </c>
      <c r="DI5" s="126">
        <f>SUMIF($C$20:$C$66,$C5,DI$20:DI$66)</f>
        <v>0</v>
      </c>
      <c r="DJ5" s="126">
        <f>SUMIF($C$20:$C$66,$C5,DJ$20:DJ$66)</f>
        <v>0</v>
      </c>
      <c r="DK5" s="126">
        <f>SUMIF($C$20:$C$66,$C5,DK$20:DK$66)</f>
        <v>0</v>
      </c>
      <c r="DL5" s="126">
        <f>SUMIF($C$20:$C$66,$C5,DL$20:DL$66)</f>
        <v>0</v>
      </c>
      <c r="DM5" s="126">
        <f>SUMIF($C$20:$C$66,$C5,DM$20:DM$66)</f>
        <v>0</v>
      </c>
      <c r="DN5" s="126">
        <f>SUMIF($C$20:$C$66,$C5,DN$20:DN$66)</f>
        <v>0</v>
      </c>
      <c r="DO5" s="126">
        <f>SUMIF($C$20:$C$66,$C5,DO$20:DO$66)</f>
        <v>0</v>
      </c>
      <c r="DP5" s="126">
        <f>SUMIF($C$20:$C$66,$C5,DP$20:DP$66)</f>
        <v>0</v>
      </c>
      <c r="DQ5" s="126">
        <f>SUMIF($C$20:$C$66,$C5,DQ$20:DQ$66)</f>
        <v>0</v>
      </c>
      <c r="DR5" s="126">
        <f>SUMIF($C$20:$C$66,$C5,DR$20:DR$66)</f>
        <v>0</v>
      </c>
      <c r="DS5" s="126">
        <f>SUMIF($C$20:$C$66,$C5,DS$20:DS$66)</f>
        <v>0</v>
      </c>
      <c r="DT5" s="126">
        <f>SUMIF($C$20:$C$66,$C5,DT$20:DT$66)</f>
        <v>0</v>
      </c>
      <c r="DU5" s="126">
        <f>SUMIF($C$20:$C$66,$C5,DU$20:DU$66)</f>
        <v>0</v>
      </c>
      <c r="DV5" s="126">
        <f>SUMIF($C$20:$C$66,$C5,DV$20:DV$66)</f>
        <v>0</v>
      </c>
      <c r="DW5" s="126">
        <f>SUMIF($C$20:$C$66,$C5,DW$20:DW$66)</f>
        <v>0</v>
      </c>
      <c r="DX5" s="126">
        <f>SUMIF($C$20:$C$66,$C5,DX$20:DX$66)</f>
        <v>0</v>
      </c>
      <c r="DY5" s="126">
        <f>SUMIF($C$20:$C$66,$C5,DY$20:DY$66)</f>
        <v>0</v>
      </c>
      <c r="DZ5" s="126">
        <f>SUMIF($C$20:$C$66,$C5,DZ$20:DZ$66)</f>
        <v>0</v>
      </c>
      <c r="EA5" s="126">
        <f>SUMIF($C$20:$C$66,$C5,EA$20:EA$66)</f>
        <v>0</v>
      </c>
      <c r="EB5" s="126">
        <f>SUMIF($C$20:$C$66,$C5,EB$20:EB$66)</f>
        <v>0</v>
      </c>
      <c r="EC5" s="126">
        <f>SUMIF($C$20:$C$66,$C5,EC$20:EC$66)</f>
        <v>0</v>
      </c>
      <c r="ED5" s="126">
        <f>SUMIF($C$20:$C$66,$C5,ED$20:ED$66)</f>
        <v>0</v>
      </c>
      <c r="EE5" s="126">
        <f>SUMIF($C$20:$C$66,$C5,EE$20:EE$66)</f>
        <v>0</v>
      </c>
      <c r="EF5" s="126">
        <f>SUMIF($C$20:$C$66,$C5,EF$20:EF$66)</f>
        <v>0</v>
      </c>
      <c r="EG5" s="126">
        <f>SUMIF($C$20:$C$66,$C5,EG$20:EG$66)</f>
        <v>0</v>
      </c>
      <c r="EH5" s="126">
        <f>SUMIF($C$20:$C$66,$C5,EH$20:EH$66)</f>
        <v>0</v>
      </c>
      <c r="EI5" s="126">
        <f>SUMIF($C$20:$C$66,$C5,EI$20:EI$66)</f>
        <v>0</v>
      </c>
      <c r="EJ5" s="126">
        <f>SUMIF($C$20:$C$66,$C5,EJ$20:EJ$66)</f>
        <v>0</v>
      </c>
      <c r="EK5" s="126">
        <f>SUMIF($C$20:$C$66,$C5,EK$20:EK$66)</f>
        <v>0</v>
      </c>
      <c r="EL5" s="126">
        <f>SUMIF($C$20:$C$66,$C5,EL$20:EL$66)</f>
        <v>0</v>
      </c>
      <c r="EM5" s="27"/>
    </row>
    <row r="6" spans="1:143" ht="15.75" customHeight="1" x14ac:dyDescent="0.2">
      <c r="A6" s="123"/>
      <c r="B6" s="88">
        <f>SUMIF(C$20:C$65,C6,A$20:A$65)</f>
        <v>36</v>
      </c>
      <c r="C6" s="61" t="s">
        <v>161</v>
      </c>
      <c r="D6" s="124">
        <f>AVERAGEIF($C$20:$C$66,$C6,D$20:D$66)</f>
        <v>750</v>
      </c>
      <c r="E6" s="125">
        <f>AVERAGEIF($C$20:$C$66, $C6, $E$20:$E$66)</f>
        <v>0.68703703703703711</v>
      </c>
      <c r="U6" s="27"/>
      <c r="V6" s="7" t="str">
        <f t="shared" si="3"/>
        <v xml:space="preserve">2Bd/1Ba </v>
      </c>
      <c r="W6" s="126">
        <f>SUMIF($C$20:$C$66,$C6,W$20:W$66)</f>
        <v>18550</v>
      </c>
      <c r="X6" s="126">
        <f>SUMIF($C$20:$C$66,$C6,X$20:X$66)</f>
        <v>18550</v>
      </c>
      <c r="Y6" s="126">
        <f>SUMIF($C$20:$C$66,$C6,Y$20:Y$66)</f>
        <v>18550</v>
      </c>
      <c r="Z6" s="126">
        <f>SUMIF($C$20:$C$66,$C6,Z$20:Z$66)</f>
        <v>18550</v>
      </c>
      <c r="AA6" s="126">
        <f>SUMIF($C$20:$C$66,$C6,AA$20:AA$66)</f>
        <v>18550</v>
      </c>
      <c r="AB6" s="126">
        <f>SUMIF($C$20:$C$66,$C6,AB$20:AB$66)</f>
        <v>18550</v>
      </c>
      <c r="AC6" s="126">
        <f>SUMIF($C$20:$C$66,$C6,AC$20:AC$66)</f>
        <v>18550</v>
      </c>
      <c r="AD6" s="126">
        <f>SUMIF($C$20:$C$66,$C6,AD$20:AD$66)</f>
        <v>18550</v>
      </c>
      <c r="AE6" s="126">
        <f>SUMIF($C$20:$C$66,$C6,AE$20:AE$66)</f>
        <v>18550</v>
      </c>
      <c r="AF6" s="126">
        <f>SUMIF($C$20:$C$66,$C6,AF$20:AF$66)</f>
        <v>18550</v>
      </c>
      <c r="AG6" s="126">
        <f>SUMIF($C$20:$C$66,$C6,AG$20:AG$66)</f>
        <v>18550</v>
      </c>
      <c r="AH6" s="126">
        <f>SUMIF($C$20:$C$66,$C6,AH$20:AH$66)</f>
        <v>18550</v>
      </c>
      <c r="AI6" s="126">
        <f>SUMIF($C$20:$C$66,$C6,AI$20:AI$66)</f>
        <v>18921</v>
      </c>
      <c r="AJ6" s="126">
        <f>SUMIF($C$20:$C$66,$C6,AJ$20:AJ$66)</f>
        <v>18921</v>
      </c>
      <c r="AK6" s="126">
        <f>SUMIF($C$20:$C$66,$C6,AK$20:AK$66)</f>
        <v>18921</v>
      </c>
      <c r="AL6" s="126">
        <f>SUMIF($C$20:$C$66,$C6,AL$20:AL$66)</f>
        <v>18921</v>
      </c>
      <c r="AM6" s="126">
        <f>SUMIF($C$20:$C$66,$C6,AM$20:AM$66)</f>
        <v>18921</v>
      </c>
      <c r="AN6" s="126">
        <f>SUMIF($C$20:$C$66,$C6,AN$20:AN$66)</f>
        <v>18921</v>
      </c>
      <c r="AO6" s="126">
        <f>SUMIF($C$20:$C$66,$C6,AO$20:AO$66)</f>
        <v>18921</v>
      </c>
      <c r="AP6" s="126">
        <f>SUMIF($C$20:$C$66,$C6,AP$20:AP$66)</f>
        <v>18921</v>
      </c>
      <c r="AQ6" s="126">
        <f>SUMIF($C$20:$C$66,$C6,AQ$20:AQ$66)</f>
        <v>18921</v>
      </c>
      <c r="AR6" s="126">
        <f>SUMIF($C$20:$C$66,$C6,AR$20:AR$66)</f>
        <v>18921</v>
      </c>
      <c r="AS6" s="126">
        <f>SUMIF($C$20:$C$66,$C6,AS$20:AS$66)</f>
        <v>18921</v>
      </c>
      <c r="AT6" s="126">
        <f>SUMIF($C$20:$C$66,$C6,AT$20:AT$66)</f>
        <v>18921</v>
      </c>
      <c r="AU6" s="126">
        <f>SUMIF($C$20:$C$66,$C6,AU$20:AU$66)</f>
        <v>19299.419999999995</v>
      </c>
      <c r="AV6" s="126">
        <f>SUMIF($C$20:$C$66,$C6,AV$20:AV$66)</f>
        <v>19299.419999999995</v>
      </c>
      <c r="AW6" s="126">
        <f>SUMIF($C$20:$C$66,$C6,AW$20:AW$66)</f>
        <v>19299.419999999995</v>
      </c>
      <c r="AX6" s="126">
        <f>SUMIF($C$20:$C$66,$C6,AX$20:AX$66)</f>
        <v>19299.419999999995</v>
      </c>
      <c r="AY6" s="126">
        <f>SUMIF($C$20:$C$66,$C6,AY$20:AY$66)</f>
        <v>19299.419999999995</v>
      </c>
      <c r="AZ6" s="126">
        <f>SUMIF($C$20:$C$66,$C6,AZ$20:AZ$66)</f>
        <v>19299.419999999995</v>
      </c>
      <c r="BA6" s="126">
        <f>SUMIF($C$20:$C$66,$C6,BA$20:BA$66)</f>
        <v>19299.419999999995</v>
      </c>
      <c r="BB6" s="126">
        <f>SUMIF($C$20:$C$66,$C6,BB$20:BB$66)</f>
        <v>19299.419999999995</v>
      </c>
      <c r="BC6" s="126">
        <f>SUMIF($C$20:$C$66,$C6,BC$20:BC$66)</f>
        <v>19299.419999999995</v>
      </c>
      <c r="BD6" s="126">
        <f>SUMIF($C$20:$C$66,$C6,BD$20:BD$66)</f>
        <v>19299.419999999995</v>
      </c>
      <c r="BE6" s="126">
        <f>SUMIF($C$20:$C$66,$C6,BE$20:BE$66)</f>
        <v>19299.419999999995</v>
      </c>
      <c r="BF6" s="126">
        <f>SUMIF($C$20:$C$66,$C6,BF$20:BF$66)</f>
        <v>19299.419999999995</v>
      </c>
      <c r="BG6" s="126">
        <f>SUMIF($C$20:$C$66,$C6,BG$20:BG$66)</f>
        <v>19685.4084</v>
      </c>
      <c r="BH6" s="126">
        <f>SUMIF($C$20:$C$66,$C6,BH$20:BH$66)</f>
        <v>19685.4084</v>
      </c>
      <c r="BI6" s="126">
        <f>SUMIF($C$20:$C$66,$C6,BI$20:BI$66)</f>
        <v>19685.4084</v>
      </c>
      <c r="BJ6" s="126">
        <f>SUMIF($C$20:$C$66,$C6,BJ$20:BJ$66)</f>
        <v>19685.4084</v>
      </c>
      <c r="BK6" s="126">
        <f>SUMIF($C$20:$C$66,$C6,BK$20:BK$66)</f>
        <v>19685.4084</v>
      </c>
      <c r="BL6" s="126">
        <f>SUMIF($C$20:$C$66,$C6,BL$20:BL$66)</f>
        <v>19685.4084</v>
      </c>
      <c r="BM6" s="126">
        <f>SUMIF($C$20:$C$66,$C6,BM$20:BM$66)</f>
        <v>19685.4084</v>
      </c>
      <c r="BN6" s="126">
        <f>SUMIF($C$20:$C$66,$C6,BN$20:BN$66)</f>
        <v>19685.4084</v>
      </c>
      <c r="BO6" s="126">
        <f>SUMIF($C$20:$C$66,$C6,BO$20:BO$66)</f>
        <v>19685.4084</v>
      </c>
      <c r="BP6" s="126">
        <f>SUMIF($C$20:$C$66,$C6,BP$20:BP$66)</f>
        <v>19685.4084</v>
      </c>
      <c r="BQ6" s="126">
        <f>SUMIF($C$20:$C$66,$C6,BQ$20:BQ$66)</f>
        <v>19685.4084</v>
      </c>
      <c r="BR6" s="126">
        <f>SUMIF($C$20:$C$66,$C6,BR$20:BR$66)</f>
        <v>19685.4084</v>
      </c>
      <c r="BS6" s="126">
        <f>SUMIF($C$20:$C$66,$C6,BS$20:BS$66)</f>
        <v>20079.116568000001</v>
      </c>
      <c r="BT6" s="126">
        <f>SUMIF($C$20:$C$66,$C6,BT$20:BT$66)</f>
        <v>20079.116568000001</v>
      </c>
      <c r="BU6" s="126">
        <f>SUMIF($C$20:$C$66,$C6,BU$20:BU$66)</f>
        <v>20079.116568000001</v>
      </c>
      <c r="BV6" s="126">
        <f>SUMIF($C$20:$C$66,$C6,BV$20:BV$66)</f>
        <v>20079.116568000001</v>
      </c>
      <c r="BW6" s="126">
        <f>SUMIF($C$20:$C$66,$C6,BW$20:BW$66)</f>
        <v>20079.116568000001</v>
      </c>
      <c r="BX6" s="126">
        <f>SUMIF($C$20:$C$66,$C6,BX$20:BX$66)</f>
        <v>20079.116568000001</v>
      </c>
      <c r="BY6" s="126">
        <f>SUMIF($C$20:$C$66,$C6,BY$20:BY$66)</f>
        <v>20079.116568000001</v>
      </c>
      <c r="BZ6" s="126">
        <f>SUMIF($C$20:$C$66,$C6,BZ$20:BZ$66)</f>
        <v>20079.116568000001</v>
      </c>
      <c r="CA6" s="126">
        <f>SUMIF($C$20:$C$66,$C6,CA$20:CA$66)</f>
        <v>20079.116568000001</v>
      </c>
      <c r="CB6" s="126">
        <f>SUMIF($C$20:$C$66,$C6,CB$20:CB$66)</f>
        <v>20079.116568000001</v>
      </c>
      <c r="CC6" s="126">
        <f>SUMIF($C$20:$C$66,$C6,CC$20:CC$66)</f>
        <v>20079.116568000001</v>
      </c>
      <c r="CD6" s="126">
        <f>SUMIF($C$20:$C$66,$C6,CD$20:CD$66)</f>
        <v>20079.116568000001</v>
      </c>
      <c r="CE6" s="126">
        <f>SUMIF($C$20:$C$66,$C6,CE$20:CE$66)</f>
        <v>20480.698899359999</v>
      </c>
      <c r="CF6" s="126">
        <f>SUMIF($C$20:$C$66,$C6,CF$20:CF$66)</f>
        <v>20480.698899359999</v>
      </c>
      <c r="CG6" s="126">
        <f>SUMIF($C$20:$C$66,$C6,CG$20:CG$66)</f>
        <v>20480.698899359999</v>
      </c>
      <c r="CH6" s="126">
        <f>SUMIF($C$20:$C$66,$C6,CH$20:CH$66)</f>
        <v>20480.698899359999</v>
      </c>
      <c r="CI6" s="126">
        <f>SUMIF($C$20:$C$66,$C6,CI$20:CI$66)</f>
        <v>20480.698899359999</v>
      </c>
      <c r="CJ6" s="126">
        <f>SUMIF($C$20:$C$66,$C6,CJ$20:CJ$66)</f>
        <v>20480.698899359999</v>
      </c>
      <c r="CK6" s="126">
        <f>SUMIF($C$20:$C$66,$C6,CK$20:CK$66)</f>
        <v>20480.698899359999</v>
      </c>
      <c r="CL6" s="126">
        <f>SUMIF($C$20:$C$66,$C6,CL$20:CL$66)</f>
        <v>20480.698899359999</v>
      </c>
      <c r="CM6" s="126">
        <f>SUMIF($C$20:$C$66,$C6,CM$20:CM$66)</f>
        <v>20480.698899359999</v>
      </c>
      <c r="CN6" s="126">
        <f>SUMIF($C$20:$C$66,$C6,CN$20:CN$66)</f>
        <v>20480.698899359999</v>
      </c>
      <c r="CO6" s="126">
        <f>SUMIF($C$20:$C$66,$C6,CO$20:CO$66)</f>
        <v>20480.698899359999</v>
      </c>
      <c r="CP6" s="126">
        <f>SUMIF($C$20:$C$66,$C6,CP$20:CP$66)</f>
        <v>20480.698899359999</v>
      </c>
      <c r="CQ6" s="126">
        <f>SUMIF($C$20:$C$66,$C6,CQ$20:CQ$66)</f>
        <v>20890.312877347205</v>
      </c>
      <c r="CR6" s="126">
        <f>SUMIF($C$20:$C$66,$C6,CR$20:CR$66)</f>
        <v>20890.312877347205</v>
      </c>
      <c r="CS6" s="126">
        <f>SUMIF($C$20:$C$66,$C6,CS$20:CS$66)</f>
        <v>20890.312877347205</v>
      </c>
      <c r="CT6" s="126">
        <f>SUMIF($C$20:$C$66,$C6,CT$20:CT$66)</f>
        <v>20890.312877347205</v>
      </c>
      <c r="CU6" s="126">
        <f>SUMIF($C$20:$C$66,$C6,CU$20:CU$66)</f>
        <v>20890.312877347205</v>
      </c>
      <c r="CV6" s="126">
        <f>SUMIF($C$20:$C$66,$C6,CV$20:CV$66)</f>
        <v>20890.312877347205</v>
      </c>
      <c r="CW6" s="126">
        <f>SUMIF($C$20:$C$66,$C6,CW$20:CW$66)</f>
        <v>20890.312877347205</v>
      </c>
      <c r="CX6" s="126">
        <f>SUMIF($C$20:$C$66,$C6,CX$20:CX$66)</f>
        <v>20890.312877347205</v>
      </c>
      <c r="CY6" s="126">
        <f>SUMIF($C$20:$C$66,$C6,CY$20:CY$66)</f>
        <v>20890.312877347205</v>
      </c>
      <c r="CZ6" s="126">
        <f>SUMIF($C$20:$C$66,$C6,CZ$20:CZ$66)</f>
        <v>20890.312877347205</v>
      </c>
      <c r="DA6" s="126">
        <f>SUMIF($C$20:$C$66,$C6,DA$20:DA$66)</f>
        <v>20890.312877347205</v>
      </c>
      <c r="DB6" s="126">
        <f>SUMIF($C$20:$C$66,$C6,DB$20:DB$66)</f>
        <v>20890.312877347205</v>
      </c>
      <c r="DC6" s="126">
        <f>SUMIF($C$20:$C$66,$C6,DC$20:DC$66)</f>
        <v>21308.119134894143</v>
      </c>
      <c r="DD6" s="126">
        <f>SUMIF($C$20:$C$66,$C6,DD$20:DD$66)</f>
        <v>21308.119134894143</v>
      </c>
      <c r="DE6" s="126">
        <f>SUMIF($C$20:$C$66,$C6,DE$20:DE$66)</f>
        <v>21308.119134894143</v>
      </c>
      <c r="DF6" s="126">
        <f>SUMIF($C$20:$C$66,$C6,DF$20:DF$66)</f>
        <v>21308.119134894143</v>
      </c>
      <c r="DG6" s="126">
        <f>SUMIF($C$20:$C$66,$C6,DG$20:DG$66)</f>
        <v>21308.119134894143</v>
      </c>
      <c r="DH6" s="126">
        <f>SUMIF($C$20:$C$66,$C6,DH$20:DH$66)</f>
        <v>21308.119134894143</v>
      </c>
      <c r="DI6" s="126">
        <f>SUMIF($C$20:$C$66,$C6,DI$20:DI$66)</f>
        <v>21308.119134894143</v>
      </c>
      <c r="DJ6" s="126">
        <f>SUMIF($C$20:$C$66,$C6,DJ$20:DJ$66)</f>
        <v>21308.119134894143</v>
      </c>
      <c r="DK6" s="126">
        <f>SUMIF($C$20:$C$66,$C6,DK$20:DK$66)</f>
        <v>21308.119134894143</v>
      </c>
      <c r="DL6" s="126">
        <f>SUMIF($C$20:$C$66,$C6,DL$20:DL$66)</f>
        <v>21308.119134894143</v>
      </c>
      <c r="DM6" s="126">
        <f>SUMIF($C$20:$C$66,$C6,DM$20:DM$66)</f>
        <v>21308.119134894143</v>
      </c>
      <c r="DN6" s="126">
        <f>SUMIF($C$20:$C$66,$C6,DN$20:DN$66)</f>
        <v>21308.119134894143</v>
      </c>
      <c r="DO6" s="126">
        <f>SUMIF($C$20:$C$66,$C6,DO$20:DO$66)</f>
        <v>21734.281517592033</v>
      </c>
      <c r="DP6" s="126">
        <f>SUMIF($C$20:$C$66,$C6,DP$20:DP$66)</f>
        <v>21734.281517592033</v>
      </c>
      <c r="DQ6" s="126">
        <f>SUMIF($C$20:$C$66,$C6,DQ$20:DQ$66)</f>
        <v>21734.281517592033</v>
      </c>
      <c r="DR6" s="126">
        <f>SUMIF($C$20:$C$66,$C6,DR$20:DR$66)</f>
        <v>21734.281517592033</v>
      </c>
      <c r="DS6" s="126">
        <f>SUMIF($C$20:$C$66,$C6,DS$20:DS$66)</f>
        <v>21734.281517592033</v>
      </c>
      <c r="DT6" s="126">
        <f>SUMIF($C$20:$C$66,$C6,DT$20:DT$66)</f>
        <v>21734.281517592033</v>
      </c>
      <c r="DU6" s="126">
        <f>SUMIF($C$20:$C$66,$C6,DU$20:DU$66)</f>
        <v>21734.281517592033</v>
      </c>
      <c r="DV6" s="126">
        <f>SUMIF($C$20:$C$66,$C6,DV$20:DV$66)</f>
        <v>21734.281517592033</v>
      </c>
      <c r="DW6" s="126">
        <f>SUMIF($C$20:$C$66,$C6,DW$20:DW$66)</f>
        <v>21734.281517592033</v>
      </c>
      <c r="DX6" s="126">
        <f>SUMIF($C$20:$C$66,$C6,DX$20:DX$66)</f>
        <v>21734.281517592033</v>
      </c>
      <c r="DY6" s="126">
        <f>SUMIF($C$20:$C$66,$C6,DY$20:DY$66)</f>
        <v>21734.281517592033</v>
      </c>
      <c r="DZ6" s="126">
        <f>SUMIF($C$20:$C$66,$C6,DZ$20:DZ$66)</f>
        <v>21734.281517592033</v>
      </c>
      <c r="EA6" s="126">
        <f>SUMIF($C$20:$C$66,$C6,EA$20:EA$66)</f>
        <v>22168.967147943869</v>
      </c>
      <c r="EB6" s="126">
        <f>SUMIF($C$20:$C$66,$C6,EB$20:EB$66)</f>
        <v>22168.967147943869</v>
      </c>
      <c r="EC6" s="126">
        <f>SUMIF($C$20:$C$66,$C6,EC$20:EC$66)</f>
        <v>22168.967147943869</v>
      </c>
      <c r="ED6" s="126">
        <f>SUMIF($C$20:$C$66,$C6,ED$20:ED$66)</f>
        <v>22168.967147943869</v>
      </c>
      <c r="EE6" s="126">
        <f>SUMIF($C$20:$C$66,$C6,EE$20:EE$66)</f>
        <v>22168.967147943869</v>
      </c>
      <c r="EF6" s="126">
        <f>SUMIF($C$20:$C$66,$C6,EF$20:EF$66)</f>
        <v>22168.967147943869</v>
      </c>
      <c r="EG6" s="126">
        <f>SUMIF($C$20:$C$66,$C6,EG$20:EG$66)</f>
        <v>22168.967147943869</v>
      </c>
      <c r="EH6" s="126">
        <f>SUMIF($C$20:$C$66,$C6,EH$20:EH$66)</f>
        <v>22168.967147943869</v>
      </c>
      <c r="EI6" s="126">
        <f>SUMIF($C$20:$C$66,$C6,EI$20:EI$66)</f>
        <v>22168.967147943869</v>
      </c>
      <c r="EJ6" s="126">
        <f>SUMIF($C$20:$C$66,$C6,EJ$20:EJ$66)</f>
        <v>22168.967147943869</v>
      </c>
      <c r="EK6" s="126">
        <f>SUMIF($C$20:$C$66,$C6,EK$20:EK$66)</f>
        <v>22168.967147943869</v>
      </c>
      <c r="EL6" s="126">
        <f>SUMIF($C$20:$C$66,$C6,EL$20:EL$66)</f>
        <v>22168.967147943869</v>
      </c>
      <c r="EM6" s="27"/>
    </row>
    <row r="7" spans="1:143" ht="15.75" customHeight="1" x14ac:dyDescent="0.2">
      <c r="A7" s="123"/>
      <c r="B7" s="88">
        <f>SUMIF(C$20:C$65,C7,A$20:A$65)</f>
        <v>0</v>
      </c>
      <c r="C7" s="61" t="s">
        <v>284</v>
      </c>
      <c r="D7" s="124" t="e">
        <f>AVERAGEIF($C$20:$C$66,$C7,D$20:D$66)</f>
        <v>#DIV/0!</v>
      </c>
      <c r="E7" s="125" t="e">
        <f>AVERAGEIF($C$20:$C$66, $C7, $E$20:$E$66)</f>
        <v>#DIV/0!</v>
      </c>
      <c r="U7" s="27"/>
      <c r="V7" s="7" t="str">
        <f t="shared" si="3"/>
        <v>2Bd/2Ba</v>
      </c>
      <c r="W7" s="126">
        <f>SUMIF($C$20:$C$66,$C7,W$20:W$66)</f>
        <v>0</v>
      </c>
      <c r="X7" s="126">
        <f>SUMIF($C$20:$C$66,$C7,X$20:X$66)</f>
        <v>0</v>
      </c>
      <c r="Y7" s="126">
        <f>SUMIF($C$20:$C$66,$C7,Y$20:Y$66)</f>
        <v>0</v>
      </c>
      <c r="Z7" s="126">
        <f>SUMIF($C$20:$C$66,$C7,Z$20:Z$66)</f>
        <v>0</v>
      </c>
      <c r="AA7" s="126">
        <f>SUMIF($C$20:$C$66,$C7,AA$20:AA$66)</f>
        <v>0</v>
      </c>
      <c r="AB7" s="126">
        <f>SUMIF($C$20:$C$66,$C7,AB$20:AB$66)</f>
        <v>0</v>
      </c>
      <c r="AC7" s="126">
        <f>SUMIF($C$20:$C$66,$C7,AC$20:AC$66)</f>
        <v>0</v>
      </c>
      <c r="AD7" s="126">
        <f>SUMIF($C$20:$C$66,$C7,AD$20:AD$66)</f>
        <v>0</v>
      </c>
      <c r="AE7" s="126">
        <f>SUMIF($C$20:$C$66,$C7,AE$20:AE$66)</f>
        <v>0</v>
      </c>
      <c r="AF7" s="126">
        <f>SUMIF($C$20:$C$66,$C7,AF$20:AF$66)</f>
        <v>0</v>
      </c>
      <c r="AG7" s="126">
        <f>SUMIF($C$20:$C$66,$C7,AG$20:AG$66)</f>
        <v>0</v>
      </c>
      <c r="AH7" s="126">
        <f>SUMIF($C$20:$C$66,$C7,AH$20:AH$66)</f>
        <v>0</v>
      </c>
      <c r="AI7" s="126">
        <f>SUMIF($C$20:$C$66,$C7,AI$20:AI$66)</f>
        <v>0</v>
      </c>
      <c r="AJ7" s="126">
        <f>SUMIF($C$20:$C$66,$C7,AJ$20:AJ$66)</f>
        <v>0</v>
      </c>
      <c r="AK7" s="126">
        <f>SUMIF($C$20:$C$66,$C7,AK$20:AK$66)</f>
        <v>0</v>
      </c>
      <c r="AL7" s="126">
        <f>SUMIF($C$20:$C$66,$C7,AL$20:AL$66)</f>
        <v>0</v>
      </c>
      <c r="AM7" s="126">
        <f>SUMIF($C$20:$C$66,$C7,AM$20:AM$66)</f>
        <v>0</v>
      </c>
      <c r="AN7" s="126">
        <f>SUMIF($C$20:$C$66,$C7,AN$20:AN$66)</f>
        <v>0</v>
      </c>
      <c r="AO7" s="126">
        <f>SUMIF($C$20:$C$66,$C7,AO$20:AO$66)</f>
        <v>0</v>
      </c>
      <c r="AP7" s="126">
        <f>SUMIF($C$20:$C$66,$C7,AP$20:AP$66)</f>
        <v>0</v>
      </c>
      <c r="AQ7" s="126">
        <f>SUMIF($C$20:$C$66,$C7,AQ$20:AQ$66)</f>
        <v>0</v>
      </c>
      <c r="AR7" s="126">
        <f>SUMIF($C$20:$C$66,$C7,AR$20:AR$66)</f>
        <v>0</v>
      </c>
      <c r="AS7" s="126">
        <f>SUMIF($C$20:$C$66,$C7,AS$20:AS$66)</f>
        <v>0</v>
      </c>
      <c r="AT7" s="126">
        <f>SUMIF($C$20:$C$66,$C7,AT$20:AT$66)</f>
        <v>0</v>
      </c>
      <c r="AU7" s="126">
        <f>SUMIF($C$20:$C$66,$C7,AU$20:AU$66)</f>
        <v>0</v>
      </c>
      <c r="AV7" s="126">
        <f>SUMIF($C$20:$C$66,$C7,AV$20:AV$66)</f>
        <v>0</v>
      </c>
      <c r="AW7" s="126">
        <f>SUMIF($C$20:$C$66,$C7,AW$20:AW$66)</f>
        <v>0</v>
      </c>
      <c r="AX7" s="126">
        <f>SUMIF($C$20:$C$66,$C7,AX$20:AX$66)</f>
        <v>0</v>
      </c>
      <c r="AY7" s="126">
        <f>SUMIF($C$20:$C$66,$C7,AY$20:AY$66)</f>
        <v>0</v>
      </c>
      <c r="AZ7" s="126">
        <f>SUMIF($C$20:$C$66,$C7,AZ$20:AZ$66)</f>
        <v>0</v>
      </c>
      <c r="BA7" s="126">
        <f>SUMIF($C$20:$C$66,$C7,BA$20:BA$66)</f>
        <v>0</v>
      </c>
      <c r="BB7" s="126">
        <f>SUMIF($C$20:$C$66,$C7,BB$20:BB$66)</f>
        <v>0</v>
      </c>
      <c r="BC7" s="126">
        <f>SUMIF($C$20:$C$66,$C7,BC$20:BC$66)</f>
        <v>0</v>
      </c>
      <c r="BD7" s="126">
        <f>SUMIF($C$20:$C$66,$C7,BD$20:BD$66)</f>
        <v>0</v>
      </c>
      <c r="BE7" s="126">
        <f>SUMIF($C$20:$C$66,$C7,BE$20:BE$66)</f>
        <v>0</v>
      </c>
      <c r="BF7" s="126">
        <f>SUMIF($C$20:$C$66,$C7,BF$20:BF$66)</f>
        <v>0</v>
      </c>
      <c r="BG7" s="126">
        <f>SUMIF($C$20:$C$66,$C7,BG$20:BG$66)</f>
        <v>0</v>
      </c>
      <c r="BH7" s="126">
        <f>SUMIF($C$20:$C$66,$C7,BH$20:BH$66)</f>
        <v>0</v>
      </c>
      <c r="BI7" s="126">
        <f>SUMIF($C$20:$C$66,$C7,BI$20:BI$66)</f>
        <v>0</v>
      </c>
      <c r="BJ7" s="126">
        <f>SUMIF($C$20:$C$66,$C7,BJ$20:BJ$66)</f>
        <v>0</v>
      </c>
      <c r="BK7" s="126">
        <f>SUMIF($C$20:$C$66,$C7,BK$20:BK$66)</f>
        <v>0</v>
      </c>
      <c r="BL7" s="126">
        <f>SUMIF($C$20:$C$66,$C7,BL$20:BL$66)</f>
        <v>0</v>
      </c>
      <c r="BM7" s="126">
        <f>SUMIF($C$20:$C$66,$C7,BM$20:BM$66)</f>
        <v>0</v>
      </c>
      <c r="BN7" s="126">
        <f>SUMIF($C$20:$C$66,$C7,BN$20:BN$66)</f>
        <v>0</v>
      </c>
      <c r="BO7" s="126">
        <f>SUMIF($C$20:$C$66,$C7,BO$20:BO$66)</f>
        <v>0</v>
      </c>
      <c r="BP7" s="126">
        <f>SUMIF($C$20:$C$66,$C7,BP$20:BP$66)</f>
        <v>0</v>
      </c>
      <c r="BQ7" s="126">
        <f>SUMIF($C$20:$C$66,$C7,BQ$20:BQ$66)</f>
        <v>0</v>
      </c>
      <c r="BR7" s="126">
        <f>SUMIF($C$20:$C$66,$C7,BR$20:BR$66)</f>
        <v>0</v>
      </c>
      <c r="BS7" s="126">
        <f>SUMIF($C$20:$C$66,$C7,BS$20:BS$66)</f>
        <v>0</v>
      </c>
      <c r="BT7" s="126">
        <f>SUMIF($C$20:$C$66,$C7,BT$20:BT$66)</f>
        <v>0</v>
      </c>
      <c r="BU7" s="126">
        <f>SUMIF($C$20:$C$66,$C7,BU$20:BU$66)</f>
        <v>0</v>
      </c>
      <c r="BV7" s="126">
        <f>SUMIF($C$20:$C$66,$C7,BV$20:BV$66)</f>
        <v>0</v>
      </c>
      <c r="BW7" s="126">
        <f>SUMIF($C$20:$C$66,$C7,BW$20:BW$66)</f>
        <v>0</v>
      </c>
      <c r="BX7" s="126">
        <f>SUMIF($C$20:$C$66,$C7,BX$20:BX$66)</f>
        <v>0</v>
      </c>
      <c r="BY7" s="126">
        <f>SUMIF($C$20:$C$66,$C7,BY$20:BY$66)</f>
        <v>0</v>
      </c>
      <c r="BZ7" s="126">
        <f>SUMIF($C$20:$C$66,$C7,BZ$20:BZ$66)</f>
        <v>0</v>
      </c>
      <c r="CA7" s="126">
        <f>SUMIF($C$20:$C$66,$C7,CA$20:CA$66)</f>
        <v>0</v>
      </c>
      <c r="CB7" s="126">
        <f>SUMIF($C$20:$C$66,$C7,CB$20:CB$66)</f>
        <v>0</v>
      </c>
      <c r="CC7" s="126">
        <f>SUMIF($C$20:$C$66,$C7,CC$20:CC$66)</f>
        <v>0</v>
      </c>
      <c r="CD7" s="126">
        <f>SUMIF($C$20:$C$66,$C7,CD$20:CD$66)</f>
        <v>0</v>
      </c>
      <c r="CE7" s="126">
        <f>SUMIF($C$20:$C$66,$C7,CE$20:CE$66)</f>
        <v>0</v>
      </c>
      <c r="CF7" s="126">
        <f>SUMIF($C$20:$C$66,$C7,CF$20:CF$66)</f>
        <v>0</v>
      </c>
      <c r="CG7" s="126">
        <f>SUMIF($C$20:$C$66,$C7,CG$20:CG$66)</f>
        <v>0</v>
      </c>
      <c r="CH7" s="126">
        <f>SUMIF($C$20:$C$66,$C7,CH$20:CH$66)</f>
        <v>0</v>
      </c>
      <c r="CI7" s="126">
        <f>SUMIF($C$20:$C$66,$C7,CI$20:CI$66)</f>
        <v>0</v>
      </c>
      <c r="CJ7" s="126">
        <f>SUMIF($C$20:$C$66,$C7,CJ$20:CJ$66)</f>
        <v>0</v>
      </c>
      <c r="CK7" s="126">
        <f>SUMIF($C$20:$C$66,$C7,CK$20:CK$66)</f>
        <v>0</v>
      </c>
      <c r="CL7" s="126">
        <f>SUMIF($C$20:$C$66,$C7,CL$20:CL$66)</f>
        <v>0</v>
      </c>
      <c r="CM7" s="126">
        <f>SUMIF($C$20:$C$66,$C7,CM$20:CM$66)</f>
        <v>0</v>
      </c>
      <c r="CN7" s="126">
        <f>SUMIF($C$20:$C$66,$C7,CN$20:CN$66)</f>
        <v>0</v>
      </c>
      <c r="CO7" s="126">
        <f>SUMIF($C$20:$C$66,$C7,CO$20:CO$66)</f>
        <v>0</v>
      </c>
      <c r="CP7" s="126">
        <f>SUMIF($C$20:$C$66,$C7,CP$20:CP$66)</f>
        <v>0</v>
      </c>
      <c r="CQ7" s="126">
        <f>SUMIF($C$20:$C$66,$C7,CQ$20:CQ$66)</f>
        <v>0</v>
      </c>
      <c r="CR7" s="126">
        <f>SUMIF($C$20:$C$66,$C7,CR$20:CR$66)</f>
        <v>0</v>
      </c>
      <c r="CS7" s="126">
        <f>SUMIF($C$20:$C$66,$C7,CS$20:CS$66)</f>
        <v>0</v>
      </c>
      <c r="CT7" s="126">
        <f>SUMIF($C$20:$C$66,$C7,CT$20:CT$66)</f>
        <v>0</v>
      </c>
      <c r="CU7" s="126">
        <f>SUMIF($C$20:$C$66,$C7,CU$20:CU$66)</f>
        <v>0</v>
      </c>
      <c r="CV7" s="126">
        <f>SUMIF($C$20:$C$66,$C7,CV$20:CV$66)</f>
        <v>0</v>
      </c>
      <c r="CW7" s="126">
        <f>SUMIF($C$20:$C$66,$C7,CW$20:CW$66)</f>
        <v>0</v>
      </c>
      <c r="CX7" s="126">
        <f>SUMIF($C$20:$C$66,$C7,CX$20:CX$66)</f>
        <v>0</v>
      </c>
      <c r="CY7" s="126">
        <f>SUMIF($C$20:$C$66,$C7,CY$20:CY$66)</f>
        <v>0</v>
      </c>
      <c r="CZ7" s="126">
        <f>SUMIF($C$20:$C$66,$C7,CZ$20:CZ$66)</f>
        <v>0</v>
      </c>
      <c r="DA7" s="126">
        <f>SUMIF($C$20:$C$66,$C7,DA$20:DA$66)</f>
        <v>0</v>
      </c>
      <c r="DB7" s="126">
        <f>SUMIF($C$20:$C$66,$C7,DB$20:DB$66)</f>
        <v>0</v>
      </c>
      <c r="DC7" s="126">
        <f>SUMIF($C$20:$C$66,$C7,DC$20:DC$66)</f>
        <v>0</v>
      </c>
      <c r="DD7" s="126">
        <f>SUMIF($C$20:$C$66,$C7,DD$20:DD$66)</f>
        <v>0</v>
      </c>
      <c r="DE7" s="126">
        <f>SUMIF($C$20:$C$66,$C7,DE$20:DE$66)</f>
        <v>0</v>
      </c>
      <c r="DF7" s="126">
        <f>SUMIF($C$20:$C$66,$C7,DF$20:DF$66)</f>
        <v>0</v>
      </c>
      <c r="DG7" s="126">
        <f>SUMIF($C$20:$C$66,$C7,DG$20:DG$66)</f>
        <v>0</v>
      </c>
      <c r="DH7" s="126">
        <f>SUMIF($C$20:$C$66,$C7,DH$20:DH$66)</f>
        <v>0</v>
      </c>
      <c r="DI7" s="126">
        <f>SUMIF($C$20:$C$66,$C7,DI$20:DI$66)</f>
        <v>0</v>
      </c>
      <c r="DJ7" s="126">
        <f>SUMIF($C$20:$C$66,$C7,DJ$20:DJ$66)</f>
        <v>0</v>
      </c>
      <c r="DK7" s="126">
        <f>SUMIF($C$20:$C$66,$C7,DK$20:DK$66)</f>
        <v>0</v>
      </c>
      <c r="DL7" s="126">
        <f>SUMIF($C$20:$C$66,$C7,DL$20:DL$66)</f>
        <v>0</v>
      </c>
      <c r="DM7" s="126">
        <f>SUMIF($C$20:$C$66,$C7,DM$20:DM$66)</f>
        <v>0</v>
      </c>
      <c r="DN7" s="126">
        <f>SUMIF($C$20:$C$66,$C7,DN$20:DN$66)</f>
        <v>0</v>
      </c>
      <c r="DO7" s="126">
        <f>SUMIF($C$20:$C$66,$C7,DO$20:DO$66)</f>
        <v>0</v>
      </c>
      <c r="DP7" s="126">
        <f>SUMIF($C$20:$C$66,$C7,DP$20:DP$66)</f>
        <v>0</v>
      </c>
      <c r="DQ7" s="126">
        <f>SUMIF($C$20:$C$66,$C7,DQ$20:DQ$66)</f>
        <v>0</v>
      </c>
      <c r="DR7" s="126">
        <f>SUMIF($C$20:$C$66,$C7,DR$20:DR$66)</f>
        <v>0</v>
      </c>
      <c r="DS7" s="126">
        <f>SUMIF($C$20:$C$66,$C7,DS$20:DS$66)</f>
        <v>0</v>
      </c>
      <c r="DT7" s="126">
        <f>SUMIF($C$20:$C$66,$C7,DT$20:DT$66)</f>
        <v>0</v>
      </c>
      <c r="DU7" s="126">
        <f>SUMIF($C$20:$C$66,$C7,DU$20:DU$66)</f>
        <v>0</v>
      </c>
      <c r="DV7" s="126">
        <f>SUMIF($C$20:$C$66,$C7,DV$20:DV$66)</f>
        <v>0</v>
      </c>
      <c r="DW7" s="126">
        <f>SUMIF($C$20:$C$66,$C7,DW$20:DW$66)</f>
        <v>0</v>
      </c>
      <c r="DX7" s="126">
        <f>SUMIF($C$20:$C$66,$C7,DX$20:DX$66)</f>
        <v>0</v>
      </c>
      <c r="DY7" s="126">
        <f>SUMIF($C$20:$C$66,$C7,DY$20:DY$66)</f>
        <v>0</v>
      </c>
      <c r="DZ7" s="126">
        <f>SUMIF($C$20:$C$66,$C7,DZ$20:DZ$66)</f>
        <v>0</v>
      </c>
      <c r="EA7" s="126">
        <f>SUMIF($C$20:$C$66,$C7,EA$20:EA$66)</f>
        <v>0</v>
      </c>
      <c r="EB7" s="126">
        <f>SUMIF($C$20:$C$66,$C7,EB$20:EB$66)</f>
        <v>0</v>
      </c>
      <c r="EC7" s="126">
        <f>SUMIF($C$20:$C$66,$C7,EC$20:EC$66)</f>
        <v>0</v>
      </c>
      <c r="ED7" s="126">
        <f>SUMIF($C$20:$C$66,$C7,ED$20:ED$66)</f>
        <v>0</v>
      </c>
      <c r="EE7" s="126">
        <f>SUMIF($C$20:$C$66,$C7,EE$20:EE$66)</f>
        <v>0</v>
      </c>
      <c r="EF7" s="126">
        <f>SUMIF($C$20:$C$66,$C7,EF$20:EF$66)</f>
        <v>0</v>
      </c>
      <c r="EG7" s="126">
        <f>SUMIF($C$20:$C$66,$C7,EG$20:EG$66)</f>
        <v>0</v>
      </c>
      <c r="EH7" s="126">
        <f>SUMIF($C$20:$C$66,$C7,EH$20:EH$66)</f>
        <v>0</v>
      </c>
      <c r="EI7" s="126">
        <f>SUMIF($C$20:$C$66,$C7,EI$20:EI$66)</f>
        <v>0</v>
      </c>
      <c r="EJ7" s="126">
        <f>SUMIF($C$20:$C$66,$C7,EJ$20:EJ$66)</f>
        <v>0</v>
      </c>
      <c r="EK7" s="126">
        <f>SUMIF($C$20:$C$66,$C7,EK$20:EK$66)</f>
        <v>0</v>
      </c>
      <c r="EL7" s="126">
        <f>SUMIF($C$20:$C$66,$C7,EL$20:EL$66)</f>
        <v>0</v>
      </c>
      <c r="EM7" s="27"/>
    </row>
    <row r="8" spans="1:143" ht="15.75" customHeight="1" thickBot="1" x14ac:dyDescent="0.25">
      <c r="A8" s="123"/>
      <c r="B8" s="88">
        <f>SUMIF(C$20:C$65,C8,A$20:A$65)</f>
        <v>0</v>
      </c>
      <c r="C8" s="251" t="s">
        <v>285</v>
      </c>
      <c r="D8" s="124" t="e">
        <f>AVERAGEIF($C$20:$C$66,$C8,D$20:D$66)</f>
        <v>#DIV/0!</v>
      </c>
      <c r="E8" s="125" t="e">
        <f>AVERAGEIF($C$20:$C$66, $C8, $E$20:$E$66)</f>
        <v>#DIV/0!</v>
      </c>
      <c r="U8" s="27"/>
      <c r="V8" s="7" t="str">
        <f>C6</f>
        <v xml:space="preserve">2Bd/1Ba </v>
      </c>
      <c r="W8" s="126">
        <f>SUMIF($C$20:$C$66,$C8,W$20:W$66)</f>
        <v>0</v>
      </c>
      <c r="X8" s="126">
        <f>SUMIF($C$20:$C$66,$C8,X$20:X$66)</f>
        <v>0</v>
      </c>
      <c r="Y8" s="126">
        <f>SUMIF($C$20:$C$66,$C8,Y$20:Y$66)</f>
        <v>0</v>
      </c>
      <c r="Z8" s="126">
        <f>SUMIF($C$20:$C$66,$C8,Z$20:Z$66)</f>
        <v>0</v>
      </c>
      <c r="AA8" s="126">
        <f>SUMIF($C$20:$C$66,$C8,AA$20:AA$66)</f>
        <v>0</v>
      </c>
      <c r="AB8" s="126">
        <f>SUMIF($C$20:$C$66,$C8,AB$20:AB$66)</f>
        <v>0</v>
      </c>
      <c r="AC8" s="126">
        <f>SUMIF($C$20:$C$66,$C8,AC$20:AC$66)</f>
        <v>0</v>
      </c>
      <c r="AD8" s="126">
        <f>SUMIF($C$20:$C$66,$C8,AD$20:AD$66)</f>
        <v>0</v>
      </c>
      <c r="AE8" s="126">
        <f>SUMIF($C$20:$C$66,$C8,AE$20:AE$66)</f>
        <v>0</v>
      </c>
      <c r="AF8" s="126">
        <f>SUMIF($C$20:$C$66,$C8,AF$20:AF$66)</f>
        <v>0</v>
      </c>
      <c r="AG8" s="126">
        <f>SUMIF($C$20:$C$66,$C8,AG$20:AG$66)</f>
        <v>0</v>
      </c>
      <c r="AH8" s="126">
        <f>SUMIF($C$20:$C$66,$C8,AH$20:AH$66)</f>
        <v>0</v>
      </c>
      <c r="AI8" s="126">
        <f>SUMIF($C$20:$C$66,$C8,AI$20:AI$66)</f>
        <v>0</v>
      </c>
      <c r="AJ8" s="126">
        <f>SUMIF($C$20:$C$66,$C8,AJ$20:AJ$66)</f>
        <v>0</v>
      </c>
      <c r="AK8" s="126">
        <f>SUMIF($C$20:$C$66,$C8,AK$20:AK$66)</f>
        <v>0</v>
      </c>
      <c r="AL8" s="126">
        <f>SUMIF($C$20:$C$66,$C8,AL$20:AL$66)</f>
        <v>0</v>
      </c>
      <c r="AM8" s="126">
        <f>SUMIF($C$20:$C$66,$C8,AM$20:AM$66)</f>
        <v>0</v>
      </c>
      <c r="AN8" s="126">
        <f>SUMIF($C$20:$C$66,$C8,AN$20:AN$66)</f>
        <v>0</v>
      </c>
      <c r="AO8" s="126">
        <f>SUMIF($C$20:$C$66,$C8,AO$20:AO$66)</f>
        <v>0</v>
      </c>
      <c r="AP8" s="126">
        <f>SUMIF($C$20:$C$66,$C8,AP$20:AP$66)</f>
        <v>0</v>
      </c>
      <c r="AQ8" s="126">
        <f>SUMIF($C$20:$C$66,$C8,AQ$20:AQ$66)</f>
        <v>0</v>
      </c>
      <c r="AR8" s="126">
        <f>SUMIF($C$20:$C$66,$C8,AR$20:AR$66)</f>
        <v>0</v>
      </c>
      <c r="AS8" s="126">
        <f>SUMIF($C$20:$C$66,$C8,AS$20:AS$66)</f>
        <v>0</v>
      </c>
      <c r="AT8" s="126">
        <f>SUMIF($C$20:$C$66,$C8,AT$20:AT$66)</f>
        <v>0</v>
      </c>
      <c r="AU8" s="126">
        <f>SUMIF($C$20:$C$66,$C8,AU$20:AU$66)</f>
        <v>0</v>
      </c>
      <c r="AV8" s="126">
        <f>SUMIF($C$20:$C$66,$C8,AV$20:AV$66)</f>
        <v>0</v>
      </c>
      <c r="AW8" s="126">
        <f>SUMIF($C$20:$C$66,$C8,AW$20:AW$66)</f>
        <v>0</v>
      </c>
      <c r="AX8" s="126">
        <f>SUMIF($C$20:$C$66,$C8,AX$20:AX$66)</f>
        <v>0</v>
      </c>
      <c r="AY8" s="126">
        <f>SUMIF($C$20:$C$66,$C8,AY$20:AY$66)</f>
        <v>0</v>
      </c>
      <c r="AZ8" s="126">
        <f>SUMIF($C$20:$C$66,$C8,AZ$20:AZ$66)</f>
        <v>0</v>
      </c>
      <c r="BA8" s="126">
        <f>SUMIF($C$20:$C$66,$C8,BA$20:BA$66)</f>
        <v>0</v>
      </c>
      <c r="BB8" s="126">
        <f>SUMIF($C$20:$C$66,$C8,BB$20:BB$66)</f>
        <v>0</v>
      </c>
      <c r="BC8" s="126">
        <f>SUMIF($C$20:$C$66,$C8,BC$20:BC$66)</f>
        <v>0</v>
      </c>
      <c r="BD8" s="126">
        <f>SUMIF($C$20:$C$66,$C8,BD$20:BD$66)</f>
        <v>0</v>
      </c>
      <c r="BE8" s="126">
        <f>SUMIF($C$20:$C$66,$C8,BE$20:BE$66)</f>
        <v>0</v>
      </c>
      <c r="BF8" s="126">
        <f>SUMIF($C$20:$C$66,$C8,BF$20:BF$66)</f>
        <v>0</v>
      </c>
      <c r="BG8" s="126">
        <f>SUMIF($C$20:$C$66,$C8,BG$20:BG$66)</f>
        <v>0</v>
      </c>
      <c r="BH8" s="126">
        <f>SUMIF($C$20:$C$66,$C8,BH$20:BH$66)</f>
        <v>0</v>
      </c>
      <c r="BI8" s="126">
        <f>SUMIF($C$20:$C$66,$C8,BI$20:BI$66)</f>
        <v>0</v>
      </c>
      <c r="BJ8" s="126">
        <f>SUMIF($C$20:$C$66,$C8,BJ$20:BJ$66)</f>
        <v>0</v>
      </c>
      <c r="BK8" s="126">
        <f>SUMIF($C$20:$C$66,$C8,BK$20:BK$66)</f>
        <v>0</v>
      </c>
      <c r="BL8" s="126">
        <f>SUMIF($C$20:$C$66,$C8,BL$20:BL$66)</f>
        <v>0</v>
      </c>
      <c r="BM8" s="126">
        <f>SUMIF($C$20:$C$66,$C8,BM$20:BM$66)</f>
        <v>0</v>
      </c>
      <c r="BN8" s="126">
        <f>SUMIF($C$20:$C$66,$C8,BN$20:BN$66)</f>
        <v>0</v>
      </c>
      <c r="BO8" s="126">
        <f>SUMIF($C$20:$C$66,$C8,BO$20:BO$66)</f>
        <v>0</v>
      </c>
      <c r="BP8" s="126">
        <f>SUMIF($C$20:$C$66,$C8,BP$20:BP$66)</f>
        <v>0</v>
      </c>
      <c r="BQ8" s="126">
        <f>SUMIF($C$20:$C$66,$C8,BQ$20:BQ$66)</f>
        <v>0</v>
      </c>
      <c r="BR8" s="126">
        <f>SUMIF($C$20:$C$66,$C8,BR$20:BR$66)</f>
        <v>0</v>
      </c>
      <c r="BS8" s="126">
        <f>SUMIF($C$20:$C$66,$C8,BS$20:BS$66)</f>
        <v>0</v>
      </c>
      <c r="BT8" s="126">
        <f>SUMIF($C$20:$C$66,$C8,BT$20:BT$66)</f>
        <v>0</v>
      </c>
      <c r="BU8" s="126">
        <f>SUMIF($C$20:$C$66,$C8,BU$20:BU$66)</f>
        <v>0</v>
      </c>
      <c r="BV8" s="126">
        <f>SUMIF($C$20:$C$66,$C8,BV$20:BV$66)</f>
        <v>0</v>
      </c>
      <c r="BW8" s="126">
        <f>SUMIF($C$20:$C$66,$C8,BW$20:BW$66)</f>
        <v>0</v>
      </c>
      <c r="BX8" s="126">
        <f>SUMIF($C$20:$C$66,$C8,BX$20:BX$66)</f>
        <v>0</v>
      </c>
      <c r="BY8" s="126">
        <f>SUMIF($C$20:$C$66,$C8,BY$20:BY$66)</f>
        <v>0</v>
      </c>
      <c r="BZ8" s="126">
        <f>SUMIF($C$20:$C$66,$C8,BZ$20:BZ$66)</f>
        <v>0</v>
      </c>
      <c r="CA8" s="126">
        <f>SUMIF($C$20:$C$66,$C8,CA$20:CA$66)</f>
        <v>0</v>
      </c>
      <c r="CB8" s="126">
        <f>SUMIF($C$20:$C$66,$C8,CB$20:CB$66)</f>
        <v>0</v>
      </c>
      <c r="CC8" s="126">
        <f>SUMIF($C$20:$C$66,$C8,CC$20:CC$66)</f>
        <v>0</v>
      </c>
      <c r="CD8" s="126">
        <f>SUMIF($C$20:$C$66,$C8,CD$20:CD$66)</f>
        <v>0</v>
      </c>
      <c r="CE8" s="126">
        <f>SUMIF($C$20:$C$66,$C8,CE$20:CE$66)</f>
        <v>0</v>
      </c>
      <c r="CF8" s="126">
        <f>SUMIF($C$20:$C$66,$C8,CF$20:CF$66)</f>
        <v>0</v>
      </c>
      <c r="CG8" s="126">
        <f>SUMIF($C$20:$C$66,$C8,CG$20:CG$66)</f>
        <v>0</v>
      </c>
      <c r="CH8" s="126">
        <f>SUMIF($C$20:$C$66,$C8,CH$20:CH$66)</f>
        <v>0</v>
      </c>
      <c r="CI8" s="126">
        <f>SUMIF($C$20:$C$66,$C8,CI$20:CI$66)</f>
        <v>0</v>
      </c>
      <c r="CJ8" s="126">
        <f>SUMIF($C$20:$C$66,$C8,CJ$20:CJ$66)</f>
        <v>0</v>
      </c>
      <c r="CK8" s="126">
        <f>SUMIF($C$20:$C$66,$C8,CK$20:CK$66)</f>
        <v>0</v>
      </c>
      <c r="CL8" s="126">
        <f>SUMIF($C$20:$C$66,$C8,CL$20:CL$66)</f>
        <v>0</v>
      </c>
      <c r="CM8" s="126">
        <f>SUMIF($C$20:$C$66,$C8,CM$20:CM$66)</f>
        <v>0</v>
      </c>
      <c r="CN8" s="126">
        <f>SUMIF($C$20:$C$66,$C8,CN$20:CN$66)</f>
        <v>0</v>
      </c>
      <c r="CO8" s="126">
        <f>SUMIF($C$20:$C$66,$C8,CO$20:CO$66)</f>
        <v>0</v>
      </c>
      <c r="CP8" s="126">
        <f>SUMIF($C$20:$C$66,$C8,CP$20:CP$66)</f>
        <v>0</v>
      </c>
      <c r="CQ8" s="126">
        <f>SUMIF($C$20:$C$66,$C8,CQ$20:CQ$66)</f>
        <v>0</v>
      </c>
      <c r="CR8" s="126">
        <f>SUMIF($C$20:$C$66,$C8,CR$20:CR$66)</f>
        <v>0</v>
      </c>
      <c r="CS8" s="126">
        <f>SUMIF($C$20:$C$66,$C8,CS$20:CS$66)</f>
        <v>0</v>
      </c>
      <c r="CT8" s="126">
        <f>SUMIF($C$20:$C$66,$C8,CT$20:CT$66)</f>
        <v>0</v>
      </c>
      <c r="CU8" s="126">
        <f>SUMIF($C$20:$C$66,$C8,CU$20:CU$66)</f>
        <v>0</v>
      </c>
      <c r="CV8" s="126">
        <f>SUMIF($C$20:$C$66,$C8,CV$20:CV$66)</f>
        <v>0</v>
      </c>
      <c r="CW8" s="126">
        <f>SUMIF($C$20:$C$66,$C8,CW$20:CW$66)</f>
        <v>0</v>
      </c>
      <c r="CX8" s="126">
        <f>SUMIF($C$20:$C$66,$C8,CX$20:CX$66)</f>
        <v>0</v>
      </c>
      <c r="CY8" s="126">
        <f>SUMIF($C$20:$C$66,$C8,CY$20:CY$66)</f>
        <v>0</v>
      </c>
      <c r="CZ8" s="126">
        <f>SUMIF($C$20:$C$66,$C8,CZ$20:CZ$66)</f>
        <v>0</v>
      </c>
      <c r="DA8" s="126">
        <f>SUMIF($C$20:$C$66,$C8,DA$20:DA$66)</f>
        <v>0</v>
      </c>
      <c r="DB8" s="126">
        <f>SUMIF($C$20:$C$66,$C8,DB$20:DB$66)</f>
        <v>0</v>
      </c>
      <c r="DC8" s="126">
        <f>SUMIF($C$20:$C$66,$C8,DC$20:DC$66)</f>
        <v>0</v>
      </c>
      <c r="DD8" s="126">
        <f>SUMIF($C$20:$C$66,$C8,DD$20:DD$66)</f>
        <v>0</v>
      </c>
      <c r="DE8" s="126">
        <f>SUMIF($C$20:$C$66,$C8,DE$20:DE$66)</f>
        <v>0</v>
      </c>
      <c r="DF8" s="126">
        <f>SUMIF($C$20:$C$66,$C8,DF$20:DF$66)</f>
        <v>0</v>
      </c>
      <c r="DG8" s="126">
        <f>SUMIF($C$20:$C$66,$C8,DG$20:DG$66)</f>
        <v>0</v>
      </c>
      <c r="DH8" s="126">
        <f>SUMIF($C$20:$C$66,$C8,DH$20:DH$66)</f>
        <v>0</v>
      </c>
      <c r="DI8" s="126">
        <f>SUMIF($C$20:$C$66,$C8,DI$20:DI$66)</f>
        <v>0</v>
      </c>
      <c r="DJ8" s="126">
        <f>SUMIF($C$20:$C$66,$C8,DJ$20:DJ$66)</f>
        <v>0</v>
      </c>
      <c r="DK8" s="126">
        <f>SUMIF($C$20:$C$66,$C8,DK$20:DK$66)</f>
        <v>0</v>
      </c>
      <c r="DL8" s="126">
        <f>SUMIF($C$20:$C$66,$C8,DL$20:DL$66)</f>
        <v>0</v>
      </c>
      <c r="DM8" s="126">
        <f>SUMIF($C$20:$C$66,$C8,DM$20:DM$66)</f>
        <v>0</v>
      </c>
      <c r="DN8" s="126">
        <f>SUMIF($C$20:$C$66,$C8,DN$20:DN$66)</f>
        <v>0</v>
      </c>
      <c r="DO8" s="126">
        <f>SUMIF($C$20:$C$66,$C8,DO$20:DO$66)</f>
        <v>0</v>
      </c>
      <c r="DP8" s="126">
        <f>SUMIF($C$20:$C$66,$C8,DP$20:DP$66)</f>
        <v>0</v>
      </c>
      <c r="DQ8" s="126">
        <f>SUMIF($C$20:$C$66,$C8,DQ$20:DQ$66)</f>
        <v>0</v>
      </c>
      <c r="DR8" s="126">
        <f>SUMIF($C$20:$C$66,$C8,DR$20:DR$66)</f>
        <v>0</v>
      </c>
      <c r="DS8" s="126">
        <f>SUMIF($C$20:$C$66,$C8,DS$20:DS$66)</f>
        <v>0</v>
      </c>
      <c r="DT8" s="126">
        <f>SUMIF($C$20:$C$66,$C8,DT$20:DT$66)</f>
        <v>0</v>
      </c>
      <c r="DU8" s="126">
        <f>SUMIF($C$20:$C$66,$C8,DU$20:DU$66)</f>
        <v>0</v>
      </c>
      <c r="DV8" s="126">
        <f>SUMIF($C$20:$C$66,$C8,DV$20:DV$66)</f>
        <v>0</v>
      </c>
      <c r="DW8" s="126">
        <f>SUMIF($C$20:$C$66,$C8,DW$20:DW$66)</f>
        <v>0</v>
      </c>
      <c r="DX8" s="126">
        <f>SUMIF($C$20:$C$66,$C8,DX$20:DX$66)</f>
        <v>0</v>
      </c>
      <c r="DY8" s="126">
        <f>SUMIF($C$20:$C$66,$C8,DY$20:DY$66)</f>
        <v>0</v>
      </c>
      <c r="DZ8" s="126">
        <f>SUMIF($C$20:$C$66,$C8,DZ$20:DZ$66)</f>
        <v>0</v>
      </c>
      <c r="EA8" s="126">
        <f>SUMIF($C$20:$C$66,$C8,EA$20:EA$66)</f>
        <v>0</v>
      </c>
      <c r="EB8" s="126">
        <f>SUMIF($C$20:$C$66,$C8,EB$20:EB$66)</f>
        <v>0</v>
      </c>
      <c r="EC8" s="126">
        <f>SUMIF($C$20:$C$66,$C8,EC$20:EC$66)</f>
        <v>0</v>
      </c>
      <c r="ED8" s="126">
        <f>SUMIF($C$20:$C$66,$C8,ED$20:ED$66)</f>
        <v>0</v>
      </c>
      <c r="EE8" s="126">
        <f>SUMIF($C$20:$C$66,$C8,EE$20:EE$66)</f>
        <v>0</v>
      </c>
      <c r="EF8" s="126">
        <f>SUMIF($C$20:$C$66,$C8,EF$20:EF$66)</f>
        <v>0</v>
      </c>
      <c r="EG8" s="126">
        <f>SUMIF($C$20:$C$66,$C8,EG$20:EG$66)</f>
        <v>0</v>
      </c>
      <c r="EH8" s="126">
        <f>SUMIF($C$20:$C$66,$C8,EH$20:EH$66)</f>
        <v>0</v>
      </c>
      <c r="EI8" s="126">
        <f>SUMIF($C$20:$C$66,$C8,EI$20:EI$66)</f>
        <v>0</v>
      </c>
      <c r="EJ8" s="126">
        <f>SUMIF($C$20:$C$66,$C8,EJ$20:EJ$66)</f>
        <v>0</v>
      </c>
      <c r="EK8" s="126">
        <f>SUMIF($C$20:$C$66,$C8,EK$20:EK$66)</f>
        <v>0</v>
      </c>
      <c r="EL8" s="126">
        <f>SUMIF($C$20:$C$66,$C8,EL$20:EL$66)</f>
        <v>0</v>
      </c>
      <c r="EM8" s="27"/>
    </row>
    <row r="9" spans="1:143" ht="15.75" customHeight="1" thickBot="1" x14ac:dyDescent="0.25">
      <c r="A9" s="267" t="s">
        <v>162</v>
      </c>
      <c r="B9" s="265"/>
      <c r="C9" s="265"/>
      <c r="D9" s="265"/>
      <c r="E9" s="265"/>
      <c r="F9" s="84"/>
      <c r="G9" s="84"/>
      <c r="H9" s="84"/>
      <c r="I9" s="84"/>
      <c r="J9" s="84"/>
      <c r="K9" s="84"/>
      <c r="L9" s="84"/>
      <c r="M9" s="84"/>
      <c r="N9" s="84"/>
      <c r="O9" s="84"/>
      <c r="P9" s="84"/>
      <c r="Q9" s="84"/>
      <c r="R9" s="84"/>
      <c r="S9" s="84"/>
      <c r="T9" s="84"/>
      <c r="U9" s="127"/>
      <c r="V9" s="84"/>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c r="DR9" s="128"/>
      <c r="DS9" s="128"/>
      <c r="DT9" s="128"/>
      <c r="DU9" s="128"/>
      <c r="DV9" s="128"/>
      <c r="DW9" s="128"/>
      <c r="DX9" s="128"/>
      <c r="DY9" s="128"/>
      <c r="DZ9" s="128"/>
      <c r="EA9" s="128"/>
      <c r="EB9" s="128"/>
      <c r="EC9" s="128"/>
      <c r="ED9" s="128"/>
      <c r="EE9" s="128"/>
      <c r="EF9" s="128"/>
      <c r="EG9" s="128"/>
      <c r="EH9" s="128"/>
      <c r="EI9" s="128"/>
      <c r="EJ9" s="128"/>
      <c r="EK9" s="128"/>
      <c r="EL9" s="128"/>
      <c r="EM9" s="127"/>
    </row>
    <row r="10" spans="1:143" ht="15.75" customHeight="1" x14ac:dyDescent="0.2">
      <c r="A10" s="123"/>
      <c r="B10" s="88">
        <f>SUMIF(C$20:C$65,C10,A$20:A$65)</f>
        <v>1</v>
      </c>
      <c r="C10" s="61" t="s">
        <v>163</v>
      </c>
      <c r="D10" s="124">
        <f>AVERAGEIF($C$20:$C$66,$C10,D$20:D$66)</f>
        <v>0</v>
      </c>
      <c r="E10" s="125">
        <f>AVERAGEIF($C$20:$C$66, $C10, $E$20:$E$66)</f>
        <v>0</v>
      </c>
      <c r="U10" s="27"/>
      <c r="V10" s="7" t="str">
        <f t="shared" ref="V10:V18" si="4">C10</f>
        <v xml:space="preserve">Garage Income </v>
      </c>
      <c r="W10" s="126">
        <f>SUMIF($C$20:$C$66,$C10,W$20:W$66)</f>
        <v>0</v>
      </c>
      <c r="X10" s="126">
        <f>SUMIF($C$20:$C$66,$C10,X$20:X$66)</f>
        <v>0</v>
      </c>
      <c r="Y10" s="126">
        <f>SUMIF($C$20:$C$66,$C10,Y$20:Y$66)</f>
        <v>0</v>
      </c>
      <c r="Z10" s="126">
        <f>SUMIF($C$20:$C$66,$C10,Z$20:Z$66)</f>
        <v>0</v>
      </c>
      <c r="AA10" s="126">
        <f>SUMIF($C$20:$C$66,$C10,AA$20:AA$66)</f>
        <v>0</v>
      </c>
      <c r="AB10" s="126">
        <f>SUMIF($C$20:$C$66,$C10,AB$20:AB$66)</f>
        <v>0</v>
      </c>
      <c r="AC10" s="126">
        <f>SUMIF($C$20:$C$66,$C10,AC$20:AC$66)</f>
        <v>0</v>
      </c>
      <c r="AD10" s="126">
        <f>SUMIF($C$20:$C$66,$C10,AD$20:AD$66)</f>
        <v>0</v>
      </c>
      <c r="AE10" s="126">
        <f>SUMIF($C$20:$C$66,$C10,AE$20:AE$66)</f>
        <v>0</v>
      </c>
      <c r="AF10" s="126">
        <f>SUMIF($C$20:$C$66,$C10,AF$20:AF$66)</f>
        <v>0</v>
      </c>
      <c r="AG10" s="126">
        <f>SUMIF($C$20:$C$66,$C10,AG$20:AG$66)</f>
        <v>0</v>
      </c>
      <c r="AH10" s="126">
        <f>SUMIF($C$20:$C$66,$C10,AH$20:AH$66)</f>
        <v>0</v>
      </c>
      <c r="AI10" s="126">
        <f>SUMIF($C$20:$C$66,$C10,AI$20:AI$66)</f>
        <v>0</v>
      </c>
      <c r="AJ10" s="126">
        <f>SUMIF($C$20:$C$66,$C10,AJ$20:AJ$66)</f>
        <v>0</v>
      </c>
      <c r="AK10" s="126">
        <f>SUMIF($C$20:$C$66,$C10,AK$20:AK$66)</f>
        <v>0</v>
      </c>
      <c r="AL10" s="126">
        <f>SUMIF($C$20:$C$66,$C10,AL$20:AL$66)</f>
        <v>0</v>
      </c>
      <c r="AM10" s="126">
        <f>SUMIF($C$20:$C$66,$C10,AM$20:AM$66)</f>
        <v>0</v>
      </c>
      <c r="AN10" s="126">
        <f>SUMIF($C$20:$C$66,$C10,AN$20:AN$66)</f>
        <v>0</v>
      </c>
      <c r="AO10" s="126">
        <f>SUMIF($C$20:$C$66,$C10,AO$20:AO$66)</f>
        <v>0</v>
      </c>
      <c r="AP10" s="126">
        <f>SUMIF($C$20:$C$66,$C10,AP$20:AP$66)</f>
        <v>0</v>
      </c>
      <c r="AQ10" s="126">
        <f>SUMIF($C$20:$C$66,$C10,AQ$20:AQ$66)</f>
        <v>0</v>
      </c>
      <c r="AR10" s="126">
        <f>SUMIF($C$20:$C$66,$C10,AR$20:AR$66)</f>
        <v>0</v>
      </c>
      <c r="AS10" s="126">
        <f>SUMIF($C$20:$C$66,$C10,AS$20:AS$66)</f>
        <v>0</v>
      </c>
      <c r="AT10" s="126">
        <f>SUMIF($C$20:$C$66,$C10,AT$20:AT$66)</f>
        <v>0</v>
      </c>
      <c r="AU10" s="126">
        <f>SUMIF($C$20:$C$66,$C10,AU$20:AU$66)</f>
        <v>0</v>
      </c>
      <c r="AV10" s="126">
        <f>SUMIF($C$20:$C$66,$C10,AV$20:AV$66)</f>
        <v>0</v>
      </c>
      <c r="AW10" s="126">
        <f>SUMIF($C$20:$C$66,$C10,AW$20:AW$66)</f>
        <v>0</v>
      </c>
      <c r="AX10" s="126">
        <f>SUMIF($C$20:$C$66,$C10,AX$20:AX$66)</f>
        <v>0</v>
      </c>
      <c r="AY10" s="126">
        <f>SUMIF($C$20:$C$66,$C10,AY$20:AY$66)</f>
        <v>0</v>
      </c>
      <c r="AZ10" s="126">
        <f>SUMIF($C$20:$C$66,$C10,AZ$20:AZ$66)</f>
        <v>0</v>
      </c>
      <c r="BA10" s="126">
        <f>SUMIF($C$20:$C$66,$C10,BA$20:BA$66)</f>
        <v>0</v>
      </c>
      <c r="BB10" s="126">
        <f>SUMIF($C$20:$C$66,$C10,BB$20:BB$66)</f>
        <v>0</v>
      </c>
      <c r="BC10" s="126">
        <f>SUMIF($C$20:$C$66,$C10,BC$20:BC$66)</f>
        <v>0</v>
      </c>
      <c r="BD10" s="126">
        <f>SUMIF($C$20:$C$66,$C10,BD$20:BD$66)</f>
        <v>0</v>
      </c>
      <c r="BE10" s="126">
        <f>SUMIF($C$20:$C$66,$C10,BE$20:BE$66)</f>
        <v>0</v>
      </c>
      <c r="BF10" s="126">
        <f>SUMIF($C$20:$C$66,$C10,BF$20:BF$66)</f>
        <v>0</v>
      </c>
      <c r="BG10" s="126">
        <f>SUMIF($C$20:$C$66,$C10,BG$20:BG$66)</f>
        <v>0</v>
      </c>
      <c r="BH10" s="126">
        <f>SUMIF($C$20:$C$66,$C10,BH$20:BH$66)</f>
        <v>0</v>
      </c>
      <c r="BI10" s="126">
        <f>SUMIF($C$20:$C$66,$C10,BI$20:BI$66)</f>
        <v>0</v>
      </c>
      <c r="BJ10" s="126">
        <f>SUMIF($C$20:$C$66,$C10,BJ$20:BJ$66)</f>
        <v>0</v>
      </c>
      <c r="BK10" s="126">
        <f>SUMIF($C$20:$C$66,$C10,BK$20:BK$66)</f>
        <v>0</v>
      </c>
      <c r="BL10" s="126">
        <f>SUMIF($C$20:$C$66,$C10,BL$20:BL$66)</f>
        <v>0</v>
      </c>
      <c r="BM10" s="126">
        <f>SUMIF($C$20:$C$66,$C10,BM$20:BM$66)</f>
        <v>0</v>
      </c>
      <c r="BN10" s="126">
        <f>SUMIF($C$20:$C$66,$C10,BN$20:BN$66)</f>
        <v>0</v>
      </c>
      <c r="BO10" s="126">
        <f>SUMIF($C$20:$C$66,$C10,BO$20:BO$66)</f>
        <v>0</v>
      </c>
      <c r="BP10" s="126">
        <f>SUMIF($C$20:$C$66,$C10,BP$20:BP$66)</f>
        <v>0</v>
      </c>
      <c r="BQ10" s="126">
        <f>SUMIF($C$20:$C$66,$C10,BQ$20:BQ$66)</f>
        <v>0</v>
      </c>
      <c r="BR10" s="126">
        <f>SUMIF($C$20:$C$66,$C10,BR$20:BR$66)</f>
        <v>0</v>
      </c>
      <c r="BS10" s="126">
        <f>SUMIF($C$20:$C$66,$C10,BS$20:BS$66)</f>
        <v>0</v>
      </c>
      <c r="BT10" s="126">
        <f>SUMIF($C$20:$C$66,$C10,BT$20:BT$66)</f>
        <v>0</v>
      </c>
      <c r="BU10" s="126">
        <f>SUMIF($C$20:$C$66,$C10,BU$20:BU$66)</f>
        <v>0</v>
      </c>
      <c r="BV10" s="126">
        <f>SUMIF($C$20:$C$66,$C10,BV$20:BV$66)</f>
        <v>0</v>
      </c>
      <c r="BW10" s="126">
        <f>SUMIF($C$20:$C$66,$C10,BW$20:BW$66)</f>
        <v>0</v>
      </c>
      <c r="BX10" s="126">
        <f>SUMIF($C$20:$C$66,$C10,BX$20:BX$66)</f>
        <v>0</v>
      </c>
      <c r="BY10" s="126">
        <f>SUMIF($C$20:$C$66,$C10,BY$20:BY$66)</f>
        <v>0</v>
      </c>
      <c r="BZ10" s="126">
        <f>SUMIF($C$20:$C$66,$C10,BZ$20:BZ$66)</f>
        <v>0</v>
      </c>
      <c r="CA10" s="126">
        <f>SUMIF($C$20:$C$66,$C10,CA$20:CA$66)</f>
        <v>0</v>
      </c>
      <c r="CB10" s="126">
        <f>SUMIF($C$20:$C$66,$C10,CB$20:CB$66)</f>
        <v>0</v>
      </c>
      <c r="CC10" s="126">
        <f>SUMIF($C$20:$C$66,$C10,CC$20:CC$66)</f>
        <v>0</v>
      </c>
      <c r="CD10" s="126">
        <f>SUMIF($C$20:$C$66,$C10,CD$20:CD$66)</f>
        <v>0</v>
      </c>
      <c r="CE10" s="126">
        <f>SUMIF($C$20:$C$66,$C10,CE$20:CE$66)</f>
        <v>0</v>
      </c>
      <c r="CF10" s="126">
        <f>SUMIF($C$20:$C$66,$C10,CF$20:CF$66)</f>
        <v>0</v>
      </c>
      <c r="CG10" s="126">
        <f>SUMIF($C$20:$C$66,$C10,CG$20:CG$66)</f>
        <v>0</v>
      </c>
      <c r="CH10" s="126">
        <f>SUMIF($C$20:$C$66,$C10,CH$20:CH$66)</f>
        <v>0</v>
      </c>
      <c r="CI10" s="126">
        <f>SUMIF($C$20:$C$66,$C10,CI$20:CI$66)</f>
        <v>0</v>
      </c>
      <c r="CJ10" s="126">
        <f>SUMIF($C$20:$C$66,$C10,CJ$20:CJ$66)</f>
        <v>0</v>
      </c>
      <c r="CK10" s="126">
        <f>SUMIF($C$20:$C$66,$C10,CK$20:CK$66)</f>
        <v>0</v>
      </c>
      <c r="CL10" s="126">
        <f>SUMIF($C$20:$C$66,$C10,CL$20:CL$66)</f>
        <v>0</v>
      </c>
      <c r="CM10" s="126">
        <f>SUMIF($C$20:$C$66,$C10,CM$20:CM$66)</f>
        <v>0</v>
      </c>
      <c r="CN10" s="126">
        <f>SUMIF($C$20:$C$66,$C10,CN$20:CN$66)</f>
        <v>0</v>
      </c>
      <c r="CO10" s="126">
        <f>SUMIF($C$20:$C$66,$C10,CO$20:CO$66)</f>
        <v>0</v>
      </c>
      <c r="CP10" s="126">
        <f>SUMIF($C$20:$C$66,$C10,CP$20:CP$66)</f>
        <v>0</v>
      </c>
      <c r="CQ10" s="126">
        <f>SUMIF($C$20:$C$66,$C10,CQ$20:CQ$66)</f>
        <v>0</v>
      </c>
      <c r="CR10" s="126">
        <f>SUMIF($C$20:$C$66,$C10,CR$20:CR$66)</f>
        <v>0</v>
      </c>
      <c r="CS10" s="126">
        <f>SUMIF($C$20:$C$66,$C10,CS$20:CS$66)</f>
        <v>0</v>
      </c>
      <c r="CT10" s="126">
        <f>SUMIF($C$20:$C$66,$C10,CT$20:CT$66)</f>
        <v>0</v>
      </c>
      <c r="CU10" s="126">
        <f>SUMIF($C$20:$C$66,$C10,CU$20:CU$66)</f>
        <v>0</v>
      </c>
      <c r="CV10" s="126">
        <f>SUMIF($C$20:$C$66,$C10,CV$20:CV$66)</f>
        <v>0</v>
      </c>
      <c r="CW10" s="126">
        <f>SUMIF($C$20:$C$66,$C10,CW$20:CW$66)</f>
        <v>0</v>
      </c>
      <c r="CX10" s="126">
        <f>SUMIF($C$20:$C$66,$C10,CX$20:CX$66)</f>
        <v>0</v>
      </c>
      <c r="CY10" s="126">
        <f>SUMIF($C$20:$C$66,$C10,CY$20:CY$66)</f>
        <v>0</v>
      </c>
      <c r="CZ10" s="126">
        <f>SUMIF($C$20:$C$66,$C10,CZ$20:CZ$66)</f>
        <v>0</v>
      </c>
      <c r="DA10" s="126">
        <f>SUMIF($C$20:$C$66,$C10,DA$20:DA$66)</f>
        <v>0</v>
      </c>
      <c r="DB10" s="126">
        <f>SUMIF($C$20:$C$66,$C10,DB$20:DB$66)</f>
        <v>0</v>
      </c>
      <c r="DC10" s="126">
        <f>SUMIF($C$20:$C$66,$C10,DC$20:DC$66)</f>
        <v>0</v>
      </c>
      <c r="DD10" s="126">
        <f>SUMIF($C$20:$C$66,$C10,DD$20:DD$66)</f>
        <v>0</v>
      </c>
      <c r="DE10" s="126">
        <f>SUMIF($C$20:$C$66,$C10,DE$20:DE$66)</f>
        <v>0</v>
      </c>
      <c r="DF10" s="126">
        <f>SUMIF($C$20:$C$66,$C10,DF$20:DF$66)</f>
        <v>0</v>
      </c>
      <c r="DG10" s="126">
        <f>SUMIF($C$20:$C$66,$C10,DG$20:DG$66)</f>
        <v>0</v>
      </c>
      <c r="DH10" s="126">
        <f>SUMIF($C$20:$C$66,$C10,DH$20:DH$66)</f>
        <v>0</v>
      </c>
      <c r="DI10" s="126">
        <f>SUMIF($C$20:$C$66,$C10,DI$20:DI$66)</f>
        <v>0</v>
      </c>
      <c r="DJ10" s="126">
        <f>SUMIF($C$20:$C$66,$C10,DJ$20:DJ$66)</f>
        <v>0</v>
      </c>
      <c r="DK10" s="126">
        <f>SUMIF($C$20:$C$66,$C10,DK$20:DK$66)</f>
        <v>0</v>
      </c>
      <c r="DL10" s="126">
        <f>SUMIF($C$20:$C$66,$C10,DL$20:DL$66)</f>
        <v>0</v>
      </c>
      <c r="DM10" s="126">
        <f>SUMIF($C$20:$C$66,$C10,DM$20:DM$66)</f>
        <v>0</v>
      </c>
      <c r="DN10" s="126">
        <f>SUMIF($C$20:$C$66,$C10,DN$20:DN$66)</f>
        <v>0</v>
      </c>
      <c r="DO10" s="126">
        <f>SUMIF($C$20:$C$66,$C10,DO$20:DO$66)</f>
        <v>0</v>
      </c>
      <c r="DP10" s="126">
        <f>SUMIF($C$20:$C$66,$C10,DP$20:DP$66)</f>
        <v>0</v>
      </c>
      <c r="DQ10" s="126">
        <f>SUMIF($C$20:$C$66,$C10,DQ$20:DQ$66)</f>
        <v>0</v>
      </c>
      <c r="DR10" s="126">
        <f>SUMIF($C$20:$C$66,$C10,DR$20:DR$66)</f>
        <v>0</v>
      </c>
      <c r="DS10" s="126">
        <f>SUMIF($C$20:$C$66,$C10,DS$20:DS$66)</f>
        <v>0</v>
      </c>
      <c r="DT10" s="126">
        <f>SUMIF($C$20:$C$66,$C10,DT$20:DT$66)</f>
        <v>0</v>
      </c>
      <c r="DU10" s="126">
        <f>SUMIF($C$20:$C$66,$C10,DU$20:DU$66)</f>
        <v>0</v>
      </c>
      <c r="DV10" s="126">
        <f>SUMIF($C$20:$C$66,$C10,DV$20:DV$66)</f>
        <v>0</v>
      </c>
      <c r="DW10" s="126">
        <f>SUMIF($C$20:$C$66,$C10,DW$20:DW$66)</f>
        <v>0</v>
      </c>
      <c r="DX10" s="126">
        <f>SUMIF($C$20:$C$66,$C10,DX$20:DX$66)</f>
        <v>0</v>
      </c>
      <c r="DY10" s="126">
        <f>SUMIF($C$20:$C$66,$C10,DY$20:DY$66)</f>
        <v>0</v>
      </c>
      <c r="DZ10" s="126">
        <f>SUMIF($C$20:$C$66,$C10,DZ$20:DZ$66)</f>
        <v>0</v>
      </c>
      <c r="EA10" s="126">
        <f>SUMIF($C$20:$C$66,$C10,EA$20:EA$66)</f>
        <v>0</v>
      </c>
      <c r="EB10" s="126">
        <f>SUMIF($C$20:$C$66,$C10,EB$20:EB$66)</f>
        <v>0</v>
      </c>
      <c r="EC10" s="126">
        <f>SUMIF($C$20:$C$66,$C10,EC$20:EC$66)</f>
        <v>0</v>
      </c>
      <c r="ED10" s="126">
        <f>SUMIF($C$20:$C$66,$C10,ED$20:ED$66)</f>
        <v>0</v>
      </c>
      <c r="EE10" s="126">
        <f>SUMIF($C$20:$C$66,$C10,EE$20:EE$66)</f>
        <v>0</v>
      </c>
      <c r="EF10" s="126">
        <f>SUMIF($C$20:$C$66,$C10,EF$20:EF$66)</f>
        <v>0</v>
      </c>
      <c r="EG10" s="126">
        <f>SUMIF($C$20:$C$66,$C10,EG$20:EG$66)</f>
        <v>0</v>
      </c>
      <c r="EH10" s="126">
        <f>SUMIF($C$20:$C$66,$C10,EH$20:EH$66)</f>
        <v>0</v>
      </c>
      <c r="EI10" s="126">
        <f>SUMIF($C$20:$C$66,$C10,EI$20:EI$66)</f>
        <v>0</v>
      </c>
      <c r="EJ10" s="126">
        <f>SUMIF($C$20:$C$66,$C10,EJ$20:EJ$66)</f>
        <v>0</v>
      </c>
      <c r="EK10" s="126">
        <f>SUMIF($C$20:$C$66,$C10,EK$20:EK$66)</f>
        <v>0</v>
      </c>
      <c r="EL10" s="126">
        <f>SUMIF($C$20:$C$66,$C10,EL$20:EL$66)</f>
        <v>0</v>
      </c>
      <c r="EM10" s="27"/>
    </row>
    <row r="11" spans="1:143" ht="15.75" customHeight="1" x14ac:dyDescent="0.2">
      <c r="A11" s="123"/>
      <c r="B11" s="88">
        <f>SUMIF(C$20:C$65,C11,A$20:A$65)</f>
        <v>1</v>
      </c>
      <c r="C11" s="61" t="s">
        <v>164</v>
      </c>
      <c r="D11" s="124">
        <f>AVERAGEIF($C$20:$C$66,$C11,D$20:D$66)</f>
        <v>0</v>
      </c>
      <c r="E11" s="125">
        <f>AVERAGEIF($C$20:$C$66, $C11, $E$20:$E$66)</f>
        <v>0</v>
      </c>
      <c r="U11" s="27"/>
      <c r="V11" s="7" t="str">
        <f t="shared" si="4"/>
        <v xml:space="preserve">Storage Income </v>
      </c>
      <c r="W11" s="126">
        <f>SUMIF($C$20:$C$66,$C11,W$20:W$66)</f>
        <v>0</v>
      </c>
      <c r="X11" s="126">
        <f>SUMIF($C$20:$C$66,$C11,X$20:X$66)</f>
        <v>0</v>
      </c>
      <c r="Y11" s="126">
        <f>SUMIF($C$20:$C$66,$C11,Y$20:Y$66)</f>
        <v>0</v>
      </c>
      <c r="Z11" s="126">
        <f>SUMIF($C$20:$C$66,$C11,Z$20:Z$66)</f>
        <v>0</v>
      </c>
      <c r="AA11" s="126">
        <f>SUMIF($C$20:$C$66,$C11,AA$20:AA$66)</f>
        <v>0</v>
      </c>
      <c r="AB11" s="126">
        <f>SUMIF($C$20:$C$66,$C11,AB$20:AB$66)</f>
        <v>0</v>
      </c>
      <c r="AC11" s="126">
        <f>SUMIF($C$20:$C$66,$C11,AC$20:AC$66)</f>
        <v>0</v>
      </c>
      <c r="AD11" s="126">
        <f>SUMIF($C$20:$C$66,$C11,AD$20:AD$66)</f>
        <v>0</v>
      </c>
      <c r="AE11" s="126">
        <f>SUMIF($C$20:$C$66,$C11,AE$20:AE$66)</f>
        <v>0</v>
      </c>
      <c r="AF11" s="126">
        <f>SUMIF($C$20:$C$66,$C11,AF$20:AF$66)</f>
        <v>0</v>
      </c>
      <c r="AG11" s="126">
        <f>SUMIF($C$20:$C$66,$C11,AG$20:AG$66)</f>
        <v>0</v>
      </c>
      <c r="AH11" s="126">
        <f>SUMIF($C$20:$C$66,$C11,AH$20:AH$66)</f>
        <v>0</v>
      </c>
      <c r="AI11" s="126">
        <f>SUMIF($C$20:$C$66,$C11,AI$20:AI$66)</f>
        <v>0</v>
      </c>
      <c r="AJ11" s="126">
        <f>SUMIF($C$20:$C$66,$C11,AJ$20:AJ$66)</f>
        <v>0</v>
      </c>
      <c r="AK11" s="126">
        <f>SUMIF($C$20:$C$66,$C11,AK$20:AK$66)</f>
        <v>0</v>
      </c>
      <c r="AL11" s="126">
        <f>SUMIF($C$20:$C$66,$C11,AL$20:AL$66)</f>
        <v>0</v>
      </c>
      <c r="AM11" s="126">
        <f>SUMIF($C$20:$C$66,$C11,AM$20:AM$66)</f>
        <v>0</v>
      </c>
      <c r="AN11" s="126">
        <f>SUMIF($C$20:$C$66,$C11,AN$20:AN$66)</f>
        <v>0</v>
      </c>
      <c r="AO11" s="126">
        <f>SUMIF($C$20:$C$66,$C11,AO$20:AO$66)</f>
        <v>0</v>
      </c>
      <c r="AP11" s="126">
        <f>SUMIF($C$20:$C$66,$C11,AP$20:AP$66)</f>
        <v>0</v>
      </c>
      <c r="AQ11" s="126">
        <f>SUMIF($C$20:$C$66,$C11,AQ$20:AQ$66)</f>
        <v>0</v>
      </c>
      <c r="AR11" s="126">
        <f>SUMIF($C$20:$C$66,$C11,AR$20:AR$66)</f>
        <v>0</v>
      </c>
      <c r="AS11" s="126">
        <f>SUMIF($C$20:$C$66,$C11,AS$20:AS$66)</f>
        <v>0</v>
      </c>
      <c r="AT11" s="126">
        <f>SUMIF($C$20:$C$66,$C11,AT$20:AT$66)</f>
        <v>0</v>
      </c>
      <c r="AU11" s="126">
        <f>SUMIF($C$20:$C$66,$C11,AU$20:AU$66)</f>
        <v>0</v>
      </c>
      <c r="AV11" s="126">
        <f>SUMIF($C$20:$C$66,$C11,AV$20:AV$66)</f>
        <v>0</v>
      </c>
      <c r="AW11" s="126">
        <f>SUMIF($C$20:$C$66,$C11,AW$20:AW$66)</f>
        <v>0</v>
      </c>
      <c r="AX11" s="126">
        <f>SUMIF($C$20:$C$66,$C11,AX$20:AX$66)</f>
        <v>0</v>
      </c>
      <c r="AY11" s="126">
        <f>SUMIF($C$20:$C$66,$C11,AY$20:AY$66)</f>
        <v>0</v>
      </c>
      <c r="AZ11" s="126">
        <f>SUMIF($C$20:$C$66,$C11,AZ$20:AZ$66)</f>
        <v>0</v>
      </c>
      <c r="BA11" s="126">
        <f>SUMIF($C$20:$C$66,$C11,BA$20:BA$66)</f>
        <v>0</v>
      </c>
      <c r="BB11" s="126">
        <f>SUMIF($C$20:$C$66,$C11,BB$20:BB$66)</f>
        <v>0</v>
      </c>
      <c r="BC11" s="126">
        <f>SUMIF($C$20:$C$66,$C11,BC$20:BC$66)</f>
        <v>0</v>
      </c>
      <c r="BD11" s="126">
        <f>SUMIF($C$20:$C$66,$C11,BD$20:BD$66)</f>
        <v>0</v>
      </c>
      <c r="BE11" s="126">
        <f>SUMIF($C$20:$C$66,$C11,BE$20:BE$66)</f>
        <v>0</v>
      </c>
      <c r="BF11" s="126">
        <f>SUMIF($C$20:$C$66,$C11,BF$20:BF$66)</f>
        <v>0</v>
      </c>
      <c r="BG11" s="126">
        <f>SUMIF($C$20:$C$66,$C11,BG$20:BG$66)</f>
        <v>0</v>
      </c>
      <c r="BH11" s="126">
        <f>SUMIF($C$20:$C$66,$C11,BH$20:BH$66)</f>
        <v>0</v>
      </c>
      <c r="BI11" s="126">
        <f>SUMIF($C$20:$C$66,$C11,BI$20:BI$66)</f>
        <v>0</v>
      </c>
      <c r="BJ11" s="126">
        <f>SUMIF($C$20:$C$66,$C11,BJ$20:BJ$66)</f>
        <v>0</v>
      </c>
      <c r="BK11" s="126">
        <f>SUMIF($C$20:$C$66,$C11,BK$20:BK$66)</f>
        <v>0</v>
      </c>
      <c r="BL11" s="126">
        <f>SUMIF($C$20:$C$66,$C11,BL$20:BL$66)</f>
        <v>0</v>
      </c>
      <c r="BM11" s="126">
        <f>SUMIF($C$20:$C$66,$C11,BM$20:BM$66)</f>
        <v>0</v>
      </c>
      <c r="BN11" s="126">
        <f>SUMIF($C$20:$C$66,$C11,BN$20:BN$66)</f>
        <v>0</v>
      </c>
      <c r="BO11" s="126">
        <f>SUMIF($C$20:$C$66,$C11,BO$20:BO$66)</f>
        <v>0</v>
      </c>
      <c r="BP11" s="126">
        <f>SUMIF($C$20:$C$66,$C11,BP$20:BP$66)</f>
        <v>0</v>
      </c>
      <c r="BQ11" s="126">
        <f>SUMIF($C$20:$C$66,$C11,BQ$20:BQ$66)</f>
        <v>0</v>
      </c>
      <c r="BR11" s="126">
        <f>SUMIF($C$20:$C$66,$C11,BR$20:BR$66)</f>
        <v>0</v>
      </c>
      <c r="BS11" s="126">
        <f>SUMIF($C$20:$C$66,$C11,BS$20:BS$66)</f>
        <v>0</v>
      </c>
      <c r="BT11" s="126">
        <f>SUMIF($C$20:$C$66,$C11,BT$20:BT$66)</f>
        <v>0</v>
      </c>
      <c r="BU11" s="126">
        <f>SUMIF($C$20:$C$66,$C11,BU$20:BU$66)</f>
        <v>0</v>
      </c>
      <c r="BV11" s="126">
        <f>SUMIF($C$20:$C$66,$C11,BV$20:BV$66)</f>
        <v>0</v>
      </c>
      <c r="BW11" s="126">
        <f>SUMIF($C$20:$C$66,$C11,BW$20:BW$66)</f>
        <v>0</v>
      </c>
      <c r="BX11" s="126">
        <f>SUMIF($C$20:$C$66,$C11,BX$20:BX$66)</f>
        <v>0</v>
      </c>
      <c r="BY11" s="126">
        <f>SUMIF($C$20:$C$66,$C11,BY$20:BY$66)</f>
        <v>0</v>
      </c>
      <c r="BZ11" s="126">
        <f>SUMIF($C$20:$C$66,$C11,BZ$20:BZ$66)</f>
        <v>0</v>
      </c>
      <c r="CA11" s="126">
        <f>SUMIF($C$20:$C$66,$C11,CA$20:CA$66)</f>
        <v>0</v>
      </c>
      <c r="CB11" s="126">
        <f>SUMIF($C$20:$C$66,$C11,CB$20:CB$66)</f>
        <v>0</v>
      </c>
      <c r="CC11" s="126">
        <f>SUMIF($C$20:$C$66,$C11,CC$20:CC$66)</f>
        <v>0</v>
      </c>
      <c r="CD11" s="126">
        <f>SUMIF($C$20:$C$66,$C11,CD$20:CD$66)</f>
        <v>0</v>
      </c>
      <c r="CE11" s="126">
        <f>SUMIF($C$20:$C$66,$C11,CE$20:CE$66)</f>
        <v>0</v>
      </c>
      <c r="CF11" s="126">
        <f>SUMIF($C$20:$C$66,$C11,CF$20:CF$66)</f>
        <v>0</v>
      </c>
      <c r="CG11" s="126">
        <f>SUMIF($C$20:$C$66,$C11,CG$20:CG$66)</f>
        <v>0</v>
      </c>
      <c r="CH11" s="126">
        <f>SUMIF($C$20:$C$66,$C11,CH$20:CH$66)</f>
        <v>0</v>
      </c>
      <c r="CI11" s="126">
        <f>SUMIF($C$20:$C$66,$C11,CI$20:CI$66)</f>
        <v>0</v>
      </c>
      <c r="CJ11" s="126">
        <f>SUMIF($C$20:$C$66,$C11,CJ$20:CJ$66)</f>
        <v>0</v>
      </c>
      <c r="CK11" s="126">
        <f>SUMIF($C$20:$C$66,$C11,CK$20:CK$66)</f>
        <v>0</v>
      </c>
      <c r="CL11" s="126">
        <f>SUMIF($C$20:$C$66,$C11,CL$20:CL$66)</f>
        <v>0</v>
      </c>
      <c r="CM11" s="126">
        <f>SUMIF($C$20:$C$66,$C11,CM$20:CM$66)</f>
        <v>0</v>
      </c>
      <c r="CN11" s="126">
        <f>SUMIF($C$20:$C$66,$C11,CN$20:CN$66)</f>
        <v>0</v>
      </c>
      <c r="CO11" s="126">
        <f>SUMIF($C$20:$C$66,$C11,CO$20:CO$66)</f>
        <v>0</v>
      </c>
      <c r="CP11" s="126">
        <f>SUMIF($C$20:$C$66,$C11,CP$20:CP$66)</f>
        <v>0</v>
      </c>
      <c r="CQ11" s="126">
        <f>SUMIF($C$20:$C$66,$C11,CQ$20:CQ$66)</f>
        <v>0</v>
      </c>
      <c r="CR11" s="126">
        <f>SUMIF($C$20:$C$66,$C11,CR$20:CR$66)</f>
        <v>0</v>
      </c>
      <c r="CS11" s="126">
        <f>SUMIF($C$20:$C$66,$C11,CS$20:CS$66)</f>
        <v>0</v>
      </c>
      <c r="CT11" s="126">
        <f>SUMIF($C$20:$C$66,$C11,CT$20:CT$66)</f>
        <v>0</v>
      </c>
      <c r="CU11" s="126">
        <f>SUMIF($C$20:$C$66,$C11,CU$20:CU$66)</f>
        <v>0</v>
      </c>
      <c r="CV11" s="126">
        <f>SUMIF($C$20:$C$66,$C11,CV$20:CV$66)</f>
        <v>0</v>
      </c>
      <c r="CW11" s="126">
        <f>SUMIF($C$20:$C$66,$C11,CW$20:CW$66)</f>
        <v>0</v>
      </c>
      <c r="CX11" s="126">
        <f>SUMIF($C$20:$C$66,$C11,CX$20:CX$66)</f>
        <v>0</v>
      </c>
      <c r="CY11" s="126">
        <f>SUMIF($C$20:$C$66,$C11,CY$20:CY$66)</f>
        <v>0</v>
      </c>
      <c r="CZ11" s="126">
        <f>SUMIF($C$20:$C$66,$C11,CZ$20:CZ$66)</f>
        <v>0</v>
      </c>
      <c r="DA11" s="126">
        <f>SUMIF($C$20:$C$66,$C11,DA$20:DA$66)</f>
        <v>0</v>
      </c>
      <c r="DB11" s="126">
        <f>SUMIF($C$20:$C$66,$C11,DB$20:DB$66)</f>
        <v>0</v>
      </c>
      <c r="DC11" s="126">
        <f>SUMIF($C$20:$C$66,$C11,DC$20:DC$66)</f>
        <v>0</v>
      </c>
      <c r="DD11" s="126">
        <f>SUMIF($C$20:$C$66,$C11,DD$20:DD$66)</f>
        <v>0</v>
      </c>
      <c r="DE11" s="126">
        <f>SUMIF($C$20:$C$66,$C11,DE$20:DE$66)</f>
        <v>0</v>
      </c>
      <c r="DF11" s="126">
        <f>SUMIF($C$20:$C$66,$C11,DF$20:DF$66)</f>
        <v>0</v>
      </c>
      <c r="DG11" s="126">
        <f>SUMIF($C$20:$C$66,$C11,DG$20:DG$66)</f>
        <v>0</v>
      </c>
      <c r="DH11" s="126">
        <f>SUMIF($C$20:$C$66,$C11,DH$20:DH$66)</f>
        <v>0</v>
      </c>
      <c r="DI11" s="126">
        <f>SUMIF($C$20:$C$66,$C11,DI$20:DI$66)</f>
        <v>0</v>
      </c>
      <c r="DJ11" s="126">
        <f>SUMIF($C$20:$C$66,$C11,DJ$20:DJ$66)</f>
        <v>0</v>
      </c>
      <c r="DK11" s="126">
        <f>SUMIF($C$20:$C$66,$C11,DK$20:DK$66)</f>
        <v>0</v>
      </c>
      <c r="DL11" s="126">
        <f>SUMIF($C$20:$C$66,$C11,DL$20:DL$66)</f>
        <v>0</v>
      </c>
      <c r="DM11" s="126">
        <f>SUMIF($C$20:$C$66,$C11,DM$20:DM$66)</f>
        <v>0</v>
      </c>
      <c r="DN11" s="126">
        <f>SUMIF($C$20:$C$66,$C11,DN$20:DN$66)</f>
        <v>0</v>
      </c>
      <c r="DO11" s="126">
        <f>SUMIF($C$20:$C$66,$C11,DO$20:DO$66)</f>
        <v>0</v>
      </c>
      <c r="DP11" s="126">
        <f>SUMIF($C$20:$C$66,$C11,DP$20:DP$66)</f>
        <v>0</v>
      </c>
      <c r="DQ11" s="126">
        <f>SUMIF($C$20:$C$66,$C11,DQ$20:DQ$66)</f>
        <v>0</v>
      </c>
      <c r="DR11" s="126">
        <f>SUMIF($C$20:$C$66,$C11,DR$20:DR$66)</f>
        <v>0</v>
      </c>
      <c r="DS11" s="126">
        <f>SUMIF($C$20:$C$66,$C11,DS$20:DS$66)</f>
        <v>0</v>
      </c>
      <c r="DT11" s="126">
        <f>SUMIF($C$20:$C$66,$C11,DT$20:DT$66)</f>
        <v>0</v>
      </c>
      <c r="DU11" s="126">
        <f>SUMIF($C$20:$C$66,$C11,DU$20:DU$66)</f>
        <v>0</v>
      </c>
      <c r="DV11" s="126">
        <f>SUMIF($C$20:$C$66,$C11,DV$20:DV$66)</f>
        <v>0</v>
      </c>
      <c r="DW11" s="126">
        <f>SUMIF($C$20:$C$66,$C11,DW$20:DW$66)</f>
        <v>0</v>
      </c>
      <c r="DX11" s="126">
        <f>SUMIF($C$20:$C$66,$C11,DX$20:DX$66)</f>
        <v>0</v>
      </c>
      <c r="DY11" s="126">
        <f>SUMIF($C$20:$C$66,$C11,DY$20:DY$66)</f>
        <v>0</v>
      </c>
      <c r="DZ11" s="126">
        <f>SUMIF($C$20:$C$66,$C11,DZ$20:DZ$66)</f>
        <v>0</v>
      </c>
      <c r="EA11" s="126">
        <f>SUMIF($C$20:$C$66,$C11,EA$20:EA$66)</f>
        <v>0</v>
      </c>
      <c r="EB11" s="126">
        <f>SUMIF($C$20:$C$66,$C11,EB$20:EB$66)</f>
        <v>0</v>
      </c>
      <c r="EC11" s="126">
        <f>SUMIF($C$20:$C$66,$C11,EC$20:EC$66)</f>
        <v>0</v>
      </c>
      <c r="ED11" s="126">
        <f>SUMIF($C$20:$C$66,$C11,ED$20:ED$66)</f>
        <v>0</v>
      </c>
      <c r="EE11" s="126">
        <f>SUMIF($C$20:$C$66,$C11,EE$20:EE$66)</f>
        <v>0</v>
      </c>
      <c r="EF11" s="126">
        <f>SUMIF($C$20:$C$66,$C11,EF$20:EF$66)</f>
        <v>0</v>
      </c>
      <c r="EG11" s="126">
        <f>SUMIF($C$20:$C$66,$C11,EG$20:EG$66)</f>
        <v>0</v>
      </c>
      <c r="EH11" s="126">
        <f>SUMIF($C$20:$C$66,$C11,EH$20:EH$66)</f>
        <v>0</v>
      </c>
      <c r="EI11" s="126">
        <f>SUMIF($C$20:$C$66,$C11,EI$20:EI$66)</f>
        <v>0</v>
      </c>
      <c r="EJ11" s="126">
        <f>SUMIF($C$20:$C$66,$C11,EJ$20:EJ$66)</f>
        <v>0</v>
      </c>
      <c r="EK11" s="126">
        <f>SUMIF($C$20:$C$66,$C11,EK$20:EK$66)</f>
        <v>0</v>
      </c>
      <c r="EL11" s="126">
        <f>SUMIF($C$20:$C$66,$C11,EL$20:EL$66)</f>
        <v>0</v>
      </c>
      <c r="EM11" s="27"/>
    </row>
    <row r="12" spans="1:143" ht="15.75" customHeight="1" x14ac:dyDescent="0.2">
      <c r="A12" s="123"/>
      <c r="B12" s="88">
        <f>SUMIF(C$20:C$65,C12,A$20:A$65)</f>
        <v>1</v>
      </c>
      <c r="C12" s="61" t="s">
        <v>165</v>
      </c>
      <c r="D12" s="124">
        <f>AVERAGEIF($C$20:$C$66,$C12,D$20:D$66)</f>
        <v>0</v>
      </c>
      <c r="E12" s="125">
        <f>AVERAGEIF($C$20:$C$66, $C12, $E$20:$E$66)</f>
        <v>0</v>
      </c>
      <c r="U12" s="27"/>
      <c r="V12" s="7" t="str">
        <f t="shared" si="4"/>
        <v xml:space="preserve">Pet Fees </v>
      </c>
      <c r="W12" s="126">
        <f>SUMIF($C$20:$C$66,$C12,W$20:W$66)</f>
        <v>0</v>
      </c>
      <c r="X12" s="126">
        <f>SUMIF($C$20:$C$66,$C12,X$20:X$66)</f>
        <v>0</v>
      </c>
      <c r="Y12" s="126">
        <f>SUMIF($C$20:$C$66,$C12,Y$20:Y$66)</f>
        <v>0</v>
      </c>
      <c r="Z12" s="126">
        <f>SUMIF($C$20:$C$66,$C12,Z$20:Z$66)</f>
        <v>0</v>
      </c>
      <c r="AA12" s="126">
        <f>SUMIF($C$20:$C$66,$C12,AA$20:AA$66)</f>
        <v>0</v>
      </c>
      <c r="AB12" s="126">
        <f>SUMIF($C$20:$C$66,$C12,AB$20:AB$66)</f>
        <v>0</v>
      </c>
      <c r="AC12" s="126">
        <f>SUMIF($C$20:$C$66,$C12,AC$20:AC$66)</f>
        <v>0</v>
      </c>
      <c r="AD12" s="126">
        <f>SUMIF($C$20:$C$66,$C12,AD$20:AD$66)</f>
        <v>0</v>
      </c>
      <c r="AE12" s="126">
        <f>SUMIF($C$20:$C$66,$C12,AE$20:AE$66)</f>
        <v>0</v>
      </c>
      <c r="AF12" s="126">
        <f>SUMIF($C$20:$C$66,$C12,AF$20:AF$66)</f>
        <v>0</v>
      </c>
      <c r="AG12" s="126">
        <f>SUMIF($C$20:$C$66,$C12,AG$20:AG$66)</f>
        <v>0</v>
      </c>
      <c r="AH12" s="126">
        <f>SUMIF($C$20:$C$66,$C12,AH$20:AH$66)</f>
        <v>0</v>
      </c>
      <c r="AI12" s="126">
        <f>SUMIF($C$20:$C$66,$C12,AI$20:AI$66)</f>
        <v>0</v>
      </c>
      <c r="AJ12" s="126">
        <f>SUMIF($C$20:$C$66,$C12,AJ$20:AJ$66)</f>
        <v>0</v>
      </c>
      <c r="AK12" s="126">
        <f>SUMIF($C$20:$C$66,$C12,AK$20:AK$66)</f>
        <v>0</v>
      </c>
      <c r="AL12" s="126">
        <f>SUMIF($C$20:$C$66,$C12,AL$20:AL$66)</f>
        <v>0</v>
      </c>
      <c r="AM12" s="126">
        <f>SUMIF($C$20:$C$66,$C12,AM$20:AM$66)</f>
        <v>0</v>
      </c>
      <c r="AN12" s="126">
        <f>SUMIF($C$20:$C$66,$C12,AN$20:AN$66)</f>
        <v>0</v>
      </c>
      <c r="AO12" s="126">
        <f>SUMIF($C$20:$C$66,$C12,AO$20:AO$66)</f>
        <v>0</v>
      </c>
      <c r="AP12" s="126">
        <f>SUMIF($C$20:$C$66,$C12,AP$20:AP$66)</f>
        <v>0</v>
      </c>
      <c r="AQ12" s="126">
        <f>SUMIF($C$20:$C$66,$C12,AQ$20:AQ$66)</f>
        <v>0</v>
      </c>
      <c r="AR12" s="126">
        <f>SUMIF($C$20:$C$66,$C12,AR$20:AR$66)</f>
        <v>0</v>
      </c>
      <c r="AS12" s="126">
        <f>SUMIF($C$20:$C$66,$C12,AS$20:AS$66)</f>
        <v>0</v>
      </c>
      <c r="AT12" s="126">
        <f>SUMIF($C$20:$C$66,$C12,AT$20:AT$66)</f>
        <v>0</v>
      </c>
      <c r="AU12" s="126">
        <f>SUMIF($C$20:$C$66,$C12,AU$20:AU$66)</f>
        <v>0</v>
      </c>
      <c r="AV12" s="126">
        <f>SUMIF($C$20:$C$66,$C12,AV$20:AV$66)</f>
        <v>0</v>
      </c>
      <c r="AW12" s="126">
        <f>SUMIF($C$20:$C$66,$C12,AW$20:AW$66)</f>
        <v>0</v>
      </c>
      <c r="AX12" s="126">
        <f>SUMIF($C$20:$C$66,$C12,AX$20:AX$66)</f>
        <v>0</v>
      </c>
      <c r="AY12" s="126">
        <f>SUMIF($C$20:$C$66,$C12,AY$20:AY$66)</f>
        <v>0</v>
      </c>
      <c r="AZ12" s="126">
        <f>SUMIF($C$20:$C$66,$C12,AZ$20:AZ$66)</f>
        <v>0</v>
      </c>
      <c r="BA12" s="126">
        <f>SUMIF($C$20:$C$66,$C12,BA$20:BA$66)</f>
        <v>0</v>
      </c>
      <c r="BB12" s="126">
        <f>SUMIF($C$20:$C$66,$C12,BB$20:BB$66)</f>
        <v>0</v>
      </c>
      <c r="BC12" s="126">
        <f>SUMIF($C$20:$C$66,$C12,BC$20:BC$66)</f>
        <v>0</v>
      </c>
      <c r="BD12" s="126">
        <f>SUMIF($C$20:$C$66,$C12,BD$20:BD$66)</f>
        <v>0</v>
      </c>
      <c r="BE12" s="126">
        <f>SUMIF($C$20:$C$66,$C12,BE$20:BE$66)</f>
        <v>0</v>
      </c>
      <c r="BF12" s="126">
        <f>SUMIF($C$20:$C$66,$C12,BF$20:BF$66)</f>
        <v>0</v>
      </c>
      <c r="BG12" s="126">
        <f>SUMIF($C$20:$C$66,$C12,BG$20:BG$66)</f>
        <v>0</v>
      </c>
      <c r="BH12" s="126">
        <f>SUMIF($C$20:$C$66,$C12,BH$20:BH$66)</f>
        <v>0</v>
      </c>
      <c r="BI12" s="126">
        <f>SUMIF($C$20:$C$66,$C12,BI$20:BI$66)</f>
        <v>0</v>
      </c>
      <c r="BJ12" s="126">
        <f>SUMIF($C$20:$C$66,$C12,BJ$20:BJ$66)</f>
        <v>0</v>
      </c>
      <c r="BK12" s="126">
        <f>SUMIF($C$20:$C$66,$C12,BK$20:BK$66)</f>
        <v>0</v>
      </c>
      <c r="BL12" s="126">
        <f>SUMIF($C$20:$C$66,$C12,BL$20:BL$66)</f>
        <v>0</v>
      </c>
      <c r="BM12" s="126">
        <f>SUMIF($C$20:$C$66,$C12,BM$20:BM$66)</f>
        <v>0</v>
      </c>
      <c r="BN12" s="126">
        <f>SUMIF($C$20:$C$66,$C12,BN$20:BN$66)</f>
        <v>0</v>
      </c>
      <c r="BO12" s="126">
        <f>SUMIF($C$20:$C$66,$C12,BO$20:BO$66)</f>
        <v>0</v>
      </c>
      <c r="BP12" s="126">
        <f>SUMIF($C$20:$C$66,$C12,BP$20:BP$66)</f>
        <v>0</v>
      </c>
      <c r="BQ12" s="126">
        <f>SUMIF($C$20:$C$66,$C12,BQ$20:BQ$66)</f>
        <v>0</v>
      </c>
      <c r="BR12" s="126">
        <f>SUMIF($C$20:$C$66,$C12,BR$20:BR$66)</f>
        <v>0</v>
      </c>
      <c r="BS12" s="126">
        <f>SUMIF($C$20:$C$66,$C12,BS$20:BS$66)</f>
        <v>0</v>
      </c>
      <c r="BT12" s="126">
        <f>SUMIF($C$20:$C$66,$C12,BT$20:BT$66)</f>
        <v>0</v>
      </c>
      <c r="BU12" s="126">
        <f>SUMIF($C$20:$C$66,$C12,BU$20:BU$66)</f>
        <v>0</v>
      </c>
      <c r="BV12" s="126">
        <f>SUMIF($C$20:$C$66,$C12,BV$20:BV$66)</f>
        <v>0</v>
      </c>
      <c r="BW12" s="126">
        <f>SUMIF($C$20:$C$66,$C12,BW$20:BW$66)</f>
        <v>0</v>
      </c>
      <c r="BX12" s="126">
        <f>SUMIF($C$20:$C$66,$C12,BX$20:BX$66)</f>
        <v>0</v>
      </c>
      <c r="BY12" s="126">
        <f>SUMIF($C$20:$C$66,$C12,BY$20:BY$66)</f>
        <v>0</v>
      </c>
      <c r="BZ12" s="126">
        <f>SUMIF($C$20:$C$66,$C12,BZ$20:BZ$66)</f>
        <v>0</v>
      </c>
      <c r="CA12" s="126">
        <f>SUMIF($C$20:$C$66,$C12,CA$20:CA$66)</f>
        <v>0</v>
      </c>
      <c r="CB12" s="126">
        <f>SUMIF($C$20:$C$66,$C12,CB$20:CB$66)</f>
        <v>0</v>
      </c>
      <c r="CC12" s="126">
        <f>SUMIF($C$20:$C$66,$C12,CC$20:CC$66)</f>
        <v>0</v>
      </c>
      <c r="CD12" s="126">
        <f>SUMIF($C$20:$C$66,$C12,CD$20:CD$66)</f>
        <v>0</v>
      </c>
      <c r="CE12" s="126">
        <f>SUMIF($C$20:$C$66,$C12,CE$20:CE$66)</f>
        <v>0</v>
      </c>
      <c r="CF12" s="126">
        <f>SUMIF($C$20:$C$66,$C12,CF$20:CF$66)</f>
        <v>0</v>
      </c>
      <c r="CG12" s="126">
        <f>SUMIF($C$20:$C$66,$C12,CG$20:CG$66)</f>
        <v>0</v>
      </c>
      <c r="CH12" s="126">
        <f>SUMIF($C$20:$C$66,$C12,CH$20:CH$66)</f>
        <v>0</v>
      </c>
      <c r="CI12" s="126">
        <f>SUMIF($C$20:$C$66,$C12,CI$20:CI$66)</f>
        <v>0</v>
      </c>
      <c r="CJ12" s="126">
        <f>SUMIF($C$20:$C$66,$C12,CJ$20:CJ$66)</f>
        <v>0</v>
      </c>
      <c r="CK12" s="126">
        <f>SUMIF($C$20:$C$66,$C12,CK$20:CK$66)</f>
        <v>0</v>
      </c>
      <c r="CL12" s="126">
        <f>SUMIF($C$20:$C$66,$C12,CL$20:CL$66)</f>
        <v>0</v>
      </c>
      <c r="CM12" s="126">
        <f>SUMIF($C$20:$C$66,$C12,CM$20:CM$66)</f>
        <v>0</v>
      </c>
      <c r="CN12" s="126">
        <f>SUMIF($C$20:$C$66,$C12,CN$20:CN$66)</f>
        <v>0</v>
      </c>
      <c r="CO12" s="126">
        <f>SUMIF($C$20:$C$66,$C12,CO$20:CO$66)</f>
        <v>0</v>
      </c>
      <c r="CP12" s="126">
        <f>SUMIF($C$20:$C$66,$C12,CP$20:CP$66)</f>
        <v>0</v>
      </c>
      <c r="CQ12" s="126">
        <f>SUMIF($C$20:$C$66,$C12,CQ$20:CQ$66)</f>
        <v>0</v>
      </c>
      <c r="CR12" s="126">
        <f>SUMIF($C$20:$C$66,$C12,CR$20:CR$66)</f>
        <v>0</v>
      </c>
      <c r="CS12" s="126">
        <f>SUMIF($C$20:$C$66,$C12,CS$20:CS$66)</f>
        <v>0</v>
      </c>
      <c r="CT12" s="126">
        <f>SUMIF($C$20:$C$66,$C12,CT$20:CT$66)</f>
        <v>0</v>
      </c>
      <c r="CU12" s="126">
        <f>SUMIF($C$20:$C$66,$C12,CU$20:CU$66)</f>
        <v>0</v>
      </c>
      <c r="CV12" s="126">
        <f>SUMIF($C$20:$C$66,$C12,CV$20:CV$66)</f>
        <v>0</v>
      </c>
      <c r="CW12" s="126">
        <f>SUMIF($C$20:$C$66,$C12,CW$20:CW$66)</f>
        <v>0</v>
      </c>
      <c r="CX12" s="126">
        <f>SUMIF($C$20:$C$66,$C12,CX$20:CX$66)</f>
        <v>0</v>
      </c>
      <c r="CY12" s="126">
        <f>SUMIF($C$20:$C$66,$C12,CY$20:CY$66)</f>
        <v>0</v>
      </c>
      <c r="CZ12" s="126">
        <f>SUMIF($C$20:$C$66,$C12,CZ$20:CZ$66)</f>
        <v>0</v>
      </c>
      <c r="DA12" s="126">
        <f>SUMIF($C$20:$C$66,$C12,DA$20:DA$66)</f>
        <v>0</v>
      </c>
      <c r="DB12" s="126">
        <f>SUMIF($C$20:$C$66,$C12,DB$20:DB$66)</f>
        <v>0</v>
      </c>
      <c r="DC12" s="126">
        <f>SUMIF($C$20:$C$66,$C12,DC$20:DC$66)</f>
        <v>0</v>
      </c>
      <c r="DD12" s="126">
        <f>SUMIF($C$20:$C$66,$C12,DD$20:DD$66)</f>
        <v>0</v>
      </c>
      <c r="DE12" s="126">
        <f>SUMIF($C$20:$C$66,$C12,DE$20:DE$66)</f>
        <v>0</v>
      </c>
      <c r="DF12" s="126">
        <f>SUMIF($C$20:$C$66,$C12,DF$20:DF$66)</f>
        <v>0</v>
      </c>
      <c r="DG12" s="126">
        <f>SUMIF($C$20:$C$66,$C12,DG$20:DG$66)</f>
        <v>0</v>
      </c>
      <c r="DH12" s="126">
        <f>SUMIF($C$20:$C$66,$C12,DH$20:DH$66)</f>
        <v>0</v>
      </c>
      <c r="DI12" s="126">
        <f>SUMIF($C$20:$C$66,$C12,DI$20:DI$66)</f>
        <v>0</v>
      </c>
      <c r="DJ12" s="126">
        <f>SUMIF($C$20:$C$66,$C12,DJ$20:DJ$66)</f>
        <v>0</v>
      </c>
      <c r="DK12" s="126">
        <f>SUMIF($C$20:$C$66,$C12,DK$20:DK$66)</f>
        <v>0</v>
      </c>
      <c r="DL12" s="126">
        <f>SUMIF($C$20:$C$66,$C12,DL$20:DL$66)</f>
        <v>0</v>
      </c>
      <c r="DM12" s="126">
        <f>SUMIF($C$20:$C$66,$C12,DM$20:DM$66)</f>
        <v>0</v>
      </c>
      <c r="DN12" s="126">
        <f>SUMIF($C$20:$C$66,$C12,DN$20:DN$66)</f>
        <v>0</v>
      </c>
      <c r="DO12" s="126">
        <f>SUMIF($C$20:$C$66,$C12,DO$20:DO$66)</f>
        <v>0</v>
      </c>
      <c r="DP12" s="126">
        <f>SUMIF($C$20:$C$66,$C12,DP$20:DP$66)</f>
        <v>0</v>
      </c>
      <c r="DQ12" s="126">
        <f>SUMIF($C$20:$C$66,$C12,DQ$20:DQ$66)</f>
        <v>0</v>
      </c>
      <c r="DR12" s="126">
        <f>SUMIF($C$20:$C$66,$C12,DR$20:DR$66)</f>
        <v>0</v>
      </c>
      <c r="DS12" s="126">
        <f>SUMIF($C$20:$C$66,$C12,DS$20:DS$66)</f>
        <v>0</v>
      </c>
      <c r="DT12" s="126">
        <f>SUMIF($C$20:$C$66,$C12,DT$20:DT$66)</f>
        <v>0</v>
      </c>
      <c r="DU12" s="126">
        <f>SUMIF($C$20:$C$66,$C12,DU$20:DU$66)</f>
        <v>0</v>
      </c>
      <c r="DV12" s="126">
        <f>SUMIF($C$20:$C$66,$C12,DV$20:DV$66)</f>
        <v>0</v>
      </c>
      <c r="DW12" s="126">
        <f>SUMIF($C$20:$C$66,$C12,DW$20:DW$66)</f>
        <v>0</v>
      </c>
      <c r="DX12" s="126">
        <f>SUMIF($C$20:$C$66,$C12,DX$20:DX$66)</f>
        <v>0</v>
      </c>
      <c r="DY12" s="126">
        <f>SUMIF($C$20:$C$66,$C12,DY$20:DY$66)</f>
        <v>0</v>
      </c>
      <c r="DZ12" s="126">
        <f>SUMIF($C$20:$C$66,$C12,DZ$20:DZ$66)</f>
        <v>0</v>
      </c>
      <c r="EA12" s="126">
        <f>SUMIF($C$20:$C$66,$C12,EA$20:EA$66)</f>
        <v>0</v>
      </c>
      <c r="EB12" s="126">
        <f>SUMIF($C$20:$C$66,$C12,EB$20:EB$66)</f>
        <v>0</v>
      </c>
      <c r="EC12" s="126">
        <f>SUMIF($C$20:$C$66,$C12,EC$20:EC$66)</f>
        <v>0</v>
      </c>
      <c r="ED12" s="126">
        <f>SUMIF($C$20:$C$66,$C12,ED$20:ED$66)</f>
        <v>0</v>
      </c>
      <c r="EE12" s="126">
        <f>SUMIF($C$20:$C$66,$C12,EE$20:EE$66)</f>
        <v>0</v>
      </c>
      <c r="EF12" s="126">
        <f>SUMIF($C$20:$C$66,$C12,EF$20:EF$66)</f>
        <v>0</v>
      </c>
      <c r="EG12" s="126">
        <f>SUMIF($C$20:$C$66,$C12,EG$20:EG$66)</f>
        <v>0</v>
      </c>
      <c r="EH12" s="126">
        <f>SUMIF($C$20:$C$66,$C12,EH$20:EH$66)</f>
        <v>0</v>
      </c>
      <c r="EI12" s="126">
        <f>SUMIF($C$20:$C$66,$C12,EI$20:EI$66)</f>
        <v>0</v>
      </c>
      <c r="EJ12" s="126">
        <f>SUMIF($C$20:$C$66,$C12,EJ$20:EJ$66)</f>
        <v>0</v>
      </c>
      <c r="EK12" s="126">
        <f>SUMIF($C$20:$C$66,$C12,EK$20:EK$66)</f>
        <v>0</v>
      </c>
      <c r="EL12" s="126">
        <f>SUMIF($C$20:$C$66,$C12,EL$20:EL$66)</f>
        <v>0</v>
      </c>
      <c r="EM12" s="27"/>
    </row>
    <row r="13" spans="1:143" ht="15.75" customHeight="1" x14ac:dyDescent="0.2">
      <c r="A13" s="123"/>
      <c r="B13" s="88">
        <f>SUMIF(C$20:C$65,C13,A$20:A$65)</f>
        <v>1</v>
      </c>
      <c r="C13" s="61" t="s">
        <v>166</v>
      </c>
      <c r="D13" s="124">
        <f>AVERAGEIF($C$20:$C$66,$C13,D$20:D$66)</f>
        <v>0</v>
      </c>
      <c r="E13" s="125">
        <f>AVERAGEIF($C$20:$C$66, $C13, $E$20:$E$66)</f>
        <v>0</v>
      </c>
      <c r="U13" s="27"/>
      <c r="V13" s="7" t="str">
        <f t="shared" si="4"/>
        <v xml:space="preserve">Early Termination Fees </v>
      </c>
      <c r="W13" s="126">
        <f>SUMIF($C$20:$C$66,$C13,W$20:W$66)</f>
        <v>0</v>
      </c>
      <c r="X13" s="126">
        <f>SUMIF($C$20:$C$66,$C13,X$20:X$66)</f>
        <v>0</v>
      </c>
      <c r="Y13" s="126">
        <f>SUMIF($C$20:$C$66,$C13,Y$20:Y$66)</f>
        <v>0</v>
      </c>
      <c r="Z13" s="126">
        <f>SUMIF($C$20:$C$66,$C13,Z$20:Z$66)</f>
        <v>0</v>
      </c>
      <c r="AA13" s="126">
        <f>SUMIF($C$20:$C$66,$C13,AA$20:AA$66)</f>
        <v>0</v>
      </c>
      <c r="AB13" s="126">
        <f>SUMIF($C$20:$C$66,$C13,AB$20:AB$66)</f>
        <v>0</v>
      </c>
      <c r="AC13" s="126">
        <f>SUMIF($C$20:$C$66,$C13,AC$20:AC$66)</f>
        <v>0</v>
      </c>
      <c r="AD13" s="126">
        <f>SUMIF($C$20:$C$66,$C13,AD$20:AD$66)</f>
        <v>0</v>
      </c>
      <c r="AE13" s="126">
        <f>SUMIF($C$20:$C$66,$C13,AE$20:AE$66)</f>
        <v>0</v>
      </c>
      <c r="AF13" s="126">
        <f>SUMIF($C$20:$C$66,$C13,AF$20:AF$66)</f>
        <v>0</v>
      </c>
      <c r="AG13" s="126">
        <f>SUMIF($C$20:$C$66,$C13,AG$20:AG$66)</f>
        <v>0</v>
      </c>
      <c r="AH13" s="126">
        <f>SUMIF($C$20:$C$66,$C13,AH$20:AH$66)</f>
        <v>0</v>
      </c>
      <c r="AI13" s="126">
        <f>SUMIF($C$20:$C$66,$C13,AI$20:AI$66)</f>
        <v>0</v>
      </c>
      <c r="AJ13" s="126">
        <f>SUMIF($C$20:$C$66,$C13,AJ$20:AJ$66)</f>
        <v>0</v>
      </c>
      <c r="AK13" s="126">
        <f>SUMIF($C$20:$C$66,$C13,AK$20:AK$66)</f>
        <v>0</v>
      </c>
      <c r="AL13" s="126">
        <f>SUMIF($C$20:$C$66,$C13,AL$20:AL$66)</f>
        <v>0</v>
      </c>
      <c r="AM13" s="126">
        <f>SUMIF($C$20:$C$66,$C13,AM$20:AM$66)</f>
        <v>0</v>
      </c>
      <c r="AN13" s="126">
        <f>SUMIF($C$20:$C$66,$C13,AN$20:AN$66)</f>
        <v>0</v>
      </c>
      <c r="AO13" s="126">
        <f>SUMIF($C$20:$C$66,$C13,AO$20:AO$66)</f>
        <v>0</v>
      </c>
      <c r="AP13" s="126">
        <f>SUMIF($C$20:$C$66,$C13,AP$20:AP$66)</f>
        <v>0</v>
      </c>
      <c r="AQ13" s="126">
        <f>SUMIF($C$20:$C$66,$C13,AQ$20:AQ$66)</f>
        <v>0</v>
      </c>
      <c r="AR13" s="126">
        <f>SUMIF($C$20:$C$66,$C13,AR$20:AR$66)</f>
        <v>0</v>
      </c>
      <c r="AS13" s="126">
        <f>SUMIF($C$20:$C$66,$C13,AS$20:AS$66)</f>
        <v>0</v>
      </c>
      <c r="AT13" s="126">
        <f>SUMIF($C$20:$C$66,$C13,AT$20:AT$66)</f>
        <v>0</v>
      </c>
      <c r="AU13" s="126">
        <f>SUMIF($C$20:$C$66,$C13,AU$20:AU$66)</f>
        <v>0</v>
      </c>
      <c r="AV13" s="126">
        <f>SUMIF($C$20:$C$66,$C13,AV$20:AV$66)</f>
        <v>0</v>
      </c>
      <c r="AW13" s="126">
        <f>SUMIF($C$20:$C$66,$C13,AW$20:AW$66)</f>
        <v>0</v>
      </c>
      <c r="AX13" s="126">
        <f>SUMIF($C$20:$C$66,$C13,AX$20:AX$66)</f>
        <v>0</v>
      </c>
      <c r="AY13" s="126">
        <f>SUMIF($C$20:$C$66,$C13,AY$20:AY$66)</f>
        <v>0</v>
      </c>
      <c r="AZ13" s="126">
        <f>SUMIF($C$20:$C$66,$C13,AZ$20:AZ$66)</f>
        <v>0</v>
      </c>
      <c r="BA13" s="126">
        <f>SUMIF($C$20:$C$66,$C13,BA$20:BA$66)</f>
        <v>0</v>
      </c>
      <c r="BB13" s="126">
        <f>SUMIF($C$20:$C$66,$C13,BB$20:BB$66)</f>
        <v>0</v>
      </c>
      <c r="BC13" s="126">
        <f>SUMIF($C$20:$C$66,$C13,BC$20:BC$66)</f>
        <v>0</v>
      </c>
      <c r="BD13" s="126">
        <f>SUMIF($C$20:$C$66,$C13,BD$20:BD$66)</f>
        <v>0</v>
      </c>
      <c r="BE13" s="126">
        <f>SUMIF($C$20:$C$66,$C13,BE$20:BE$66)</f>
        <v>0</v>
      </c>
      <c r="BF13" s="126">
        <f>SUMIF($C$20:$C$66,$C13,BF$20:BF$66)</f>
        <v>0</v>
      </c>
      <c r="BG13" s="126">
        <f>SUMIF($C$20:$C$66,$C13,BG$20:BG$66)</f>
        <v>0</v>
      </c>
      <c r="BH13" s="126">
        <f>SUMIF($C$20:$C$66,$C13,BH$20:BH$66)</f>
        <v>0</v>
      </c>
      <c r="BI13" s="126">
        <f>SUMIF($C$20:$C$66,$C13,BI$20:BI$66)</f>
        <v>0</v>
      </c>
      <c r="BJ13" s="126">
        <f>SUMIF($C$20:$C$66,$C13,BJ$20:BJ$66)</f>
        <v>0</v>
      </c>
      <c r="BK13" s="126">
        <f>SUMIF($C$20:$C$66,$C13,BK$20:BK$66)</f>
        <v>0</v>
      </c>
      <c r="BL13" s="126">
        <f>SUMIF($C$20:$C$66,$C13,BL$20:BL$66)</f>
        <v>0</v>
      </c>
      <c r="BM13" s="126">
        <f>SUMIF($C$20:$C$66,$C13,BM$20:BM$66)</f>
        <v>0</v>
      </c>
      <c r="BN13" s="126">
        <f>SUMIF($C$20:$C$66,$C13,BN$20:BN$66)</f>
        <v>0</v>
      </c>
      <c r="BO13" s="126">
        <f>SUMIF($C$20:$C$66,$C13,BO$20:BO$66)</f>
        <v>0</v>
      </c>
      <c r="BP13" s="126">
        <f>SUMIF($C$20:$C$66,$C13,BP$20:BP$66)</f>
        <v>0</v>
      </c>
      <c r="BQ13" s="126">
        <f>SUMIF($C$20:$C$66,$C13,BQ$20:BQ$66)</f>
        <v>0</v>
      </c>
      <c r="BR13" s="126">
        <f>SUMIF($C$20:$C$66,$C13,BR$20:BR$66)</f>
        <v>0</v>
      </c>
      <c r="BS13" s="126">
        <f>SUMIF($C$20:$C$66,$C13,BS$20:BS$66)</f>
        <v>0</v>
      </c>
      <c r="BT13" s="126">
        <f>SUMIF($C$20:$C$66,$C13,BT$20:BT$66)</f>
        <v>0</v>
      </c>
      <c r="BU13" s="126">
        <f>SUMIF($C$20:$C$66,$C13,BU$20:BU$66)</f>
        <v>0</v>
      </c>
      <c r="BV13" s="126">
        <f>SUMIF($C$20:$C$66,$C13,BV$20:BV$66)</f>
        <v>0</v>
      </c>
      <c r="BW13" s="126">
        <f>SUMIF($C$20:$C$66,$C13,BW$20:BW$66)</f>
        <v>0</v>
      </c>
      <c r="BX13" s="126">
        <f>SUMIF($C$20:$C$66,$C13,BX$20:BX$66)</f>
        <v>0</v>
      </c>
      <c r="BY13" s="126">
        <f>SUMIF($C$20:$C$66,$C13,BY$20:BY$66)</f>
        <v>0</v>
      </c>
      <c r="BZ13" s="126">
        <f>SUMIF($C$20:$C$66,$C13,BZ$20:BZ$66)</f>
        <v>0</v>
      </c>
      <c r="CA13" s="126">
        <f>SUMIF($C$20:$C$66,$C13,CA$20:CA$66)</f>
        <v>0</v>
      </c>
      <c r="CB13" s="126">
        <f>SUMIF($C$20:$C$66,$C13,CB$20:CB$66)</f>
        <v>0</v>
      </c>
      <c r="CC13" s="126">
        <f>SUMIF($C$20:$C$66,$C13,CC$20:CC$66)</f>
        <v>0</v>
      </c>
      <c r="CD13" s="126">
        <f>SUMIF($C$20:$C$66,$C13,CD$20:CD$66)</f>
        <v>0</v>
      </c>
      <c r="CE13" s="126">
        <f>SUMIF($C$20:$C$66,$C13,CE$20:CE$66)</f>
        <v>0</v>
      </c>
      <c r="CF13" s="126">
        <f>SUMIF($C$20:$C$66,$C13,CF$20:CF$66)</f>
        <v>0</v>
      </c>
      <c r="CG13" s="126">
        <f>SUMIF($C$20:$C$66,$C13,CG$20:CG$66)</f>
        <v>0</v>
      </c>
      <c r="CH13" s="126">
        <f>SUMIF($C$20:$C$66,$C13,CH$20:CH$66)</f>
        <v>0</v>
      </c>
      <c r="CI13" s="126">
        <f>SUMIF($C$20:$C$66,$C13,CI$20:CI$66)</f>
        <v>0</v>
      </c>
      <c r="CJ13" s="126">
        <f>SUMIF($C$20:$C$66,$C13,CJ$20:CJ$66)</f>
        <v>0</v>
      </c>
      <c r="CK13" s="126">
        <f>SUMIF($C$20:$C$66,$C13,CK$20:CK$66)</f>
        <v>0</v>
      </c>
      <c r="CL13" s="126">
        <f>SUMIF($C$20:$C$66,$C13,CL$20:CL$66)</f>
        <v>0</v>
      </c>
      <c r="CM13" s="126">
        <f>SUMIF($C$20:$C$66,$C13,CM$20:CM$66)</f>
        <v>0</v>
      </c>
      <c r="CN13" s="126">
        <f>SUMIF($C$20:$C$66,$C13,CN$20:CN$66)</f>
        <v>0</v>
      </c>
      <c r="CO13" s="126">
        <f>SUMIF($C$20:$C$66,$C13,CO$20:CO$66)</f>
        <v>0</v>
      </c>
      <c r="CP13" s="126">
        <f>SUMIF($C$20:$C$66,$C13,CP$20:CP$66)</f>
        <v>0</v>
      </c>
      <c r="CQ13" s="126">
        <f>SUMIF($C$20:$C$66,$C13,CQ$20:CQ$66)</f>
        <v>0</v>
      </c>
      <c r="CR13" s="126">
        <f>SUMIF($C$20:$C$66,$C13,CR$20:CR$66)</f>
        <v>0</v>
      </c>
      <c r="CS13" s="126">
        <f>SUMIF($C$20:$C$66,$C13,CS$20:CS$66)</f>
        <v>0</v>
      </c>
      <c r="CT13" s="126">
        <f>SUMIF($C$20:$C$66,$C13,CT$20:CT$66)</f>
        <v>0</v>
      </c>
      <c r="CU13" s="126">
        <f>SUMIF($C$20:$C$66,$C13,CU$20:CU$66)</f>
        <v>0</v>
      </c>
      <c r="CV13" s="126">
        <f>SUMIF($C$20:$C$66,$C13,CV$20:CV$66)</f>
        <v>0</v>
      </c>
      <c r="CW13" s="126">
        <f>SUMIF($C$20:$C$66,$C13,CW$20:CW$66)</f>
        <v>0</v>
      </c>
      <c r="CX13" s="126">
        <f>SUMIF($C$20:$C$66,$C13,CX$20:CX$66)</f>
        <v>0</v>
      </c>
      <c r="CY13" s="126">
        <f>SUMIF($C$20:$C$66,$C13,CY$20:CY$66)</f>
        <v>0</v>
      </c>
      <c r="CZ13" s="126">
        <f>SUMIF($C$20:$C$66,$C13,CZ$20:CZ$66)</f>
        <v>0</v>
      </c>
      <c r="DA13" s="126">
        <f>SUMIF($C$20:$C$66,$C13,DA$20:DA$66)</f>
        <v>0</v>
      </c>
      <c r="DB13" s="126">
        <f>SUMIF($C$20:$C$66,$C13,DB$20:DB$66)</f>
        <v>0</v>
      </c>
      <c r="DC13" s="126">
        <f>SUMIF($C$20:$C$66,$C13,DC$20:DC$66)</f>
        <v>0</v>
      </c>
      <c r="DD13" s="126">
        <f>SUMIF($C$20:$C$66,$C13,DD$20:DD$66)</f>
        <v>0</v>
      </c>
      <c r="DE13" s="126">
        <f>SUMIF($C$20:$C$66,$C13,DE$20:DE$66)</f>
        <v>0</v>
      </c>
      <c r="DF13" s="126">
        <f>SUMIF($C$20:$C$66,$C13,DF$20:DF$66)</f>
        <v>0</v>
      </c>
      <c r="DG13" s="126">
        <f>SUMIF($C$20:$C$66,$C13,DG$20:DG$66)</f>
        <v>0</v>
      </c>
      <c r="DH13" s="126">
        <f>SUMIF($C$20:$C$66,$C13,DH$20:DH$66)</f>
        <v>0</v>
      </c>
      <c r="DI13" s="126">
        <f>SUMIF($C$20:$C$66,$C13,DI$20:DI$66)</f>
        <v>0</v>
      </c>
      <c r="DJ13" s="126">
        <f>SUMIF($C$20:$C$66,$C13,DJ$20:DJ$66)</f>
        <v>0</v>
      </c>
      <c r="DK13" s="126">
        <f>SUMIF($C$20:$C$66,$C13,DK$20:DK$66)</f>
        <v>0</v>
      </c>
      <c r="DL13" s="126">
        <f>SUMIF($C$20:$C$66,$C13,DL$20:DL$66)</f>
        <v>0</v>
      </c>
      <c r="DM13" s="126">
        <f>SUMIF($C$20:$C$66,$C13,DM$20:DM$66)</f>
        <v>0</v>
      </c>
      <c r="DN13" s="126">
        <f>SUMIF($C$20:$C$66,$C13,DN$20:DN$66)</f>
        <v>0</v>
      </c>
      <c r="DO13" s="126">
        <f>SUMIF($C$20:$C$66,$C13,DO$20:DO$66)</f>
        <v>0</v>
      </c>
      <c r="DP13" s="126">
        <f>SUMIF($C$20:$C$66,$C13,DP$20:DP$66)</f>
        <v>0</v>
      </c>
      <c r="DQ13" s="126">
        <f>SUMIF($C$20:$C$66,$C13,DQ$20:DQ$66)</f>
        <v>0</v>
      </c>
      <c r="DR13" s="126">
        <f>SUMIF($C$20:$C$66,$C13,DR$20:DR$66)</f>
        <v>0</v>
      </c>
      <c r="DS13" s="126">
        <f>SUMIF($C$20:$C$66,$C13,DS$20:DS$66)</f>
        <v>0</v>
      </c>
      <c r="DT13" s="126">
        <f>SUMIF($C$20:$C$66,$C13,DT$20:DT$66)</f>
        <v>0</v>
      </c>
      <c r="DU13" s="126">
        <f>SUMIF($C$20:$C$66,$C13,DU$20:DU$66)</f>
        <v>0</v>
      </c>
      <c r="DV13" s="126">
        <f>SUMIF($C$20:$C$66,$C13,DV$20:DV$66)</f>
        <v>0</v>
      </c>
      <c r="DW13" s="126">
        <f>SUMIF($C$20:$C$66,$C13,DW$20:DW$66)</f>
        <v>0</v>
      </c>
      <c r="DX13" s="126">
        <f>SUMIF($C$20:$C$66,$C13,DX$20:DX$66)</f>
        <v>0</v>
      </c>
      <c r="DY13" s="126">
        <f>SUMIF($C$20:$C$66,$C13,DY$20:DY$66)</f>
        <v>0</v>
      </c>
      <c r="DZ13" s="126">
        <f>SUMIF($C$20:$C$66,$C13,DZ$20:DZ$66)</f>
        <v>0</v>
      </c>
      <c r="EA13" s="126">
        <f>SUMIF($C$20:$C$66,$C13,EA$20:EA$66)</f>
        <v>0</v>
      </c>
      <c r="EB13" s="126">
        <f>SUMIF($C$20:$C$66,$C13,EB$20:EB$66)</f>
        <v>0</v>
      </c>
      <c r="EC13" s="126">
        <f>SUMIF($C$20:$C$66,$C13,EC$20:EC$66)</f>
        <v>0</v>
      </c>
      <c r="ED13" s="126">
        <f>SUMIF($C$20:$C$66,$C13,ED$20:ED$66)</f>
        <v>0</v>
      </c>
      <c r="EE13" s="126">
        <f>SUMIF($C$20:$C$66,$C13,EE$20:EE$66)</f>
        <v>0</v>
      </c>
      <c r="EF13" s="126">
        <f>SUMIF($C$20:$C$66,$C13,EF$20:EF$66)</f>
        <v>0</v>
      </c>
      <c r="EG13" s="126">
        <f>SUMIF($C$20:$C$66,$C13,EG$20:EG$66)</f>
        <v>0</v>
      </c>
      <c r="EH13" s="126">
        <f>SUMIF($C$20:$C$66,$C13,EH$20:EH$66)</f>
        <v>0</v>
      </c>
      <c r="EI13" s="126">
        <f>SUMIF($C$20:$C$66,$C13,EI$20:EI$66)</f>
        <v>0</v>
      </c>
      <c r="EJ13" s="126">
        <f>SUMIF($C$20:$C$66,$C13,EJ$20:EJ$66)</f>
        <v>0</v>
      </c>
      <c r="EK13" s="126">
        <f>SUMIF($C$20:$C$66,$C13,EK$20:EK$66)</f>
        <v>0</v>
      </c>
      <c r="EL13" s="126">
        <f>SUMIF($C$20:$C$66,$C13,EL$20:EL$66)</f>
        <v>0</v>
      </c>
      <c r="EM13" s="27"/>
    </row>
    <row r="14" spans="1:143" ht="15.75" customHeight="1" x14ac:dyDescent="0.2">
      <c r="A14" s="123"/>
      <c r="B14" s="88">
        <f>SUMIF(C$20:C$65,C14,A$20:A$65)</f>
        <v>1</v>
      </c>
      <c r="C14" s="61" t="s">
        <v>135</v>
      </c>
      <c r="D14" s="124">
        <f>AVERAGEIF($C$20:$C$66,$C14,D$20:D$66)</f>
        <v>0</v>
      </c>
      <c r="E14" s="125">
        <f>AVERAGEIF($C$20:$C$66, $C14, $E$20:$E$66)</f>
        <v>0</v>
      </c>
      <c r="U14" s="27"/>
      <c r="V14" s="7" t="str">
        <f t="shared" si="4"/>
        <v xml:space="preserve">Application Fees </v>
      </c>
      <c r="W14" s="126">
        <f>SUMIF($C$20:$C$66,$C14,W$20:W$66)</f>
        <v>0</v>
      </c>
      <c r="X14" s="126">
        <f>SUMIF($C$20:$C$66,$C14,X$20:X$66)</f>
        <v>0</v>
      </c>
      <c r="Y14" s="126">
        <f>SUMIF($C$20:$C$66,$C14,Y$20:Y$66)</f>
        <v>0</v>
      </c>
      <c r="Z14" s="126">
        <f>SUMIF($C$20:$C$66,$C14,Z$20:Z$66)</f>
        <v>0</v>
      </c>
      <c r="AA14" s="126">
        <f>SUMIF($C$20:$C$66,$C14,AA$20:AA$66)</f>
        <v>0</v>
      </c>
      <c r="AB14" s="126">
        <f>SUMIF($C$20:$C$66,$C14,AB$20:AB$66)</f>
        <v>0</v>
      </c>
      <c r="AC14" s="126">
        <f>SUMIF($C$20:$C$66,$C14,AC$20:AC$66)</f>
        <v>0</v>
      </c>
      <c r="AD14" s="126">
        <f>SUMIF($C$20:$C$66,$C14,AD$20:AD$66)</f>
        <v>0</v>
      </c>
      <c r="AE14" s="126">
        <f>SUMIF($C$20:$C$66,$C14,AE$20:AE$66)</f>
        <v>0</v>
      </c>
      <c r="AF14" s="126">
        <f>SUMIF($C$20:$C$66,$C14,AF$20:AF$66)</f>
        <v>0</v>
      </c>
      <c r="AG14" s="126">
        <f>SUMIF($C$20:$C$66,$C14,AG$20:AG$66)</f>
        <v>0</v>
      </c>
      <c r="AH14" s="126">
        <f>SUMIF($C$20:$C$66,$C14,AH$20:AH$66)</f>
        <v>0</v>
      </c>
      <c r="AI14" s="126">
        <f>SUMIF($C$20:$C$66,$C14,AI$20:AI$66)</f>
        <v>0</v>
      </c>
      <c r="AJ14" s="126">
        <f>SUMIF($C$20:$C$66,$C14,AJ$20:AJ$66)</f>
        <v>0</v>
      </c>
      <c r="AK14" s="126">
        <f>SUMIF($C$20:$C$66,$C14,AK$20:AK$66)</f>
        <v>0</v>
      </c>
      <c r="AL14" s="126">
        <f>SUMIF($C$20:$C$66,$C14,AL$20:AL$66)</f>
        <v>0</v>
      </c>
      <c r="AM14" s="126">
        <f>SUMIF($C$20:$C$66,$C14,AM$20:AM$66)</f>
        <v>0</v>
      </c>
      <c r="AN14" s="126">
        <f>SUMIF($C$20:$C$66,$C14,AN$20:AN$66)</f>
        <v>0</v>
      </c>
      <c r="AO14" s="126">
        <f>SUMIF($C$20:$C$66,$C14,AO$20:AO$66)</f>
        <v>0</v>
      </c>
      <c r="AP14" s="126">
        <f>SUMIF($C$20:$C$66,$C14,AP$20:AP$66)</f>
        <v>0</v>
      </c>
      <c r="AQ14" s="126">
        <f>SUMIF($C$20:$C$66,$C14,AQ$20:AQ$66)</f>
        <v>0</v>
      </c>
      <c r="AR14" s="126">
        <f>SUMIF($C$20:$C$66,$C14,AR$20:AR$66)</f>
        <v>0</v>
      </c>
      <c r="AS14" s="126">
        <f>SUMIF($C$20:$C$66,$C14,AS$20:AS$66)</f>
        <v>0</v>
      </c>
      <c r="AT14" s="126">
        <f>SUMIF($C$20:$C$66,$C14,AT$20:AT$66)</f>
        <v>0</v>
      </c>
      <c r="AU14" s="126">
        <f>SUMIF($C$20:$C$66,$C14,AU$20:AU$66)</f>
        <v>0</v>
      </c>
      <c r="AV14" s="126">
        <f>SUMIF($C$20:$C$66,$C14,AV$20:AV$66)</f>
        <v>0</v>
      </c>
      <c r="AW14" s="126">
        <f>SUMIF($C$20:$C$66,$C14,AW$20:AW$66)</f>
        <v>0</v>
      </c>
      <c r="AX14" s="126">
        <f>SUMIF($C$20:$C$66,$C14,AX$20:AX$66)</f>
        <v>0</v>
      </c>
      <c r="AY14" s="126">
        <f>SUMIF($C$20:$C$66,$C14,AY$20:AY$66)</f>
        <v>0</v>
      </c>
      <c r="AZ14" s="126">
        <f>SUMIF($C$20:$C$66,$C14,AZ$20:AZ$66)</f>
        <v>0</v>
      </c>
      <c r="BA14" s="126">
        <f>SUMIF($C$20:$C$66,$C14,BA$20:BA$66)</f>
        <v>0</v>
      </c>
      <c r="BB14" s="126">
        <f>SUMIF($C$20:$C$66,$C14,BB$20:BB$66)</f>
        <v>0</v>
      </c>
      <c r="BC14" s="126">
        <f>SUMIF($C$20:$C$66,$C14,BC$20:BC$66)</f>
        <v>0</v>
      </c>
      <c r="BD14" s="126">
        <f>SUMIF($C$20:$C$66,$C14,BD$20:BD$66)</f>
        <v>0</v>
      </c>
      <c r="BE14" s="126">
        <f>SUMIF($C$20:$C$66,$C14,BE$20:BE$66)</f>
        <v>0</v>
      </c>
      <c r="BF14" s="126">
        <f>SUMIF($C$20:$C$66,$C14,BF$20:BF$66)</f>
        <v>0</v>
      </c>
      <c r="BG14" s="126">
        <f>SUMIF($C$20:$C$66,$C14,BG$20:BG$66)</f>
        <v>0</v>
      </c>
      <c r="BH14" s="126">
        <f>SUMIF($C$20:$C$66,$C14,BH$20:BH$66)</f>
        <v>0</v>
      </c>
      <c r="BI14" s="126">
        <f>SUMIF($C$20:$C$66,$C14,BI$20:BI$66)</f>
        <v>0</v>
      </c>
      <c r="BJ14" s="126">
        <f>SUMIF($C$20:$C$66,$C14,BJ$20:BJ$66)</f>
        <v>0</v>
      </c>
      <c r="BK14" s="126">
        <f>SUMIF($C$20:$C$66,$C14,BK$20:BK$66)</f>
        <v>0</v>
      </c>
      <c r="BL14" s="126">
        <f>SUMIF($C$20:$C$66,$C14,BL$20:BL$66)</f>
        <v>0</v>
      </c>
      <c r="BM14" s="126">
        <f>SUMIF($C$20:$C$66,$C14,BM$20:BM$66)</f>
        <v>0</v>
      </c>
      <c r="BN14" s="126">
        <f>SUMIF($C$20:$C$66,$C14,BN$20:BN$66)</f>
        <v>0</v>
      </c>
      <c r="BO14" s="126">
        <f>SUMIF($C$20:$C$66,$C14,BO$20:BO$66)</f>
        <v>0</v>
      </c>
      <c r="BP14" s="126">
        <f>SUMIF($C$20:$C$66,$C14,BP$20:BP$66)</f>
        <v>0</v>
      </c>
      <c r="BQ14" s="126">
        <f>SUMIF($C$20:$C$66,$C14,BQ$20:BQ$66)</f>
        <v>0</v>
      </c>
      <c r="BR14" s="126">
        <f>SUMIF($C$20:$C$66,$C14,BR$20:BR$66)</f>
        <v>0</v>
      </c>
      <c r="BS14" s="126">
        <f>SUMIF($C$20:$C$66,$C14,BS$20:BS$66)</f>
        <v>0</v>
      </c>
      <c r="BT14" s="126">
        <f>SUMIF($C$20:$C$66,$C14,BT$20:BT$66)</f>
        <v>0</v>
      </c>
      <c r="BU14" s="126">
        <f>SUMIF($C$20:$C$66,$C14,BU$20:BU$66)</f>
        <v>0</v>
      </c>
      <c r="BV14" s="126">
        <f>SUMIF($C$20:$C$66,$C14,BV$20:BV$66)</f>
        <v>0</v>
      </c>
      <c r="BW14" s="126">
        <f>SUMIF($C$20:$C$66,$C14,BW$20:BW$66)</f>
        <v>0</v>
      </c>
      <c r="BX14" s="126">
        <f>SUMIF($C$20:$C$66,$C14,BX$20:BX$66)</f>
        <v>0</v>
      </c>
      <c r="BY14" s="126">
        <f>SUMIF($C$20:$C$66,$C14,BY$20:BY$66)</f>
        <v>0</v>
      </c>
      <c r="BZ14" s="126">
        <f>SUMIF($C$20:$C$66,$C14,BZ$20:BZ$66)</f>
        <v>0</v>
      </c>
      <c r="CA14" s="126">
        <f>SUMIF($C$20:$C$66,$C14,CA$20:CA$66)</f>
        <v>0</v>
      </c>
      <c r="CB14" s="126">
        <f>SUMIF($C$20:$C$66,$C14,CB$20:CB$66)</f>
        <v>0</v>
      </c>
      <c r="CC14" s="126">
        <f>SUMIF($C$20:$C$66,$C14,CC$20:CC$66)</f>
        <v>0</v>
      </c>
      <c r="CD14" s="126">
        <f>SUMIF($C$20:$C$66,$C14,CD$20:CD$66)</f>
        <v>0</v>
      </c>
      <c r="CE14" s="126">
        <f>SUMIF($C$20:$C$66,$C14,CE$20:CE$66)</f>
        <v>0</v>
      </c>
      <c r="CF14" s="126">
        <f>SUMIF($C$20:$C$66,$C14,CF$20:CF$66)</f>
        <v>0</v>
      </c>
      <c r="CG14" s="126">
        <f>SUMIF($C$20:$C$66,$C14,CG$20:CG$66)</f>
        <v>0</v>
      </c>
      <c r="CH14" s="126">
        <f>SUMIF($C$20:$C$66,$C14,CH$20:CH$66)</f>
        <v>0</v>
      </c>
      <c r="CI14" s="126">
        <f>SUMIF($C$20:$C$66,$C14,CI$20:CI$66)</f>
        <v>0</v>
      </c>
      <c r="CJ14" s="126">
        <f>SUMIF($C$20:$C$66,$C14,CJ$20:CJ$66)</f>
        <v>0</v>
      </c>
      <c r="CK14" s="126">
        <f>SUMIF($C$20:$C$66,$C14,CK$20:CK$66)</f>
        <v>0</v>
      </c>
      <c r="CL14" s="126">
        <f>SUMIF($C$20:$C$66,$C14,CL$20:CL$66)</f>
        <v>0</v>
      </c>
      <c r="CM14" s="126">
        <f>SUMIF($C$20:$C$66,$C14,CM$20:CM$66)</f>
        <v>0</v>
      </c>
      <c r="CN14" s="126">
        <f>SUMIF($C$20:$C$66,$C14,CN$20:CN$66)</f>
        <v>0</v>
      </c>
      <c r="CO14" s="126">
        <f>SUMIF($C$20:$C$66,$C14,CO$20:CO$66)</f>
        <v>0</v>
      </c>
      <c r="CP14" s="126">
        <f>SUMIF($C$20:$C$66,$C14,CP$20:CP$66)</f>
        <v>0</v>
      </c>
      <c r="CQ14" s="126">
        <f>SUMIF($C$20:$C$66,$C14,CQ$20:CQ$66)</f>
        <v>0</v>
      </c>
      <c r="CR14" s="126">
        <f>SUMIF($C$20:$C$66,$C14,CR$20:CR$66)</f>
        <v>0</v>
      </c>
      <c r="CS14" s="126">
        <f>SUMIF($C$20:$C$66,$C14,CS$20:CS$66)</f>
        <v>0</v>
      </c>
      <c r="CT14" s="126">
        <f>SUMIF($C$20:$C$66,$C14,CT$20:CT$66)</f>
        <v>0</v>
      </c>
      <c r="CU14" s="126">
        <f>SUMIF($C$20:$C$66,$C14,CU$20:CU$66)</f>
        <v>0</v>
      </c>
      <c r="CV14" s="126">
        <f>SUMIF($C$20:$C$66,$C14,CV$20:CV$66)</f>
        <v>0</v>
      </c>
      <c r="CW14" s="126">
        <f>SUMIF($C$20:$C$66,$C14,CW$20:CW$66)</f>
        <v>0</v>
      </c>
      <c r="CX14" s="126">
        <f>SUMIF($C$20:$C$66,$C14,CX$20:CX$66)</f>
        <v>0</v>
      </c>
      <c r="CY14" s="126">
        <f>SUMIF($C$20:$C$66,$C14,CY$20:CY$66)</f>
        <v>0</v>
      </c>
      <c r="CZ14" s="126">
        <f>SUMIF($C$20:$C$66,$C14,CZ$20:CZ$66)</f>
        <v>0</v>
      </c>
      <c r="DA14" s="126">
        <f>SUMIF($C$20:$C$66,$C14,DA$20:DA$66)</f>
        <v>0</v>
      </c>
      <c r="DB14" s="126">
        <f>SUMIF($C$20:$C$66,$C14,DB$20:DB$66)</f>
        <v>0</v>
      </c>
      <c r="DC14" s="126">
        <f>SUMIF($C$20:$C$66,$C14,DC$20:DC$66)</f>
        <v>0</v>
      </c>
      <c r="DD14" s="126">
        <f>SUMIF($C$20:$C$66,$C14,DD$20:DD$66)</f>
        <v>0</v>
      </c>
      <c r="DE14" s="126">
        <f>SUMIF($C$20:$C$66,$C14,DE$20:DE$66)</f>
        <v>0</v>
      </c>
      <c r="DF14" s="126">
        <f>SUMIF($C$20:$C$66,$C14,DF$20:DF$66)</f>
        <v>0</v>
      </c>
      <c r="DG14" s="126">
        <f>SUMIF($C$20:$C$66,$C14,DG$20:DG$66)</f>
        <v>0</v>
      </c>
      <c r="DH14" s="126">
        <f>SUMIF($C$20:$C$66,$C14,DH$20:DH$66)</f>
        <v>0</v>
      </c>
      <c r="DI14" s="126">
        <f>SUMIF($C$20:$C$66,$C14,DI$20:DI$66)</f>
        <v>0</v>
      </c>
      <c r="DJ14" s="126">
        <f>SUMIF($C$20:$C$66,$C14,DJ$20:DJ$66)</f>
        <v>0</v>
      </c>
      <c r="DK14" s="126">
        <f>SUMIF($C$20:$C$66,$C14,DK$20:DK$66)</f>
        <v>0</v>
      </c>
      <c r="DL14" s="126">
        <f>SUMIF($C$20:$C$66,$C14,DL$20:DL$66)</f>
        <v>0</v>
      </c>
      <c r="DM14" s="126">
        <f>SUMIF($C$20:$C$66,$C14,DM$20:DM$66)</f>
        <v>0</v>
      </c>
      <c r="DN14" s="126">
        <f>SUMIF($C$20:$C$66,$C14,DN$20:DN$66)</f>
        <v>0</v>
      </c>
      <c r="DO14" s="126">
        <f>SUMIF($C$20:$C$66,$C14,DO$20:DO$66)</f>
        <v>0</v>
      </c>
      <c r="DP14" s="126">
        <f>SUMIF($C$20:$C$66,$C14,DP$20:DP$66)</f>
        <v>0</v>
      </c>
      <c r="DQ14" s="126">
        <f>SUMIF($C$20:$C$66,$C14,DQ$20:DQ$66)</f>
        <v>0</v>
      </c>
      <c r="DR14" s="126">
        <f>SUMIF($C$20:$C$66,$C14,DR$20:DR$66)</f>
        <v>0</v>
      </c>
      <c r="DS14" s="126">
        <f>SUMIF($C$20:$C$66,$C14,DS$20:DS$66)</f>
        <v>0</v>
      </c>
      <c r="DT14" s="126">
        <f>SUMIF($C$20:$C$66,$C14,DT$20:DT$66)</f>
        <v>0</v>
      </c>
      <c r="DU14" s="126">
        <f>SUMIF($C$20:$C$66,$C14,DU$20:DU$66)</f>
        <v>0</v>
      </c>
      <c r="DV14" s="126">
        <f>SUMIF($C$20:$C$66,$C14,DV$20:DV$66)</f>
        <v>0</v>
      </c>
      <c r="DW14" s="126">
        <f>SUMIF($C$20:$C$66,$C14,DW$20:DW$66)</f>
        <v>0</v>
      </c>
      <c r="DX14" s="126">
        <f>SUMIF($C$20:$C$66,$C14,DX$20:DX$66)</f>
        <v>0</v>
      </c>
      <c r="DY14" s="126">
        <f>SUMIF($C$20:$C$66,$C14,DY$20:DY$66)</f>
        <v>0</v>
      </c>
      <c r="DZ14" s="126">
        <f>SUMIF($C$20:$C$66,$C14,DZ$20:DZ$66)</f>
        <v>0</v>
      </c>
      <c r="EA14" s="126">
        <f>SUMIF($C$20:$C$66,$C14,EA$20:EA$66)</f>
        <v>0</v>
      </c>
      <c r="EB14" s="126">
        <f>SUMIF($C$20:$C$66,$C14,EB$20:EB$66)</f>
        <v>0</v>
      </c>
      <c r="EC14" s="126">
        <f>SUMIF($C$20:$C$66,$C14,EC$20:EC$66)</f>
        <v>0</v>
      </c>
      <c r="ED14" s="126">
        <f>SUMIF($C$20:$C$66,$C14,ED$20:ED$66)</f>
        <v>0</v>
      </c>
      <c r="EE14" s="126">
        <f>SUMIF($C$20:$C$66,$C14,EE$20:EE$66)</f>
        <v>0</v>
      </c>
      <c r="EF14" s="126">
        <f>SUMIF($C$20:$C$66,$C14,EF$20:EF$66)</f>
        <v>0</v>
      </c>
      <c r="EG14" s="126">
        <f>SUMIF($C$20:$C$66,$C14,EG$20:EG$66)</f>
        <v>0</v>
      </c>
      <c r="EH14" s="126">
        <f>SUMIF($C$20:$C$66,$C14,EH$20:EH$66)</f>
        <v>0</v>
      </c>
      <c r="EI14" s="126">
        <f>SUMIF($C$20:$C$66,$C14,EI$20:EI$66)</f>
        <v>0</v>
      </c>
      <c r="EJ14" s="126">
        <f>SUMIF($C$20:$C$66,$C14,EJ$20:EJ$66)</f>
        <v>0</v>
      </c>
      <c r="EK14" s="126">
        <f>SUMIF($C$20:$C$66,$C14,EK$20:EK$66)</f>
        <v>0</v>
      </c>
      <c r="EL14" s="126">
        <f>SUMIF($C$20:$C$66,$C14,EL$20:EL$66)</f>
        <v>0</v>
      </c>
      <c r="EM14" s="27"/>
    </row>
    <row r="15" spans="1:143" ht="15.75" customHeight="1" x14ac:dyDescent="0.2">
      <c r="A15" s="123"/>
      <c r="B15" s="88">
        <f>SUMIF(C$20:C$65,C15,A$20:A$65)</f>
        <v>1</v>
      </c>
      <c r="C15" s="61" t="s">
        <v>167</v>
      </c>
      <c r="D15" s="124">
        <f>AVERAGEIF($C$20:$C$66,$C15,D$20:D$66)</f>
        <v>0</v>
      </c>
      <c r="E15" s="125">
        <f>AVERAGEIF($C$20:$C$66, $C15, $E$20:$E$66)</f>
        <v>0</v>
      </c>
      <c r="U15" s="27"/>
      <c r="V15" s="7" t="str">
        <f t="shared" si="4"/>
        <v xml:space="preserve">Tenant Insurance </v>
      </c>
      <c r="W15" s="126">
        <f>SUMIF($C$20:$C$66,$C15,W$20:W$66)</f>
        <v>0</v>
      </c>
      <c r="X15" s="126">
        <f>SUMIF($C$20:$C$66,$C15,X$20:X$66)</f>
        <v>0</v>
      </c>
      <c r="Y15" s="126">
        <f>SUMIF($C$20:$C$66,$C15,Y$20:Y$66)</f>
        <v>0</v>
      </c>
      <c r="Z15" s="126">
        <f>SUMIF($C$20:$C$66,$C15,Z$20:Z$66)</f>
        <v>0</v>
      </c>
      <c r="AA15" s="126">
        <f>SUMIF($C$20:$C$66,$C15,AA$20:AA$66)</f>
        <v>0</v>
      </c>
      <c r="AB15" s="126">
        <f>SUMIF($C$20:$C$66,$C15,AB$20:AB$66)</f>
        <v>0</v>
      </c>
      <c r="AC15" s="126">
        <f>SUMIF($C$20:$C$66,$C15,AC$20:AC$66)</f>
        <v>0</v>
      </c>
      <c r="AD15" s="126">
        <f>SUMIF($C$20:$C$66,$C15,AD$20:AD$66)</f>
        <v>0</v>
      </c>
      <c r="AE15" s="126">
        <f>SUMIF($C$20:$C$66,$C15,AE$20:AE$66)</f>
        <v>0</v>
      </c>
      <c r="AF15" s="126">
        <f>SUMIF($C$20:$C$66,$C15,AF$20:AF$66)</f>
        <v>0</v>
      </c>
      <c r="AG15" s="126">
        <f>SUMIF($C$20:$C$66,$C15,AG$20:AG$66)</f>
        <v>0</v>
      </c>
      <c r="AH15" s="126">
        <f>SUMIF($C$20:$C$66,$C15,AH$20:AH$66)</f>
        <v>0</v>
      </c>
      <c r="AI15" s="126">
        <f>SUMIF($C$20:$C$66,$C15,AI$20:AI$66)</f>
        <v>0</v>
      </c>
      <c r="AJ15" s="126">
        <f>SUMIF($C$20:$C$66,$C15,AJ$20:AJ$66)</f>
        <v>0</v>
      </c>
      <c r="AK15" s="126">
        <f>SUMIF($C$20:$C$66,$C15,AK$20:AK$66)</f>
        <v>0</v>
      </c>
      <c r="AL15" s="126">
        <f>SUMIF($C$20:$C$66,$C15,AL$20:AL$66)</f>
        <v>0</v>
      </c>
      <c r="AM15" s="126">
        <f>SUMIF($C$20:$C$66,$C15,AM$20:AM$66)</f>
        <v>0</v>
      </c>
      <c r="AN15" s="126">
        <f>SUMIF($C$20:$C$66,$C15,AN$20:AN$66)</f>
        <v>0</v>
      </c>
      <c r="AO15" s="126">
        <f>SUMIF($C$20:$C$66,$C15,AO$20:AO$66)</f>
        <v>0</v>
      </c>
      <c r="AP15" s="126">
        <f>SUMIF($C$20:$C$66,$C15,AP$20:AP$66)</f>
        <v>0</v>
      </c>
      <c r="AQ15" s="126">
        <f>SUMIF($C$20:$C$66,$C15,AQ$20:AQ$66)</f>
        <v>0</v>
      </c>
      <c r="AR15" s="126">
        <f>SUMIF($C$20:$C$66,$C15,AR$20:AR$66)</f>
        <v>0</v>
      </c>
      <c r="AS15" s="126">
        <f>SUMIF($C$20:$C$66,$C15,AS$20:AS$66)</f>
        <v>0</v>
      </c>
      <c r="AT15" s="126">
        <f>SUMIF($C$20:$C$66,$C15,AT$20:AT$66)</f>
        <v>0</v>
      </c>
      <c r="AU15" s="126">
        <f>SUMIF($C$20:$C$66,$C15,AU$20:AU$66)</f>
        <v>0</v>
      </c>
      <c r="AV15" s="126">
        <f>SUMIF($C$20:$C$66,$C15,AV$20:AV$66)</f>
        <v>0</v>
      </c>
      <c r="AW15" s="126">
        <f>SUMIF($C$20:$C$66,$C15,AW$20:AW$66)</f>
        <v>0</v>
      </c>
      <c r="AX15" s="126">
        <f>SUMIF($C$20:$C$66,$C15,AX$20:AX$66)</f>
        <v>0</v>
      </c>
      <c r="AY15" s="126">
        <f>SUMIF($C$20:$C$66,$C15,AY$20:AY$66)</f>
        <v>0</v>
      </c>
      <c r="AZ15" s="126">
        <f>SUMIF($C$20:$C$66,$C15,AZ$20:AZ$66)</f>
        <v>0</v>
      </c>
      <c r="BA15" s="126">
        <f>SUMIF($C$20:$C$66,$C15,BA$20:BA$66)</f>
        <v>0</v>
      </c>
      <c r="BB15" s="126">
        <f>SUMIF($C$20:$C$66,$C15,BB$20:BB$66)</f>
        <v>0</v>
      </c>
      <c r="BC15" s="126">
        <f>SUMIF($C$20:$C$66,$C15,BC$20:BC$66)</f>
        <v>0</v>
      </c>
      <c r="BD15" s="126">
        <f>SUMIF($C$20:$C$66,$C15,BD$20:BD$66)</f>
        <v>0</v>
      </c>
      <c r="BE15" s="126">
        <f>SUMIF($C$20:$C$66,$C15,BE$20:BE$66)</f>
        <v>0</v>
      </c>
      <c r="BF15" s="126">
        <f>SUMIF($C$20:$C$66,$C15,BF$20:BF$66)</f>
        <v>0</v>
      </c>
      <c r="BG15" s="126">
        <f>SUMIF($C$20:$C$66,$C15,BG$20:BG$66)</f>
        <v>0</v>
      </c>
      <c r="BH15" s="126">
        <f>SUMIF($C$20:$C$66,$C15,BH$20:BH$66)</f>
        <v>0</v>
      </c>
      <c r="BI15" s="126">
        <f>SUMIF($C$20:$C$66,$C15,BI$20:BI$66)</f>
        <v>0</v>
      </c>
      <c r="BJ15" s="126">
        <f>SUMIF($C$20:$C$66,$C15,BJ$20:BJ$66)</f>
        <v>0</v>
      </c>
      <c r="BK15" s="126">
        <f>SUMIF($C$20:$C$66,$C15,BK$20:BK$66)</f>
        <v>0</v>
      </c>
      <c r="BL15" s="126">
        <f>SUMIF($C$20:$C$66,$C15,BL$20:BL$66)</f>
        <v>0</v>
      </c>
      <c r="BM15" s="126">
        <f>SUMIF($C$20:$C$66,$C15,BM$20:BM$66)</f>
        <v>0</v>
      </c>
      <c r="BN15" s="126">
        <f>SUMIF($C$20:$C$66,$C15,BN$20:BN$66)</f>
        <v>0</v>
      </c>
      <c r="BO15" s="126">
        <f>SUMIF($C$20:$C$66,$C15,BO$20:BO$66)</f>
        <v>0</v>
      </c>
      <c r="BP15" s="126">
        <f>SUMIF($C$20:$C$66,$C15,BP$20:BP$66)</f>
        <v>0</v>
      </c>
      <c r="BQ15" s="126">
        <f>SUMIF($C$20:$C$66,$C15,BQ$20:BQ$66)</f>
        <v>0</v>
      </c>
      <c r="BR15" s="126">
        <f>SUMIF($C$20:$C$66,$C15,BR$20:BR$66)</f>
        <v>0</v>
      </c>
      <c r="BS15" s="126">
        <f>SUMIF($C$20:$C$66,$C15,BS$20:BS$66)</f>
        <v>0</v>
      </c>
      <c r="BT15" s="126">
        <f>SUMIF($C$20:$C$66,$C15,BT$20:BT$66)</f>
        <v>0</v>
      </c>
      <c r="BU15" s="126">
        <f>SUMIF($C$20:$C$66,$C15,BU$20:BU$66)</f>
        <v>0</v>
      </c>
      <c r="BV15" s="126">
        <f>SUMIF($C$20:$C$66,$C15,BV$20:BV$66)</f>
        <v>0</v>
      </c>
      <c r="BW15" s="126">
        <f>SUMIF($C$20:$C$66,$C15,BW$20:BW$66)</f>
        <v>0</v>
      </c>
      <c r="BX15" s="126">
        <f>SUMIF($C$20:$C$66,$C15,BX$20:BX$66)</f>
        <v>0</v>
      </c>
      <c r="BY15" s="126">
        <f>SUMIF($C$20:$C$66,$C15,BY$20:BY$66)</f>
        <v>0</v>
      </c>
      <c r="BZ15" s="126">
        <f>SUMIF($C$20:$C$66,$C15,BZ$20:BZ$66)</f>
        <v>0</v>
      </c>
      <c r="CA15" s="126">
        <f>SUMIF($C$20:$C$66,$C15,CA$20:CA$66)</f>
        <v>0</v>
      </c>
      <c r="CB15" s="126">
        <f>SUMIF($C$20:$C$66,$C15,CB$20:CB$66)</f>
        <v>0</v>
      </c>
      <c r="CC15" s="126">
        <f>SUMIF($C$20:$C$66,$C15,CC$20:CC$66)</f>
        <v>0</v>
      </c>
      <c r="CD15" s="126">
        <f>SUMIF($C$20:$C$66,$C15,CD$20:CD$66)</f>
        <v>0</v>
      </c>
      <c r="CE15" s="126">
        <f>SUMIF($C$20:$C$66,$C15,CE$20:CE$66)</f>
        <v>0</v>
      </c>
      <c r="CF15" s="126">
        <f>SUMIF($C$20:$C$66,$C15,CF$20:CF$66)</f>
        <v>0</v>
      </c>
      <c r="CG15" s="126">
        <f>SUMIF($C$20:$C$66,$C15,CG$20:CG$66)</f>
        <v>0</v>
      </c>
      <c r="CH15" s="126">
        <f>SUMIF($C$20:$C$66,$C15,CH$20:CH$66)</f>
        <v>0</v>
      </c>
      <c r="CI15" s="126">
        <f>SUMIF($C$20:$C$66,$C15,CI$20:CI$66)</f>
        <v>0</v>
      </c>
      <c r="CJ15" s="126">
        <f>SUMIF($C$20:$C$66,$C15,CJ$20:CJ$66)</f>
        <v>0</v>
      </c>
      <c r="CK15" s="126">
        <f>SUMIF($C$20:$C$66,$C15,CK$20:CK$66)</f>
        <v>0</v>
      </c>
      <c r="CL15" s="126">
        <f>SUMIF($C$20:$C$66,$C15,CL$20:CL$66)</f>
        <v>0</v>
      </c>
      <c r="CM15" s="126">
        <f>SUMIF($C$20:$C$66,$C15,CM$20:CM$66)</f>
        <v>0</v>
      </c>
      <c r="CN15" s="126">
        <f>SUMIF($C$20:$C$66,$C15,CN$20:CN$66)</f>
        <v>0</v>
      </c>
      <c r="CO15" s="126">
        <f>SUMIF($C$20:$C$66,$C15,CO$20:CO$66)</f>
        <v>0</v>
      </c>
      <c r="CP15" s="126">
        <f>SUMIF($C$20:$C$66,$C15,CP$20:CP$66)</f>
        <v>0</v>
      </c>
      <c r="CQ15" s="126">
        <f>SUMIF($C$20:$C$66,$C15,CQ$20:CQ$66)</f>
        <v>0</v>
      </c>
      <c r="CR15" s="126">
        <f>SUMIF($C$20:$C$66,$C15,CR$20:CR$66)</f>
        <v>0</v>
      </c>
      <c r="CS15" s="126">
        <f>SUMIF($C$20:$C$66,$C15,CS$20:CS$66)</f>
        <v>0</v>
      </c>
      <c r="CT15" s="126">
        <f>SUMIF($C$20:$C$66,$C15,CT$20:CT$66)</f>
        <v>0</v>
      </c>
      <c r="CU15" s="126">
        <f>SUMIF($C$20:$C$66,$C15,CU$20:CU$66)</f>
        <v>0</v>
      </c>
      <c r="CV15" s="126">
        <f>SUMIF($C$20:$C$66,$C15,CV$20:CV$66)</f>
        <v>0</v>
      </c>
      <c r="CW15" s="126">
        <f>SUMIF($C$20:$C$66,$C15,CW$20:CW$66)</f>
        <v>0</v>
      </c>
      <c r="CX15" s="126">
        <f>SUMIF($C$20:$C$66,$C15,CX$20:CX$66)</f>
        <v>0</v>
      </c>
      <c r="CY15" s="126">
        <f>SUMIF($C$20:$C$66,$C15,CY$20:CY$66)</f>
        <v>0</v>
      </c>
      <c r="CZ15" s="126">
        <f>SUMIF($C$20:$C$66,$C15,CZ$20:CZ$66)</f>
        <v>0</v>
      </c>
      <c r="DA15" s="126">
        <f>SUMIF($C$20:$C$66,$C15,DA$20:DA$66)</f>
        <v>0</v>
      </c>
      <c r="DB15" s="126">
        <f>SUMIF($C$20:$C$66,$C15,DB$20:DB$66)</f>
        <v>0</v>
      </c>
      <c r="DC15" s="126">
        <f>SUMIF($C$20:$C$66,$C15,DC$20:DC$66)</f>
        <v>0</v>
      </c>
      <c r="DD15" s="126">
        <f>SUMIF($C$20:$C$66,$C15,DD$20:DD$66)</f>
        <v>0</v>
      </c>
      <c r="DE15" s="126">
        <f>SUMIF($C$20:$C$66,$C15,DE$20:DE$66)</f>
        <v>0</v>
      </c>
      <c r="DF15" s="126">
        <f>SUMIF($C$20:$C$66,$C15,DF$20:DF$66)</f>
        <v>0</v>
      </c>
      <c r="DG15" s="126">
        <f>SUMIF($C$20:$C$66,$C15,DG$20:DG$66)</f>
        <v>0</v>
      </c>
      <c r="DH15" s="126">
        <f>SUMIF($C$20:$C$66,$C15,DH$20:DH$66)</f>
        <v>0</v>
      </c>
      <c r="DI15" s="126">
        <f>SUMIF($C$20:$C$66,$C15,DI$20:DI$66)</f>
        <v>0</v>
      </c>
      <c r="DJ15" s="126">
        <f>SUMIF($C$20:$C$66,$C15,DJ$20:DJ$66)</f>
        <v>0</v>
      </c>
      <c r="DK15" s="126">
        <f>SUMIF($C$20:$C$66,$C15,DK$20:DK$66)</f>
        <v>0</v>
      </c>
      <c r="DL15" s="126">
        <f>SUMIF($C$20:$C$66,$C15,DL$20:DL$66)</f>
        <v>0</v>
      </c>
      <c r="DM15" s="126">
        <f>SUMIF($C$20:$C$66,$C15,DM$20:DM$66)</f>
        <v>0</v>
      </c>
      <c r="DN15" s="126">
        <f>SUMIF($C$20:$C$66,$C15,DN$20:DN$66)</f>
        <v>0</v>
      </c>
      <c r="DO15" s="126">
        <f>SUMIF($C$20:$C$66,$C15,DO$20:DO$66)</f>
        <v>0</v>
      </c>
      <c r="DP15" s="126">
        <f>SUMIF($C$20:$C$66,$C15,DP$20:DP$66)</f>
        <v>0</v>
      </c>
      <c r="DQ15" s="126">
        <f>SUMIF($C$20:$C$66,$C15,DQ$20:DQ$66)</f>
        <v>0</v>
      </c>
      <c r="DR15" s="126">
        <f>SUMIF($C$20:$C$66,$C15,DR$20:DR$66)</f>
        <v>0</v>
      </c>
      <c r="DS15" s="126">
        <f>SUMIF($C$20:$C$66,$C15,DS$20:DS$66)</f>
        <v>0</v>
      </c>
      <c r="DT15" s="126">
        <f>SUMIF($C$20:$C$66,$C15,DT$20:DT$66)</f>
        <v>0</v>
      </c>
      <c r="DU15" s="126">
        <f>SUMIF($C$20:$C$66,$C15,DU$20:DU$66)</f>
        <v>0</v>
      </c>
      <c r="DV15" s="126">
        <f>SUMIF($C$20:$C$66,$C15,DV$20:DV$66)</f>
        <v>0</v>
      </c>
      <c r="DW15" s="126">
        <f>SUMIF($C$20:$C$66,$C15,DW$20:DW$66)</f>
        <v>0</v>
      </c>
      <c r="DX15" s="126">
        <f>SUMIF($C$20:$C$66,$C15,DX$20:DX$66)</f>
        <v>0</v>
      </c>
      <c r="DY15" s="126">
        <f>SUMIF($C$20:$C$66,$C15,DY$20:DY$66)</f>
        <v>0</v>
      </c>
      <c r="DZ15" s="126">
        <f>SUMIF($C$20:$C$66,$C15,DZ$20:DZ$66)</f>
        <v>0</v>
      </c>
      <c r="EA15" s="126">
        <f>SUMIF($C$20:$C$66,$C15,EA$20:EA$66)</f>
        <v>0</v>
      </c>
      <c r="EB15" s="126">
        <f>SUMIF($C$20:$C$66,$C15,EB$20:EB$66)</f>
        <v>0</v>
      </c>
      <c r="EC15" s="126">
        <f>SUMIF($C$20:$C$66,$C15,EC$20:EC$66)</f>
        <v>0</v>
      </c>
      <c r="ED15" s="126">
        <f>SUMIF($C$20:$C$66,$C15,ED$20:ED$66)</f>
        <v>0</v>
      </c>
      <c r="EE15" s="126">
        <f>SUMIF($C$20:$C$66,$C15,EE$20:EE$66)</f>
        <v>0</v>
      </c>
      <c r="EF15" s="126">
        <f>SUMIF($C$20:$C$66,$C15,EF$20:EF$66)</f>
        <v>0</v>
      </c>
      <c r="EG15" s="126">
        <f>SUMIF($C$20:$C$66,$C15,EG$20:EG$66)</f>
        <v>0</v>
      </c>
      <c r="EH15" s="126">
        <f>SUMIF($C$20:$C$66,$C15,EH$20:EH$66)</f>
        <v>0</v>
      </c>
      <c r="EI15" s="126">
        <f>SUMIF($C$20:$C$66,$C15,EI$20:EI$66)</f>
        <v>0</v>
      </c>
      <c r="EJ15" s="126">
        <f>SUMIF($C$20:$C$66,$C15,EJ$20:EJ$66)</f>
        <v>0</v>
      </c>
      <c r="EK15" s="126">
        <f>SUMIF($C$20:$C$66,$C15,EK$20:EK$66)</f>
        <v>0</v>
      </c>
      <c r="EL15" s="126">
        <f>SUMIF($C$20:$C$66,$C15,EL$20:EL$66)</f>
        <v>0</v>
      </c>
      <c r="EM15" s="27"/>
    </row>
    <row r="16" spans="1:143" ht="15.75" customHeight="1" x14ac:dyDescent="0.2">
      <c r="A16" s="123"/>
      <c r="B16" s="88">
        <f>SUMIF(C$20:C$65,C16,A$20:A$65)</f>
        <v>1</v>
      </c>
      <c r="C16" s="61" t="s">
        <v>168</v>
      </c>
      <c r="D16" s="124">
        <f>AVERAGEIF($C$20:$C$66,$C16,D$20:D$66)</f>
        <v>0</v>
      </c>
      <c r="E16" s="125">
        <f>AVERAGEIF($C$20:$C$66, $C16, $E$20:$E$66)</f>
        <v>0</v>
      </c>
      <c r="U16" s="27"/>
      <c r="V16" s="7" t="str">
        <f t="shared" si="4"/>
        <v xml:space="preserve">Utility Billback </v>
      </c>
      <c r="W16" s="126">
        <f>SUMIF($C$20:$C$66,$C16,W$20:W$66)</f>
        <v>0</v>
      </c>
      <c r="X16" s="126">
        <f>SUMIF($C$20:$C$66,$C16,X$20:X$66)</f>
        <v>0</v>
      </c>
      <c r="Y16" s="126">
        <f>SUMIF($C$20:$C$66,$C16,Y$20:Y$66)</f>
        <v>0</v>
      </c>
      <c r="Z16" s="126">
        <f>SUMIF($C$20:$C$66,$C16,Z$20:Z$66)</f>
        <v>0</v>
      </c>
      <c r="AA16" s="126">
        <f>SUMIF($C$20:$C$66,$C16,AA$20:AA$66)</f>
        <v>0</v>
      </c>
      <c r="AB16" s="126">
        <f>SUMIF($C$20:$C$66,$C16,AB$20:AB$66)</f>
        <v>0</v>
      </c>
      <c r="AC16" s="126">
        <f>SUMIF($C$20:$C$66,$C16,AC$20:AC$66)</f>
        <v>0</v>
      </c>
      <c r="AD16" s="126">
        <f>SUMIF($C$20:$C$66,$C16,AD$20:AD$66)</f>
        <v>0</v>
      </c>
      <c r="AE16" s="126">
        <f>SUMIF($C$20:$C$66,$C16,AE$20:AE$66)</f>
        <v>0</v>
      </c>
      <c r="AF16" s="126">
        <f>SUMIF($C$20:$C$66,$C16,AF$20:AF$66)</f>
        <v>0</v>
      </c>
      <c r="AG16" s="126">
        <f>SUMIF($C$20:$C$66,$C16,AG$20:AG$66)</f>
        <v>0</v>
      </c>
      <c r="AH16" s="126">
        <f>SUMIF($C$20:$C$66,$C16,AH$20:AH$66)</f>
        <v>0</v>
      </c>
      <c r="AI16" s="126">
        <f>SUMIF($C$20:$C$66,$C16,AI$20:AI$66)</f>
        <v>0</v>
      </c>
      <c r="AJ16" s="126">
        <f>SUMIF($C$20:$C$66,$C16,AJ$20:AJ$66)</f>
        <v>0</v>
      </c>
      <c r="AK16" s="126">
        <f>SUMIF($C$20:$C$66,$C16,AK$20:AK$66)</f>
        <v>0</v>
      </c>
      <c r="AL16" s="126">
        <f>SUMIF($C$20:$C$66,$C16,AL$20:AL$66)</f>
        <v>0</v>
      </c>
      <c r="AM16" s="126">
        <f>SUMIF($C$20:$C$66,$C16,AM$20:AM$66)</f>
        <v>0</v>
      </c>
      <c r="AN16" s="126">
        <f>SUMIF($C$20:$C$66,$C16,AN$20:AN$66)</f>
        <v>0</v>
      </c>
      <c r="AO16" s="126">
        <f>SUMIF($C$20:$C$66,$C16,AO$20:AO$66)</f>
        <v>0</v>
      </c>
      <c r="AP16" s="126">
        <f>SUMIF($C$20:$C$66,$C16,AP$20:AP$66)</f>
        <v>0</v>
      </c>
      <c r="AQ16" s="126">
        <f>SUMIF($C$20:$C$66,$C16,AQ$20:AQ$66)</f>
        <v>0</v>
      </c>
      <c r="AR16" s="126">
        <f>SUMIF($C$20:$C$66,$C16,AR$20:AR$66)</f>
        <v>0</v>
      </c>
      <c r="AS16" s="126">
        <f>SUMIF($C$20:$C$66,$C16,AS$20:AS$66)</f>
        <v>0</v>
      </c>
      <c r="AT16" s="126">
        <f>SUMIF($C$20:$C$66,$C16,AT$20:AT$66)</f>
        <v>0</v>
      </c>
      <c r="AU16" s="126">
        <f>SUMIF($C$20:$C$66,$C16,AU$20:AU$66)</f>
        <v>0</v>
      </c>
      <c r="AV16" s="126">
        <f>SUMIF($C$20:$C$66,$C16,AV$20:AV$66)</f>
        <v>0</v>
      </c>
      <c r="AW16" s="126">
        <f>SUMIF($C$20:$C$66,$C16,AW$20:AW$66)</f>
        <v>0</v>
      </c>
      <c r="AX16" s="126">
        <f>SUMIF($C$20:$C$66,$C16,AX$20:AX$66)</f>
        <v>0</v>
      </c>
      <c r="AY16" s="126">
        <f>SUMIF($C$20:$C$66,$C16,AY$20:AY$66)</f>
        <v>0</v>
      </c>
      <c r="AZ16" s="126">
        <f>SUMIF($C$20:$C$66,$C16,AZ$20:AZ$66)</f>
        <v>0</v>
      </c>
      <c r="BA16" s="126">
        <f>SUMIF($C$20:$C$66,$C16,BA$20:BA$66)</f>
        <v>0</v>
      </c>
      <c r="BB16" s="126">
        <f>SUMIF($C$20:$C$66,$C16,BB$20:BB$66)</f>
        <v>0</v>
      </c>
      <c r="BC16" s="126">
        <f>SUMIF($C$20:$C$66,$C16,BC$20:BC$66)</f>
        <v>0</v>
      </c>
      <c r="BD16" s="126">
        <f>SUMIF($C$20:$C$66,$C16,BD$20:BD$66)</f>
        <v>0</v>
      </c>
      <c r="BE16" s="126">
        <f>SUMIF($C$20:$C$66,$C16,BE$20:BE$66)</f>
        <v>0</v>
      </c>
      <c r="BF16" s="126">
        <f>SUMIF($C$20:$C$66,$C16,BF$20:BF$66)</f>
        <v>0</v>
      </c>
      <c r="BG16" s="126">
        <f>SUMIF($C$20:$C$66,$C16,BG$20:BG$66)</f>
        <v>0</v>
      </c>
      <c r="BH16" s="126">
        <f>SUMIF($C$20:$C$66,$C16,BH$20:BH$66)</f>
        <v>0</v>
      </c>
      <c r="BI16" s="126">
        <f>SUMIF($C$20:$C$66,$C16,BI$20:BI$66)</f>
        <v>0</v>
      </c>
      <c r="BJ16" s="126">
        <f>SUMIF($C$20:$C$66,$C16,BJ$20:BJ$66)</f>
        <v>0</v>
      </c>
      <c r="BK16" s="126">
        <f>SUMIF($C$20:$C$66,$C16,BK$20:BK$66)</f>
        <v>0</v>
      </c>
      <c r="BL16" s="126">
        <f>SUMIF($C$20:$C$66,$C16,BL$20:BL$66)</f>
        <v>0</v>
      </c>
      <c r="BM16" s="126">
        <f>SUMIF($C$20:$C$66,$C16,BM$20:BM$66)</f>
        <v>0</v>
      </c>
      <c r="BN16" s="126">
        <f>SUMIF($C$20:$C$66,$C16,BN$20:BN$66)</f>
        <v>0</v>
      </c>
      <c r="BO16" s="126">
        <f>SUMIF($C$20:$C$66,$C16,BO$20:BO$66)</f>
        <v>0</v>
      </c>
      <c r="BP16" s="126">
        <f>SUMIF($C$20:$C$66,$C16,BP$20:BP$66)</f>
        <v>0</v>
      </c>
      <c r="BQ16" s="126">
        <f>SUMIF($C$20:$C$66,$C16,BQ$20:BQ$66)</f>
        <v>0</v>
      </c>
      <c r="BR16" s="126">
        <f>SUMIF($C$20:$C$66,$C16,BR$20:BR$66)</f>
        <v>0</v>
      </c>
      <c r="BS16" s="126">
        <f>SUMIF($C$20:$C$66,$C16,BS$20:BS$66)</f>
        <v>0</v>
      </c>
      <c r="BT16" s="126">
        <f>SUMIF($C$20:$C$66,$C16,BT$20:BT$66)</f>
        <v>0</v>
      </c>
      <c r="BU16" s="126">
        <f>SUMIF($C$20:$C$66,$C16,BU$20:BU$66)</f>
        <v>0</v>
      </c>
      <c r="BV16" s="126">
        <f>SUMIF($C$20:$C$66,$C16,BV$20:BV$66)</f>
        <v>0</v>
      </c>
      <c r="BW16" s="126">
        <f>SUMIF($C$20:$C$66,$C16,BW$20:BW$66)</f>
        <v>0</v>
      </c>
      <c r="BX16" s="126">
        <f>SUMIF($C$20:$C$66,$C16,BX$20:BX$66)</f>
        <v>0</v>
      </c>
      <c r="BY16" s="126">
        <f>SUMIF($C$20:$C$66,$C16,BY$20:BY$66)</f>
        <v>0</v>
      </c>
      <c r="BZ16" s="126">
        <f>SUMIF($C$20:$C$66,$C16,BZ$20:BZ$66)</f>
        <v>0</v>
      </c>
      <c r="CA16" s="126">
        <f>SUMIF($C$20:$C$66,$C16,CA$20:CA$66)</f>
        <v>0</v>
      </c>
      <c r="CB16" s="126">
        <f>SUMIF($C$20:$C$66,$C16,CB$20:CB$66)</f>
        <v>0</v>
      </c>
      <c r="CC16" s="126">
        <f>SUMIF($C$20:$C$66,$C16,CC$20:CC$66)</f>
        <v>0</v>
      </c>
      <c r="CD16" s="126">
        <f>SUMIF($C$20:$C$66,$C16,CD$20:CD$66)</f>
        <v>0</v>
      </c>
      <c r="CE16" s="126">
        <f>SUMIF($C$20:$C$66,$C16,CE$20:CE$66)</f>
        <v>0</v>
      </c>
      <c r="CF16" s="126">
        <f>SUMIF($C$20:$C$66,$C16,CF$20:CF$66)</f>
        <v>0</v>
      </c>
      <c r="CG16" s="126">
        <f>SUMIF($C$20:$C$66,$C16,CG$20:CG$66)</f>
        <v>0</v>
      </c>
      <c r="CH16" s="126">
        <f>SUMIF($C$20:$C$66,$C16,CH$20:CH$66)</f>
        <v>0</v>
      </c>
      <c r="CI16" s="126">
        <f>SUMIF($C$20:$C$66,$C16,CI$20:CI$66)</f>
        <v>0</v>
      </c>
      <c r="CJ16" s="126">
        <f>SUMIF($C$20:$C$66,$C16,CJ$20:CJ$66)</f>
        <v>0</v>
      </c>
      <c r="CK16" s="126">
        <f>SUMIF($C$20:$C$66,$C16,CK$20:CK$66)</f>
        <v>0</v>
      </c>
      <c r="CL16" s="126">
        <f>SUMIF($C$20:$C$66,$C16,CL$20:CL$66)</f>
        <v>0</v>
      </c>
      <c r="CM16" s="126">
        <f>SUMIF($C$20:$C$66,$C16,CM$20:CM$66)</f>
        <v>0</v>
      </c>
      <c r="CN16" s="126">
        <f>SUMIF($C$20:$C$66,$C16,CN$20:CN$66)</f>
        <v>0</v>
      </c>
      <c r="CO16" s="126">
        <f>SUMIF($C$20:$C$66,$C16,CO$20:CO$66)</f>
        <v>0</v>
      </c>
      <c r="CP16" s="126">
        <f>SUMIF($C$20:$C$66,$C16,CP$20:CP$66)</f>
        <v>0</v>
      </c>
      <c r="CQ16" s="126">
        <f>SUMIF($C$20:$C$66,$C16,CQ$20:CQ$66)</f>
        <v>0</v>
      </c>
      <c r="CR16" s="126">
        <f>SUMIF($C$20:$C$66,$C16,CR$20:CR$66)</f>
        <v>0</v>
      </c>
      <c r="CS16" s="126">
        <f>SUMIF($C$20:$C$66,$C16,CS$20:CS$66)</f>
        <v>0</v>
      </c>
      <c r="CT16" s="126">
        <f>SUMIF($C$20:$C$66,$C16,CT$20:CT$66)</f>
        <v>0</v>
      </c>
      <c r="CU16" s="126">
        <f>SUMIF($C$20:$C$66,$C16,CU$20:CU$66)</f>
        <v>0</v>
      </c>
      <c r="CV16" s="126">
        <f>SUMIF($C$20:$C$66,$C16,CV$20:CV$66)</f>
        <v>0</v>
      </c>
      <c r="CW16" s="126">
        <f>SUMIF($C$20:$C$66,$C16,CW$20:CW$66)</f>
        <v>0</v>
      </c>
      <c r="CX16" s="126">
        <f>SUMIF($C$20:$C$66,$C16,CX$20:CX$66)</f>
        <v>0</v>
      </c>
      <c r="CY16" s="126">
        <f>SUMIF($C$20:$C$66,$C16,CY$20:CY$66)</f>
        <v>0</v>
      </c>
      <c r="CZ16" s="126">
        <f>SUMIF($C$20:$C$66,$C16,CZ$20:CZ$66)</f>
        <v>0</v>
      </c>
      <c r="DA16" s="126">
        <f>SUMIF($C$20:$C$66,$C16,DA$20:DA$66)</f>
        <v>0</v>
      </c>
      <c r="DB16" s="126">
        <f>SUMIF($C$20:$C$66,$C16,DB$20:DB$66)</f>
        <v>0</v>
      </c>
      <c r="DC16" s="126">
        <f>SUMIF($C$20:$C$66,$C16,DC$20:DC$66)</f>
        <v>0</v>
      </c>
      <c r="DD16" s="126">
        <f>SUMIF($C$20:$C$66,$C16,DD$20:DD$66)</f>
        <v>0</v>
      </c>
      <c r="DE16" s="126">
        <f>SUMIF($C$20:$C$66,$C16,DE$20:DE$66)</f>
        <v>0</v>
      </c>
      <c r="DF16" s="126">
        <f>SUMIF($C$20:$C$66,$C16,DF$20:DF$66)</f>
        <v>0</v>
      </c>
      <c r="DG16" s="126">
        <f>SUMIF($C$20:$C$66,$C16,DG$20:DG$66)</f>
        <v>0</v>
      </c>
      <c r="DH16" s="126">
        <f>SUMIF($C$20:$C$66,$C16,DH$20:DH$66)</f>
        <v>0</v>
      </c>
      <c r="DI16" s="126">
        <f>SUMIF($C$20:$C$66,$C16,DI$20:DI$66)</f>
        <v>0</v>
      </c>
      <c r="DJ16" s="126">
        <f>SUMIF($C$20:$C$66,$C16,DJ$20:DJ$66)</f>
        <v>0</v>
      </c>
      <c r="DK16" s="126">
        <f>SUMIF($C$20:$C$66,$C16,DK$20:DK$66)</f>
        <v>0</v>
      </c>
      <c r="DL16" s="126">
        <f>SUMIF($C$20:$C$66,$C16,DL$20:DL$66)</f>
        <v>0</v>
      </c>
      <c r="DM16" s="126">
        <f>SUMIF($C$20:$C$66,$C16,DM$20:DM$66)</f>
        <v>0</v>
      </c>
      <c r="DN16" s="126">
        <f>SUMIF($C$20:$C$66,$C16,DN$20:DN$66)</f>
        <v>0</v>
      </c>
      <c r="DO16" s="126">
        <f>SUMIF($C$20:$C$66,$C16,DO$20:DO$66)</f>
        <v>0</v>
      </c>
      <c r="DP16" s="126">
        <f>SUMIF($C$20:$C$66,$C16,DP$20:DP$66)</f>
        <v>0</v>
      </c>
      <c r="DQ16" s="126">
        <f>SUMIF($C$20:$C$66,$C16,DQ$20:DQ$66)</f>
        <v>0</v>
      </c>
      <c r="DR16" s="126">
        <f>SUMIF($C$20:$C$66,$C16,DR$20:DR$66)</f>
        <v>0</v>
      </c>
      <c r="DS16" s="126">
        <f>SUMIF($C$20:$C$66,$C16,DS$20:DS$66)</f>
        <v>0</v>
      </c>
      <c r="DT16" s="126">
        <f>SUMIF($C$20:$C$66,$C16,DT$20:DT$66)</f>
        <v>0</v>
      </c>
      <c r="DU16" s="126">
        <f>SUMIF($C$20:$C$66,$C16,DU$20:DU$66)</f>
        <v>0</v>
      </c>
      <c r="DV16" s="126">
        <f>SUMIF($C$20:$C$66,$C16,DV$20:DV$66)</f>
        <v>0</v>
      </c>
      <c r="DW16" s="126">
        <f>SUMIF($C$20:$C$66,$C16,DW$20:DW$66)</f>
        <v>0</v>
      </c>
      <c r="DX16" s="126">
        <f>SUMIF($C$20:$C$66,$C16,DX$20:DX$66)</f>
        <v>0</v>
      </c>
      <c r="DY16" s="126">
        <f>SUMIF($C$20:$C$66,$C16,DY$20:DY$66)</f>
        <v>0</v>
      </c>
      <c r="DZ16" s="126">
        <f>SUMIF($C$20:$C$66,$C16,DZ$20:DZ$66)</f>
        <v>0</v>
      </c>
      <c r="EA16" s="126">
        <f>SUMIF($C$20:$C$66,$C16,EA$20:EA$66)</f>
        <v>0</v>
      </c>
      <c r="EB16" s="126">
        <f>SUMIF($C$20:$C$66,$C16,EB$20:EB$66)</f>
        <v>0</v>
      </c>
      <c r="EC16" s="126">
        <f>SUMIF($C$20:$C$66,$C16,EC$20:EC$66)</f>
        <v>0</v>
      </c>
      <c r="ED16" s="126">
        <f>SUMIF($C$20:$C$66,$C16,ED$20:ED$66)</f>
        <v>0</v>
      </c>
      <c r="EE16" s="126">
        <f>SUMIF($C$20:$C$66,$C16,EE$20:EE$66)</f>
        <v>0</v>
      </c>
      <c r="EF16" s="126">
        <f>SUMIF($C$20:$C$66,$C16,EF$20:EF$66)</f>
        <v>0</v>
      </c>
      <c r="EG16" s="126">
        <f>SUMIF($C$20:$C$66,$C16,EG$20:EG$66)</f>
        <v>0</v>
      </c>
      <c r="EH16" s="126">
        <f>SUMIF($C$20:$C$66,$C16,EH$20:EH$66)</f>
        <v>0</v>
      </c>
      <c r="EI16" s="126">
        <f>SUMIF($C$20:$C$66,$C16,EI$20:EI$66)</f>
        <v>0</v>
      </c>
      <c r="EJ16" s="126">
        <f>SUMIF($C$20:$C$66,$C16,EJ$20:EJ$66)</f>
        <v>0</v>
      </c>
      <c r="EK16" s="126">
        <f>SUMIF($C$20:$C$66,$C16,EK$20:EK$66)</f>
        <v>0</v>
      </c>
      <c r="EL16" s="126">
        <f>SUMIF($C$20:$C$66,$C16,EL$20:EL$66)</f>
        <v>0</v>
      </c>
      <c r="EM16" s="27"/>
    </row>
    <row r="17" spans="1:143" ht="15.75" customHeight="1" x14ac:dyDescent="0.2">
      <c r="A17" s="123"/>
      <c r="B17" s="88">
        <f>SUMIF(C$20:C$65,C17,A$20:A$65)</f>
        <v>1</v>
      </c>
      <c r="C17" s="61" t="s">
        <v>169</v>
      </c>
      <c r="D17" s="124">
        <f>AVERAGEIF($C$20:$C$66,$C17,D$20:D$66)</f>
        <v>0</v>
      </c>
      <c r="E17" s="125">
        <f>AVERAGEIF($C$20:$C$66, $C17, $E$20:$E$66)</f>
        <v>0</v>
      </c>
      <c r="U17" s="27"/>
      <c r="V17" s="7" t="str">
        <f t="shared" si="4"/>
        <v xml:space="preserve">Move-Out Charges </v>
      </c>
      <c r="W17" s="126">
        <f>SUMIF($C$20:$C$66,$C17,W$20:W$66)</f>
        <v>0</v>
      </c>
      <c r="X17" s="126">
        <f>SUMIF($C$20:$C$66,$C17,X$20:X$66)</f>
        <v>0</v>
      </c>
      <c r="Y17" s="126">
        <f>SUMIF($C$20:$C$66,$C17,Y$20:Y$66)</f>
        <v>0</v>
      </c>
      <c r="Z17" s="126">
        <f>SUMIF($C$20:$C$66,$C17,Z$20:Z$66)</f>
        <v>0</v>
      </c>
      <c r="AA17" s="126">
        <f>SUMIF($C$20:$C$66,$C17,AA$20:AA$66)</f>
        <v>0</v>
      </c>
      <c r="AB17" s="126">
        <f>SUMIF($C$20:$C$66,$C17,AB$20:AB$66)</f>
        <v>0</v>
      </c>
      <c r="AC17" s="126">
        <f>SUMIF($C$20:$C$66,$C17,AC$20:AC$66)</f>
        <v>0</v>
      </c>
      <c r="AD17" s="126">
        <f>SUMIF($C$20:$C$66,$C17,AD$20:AD$66)</f>
        <v>0</v>
      </c>
      <c r="AE17" s="126">
        <f>SUMIF($C$20:$C$66,$C17,AE$20:AE$66)</f>
        <v>0</v>
      </c>
      <c r="AF17" s="126">
        <f>SUMIF($C$20:$C$66,$C17,AF$20:AF$66)</f>
        <v>0</v>
      </c>
      <c r="AG17" s="126">
        <f>SUMIF($C$20:$C$66,$C17,AG$20:AG$66)</f>
        <v>0</v>
      </c>
      <c r="AH17" s="126">
        <f>SUMIF($C$20:$C$66,$C17,AH$20:AH$66)</f>
        <v>0</v>
      </c>
      <c r="AI17" s="126">
        <f>SUMIF($C$20:$C$66,$C17,AI$20:AI$66)</f>
        <v>0</v>
      </c>
      <c r="AJ17" s="126">
        <f>SUMIF($C$20:$C$66,$C17,AJ$20:AJ$66)</f>
        <v>0</v>
      </c>
      <c r="AK17" s="126">
        <f>SUMIF($C$20:$C$66,$C17,AK$20:AK$66)</f>
        <v>0</v>
      </c>
      <c r="AL17" s="126">
        <f>SUMIF($C$20:$C$66,$C17,AL$20:AL$66)</f>
        <v>0</v>
      </c>
      <c r="AM17" s="126">
        <f>SUMIF($C$20:$C$66,$C17,AM$20:AM$66)</f>
        <v>0</v>
      </c>
      <c r="AN17" s="126">
        <f>SUMIF($C$20:$C$66,$C17,AN$20:AN$66)</f>
        <v>0</v>
      </c>
      <c r="AO17" s="126">
        <f>SUMIF($C$20:$C$66,$C17,AO$20:AO$66)</f>
        <v>0</v>
      </c>
      <c r="AP17" s="126">
        <f>SUMIF($C$20:$C$66,$C17,AP$20:AP$66)</f>
        <v>0</v>
      </c>
      <c r="AQ17" s="126">
        <f>SUMIF($C$20:$C$66,$C17,AQ$20:AQ$66)</f>
        <v>0</v>
      </c>
      <c r="AR17" s="126">
        <f>SUMIF($C$20:$C$66,$C17,AR$20:AR$66)</f>
        <v>0</v>
      </c>
      <c r="AS17" s="126">
        <f>SUMIF($C$20:$C$66,$C17,AS$20:AS$66)</f>
        <v>0</v>
      </c>
      <c r="AT17" s="126">
        <f>SUMIF($C$20:$C$66,$C17,AT$20:AT$66)</f>
        <v>0</v>
      </c>
      <c r="AU17" s="126">
        <f>SUMIF($C$20:$C$66,$C17,AU$20:AU$66)</f>
        <v>0</v>
      </c>
      <c r="AV17" s="126">
        <f>SUMIF($C$20:$C$66,$C17,AV$20:AV$66)</f>
        <v>0</v>
      </c>
      <c r="AW17" s="126">
        <f>SUMIF($C$20:$C$66,$C17,AW$20:AW$66)</f>
        <v>0</v>
      </c>
      <c r="AX17" s="126">
        <f>SUMIF($C$20:$C$66,$C17,AX$20:AX$66)</f>
        <v>0</v>
      </c>
      <c r="AY17" s="126">
        <f>SUMIF($C$20:$C$66,$C17,AY$20:AY$66)</f>
        <v>0</v>
      </c>
      <c r="AZ17" s="126">
        <f>SUMIF($C$20:$C$66,$C17,AZ$20:AZ$66)</f>
        <v>0</v>
      </c>
      <c r="BA17" s="126">
        <f>SUMIF($C$20:$C$66,$C17,BA$20:BA$66)</f>
        <v>0</v>
      </c>
      <c r="BB17" s="126">
        <f>SUMIF($C$20:$C$66,$C17,BB$20:BB$66)</f>
        <v>0</v>
      </c>
      <c r="BC17" s="126">
        <f>SUMIF($C$20:$C$66,$C17,BC$20:BC$66)</f>
        <v>0</v>
      </c>
      <c r="BD17" s="126">
        <f>SUMIF($C$20:$C$66,$C17,BD$20:BD$66)</f>
        <v>0</v>
      </c>
      <c r="BE17" s="126">
        <f>SUMIF($C$20:$C$66,$C17,BE$20:BE$66)</f>
        <v>0</v>
      </c>
      <c r="BF17" s="126">
        <f>SUMIF($C$20:$C$66,$C17,BF$20:BF$66)</f>
        <v>0</v>
      </c>
      <c r="BG17" s="126">
        <f>SUMIF($C$20:$C$66,$C17,BG$20:BG$66)</f>
        <v>0</v>
      </c>
      <c r="BH17" s="126">
        <f>SUMIF($C$20:$C$66,$C17,BH$20:BH$66)</f>
        <v>0</v>
      </c>
      <c r="BI17" s="126">
        <f>SUMIF($C$20:$C$66,$C17,BI$20:BI$66)</f>
        <v>0</v>
      </c>
      <c r="BJ17" s="126">
        <f>SUMIF($C$20:$C$66,$C17,BJ$20:BJ$66)</f>
        <v>0</v>
      </c>
      <c r="BK17" s="126">
        <f>SUMIF($C$20:$C$66,$C17,BK$20:BK$66)</f>
        <v>0</v>
      </c>
      <c r="BL17" s="126">
        <f>SUMIF($C$20:$C$66,$C17,BL$20:BL$66)</f>
        <v>0</v>
      </c>
      <c r="BM17" s="126">
        <f>SUMIF($C$20:$C$66,$C17,BM$20:BM$66)</f>
        <v>0</v>
      </c>
      <c r="BN17" s="126">
        <f>SUMIF($C$20:$C$66,$C17,BN$20:BN$66)</f>
        <v>0</v>
      </c>
      <c r="BO17" s="126">
        <f>SUMIF($C$20:$C$66,$C17,BO$20:BO$66)</f>
        <v>0</v>
      </c>
      <c r="BP17" s="126">
        <f>SUMIF($C$20:$C$66,$C17,BP$20:BP$66)</f>
        <v>0</v>
      </c>
      <c r="BQ17" s="126">
        <f>SUMIF($C$20:$C$66,$C17,BQ$20:BQ$66)</f>
        <v>0</v>
      </c>
      <c r="BR17" s="126">
        <f>SUMIF($C$20:$C$66,$C17,BR$20:BR$66)</f>
        <v>0</v>
      </c>
      <c r="BS17" s="126">
        <f>SUMIF($C$20:$C$66,$C17,BS$20:BS$66)</f>
        <v>0</v>
      </c>
      <c r="BT17" s="126">
        <f>SUMIF($C$20:$C$66,$C17,BT$20:BT$66)</f>
        <v>0</v>
      </c>
      <c r="BU17" s="126">
        <f>SUMIF($C$20:$C$66,$C17,BU$20:BU$66)</f>
        <v>0</v>
      </c>
      <c r="BV17" s="126">
        <f>SUMIF($C$20:$C$66,$C17,BV$20:BV$66)</f>
        <v>0</v>
      </c>
      <c r="BW17" s="126">
        <f>SUMIF($C$20:$C$66,$C17,BW$20:BW$66)</f>
        <v>0</v>
      </c>
      <c r="BX17" s="126">
        <f>SUMIF($C$20:$C$66,$C17,BX$20:BX$66)</f>
        <v>0</v>
      </c>
      <c r="BY17" s="126">
        <f>SUMIF($C$20:$C$66,$C17,BY$20:BY$66)</f>
        <v>0</v>
      </c>
      <c r="BZ17" s="126">
        <f>SUMIF($C$20:$C$66,$C17,BZ$20:BZ$66)</f>
        <v>0</v>
      </c>
      <c r="CA17" s="126">
        <f>SUMIF($C$20:$C$66,$C17,CA$20:CA$66)</f>
        <v>0</v>
      </c>
      <c r="CB17" s="126">
        <f>SUMIF($C$20:$C$66,$C17,CB$20:CB$66)</f>
        <v>0</v>
      </c>
      <c r="CC17" s="126">
        <f>SUMIF($C$20:$C$66,$C17,CC$20:CC$66)</f>
        <v>0</v>
      </c>
      <c r="CD17" s="126">
        <f>SUMIF($C$20:$C$66,$C17,CD$20:CD$66)</f>
        <v>0</v>
      </c>
      <c r="CE17" s="126">
        <f>SUMIF($C$20:$C$66,$C17,CE$20:CE$66)</f>
        <v>0</v>
      </c>
      <c r="CF17" s="126">
        <f>SUMIF($C$20:$C$66,$C17,CF$20:CF$66)</f>
        <v>0</v>
      </c>
      <c r="CG17" s="126">
        <f>SUMIF($C$20:$C$66,$C17,CG$20:CG$66)</f>
        <v>0</v>
      </c>
      <c r="CH17" s="126">
        <f>SUMIF($C$20:$C$66,$C17,CH$20:CH$66)</f>
        <v>0</v>
      </c>
      <c r="CI17" s="126">
        <f>SUMIF($C$20:$C$66,$C17,CI$20:CI$66)</f>
        <v>0</v>
      </c>
      <c r="CJ17" s="126">
        <f>SUMIF($C$20:$C$66,$C17,CJ$20:CJ$66)</f>
        <v>0</v>
      </c>
      <c r="CK17" s="126">
        <f>SUMIF($C$20:$C$66,$C17,CK$20:CK$66)</f>
        <v>0</v>
      </c>
      <c r="CL17" s="126">
        <f>SUMIF($C$20:$C$66,$C17,CL$20:CL$66)</f>
        <v>0</v>
      </c>
      <c r="CM17" s="126">
        <f>SUMIF($C$20:$C$66,$C17,CM$20:CM$66)</f>
        <v>0</v>
      </c>
      <c r="CN17" s="126">
        <f>SUMIF($C$20:$C$66,$C17,CN$20:CN$66)</f>
        <v>0</v>
      </c>
      <c r="CO17" s="126">
        <f>SUMIF($C$20:$C$66,$C17,CO$20:CO$66)</f>
        <v>0</v>
      </c>
      <c r="CP17" s="126">
        <f>SUMIF($C$20:$C$66,$C17,CP$20:CP$66)</f>
        <v>0</v>
      </c>
      <c r="CQ17" s="126">
        <f>SUMIF($C$20:$C$66,$C17,CQ$20:CQ$66)</f>
        <v>0</v>
      </c>
      <c r="CR17" s="126">
        <f>SUMIF($C$20:$C$66,$C17,CR$20:CR$66)</f>
        <v>0</v>
      </c>
      <c r="CS17" s="126">
        <f>SUMIF($C$20:$C$66,$C17,CS$20:CS$66)</f>
        <v>0</v>
      </c>
      <c r="CT17" s="126">
        <f>SUMIF($C$20:$C$66,$C17,CT$20:CT$66)</f>
        <v>0</v>
      </c>
      <c r="CU17" s="126">
        <f>SUMIF($C$20:$C$66,$C17,CU$20:CU$66)</f>
        <v>0</v>
      </c>
      <c r="CV17" s="126">
        <f>SUMIF($C$20:$C$66,$C17,CV$20:CV$66)</f>
        <v>0</v>
      </c>
      <c r="CW17" s="126">
        <f>SUMIF($C$20:$C$66,$C17,CW$20:CW$66)</f>
        <v>0</v>
      </c>
      <c r="CX17" s="126">
        <f>SUMIF($C$20:$C$66,$C17,CX$20:CX$66)</f>
        <v>0</v>
      </c>
      <c r="CY17" s="126">
        <f>SUMIF($C$20:$C$66,$C17,CY$20:CY$66)</f>
        <v>0</v>
      </c>
      <c r="CZ17" s="126">
        <f>SUMIF($C$20:$C$66,$C17,CZ$20:CZ$66)</f>
        <v>0</v>
      </c>
      <c r="DA17" s="126">
        <f>SUMIF($C$20:$C$66,$C17,DA$20:DA$66)</f>
        <v>0</v>
      </c>
      <c r="DB17" s="126">
        <f>SUMIF($C$20:$C$66,$C17,DB$20:DB$66)</f>
        <v>0</v>
      </c>
      <c r="DC17" s="126">
        <f>SUMIF($C$20:$C$66,$C17,DC$20:DC$66)</f>
        <v>0</v>
      </c>
      <c r="DD17" s="126">
        <f>SUMIF($C$20:$C$66,$C17,DD$20:DD$66)</f>
        <v>0</v>
      </c>
      <c r="DE17" s="126">
        <f>SUMIF($C$20:$C$66,$C17,DE$20:DE$66)</f>
        <v>0</v>
      </c>
      <c r="DF17" s="126">
        <f>SUMIF($C$20:$C$66,$C17,DF$20:DF$66)</f>
        <v>0</v>
      </c>
      <c r="DG17" s="126">
        <f>SUMIF($C$20:$C$66,$C17,DG$20:DG$66)</f>
        <v>0</v>
      </c>
      <c r="DH17" s="126">
        <f>SUMIF($C$20:$C$66,$C17,DH$20:DH$66)</f>
        <v>0</v>
      </c>
      <c r="DI17" s="126">
        <f>SUMIF($C$20:$C$66,$C17,DI$20:DI$66)</f>
        <v>0</v>
      </c>
      <c r="DJ17" s="126">
        <f>SUMIF($C$20:$C$66,$C17,DJ$20:DJ$66)</f>
        <v>0</v>
      </c>
      <c r="DK17" s="126">
        <f>SUMIF($C$20:$C$66,$C17,DK$20:DK$66)</f>
        <v>0</v>
      </c>
      <c r="DL17" s="126">
        <f>SUMIF($C$20:$C$66,$C17,DL$20:DL$66)</f>
        <v>0</v>
      </c>
      <c r="DM17" s="126">
        <f>SUMIF($C$20:$C$66,$C17,DM$20:DM$66)</f>
        <v>0</v>
      </c>
      <c r="DN17" s="126">
        <f>SUMIF($C$20:$C$66,$C17,DN$20:DN$66)</f>
        <v>0</v>
      </c>
      <c r="DO17" s="126">
        <f>SUMIF($C$20:$C$66,$C17,DO$20:DO$66)</f>
        <v>0</v>
      </c>
      <c r="DP17" s="126">
        <f>SUMIF($C$20:$C$66,$C17,DP$20:DP$66)</f>
        <v>0</v>
      </c>
      <c r="DQ17" s="126">
        <f>SUMIF($C$20:$C$66,$C17,DQ$20:DQ$66)</f>
        <v>0</v>
      </c>
      <c r="DR17" s="126">
        <f>SUMIF($C$20:$C$66,$C17,DR$20:DR$66)</f>
        <v>0</v>
      </c>
      <c r="DS17" s="126">
        <f>SUMIF($C$20:$C$66,$C17,DS$20:DS$66)</f>
        <v>0</v>
      </c>
      <c r="DT17" s="126">
        <f>SUMIF($C$20:$C$66,$C17,DT$20:DT$66)</f>
        <v>0</v>
      </c>
      <c r="DU17" s="126">
        <f>SUMIF($C$20:$C$66,$C17,DU$20:DU$66)</f>
        <v>0</v>
      </c>
      <c r="DV17" s="126">
        <f>SUMIF($C$20:$C$66,$C17,DV$20:DV$66)</f>
        <v>0</v>
      </c>
      <c r="DW17" s="126">
        <f>SUMIF($C$20:$C$66,$C17,DW$20:DW$66)</f>
        <v>0</v>
      </c>
      <c r="DX17" s="126">
        <f>SUMIF($C$20:$C$66,$C17,DX$20:DX$66)</f>
        <v>0</v>
      </c>
      <c r="DY17" s="126">
        <f>SUMIF($C$20:$C$66,$C17,DY$20:DY$66)</f>
        <v>0</v>
      </c>
      <c r="DZ17" s="126">
        <f>SUMIF($C$20:$C$66,$C17,DZ$20:DZ$66)</f>
        <v>0</v>
      </c>
      <c r="EA17" s="126">
        <f>SUMIF($C$20:$C$66,$C17,EA$20:EA$66)</f>
        <v>0</v>
      </c>
      <c r="EB17" s="126">
        <f>SUMIF($C$20:$C$66,$C17,EB$20:EB$66)</f>
        <v>0</v>
      </c>
      <c r="EC17" s="126">
        <f>SUMIF($C$20:$C$66,$C17,EC$20:EC$66)</f>
        <v>0</v>
      </c>
      <c r="ED17" s="126">
        <f>SUMIF($C$20:$C$66,$C17,ED$20:ED$66)</f>
        <v>0</v>
      </c>
      <c r="EE17" s="126">
        <f>SUMIF($C$20:$C$66,$C17,EE$20:EE$66)</f>
        <v>0</v>
      </c>
      <c r="EF17" s="126">
        <f>SUMIF($C$20:$C$66,$C17,EF$20:EF$66)</f>
        <v>0</v>
      </c>
      <c r="EG17" s="126">
        <f>SUMIF($C$20:$C$66,$C17,EG$20:EG$66)</f>
        <v>0</v>
      </c>
      <c r="EH17" s="126">
        <f>SUMIF($C$20:$C$66,$C17,EH$20:EH$66)</f>
        <v>0</v>
      </c>
      <c r="EI17" s="126">
        <f>SUMIF($C$20:$C$66,$C17,EI$20:EI$66)</f>
        <v>0</v>
      </c>
      <c r="EJ17" s="126">
        <f>SUMIF($C$20:$C$66,$C17,EJ$20:EJ$66)</f>
        <v>0</v>
      </c>
      <c r="EK17" s="126">
        <f>SUMIF($C$20:$C$66,$C17,EK$20:EK$66)</f>
        <v>0</v>
      </c>
      <c r="EL17" s="126">
        <f>SUMIF($C$20:$C$66,$C17,EL$20:EL$66)</f>
        <v>0</v>
      </c>
      <c r="EM17" s="27"/>
    </row>
    <row r="18" spans="1:143" ht="15.75" customHeight="1" x14ac:dyDescent="0.2">
      <c r="A18" s="123"/>
      <c r="B18" s="88">
        <f>SUMIF(C$20:C$65,C18,A$20:A$65)</f>
        <v>1</v>
      </c>
      <c r="C18" s="61" t="s">
        <v>170</v>
      </c>
      <c r="D18" s="124">
        <f>AVERAGEIF($C$20:$C$66,$C18,D$20:D$66)</f>
        <v>0</v>
      </c>
      <c r="E18" s="125">
        <f>AVERAGEIF($C$20:$C$66, $C18, $E$20:$E$66)</f>
        <v>0</v>
      </c>
      <c r="U18" s="27"/>
      <c r="V18" s="7" t="str">
        <f t="shared" si="4"/>
        <v xml:space="preserve">Misc. Income </v>
      </c>
      <c r="W18" s="126">
        <f>SUMIF($C$20:$C$66,$C18,W$20:W$66)</f>
        <v>0</v>
      </c>
      <c r="X18" s="126">
        <f>SUMIF($C$20:$C$66,$C18,X$20:X$66)</f>
        <v>0</v>
      </c>
      <c r="Y18" s="126">
        <f>SUMIF($C$20:$C$66,$C18,Y$20:Y$66)</f>
        <v>0</v>
      </c>
      <c r="Z18" s="126">
        <f>SUMIF($C$20:$C$66,$C18,Z$20:Z$66)</f>
        <v>0</v>
      </c>
      <c r="AA18" s="126">
        <f>SUMIF($C$20:$C$66,$C18,AA$20:AA$66)</f>
        <v>0</v>
      </c>
      <c r="AB18" s="126">
        <f>SUMIF($C$20:$C$66,$C18,AB$20:AB$66)</f>
        <v>0</v>
      </c>
      <c r="AC18" s="126">
        <f>SUMIF($C$20:$C$66,$C18,AC$20:AC$66)</f>
        <v>0</v>
      </c>
      <c r="AD18" s="126">
        <f>SUMIF($C$20:$C$66,$C18,AD$20:AD$66)</f>
        <v>0</v>
      </c>
      <c r="AE18" s="126">
        <f>SUMIF($C$20:$C$66,$C18,AE$20:AE$66)</f>
        <v>0</v>
      </c>
      <c r="AF18" s="126">
        <f>SUMIF($C$20:$C$66,$C18,AF$20:AF$66)</f>
        <v>0</v>
      </c>
      <c r="AG18" s="126">
        <f>SUMIF($C$20:$C$66,$C18,AG$20:AG$66)</f>
        <v>0</v>
      </c>
      <c r="AH18" s="126">
        <f>SUMIF($C$20:$C$66,$C18,AH$20:AH$66)</f>
        <v>0</v>
      </c>
      <c r="AI18" s="126">
        <f>SUMIF($C$20:$C$66,$C18,AI$20:AI$66)</f>
        <v>0</v>
      </c>
      <c r="AJ18" s="126">
        <f>SUMIF($C$20:$C$66,$C18,AJ$20:AJ$66)</f>
        <v>0</v>
      </c>
      <c r="AK18" s="126">
        <f>SUMIF($C$20:$C$66,$C18,AK$20:AK$66)</f>
        <v>0</v>
      </c>
      <c r="AL18" s="126">
        <f>SUMIF($C$20:$C$66,$C18,AL$20:AL$66)</f>
        <v>0</v>
      </c>
      <c r="AM18" s="126">
        <f>SUMIF($C$20:$C$66,$C18,AM$20:AM$66)</f>
        <v>0</v>
      </c>
      <c r="AN18" s="126">
        <f>SUMIF($C$20:$C$66,$C18,AN$20:AN$66)</f>
        <v>0</v>
      </c>
      <c r="AO18" s="126">
        <f>SUMIF($C$20:$C$66,$C18,AO$20:AO$66)</f>
        <v>0</v>
      </c>
      <c r="AP18" s="126">
        <f>SUMIF($C$20:$C$66,$C18,AP$20:AP$66)</f>
        <v>0</v>
      </c>
      <c r="AQ18" s="126">
        <f>SUMIF($C$20:$C$66,$C18,AQ$20:AQ$66)</f>
        <v>0</v>
      </c>
      <c r="AR18" s="126">
        <f>SUMIF($C$20:$C$66,$C18,AR$20:AR$66)</f>
        <v>0</v>
      </c>
      <c r="AS18" s="126">
        <f>SUMIF($C$20:$C$66,$C18,AS$20:AS$66)</f>
        <v>0</v>
      </c>
      <c r="AT18" s="126">
        <f>SUMIF($C$20:$C$66,$C18,AT$20:AT$66)</f>
        <v>0</v>
      </c>
      <c r="AU18" s="126">
        <f>SUMIF($C$20:$C$66,$C18,AU$20:AU$66)</f>
        <v>0</v>
      </c>
      <c r="AV18" s="126">
        <f>SUMIF($C$20:$C$66,$C18,AV$20:AV$66)</f>
        <v>0</v>
      </c>
      <c r="AW18" s="126">
        <f>SUMIF($C$20:$C$66,$C18,AW$20:AW$66)</f>
        <v>0</v>
      </c>
      <c r="AX18" s="126">
        <f>SUMIF($C$20:$C$66,$C18,AX$20:AX$66)</f>
        <v>0</v>
      </c>
      <c r="AY18" s="126">
        <f>SUMIF($C$20:$C$66,$C18,AY$20:AY$66)</f>
        <v>0</v>
      </c>
      <c r="AZ18" s="126">
        <f>SUMIF($C$20:$C$66,$C18,AZ$20:AZ$66)</f>
        <v>0</v>
      </c>
      <c r="BA18" s="126">
        <f>SUMIF($C$20:$C$66,$C18,BA$20:BA$66)</f>
        <v>0</v>
      </c>
      <c r="BB18" s="126">
        <f>SUMIF($C$20:$C$66,$C18,BB$20:BB$66)</f>
        <v>0</v>
      </c>
      <c r="BC18" s="126">
        <f>SUMIF($C$20:$C$66,$C18,BC$20:BC$66)</f>
        <v>0</v>
      </c>
      <c r="BD18" s="126">
        <f>SUMIF($C$20:$C$66,$C18,BD$20:BD$66)</f>
        <v>0</v>
      </c>
      <c r="BE18" s="126">
        <f>SUMIF($C$20:$C$66,$C18,BE$20:BE$66)</f>
        <v>0</v>
      </c>
      <c r="BF18" s="126">
        <f>SUMIF($C$20:$C$66,$C18,BF$20:BF$66)</f>
        <v>0</v>
      </c>
      <c r="BG18" s="126">
        <f>SUMIF($C$20:$C$66,$C18,BG$20:BG$66)</f>
        <v>0</v>
      </c>
      <c r="BH18" s="126">
        <f>SUMIF($C$20:$C$66,$C18,BH$20:BH$66)</f>
        <v>0</v>
      </c>
      <c r="BI18" s="126">
        <f>SUMIF($C$20:$C$66,$C18,BI$20:BI$66)</f>
        <v>0</v>
      </c>
      <c r="BJ18" s="126">
        <f>SUMIF($C$20:$C$66,$C18,BJ$20:BJ$66)</f>
        <v>0</v>
      </c>
      <c r="BK18" s="126">
        <f>SUMIF($C$20:$C$66,$C18,BK$20:BK$66)</f>
        <v>0</v>
      </c>
      <c r="BL18" s="126">
        <f>SUMIF($C$20:$C$66,$C18,BL$20:BL$66)</f>
        <v>0</v>
      </c>
      <c r="BM18" s="126">
        <f>SUMIF($C$20:$C$66,$C18,BM$20:BM$66)</f>
        <v>0</v>
      </c>
      <c r="BN18" s="126">
        <f>SUMIF($C$20:$C$66,$C18,BN$20:BN$66)</f>
        <v>0</v>
      </c>
      <c r="BO18" s="126">
        <f>SUMIF($C$20:$C$66,$C18,BO$20:BO$66)</f>
        <v>0</v>
      </c>
      <c r="BP18" s="126">
        <f>SUMIF($C$20:$C$66,$C18,BP$20:BP$66)</f>
        <v>0</v>
      </c>
      <c r="BQ18" s="126">
        <f>SUMIF($C$20:$C$66,$C18,BQ$20:BQ$66)</f>
        <v>0</v>
      </c>
      <c r="BR18" s="126">
        <f>SUMIF($C$20:$C$66,$C18,BR$20:BR$66)</f>
        <v>0</v>
      </c>
      <c r="BS18" s="126">
        <f>SUMIF($C$20:$C$66,$C18,BS$20:BS$66)</f>
        <v>0</v>
      </c>
      <c r="BT18" s="126">
        <f>SUMIF($C$20:$C$66,$C18,BT$20:BT$66)</f>
        <v>0</v>
      </c>
      <c r="BU18" s="126">
        <f>SUMIF($C$20:$C$66,$C18,BU$20:BU$66)</f>
        <v>0</v>
      </c>
      <c r="BV18" s="126">
        <f>SUMIF($C$20:$C$66,$C18,BV$20:BV$66)</f>
        <v>0</v>
      </c>
      <c r="BW18" s="126">
        <f>SUMIF($C$20:$C$66,$C18,BW$20:BW$66)</f>
        <v>0</v>
      </c>
      <c r="BX18" s="126">
        <f>SUMIF($C$20:$C$66,$C18,BX$20:BX$66)</f>
        <v>0</v>
      </c>
      <c r="BY18" s="126">
        <f>SUMIF($C$20:$C$66,$C18,BY$20:BY$66)</f>
        <v>0</v>
      </c>
      <c r="BZ18" s="126">
        <f>SUMIF($C$20:$C$66,$C18,BZ$20:BZ$66)</f>
        <v>0</v>
      </c>
      <c r="CA18" s="126">
        <f>SUMIF($C$20:$C$66,$C18,CA$20:CA$66)</f>
        <v>0</v>
      </c>
      <c r="CB18" s="126">
        <f>SUMIF($C$20:$C$66,$C18,CB$20:CB$66)</f>
        <v>0</v>
      </c>
      <c r="CC18" s="126">
        <f>SUMIF($C$20:$C$66,$C18,CC$20:CC$66)</f>
        <v>0</v>
      </c>
      <c r="CD18" s="126">
        <f>SUMIF($C$20:$C$66,$C18,CD$20:CD$66)</f>
        <v>0</v>
      </c>
      <c r="CE18" s="126">
        <f>SUMIF($C$20:$C$66,$C18,CE$20:CE$66)</f>
        <v>0</v>
      </c>
      <c r="CF18" s="126">
        <f>SUMIF($C$20:$C$66,$C18,CF$20:CF$66)</f>
        <v>0</v>
      </c>
      <c r="CG18" s="126">
        <f>SUMIF($C$20:$C$66,$C18,CG$20:CG$66)</f>
        <v>0</v>
      </c>
      <c r="CH18" s="126">
        <f>SUMIF($C$20:$C$66,$C18,CH$20:CH$66)</f>
        <v>0</v>
      </c>
      <c r="CI18" s="126">
        <f>SUMIF($C$20:$C$66,$C18,CI$20:CI$66)</f>
        <v>0</v>
      </c>
      <c r="CJ18" s="126">
        <f>SUMIF($C$20:$C$66,$C18,CJ$20:CJ$66)</f>
        <v>0</v>
      </c>
      <c r="CK18" s="126">
        <f>SUMIF($C$20:$C$66,$C18,CK$20:CK$66)</f>
        <v>0</v>
      </c>
      <c r="CL18" s="126">
        <f>SUMIF($C$20:$C$66,$C18,CL$20:CL$66)</f>
        <v>0</v>
      </c>
      <c r="CM18" s="126">
        <f>SUMIF($C$20:$C$66,$C18,CM$20:CM$66)</f>
        <v>0</v>
      </c>
      <c r="CN18" s="126">
        <f>SUMIF($C$20:$C$66,$C18,CN$20:CN$66)</f>
        <v>0</v>
      </c>
      <c r="CO18" s="126">
        <f>SUMIF($C$20:$C$66,$C18,CO$20:CO$66)</f>
        <v>0</v>
      </c>
      <c r="CP18" s="126">
        <f>SUMIF($C$20:$C$66,$C18,CP$20:CP$66)</f>
        <v>0</v>
      </c>
      <c r="CQ18" s="126">
        <f>SUMIF($C$20:$C$66,$C18,CQ$20:CQ$66)</f>
        <v>0</v>
      </c>
      <c r="CR18" s="126">
        <f>SUMIF($C$20:$C$66,$C18,CR$20:CR$66)</f>
        <v>0</v>
      </c>
      <c r="CS18" s="126">
        <f>SUMIF($C$20:$C$66,$C18,CS$20:CS$66)</f>
        <v>0</v>
      </c>
      <c r="CT18" s="126">
        <f>SUMIF($C$20:$C$66,$C18,CT$20:CT$66)</f>
        <v>0</v>
      </c>
      <c r="CU18" s="126">
        <f>SUMIF($C$20:$C$66,$C18,CU$20:CU$66)</f>
        <v>0</v>
      </c>
      <c r="CV18" s="126">
        <f>SUMIF($C$20:$C$66,$C18,CV$20:CV$66)</f>
        <v>0</v>
      </c>
      <c r="CW18" s="126">
        <f>SUMIF($C$20:$C$66,$C18,CW$20:CW$66)</f>
        <v>0</v>
      </c>
      <c r="CX18" s="126">
        <f>SUMIF($C$20:$C$66,$C18,CX$20:CX$66)</f>
        <v>0</v>
      </c>
      <c r="CY18" s="126">
        <f>SUMIF($C$20:$C$66,$C18,CY$20:CY$66)</f>
        <v>0</v>
      </c>
      <c r="CZ18" s="126">
        <f>SUMIF($C$20:$C$66,$C18,CZ$20:CZ$66)</f>
        <v>0</v>
      </c>
      <c r="DA18" s="126">
        <f>SUMIF($C$20:$C$66,$C18,DA$20:DA$66)</f>
        <v>0</v>
      </c>
      <c r="DB18" s="126">
        <f>SUMIF($C$20:$C$66,$C18,DB$20:DB$66)</f>
        <v>0</v>
      </c>
      <c r="DC18" s="126">
        <f>SUMIF($C$20:$C$66,$C18,DC$20:DC$66)</f>
        <v>0</v>
      </c>
      <c r="DD18" s="126">
        <f>SUMIF($C$20:$C$66,$C18,DD$20:DD$66)</f>
        <v>0</v>
      </c>
      <c r="DE18" s="126">
        <f>SUMIF($C$20:$C$66,$C18,DE$20:DE$66)</f>
        <v>0</v>
      </c>
      <c r="DF18" s="126">
        <f>SUMIF($C$20:$C$66,$C18,DF$20:DF$66)</f>
        <v>0</v>
      </c>
      <c r="DG18" s="126">
        <f>SUMIF($C$20:$C$66,$C18,DG$20:DG$66)</f>
        <v>0</v>
      </c>
      <c r="DH18" s="126">
        <f>SUMIF($C$20:$C$66,$C18,DH$20:DH$66)</f>
        <v>0</v>
      </c>
      <c r="DI18" s="126">
        <f>SUMIF($C$20:$C$66,$C18,DI$20:DI$66)</f>
        <v>0</v>
      </c>
      <c r="DJ18" s="126">
        <f>SUMIF($C$20:$C$66,$C18,DJ$20:DJ$66)</f>
        <v>0</v>
      </c>
      <c r="DK18" s="126">
        <f>SUMIF($C$20:$C$66,$C18,DK$20:DK$66)</f>
        <v>0</v>
      </c>
      <c r="DL18" s="126">
        <f>SUMIF($C$20:$C$66,$C18,DL$20:DL$66)</f>
        <v>0</v>
      </c>
      <c r="DM18" s="126">
        <f>SUMIF($C$20:$C$66,$C18,DM$20:DM$66)</f>
        <v>0</v>
      </c>
      <c r="DN18" s="126">
        <f>SUMIF($C$20:$C$66,$C18,DN$20:DN$66)</f>
        <v>0</v>
      </c>
      <c r="DO18" s="126">
        <f>SUMIF($C$20:$C$66,$C18,DO$20:DO$66)</f>
        <v>0</v>
      </c>
      <c r="DP18" s="126">
        <f>SUMIF($C$20:$C$66,$C18,DP$20:DP$66)</f>
        <v>0</v>
      </c>
      <c r="DQ18" s="126">
        <f>SUMIF($C$20:$C$66,$C18,DQ$20:DQ$66)</f>
        <v>0</v>
      </c>
      <c r="DR18" s="126">
        <f>SUMIF($C$20:$C$66,$C18,DR$20:DR$66)</f>
        <v>0</v>
      </c>
      <c r="DS18" s="126">
        <f>SUMIF($C$20:$C$66,$C18,DS$20:DS$66)</f>
        <v>0</v>
      </c>
      <c r="DT18" s="126">
        <f>SUMIF($C$20:$C$66,$C18,DT$20:DT$66)</f>
        <v>0</v>
      </c>
      <c r="DU18" s="126">
        <f>SUMIF($C$20:$C$66,$C18,DU$20:DU$66)</f>
        <v>0</v>
      </c>
      <c r="DV18" s="126">
        <f>SUMIF($C$20:$C$66,$C18,DV$20:DV$66)</f>
        <v>0</v>
      </c>
      <c r="DW18" s="126">
        <f>SUMIF($C$20:$C$66,$C18,DW$20:DW$66)</f>
        <v>0</v>
      </c>
      <c r="DX18" s="126">
        <f>SUMIF($C$20:$C$66,$C18,DX$20:DX$66)</f>
        <v>0</v>
      </c>
      <c r="DY18" s="126">
        <f>SUMIF($C$20:$C$66,$C18,DY$20:DY$66)</f>
        <v>0</v>
      </c>
      <c r="DZ18" s="126">
        <f>SUMIF($C$20:$C$66,$C18,DZ$20:DZ$66)</f>
        <v>0</v>
      </c>
      <c r="EA18" s="126">
        <f>SUMIF($C$20:$C$66,$C18,EA$20:EA$66)</f>
        <v>0</v>
      </c>
      <c r="EB18" s="126">
        <f>SUMIF($C$20:$C$66,$C18,EB$20:EB$66)</f>
        <v>0</v>
      </c>
      <c r="EC18" s="126">
        <f>SUMIF($C$20:$C$66,$C18,EC$20:EC$66)</f>
        <v>0</v>
      </c>
      <c r="ED18" s="126">
        <f>SUMIF($C$20:$C$66,$C18,ED$20:ED$66)</f>
        <v>0</v>
      </c>
      <c r="EE18" s="126">
        <f>SUMIF($C$20:$C$66,$C18,EE$20:EE$66)</f>
        <v>0</v>
      </c>
      <c r="EF18" s="126">
        <f>SUMIF($C$20:$C$66,$C18,EF$20:EF$66)</f>
        <v>0</v>
      </c>
      <c r="EG18" s="126">
        <f>SUMIF($C$20:$C$66,$C18,EG$20:EG$66)</f>
        <v>0</v>
      </c>
      <c r="EH18" s="126">
        <f>SUMIF($C$20:$C$66,$C18,EH$20:EH$66)</f>
        <v>0</v>
      </c>
      <c r="EI18" s="126">
        <f>SUMIF($C$20:$C$66,$C18,EI$20:EI$66)</f>
        <v>0</v>
      </c>
      <c r="EJ18" s="126">
        <f>SUMIF($C$20:$C$66,$C18,EJ$20:EJ$66)</f>
        <v>0</v>
      </c>
      <c r="EK18" s="126">
        <f>SUMIF($C$20:$C$66,$C18,EK$20:EK$66)</f>
        <v>0</v>
      </c>
      <c r="EL18" s="126">
        <f>SUMIF($C$20:$C$66,$C18,EL$20:EL$66)</f>
        <v>0</v>
      </c>
      <c r="EM18" s="27"/>
    </row>
    <row r="19" spans="1:143" ht="15.75" customHeight="1" thickBot="1" x14ac:dyDescent="0.25">
      <c r="A19" s="129" t="s">
        <v>11</v>
      </c>
      <c r="B19" s="130" t="s">
        <v>171</v>
      </c>
      <c r="C19" s="131"/>
      <c r="D19" s="132"/>
      <c r="E19" s="133">
        <f>(W2)</f>
        <v>45838</v>
      </c>
      <c r="F19" s="131"/>
      <c r="G19" s="131"/>
      <c r="H19" s="131"/>
      <c r="I19" s="131"/>
      <c r="J19" s="131"/>
      <c r="K19" s="131"/>
      <c r="L19" s="131"/>
      <c r="M19" s="131"/>
      <c r="N19" s="131"/>
      <c r="O19" s="131"/>
      <c r="P19" s="131"/>
      <c r="Q19" s="131"/>
      <c r="R19" s="131"/>
      <c r="S19" s="131"/>
      <c r="T19" s="131"/>
      <c r="U19" s="131"/>
      <c r="V19" s="131"/>
      <c r="W19" s="132">
        <f>SUM(W5:W18)</f>
        <v>18550</v>
      </c>
      <c r="X19" s="132">
        <f t="shared" ref="X19:BB19" si="5">SUM(X5:X18)</f>
        <v>18550</v>
      </c>
      <c r="Y19" s="132">
        <f t="shared" si="5"/>
        <v>18550</v>
      </c>
      <c r="Z19" s="132">
        <f t="shared" si="5"/>
        <v>18550</v>
      </c>
      <c r="AA19" s="132">
        <f t="shared" si="5"/>
        <v>18550</v>
      </c>
      <c r="AB19" s="132">
        <f t="shared" si="5"/>
        <v>18550</v>
      </c>
      <c r="AC19" s="132">
        <f t="shared" si="5"/>
        <v>18550</v>
      </c>
      <c r="AD19" s="132">
        <f t="shared" si="5"/>
        <v>18550</v>
      </c>
      <c r="AE19" s="132">
        <f t="shared" si="5"/>
        <v>18550</v>
      </c>
      <c r="AF19" s="132">
        <f t="shared" si="5"/>
        <v>18550</v>
      </c>
      <c r="AG19" s="132">
        <f t="shared" si="5"/>
        <v>18550</v>
      </c>
      <c r="AH19" s="132">
        <f t="shared" si="5"/>
        <v>18550</v>
      </c>
      <c r="AI19" s="132">
        <f t="shared" si="5"/>
        <v>18921</v>
      </c>
      <c r="AJ19" s="132">
        <f t="shared" si="5"/>
        <v>18921</v>
      </c>
      <c r="AK19" s="132">
        <f t="shared" si="5"/>
        <v>18921</v>
      </c>
      <c r="AL19" s="132">
        <f t="shared" si="5"/>
        <v>18921</v>
      </c>
      <c r="AM19" s="132">
        <f t="shared" si="5"/>
        <v>18921</v>
      </c>
      <c r="AN19" s="132">
        <f t="shared" si="5"/>
        <v>18921</v>
      </c>
      <c r="AO19" s="132">
        <f t="shared" si="5"/>
        <v>18921</v>
      </c>
      <c r="AP19" s="132">
        <f t="shared" si="5"/>
        <v>18921</v>
      </c>
      <c r="AQ19" s="132">
        <f t="shared" si="5"/>
        <v>18921</v>
      </c>
      <c r="AR19" s="132">
        <f t="shared" si="5"/>
        <v>18921</v>
      </c>
      <c r="AS19" s="132">
        <f t="shared" si="5"/>
        <v>18921</v>
      </c>
      <c r="AT19" s="132">
        <f t="shared" si="5"/>
        <v>18921</v>
      </c>
      <c r="AU19" s="132">
        <f t="shared" si="5"/>
        <v>19299.419999999995</v>
      </c>
      <c r="AV19" s="132">
        <f t="shared" si="5"/>
        <v>19299.419999999995</v>
      </c>
      <c r="AW19" s="132">
        <f t="shared" si="5"/>
        <v>19299.419999999995</v>
      </c>
      <c r="AX19" s="132">
        <f t="shared" si="5"/>
        <v>19299.419999999995</v>
      </c>
      <c r="AY19" s="132">
        <f t="shared" si="5"/>
        <v>19299.419999999995</v>
      </c>
      <c r="AZ19" s="132">
        <f t="shared" si="5"/>
        <v>19299.419999999995</v>
      </c>
      <c r="BA19" s="132">
        <f t="shared" si="5"/>
        <v>19299.419999999995</v>
      </c>
      <c r="BB19" s="132">
        <f t="shared" si="5"/>
        <v>19299.419999999995</v>
      </c>
      <c r="BC19" s="132">
        <f t="shared" ref="BC19:CH19" si="6">SUM(BC5:BC18)</f>
        <v>19299.419999999995</v>
      </c>
      <c r="BD19" s="132">
        <f t="shared" si="6"/>
        <v>19299.419999999995</v>
      </c>
      <c r="BE19" s="132">
        <f t="shared" si="6"/>
        <v>19299.419999999995</v>
      </c>
      <c r="BF19" s="132">
        <f t="shared" si="6"/>
        <v>19299.419999999995</v>
      </c>
      <c r="BG19" s="132">
        <f t="shared" si="6"/>
        <v>19685.4084</v>
      </c>
      <c r="BH19" s="132">
        <f t="shared" si="6"/>
        <v>19685.4084</v>
      </c>
      <c r="BI19" s="132">
        <f t="shared" si="6"/>
        <v>19685.4084</v>
      </c>
      <c r="BJ19" s="132">
        <f t="shared" si="6"/>
        <v>19685.4084</v>
      </c>
      <c r="BK19" s="132">
        <f t="shared" si="6"/>
        <v>19685.4084</v>
      </c>
      <c r="BL19" s="132">
        <f t="shared" si="6"/>
        <v>19685.4084</v>
      </c>
      <c r="BM19" s="132">
        <f t="shared" si="6"/>
        <v>19685.4084</v>
      </c>
      <c r="BN19" s="132">
        <f t="shared" si="6"/>
        <v>19685.4084</v>
      </c>
      <c r="BO19" s="132">
        <f t="shared" si="6"/>
        <v>19685.4084</v>
      </c>
      <c r="BP19" s="132">
        <f t="shared" si="6"/>
        <v>19685.4084</v>
      </c>
      <c r="BQ19" s="132">
        <f t="shared" si="6"/>
        <v>19685.4084</v>
      </c>
      <c r="BR19" s="132">
        <f t="shared" si="6"/>
        <v>19685.4084</v>
      </c>
      <c r="BS19" s="132">
        <f t="shared" si="6"/>
        <v>20079.116568000001</v>
      </c>
      <c r="BT19" s="132">
        <f t="shared" si="6"/>
        <v>20079.116568000001</v>
      </c>
      <c r="BU19" s="132">
        <f t="shared" si="6"/>
        <v>20079.116568000001</v>
      </c>
      <c r="BV19" s="132">
        <f t="shared" si="6"/>
        <v>20079.116568000001</v>
      </c>
      <c r="BW19" s="132">
        <f t="shared" si="6"/>
        <v>20079.116568000001</v>
      </c>
      <c r="BX19" s="132">
        <f t="shared" si="6"/>
        <v>20079.116568000001</v>
      </c>
      <c r="BY19" s="132">
        <f t="shared" si="6"/>
        <v>20079.116568000001</v>
      </c>
      <c r="BZ19" s="132">
        <f t="shared" si="6"/>
        <v>20079.116568000001</v>
      </c>
      <c r="CA19" s="132">
        <f t="shared" si="6"/>
        <v>20079.116568000001</v>
      </c>
      <c r="CB19" s="132">
        <f t="shared" si="6"/>
        <v>20079.116568000001</v>
      </c>
      <c r="CC19" s="132">
        <f t="shared" si="6"/>
        <v>20079.116568000001</v>
      </c>
      <c r="CD19" s="132">
        <f t="shared" si="6"/>
        <v>20079.116568000001</v>
      </c>
      <c r="CE19" s="132">
        <f t="shared" si="6"/>
        <v>20480.698899359999</v>
      </c>
      <c r="CF19" s="132">
        <f t="shared" si="6"/>
        <v>20480.698899359999</v>
      </c>
      <c r="CG19" s="132">
        <f t="shared" si="6"/>
        <v>20480.698899359999</v>
      </c>
      <c r="CH19" s="132">
        <f t="shared" si="6"/>
        <v>20480.698899359999</v>
      </c>
      <c r="CI19" s="132">
        <f t="shared" ref="CI19:DN19" si="7">SUM(CI5:CI18)</f>
        <v>20480.698899359999</v>
      </c>
      <c r="CJ19" s="132">
        <f t="shared" si="7"/>
        <v>20480.698899359999</v>
      </c>
      <c r="CK19" s="132">
        <f t="shared" si="7"/>
        <v>20480.698899359999</v>
      </c>
      <c r="CL19" s="132">
        <f t="shared" si="7"/>
        <v>20480.698899359999</v>
      </c>
      <c r="CM19" s="132">
        <f t="shared" si="7"/>
        <v>20480.698899359999</v>
      </c>
      <c r="CN19" s="132">
        <f t="shared" si="7"/>
        <v>20480.698899359999</v>
      </c>
      <c r="CO19" s="132">
        <f t="shared" si="7"/>
        <v>20480.698899359999</v>
      </c>
      <c r="CP19" s="132">
        <f t="shared" si="7"/>
        <v>20480.698899359999</v>
      </c>
      <c r="CQ19" s="132">
        <f t="shared" si="7"/>
        <v>20890.312877347205</v>
      </c>
      <c r="CR19" s="132">
        <f t="shared" si="7"/>
        <v>20890.312877347205</v>
      </c>
      <c r="CS19" s="132">
        <f t="shared" si="7"/>
        <v>20890.312877347205</v>
      </c>
      <c r="CT19" s="132">
        <f t="shared" si="7"/>
        <v>20890.312877347205</v>
      </c>
      <c r="CU19" s="132">
        <f t="shared" si="7"/>
        <v>20890.312877347205</v>
      </c>
      <c r="CV19" s="132">
        <f t="shared" si="7"/>
        <v>20890.312877347205</v>
      </c>
      <c r="CW19" s="132">
        <f t="shared" si="7"/>
        <v>20890.312877347205</v>
      </c>
      <c r="CX19" s="132">
        <f t="shared" si="7"/>
        <v>20890.312877347205</v>
      </c>
      <c r="CY19" s="132">
        <f t="shared" si="7"/>
        <v>20890.312877347205</v>
      </c>
      <c r="CZ19" s="132">
        <f t="shared" si="7"/>
        <v>20890.312877347205</v>
      </c>
      <c r="DA19" s="132">
        <f t="shared" si="7"/>
        <v>20890.312877347205</v>
      </c>
      <c r="DB19" s="132">
        <f t="shared" si="7"/>
        <v>20890.312877347205</v>
      </c>
      <c r="DC19" s="132">
        <f t="shared" si="7"/>
        <v>21308.119134894143</v>
      </c>
      <c r="DD19" s="132">
        <f t="shared" si="7"/>
        <v>21308.119134894143</v>
      </c>
      <c r="DE19" s="132">
        <f t="shared" si="7"/>
        <v>21308.119134894143</v>
      </c>
      <c r="DF19" s="132">
        <f t="shared" si="7"/>
        <v>21308.119134894143</v>
      </c>
      <c r="DG19" s="132">
        <f t="shared" si="7"/>
        <v>21308.119134894143</v>
      </c>
      <c r="DH19" s="132">
        <f t="shared" si="7"/>
        <v>21308.119134894143</v>
      </c>
      <c r="DI19" s="132">
        <f t="shared" si="7"/>
        <v>21308.119134894143</v>
      </c>
      <c r="DJ19" s="132">
        <f t="shared" si="7"/>
        <v>21308.119134894143</v>
      </c>
      <c r="DK19" s="132">
        <f t="shared" si="7"/>
        <v>21308.119134894143</v>
      </c>
      <c r="DL19" s="132">
        <f t="shared" si="7"/>
        <v>21308.119134894143</v>
      </c>
      <c r="DM19" s="132">
        <f t="shared" si="7"/>
        <v>21308.119134894143</v>
      </c>
      <c r="DN19" s="132">
        <f t="shared" si="7"/>
        <v>21308.119134894143</v>
      </c>
      <c r="DO19" s="132">
        <f t="shared" ref="DO19:EL19" si="8">SUM(DO5:DO18)</f>
        <v>21734.281517592033</v>
      </c>
      <c r="DP19" s="132">
        <f t="shared" si="8"/>
        <v>21734.281517592033</v>
      </c>
      <c r="DQ19" s="132">
        <f t="shared" si="8"/>
        <v>21734.281517592033</v>
      </c>
      <c r="DR19" s="132">
        <f t="shared" si="8"/>
        <v>21734.281517592033</v>
      </c>
      <c r="DS19" s="132">
        <f t="shared" si="8"/>
        <v>21734.281517592033</v>
      </c>
      <c r="DT19" s="132">
        <f t="shared" si="8"/>
        <v>21734.281517592033</v>
      </c>
      <c r="DU19" s="132">
        <f t="shared" si="8"/>
        <v>21734.281517592033</v>
      </c>
      <c r="DV19" s="132">
        <f t="shared" si="8"/>
        <v>21734.281517592033</v>
      </c>
      <c r="DW19" s="132">
        <f t="shared" si="8"/>
        <v>21734.281517592033</v>
      </c>
      <c r="DX19" s="132">
        <f t="shared" si="8"/>
        <v>21734.281517592033</v>
      </c>
      <c r="DY19" s="132">
        <f t="shared" si="8"/>
        <v>21734.281517592033</v>
      </c>
      <c r="DZ19" s="132">
        <f t="shared" si="8"/>
        <v>21734.281517592033</v>
      </c>
      <c r="EA19" s="132">
        <f t="shared" si="8"/>
        <v>22168.967147943869</v>
      </c>
      <c r="EB19" s="132">
        <f t="shared" si="8"/>
        <v>22168.967147943869</v>
      </c>
      <c r="EC19" s="132">
        <f t="shared" si="8"/>
        <v>22168.967147943869</v>
      </c>
      <c r="ED19" s="132">
        <f t="shared" si="8"/>
        <v>22168.967147943869</v>
      </c>
      <c r="EE19" s="132">
        <f t="shared" si="8"/>
        <v>22168.967147943869</v>
      </c>
      <c r="EF19" s="132">
        <f t="shared" si="8"/>
        <v>22168.967147943869</v>
      </c>
      <c r="EG19" s="132">
        <f t="shared" si="8"/>
        <v>22168.967147943869</v>
      </c>
      <c r="EH19" s="132">
        <f t="shared" si="8"/>
        <v>22168.967147943869</v>
      </c>
      <c r="EI19" s="132">
        <f t="shared" si="8"/>
        <v>22168.967147943869</v>
      </c>
      <c r="EJ19" s="132">
        <f t="shared" si="8"/>
        <v>22168.967147943869</v>
      </c>
      <c r="EK19" s="132">
        <f t="shared" si="8"/>
        <v>22168.967147943869</v>
      </c>
      <c r="EL19" s="132">
        <f t="shared" si="8"/>
        <v>22168.967147943869</v>
      </c>
      <c r="EM19" s="131"/>
    </row>
    <row r="20" spans="1:143" ht="15.75" customHeight="1" x14ac:dyDescent="0.2">
      <c r="A20" s="123">
        <v>1</v>
      </c>
      <c r="B20" s="88">
        <v>1</v>
      </c>
      <c r="C20" s="61" t="s">
        <v>161</v>
      </c>
      <c r="D20" s="241">
        <v>750</v>
      </c>
      <c r="E20" s="134">
        <f>W20/D20</f>
        <v>0</v>
      </c>
      <c r="U20" s="27"/>
      <c r="V20" s="7"/>
      <c r="W20" s="270">
        <v>0</v>
      </c>
      <c r="X20" s="135">
        <f t="shared" ref="X20:AM35" si="9">($D20*$E20)*(1+Rental_Increase)^(X$3-1)</f>
        <v>0</v>
      </c>
      <c r="Y20" s="135">
        <f t="shared" si="9"/>
        <v>0</v>
      </c>
      <c r="Z20" s="135">
        <f t="shared" si="9"/>
        <v>0</v>
      </c>
      <c r="AA20" s="135">
        <f t="shared" si="9"/>
        <v>0</v>
      </c>
      <c r="AB20" s="135">
        <f t="shared" si="9"/>
        <v>0</v>
      </c>
      <c r="AC20" s="135">
        <f t="shared" si="9"/>
        <v>0</v>
      </c>
      <c r="AD20" s="135">
        <f t="shared" si="9"/>
        <v>0</v>
      </c>
      <c r="AE20" s="135">
        <f t="shared" si="9"/>
        <v>0</v>
      </c>
      <c r="AF20" s="135">
        <f t="shared" si="9"/>
        <v>0</v>
      </c>
      <c r="AG20" s="135">
        <f t="shared" si="9"/>
        <v>0</v>
      </c>
      <c r="AH20" s="135">
        <f t="shared" si="9"/>
        <v>0</v>
      </c>
      <c r="AI20" s="135">
        <f t="shared" si="9"/>
        <v>0</v>
      </c>
      <c r="AJ20" s="135">
        <f t="shared" si="9"/>
        <v>0</v>
      </c>
      <c r="AK20" s="135">
        <f t="shared" si="9"/>
        <v>0</v>
      </c>
      <c r="AL20" s="135">
        <f t="shared" si="9"/>
        <v>0</v>
      </c>
      <c r="AM20" s="135">
        <f t="shared" si="9"/>
        <v>0</v>
      </c>
      <c r="AN20" s="135">
        <f t="shared" ref="AN20:CY23" si="10">($D20*$E20)*(1+Rental_Increase)^(AN$3-1)</f>
        <v>0</v>
      </c>
      <c r="AO20" s="135">
        <f t="shared" si="10"/>
        <v>0</v>
      </c>
      <c r="AP20" s="135">
        <f t="shared" si="10"/>
        <v>0</v>
      </c>
      <c r="AQ20" s="135">
        <f t="shared" si="10"/>
        <v>0</v>
      </c>
      <c r="AR20" s="135">
        <f t="shared" si="10"/>
        <v>0</v>
      </c>
      <c r="AS20" s="135">
        <f t="shared" si="10"/>
        <v>0</v>
      </c>
      <c r="AT20" s="135">
        <f t="shared" si="10"/>
        <v>0</v>
      </c>
      <c r="AU20" s="135">
        <f t="shared" si="10"/>
        <v>0</v>
      </c>
      <c r="AV20" s="135">
        <f t="shared" si="10"/>
        <v>0</v>
      </c>
      <c r="AW20" s="135">
        <f t="shared" si="10"/>
        <v>0</v>
      </c>
      <c r="AX20" s="135">
        <f t="shared" si="10"/>
        <v>0</v>
      </c>
      <c r="AY20" s="135">
        <f t="shared" si="10"/>
        <v>0</v>
      </c>
      <c r="AZ20" s="135">
        <f t="shared" si="10"/>
        <v>0</v>
      </c>
      <c r="BA20" s="135">
        <f t="shared" si="10"/>
        <v>0</v>
      </c>
      <c r="BB20" s="135">
        <f t="shared" si="10"/>
        <v>0</v>
      </c>
      <c r="BC20" s="135">
        <f t="shared" si="10"/>
        <v>0</v>
      </c>
      <c r="BD20" s="135">
        <f t="shared" si="10"/>
        <v>0</v>
      </c>
      <c r="BE20" s="135">
        <f t="shared" si="10"/>
        <v>0</v>
      </c>
      <c r="BF20" s="135">
        <f t="shared" si="10"/>
        <v>0</v>
      </c>
      <c r="BG20" s="135">
        <f t="shared" si="10"/>
        <v>0</v>
      </c>
      <c r="BH20" s="135">
        <f t="shared" si="10"/>
        <v>0</v>
      </c>
      <c r="BI20" s="135">
        <f t="shared" si="10"/>
        <v>0</v>
      </c>
      <c r="BJ20" s="135">
        <f t="shared" si="10"/>
        <v>0</v>
      </c>
      <c r="BK20" s="135">
        <f t="shared" si="10"/>
        <v>0</v>
      </c>
      <c r="BL20" s="135">
        <f t="shared" si="10"/>
        <v>0</v>
      </c>
      <c r="BM20" s="135">
        <f t="shared" si="10"/>
        <v>0</v>
      </c>
      <c r="BN20" s="135">
        <f t="shared" si="10"/>
        <v>0</v>
      </c>
      <c r="BO20" s="135">
        <f t="shared" si="10"/>
        <v>0</v>
      </c>
      <c r="BP20" s="135">
        <f t="shared" si="10"/>
        <v>0</v>
      </c>
      <c r="BQ20" s="135">
        <f t="shared" si="10"/>
        <v>0</v>
      </c>
      <c r="BR20" s="135">
        <f t="shared" si="10"/>
        <v>0</v>
      </c>
      <c r="BS20" s="135">
        <f t="shared" si="10"/>
        <v>0</v>
      </c>
      <c r="BT20" s="135">
        <f t="shared" si="10"/>
        <v>0</v>
      </c>
      <c r="BU20" s="135">
        <f t="shared" si="10"/>
        <v>0</v>
      </c>
      <c r="BV20" s="135">
        <f t="shared" si="10"/>
        <v>0</v>
      </c>
      <c r="BW20" s="135">
        <f t="shared" si="10"/>
        <v>0</v>
      </c>
      <c r="BX20" s="135">
        <f t="shared" si="10"/>
        <v>0</v>
      </c>
      <c r="BY20" s="135">
        <f t="shared" si="10"/>
        <v>0</v>
      </c>
      <c r="BZ20" s="135">
        <f t="shared" si="10"/>
        <v>0</v>
      </c>
      <c r="CA20" s="135">
        <f t="shared" si="10"/>
        <v>0</v>
      </c>
      <c r="CB20" s="135">
        <f t="shared" si="10"/>
        <v>0</v>
      </c>
      <c r="CC20" s="135">
        <f t="shared" si="10"/>
        <v>0</v>
      </c>
      <c r="CD20" s="135">
        <f t="shared" si="10"/>
        <v>0</v>
      </c>
      <c r="CE20" s="135">
        <f t="shared" si="10"/>
        <v>0</v>
      </c>
      <c r="CF20" s="135">
        <f t="shared" si="10"/>
        <v>0</v>
      </c>
      <c r="CG20" s="135">
        <f t="shared" si="10"/>
        <v>0</v>
      </c>
      <c r="CH20" s="135">
        <f t="shared" si="10"/>
        <v>0</v>
      </c>
      <c r="CI20" s="135">
        <f t="shared" si="10"/>
        <v>0</v>
      </c>
      <c r="CJ20" s="135">
        <f t="shared" si="10"/>
        <v>0</v>
      </c>
      <c r="CK20" s="135">
        <f t="shared" si="10"/>
        <v>0</v>
      </c>
      <c r="CL20" s="135">
        <f t="shared" si="10"/>
        <v>0</v>
      </c>
      <c r="CM20" s="135">
        <f t="shared" si="10"/>
        <v>0</v>
      </c>
      <c r="CN20" s="135">
        <f t="shared" si="10"/>
        <v>0</v>
      </c>
      <c r="CO20" s="135">
        <f t="shared" si="10"/>
        <v>0</v>
      </c>
      <c r="CP20" s="135">
        <f t="shared" si="10"/>
        <v>0</v>
      </c>
      <c r="CQ20" s="135">
        <f t="shared" si="10"/>
        <v>0</v>
      </c>
      <c r="CR20" s="135">
        <f t="shared" si="10"/>
        <v>0</v>
      </c>
      <c r="CS20" s="135">
        <f t="shared" si="10"/>
        <v>0</v>
      </c>
      <c r="CT20" s="135">
        <f t="shared" si="10"/>
        <v>0</v>
      </c>
      <c r="CU20" s="135">
        <f t="shared" si="10"/>
        <v>0</v>
      </c>
      <c r="CV20" s="135">
        <f t="shared" si="10"/>
        <v>0</v>
      </c>
      <c r="CW20" s="135">
        <f t="shared" si="10"/>
        <v>0</v>
      </c>
      <c r="CX20" s="135">
        <f t="shared" si="10"/>
        <v>0</v>
      </c>
      <c r="CY20" s="135">
        <f t="shared" si="10"/>
        <v>0</v>
      </c>
      <c r="CZ20" s="135">
        <f t="shared" ref="CZ20:EL23" si="11">($D20*$E20)*(1+Rental_Increase)^(CZ$3-1)</f>
        <v>0</v>
      </c>
      <c r="DA20" s="135">
        <f t="shared" si="11"/>
        <v>0</v>
      </c>
      <c r="DB20" s="135">
        <f t="shared" si="11"/>
        <v>0</v>
      </c>
      <c r="DC20" s="135">
        <f t="shared" si="11"/>
        <v>0</v>
      </c>
      <c r="DD20" s="135">
        <f t="shared" si="11"/>
        <v>0</v>
      </c>
      <c r="DE20" s="135">
        <f t="shared" si="11"/>
        <v>0</v>
      </c>
      <c r="DF20" s="135">
        <f t="shared" si="11"/>
        <v>0</v>
      </c>
      <c r="DG20" s="135">
        <f t="shared" si="11"/>
        <v>0</v>
      </c>
      <c r="DH20" s="135">
        <f t="shared" si="11"/>
        <v>0</v>
      </c>
      <c r="DI20" s="135">
        <f t="shared" si="11"/>
        <v>0</v>
      </c>
      <c r="DJ20" s="135">
        <f t="shared" si="11"/>
        <v>0</v>
      </c>
      <c r="DK20" s="135">
        <f t="shared" si="11"/>
        <v>0</v>
      </c>
      <c r="DL20" s="135">
        <f t="shared" si="11"/>
        <v>0</v>
      </c>
      <c r="DM20" s="135">
        <f t="shared" si="11"/>
        <v>0</v>
      </c>
      <c r="DN20" s="135">
        <f t="shared" si="11"/>
        <v>0</v>
      </c>
      <c r="DO20" s="135">
        <f t="shared" si="11"/>
        <v>0</v>
      </c>
      <c r="DP20" s="135">
        <f t="shared" si="11"/>
        <v>0</v>
      </c>
      <c r="DQ20" s="135">
        <f t="shared" si="11"/>
        <v>0</v>
      </c>
      <c r="DR20" s="135">
        <f t="shared" si="11"/>
        <v>0</v>
      </c>
      <c r="DS20" s="135">
        <f t="shared" si="11"/>
        <v>0</v>
      </c>
      <c r="DT20" s="135">
        <f t="shared" si="11"/>
        <v>0</v>
      </c>
      <c r="DU20" s="135">
        <f t="shared" si="11"/>
        <v>0</v>
      </c>
      <c r="DV20" s="135">
        <f t="shared" si="11"/>
        <v>0</v>
      </c>
      <c r="DW20" s="135">
        <f t="shared" si="11"/>
        <v>0</v>
      </c>
      <c r="DX20" s="135">
        <f t="shared" si="11"/>
        <v>0</v>
      </c>
      <c r="DY20" s="135">
        <f t="shared" si="11"/>
        <v>0</v>
      </c>
      <c r="DZ20" s="135">
        <f t="shared" si="11"/>
        <v>0</v>
      </c>
      <c r="EA20" s="135">
        <f t="shared" si="11"/>
        <v>0</v>
      </c>
      <c r="EB20" s="135">
        <f t="shared" si="11"/>
        <v>0</v>
      </c>
      <c r="EC20" s="135">
        <f t="shared" si="11"/>
        <v>0</v>
      </c>
      <c r="ED20" s="135">
        <f t="shared" si="11"/>
        <v>0</v>
      </c>
      <c r="EE20" s="135">
        <f t="shared" si="11"/>
        <v>0</v>
      </c>
      <c r="EF20" s="135">
        <f t="shared" si="11"/>
        <v>0</v>
      </c>
      <c r="EG20" s="135">
        <f t="shared" si="11"/>
        <v>0</v>
      </c>
      <c r="EH20" s="135">
        <f t="shared" si="11"/>
        <v>0</v>
      </c>
      <c r="EI20" s="135">
        <f t="shared" si="11"/>
        <v>0</v>
      </c>
      <c r="EJ20" s="135">
        <f t="shared" si="11"/>
        <v>0</v>
      </c>
      <c r="EK20" s="135">
        <f t="shared" si="11"/>
        <v>0</v>
      </c>
      <c r="EL20" s="135">
        <f t="shared" si="11"/>
        <v>0</v>
      </c>
      <c r="EM20" s="27"/>
    </row>
    <row r="21" spans="1:143" ht="15.75" customHeight="1" x14ac:dyDescent="0.2">
      <c r="A21" s="123">
        <v>1</v>
      </c>
      <c r="B21" s="88">
        <f>B20+1</f>
        <v>2</v>
      </c>
      <c r="C21" s="61" t="s">
        <v>161</v>
      </c>
      <c r="D21" s="241">
        <v>750</v>
      </c>
      <c r="E21" s="134">
        <f t="shared" ref="E21:E30" si="12">W21/D21</f>
        <v>0</v>
      </c>
      <c r="U21" s="27"/>
      <c r="V21" s="7"/>
      <c r="W21" s="270">
        <v>0</v>
      </c>
      <c r="X21" s="135">
        <f t="shared" si="9"/>
        <v>0</v>
      </c>
      <c r="Y21" s="135">
        <f t="shared" ref="Y21:CJ24" si="13">($D21*$E21)*(1+Rental_Increase)^(Y$3-1)</f>
        <v>0</v>
      </c>
      <c r="Z21" s="135">
        <f t="shared" si="13"/>
        <v>0</v>
      </c>
      <c r="AA21" s="135">
        <f t="shared" si="13"/>
        <v>0</v>
      </c>
      <c r="AB21" s="135">
        <f t="shared" si="13"/>
        <v>0</v>
      </c>
      <c r="AC21" s="135">
        <f t="shared" si="13"/>
        <v>0</v>
      </c>
      <c r="AD21" s="135">
        <f t="shared" si="13"/>
        <v>0</v>
      </c>
      <c r="AE21" s="135">
        <f t="shared" si="13"/>
        <v>0</v>
      </c>
      <c r="AF21" s="135">
        <f t="shared" si="13"/>
        <v>0</v>
      </c>
      <c r="AG21" s="135">
        <f t="shared" si="13"/>
        <v>0</v>
      </c>
      <c r="AH21" s="135">
        <f t="shared" si="13"/>
        <v>0</v>
      </c>
      <c r="AI21" s="135">
        <f t="shared" si="13"/>
        <v>0</v>
      </c>
      <c r="AJ21" s="135">
        <f t="shared" si="13"/>
        <v>0</v>
      </c>
      <c r="AK21" s="135">
        <f t="shared" si="13"/>
        <v>0</v>
      </c>
      <c r="AL21" s="135">
        <f t="shared" si="13"/>
        <v>0</v>
      </c>
      <c r="AM21" s="135">
        <f t="shared" si="13"/>
        <v>0</v>
      </c>
      <c r="AN21" s="135">
        <f t="shared" si="13"/>
        <v>0</v>
      </c>
      <c r="AO21" s="135">
        <f t="shared" si="13"/>
        <v>0</v>
      </c>
      <c r="AP21" s="135">
        <f t="shared" si="13"/>
        <v>0</v>
      </c>
      <c r="AQ21" s="135">
        <f t="shared" si="13"/>
        <v>0</v>
      </c>
      <c r="AR21" s="135">
        <f t="shared" si="13"/>
        <v>0</v>
      </c>
      <c r="AS21" s="135">
        <f t="shared" si="13"/>
        <v>0</v>
      </c>
      <c r="AT21" s="135">
        <f t="shared" si="13"/>
        <v>0</v>
      </c>
      <c r="AU21" s="135">
        <f t="shared" si="13"/>
        <v>0</v>
      </c>
      <c r="AV21" s="135">
        <f t="shared" si="13"/>
        <v>0</v>
      </c>
      <c r="AW21" s="135">
        <f t="shared" si="13"/>
        <v>0</v>
      </c>
      <c r="AX21" s="135">
        <f t="shared" si="13"/>
        <v>0</v>
      </c>
      <c r="AY21" s="135">
        <f t="shared" si="13"/>
        <v>0</v>
      </c>
      <c r="AZ21" s="135">
        <f t="shared" si="13"/>
        <v>0</v>
      </c>
      <c r="BA21" s="135">
        <f t="shared" si="13"/>
        <v>0</v>
      </c>
      <c r="BB21" s="135">
        <f t="shared" si="13"/>
        <v>0</v>
      </c>
      <c r="BC21" s="135">
        <f t="shared" si="13"/>
        <v>0</v>
      </c>
      <c r="BD21" s="135">
        <f t="shared" si="13"/>
        <v>0</v>
      </c>
      <c r="BE21" s="135">
        <f t="shared" si="13"/>
        <v>0</v>
      </c>
      <c r="BF21" s="135">
        <f t="shared" si="13"/>
        <v>0</v>
      </c>
      <c r="BG21" s="135">
        <f t="shared" si="13"/>
        <v>0</v>
      </c>
      <c r="BH21" s="135">
        <f t="shared" si="13"/>
        <v>0</v>
      </c>
      <c r="BI21" s="135">
        <f t="shared" si="13"/>
        <v>0</v>
      </c>
      <c r="BJ21" s="135">
        <f t="shared" si="13"/>
        <v>0</v>
      </c>
      <c r="BK21" s="135">
        <f t="shared" si="13"/>
        <v>0</v>
      </c>
      <c r="BL21" s="135">
        <f t="shared" si="13"/>
        <v>0</v>
      </c>
      <c r="BM21" s="135">
        <f t="shared" si="13"/>
        <v>0</v>
      </c>
      <c r="BN21" s="135">
        <f t="shared" si="13"/>
        <v>0</v>
      </c>
      <c r="BO21" s="135">
        <f t="shared" si="13"/>
        <v>0</v>
      </c>
      <c r="BP21" s="135">
        <f t="shared" si="13"/>
        <v>0</v>
      </c>
      <c r="BQ21" s="135">
        <f t="shared" si="13"/>
        <v>0</v>
      </c>
      <c r="BR21" s="135">
        <f t="shared" si="13"/>
        <v>0</v>
      </c>
      <c r="BS21" s="135">
        <f t="shared" si="13"/>
        <v>0</v>
      </c>
      <c r="BT21" s="135">
        <f t="shared" si="13"/>
        <v>0</v>
      </c>
      <c r="BU21" s="135">
        <f t="shared" si="13"/>
        <v>0</v>
      </c>
      <c r="BV21" s="135">
        <f t="shared" si="13"/>
        <v>0</v>
      </c>
      <c r="BW21" s="135">
        <f t="shared" si="13"/>
        <v>0</v>
      </c>
      <c r="BX21" s="135">
        <f t="shared" si="13"/>
        <v>0</v>
      </c>
      <c r="BY21" s="135">
        <f t="shared" si="13"/>
        <v>0</v>
      </c>
      <c r="BZ21" s="135">
        <f t="shared" si="13"/>
        <v>0</v>
      </c>
      <c r="CA21" s="135">
        <f t="shared" si="13"/>
        <v>0</v>
      </c>
      <c r="CB21" s="135">
        <f t="shared" si="13"/>
        <v>0</v>
      </c>
      <c r="CC21" s="135">
        <f t="shared" si="13"/>
        <v>0</v>
      </c>
      <c r="CD21" s="135">
        <f t="shared" si="13"/>
        <v>0</v>
      </c>
      <c r="CE21" s="135">
        <f t="shared" si="13"/>
        <v>0</v>
      </c>
      <c r="CF21" s="135">
        <f t="shared" si="13"/>
        <v>0</v>
      </c>
      <c r="CG21" s="135">
        <f t="shared" si="13"/>
        <v>0</v>
      </c>
      <c r="CH21" s="135">
        <f t="shared" si="13"/>
        <v>0</v>
      </c>
      <c r="CI21" s="135">
        <f t="shared" si="13"/>
        <v>0</v>
      </c>
      <c r="CJ21" s="135">
        <f t="shared" si="13"/>
        <v>0</v>
      </c>
      <c r="CK21" s="135">
        <f t="shared" si="10"/>
        <v>0</v>
      </c>
      <c r="CL21" s="135">
        <f t="shared" si="10"/>
        <v>0</v>
      </c>
      <c r="CM21" s="135">
        <f t="shared" si="10"/>
        <v>0</v>
      </c>
      <c r="CN21" s="135">
        <f t="shared" si="10"/>
        <v>0</v>
      </c>
      <c r="CO21" s="135">
        <f t="shared" si="10"/>
        <v>0</v>
      </c>
      <c r="CP21" s="135">
        <f t="shared" si="10"/>
        <v>0</v>
      </c>
      <c r="CQ21" s="135">
        <f t="shared" si="10"/>
        <v>0</v>
      </c>
      <c r="CR21" s="135">
        <f t="shared" si="10"/>
        <v>0</v>
      </c>
      <c r="CS21" s="135">
        <f t="shared" si="10"/>
        <v>0</v>
      </c>
      <c r="CT21" s="135">
        <f t="shared" si="10"/>
        <v>0</v>
      </c>
      <c r="CU21" s="135">
        <f t="shared" si="10"/>
        <v>0</v>
      </c>
      <c r="CV21" s="135">
        <f t="shared" si="10"/>
        <v>0</v>
      </c>
      <c r="CW21" s="135">
        <f t="shared" si="10"/>
        <v>0</v>
      </c>
      <c r="CX21" s="135">
        <f t="shared" si="10"/>
        <v>0</v>
      </c>
      <c r="CY21" s="135">
        <f t="shared" si="10"/>
        <v>0</v>
      </c>
      <c r="CZ21" s="135">
        <f t="shared" si="11"/>
        <v>0</v>
      </c>
      <c r="DA21" s="135">
        <f t="shared" si="11"/>
        <v>0</v>
      </c>
      <c r="DB21" s="135">
        <f t="shared" si="11"/>
        <v>0</v>
      </c>
      <c r="DC21" s="135">
        <f t="shared" si="11"/>
        <v>0</v>
      </c>
      <c r="DD21" s="135">
        <f t="shared" si="11"/>
        <v>0</v>
      </c>
      <c r="DE21" s="135">
        <f t="shared" si="11"/>
        <v>0</v>
      </c>
      <c r="DF21" s="135">
        <f t="shared" si="11"/>
        <v>0</v>
      </c>
      <c r="DG21" s="135">
        <f t="shared" si="11"/>
        <v>0</v>
      </c>
      <c r="DH21" s="135">
        <f t="shared" si="11"/>
        <v>0</v>
      </c>
      <c r="DI21" s="135">
        <f t="shared" si="11"/>
        <v>0</v>
      </c>
      <c r="DJ21" s="135">
        <f t="shared" si="11"/>
        <v>0</v>
      </c>
      <c r="DK21" s="135">
        <f t="shared" si="11"/>
        <v>0</v>
      </c>
      <c r="DL21" s="135">
        <f t="shared" si="11"/>
        <v>0</v>
      </c>
      <c r="DM21" s="135">
        <f t="shared" si="11"/>
        <v>0</v>
      </c>
      <c r="DN21" s="135">
        <f t="shared" si="11"/>
        <v>0</v>
      </c>
      <c r="DO21" s="135">
        <f t="shared" si="11"/>
        <v>0</v>
      </c>
      <c r="DP21" s="135">
        <f t="shared" si="11"/>
        <v>0</v>
      </c>
      <c r="DQ21" s="135">
        <f t="shared" si="11"/>
        <v>0</v>
      </c>
      <c r="DR21" s="135">
        <f t="shared" si="11"/>
        <v>0</v>
      </c>
      <c r="DS21" s="135">
        <f t="shared" si="11"/>
        <v>0</v>
      </c>
      <c r="DT21" s="135">
        <f t="shared" si="11"/>
        <v>0</v>
      </c>
      <c r="DU21" s="135">
        <f t="shared" si="11"/>
        <v>0</v>
      </c>
      <c r="DV21" s="135">
        <f t="shared" si="11"/>
        <v>0</v>
      </c>
      <c r="DW21" s="135">
        <f t="shared" si="11"/>
        <v>0</v>
      </c>
      <c r="DX21" s="135">
        <f t="shared" si="11"/>
        <v>0</v>
      </c>
      <c r="DY21" s="135">
        <f t="shared" si="11"/>
        <v>0</v>
      </c>
      <c r="DZ21" s="135">
        <f t="shared" si="11"/>
        <v>0</v>
      </c>
      <c r="EA21" s="135">
        <f t="shared" si="11"/>
        <v>0</v>
      </c>
      <c r="EB21" s="135">
        <f t="shared" si="11"/>
        <v>0</v>
      </c>
      <c r="EC21" s="135">
        <f t="shared" si="11"/>
        <v>0</v>
      </c>
      <c r="ED21" s="135">
        <f t="shared" si="11"/>
        <v>0</v>
      </c>
      <c r="EE21" s="135">
        <f t="shared" si="11"/>
        <v>0</v>
      </c>
      <c r="EF21" s="135">
        <f t="shared" si="11"/>
        <v>0</v>
      </c>
      <c r="EG21" s="135">
        <f t="shared" si="11"/>
        <v>0</v>
      </c>
      <c r="EH21" s="135">
        <f t="shared" si="11"/>
        <v>0</v>
      </c>
      <c r="EI21" s="135">
        <f t="shared" si="11"/>
        <v>0</v>
      </c>
      <c r="EJ21" s="135">
        <f t="shared" si="11"/>
        <v>0</v>
      </c>
      <c r="EK21" s="135">
        <f t="shared" si="11"/>
        <v>0</v>
      </c>
      <c r="EL21" s="135">
        <f t="shared" si="11"/>
        <v>0</v>
      </c>
      <c r="EM21" s="27"/>
    </row>
    <row r="22" spans="1:143" ht="15.75" customHeight="1" x14ac:dyDescent="0.2">
      <c r="A22" s="123">
        <v>1</v>
      </c>
      <c r="B22" s="88">
        <f t="shared" ref="B22:B55" si="14">B21+1</f>
        <v>3</v>
      </c>
      <c r="C22" s="61" t="s">
        <v>161</v>
      </c>
      <c r="D22" s="241">
        <v>750</v>
      </c>
      <c r="E22" s="134">
        <f t="shared" si="12"/>
        <v>0</v>
      </c>
      <c r="U22" s="27"/>
      <c r="V22" s="7"/>
      <c r="W22" s="270">
        <v>0</v>
      </c>
      <c r="X22" s="135">
        <f t="shared" si="9"/>
        <v>0</v>
      </c>
      <c r="Y22" s="135">
        <f t="shared" si="13"/>
        <v>0</v>
      </c>
      <c r="Z22" s="135">
        <f t="shared" si="13"/>
        <v>0</v>
      </c>
      <c r="AA22" s="135">
        <f t="shared" si="13"/>
        <v>0</v>
      </c>
      <c r="AB22" s="135">
        <f t="shared" si="13"/>
        <v>0</v>
      </c>
      <c r="AC22" s="135">
        <f t="shared" si="13"/>
        <v>0</v>
      </c>
      <c r="AD22" s="135">
        <f t="shared" si="13"/>
        <v>0</v>
      </c>
      <c r="AE22" s="135">
        <f t="shared" si="13"/>
        <v>0</v>
      </c>
      <c r="AF22" s="135">
        <f t="shared" si="13"/>
        <v>0</v>
      </c>
      <c r="AG22" s="135">
        <f t="shared" si="13"/>
        <v>0</v>
      </c>
      <c r="AH22" s="135">
        <f t="shared" si="13"/>
        <v>0</v>
      </c>
      <c r="AI22" s="135">
        <f t="shared" si="13"/>
        <v>0</v>
      </c>
      <c r="AJ22" s="135">
        <f t="shared" si="13"/>
        <v>0</v>
      </c>
      <c r="AK22" s="135">
        <f t="shared" si="13"/>
        <v>0</v>
      </c>
      <c r="AL22" s="135">
        <f t="shared" si="13"/>
        <v>0</v>
      </c>
      <c r="AM22" s="135">
        <f t="shared" si="13"/>
        <v>0</v>
      </c>
      <c r="AN22" s="135">
        <f t="shared" si="13"/>
        <v>0</v>
      </c>
      <c r="AO22" s="135">
        <f t="shared" si="13"/>
        <v>0</v>
      </c>
      <c r="AP22" s="135">
        <f t="shared" si="13"/>
        <v>0</v>
      </c>
      <c r="AQ22" s="135">
        <f t="shared" si="13"/>
        <v>0</v>
      </c>
      <c r="AR22" s="135">
        <f t="shared" si="13"/>
        <v>0</v>
      </c>
      <c r="AS22" s="135">
        <f t="shared" si="13"/>
        <v>0</v>
      </c>
      <c r="AT22" s="135">
        <f t="shared" si="13"/>
        <v>0</v>
      </c>
      <c r="AU22" s="135">
        <f t="shared" si="13"/>
        <v>0</v>
      </c>
      <c r="AV22" s="135">
        <f t="shared" si="13"/>
        <v>0</v>
      </c>
      <c r="AW22" s="135">
        <f t="shared" si="13"/>
        <v>0</v>
      </c>
      <c r="AX22" s="135">
        <f t="shared" si="13"/>
        <v>0</v>
      </c>
      <c r="AY22" s="135">
        <f t="shared" si="13"/>
        <v>0</v>
      </c>
      <c r="AZ22" s="135">
        <f t="shared" si="13"/>
        <v>0</v>
      </c>
      <c r="BA22" s="135">
        <f t="shared" si="13"/>
        <v>0</v>
      </c>
      <c r="BB22" s="135">
        <f t="shared" si="13"/>
        <v>0</v>
      </c>
      <c r="BC22" s="135">
        <f t="shared" si="13"/>
        <v>0</v>
      </c>
      <c r="BD22" s="135">
        <f t="shared" si="13"/>
        <v>0</v>
      </c>
      <c r="BE22" s="135">
        <f t="shared" si="13"/>
        <v>0</v>
      </c>
      <c r="BF22" s="135">
        <f t="shared" si="13"/>
        <v>0</v>
      </c>
      <c r="BG22" s="135">
        <f t="shared" si="13"/>
        <v>0</v>
      </c>
      <c r="BH22" s="135">
        <f t="shared" si="13"/>
        <v>0</v>
      </c>
      <c r="BI22" s="135">
        <f t="shared" si="13"/>
        <v>0</v>
      </c>
      <c r="BJ22" s="135">
        <f t="shared" si="13"/>
        <v>0</v>
      </c>
      <c r="BK22" s="135">
        <f t="shared" si="13"/>
        <v>0</v>
      </c>
      <c r="BL22" s="135">
        <f t="shared" si="13"/>
        <v>0</v>
      </c>
      <c r="BM22" s="135">
        <f t="shared" si="13"/>
        <v>0</v>
      </c>
      <c r="BN22" s="135">
        <f t="shared" si="13"/>
        <v>0</v>
      </c>
      <c r="BO22" s="135">
        <f t="shared" si="13"/>
        <v>0</v>
      </c>
      <c r="BP22" s="135">
        <f t="shared" si="13"/>
        <v>0</v>
      </c>
      <c r="BQ22" s="135">
        <f t="shared" si="13"/>
        <v>0</v>
      </c>
      <c r="BR22" s="135">
        <f t="shared" si="13"/>
        <v>0</v>
      </c>
      <c r="BS22" s="135">
        <f t="shared" si="13"/>
        <v>0</v>
      </c>
      <c r="BT22" s="135">
        <f t="shared" si="13"/>
        <v>0</v>
      </c>
      <c r="BU22" s="135">
        <f t="shared" si="13"/>
        <v>0</v>
      </c>
      <c r="BV22" s="135">
        <f t="shared" si="13"/>
        <v>0</v>
      </c>
      <c r="BW22" s="135">
        <f t="shared" si="13"/>
        <v>0</v>
      </c>
      <c r="BX22" s="135">
        <f t="shared" si="13"/>
        <v>0</v>
      </c>
      <c r="BY22" s="135">
        <f t="shared" si="13"/>
        <v>0</v>
      </c>
      <c r="BZ22" s="135">
        <f t="shared" si="13"/>
        <v>0</v>
      </c>
      <c r="CA22" s="135">
        <f t="shared" si="13"/>
        <v>0</v>
      </c>
      <c r="CB22" s="135">
        <f t="shared" si="13"/>
        <v>0</v>
      </c>
      <c r="CC22" s="135">
        <f t="shared" si="13"/>
        <v>0</v>
      </c>
      <c r="CD22" s="135">
        <f t="shared" si="13"/>
        <v>0</v>
      </c>
      <c r="CE22" s="135">
        <f t="shared" si="13"/>
        <v>0</v>
      </c>
      <c r="CF22" s="135">
        <f t="shared" si="13"/>
        <v>0</v>
      </c>
      <c r="CG22" s="135">
        <f t="shared" si="13"/>
        <v>0</v>
      </c>
      <c r="CH22" s="135">
        <f t="shared" si="13"/>
        <v>0</v>
      </c>
      <c r="CI22" s="135">
        <f t="shared" si="13"/>
        <v>0</v>
      </c>
      <c r="CJ22" s="135">
        <f t="shared" si="13"/>
        <v>0</v>
      </c>
      <c r="CK22" s="135">
        <f t="shared" si="10"/>
        <v>0</v>
      </c>
      <c r="CL22" s="135">
        <f t="shared" si="10"/>
        <v>0</v>
      </c>
      <c r="CM22" s="135">
        <f t="shared" si="10"/>
        <v>0</v>
      </c>
      <c r="CN22" s="135">
        <f t="shared" si="10"/>
        <v>0</v>
      </c>
      <c r="CO22" s="135">
        <f t="shared" si="10"/>
        <v>0</v>
      </c>
      <c r="CP22" s="135">
        <f t="shared" si="10"/>
        <v>0</v>
      </c>
      <c r="CQ22" s="135">
        <f t="shared" si="10"/>
        <v>0</v>
      </c>
      <c r="CR22" s="135">
        <f t="shared" si="10"/>
        <v>0</v>
      </c>
      <c r="CS22" s="135">
        <f t="shared" si="10"/>
        <v>0</v>
      </c>
      <c r="CT22" s="135">
        <f t="shared" si="10"/>
        <v>0</v>
      </c>
      <c r="CU22" s="135">
        <f t="shared" si="10"/>
        <v>0</v>
      </c>
      <c r="CV22" s="135">
        <f t="shared" si="10"/>
        <v>0</v>
      </c>
      <c r="CW22" s="135">
        <f t="shared" si="10"/>
        <v>0</v>
      </c>
      <c r="CX22" s="135">
        <f t="shared" si="10"/>
        <v>0</v>
      </c>
      <c r="CY22" s="135">
        <f t="shared" si="10"/>
        <v>0</v>
      </c>
      <c r="CZ22" s="135">
        <f t="shared" si="11"/>
        <v>0</v>
      </c>
      <c r="DA22" s="135">
        <f t="shared" si="11"/>
        <v>0</v>
      </c>
      <c r="DB22" s="135">
        <f t="shared" si="11"/>
        <v>0</v>
      </c>
      <c r="DC22" s="135">
        <f t="shared" si="11"/>
        <v>0</v>
      </c>
      <c r="DD22" s="135">
        <f t="shared" si="11"/>
        <v>0</v>
      </c>
      <c r="DE22" s="135">
        <f t="shared" si="11"/>
        <v>0</v>
      </c>
      <c r="DF22" s="135">
        <f t="shared" si="11"/>
        <v>0</v>
      </c>
      <c r="DG22" s="135">
        <f t="shared" si="11"/>
        <v>0</v>
      </c>
      <c r="DH22" s="135">
        <f t="shared" si="11"/>
        <v>0</v>
      </c>
      <c r="DI22" s="135">
        <f t="shared" si="11"/>
        <v>0</v>
      </c>
      <c r="DJ22" s="135">
        <f t="shared" si="11"/>
        <v>0</v>
      </c>
      <c r="DK22" s="135">
        <f t="shared" si="11"/>
        <v>0</v>
      </c>
      <c r="DL22" s="135">
        <f t="shared" si="11"/>
        <v>0</v>
      </c>
      <c r="DM22" s="135">
        <f t="shared" si="11"/>
        <v>0</v>
      </c>
      <c r="DN22" s="135">
        <f t="shared" si="11"/>
        <v>0</v>
      </c>
      <c r="DO22" s="135">
        <f t="shared" si="11"/>
        <v>0</v>
      </c>
      <c r="DP22" s="135">
        <f t="shared" si="11"/>
        <v>0</v>
      </c>
      <c r="DQ22" s="135">
        <f t="shared" si="11"/>
        <v>0</v>
      </c>
      <c r="DR22" s="135">
        <f t="shared" si="11"/>
        <v>0</v>
      </c>
      <c r="DS22" s="135">
        <f t="shared" si="11"/>
        <v>0</v>
      </c>
      <c r="DT22" s="135">
        <f t="shared" si="11"/>
        <v>0</v>
      </c>
      <c r="DU22" s="135">
        <f t="shared" si="11"/>
        <v>0</v>
      </c>
      <c r="DV22" s="135">
        <f t="shared" si="11"/>
        <v>0</v>
      </c>
      <c r="DW22" s="135">
        <f t="shared" si="11"/>
        <v>0</v>
      </c>
      <c r="DX22" s="135">
        <f t="shared" si="11"/>
        <v>0</v>
      </c>
      <c r="DY22" s="135">
        <f t="shared" si="11"/>
        <v>0</v>
      </c>
      <c r="DZ22" s="135">
        <f t="shared" si="11"/>
        <v>0</v>
      </c>
      <c r="EA22" s="135">
        <f t="shared" si="11"/>
        <v>0</v>
      </c>
      <c r="EB22" s="135">
        <f t="shared" si="11"/>
        <v>0</v>
      </c>
      <c r="EC22" s="135">
        <f t="shared" si="11"/>
        <v>0</v>
      </c>
      <c r="ED22" s="135">
        <f t="shared" si="11"/>
        <v>0</v>
      </c>
      <c r="EE22" s="135">
        <f t="shared" si="11"/>
        <v>0</v>
      </c>
      <c r="EF22" s="135">
        <f t="shared" si="11"/>
        <v>0</v>
      </c>
      <c r="EG22" s="135">
        <f t="shared" si="11"/>
        <v>0</v>
      </c>
      <c r="EH22" s="135">
        <f t="shared" si="11"/>
        <v>0</v>
      </c>
      <c r="EI22" s="135">
        <f t="shared" si="11"/>
        <v>0</v>
      </c>
      <c r="EJ22" s="135">
        <f t="shared" si="11"/>
        <v>0</v>
      </c>
      <c r="EK22" s="135">
        <f t="shared" si="11"/>
        <v>0</v>
      </c>
      <c r="EL22" s="135">
        <f t="shared" si="11"/>
        <v>0</v>
      </c>
      <c r="EM22" s="27"/>
    </row>
    <row r="23" spans="1:143" ht="15.75" customHeight="1" x14ac:dyDescent="0.2">
      <c r="A23" s="123">
        <v>1</v>
      </c>
      <c r="B23" s="88">
        <f t="shared" si="14"/>
        <v>4</v>
      </c>
      <c r="C23" s="61" t="s">
        <v>161</v>
      </c>
      <c r="D23" s="241">
        <v>750</v>
      </c>
      <c r="E23" s="134">
        <f t="shared" si="12"/>
        <v>0</v>
      </c>
      <c r="U23" s="27"/>
      <c r="V23" s="7"/>
      <c r="W23" s="270">
        <v>0</v>
      </c>
      <c r="X23" s="135">
        <f t="shared" si="9"/>
        <v>0</v>
      </c>
      <c r="Y23" s="135">
        <f t="shared" si="13"/>
        <v>0</v>
      </c>
      <c r="Z23" s="135">
        <f t="shared" si="13"/>
        <v>0</v>
      </c>
      <c r="AA23" s="135">
        <f t="shared" si="13"/>
        <v>0</v>
      </c>
      <c r="AB23" s="135">
        <f t="shared" si="13"/>
        <v>0</v>
      </c>
      <c r="AC23" s="135">
        <f t="shared" si="13"/>
        <v>0</v>
      </c>
      <c r="AD23" s="135">
        <f t="shared" si="13"/>
        <v>0</v>
      </c>
      <c r="AE23" s="135">
        <f t="shared" si="13"/>
        <v>0</v>
      </c>
      <c r="AF23" s="135">
        <f t="shared" si="13"/>
        <v>0</v>
      </c>
      <c r="AG23" s="135">
        <f t="shared" si="13"/>
        <v>0</v>
      </c>
      <c r="AH23" s="135">
        <f t="shared" si="13"/>
        <v>0</v>
      </c>
      <c r="AI23" s="135">
        <f t="shared" si="13"/>
        <v>0</v>
      </c>
      <c r="AJ23" s="135">
        <f t="shared" si="13"/>
        <v>0</v>
      </c>
      <c r="AK23" s="135">
        <f t="shared" si="13"/>
        <v>0</v>
      </c>
      <c r="AL23" s="135">
        <f t="shared" si="13"/>
        <v>0</v>
      </c>
      <c r="AM23" s="135">
        <f t="shared" si="13"/>
        <v>0</v>
      </c>
      <c r="AN23" s="135">
        <f t="shared" si="13"/>
        <v>0</v>
      </c>
      <c r="AO23" s="135">
        <f t="shared" si="13"/>
        <v>0</v>
      </c>
      <c r="AP23" s="135">
        <f t="shared" si="13"/>
        <v>0</v>
      </c>
      <c r="AQ23" s="135">
        <f t="shared" si="13"/>
        <v>0</v>
      </c>
      <c r="AR23" s="135">
        <f t="shared" si="13"/>
        <v>0</v>
      </c>
      <c r="AS23" s="135">
        <f t="shared" si="13"/>
        <v>0</v>
      </c>
      <c r="AT23" s="135">
        <f t="shared" si="13"/>
        <v>0</v>
      </c>
      <c r="AU23" s="135">
        <f t="shared" si="13"/>
        <v>0</v>
      </c>
      <c r="AV23" s="135">
        <f t="shared" si="13"/>
        <v>0</v>
      </c>
      <c r="AW23" s="135">
        <f t="shared" si="13"/>
        <v>0</v>
      </c>
      <c r="AX23" s="135">
        <f t="shared" si="13"/>
        <v>0</v>
      </c>
      <c r="AY23" s="135">
        <f t="shared" si="13"/>
        <v>0</v>
      </c>
      <c r="AZ23" s="135">
        <f t="shared" si="13"/>
        <v>0</v>
      </c>
      <c r="BA23" s="135">
        <f t="shared" si="13"/>
        <v>0</v>
      </c>
      <c r="BB23" s="135">
        <f t="shared" si="13"/>
        <v>0</v>
      </c>
      <c r="BC23" s="135">
        <f t="shared" si="13"/>
        <v>0</v>
      </c>
      <c r="BD23" s="135">
        <f t="shared" si="13"/>
        <v>0</v>
      </c>
      <c r="BE23" s="135">
        <f t="shared" si="13"/>
        <v>0</v>
      </c>
      <c r="BF23" s="135">
        <f t="shared" si="13"/>
        <v>0</v>
      </c>
      <c r="BG23" s="135">
        <f t="shared" si="13"/>
        <v>0</v>
      </c>
      <c r="BH23" s="135">
        <f t="shared" si="13"/>
        <v>0</v>
      </c>
      <c r="BI23" s="135">
        <f t="shared" si="13"/>
        <v>0</v>
      </c>
      <c r="BJ23" s="135">
        <f t="shared" si="13"/>
        <v>0</v>
      </c>
      <c r="BK23" s="135">
        <f t="shared" si="13"/>
        <v>0</v>
      </c>
      <c r="BL23" s="135">
        <f t="shared" si="13"/>
        <v>0</v>
      </c>
      <c r="BM23" s="135">
        <f t="shared" si="13"/>
        <v>0</v>
      </c>
      <c r="BN23" s="135">
        <f t="shared" si="13"/>
        <v>0</v>
      </c>
      <c r="BO23" s="135">
        <f t="shared" si="13"/>
        <v>0</v>
      </c>
      <c r="BP23" s="135">
        <f t="shared" si="13"/>
        <v>0</v>
      </c>
      <c r="BQ23" s="135">
        <f t="shared" si="13"/>
        <v>0</v>
      </c>
      <c r="BR23" s="135">
        <f t="shared" si="13"/>
        <v>0</v>
      </c>
      <c r="BS23" s="135">
        <f t="shared" si="13"/>
        <v>0</v>
      </c>
      <c r="BT23" s="135">
        <f t="shared" si="13"/>
        <v>0</v>
      </c>
      <c r="BU23" s="135">
        <f t="shared" si="13"/>
        <v>0</v>
      </c>
      <c r="BV23" s="135">
        <f t="shared" si="13"/>
        <v>0</v>
      </c>
      <c r="BW23" s="135">
        <f t="shared" si="13"/>
        <v>0</v>
      </c>
      <c r="BX23" s="135">
        <f t="shared" si="13"/>
        <v>0</v>
      </c>
      <c r="BY23" s="135">
        <f t="shared" si="13"/>
        <v>0</v>
      </c>
      <c r="BZ23" s="135">
        <f t="shared" si="13"/>
        <v>0</v>
      </c>
      <c r="CA23" s="135">
        <f t="shared" si="13"/>
        <v>0</v>
      </c>
      <c r="CB23" s="135">
        <f t="shared" si="13"/>
        <v>0</v>
      </c>
      <c r="CC23" s="135">
        <f t="shared" si="13"/>
        <v>0</v>
      </c>
      <c r="CD23" s="135">
        <f t="shared" si="13"/>
        <v>0</v>
      </c>
      <c r="CE23" s="135">
        <f t="shared" si="13"/>
        <v>0</v>
      </c>
      <c r="CF23" s="135">
        <f t="shared" si="13"/>
        <v>0</v>
      </c>
      <c r="CG23" s="135">
        <f t="shared" si="13"/>
        <v>0</v>
      </c>
      <c r="CH23" s="135">
        <f t="shared" si="13"/>
        <v>0</v>
      </c>
      <c r="CI23" s="135">
        <f t="shared" si="13"/>
        <v>0</v>
      </c>
      <c r="CJ23" s="135">
        <f t="shared" si="13"/>
        <v>0</v>
      </c>
      <c r="CK23" s="135">
        <f t="shared" si="10"/>
        <v>0</v>
      </c>
      <c r="CL23" s="135">
        <f t="shared" si="10"/>
        <v>0</v>
      </c>
      <c r="CM23" s="135">
        <f t="shared" si="10"/>
        <v>0</v>
      </c>
      <c r="CN23" s="135">
        <f t="shared" si="10"/>
        <v>0</v>
      </c>
      <c r="CO23" s="135">
        <f t="shared" si="10"/>
        <v>0</v>
      </c>
      <c r="CP23" s="135">
        <f t="shared" si="10"/>
        <v>0</v>
      </c>
      <c r="CQ23" s="135">
        <f t="shared" si="10"/>
        <v>0</v>
      </c>
      <c r="CR23" s="135">
        <f t="shared" si="10"/>
        <v>0</v>
      </c>
      <c r="CS23" s="135">
        <f t="shared" si="10"/>
        <v>0</v>
      </c>
      <c r="CT23" s="135">
        <f t="shared" si="10"/>
        <v>0</v>
      </c>
      <c r="CU23" s="135">
        <f t="shared" si="10"/>
        <v>0</v>
      </c>
      <c r="CV23" s="135">
        <f t="shared" si="10"/>
        <v>0</v>
      </c>
      <c r="CW23" s="135">
        <f t="shared" si="10"/>
        <v>0</v>
      </c>
      <c r="CX23" s="135">
        <f t="shared" si="10"/>
        <v>0</v>
      </c>
      <c r="CY23" s="135">
        <f t="shared" si="10"/>
        <v>0</v>
      </c>
      <c r="CZ23" s="135">
        <f t="shared" si="11"/>
        <v>0</v>
      </c>
      <c r="DA23" s="135">
        <f t="shared" si="11"/>
        <v>0</v>
      </c>
      <c r="DB23" s="135">
        <f t="shared" si="11"/>
        <v>0</v>
      </c>
      <c r="DC23" s="135">
        <f t="shared" si="11"/>
        <v>0</v>
      </c>
      <c r="DD23" s="135">
        <f t="shared" si="11"/>
        <v>0</v>
      </c>
      <c r="DE23" s="135">
        <f t="shared" si="11"/>
        <v>0</v>
      </c>
      <c r="DF23" s="135">
        <f t="shared" si="11"/>
        <v>0</v>
      </c>
      <c r="DG23" s="135">
        <f t="shared" si="11"/>
        <v>0</v>
      </c>
      <c r="DH23" s="135">
        <f t="shared" si="11"/>
        <v>0</v>
      </c>
      <c r="DI23" s="135">
        <f t="shared" si="11"/>
        <v>0</v>
      </c>
      <c r="DJ23" s="135">
        <f t="shared" si="11"/>
        <v>0</v>
      </c>
      <c r="DK23" s="135">
        <f t="shared" si="11"/>
        <v>0</v>
      </c>
      <c r="DL23" s="135">
        <f t="shared" si="11"/>
        <v>0</v>
      </c>
      <c r="DM23" s="135">
        <f t="shared" si="11"/>
        <v>0</v>
      </c>
      <c r="DN23" s="135">
        <f t="shared" si="11"/>
        <v>0</v>
      </c>
      <c r="DO23" s="135">
        <f t="shared" si="11"/>
        <v>0</v>
      </c>
      <c r="DP23" s="135">
        <f t="shared" si="11"/>
        <v>0</v>
      </c>
      <c r="DQ23" s="135">
        <f t="shared" si="11"/>
        <v>0</v>
      </c>
      <c r="DR23" s="135">
        <f t="shared" si="11"/>
        <v>0</v>
      </c>
      <c r="DS23" s="135">
        <f t="shared" si="11"/>
        <v>0</v>
      </c>
      <c r="DT23" s="135">
        <f t="shared" si="11"/>
        <v>0</v>
      </c>
      <c r="DU23" s="135">
        <f t="shared" si="11"/>
        <v>0</v>
      </c>
      <c r="DV23" s="135">
        <f t="shared" si="11"/>
        <v>0</v>
      </c>
      <c r="DW23" s="135">
        <f t="shared" si="11"/>
        <v>0</v>
      </c>
      <c r="DX23" s="135">
        <f t="shared" si="11"/>
        <v>0</v>
      </c>
      <c r="DY23" s="135">
        <f t="shared" si="11"/>
        <v>0</v>
      </c>
      <c r="DZ23" s="135">
        <f t="shared" si="11"/>
        <v>0</v>
      </c>
      <c r="EA23" s="135">
        <f t="shared" si="11"/>
        <v>0</v>
      </c>
      <c r="EB23" s="135">
        <f t="shared" si="11"/>
        <v>0</v>
      </c>
      <c r="EC23" s="135">
        <f t="shared" si="11"/>
        <v>0</v>
      </c>
      <c r="ED23" s="135">
        <f t="shared" si="11"/>
        <v>0</v>
      </c>
      <c r="EE23" s="135">
        <f t="shared" si="11"/>
        <v>0</v>
      </c>
      <c r="EF23" s="135">
        <f t="shared" si="11"/>
        <v>0</v>
      </c>
      <c r="EG23" s="135">
        <f t="shared" si="11"/>
        <v>0</v>
      </c>
      <c r="EH23" s="135">
        <f t="shared" si="11"/>
        <v>0</v>
      </c>
      <c r="EI23" s="135">
        <f t="shared" si="11"/>
        <v>0</v>
      </c>
      <c r="EJ23" s="135">
        <f t="shared" si="11"/>
        <v>0</v>
      </c>
      <c r="EK23" s="135">
        <f t="shared" si="11"/>
        <v>0</v>
      </c>
      <c r="EL23" s="135">
        <f t="shared" si="11"/>
        <v>0</v>
      </c>
      <c r="EM23" s="27"/>
    </row>
    <row r="24" spans="1:143" ht="15" customHeight="1" x14ac:dyDescent="0.2">
      <c r="A24" s="123">
        <v>1</v>
      </c>
      <c r="B24" s="88">
        <f t="shared" si="14"/>
        <v>5</v>
      </c>
      <c r="C24" s="61" t="s">
        <v>161</v>
      </c>
      <c r="D24" s="241">
        <v>750</v>
      </c>
      <c r="E24" s="134">
        <f t="shared" si="12"/>
        <v>0</v>
      </c>
      <c r="U24" s="27"/>
      <c r="W24" s="270">
        <v>0</v>
      </c>
      <c r="X24" s="135">
        <f t="shared" si="9"/>
        <v>0</v>
      </c>
      <c r="Y24" s="135">
        <f t="shared" si="13"/>
        <v>0</v>
      </c>
      <c r="Z24" s="135">
        <f t="shared" si="13"/>
        <v>0</v>
      </c>
      <c r="AA24" s="135">
        <f t="shared" si="13"/>
        <v>0</v>
      </c>
      <c r="AB24" s="135">
        <f t="shared" si="13"/>
        <v>0</v>
      </c>
      <c r="AC24" s="135">
        <f t="shared" si="13"/>
        <v>0</v>
      </c>
      <c r="AD24" s="135">
        <f t="shared" si="13"/>
        <v>0</v>
      </c>
      <c r="AE24" s="135">
        <f t="shared" si="13"/>
        <v>0</v>
      </c>
      <c r="AF24" s="135">
        <f t="shared" si="13"/>
        <v>0</v>
      </c>
      <c r="AG24" s="135">
        <f t="shared" si="13"/>
        <v>0</v>
      </c>
      <c r="AH24" s="135">
        <f t="shared" si="13"/>
        <v>0</v>
      </c>
      <c r="AI24" s="135">
        <f t="shared" si="13"/>
        <v>0</v>
      </c>
      <c r="AJ24" s="135">
        <f t="shared" si="13"/>
        <v>0</v>
      </c>
      <c r="AK24" s="135">
        <f t="shared" si="13"/>
        <v>0</v>
      </c>
      <c r="AL24" s="135">
        <f t="shared" si="13"/>
        <v>0</v>
      </c>
      <c r="AM24" s="135">
        <f t="shared" si="13"/>
        <v>0</v>
      </c>
      <c r="AN24" s="135">
        <f t="shared" si="13"/>
        <v>0</v>
      </c>
      <c r="AO24" s="135">
        <f t="shared" si="13"/>
        <v>0</v>
      </c>
      <c r="AP24" s="135">
        <f t="shared" si="13"/>
        <v>0</v>
      </c>
      <c r="AQ24" s="135">
        <f t="shared" si="13"/>
        <v>0</v>
      </c>
      <c r="AR24" s="135">
        <f t="shared" si="13"/>
        <v>0</v>
      </c>
      <c r="AS24" s="135">
        <f t="shared" si="13"/>
        <v>0</v>
      </c>
      <c r="AT24" s="135">
        <f t="shared" si="13"/>
        <v>0</v>
      </c>
      <c r="AU24" s="135">
        <f t="shared" si="13"/>
        <v>0</v>
      </c>
      <c r="AV24" s="135">
        <f t="shared" si="13"/>
        <v>0</v>
      </c>
      <c r="AW24" s="135">
        <f t="shared" si="13"/>
        <v>0</v>
      </c>
      <c r="AX24" s="135">
        <f t="shared" si="13"/>
        <v>0</v>
      </c>
      <c r="AY24" s="135">
        <f t="shared" si="13"/>
        <v>0</v>
      </c>
      <c r="AZ24" s="135">
        <f t="shared" si="13"/>
        <v>0</v>
      </c>
      <c r="BA24" s="135">
        <f t="shared" si="13"/>
        <v>0</v>
      </c>
      <c r="BB24" s="135">
        <f t="shared" si="13"/>
        <v>0</v>
      </c>
      <c r="BC24" s="135">
        <f t="shared" si="13"/>
        <v>0</v>
      </c>
      <c r="BD24" s="135">
        <f t="shared" si="13"/>
        <v>0</v>
      </c>
      <c r="BE24" s="135">
        <f t="shared" si="13"/>
        <v>0</v>
      </c>
      <c r="BF24" s="135">
        <f t="shared" si="13"/>
        <v>0</v>
      </c>
      <c r="BG24" s="135">
        <f t="shared" si="13"/>
        <v>0</v>
      </c>
      <c r="BH24" s="135">
        <f t="shared" si="13"/>
        <v>0</v>
      </c>
      <c r="BI24" s="135">
        <f t="shared" si="13"/>
        <v>0</v>
      </c>
      <c r="BJ24" s="135">
        <f t="shared" si="13"/>
        <v>0</v>
      </c>
      <c r="BK24" s="135">
        <f t="shared" si="13"/>
        <v>0</v>
      </c>
      <c r="BL24" s="135">
        <f t="shared" si="13"/>
        <v>0</v>
      </c>
      <c r="BM24" s="135">
        <f t="shared" si="13"/>
        <v>0</v>
      </c>
      <c r="BN24" s="135">
        <f t="shared" si="13"/>
        <v>0</v>
      </c>
      <c r="BO24" s="135">
        <f t="shared" si="13"/>
        <v>0</v>
      </c>
      <c r="BP24" s="135">
        <f t="shared" si="13"/>
        <v>0</v>
      </c>
      <c r="BQ24" s="135">
        <f t="shared" si="13"/>
        <v>0</v>
      </c>
      <c r="BR24" s="135">
        <f t="shared" si="13"/>
        <v>0</v>
      </c>
      <c r="BS24" s="135">
        <f t="shared" si="13"/>
        <v>0</v>
      </c>
      <c r="BT24" s="135">
        <f t="shared" si="13"/>
        <v>0</v>
      </c>
      <c r="BU24" s="135">
        <f t="shared" si="13"/>
        <v>0</v>
      </c>
      <c r="BV24" s="135">
        <f t="shared" si="13"/>
        <v>0</v>
      </c>
      <c r="BW24" s="135">
        <f t="shared" si="13"/>
        <v>0</v>
      </c>
      <c r="BX24" s="135">
        <f t="shared" si="13"/>
        <v>0</v>
      </c>
      <c r="BY24" s="135">
        <f t="shared" si="13"/>
        <v>0</v>
      </c>
      <c r="BZ24" s="135">
        <f t="shared" si="13"/>
        <v>0</v>
      </c>
      <c r="CA24" s="135">
        <f t="shared" si="13"/>
        <v>0</v>
      </c>
      <c r="CB24" s="135">
        <f t="shared" si="13"/>
        <v>0</v>
      </c>
      <c r="CC24" s="135">
        <f t="shared" si="13"/>
        <v>0</v>
      </c>
      <c r="CD24" s="135">
        <f t="shared" si="13"/>
        <v>0</v>
      </c>
      <c r="CE24" s="135">
        <f t="shared" si="13"/>
        <v>0</v>
      </c>
      <c r="CF24" s="135">
        <f t="shared" si="13"/>
        <v>0</v>
      </c>
      <c r="CG24" s="135">
        <f t="shared" si="13"/>
        <v>0</v>
      </c>
      <c r="CH24" s="135">
        <f t="shared" si="13"/>
        <v>0</v>
      </c>
      <c r="CI24" s="135">
        <f t="shared" si="13"/>
        <v>0</v>
      </c>
      <c r="CJ24" s="135">
        <f t="shared" ref="CJ24:EL27" si="15">($D24*$E24)*(1+Rental_Increase)^(CJ$3-1)</f>
        <v>0</v>
      </c>
      <c r="CK24" s="135">
        <f t="shared" si="15"/>
        <v>0</v>
      </c>
      <c r="CL24" s="135">
        <f t="shared" si="15"/>
        <v>0</v>
      </c>
      <c r="CM24" s="135">
        <f t="shared" si="15"/>
        <v>0</v>
      </c>
      <c r="CN24" s="135">
        <f t="shared" si="15"/>
        <v>0</v>
      </c>
      <c r="CO24" s="135">
        <f t="shared" si="15"/>
        <v>0</v>
      </c>
      <c r="CP24" s="135">
        <f t="shared" si="15"/>
        <v>0</v>
      </c>
      <c r="CQ24" s="135">
        <f t="shared" si="15"/>
        <v>0</v>
      </c>
      <c r="CR24" s="135">
        <f t="shared" si="15"/>
        <v>0</v>
      </c>
      <c r="CS24" s="135">
        <f t="shared" si="15"/>
        <v>0</v>
      </c>
      <c r="CT24" s="135">
        <f t="shared" si="15"/>
        <v>0</v>
      </c>
      <c r="CU24" s="135">
        <f t="shared" si="15"/>
        <v>0</v>
      </c>
      <c r="CV24" s="135">
        <f t="shared" si="15"/>
        <v>0</v>
      </c>
      <c r="CW24" s="135">
        <f t="shared" si="15"/>
        <v>0</v>
      </c>
      <c r="CX24" s="135">
        <f t="shared" si="15"/>
        <v>0</v>
      </c>
      <c r="CY24" s="135">
        <f t="shared" si="15"/>
        <v>0</v>
      </c>
      <c r="CZ24" s="135">
        <f t="shared" si="15"/>
        <v>0</v>
      </c>
      <c r="DA24" s="135">
        <f t="shared" si="15"/>
        <v>0</v>
      </c>
      <c r="DB24" s="135">
        <f t="shared" si="15"/>
        <v>0</v>
      </c>
      <c r="DC24" s="135">
        <f t="shared" si="15"/>
        <v>0</v>
      </c>
      <c r="DD24" s="135">
        <f t="shared" si="15"/>
        <v>0</v>
      </c>
      <c r="DE24" s="135">
        <f t="shared" si="15"/>
        <v>0</v>
      </c>
      <c r="DF24" s="135">
        <f t="shared" si="15"/>
        <v>0</v>
      </c>
      <c r="DG24" s="135">
        <f t="shared" si="15"/>
        <v>0</v>
      </c>
      <c r="DH24" s="135">
        <f t="shared" si="15"/>
        <v>0</v>
      </c>
      <c r="DI24" s="135">
        <f t="shared" si="15"/>
        <v>0</v>
      </c>
      <c r="DJ24" s="135">
        <f t="shared" si="15"/>
        <v>0</v>
      </c>
      <c r="DK24" s="135">
        <f t="shared" si="15"/>
        <v>0</v>
      </c>
      <c r="DL24" s="135">
        <f t="shared" si="15"/>
        <v>0</v>
      </c>
      <c r="DM24" s="135">
        <f t="shared" si="15"/>
        <v>0</v>
      </c>
      <c r="DN24" s="135">
        <f t="shared" si="15"/>
        <v>0</v>
      </c>
      <c r="DO24" s="135">
        <f t="shared" si="15"/>
        <v>0</v>
      </c>
      <c r="DP24" s="135">
        <f t="shared" si="15"/>
        <v>0</v>
      </c>
      <c r="DQ24" s="135">
        <f t="shared" si="15"/>
        <v>0</v>
      </c>
      <c r="DR24" s="135">
        <f t="shared" si="15"/>
        <v>0</v>
      </c>
      <c r="DS24" s="135">
        <f t="shared" si="15"/>
        <v>0</v>
      </c>
      <c r="DT24" s="135">
        <f t="shared" si="15"/>
        <v>0</v>
      </c>
      <c r="DU24" s="135">
        <f t="shared" si="15"/>
        <v>0</v>
      </c>
      <c r="DV24" s="135">
        <f t="shared" si="15"/>
        <v>0</v>
      </c>
      <c r="DW24" s="135">
        <f t="shared" si="15"/>
        <v>0</v>
      </c>
      <c r="DX24" s="135">
        <f t="shared" si="15"/>
        <v>0</v>
      </c>
      <c r="DY24" s="135">
        <f t="shared" si="15"/>
        <v>0</v>
      </c>
      <c r="DZ24" s="135">
        <f t="shared" si="15"/>
        <v>0</v>
      </c>
      <c r="EA24" s="135">
        <f t="shared" si="15"/>
        <v>0</v>
      </c>
      <c r="EB24" s="135">
        <f t="shared" si="15"/>
        <v>0</v>
      </c>
      <c r="EC24" s="135">
        <f t="shared" si="15"/>
        <v>0</v>
      </c>
      <c r="ED24" s="135">
        <f t="shared" si="15"/>
        <v>0</v>
      </c>
      <c r="EE24" s="135">
        <f t="shared" si="15"/>
        <v>0</v>
      </c>
      <c r="EF24" s="135">
        <f t="shared" si="15"/>
        <v>0</v>
      </c>
      <c r="EG24" s="135">
        <f t="shared" si="15"/>
        <v>0</v>
      </c>
      <c r="EH24" s="135">
        <f t="shared" si="15"/>
        <v>0</v>
      </c>
      <c r="EI24" s="135">
        <f t="shared" si="15"/>
        <v>0</v>
      </c>
      <c r="EJ24" s="135">
        <f t="shared" si="15"/>
        <v>0</v>
      </c>
      <c r="EK24" s="135">
        <f t="shared" si="15"/>
        <v>0</v>
      </c>
      <c r="EL24" s="135">
        <f t="shared" si="15"/>
        <v>0</v>
      </c>
      <c r="EM24" s="27"/>
    </row>
    <row r="25" spans="1:143" ht="15" customHeight="1" x14ac:dyDescent="0.2">
      <c r="A25" s="123">
        <v>1</v>
      </c>
      <c r="B25" s="88">
        <f t="shared" si="14"/>
        <v>6</v>
      </c>
      <c r="C25" s="61" t="s">
        <v>161</v>
      </c>
      <c r="D25" s="241">
        <v>750</v>
      </c>
      <c r="E25" s="134">
        <f t="shared" si="12"/>
        <v>1.1000000000000001</v>
      </c>
      <c r="U25" s="27"/>
      <c r="W25" s="270">
        <v>825</v>
      </c>
      <c r="X25" s="135">
        <f t="shared" si="9"/>
        <v>825.00000000000011</v>
      </c>
      <c r="Y25" s="135">
        <f t="shared" ref="Y25:CJ28" si="16">($D25*$E25)*(1+Rental_Increase)^(Y$3-1)</f>
        <v>825.00000000000011</v>
      </c>
      <c r="Z25" s="135">
        <f t="shared" si="16"/>
        <v>825.00000000000011</v>
      </c>
      <c r="AA25" s="135">
        <f t="shared" si="16"/>
        <v>825.00000000000011</v>
      </c>
      <c r="AB25" s="135">
        <f t="shared" si="16"/>
        <v>825.00000000000011</v>
      </c>
      <c r="AC25" s="135">
        <f t="shared" si="16"/>
        <v>825.00000000000011</v>
      </c>
      <c r="AD25" s="135">
        <f t="shared" si="16"/>
        <v>825.00000000000011</v>
      </c>
      <c r="AE25" s="135">
        <f t="shared" si="16"/>
        <v>825.00000000000011</v>
      </c>
      <c r="AF25" s="135">
        <f t="shared" si="16"/>
        <v>825.00000000000011</v>
      </c>
      <c r="AG25" s="135">
        <f t="shared" si="16"/>
        <v>825.00000000000011</v>
      </c>
      <c r="AH25" s="135">
        <f t="shared" si="16"/>
        <v>825.00000000000011</v>
      </c>
      <c r="AI25" s="135">
        <f t="shared" si="16"/>
        <v>841.50000000000011</v>
      </c>
      <c r="AJ25" s="135">
        <f t="shared" si="16"/>
        <v>841.50000000000011</v>
      </c>
      <c r="AK25" s="135">
        <f t="shared" si="16"/>
        <v>841.50000000000011</v>
      </c>
      <c r="AL25" s="135">
        <f t="shared" si="16"/>
        <v>841.50000000000011</v>
      </c>
      <c r="AM25" s="135">
        <f t="shared" si="16"/>
        <v>841.50000000000011</v>
      </c>
      <c r="AN25" s="135">
        <f t="shared" si="16"/>
        <v>841.50000000000011</v>
      </c>
      <c r="AO25" s="135">
        <f t="shared" si="16"/>
        <v>841.50000000000011</v>
      </c>
      <c r="AP25" s="135">
        <f t="shared" si="16"/>
        <v>841.50000000000011</v>
      </c>
      <c r="AQ25" s="135">
        <f t="shared" si="16"/>
        <v>841.50000000000011</v>
      </c>
      <c r="AR25" s="135">
        <f t="shared" si="16"/>
        <v>841.50000000000011</v>
      </c>
      <c r="AS25" s="135">
        <f t="shared" si="16"/>
        <v>841.50000000000011</v>
      </c>
      <c r="AT25" s="135">
        <f t="shared" si="16"/>
        <v>841.50000000000011</v>
      </c>
      <c r="AU25" s="135">
        <f t="shared" si="16"/>
        <v>858.33000000000015</v>
      </c>
      <c r="AV25" s="135">
        <f t="shared" si="16"/>
        <v>858.33000000000015</v>
      </c>
      <c r="AW25" s="135">
        <f t="shared" si="16"/>
        <v>858.33000000000015</v>
      </c>
      <c r="AX25" s="135">
        <f t="shared" si="16"/>
        <v>858.33000000000015</v>
      </c>
      <c r="AY25" s="135">
        <f t="shared" si="16"/>
        <v>858.33000000000015</v>
      </c>
      <c r="AZ25" s="135">
        <f t="shared" si="16"/>
        <v>858.33000000000015</v>
      </c>
      <c r="BA25" s="135">
        <f t="shared" si="16"/>
        <v>858.33000000000015</v>
      </c>
      <c r="BB25" s="135">
        <f t="shared" si="16"/>
        <v>858.33000000000015</v>
      </c>
      <c r="BC25" s="135">
        <f t="shared" si="16"/>
        <v>858.33000000000015</v>
      </c>
      <c r="BD25" s="135">
        <f t="shared" si="16"/>
        <v>858.33000000000015</v>
      </c>
      <c r="BE25" s="135">
        <f t="shared" si="16"/>
        <v>858.33000000000015</v>
      </c>
      <c r="BF25" s="135">
        <f t="shared" si="16"/>
        <v>858.33000000000015</v>
      </c>
      <c r="BG25" s="135">
        <f t="shared" si="16"/>
        <v>875.49660000000006</v>
      </c>
      <c r="BH25" s="135">
        <f t="shared" si="16"/>
        <v>875.49660000000006</v>
      </c>
      <c r="BI25" s="135">
        <f t="shared" si="16"/>
        <v>875.49660000000006</v>
      </c>
      <c r="BJ25" s="135">
        <f t="shared" si="16"/>
        <v>875.49660000000006</v>
      </c>
      <c r="BK25" s="135">
        <f t="shared" si="16"/>
        <v>875.49660000000006</v>
      </c>
      <c r="BL25" s="135">
        <f t="shared" si="16"/>
        <v>875.49660000000006</v>
      </c>
      <c r="BM25" s="135">
        <f t="shared" si="16"/>
        <v>875.49660000000006</v>
      </c>
      <c r="BN25" s="135">
        <f t="shared" si="16"/>
        <v>875.49660000000006</v>
      </c>
      <c r="BO25" s="135">
        <f t="shared" si="16"/>
        <v>875.49660000000006</v>
      </c>
      <c r="BP25" s="135">
        <f t="shared" si="16"/>
        <v>875.49660000000006</v>
      </c>
      <c r="BQ25" s="135">
        <f t="shared" si="16"/>
        <v>875.49660000000006</v>
      </c>
      <c r="BR25" s="135">
        <f t="shared" si="16"/>
        <v>875.49660000000006</v>
      </c>
      <c r="BS25" s="135">
        <f t="shared" si="16"/>
        <v>893.00653200000011</v>
      </c>
      <c r="BT25" s="135">
        <f t="shared" si="16"/>
        <v>893.00653200000011</v>
      </c>
      <c r="BU25" s="135">
        <f t="shared" si="16"/>
        <v>893.00653200000011</v>
      </c>
      <c r="BV25" s="135">
        <f t="shared" si="16"/>
        <v>893.00653200000011</v>
      </c>
      <c r="BW25" s="135">
        <f t="shared" si="16"/>
        <v>893.00653200000011</v>
      </c>
      <c r="BX25" s="135">
        <f t="shared" si="16"/>
        <v>893.00653200000011</v>
      </c>
      <c r="BY25" s="135">
        <f t="shared" si="16"/>
        <v>893.00653200000011</v>
      </c>
      <c r="BZ25" s="135">
        <f t="shared" si="16"/>
        <v>893.00653200000011</v>
      </c>
      <c r="CA25" s="135">
        <f t="shared" si="16"/>
        <v>893.00653200000011</v>
      </c>
      <c r="CB25" s="135">
        <f t="shared" si="16"/>
        <v>893.00653200000011</v>
      </c>
      <c r="CC25" s="135">
        <f t="shared" si="16"/>
        <v>893.00653200000011</v>
      </c>
      <c r="CD25" s="135">
        <f t="shared" si="16"/>
        <v>893.00653200000011</v>
      </c>
      <c r="CE25" s="135">
        <f t="shared" si="16"/>
        <v>910.86666264000019</v>
      </c>
      <c r="CF25" s="135">
        <f t="shared" si="16"/>
        <v>910.86666264000019</v>
      </c>
      <c r="CG25" s="135">
        <f t="shared" si="16"/>
        <v>910.86666264000019</v>
      </c>
      <c r="CH25" s="135">
        <f t="shared" si="16"/>
        <v>910.86666264000019</v>
      </c>
      <c r="CI25" s="135">
        <f t="shared" si="16"/>
        <v>910.86666264000019</v>
      </c>
      <c r="CJ25" s="135">
        <f t="shared" si="16"/>
        <v>910.86666264000019</v>
      </c>
      <c r="CK25" s="135">
        <f t="shared" si="15"/>
        <v>910.86666264000019</v>
      </c>
      <c r="CL25" s="135">
        <f t="shared" si="15"/>
        <v>910.86666264000019</v>
      </c>
      <c r="CM25" s="135">
        <f t="shared" si="15"/>
        <v>910.86666264000019</v>
      </c>
      <c r="CN25" s="135">
        <f t="shared" si="15"/>
        <v>910.86666264000019</v>
      </c>
      <c r="CO25" s="135">
        <f t="shared" si="15"/>
        <v>910.86666264000019</v>
      </c>
      <c r="CP25" s="135">
        <f t="shared" si="15"/>
        <v>910.86666264000019</v>
      </c>
      <c r="CQ25" s="135">
        <f t="shared" si="15"/>
        <v>929.0839958928002</v>
      </c>
      <c r="CR25" s="135">
        <f t="shared" si="15"/>
        <v>929.0839958928002</v>
      </c>
      <c r="CS25" s="135">
        <f t="shared" si="15"/>
        <v>929.0839958928002</v>
      </c>
      <c r="CT25" s="135">
        <f t="shared" si="15"/>
        <v>929.0839958928002</v>
      </c>
      <c r="CU25" s="135">
        <f t="shared" si="15"/>
        <v>929.0839958928002</v>
      </c>
      <c r="CV25" s="135">
        <f t="shared" si="15"/>
        <v>929.0839958928002</v>
      </c>
      <c r="CW25" s="135">
        <f t="shared" si="15"/>
        <v>929.0839958928002</v>
      </c>
      <c r="CX25" s="135">
        <f t="shared" si="15"/>
        <v>929.0839958928002</v>
      </c>
      <c r="CY25" s="135">
        <f t="shared" si="15"/>
        <v>929.0839958928002</v>
      </c>
      <c r="CZ25" s="135">
        <f t="shared" si="15"/>
        <v>929.0839958928002</v>
      </c>
      <c r="DA25" s="135">
        <f t="shared" si="15"/>
        <v>929.0839958928002</v>
      </c>
      <c r="DB25" s="135">
        <f t="shared" si="15"/>
        <v>929.0839958928002</v>
      </c>
      <c r="DC25" s="135">
        <f t="shared" si="15"/>
        <v>947.66567581065601</v>
      </c>
      <c r="DD25" s="135">
        <f t="shared" si="15"/>
        <v>947.66567581065601</v>
      </c>
      <c r="DE25" s="135">
        <f t="shared" si="15"/>
        <v>947.66567581065601</v>
      </c>
      <c r="DF25" s="135">
        <f t="shared" si="15"/>
        <v>947.66567581065601</v>
      </c>
      <c r="DG25" s="135">
        <f t="shared" si="15"/>
        <v>947.66567581065601</v>
      </c>
      <c r="DH25" s="135">
        <f t="shared" si="15"/>
        <v>947.66567581065601</v>
      </c>
      <c r="DI25" s="135">
        <f t="shared" si="15"/>
        <v>947.66567581065601</v>
      </c>
      <c r="DJ25" s="135">
        <f t="shared" si="15"/>
        <v>947.66567581065601</v>
      </c>
      <c r="DK25" s="135">
        <f t="shared" si="15"/>
        <v>947.66567581065601</v>
      </c>
      <c r="DL25" s="135">
        <f t="shared" si="15"/>
        <v>947.66567581065601</v>
      </c>
      <c r="DM25" s="135">
        <f t="shared" si="15"/>
        <v>947.66567581065601</v>
      </c>
      <c r="DN25" s="135">
        <f t="shared" si="15"/>
        <v>947.66567581065601</v>
      </c>
      <c r="DO25" s="135">
        <f t="shared" si="15"/>
        <v>966.61898932686915</v>
      </c>
      <c r="DP25" s="135">
        <f t="shared" si="15"/>
        <v>966.61898932686915</v>
      </c>
      <c r="DQ25" s="135">
        <f t="shared" si="15"/>
        <v>966.61898932686915</v>
      </c>
      <c r="DR25" s="135">
        <f t="shared" si="15"/>
        <v>966.61898932686915</v>
      </c>
      <c r="DS25" s="135">
        <f t="shared" si="15"/>
        <v>966.61898932686915</v>
      </c>
      <c r="DT25" s="135">
        <f t="shared" si="15"/>
        <v>966.61898932686915</v>
      </c>
      <c r="DU25" s="135">
        <f t="shared" si="15"/>
        <v>966.61898932686915</v>
      </c>
      <c r="DV25" s="135">
        <f t="shared" si="15"/>
        <v>966.61898932686915</v>
      </c>
      <c r="DW25" s="135">
        <f t="shared" si="15"/>
        <v>966.61898932686915</v>
      </c>
      <c r="DX25" s="135">
        <f t="shared" si="15"/>
        <v>966.61898932686915</v>
      </c>
      <c r="DY25" s="135">
        <f t="shared" si="15"/>
        <v>966.61898932686915</v>
      </c>
      <c r="DZ25" s="135">
        <f t="shared" si="15"/>
        <v>966.61898932686915</v>
      </c>
      <c r="EA25" s="135">
        <f t="shared" si="15"/>
        <v>985.9513691134066</v>
      </c>
      <c r="EB25" s="135">
        <f t="shared" si="15"/>
        <v>985.9513691134066</v>
      </c>
      <c r="EC25" s="135">
        <f t="shared" si="15"/>
        <v>985.9513691134066</v>
      </c>
      <c r="ED25" s="135">
        <f t="shared" si="15"/>
        <v>985.9513691134066</v>
      </c>
      <c r="EE25" s="135">
        <f t="shared" si="15"/>
        <v>985.9513691134066</v>
      </c>
      <c r="EF25" s="135">
        <f t="shared" si="15"/>
        <v>985.9513691134066</v>
      </c>
      <c r="EG25" s="135">
        <f t="shared" si="15"/>
        <v>985.9513691134066</v>
      </c>
      <c r="EH25" s="135">
        <f t="shared" si="15"/>
        <v>985.9513691134066</v>
      </c>
      <c r="EI25" s="135">
        <f t="shared" si="15"/>
        <v>985.9513691134066</v>
      </c>
      <c r="EJ25" s="135">
        <f t="shared" si="15"/>
        <v>985.9513691134066</v>
      </c>
      <c r="EK25" s="135">
        <f t="shared" si="15"/>
        <v>985.9513691134066</v>
      </c>
      <c r="EL25" s="135">
        <f t="shared" si="15"/>
        <v>985.9513691134066</v>
      </c>
      <c r="EM25" s="27"/>
    </row>
    <row r="26" spans="1:143" ht="15" customHeight="1" x14ac:dyDescent="0.2">
      <c r="A26" s="123">
        <v>1</v>
      </c>
      <c r="B26" s="88">
        <f t="shared" si="14"/>
        <v>7</v>
      </c>
      <c r="C26" s="61" t="s">
        <v>161</v>
      </c>
      <c r="D26" s="241">
        <v>750</v>
      </c>
      <c r="E26" s="134">
        <f t="shared" si="12"/>
        <v>0.92666666666666664</v>
      </c>
      <c r="U26" s="27"/>
      <c r="W26" s="270">
        <v>695</v>
      </c>
      <c r="X26" s="135">
        <f t="shared" si="9"/>
        <v>695</v>
      </c>
      <c r="Y26" s="135">
        <f t="shared" si="16"/>
        <v>695</v>
      </c>
      <c r="Z26" s="135">
        <f t="shared" si="16"/>
        <v>695</v>
      </c>
      <c r="AA26" s="135">
        <f t="shared" si="16"/>
        <v>695</v>
      </c>
      <c r="AB26" s="135">
        <f t="shared" si="16"/>
        <v>695</v>
      </c>
      <c r="AC26" s="135">
        <f t="shared" si="16"/>
        <v>695</v>
      </c>
      <c r="AD26" s="135">
        <f t="shared" si="16"/>
        <v>695</v>
      </c>
      <c r="AE26" s="135">
        <f t="shared" si="16"/>
        <v>695</v>
      </c>
      <c r="AF26" s="135">
        <f t="shared" si="16"/>
        <v>695</v>
      </c>
      <c r="AG26" s="135">
        <f t="shared" si="16"/>
        <v>695</v>
      </c>
      <c r="AH26" s="135">
        <f t="shared" si="16"/>
        <v>695</v>
      </c>
      <c r="AI26" s="135">
        <f t="shared" si="16"/>
        <v>708.9</v>
      </c>
      <c r="AJ26" s="135">
        <f t="shared" si="16"/>
        <v>708.9</v>
      </c>
      <c r="AK26" s="135">
        <f t="shared" si="16"/>
        <v>708.9</v>
      </c>
      <c r="AL26" s="135">
        <f t="shared" si="16"/>
        <v>708.9</v>
      </c>
      <c r="AM26" s="135">
        <f t="shared" si="16"/>
        <v>708.9</v>
      </c>
      <c r="AN26" s="135">
        <f t="shared" si="16"/>
        <v>708.9</v>
      </c>
      <c r="AO26" s="135">
        <f t="shared" si="16"/>
        <v>708.9</v>
      </c>
      <c r="AP26" s="135">
        <f t="shared" si="16"/>
        <v>708.9</v>
      </c>
      <c r="AQ26" s="135">
        <f t="shared" si="16"/>
        <v>708.9</v>
      </c>
      <c r="AR26" s="135">
        <f t="shared" si="16"/>
        <v>708.9</v>
      </c>
      <c r="AS26" s="135">
        <f t="shared" si="16"/>
        <v>708.9</v>
      </c>
      <c r="AT26" s="135">
        <f t="shared" si="16"/>
        <v>708.9</v>
      </c>
      <c r="AU26" s="135">
        <f t="shared" si="16"/>
        <v>723.07799999999997</v>
      </c>
      <c r="AV26" s="135">
        <f t="shared" si="16"/>
        <v>723.07799999999997</v>
      </c>
      <c r="AW26" s="135">
        <f t="shared" si="16"/>
        <v>723.07799999999997</v>
      </c>
      <c r="AX26" s="135">
        <f t="shared" si="16"/>
        <v>723.07799999999997</v>
      </c>
      <c r="AY26" s="135">
        <f t="shared" si="16"/>
        <v>723.07799999999997</v>
      </c>
      <c r="AZ26" s="135">
        <f t="shared" si="16"/>
        <v>723.07799999999997</v>
      </c>
      <c r="BA26" s="135">
        <f t="shared" si="16"/>
        <v>723.07799999999997</v>
      </c>
      <c r="BB26" s="135">
        <f t="shared" si="16"/>
        <v>723.07799999999997</v>
      </c>
      <c r="BC26" s="135">
        <f t="shared" si="16"/>
        <v>723.07799999999997</v>
      </c>
      <c r="BD26" s="135">
        <f t="shared" si="16"/>
        <v>723.07799999999997</v>
      </c>
      <c r="BE26" s="135">
        <f t="shared" si="16"/>
        <v>723.07799999999997</v>
      </c>
      <c r="BF26" s="135">
        <f t="shared" si="16"/>
        <v>723.07799999999997</v>
      </c>
      <c r="BG26" s="135">
        <f t="shared" si="16"/>
        <v>737.53955999999994</v>
      </c>
      <c r="BH26" s="135">
        <f t="shared" si="16"/>
        <v>737.53955999999994</v>
      </c>
      <c r="BI26" s="135">
        <f t="shared" si="16"/>
        <v>737.53955999999994</v>
      </c>
      <c r="BJ26" s="135">
        <f t="shared" si="16"/>
        <v>737.53955999999994</v>
      </c>
      <c r="BK26" s="135">
        <f t="shared" si="16"/>
        <v>737.53955999999994</v>
      </c>
      <c r="BL26" s="135">
        <f t="shared" si="16"/>
        <v>737.53955999999994</v>
      </c>
      <c r="BM26" s="135">
        <f t="shared" si="16"/>
        <v>737.53955999999994</v>
      </c>
      <c r="BN26" s="135">
        <f t="shared" si="16"/>
        <v>737.53955999999994</v>
      </c>
      <c r="BO26" s="135">
        <f t="shared" si="16"/>
        <v>737.53955999999994</v>
      </c>
      <c r="BP26" s="135">
        <f t="shared" si="16"/>
        <v>737.53955999999994</v>
      </c>
      <c r="BQ26" s="135">
        <f t="shared" si="16"/>
        <v>737.53955999999994</v>
      </c>
      <c r="BR26" s="135">
        <f t="shared" si="16"/>
        <v>737.53955999999994</v>
      </c>
      <c r="BS26" s="135">
        <f t="shared" si="16"/>
        <v>752.29035120000003</v>
      </c>
      <c r="BT26" s="135">
        <f t="shared" si="16"/>
        <v>752.29035120000003</v>
      </c>
      <c r="BU26" s="135">
        <f t="shared" si="16"/>
        <v>752.29035120000003</v>
      </c>
      <c r="BV26" s="135">
        <f t="shared" si="16"/>
        <v>752.29035120000003</v>
      </c>
      <c r="BW26" s="135">
        <f t="shared" si="16"/>
        <v>752.29035120000003</v>
      </c>
      <c r="BX26" s="135">
        <f t="shared" si="16"/>
        <v>752.29035120000003</v>
      </c>
      <c r="BY26" s="135">
        <f t="shared" si="16"/>
        <v>752.29035120000003</v>
      </c>
      <c r="BZ26" s="135">
        <f t="shared" si="16"/>
        <v>752.29035120000003</v>
      </c>
      <c r="CA26" s="135">
        <f t="shared" si="16"/>
        <v>752.29035120000003</v>
      </c>
      <c r="CB26" s="135">
        <f t="shared" si="16"/>
        <v>752.29035120000003</v>
      </c>
      <c r="CC26" s="135">
        <f t="shared" si="16"/>
        <v>752.29035120000003</v>
      </c>
      <c r="CD26" s="135">
        <f t="shared" si="16"/>
        <v>752.29035120000003</v>
      </c>
      <c r="CE26" s="135">
        <f t="shared" si="16"/>
        <v>767.33615822399997</v>
      </c>
      <c r="CF26" s="135">
        <f t="shared" si="16"/>
        <v>767.33615822399997</v>
      </c>
      <c r="CG26" s="135">
        <f t="shared" si="16"/>
        <v>767.33615822399997</v>
      </c>
      <c r="CH26" s="135">
        <f t="shared" si="16"/>
        <v>767.33615822399997</v>
      </c>
      <c r="CI26" s="135">
        <f t="shared" si="16"/>
        <v>767.33615822399997</v>
      </c>
      <c r="CJ26" s="135">
        <f t="shared" si="16"/>
        <v>767.33615822399997</v>
      </c>
      <c r="CK26" s="135">
        <f t="shared" si="15"/>
        <v>767.33615822399997</v>
      </c>
      <c r="CL26" s="135">
        <f t="shared" si="15"/>
        <v>767.33615822399997</v>
      </c>
      <c r="CM26" s="135">
        <f t="shared" si="15"/>
        <v>767.33615822399997</v>
      </c>
      <c r="CN26" s="135">
        <f t="shared" si="15"/>
        <v>767.33615822399997</v>
      </c>
      <c r="CO26" s="135">
        <f t="shared" si="15"/>
        <v>767.33615822399997</v>
      </c>
      <c r="CP26" s="135">
        <f t="shared" si="15"/>
        <v>767.33615822399997</v>
      </c>
      <c r="CQ26" s="135">
        <f t="shared" si="15"/>
        <v>782.68288138848004</v>
      </c>
      <c r="CR26" s="135">
        <f t="shared" si="15"/>
        <v>782.68288138848004</v>
      </c>
      <c r="CS26" s="135">
        <f t="shared" si="15"/>
        <v>782.68288138848004</v>
      </c>
      <c r="CT26" s="135">
        <f t="shared" si="15"/>
        <v>782.68288138848004</v>
      </c>
      <c r="CU26" s="135">
        <f t="shared" si="15"/>
        <v>782.68288138848004</v>
      </c>
      <c r="CV26" s="135">
        <f t="shared" si="15"/>
        <v>782.68288138848004</v>
      </c>
      <c r="CW26" s="135">
        <f t="shared" si="15"/>
        <v>782.68288138848004</v>
      </c>
      <c r="CX26" s="135">
        <f t="shared" si="15"/>
        <v>782.68288138848004</v>
      </c>
      <c r="CY26" s="135">
        <f t="shared" si="15"/>
        <v>782.68288138848004</v>
      </c>
      <c r="CZ26" s="135">
        <f t="shared" si="15"/>
        <v>782.68288138848004</v>
      </c>
      <c r="DA26" s="135">
        <f t="shared" si="15"/>
        <v>782.68288138848004</v>
      </c>
      <c r="DB26" s="135">
        <f t="shared" si="15"/>
        <v>782.68288138848004</v>
      </c>
      <c r="DC26" s="135">
        <f t="shared" si="15"/>
        <v>798.3365390162495</v>
      </c>
      <c r="DD26" s="135">
        <f t="shared" si="15"/>
        <v>798.3365390162495</v>
      </c>
      <c r="DE26" s="135">
        <f t="shared" si="15"/>
        <v>798.3365390162495</v>
      </c>
      <c r="DF26" s="135">
        <f t="shared" si="15"/>
        <v>798.3365390162495</v>
      </c>
      <c r="DG26" s="135">
        <f t="shared" si="15"/>
        <v>798.3365390162495</v>
      </c>
      <c r="DH26" s="135">
        <f t="shared" si="15"/>
        <v>798.3365390162495</v>
      </c>
      <c r="DI26" s="135">
        <f t="shared" si="15"/>
        <v>798.3365390162495</v>
      </c>
      <c r="DJ26" s="135">
        <f t="shared" si="15"/>
        <v>798.3365390162495</v>
      </c>
      <c r="DK26" s="135">
        <f t="shared" si="15"/>
        <v>798.3365390162495</v>
      </c>
      <c r="DL26" s="135">
        <f t="shared" si="15"/>
        <v>798.3365390162495</v>
      </c>
      <c r="DM26" s="135">
        <f t="shared" si="15"/>
        <v>798.3365390162495</v>
      </c>
      <c r="DN26" s="135">
        <f t="shared" si="15"/>
        <v>798.3365390162495</v>
      </c>
      <c r="DO26" s="135">
        <f t="shared" si="15"/>
        <v>814.30326979657457</v>
      </c>
      <c r="DP26" s="135">
        <f t="shared" si="15"/>
        <v>814.30326979657457</v>
      </c>
      <c r="DQ26" s="135">
        <f t="shared" si="15"/>
        <v>814.30326979657457</v>
      </c>
      <c r="DR26" s="135">
        <f t="shared" si="15"/>
        <v>814.30326979657457</v>
      </c>
      <c r="DS26" s="135">
        <f t="shared" si="15"/>
        <v>814.30326979657457</v>
      </c>
      <c r="DT26" s="135">
        <f t="shared" si="15"/>
        <v>814.30326979657457</v>
      </c>
      <c r="DU26" s="135">
        <f t="shared" si="15"/>
        <v>814.30326979657457</v>
      </c>
      <c r="DV26" s="135">
        <f t="shared" si="15"/>
        <v>814.30326979657457</v>
      </c>
      <c r="DW26" s="135">
        <f t="shared" si="15"/>
        <v>814.30326979657457</v>
      </c>
      <c r="DX26" s="135">
        <f t="shared" si="15"/>
        <v>814.30326979657457</v>
      </c>
      <c r="DY26" s="135">
        <f t="shared" si="15"/>
        <v>814.30326979657457</v>
      </c>
      <c r="DZ26" s="135">
        <f t="shared" si="15"/>
        <v>814.30326979657457</v>
      </c>
      <c r="EA26" s="135">
        <f t="shared" si="15"/>
        <v>830.58933519250604</v>
      </c>
      <c r="EB26" s="135">
        <f t="shared" si="15"/>
        <v>830.58933519250604</v>
      </c>
      <c r="EC26" s="135">
        <f t="shared" si="15"/>
        <v>830.58933519250604</v>
      </c>
      <c r="ED26" s="135">
        <f t="shared" si="15"/>
        <v>830.58933519250604</v>
      </c>
      <c r="EE26" s="135">
        <f t="shared" si="15"/>
        <v>830.58933519250604</v>
      </c>
      <c r="EF26" s="135">
        <f t="shared" si="15"/>
        <v>830.58933519250604</v>
      </c>
      <c r="EG26" s="135">
        <f t="shared" si="15"/>
        <v>830.58933519250604</v>
      </c>
      <c r="EH26" s="135">
        <f t="shared" si="15"/>
        <v>830.58933519250604</v>
      </c>
      <c r="EI26" s="135">
        <f t="shared" si="15"/>
        <v>830.58933519250604</v>
      </c>
      <c r="EJ26" s="135">
        <f t="shared" si="15"/>
        <v>830.58933519250604</v>
      </c>
      <c r="EK26" s="135">
        <f t="shared" si="15"/>
        <v>830.58933519250604</v>
      </c>
      <c r="EL26" s="135">
        <f t="shared" si="15"/>
        <v>830.58933519250604</v>
      </c>
      <c r="EM26" s="27"/>
    </row>
    <row r="27" spans="1:143" ht="15" customHeight="1" x14ac:dyDescent="0.2">
      <c r="A27" s="123">
        <v>1</v>
      </c>
      <c r="B27" s="88">
        <f t="shared" si="14"/>
        <v>8</v>
      </c>
      <c r="C27" s="61" t="s">
        <v>161</v>
      </c>
      <c r="D27" s="241">
        <v>750</v>
      </c>
      <c r="E27" s="134">
        <f t="shared" si="12"/>
        <v>0.92666666666666664</v>
      </c>
      <c r="U27" s="27"/>
      <c r="W27" s="270">
        <v>695</v>
      </c>
      <c r="X27" s="135">
        <f t="shared" si="9"/>
        <v>695</v>
      </c>
      <c r="Y27" s="135">
        <f t="shared" si="16"/>
        <v>695</v>
      </c>
      <c r="Z27" s="135">
        <f t="shared" si="16"/>
        <v>695</v>
      </c>
      <c r="AA27" s="135">
        <f t="shared" si="16"/>
        <v>695</v>
      </c>
      <c r="AB27" s="135">
        <f t="shared" si="16"/>
        <v>695</v>
      </c>
      <c r="AC27" s="135">
        <f t="shared" si="16"/>
        <v>695</v>
      </c>
      <c r="AD27" s="135">
        <f t="shared" si="16"/>
        <v>695</v>
      </c>
      <c r="AE27" s="135">
        <f t="shared" si="16"/>
        <v>695</v>
      </c>
      <c r="AF27" s="135">
        <f t="shared" si="16"/>
        <v>695</v>
      </c>
      <c r="AG27" s="135">
        <f t="shared" si="16"/>
        <v>695</v>
      </c>
      <c r="AH27" s="135">
        <f t="shared" si="16"/>
        <v>695</v>
      </c>
      <c r="AI27" s="135">
        <f t="shared" si="16"/>
        <v>708.9</v>
      </c>
      <c r="AJ27" s="135">
        <f t="shared" si="16"/>
        <v>708.9</v>
      </c>
      <c r="AK27" s="135">
        <f t="shared" si="16"/>
        <v>708.9</v>
      </c>
      <c r="AL27" s="135">
        <f t="shared" si="16"/>
        <v>708.9</v>
      </c>
      <c r="AM27" s="135">
        <f t="shared" si="16"/>
        <v>708.9</v>
      </c>
      <c r="AN27" s="135">
        <f t="shared" si="16"/>
        <v>708.9</v>
      </c>
      <c r="AO27" s="135">
        <f t="shared" si="16"/>
        <v>708.9</v>
      </c>
      <c r="AP27" s="135">
        <f t="shared" si="16"/>
        <v>708.9</v>
      </c>
      <c r="AQ27" s="135">
        <f t="shared" si="16"/>
        <v>708.9</v>
      </c>
      <c r="AR27" s="135">
        <f t="shared" si="16"/>
        <v>708.9</v>
      </c>
      <c r="AS27" s="135">
        <f t="shared" si="16"/>
        <v>708.9</v>
      </c>
      <c r="AT27" s="135">
        <f t="shared" si="16"/>
        <v>708.9</v>
      </c>
      <c r="AU27" s="135">
        <f t="shared" si="16"/>
        <v>723.07799999999997</v>
      </c>
      <c r="AV27" s="135">
        <f t="shared" si="16"/>
        <v>723.07799999999997</v>
      </c>
      <c r="AW27" s="135">
        <f t="shared" si="16"/>
        <v>723.07799999999997</v>
      </c>
      <c r="AX27" s="135">
        <f t="shared" si="16"/>
        <v>723.07799999999997</v>
      </c>
      <c r="AY27" s="135">
        <f t="shared" si="16"/>
        <v>723.07799999999997</v>
      </c>
      <c r="AZ27" s="135">
        <f t="shared" si="16"/>
        <v>723.07799999999997</v>
      </c>
      <c r="BA27" s="135">
        <f t="shared" si="16"/>
        <v>723.07799999999997</v>
      </c>
      <c r="BB27" s="135">
        <f t="shared" si="16"/>
        <v>723.07799999999997</v>
      </c>
      <c r="BC27" s="135">
        <f t="shared" si="16"/>
        <v>723.07799999999997</v>
      </c>
      <c r="BD27" s="135">
        <f t="shared" si="16"/>
        <v>723.07799999999997</v>
      </c>
      <c r="BE27" s="135">
        <f t="shared" si="16"/>
        <v>723.07799999999997</v>
      </c>
      <c r="BF27" s="135">
        <f t="shared" si="16"/>
        <v>723.07799999999997</v>
      </c>
      <c r="BG27" s="135">
        <f t="shared" si="16"/>
        <v>737.53955999999994</v>
      </c>
      <c r="BH27" s="135">
        <f t="shared" si="16"/>
        <v>737.53955999999994</v>
      </c>
      <c r="BI27" s="135">
        <f t="shared" si="16"/>
        <v>737.53955999999994</v>
      </c>
      <c r="BJ27" s="135">
        <f t="shared" si="16"/>
        <v>737.53955999999994</v>
      </c>
      <c r="BK27" s="135">
        <f t="shared" si="16"/>
        <v>737.53955999999994</v>
      </c>
      <c r="BL27" s="135">
        <f t="shared" si="16"/>
        <v>737.53955999999994</v>
      </c>
      <c r="BM27" s="135">
        <f t="shared" si="16"/>
        <v>737.53955999999994</v>
      </c>
      <c r="BN27" s="135">
        <f t="shared" si="16"/>
        <v>737.53955999999994</v>
      </c>
      <c r="BO27" s="135">
        <f t="shared" si="16"/>
        <v>737.53955999999994</v>
      </c>
      <c r="BP27" s="135">
        <f t="shared" si="16"/>
        <v>737.53955999999994</v>
      </c>
      <c r="BQ27" s="135">
        <f t="shared" si="16"/>
        <v>737.53955999999994</v>
      </c>
      <c r="BR27" s="135">
        <f t="shared" si="16"/>
        <v>737.53955999999994</v>
      </c>
      <c r="BS27" s="135">
        <f t="shared" si="16"/>
        <v>752.29035120000003</v>
      </c>
      <c r="BT27" s="135">
        <f t="shared" si="16"/>
        <v>752.29035120000003</v>
      </c>
      <c r="BU27" s="135">
        <f t="shared" si="16"/>
        <v>752.29035120000003</v>
      </c>
      <c r="BV27" s="135">
        <f t="shared" si="16"/>
        <v>752.29035120000003</v>
      </c>
      <c r="BW27" s="135">
        <f t="shared" si="16"/>
        <v>752.29035120000003</v>
      </c>
      <c r="BX27" s="135">
        <f t="shared" si="16"/>
        <v>752.29035120000003</v>
      </c>
      <c r="BY27" s="135">
        <f t="shared" si="16"/>
        <v>752.29035120000003</v>
      </c>
      <c r="BZ27" s="135">
        <f t="shared" si="16"/>
        <v>752.29035120000003</v>
      </c>
      <c r="CA27" s="135">
        <f t="shared" si="16"/>
        <v>752.29035120000003</v>
      </c>
      <c r="CB27" s="135">
        <f t="shared" si="16"/>
        <v>752.29035120000003</v>
      </c>
      <c r="CC27" s="135">
        <f t="shared" si="16"/>
        <v>752.29035120000003</v>
      </c>
      <c r="CD27" s="135">
        <f t="shared" si="16"/>
        <v>752.29035120000003</v>
      </c>
      <c r="CE27" s="135">
        <f t="shared" si="16"/>
        <v>767.33615822399997</v>
      </c>
      <c r="CF27" s="135">
        <f t="shared" si="16"/>
        <v>767.33615822399997</v>
      </c>
      <c r="CG27" s="135">
        <f t="shared" si="16"/>
        <v>767.33615822399997</v>
      </c>
      <c r="CH27" s="135">
        <f t="shared" si="16"/>
        <v>767.33615822399997</v>
      </c>
      <c r="CI27" s="135">
        <f t="shared" si="16"/>
        <v>767.33615822399997</v>
      </c>
      <c r="CJ27" s="135">
        <f t="shared" si="16"/>
        <v>767.33615822399997</v>
      </c>
      <c r="CK27" s="135">
        <f t="shared" si="15"/>
        <v>767.33615822399997</v>
      </c>
      <c r="CL27" s="135">
        <f t="shared" si="15"/>
        <v>767.33615822399997</v>
      </c>
      <c r="CM27" s="135">
        <f t="shared" si="15"/>
        <v>767.33615822399997</v>
      </c>
      <c r="CN27" s="135">
        <f t="shared" si="15"/>
        <v>767.33615822399997</v>
      </c>
      <c r="CO27" s="135">
        <f t="shared" si="15"/>
        <v>767.33615822399997</v>
      </c>
      <c r="CP27" s="135">
        <f t="shared" si="15"/>
        <v>767.33615822399997</v>
      </c>
      <c r="CQ27" s="135">
        <f t="shared" si="15"/>
        <v>782.68288138848004</v>
      </c>
      <c r="CR27" s="135">
        <f t="shared" si="15"/>
        <v>782.68288138848004</v>
      </c>
      <c r="CS27" s="135">
        <f t="shared" si="15"/>
        <v>782.68288138848004</v>
      </c>
      <c r="CT27" s="135">
        <f t="shared" si="15"/>
        <v>782.68288138848004</v>
      </c>
      <c r="CU27" s="135">
        <f t="shared" si="15"/>
        <v>782.68288138848004</v>
      </c>
      <c r="CV27" s="135">
        <f t="shared" si="15"/>
        <v>782.68288138848004</v>
      </c>
      <c r="CW27" s="135">
        <f t="shared" si="15"/>
        <v>782.68288138848004</v>
      </c>
      <c r="CX27" s="135">
        <f t="shared" si="15"/>
        <v>782.68288138848004</v>
      </c>
      <c r="CY27" s="135">
        <f t="shared" si="15"/>
        <v>782.68288138848004</v>
      </c>
      <c r="CZ27" s="135">
        <f t="shared" si="15"/>
        <v>782.68288138848004</v>
      </c>
      <c r="DA27" s="135">
        <f t="shared" si="15"/>
        <v>782.68288138848004</v>
      </c>
      <c r="DB27" s="135">
        <f t="shared" si="15"/>
        <v>782.68288138848004</v>
      </c>
      <c r="DC27" s="135">
        <f t="shared" si="15"/>
        <v>798.3365390162495</v>
      </c>
      <c r="DD27" s="135">
        <f t="shared" si="15"/>
        <v>798.3365390162495</v>
      </c>
      <c r="DE27" s="135">
        <f t="shared" si="15"/>
        <v>798.3365390162495</v>
      </c>
      <c r="DF27" s="135">
        <f t="shared" si="15"/>
        <v>798.3365390162495</v>
      </c>
      <c r="DG27" s="135">
        <f t="shared" si="15"/>
        <v>798.3365390162495</v>
      </c>
      <c r="DH27" s="135">
        <f t="shared" si="15"/>
        <v>798.3365390162495</v>
      </c>
      <c r="DI27" s="135">
        <f t="shared" si="15"/>
        <v>798.3365390162495</v>
      </c>
      <c r="DJ27" s="135">
        <f t="shared" si="15"/>
        <v>798.3365390162495</v>
      </c>
      <c r="DK27" s="135">
        <f t="shared" si="15"/>
        <v>798.3365390162495</v>
      </c>
      <c r="DL27" s="135">
        <f t="shared" si="15"/>
        <v>798.3365390162495</v>
      </c>
      <c r="DM27" s="135">
        <f t="shared" si="15"/>
        <v>798.3365390162495</v>
      </c>
      <c r="DN27" s="135">
        <f t="shared" si="15"/>
        <v>798.3365390162495</v>
      </c>
      <c r="DO27" s="135">
        <f t="shared" si="15"/>
        <v>814.30326979657457</v>
      </c>
      <c r="DP27" s="135">
        <f t="shared" si="15"/>
        <v>814.30326979657457</v>
      </c>
      <c r="DQ27" s="135">
        <f t="shared" si="15"/>
        <v>814.30326979657457</v>
      </c>
      <c r="DR27" s="135">
        <f t="shared" si="15"/>
        <v>814.30326979657457</v>
      </c>
      <c r="DS27" s="135">
        <f t="shared" si="15"/>
        <v>814.30326979657457</v>
      </c>
      <c r="DT27" s="135">
        <f t="shared" si="15"/>
        <v>814.30326979657457</v>
      </c>
      <c r="DU27" s="135">
        <f t="shared" si="15"/>
        <v>814.30326979657457</v>
      </c>
      <c r="DV27" s="135">
        <f t="shared" si="15"/>
        <v>814.30326979657457</v>
      </c>
      <c r="DW27" s="135">
        <f t="shared" si="15"/>
        <v>814.30326979657457</v>
      </c>
      <c r="DX27" s="135">
        <f t="shared" si="15"/>
        <v>814.30326979657457</v>
      </c>
      <c r="DY27" s="135">
        <f t="shared" si="15"/>
        <v>814.30326979657457</v>
      </c>
      <c r="DZ27" s="135">
        <f t="shared" si="15"/>
        <v>814.30326979657457</v>
      </c>
      <c r="EA27" s="135">
        <f t="shared" si="15"/>
        <v>830.58933519250604</v>
      </c>
      <c r="EB27" s="135">
        <f t="shared" si="15"/>
        <v>830.58933519250604</v>
      </c>
      <c r="EC27" s="135">
        <f t="shared" si="15"/>
        <v>830.58933519250604</v>
      </c>
      <c r="ED27" s="135">
        <f t="shared" si="15"/>
        <v>830.58933519250604</v>
      </c>
      <c r="EE27" s="135">
        <f t="shared" si="15"/>
        <v>830.58933519250604</v>
      </c>
      <c r="EF27" s="135">
        <f t="shared" si="15"/>
        <v>830.58933519250604</v>
      </c>
      <c r="EG27" s="135">
        <f t="shared" si="15"/>
        <v>830.58933519250604</v>
      </c>
      <c r="EH27" s="135">
        <f t="shared" si="15"/>
        <v>830.58933519250604</v>
      </c>
      <c r="EI27" s="135">
        <f t="shared" si="15"/>
        <v>830.58933519250604</v>
      </c>
      <c r="EJ27" s="135">
        <f t="shared" si="15"/>
        <v>830.58933519250604</v>
      </c>
      <c r="EK27" s="135">
        <f t="shared" si="15"/>
        <v>830.58933519250604</v>
      </c>
      <c r="EL27" s="135">
        <f t="shared" si="15"/>
        <v>830.58933519250604</v>
      </c>
      <c r="EM27" s="27"/>
    </row>
    <row r="28" spans="1:143" ht="15" customHeight="1" x14ac:dyDescent="0.2">
      <c r="A28" s="123">
        <v>1</v>
      </c>
      <c r="B28" s="88">
        <f t="shared" si="14"/>
        <v>9</v>
      </c>
      <c r="C28" s="61" t="s">
        <v>161</v>
      </c>
      <c r="D28" s="241">
        <v>750</v>
      </c>
      <c r="E28" s="134">
        <f t="shared" si="12"/>
        <v>1.2066666666666668</v>
      </c>
      <c r="U28" s="27"/>
      <c r="W28" s="270">
        <v>905</v>
      </c>
      <c r="X28" s="135">
        <f t="shared" si="9"/>
        <v>905.00000000000011</v>
      </c>
      <c r="Y28" s="135">
        <f t="shared" si="16"/>
        <v>905.00000000000011</v>
      </c>
      <c r="Z28" s="135">
        <f t="shared" si="16"/>
        <v>905.00000000000011</v>
      </c>
      <c r="AA28" s="135">
        <f t="shared" si="16"/>
        <v>905.00000000000011</v>
      </c>
      <c r="AB28" s="135">
        <f t="shared" si="16"/>
        <v>905.00000000000011</v>
      </c>
      <c r="AC28" s="135">
        <f t="shared" si="16"/>
        <v>905.00000000000011</v>
      </c>
      <c r="AD28" s="135">
        <f t="shared" si="16"/>
        <v>905.00000000000011</v>
      </c>
      <c r="AE28" s="135">
        <f t="shared" si="16"/>
        <v>905.00000000000011</v>
      </c>
      <c r="AF28" s="135">
        <f t="shared" si="16"/>
        <v>905.00000000000011</v>
      </c>
      <c r="AG28" s="135">
        <f t="shared" si="16"/>
        <v>905.00000000000011</v>
      </c>
      <c r="AH28" s="135">
        <f t="shared" si="16"/>
        <v>905.00000000000011</v>
      </c>
      <c r="AI28" s="135">
        <f t="shared" si="16"/>
        <v>923.10000000000014</v>
      </c>
      <c r="AJ28" s="135">
        <f t="shared" si="16"/>
        <v>923.10000000000014</v>
      </c>
      <c r="AK28" s="135">
        <f t="shared" si="16"/>
        <v>923.10000000000014</v>
      </c>
      <c r="AL28" s="135">
        <f t="shared" si="16"/>
        <v>923.10000000000014</v>
      </c>
      <c r="AM28" s="135">
        <f t="shared" si="16"/>
        <v>923.10000000000014</v>
      </c>
      <c r="AN28" s="135">
        <f t="shared" si="16"/>
        <v>923.10000000000014</v>
      </c>
      <c r="AO28" s="135">
        <f t="shared" si="16"/>
        <v>923.10000000000014</v>
      </c>
      <c r="AP28" s="135">
        <f t="shared" si="16"/>
        <v>923.10000000000014</v>
      </c>
      <c r="AQ28" s="135">
        <f t="shared" si="16"/>
        <v>923.10000000000014</v>
      </c>
      <c r="AR28" s="135">
        <f t="shared" si="16"/>
        <v>923.10000000000014</v>
      </c>
      <c r="AS28" s="135">
        <f t="shared" si="16"/>
        <v>923.10000000000014</v>
      </c>
      <c r="AT28" s="135">
        <f t="shared" si="16"/>
        <v>923.10000000000014</v>
      </c>
      <c r="AU28" s="135">
        <f t="shared" si="16"/>
        <v>941.56200000000013</v>
      </c>
      <c r="AV28" s="135">
        <f t="shared" si="16"/>
        <v>941.56200000000013</v>
      </c>
      <c r="AW28" s="135">
        <f t="shared" si="16"/>
        <v>941.56200000000013</v>
      </c>
      <c r="AX28" s="135">
        <f t="shared" si="16"/>
        <v>941.56200000000013</v>
      </c>
      <c r="AY28" s="135">
        <f t="shared" si="16"/>
        <v>941.56200000000013</v>
      </c>
      <c r="AZ28" s="135">
        <f t="shared" si="16"/>
        <v>941.56200000000013</v>
      </c>
      <c r="BA28" s="135">
        <f t="shared" si="16"/>
        <v>941.56200000000013</v>
      </c>
      <c r="BB28" s="135">
        <f t="shared" si="16"/>
        <v>941.56200000000013</v>
      </c>
      <c r="BC28" s="135">
        <f t="shared" si="16"/>
        <v>941.56200000000013</v>
      </c>
      <c r="BD28" s="135">
        <f t="shared" si="16"/>
        <v>941.56200000000013</v>
      </c>
      <c r="BE28" s="135">
        <f t="shared" si="16"/>
        <v>941.56200000000013</v>
      </c>
      <c r="BF28" s="135">
        <f t="shared" si="16"/>
        <v>941.56200000000013</v>
      </c>
      <c r="BG28" s="135">
        <f t="shared" si="16"/>
        <v>960.39324000000011</v>
      </c>
      <c r="BH28" s="135">
        <f t="shared" si="16"/>
        <v>960.39324000000011</v>
      </c>
      <c r="BI28" s="135">
        <f t="shared" si="16"/>
        <v>960.39324000000011</v>
      </c>
      <c r="BJ28" s="135">
        <f t="shared" si="16"/>
        <v>960.39324000000011</v>
      </c>
      <c r="BK28" s="135">
        <f t="shared" si="16"/>
        <v>960.39324000000011</v>
      </c>
      <c r="BL28" s="135">
        <f t="shared" si="16"/>
        <v>960.39324000000011</v>
      </c>
      <c r="BM28" s="135">
        <f t="shared" si="16"/>
        <v>960.39324000000011</v>
      </c>
      <c r="BN28" s="135">
        <f t="shared" si="16"/>
        <v>960.39324000000011</v>
      </c>
      <c r="BO28" s="135">
        <f t="shared" si="16"/>
        <v>960.39324000000011</v>
      </c>
      <c r="BP28" s="135">
        <f t="shared" si="16"/>
        <v>960.39324000000011</v>
      </c>
      <c r="BQ28" s="135">
        <f t="shared" si="16"/>
        <v>960.39324000000011</v>
      </c>
      <c r="BR28" s="135">
        <f t="shared" si="16"/>
        <v>960.39324000000011</v>
      </c>
      <c r="BS28" s="135">
        <f t="shared" si="16"/>
        <v>979.60110480000014</v>
      </c>
      <c r="BT28" s="135">
        <f t="shared" si="16"/>
        <v>979.60110480000014</v>
      </c>
      <c r="BU28" s="135">
        <f t="shared" si="16"/>
        <v>979.60110480000014</v>
      </c>
      <c r="BV28" s="135">
        <f t="shared" si="16"/>
        <v>979.60110480000014</v>
      </c>
      <c r="BW28" s="135">
        <f t="shared" si="16"/>
        <v>979.60110480000014</v>
      </c>
      <c r="BX28" s="135">
        <f t="shared" si="16"/>
        <v>979.60110480000014</v>
      </c>
      <c r="BY28" s="135">
        <f t="shared" si="16"/>
        <v>979.60110480000014</v>
      </c>
      <c r="BZ28" s="135">
        <f t="shared" si="16"/>
        <v>979.60110480000014</v>
      </c>
      <c r="CA28" s="135">
        <f t="shared" si="16"/>
        <v>979.60110480000014</v>
      </c>
      <c r="CB28" s="135">
        <f t="shared" si="16"/>
        <v>979.60110480000014</v>
      </c>
      <c r="CC28" s="135">
        <f t="shared" si="16"/>
        <v>979.60110480000014</v>
      </c>
      <c r="CD28" s="135">
        <f t="shared" si="16"/>
        <v>979.60110480000014</v>
      </c>
      <c r="CE28" s="135">
        <f t="shared" si="16"/>
        <v>999.19312689600019</v>
      </c>
      <c r="CF28" s="135">
        <f t="shared" si="16"/>
        <v>999.19312689600019</v>
      </c>
      <c r="CG28" s="135">
        <f t="shared" si="16"/>
        <v>999.19312689600019</v>
      </c>
      <c r="CH28" s="135">
        <f t="shared" si="16"/>
        <v>999.19312689600019</v>
      </c>
      <c r="CI28" s="135">
        <f t="shared" si="16"/>
        <v>999.19312689600019</v>
      </c>
      <c r="CJ28" s="135">
        <f t="shared" ref="CJ28:EL31" si="17">($D28*$E28)*(1+Rental_Increase)^(CJ$3-1)</f>
        <v>999.19312689600019</v>
      </c>
      <c r="CK28" s="135">
        <f t="shared" si="17"/>
        <v>999.19312689600019</v>
      </c>
      <c r="CL28" s="135">
        <f t="shared" si="17"/>
        <v>999.19312689600019</v>
      </c>
      <c r="CM28" s="135">
        <f t="shared" si="17"/>
        <v>999.19312689600019</v>
      </c>
      <c r="CN28" s="135">
        <f t="shared" si="17"/>
        <v>999.19312689600019</v>
      </c>
      <c r="CO28" s="135">
        <f t="shared" si="17"/>
        <v>999.19312689600019</v>
      </c>
      <c r="CP28" s="135">
        <f t="shared" si="17"/>
        <v>999.19312689600019</v>
      </c>
      <c r="CQ28" s="135">
        <f t="shared" si="17"/>
        <v>1019.1769894339202</v>
      </c>
      <c r="CR28" s="135">
        <f t="shared" si="17"/>
        <v>1019.1769894339202</v>
      </c>
      <c r="CS28" s="135">
        <f t="shared" si="17"/>
        <v>1019.1769894339202</v>
      </c>
      <c r="CT28" s="135">
        <f t="shared" si="17"/>
        <v>1019.1769894339202</v>
      </c>
      <c r="CU28" s="135">
        <f t="shared" si="17"/>
        <v>1019.1769894339202</v>
      </c>
      <c r="CV28" s="135">
        <f t="shared" si="17"/>
        <v>1019.1769894339202</v>
      </c>
      <c r="CW28" s="135">
        <f t="shared" si="17"/>
        <v>1019.1769894339202</v>
      </c>
      <c r="CX28" s="135">
        <f t="shared" si="17"/>
        <v>1019.1769894339202</v>
      </c>
      <c r="CY28" s="135">
        <f t="shared" si="17"/>
        <v>1019.1769894339202</v>
      </c>
      <c r="CZ28" s="135">
        <f t="shared" si="17"/>
        <v>1019.1769894339202</v>
      </c>
      <c r="DA28" s="135">
        <f t="shared" si="17"/>
        <v>1019.1769894339202</v>
      </c>
      <c r="DB28" s="135">
        <f t="shared" si="17"/>
        <v>1019.1769894339202</v>
      </c>
      <c r="DC28" s="135">
        <f t="shared" si="17"/>
        <v>1039.5605292225985</v>
      </c>
      <c r="DD28" s="135">
        <f t="shared" si="17"/>
        <v>1039.5605292225985</v>
      </c>
      <c r="DE28" s="135">
        <f t="shared" si="17"/>
        <v>1039.5605292225985</v>
      </c>
      <c r="DF28" s="135">
        <f t="shared" si="17"/>
        <v>1039.5605292225985</v>
      </c>
      <c r="DG28" s="135">
        <f t="shared" si="17"/>
        <v>1039.5605292225985</v>
      </c>
      <c r="DH28" s="135">
        <f t="shared" si="17"/>
        <v>1039.5605292225985</v>
      </c>
      <c r="DI28" s="135">
        <f t="shared" si="17"/>
        <v>1039.5605292225985</v>
      </c>
      <c r="DJ28" s="135">
        <f t="shared" si="17"/>
        <v>1039.5605292225985</v>
      </c>
      <c r="DK28" s="135">
        <f t="shared" si="17"/>
        <v>1039.5605292225985</v>
      </c>
      <c r="DL28" s="135">
        <f t="shared" si="17"/>
        <v>1039.5605292225985</v>
      </c>
      <c r="DM28" s="135">
        <f t="shared" si="17"/>
        <v>1039.5605292225985</v>
      </c>
      <c r="DN28" s="135">
        <f t="shared" si="17"/>
        <v>1039.5605292225985</v>
      </c>
      <c r="DO28" s="135">
        <f t="shared" si="17"/>
        <v>1060.3517398070505</v>
      </c>
      <c r="DP28" s="135">
        <f t="shared" si="17"/>
        <v>1060.3517398070505</v>
      </c>
      <c r="DQ28" s="135">
        <f t="shared" si="17"/>
        <v>1060.3517398070505</v>
      </c>
      <c r="DR28" s="135">
        <f t="shared" si="17"/>
        <v>1060.3517398070505</v>
      </c>
      <c r="DS28" s="135">
        <f t="shared" si="17"/>
        <v>1060.3517398070505</v>
      </c>
      <c r="DT28" s="135">
        <f t="shared" si="17"/>
        <v>1060.3517398070505</v>
      </c>
      <c r="DU28" s="135">
        <f t="shared" si="17"/>
        <v>1060.3517398070505</v>
      </c>
      <c r="DV28" s="135">
        <f t="shared" si="17"/>
        <v>1060.3517398070505</v>
      </c>
      <c r="DW28" s="135">
        <f t="shared" si="17"/>
        <v>1060.3517398070505</v>
      </c>
      <c r="DX28" s="135">
        <f t="shared" si="17"/>
        <v>1060.3517398070505</v>
      </c>
      <c r="DY28" s="135">
        <f t="shared" si="17"/>
        <v>1060.3517398070505</v>
      </c>
      <c r="DZ28" s="135">
        <f t="shared" si="17"/>
        <v>1060.3517398070505</v>
      </c>
      <c r="EA28" s="135">
        <f t="shared" si="17"/>
        <v>1081.5587746031915</v>
      </c>
      <c r="EB28" s="135">
        <f t="shared" si="17"/>
        <v>1081.5587746031915</v>
      </c>
      <c r="EC28" s="135">
        <f t="shared" si="17"/>
        <v>1081.5587746031915</v>
      </c>
      <c r="ED28" s="135">
        <f t="shared" si="17"/>
        <v>1081.5587746031915</v>
      </c>
      <c r="EE28" s="135">
        <f t="shared" si="17"/>
        <v>1081.5587746031915</v>
      </c>
      <c r="EF28" s="135">
        <f t="shared" si="17"/>
        <v>1081.5587746031915</v>
      </c>
      <c r="EG28" s="135">
        <f t="shared" si="17"/>
        <v>1081.5587746031915</v>
      </c>
      <c r="EH28" s="135">
        <f t="shared" si="17"/>
        <v>1081.5587746031915</v>
      </c>
      <c r="EI28" s="135">
        <f t="shared" si="17"/>
        <v>1081.5587746031915</v>
      </c>
      <c r="EJ28" s="135">
        <f t="shared" si="17"/>
        <v>1081.5587746031915</v>
      </c>
      <c r="EK28" s="135">
        <f t="shared" si="17"/>
        <v>1081.5587746031915</v>
      </c>
      <c r="EL28" s="135">
        <f t="shared" si="17"/>
        <v>1081.5587746031915</v>
      </c>
      <c r="EM28" s="27"/>
    </row>
    <row r="29" spans="1:143" ht="15" customHeight="1" x14ac:dyDescent="0.2">
      <c r="A29" s="123">
        <v>1</v>
      </c>
      <c r="B29" s="88">
        <f t="shared" si="14"/>
        <v>10</v>
      </c>
      <c r="C29" s="61" t="s">
        <v>161</v>
      </c>
      <c r="D29" s="241">
        <v>750</v>
      </c>
      <c r="E29" s="134">
        <f t="shared" si="12"/>
        <v>0</v>
      </c>
      <c r="U29" s="27"/>
      <c r="W29" s="270">
        <v>0</v>
      </c>
      <c r="X29" s="135">
        <f t="shared" si="9"/>
        <v>0</v>
      </c>
      <c r="Y29" s="135">
        <f t="shared" ref="Y29:CJ32" si="18">($D29*$E29)*(1+Rental_Increase)^(Y$3-1)</f>
        <v>0</v>
      </c>
      <c r="Z29" s="135">
        <f t="shared" si="18"/>
        <v>0</v>
      </c>
      <c r="AA29" s="135">
        <f t="shared" si="18"/>
        <v>0</v>
      </c>
      <c r="AB29" s="135">
        <f t="shared" si="18"/>
        <v>0</v>
      </c>
      <c r="AC29" s="135">
        <f t="shared" si="18"/>
        <v>0</v>
      </c>
      <c r="AD29" s="135">
        <f t="shared" si="18"/>
        <v>0</v>
      </c>
      <c r="AE29" s="135">
        <f t="shared" si="18"/>
        <v>0</v>
      </c>
      <c r="AF29" s="135">
        <f t="shared" si="18"/>
        <v>0</v>
      </c>
      <c r="AG29" s="135">
        <f t="shared" si="18"/>
        <v>0</v>
      </c>
      <c r="AH29" s="135">
        <f t="shared" si="18"/>
        <v>0</v>
      </c>
      <c r="AI29" s="135">
        <f t="shared" si="18"/>
        <v>0</v>
      </c>
      <c r="AJ29" s="135">
        <f t="shared" si="18"/>
        <v>0</v>
      </c>
      <c r="AK29" s="135">
        <f t="shared" si="18"/>
        <v>0</v>
      </c>
      <c r="AL29" s="135">
        <f t="shared" si="18"/>
        <v>0</v>
      </c>
      <c r="AM29" s="135">
        <f t="shared" si="18"/>
        <v>0</v>
      </c>
      <c r="AN29" s="135">
        <f t="shared" si="18"/>
        <v>0</v>
      </c>
      <c r="AO29" s="135">
        <f t="shared" si="18"/>
        <v>0</v>
      </c>
      <c r="AP29" s="135">
        <f t="shared" si="18"/>
        <v>0</v>
      </c>
      <c r="AQ29" s="135">
        <f t="shared" si="18"/>
        <v>0</v>
      </c>
      <c r="AR29" s="135">
        <f t="shared" si="18"/>
        <v>0</v>
      </c>
      <c r="AS29" s="135">
        <f t="shared" si="18"/>
        <v>0</v>
      </c>
      <c r="AT29" s="135">
        <f t="shared" si="18"/>
        <v>0</v>
      </c>
      <c r="AU29" s="135">
        <f t="shared" si="18"/>
        <v>0</v>
      </c>
      <c r="AV29" s="135">
        <f t="shared" si="18"/>
        <v>0</v>
      </c>
      <c r="AW29" s="135">
        <f t="shared" si="18"/>
        <v>0</v>
      </c>
      <c r="AX29" s="135">
        <f t="shared" si="18"/>
        <v>0</v>
      </c>
      <c r="AY29" s="135">
        <f t="shared" si="18"/>
        <v>0</v>
      </c>
      <c r="AZ29" s="135">
        <f t="shared" si="18"/>
        <v>0</v>
      </c>
      <c r="BA29" s="135">
        <f t="shared" si="18"/>
        <v>0</v>
      </c>
      <c r="BB29" s="135">
        <f t="shared" si="18"/>
        <v>0</v>
      </c>
      <c r="BC29" s="135">
        <f t="shared" si="18"/>
        <v>0</v>
      </c>
      <c r="BD29" s="135">
        <f t="shared" si="18"/>
        <v>0</v>
      </c>
      <c r="BE29" s="135">
        <f t="shared" si="18"/>
        <v>0</v>
      </c>
      <c r="BF29" s="135">
        <f t="shared" si="18"/>
        <v>0</v>
      </c>
      <c r="BG29" s="135">
        <f t="shared" si="18"/>
        <v>0</v>
      </c>
      <c r="BH29" s="135">
        <f t="shared" si="18"/>
        <v>0</v>
      </c>
      <c r="BI29" s="135">
        <f t="shared" si="18"/>
        <v>0</v>
      </c>
      <c r="BJ29" s="135">
        <f t="shared" si="18"/>
        <v>0</v>
      </c>
      <c r="BK29" s="135">
        <f t="shared" si="18"/>
        <v>0</v>
      </c>
      <c r="BL29" s="135">
        <f t="shared" si="18"/>
        <v>0</v>
      </c>
      <c r="BM29" s="135">
        <f t="shared" si="18"/>
        <v>0</v>
      </c>
      <c r="BN29" s="135">
        <f t="shared" si="18"/>
        <v>0</v>
      </c>
      <c r="BO29" s="135">
        <f t="shared" si="18"/>
        <v>0</v>
      </c>
      <c r="BP29" s="135">
        <f t="shared" si="18"/>
        <v>0</v>
      </c>
      <c r="BQ29" s="135">
        <f t="shared" si="18"/>
        <v>0</v>
      </c>
      <c r="BR29" s="135">
        <f t="shared" si="18"/>
        <v>0</v>
      </c>
      <c r="BS29" s="135">
        <f t="shared" si="18"/>
        <v>0</v>
      </c>
      <c r="BT29" s="135">
        <f t="shared" si="18"/>
        <v>0</v>
      </c>
      <c r="BU29" s="135">
        <f t="shared" si="18"/>
        <v>0</v>
      </c>
      <c r="BV29" s="135">
        <f t="shared" si="18"/>
        <v>0</v>
      </c>
      <c r="BW29" s="135">
        <f t="shared" si="18"/>
        <v>0</v>
      </c>
      <c r="BX29" s="135">
        <f t="shared" si="18"/>
        <v>0</v>
      </c>
      <c r="BY29" s="135">
        <f t="shared" si="18"/>
        <v>0</v>
      </c>
      <c r="BZ29" s="135">
        <f t="shared" si="18"/>
        <v>0</v>
      </c>
      <c r="CA29" s="135">
        <f t="shared" si="18"/>
        <v>0</v>
      </c>
      <c r="CB29" s="135">
        <f t="shared" si="18"/>
        <v>0</v>
      </c>
      <c r="CC29" s="135">
        <f t="shared" si="18"/>
        <v>0</v>
      </c>
      <c r="CD29" s="135">
        <f t="shared" si="18"/>
        <v>0</v>
      </c>
      <c r="CE29" s="135">
        <f t="shared" si="18"/>
        <v>0</v>
      </c>
      <c r="CF29" s="135">
        <f t="shared" si="18"/>
        <v>0</v>
      </c>
      <c r="CG29" s="135">
        <f t="shared" si="18"/>
        <v>0</v>
      </c>
      <c r="CH29" s="135">
        <f t="shared" si="18"/>
        <v>0</v>
      </c>
      <c r="CI29" s="135">
        <f t="shared" si="18"/>
        <v>0</v>
      </c>
      <c r="CJ29" s="135">
        <f t="shared" si="18"/>
        <v>0</v>
      </c>
      <c r="CK29" s="135">
        <f t="shared" si="17"/>
        <v>0</v>
      </c>
      <c r="CL29" s="135">
        <f t="shared" si="17"/>
        <v>0</v>
      </c>
      <c r="CM29" s="135">
        <f t="shared" si="17"/>
        <v>0</v>
      </c>
      <c r="CN29" s="135">
        <f t="shared" si="17"/>
        <v>0</v>
      </c>
      <c r="CO29" s="135">
        <f t="shared" si="17"/>
        <v>0</v>
      </c>
      <c r="CP29" s="135">
        <f t="shared" si="17"/>
        <v>0</v>
      </c>
      <c r="CQ29" s="135">
        <f t="shared" si="17"/>
        <v>0</v>
      </c>
      <c r="CR29" s="135">
        <f t="shared" si="17"/>
        <v>0</v>
      </c>
      <c r="CS29" s="135">
        <f t="shared" si="17"/>
        <v>0</v>
      </c>
      <c r="CT29" s="135">
        <f t="shared" si="17"/>
        <v>0</v>
      </c>
      <c r="CU29" s="135">
        <f t="shared" si="17"/>
        <v>0</v>
      </c>
      <c r="CV29" s="135">
        <f t="shared" si="17"/>
        <v>0</v>
      </c>
      <c r="CW29" s="135">
        <f t="shared" si="17"/>
        <v>0</v>
      </c>
      <c r="CX29" s="135">
        <f t="shared" si="17"/>
        <v>0</v>
      </c>
      <c r="CY29" s="135">
        <f t="shared" si="17"/>
        <v>0</v>
      </c>
      <c r="CZ29" s="135">
        <f t="shared" si="17"/>
        <v>0</v>
      </c>
      <c r="DA29" s="135">
        <f t="shared" si="17"/>
        <v>0</v>
      </c>
      <c r="DB29" s="135">
        <f t="shared" si="17"/>
        <v>0</v>
      </c>
      <c r="DC29" s="135">
        <f t="shared" si="17"/>
        <v>0</v>
      </c>
      <c r="DD29" s="135">
        <f t="shared" si="17"/>
        <v>0</v>
      </c>
      <c r="DE29" s="135">
        <f t="shared" si="17"/>
        <v>0</v>
      </c>
      <c r="DF29" s="135">
        <f t="shared" si="17"/>
        <v>0</v>
      </c>
      <c r="DG29" s="135">
        <f t="shared" si="17"/>
        <v>0</v>
      </c>
      <c r="DH29" s="135">
        <f t="shared" si="17"/>
        <v>0</v>
      </c>
      <c r="DI29" s="135">
        <f t="shared" si="17"/>
        <v>0</v>
      </c>
      <c r="DJ29" s="135">
        <f t="shared" si="17"/>
        <v>0</v>
      </c>
      <c r="DK29" s="135">
        <f t="shared" si="17"/>
        <v>0</v>
      </c>
      <c r="DL29" s="135">
        <f t="shared" si="17"/>
        <v>0</v>
      </c>
      <c r="DM29" s="135">
        <f t="shared" si="17"/>
        <v>0</v>
      </c>
      <c r="DN29" s="135">
        <f t="shared" si="17"/>
        <v>0</v>
      </c>
      <c r="DO29" s="135">
        <f t="shared" si="17"/>
        <v>0</v>
      </c>
      <c r="DP29" s="135">
        <f t="shared" si="17"/>
        <v>0</v>
      </c>
      <c r="DQ29" s="135">
        <f t="shared" si="17"/>
        <v>0</v>
      </c>
      <c r="DR29" s="135">
        <f t="shared" si="17"/>
        <v>0</v>
      </c>
      <c r="DS29" s="135">
        <f t="shared" si="17"/>
        <v>0</v>
      </c>
      <c r="DT29" s="135">
        <f t="shared" si="17"/>
        <v>0</v>
      </c>
      <c r="DU29" s="135">
        <f t="shared" si="17"/>
        <v>0</v>
      </c>
      <c r="DV29" s="135">
        <f t="shared" si="17"/>
        <v>0</v>
      </c>
      <c r="DW29" s="135">
        <f t="shared" si="17"/>
        <v>0</v>
      </c>
      <c r="DX29" s="135">
        <f t="shared" si="17"/>
        <v>0</v>
      </c>
      <c r="DY29" s="135">
        <f t="shared" si="17"/>
        <v>0</v>
      </c>
      <c r="DZ29" s="135">
        <f t="shared" si="17"/>
        <v>0</v>
      </c>
      <c r="EA29" s="135">
        <f t="shared" si="17"/>
        <v>0</v>
      </c>
      <c r="EB29" s="135">
        <f t="shared" si="17"/>
        <v>0</v>
      </c>
      <c r="EC29" s="135">
        <f t="shared" si="17"/>
        <v>0</v>
      </c>
      <c r="ED29" s="135">
        <f t="shared" si="17"/>
        <v>0</v>
      </c>
      <c r="EE29" s="135">
        <f t="shared" si="17"/>
        <v>0</v>
      </c>
      <c r="EF29" s="135">
        <f t="shared" si="17"/>
        <v>0</v>
      </c>
      <c r="EG29" s="135">
        <f t="shared" si="17"/>
        <v>0</v>
      </c>
      <c r="EH29" s="135">
        <f t="shared" si="17"/>
        <v>0</v>
      </c>
      <c r="EI29" s="135">
        <f t="shared" si="17"/>
        <v>0</v>
      </c>
      <c r="EJ29" s="135">
        <f t="shared" si="17"/>
        <v>0</v>
      </c>
      <c r="EK29" s="135">
        <f t="shared" si="17"/>
        <v>0</v>
      </c>
      <c r="EL29" s="135">
        <f t="shared" si="17"/>
        <v>0</v>
      </c>
      <c r="EM29" s="27"/>
    </row>
    <row r="30" spans="1:143" ht="15" customHeight="1" x14ac:dyDescent="0.2">
      <c r="A30" s="123">
        <v>1</v>
      </c>
      <c r="B30" s="88">
        <f t="shared" si="14"/>
        <v>11</v>
      </c>
      <c r="C30" s="61" t="s">
        <v>161</v>
      </c>
      <c r="D30" s="241">
        <v>750</v>
      </c>
      <c r="E30" s="134">
        <f t="shared" si="12"/>
        <v>0.92666666666666664</v>
      </c>
      <c r="U30" s="27"/>
      <c r="W30" s="270">
        <v>695</v>
      </c>
      <c r="X30" s="135">
        <f t="shared" si="9"/>
        <v>695</v>
      </c>
      <c r="Y30" s="135">
        <f t="shared" si="18"/>
        <v>695</v>
      </c>
      <c r="Z30" s="135">
        <f t="shared" si="18"/>
        <v>695</v>
      </c>
      <c r="AA30" s="135">
        <f t="shared" si="18"/>
        <v>695</v>
      </c>
      <c r="AB30" s="135">
        <f t="shared" si="18"/>
        <v>695</v>
      </c>
      <c r="AC30" s="135">
        <f t="shared" si="18"/>
        <v>695</v>
      </c>
      <c r="AD30" s="135">
        <f t="shared" si="18"/>
        <v>695</v>
      </c>
      <c r="AE30" s="135">
        <f t="shared" si="18"/>
        <v>695</v>
      </c>
      <c r="AF30" s="135">
        <f t="shared" si="18"/>
        <v>695</v>
      </c>
      <c r="AG30" s="135">
        <f t="shared" si="18"/>
        <v>695</v>
      </c>
      <c r="AH30" s="135">
        <f t="shared" si="18"/>
        <v>695</v>
      </c>
      <c r="AI30" s="135">
        <f t="shared" si="18"/>
        <v>708.9</v>
      </c>
      <c r="AJ30" s="135">
        <f t="shared" si="18"/>
        <v>708.9</v>
      </c>
      <c r="AK30" s="135">
        <f t="shared" si="18"/>
        <v>708.9</v>
      </c>
      <c r="AL30" s="135">
        <f t="shared" si="18"/>
        <v>708.9</v>
      </c>
      <c r="AM30" s="135">
        <f t="shared" si="18"/>
        <v>708.9</v>
      </c>
      <c r="AN30" s="135">
        <f t="shared" si="18"/>
        <v>708.9</v>
      </c>
      <c r="AO30" s="135">
        <f t="shared" si="18"/>
        <v>708.9</v>
      </c>
      <c r="AP30" s="135">
        <f t="shared" si="18"/>
        <v>708.9</v>
      </c>
      <c r="AQ30" s="135">
        <f t="shared" si="18"/>
        <v>708.9</v>
      </c>
      <c r="AR30" s="135">
        <f t="shared" si="18"/>
        <v>708.9</v>
      </c>
      <c r="AS30" s="135">
        <f t="shared" si="18"/>
        <v>708.9</v>
      </c>
      <c r="AT30" s="135">
        <f t="shared" si="18"/>
        <v>708.9</v>
      </c>
      <c r="AU30" s="135">
        <f t="shared" si="18"/>
        <v>723.07799999999997</v>
      </c>
      <c r="AV30" s="135">
        <f t="shared" si="18"/>
        <v>723.07799999999997</v>
      </c>
      <c r="AW30" s="135">
        <f t="shared" si="18"/>
        <v>723.07799999999997</v>
      </c>
      <c r="AX30" s="135">
        <f t="shared" si="18"/>
        <v>723.07799999999997</v>
      </c>
      <c r="AY30" s="135">
        <f t="shared" si="18"/>
        <v>723.07799999999997</v>
      </c>
      <c r="AZ30" s="135">
        <f t="shared" si="18"/>
        <v>723.07799999999997</v>
      </c>
      <c r="BA30" s="135">
        <f t="shared" si="18"/>
        <v>723.07799999999997</v>
      </c>
      <c r="BB30" s="135">
        <f t="shared" si="18"/>
        <v>723.07799999999997</v>
      </c>
      <c r="BC30" s="135">
        <f t="shared" si="18"/>
        <v>723.07799999999997</v>
      </c>
      <c r="BD30" s="135">
        <f t="shared" si="18"/>
        <v>723.07799999999997</v>
      </c>
      <c r="BE30" s="135">
        <f t="shared" si="18"/>
        <v>723.07799999999997</v>
      </c>
      <c r="BF30" s="135">
        <f t="shared" si="18"/>
        <v>723.07799999999997</v>
      </c>
      <c r="BG30" s="135">
        <f t="shared" si="18"/>
        <v>737.53955999999994</v>
      </c>
      <c r="BH30" s="135">
        <f t="shared" si="18"/>
        <v>737.53955999999994</v>
      </c>
      <c r="BI30" s="135">
        <f t="shared" si="18"/>
        <v>737.53955999999994</v>
      </c>
      <c r="BJ30" s="135">
        <f t="shared" si="18"/>
        <v>737.53955999999994</v>
      </c>
      <c r="BK30" s="135">
        <f t="shared" si="18"/>
        <v>737.53955999999994</v>
      </c>
      <c r="BL30" s="135">
        <f t="shared" si="18"/>
        <v>737.53955999999994</v>
      </c>
      <c r="BM30" s="135">
        <f t="shared" si="18"/>
        <v>737.53955999999994</v>
      </c>
      <c r="BN30" s="135">
        <f t="shared" si="18"/>
        <v>737.53955999999994</v>
      </c>
      <c r="BO30" s="135">
        <f t="shared" si="18"/>
        <v>737.53955999999994</v>
      </c>
      <c r="BP30" s="135">
        <f t="shared" si="18"/>
        <v>737.53955999999994</v>
      </c>
      <c r="BQ30" s="135">
        <f t="shared" si="18"/>
        <v>737.53955999999994</v>
      </c>
      <c r="BR30" s="135">
        <f t="shared" si="18"/>
        <v>737.53955999999994</v>
      </c>
      <c r="BS30" s="135">
        <f t="shared" si="18"/>
        <v>752.29035120000003</v>
      </c>
      <c r="BT30" s="135">
        <f t="shared" si="18"/>
        <v>752.29035120000003</v>
      </c>
      <c r="BU30" s="135">
        <f t="shared" si="18"/>
        <v>752.29035120000003</v>
      </c>
      <c r="BV30" s="135">
        <f t="shared" si="18"/>
        <v>752.29035120000003</v>
      </c>
      <c r="BW30" s="135">
        <f t="shared" si="18"/>
        <v>752.29035120000003</v>
      </c>
      <c r="BX30" s="135">
        <f t="shared" si="18"/>
        <v>752.29035120000003</v>
      </c>
      <c r="BY30" s="135">
        <f t="shared" si="18"/>
        <v>752.29035120000003</v>
      </c>
      <c r="BZ30" s="135">
        <f t="shared" si="18"/>
        <v>752.29035120000003</v>
      </c>
      <c r="CA30" s="135">
        <f t="shared" si="18"/>
        <v>752.29035120000003</v>
      </c>
      <c r="CB30" s="135">
        <f t="shared" si="18"/>
        <v>752.29035120000003</v>
      </c>
      <c r="CC30" s="135">
        <f t="shared" si="18"/>
        <v>752.29035120000003</v>
      </c>
      <c r="CD30" s="135">
        <f t="shared" si="18"/>
        <v>752.29035120000003</v>
      </c>
      <c r="CE30" s="135">
        <f t="shared" si="18"/>
        <v>767.33615822399997</v>
      </c>
      <c r="CF30" s="135">
        <f t="shared" si="18"/>
        <v>767.33615822399997</v>
      </c>
      <c r="CG30" s="135">
        <f t="shared" si="18"/>
        <v>767.33615822399997</v>
      </c>
      <c r="CH30" s="135">
        <f t="shared" si="18"/>
        <v>767.33615822399997</v>
      </c>
      <c r="CI30" s="135">
        <f t="shared" si="18"/>
        <v>767.33615822399997</v>
      </c>
      <c r="CJ30" s="135">
        <f t="shared" si="18"/>
        <v>767.33615822399997</v>
      </c>
      <c r="CK30" s="135">
        <f t="shared" si="17"/>
        <v>767.33615822399997</v>
      </c>
      <c r="CL30" s="135">
        <f t="shared" si="17"/>
        <v>767.33615822399997</v>
      </c>
      <c r="CM30" s="135">
        <f t="shared" si="17"/>
        <v>767.33615822399997</v>
      </c>
      <c r="CN30" s="135">
        <f t="shared" si="17"/>
        <v>767.33615822399997</v>
      </c>
      <c r="CO30" s="135">
        <f t="shared" si="17"/>
        <v>767.33615822399997</v>
      </c>
      <c r="CP30" s="135">
        <f t="shared" si="17"/>
        <v>767.33615822399997</v>
      </c>
      <c r="CQ30" s="135">
        <f t="shared" si="17"/>
        <v>782.68288138848004</v>
      </c>
      <c r="CR30" s="135">
        <f t="shared" si="17"/>
        <v>782.68288138848004</v>
      </c>
      <c r="CS30" s="135">
        <f t="shared" si="17"/>
        <v>782.68288138848004</v>
      </c>
      <c r="CT30" s="135">
        <f t="shared" si="17"/>
        <v>782.68288138848004</v>
      </c>
      <c r="CU30" s="135">
        <f t="shared" si="17"/>
        <v>782.68288138848004</v>
      </c>
      <c r="CV30" s="135">
        <f t="shared" si="17"/>
        <v>782.68288138848004</v>
      </c>
      <c r="CW30" s="135">
        <f t="shared" si="17"/>
        <v>782.68288138848004</v>
      </c>
      <c r="CX30" s="135">
        <f t="shared" si="17"/>
        <v>782.68288138848004</v>
      </c>
      <c r="CY30" s="135">
        <f t="shared" si="17"/>
        <v>782.68288138848004</v>
      </c>
      <c r="CZ30" s="135">
        <f t="shared" si="17"/>
        <v>782.68288138848004</v>
      </c>
      <c r="DA30" s="135">
        <f t="shared" si="17"/>
        <v>782.68288138848004</v>
      </c>
      <c r="DB30" s="135">
        <f t="shared" si="17"/>
        <v>782.68288138848004</v>
      </c>
      <c r="DC30" s="135">
        <f t="shared" si="17"/>
        <v>798.3365390162495</v>
      </c>
      <c r="DD30" s="135">
        <f t="shared" si="17"/>
        <v>798.3365390162495</v>
      </c>
      <c r="DE30" s="135">
        <f t="shared" si="17"/>
        <v>798.3365390162495</v>
      </c>
      <c r="DF30" s="135">
        <f t="shared" si="17"/>
        <v>798.3365390162495</v>
      </c>
      <c r="DG30" s="135">
        <f t="shared" si="17"/>
        <v>798.3365390162495</v>
      </c>
      <c r="DH30" s="135">
        <f t="shared" si="17"/>
        <v>798.3365390162495</v>
      </c>
      <c r="DI30" s="135">
        <f t="shared" si="17"/>
        <v>798.3365390162495</v>
      </c>
      <c r="DJ30" s="135">
        <f t="shared" si="17"/>
        <v>798.3365390162495</v>
      </c>
      <c r="DK30" s="135">
        <f t="shared" si="17"/>
        <v>798.3365390162495</v>
      </c>
      <c r="DL30" s="135">
        <f t="shared" si="17"/>
        <v>798.3365390162495</v>
      </c>
      <c r="DM30" s="135">
        <f t="shared" si="17"/>
        <v>798.3365390162495</v>
      </c>
      <c r="DN30" s="135">
        <f t="shared" si="17"/>
        <v>798.3365390162495</v>
      </c>
      <c r="DO30" s="135">
        <f t="shared" si="17"/>
        <v>814.30326979657457</v>
      </c>
      <c r="DP30" s="135">
        <f t="shared" si="17"/>
        <v>814.30326979657457</v>
      </c>
      <c r="DQ30" s="135">
        <f t="shared" si="17"/>
        <v>814.30326979657457</v>
      </c>
      <c r="DR30" s="135">
        <f t="shared" si="17"/>
        <v>814.30326979657457</v>
      </c>
      <c r="DS30" s="135">
        <f t="shared" si="17"/>
        <v>814.30326979657457</v>
      </c>
      <c r="DT30" s="135">
        <f t="shared" si="17"/>
        <v>814.30326979657457</v>
      </c>
      <c r="DU30" s="135">
        <f t="shared" si="17"/>
        <v>814.30326979657457</v>
      </c>
      <c r="DV30" s="135">
        <f t="shared" si="17"/>
        <v>814.30326979657457</v>
      </c>
      <c r="DW30" s="135">
        <f t="shared" si="17"/>
        <v>814.30326979657457</v>
      </c>
      <c r="DX30" s="135">
        <f t="shared" si="17"/>
        <v>814.30326979657457</v>
      </c>
      <c r="DY30" s="135">
        <f t="shared" si="17"/>
        <v>814.30326979657457</v>
      </c>
      <c r="DZ30" s="135">
        <f t="shared" si="17"/>
        <v>814.30326979657457</v>
      </c>
      <c r="EA30" s="135">
        <f t="shared" si="17"/>
        <v>830.58933519250604</v>
      </c>
      <c r="EB30" s="135">
        <f t="shared" si="17"/>
        <v>830.58933519250604</v>
      </c>
      <c r="EC30" s="135">
        <f t="shared" si="17"/>
        <v>830.58933519250604</v>
      </c>
      <c r="ED30" s="135">
        <f t="shared" si="17"/>
        <v>830.58933519250604</v>
      </c>
      <c r="EE30" s="135">
        <f t="shared" si="17"/>
        <v>830.58933519250604</v>
      </c>
      <c r="EF30" s="135">
        <f t="shared" si="17"/>
        <v>830.58933519250604</v>
      </c>
      <c r="EG30" s="135">
        <f t="shared" si="17"/>
        <v>830.58933519250604</v>
      </c>
      <c r="EH30" s="135">
        <f t="shared" si="17"/>
        <v>830.58933519250604</v>
      </c>
      <c r="EI30" s="135">
        <f t="shared" si="17"/>
        <v>830.58933519250604</v>
      </c>
      <c r="EJ30" s="135">
        <f t="shared" si="17"/>
        <v>830.58933519250604</v>
      </c>
      <c r="EK30" s="135">
        <f t="shared" si="17"/>
        <v>830.58933519250604</v>
      </c>
      <c r="EL30" s="135">
        <f t="shared" si="17"/>
        <v>830.58933519250604</v>
      </c>
      <c r="EM30" s="27"/>
    </row>
    <row r="31" spans="1:143" ht="15" customHeight="1" x14ac:dyDescent="0.2">
      <c r="A31" s="123">
        <v>1</v>
      </c>
      <c r="B31" s="88">
        <f t="shared" si="14"/>
        <v>12</v>
      </c>
      <c r="C31" s="61" t="s">
        <v>161</v>
      </c>
      <c r="D31" s="241">
        <v>750</v>
      </c>
      <c r="E31" s="134">
        <f t="shared" ref="E31:E51" si="19">W31/D31</f>
        <v>0.92666666666666664</v>
      </c>
      <c r="U31" s="27"/>
      <c r="W31" s="270">
        <v>695</v>
      </c>
      <c r="X31" s="135">
        <f t="shared" si="9"/>
        <v>695</v>
      </c>
      <c r="Y31" s="135">
        <f t="shared" si="18"/>
        <v>695</v>
      </c>
      <c r="Z31" s="135">
        <f t="shared" si="18"/>
        <v>695</v>
      </c>
      <c r="AA31" s="135">
        <f t="shared" si="18"/>
        <v>695</v>
      </c>
      <c r="AB31" s="135">
        <f t="shared" si="18"/>
        <v>695</v>
      </c>
      <c r="AC31" s="135">
        <f t="shared" si="18"/>
        <v>695</v>
      </c>
      <c r="AD31" s="135">
        <f t="shared" si="18"/>
        <v>695</v>
      </c>
      <c r="AE31" s="135">
        <f t="shared" si="18"/>
        <v>695</v>
      </c>
      <c r="AF31" s="135">
        <f t="shared" si="18"/>
        <v>695</v>
      </c>
      <c r="AG31" s="135">
        <f t="shared" si="18"/>
        <v>695</v>
      </c>
      <c r="AH31" s="135">
        <f t="shared" si="18"/>
        <v>695</v>
      </c>
      <c r="AI31" s="135">
        <f t="shared" si="18"/>
        <v>708.9</v>
      </c>
      <c r="AJ31" s="135">
        <f t="shared" si="18"/>
        <v>708.9</v>
      </c>
      <c r="AK31" s="135">
        <f t="shared" si="18"/>
        <v>708.9</v>
      </c>
      <c r="AL31" s="135">
        <f t="shared" si="18"/>
        <v>708.9</v>
      </c>
      <c r="AM31" s="135">
        <f t="shared" si="18"/>
        <v>708.9</v>
      </c>
      <c r="AN31" s="135">
        <f t="shared" si="18"/>
        <v>708.9</v>
      </c>
      <c r="AO31" s="135">
        <f t="shared" si="18"/>
        <v>708.9</v>
      </c>
      <c r="AP31" s="135">
        <f t="shared" si="18"/>
        <v>708.9</v>
      </c>
      <c r="AQ31" s="135">
        <f t="shared" si="18"/>
        <v>708.9</v>
      </c>
      <c r="AR31" s="135">
        <f t="shared" si="18"/>
        <v>708.9</v>
      </c>
      <c r="AS31" s="135">
        <f t="shared" si="18"/>
        <v>708.9</v>
      </c>
      <c r="AT31" s="135">
        <f t="shared" si="18"/>
        <v>708.9</v>
      </c>
      <c r="AU31" s="135">
        <f t="shared" si="18"/>
        <v>723.07799999999997</v>
      </c>
      <c r="AV31" s="135">
        <f t="shared" si="18"/>
        <v>723.07799999999997</v>
      </c>
      <c r="AW31" s="135">
        <f t="shared" si="18"/>
        <v>723.07799999999997</v>
      </c>
      <c r="AX31" s="135">
        <f t="shared" si="18"/>
        <v>723.07799999999997</v>
      </c>
      <c r="AY31" s="135">
        <f t="shared" si="18"/>
        <v>723.07799999999997</v>
      </c>
      <c r="AZ31" s="135">
        <f t="shared" si="18"/>
        <v>723.07799999999997</v>
      </c>
      <c r="BA31" s="135">
        <f t="shared" si="18"/>
        <v>723.07799999999997</v>
      </c>
      <c r="BB31" s="135">
        <f t="shared" si="18"/>
        <v>723.07799999999997</v>
      </c>
      <c r="BC31" s="135">
        <f t="shared" si="18"/>
        <v>723.07799999999997</v>
      </c>
      <c r="BD31" s="135">
        <f t="shared" si="18"/>
        <v>723.07799999999997</v>
      </c>
      <c r="BE31" s="135">
        <f t="shared" si="18"/>
        <v>723.07799999999997</v>
      </c>
      <c r="BF31" s="135">
        <f t="shared" si="18"/>
        <v>723.07799999999997</v>
      </c>
      <c r="BG31" s="135">
        <f t="shared" si="18"/>
        <v>737.53955999999994</v>
      </c>
      <c r="BH31" s="135">
        <f t="shared" si="18"/>
        <v>737.53955999999994</v>
      </c>
      <c r="BI31" s="135">
        <f t="shared" si="18"/>
        <v>737.53955999999994</v>
      </c>
      <c r="BJ31" s="135">
        <f t="shared" si="18"/>
        <v>737.53955999999994</v>
      </c>
      <c r="BK31" s="135">
        <f t="shared" si="18"/>
        <v>737.53955999999994</v>
      </c>
      <c r="BL31" s="135">
        <f t="shared" si="18"/>
        <v>737.53955999999994</v>
      </c>
      <c r="BM31" s="135">
        <f t="shared" si="18"/>
        <v>737.53955999999994</v>
      </c>
      <c r="BN31" s="135">
        <f t="shared" si="18"/>
        <v>737.53955999999994</v>
      </c>
      <c r="BO31" s="135">
        <f t="shared" si="18"/>
        <v>737.53955999999994</v>
      </c>
      <c r="BP31" s="135">
        <f t="shared" si="18"/>
        <v>737.53955999999994</v>
      </c>
      <c r="BQ31" s="135">
        <f t="shared" si="18"/>
        <v>737.53955999999994</v>
      </c>
      <c r="BR31" s="135">
        <f t="shared" si="18"/>
        <v>737.53955999999994</v>
      </c>
      <c r="BS31" s="135">
        <f t="shared" si="18"/>
        <v>752.29035120000003</v>
      </c>
      <c r="BT31" s="135">
        <f t="shared" si="18"/>
        <v>752.29035120000003</v>
      </c>
      <c r="BU31" s="135">
        <f t="shared" si="18"/>
        <v>752.29035120000003</v>
      </c>
      <c r="BV31" s="135">
        <f t="shared" si="18"/>
        <v>752.29035120000003</v>
      </c>
      <c r="BW31" s="135">
        <f t="shared" si="18"/>
        <v>752.29035120000003</v>
      </c>
      <c r="BX31" s="135">
        <f t="shared" si="18"/>
        <v>752.29035120000003</v>
      </c>
      <c r="BY31" s="135">
        <f t="shared" si="18"/>
        <v>752.29035120000003</v>
      </c>
      <c r="BZ31" s="135">
        <f t="shared" si="18"/>
        <v>752.29035120000003</v>
      </c>
      <c r="CA31" s="135">
        <f t="shared" si="18"/>
        <v>752.29035120000003</v>
      </c>
      <c r="CB31" s="135">
        <f t="shared" si="18"/>
        <v>752.29035120000003</v>
      </c>
      <c r="CC31" s="135">
        <f t="shared" si="18"/>
        <v>752.29035120000003</v>
      </c>
      <c r="CD31" s="135">
        <f t="shared" si="18"/>
        <v>752.29035120000003</v>
      </c>
      <c r="CE31" s="135">
        <f t="shared" si="18"/>
        <v>767.33615822399997</v>
      </c>
      <c r="CF31" s="135">
        <f t="shared" si="18"/>
        <v>767.33615822399997</v>
      </c>
      <c r="CG31" s="135">
        <f t="shared" si="18"/>
        <v>767.33615822399997</v>
      </c>
      <c r="CH31" s="135">
        <f t="shared" si="18"/>
        <v>767.33615822399997</v>
      </c>
      <c r="CI31" s="135">
        <f t="shared" si="18"/>
        <v>767.33615822399997</v>
      </c>
      <c r="CJ31" s="135">
        <f t="shared" si="18"/>
        <v>767.33615822399997</v>
      </c>
      <c r="CK31" s="135">
        <f t="shared" si="17"/>
        <v>767.33615822399997</v>
      </c>
      <c r="CL31" s="135">
        <f t="shared" si="17"/>
        <v>767.33615822399997</v>
      </c>
      <c r="CM31" s="135">
        <f t="shared" si="17"/>
        <v>767.33615822399997</v>
      </c>
      <c r="CN31" s="135">
        <f t="shared" si="17"/>
        <v>767.33615822399997</v>
      </c>
      <c r="CO31" s="135">
        <f t="shared" si="17"/>
        <v>767.33615822399997</v>
      </c>
      <c r="CP31" s="135">
        <f t="shared" si="17"/>
        <v>767.33615822399997</v>
      </c>
      <c r="CQ31" s="135">
        <f t="shared" si="17"/>
        <v>782.68288138848004</v>
      </c>
      <c r="CR31" s="135">
        <f t="shared" si="17"/>
        <v>782.68288138848004</v>
      </c>
      <c r="CS31" s="135">
        <f t="shared" si="17"/>
        <v>782.68288138848004</v>
      </c>
      <c r="CT31" s="135">
        <f t="shared" si="17"/>
        <v>782.68288138848004</v>
      </c>
      <c r="CU31" s="135">
        <f t="shared" si="17"/>
        <v>782.68288138848004</v>
      </c>
      <c r="CV31" s="135">
        <f t="shared" si="17"/>
        <v>782.68288138848004</v>
      </c>
      <c r="CW31" s="135">
        <f t="shared" si="17"/>
        <v>782.68288138848004</v>
      </c>
      <c r="CX31" s="135">
        <f t="shared" si="17"/>
        <v>782.68288138848004</v>
      </c>
      <c r="CY31" s="135">
        <f t="shared" si="17"/>
        <v>782.68288138848004</v>
      </c>
      <c r="CZ31" s="135">
        <f t="shared" si="17"/>
        <v>782.68288138848004</v>
      </c>
      <c r="DA31" s="135">
        <f t="shared" si="17"/>
        <v>782.68288138848004</v>
      </c>
      <c r="DB31" s="135">
        <f t="shared" si="17"/>
        <v>782.68288138848004</v>
      </c>
      <c r="DC31" s="135">
        <f t="shared" si="17"/>
        <v>798.3365390162495</v>
      </c>
      <c r="DD31" s="135">
        <f t="shared" si="17"/>
        <v>798.3365390162495</v>
      </c>
      <c r="DE31" s="135">
        <f t="shared" si="17"/>
        <v>798.3365390162495</v>
      </c>
      <c r="DF31" s="135">
        <f t="shared" si="17"/>
        <v>798.3365390162495</v>
      </c>
      <c r="DG31" s="135">
        <f t="shared" si="17"/>
        <v>798.3365390162495</v>
      </c>
      <c r="DH31" s="135">
        <f t="shared" si="17"/>
        <v>798.3365390162495</v>
      </c>
      <c r="DI31" s="135">
        <f t="shared" si="17"/>
        <v>798.3365390162495</v>
      </c>
      <c r="DJ31" s="135">
        <f t="shared" si="17"/>
        <v>798.3365390162495</v>
      </c>
      <c r="DK31" s="135">
        <f t="shared" si="17"/>
        <v>798.3365390162495</v>
      </c>
      <c r="DL31" s="135">
        <f t="shared" si="17"/>
        <v>798.3365390162495</v>
      </c>
      <c r="DM31" s="135">
        <f t="shared" si="17"/>
        <v>798.3365390162495</v>
      </c>
      <c r="DN31" s="135">
        <f t="shared" si="17"/>
        <v>798.3365390162495</v>
      </c>
      <c r="DO31" s="135">
        <f t="shared" si="17"/>
        <v>814.30326979657457</v>
      </c>
      <c r="DP31" s="135">
        <f t="shared" si="17"/>
        <v>814.30326979657457</v>
      </c>
      <c r="DQ31" s="135">
        <f t="shared" si="17"/>
        <v>814.30326979657457</v>
      </c>
      <c r="DR31" s="135">
        <f t="shared" si="17"/>
        <v>814.30326979657457</v>
      </c>
      <c r="DS31" s="135">
        <f t="shared" si="17"/>
        <v>814.30326979657457</v>
      </c>
      <c r="DT31" s="135">
        <f t="shared" si="17"/>
        <v>814.30326979657457</v>
      </c>
      <c r="DU31" s="135">
        <f t="shared" si="17"/>
        <v>814.30326979657457</v>
      </c>
      <c r="DV31" s="135">
        <f t="shared" si="17"/>
        <v>814.30326979657457</v>
      </c>
      <c r="DW31" s="135">
        <f t="shared" si="17"/>
        <v>814.30326979657457</v>
      </c>
      <c r="DX31" s="135">
        <f t="shared" si="17"/>
        <v>814.30326979657457</v>
      </c>
      <c r="DY31" s="135">
        <f t="shared" si="17"/>
        <v>814.30326979657457</v>
      </c>
      <c r="DZ31" s="135">
        <f t="shared" si="17"/>
        <v>814.30326979657457</v>
      </c>
      <c r="EA31" s="135">
        <f t="shared" si="17"/>
        <v>830.58933519250604</v>
      </c>
      <c r="EB31" s="135">
        <f t="shared" si="17"/>
        <v>830.58933519250604</v>
      </c>
      <c r="EC31" s="135">
        <f t="shared" si="17"/>
        <v>830.58933519250604</v>
      </c>
      <c r="ED31" s="135">
        <f t="shared" si="17"/>
        <v>830.58933519250604</v>
      </c>
      <c r="EE31" s="135">
        <f t="shared" si="17"/>
        <v>830.58933519250604</v>
      </c>
      <c r="EF31" s="135">
        <f t="shared" si="17"/>
        <v>830.58933519250604</v>
      </c>
      <c r="EG31" s="135">
        <f t="shared" si="17"/>
        <v>830.58933519250604</v>
      </c>
      <c r="EH31" s="135">
        <f t="shared" si="17"/>
        <v>830.58933519250604</v>
      </c>
      <c r="EI31" s="135">
        <f t="shared" si="17"/>
        <v>830.58933519250604</v>
      </c>
      <c r="EJ31" s="135">
        <f t="shared" si="17"/>
        <v>830.58933519250604</v>
      </c>
      <c r="EK31" s="135">
        <f t="shared" si="17"/>
        <v>830.58933519250604</v>
      </c>
      <c r="EL31" s="135">
        <f t="shared" si="17"/>
        <v>830.58933519250604</v>
      </c>
      <c r="EM31" s="27"/>
    </row>
    <row r="32" spans="1:143" ht="15" customHeight="1" x14ac:dyDescent="0.2">
      <c r="A32" s="123">
        <v>1</v>
      </c>
      <c r="B32" s="88">
        <f t="shared" si="14"/>
        <v>13</v>
      </c>
      <c r="C32" s="61" t="s">
        <v>161</v>
      </c>
      <c r="D32" s="241">
        <v>750</v>
      </c>
      <c r="E32" s="134">
        <f t="shared" si="19"/>
        <v>0</v>
      </c>
      <c r="U32" s="27"/>
      <c r="W32" s="270">
        <v>0</v>
      </c>
      <c r="X32" s="135">
        <f t="shared" si="9"/>
        <v>0</v>
      </c>
      <c r="Y32" s="135">
        <f t="shared" si="18"/>
        <v>0</v>
      </c>
      <c r="Z32" s="135">
        <f t="shared" si="18"/>
        <v>0</v>
      </c>
      <c r="AA32" s="135">
        <f t="shared" si="18"/>
        <v>0</v>
      </c>
      <c r="AB32" s="135">
        <f t="shared" si="18"/>
        <v>0</v>
      </c>
      <c r="AC32" s="135">
        <f t="shared" si="18"/>
        <v>0</v>
      </c>
      <c r="AD32" s="135">
        <f t="shared" si="18"/>
        <v>0</v>
      </c>
      <c r="AE32" s="135">
        <f t="shared" si="18"/>
        <v>0</v>
      </c>
      <c r="AF32" s="135">
        <f t="shared" si="18"/>
        <v>0</v>
      </c>
      <c r="AG32" s="135">
        <f t="shared" si="18"/>
        <v>0</v>
      </c>
      <c r="AH32" s="135">
        <f t="shared" si="18"/>
        <v>0</v>
      </c>
      <c r="AI32" s="135">
        <f t="shared" si="18"/>
        <v>0</v>
      </c>
      <c r="AJ32" s="135">
        <f t="shared" si="18"/>
        <v>0</v>
      </c>
      <c r="AK32" s="135">
        <f t="shared" si="18"/>
        <v>0</v>
      </c>
      <c r="AL32" s="135">
        <f t="shared" si="18"/>
        <v>0</v>
      </c>
      <c r="AM32" s="135">
        <f t="shared" si="18"/>
        <v>0</v>
      </c>
      <c r="AN32" s="135">
        <f t="shared" si="18"/>
        <v>0</v>
      </c>
      <c r="AO32" s="135">
        <f t="shared" si="18"/>
        <v>0</v>
      </c>
      <c r="AP32" s="135">
        <f t="shared" si="18"/>
        <v>0</v>
      </c>
      <c r="AQ32" s="135">
        <f t="shared" si="18"/>
        <v>0</v>
      </c>
      <c r="AR32" s="135">
        <f t="shared" si="18"/>
        <v>0</v>
      </c>
      <c r="AS32" s="135">
        <f t="shared" si="18"/>
        <v>0</v>
      </c>
      <c r="AT32" s="135">
        <f t="shared" si="18"/>
        <v>0</v>
      </c>
      <c r="AU32" s="135">
        <f t="shared" si="18"/>
        <v>0</v>
      </c>
      <c r="AV32" s="135">
        <f t="shared" si="18"/>
        <v>0</v>
      </c>
      <c r="AW32" s="135">
        <f t="shared" si="18"/>
        <v>0</v>
      </c>
      <c r="AX32" s="135">
        <f t="shared" si="18"/>
        <v>0</v>
      </c>
      <c r="AY32" s="135">
        <f t="shared" si="18"/>
        <v>0</v>
      </c>
      <c r="AZ32" s="135">
        <f t="shared" si="18"/>
        <v>0</v>
      </c>
      <c r="BA32" s="135">
        <f t="shared" si="18"/>
        <v>0</v>
      </c>
      <c r="BB32" s="135">
        <f t="shared" si="18"/>
        <v>0</v>
      </c>
      <c r="BC32" s="135">
        <f t="shared" si="18"/>
        <v>0</v>
      </c>
      <c r="BD32" s="135">
        <f t="shared" si="18"/>
        <v>0</v>
      </c>
      <c r="BE32" s="135">
        <f t="shared" si="18"/>
        <v>0</v>
      </c>
      <c r="BF32" s="135">
        <f t="shared" si="18"/>
        <v>0</v>
      </c>
      <c r="BG32" s="135">
        <f t="shared" si="18"/>
        <v>0</v>
      </c>
      <c r="BH32" s="135">
        <f t="shared" si="18"/>
        <v>0</v>
      </c>
      <c r="BI32" s="135">
        <f t="shared" si="18"/>
        <v>0</v>
      </c>
      <c r="BJ32" s="135">
        <f t="shared" si="18"/>
        <v>0</v>
      </c>
      <c r="BK32" s="135">
        <f t="shared" si="18"/>
        <v>0</v>
      </c>
      <c r="BL32" s="135">
        <f t="shared" si="18"/>
        <v>0</v>
      </c>
      <c r="BM32" s="135">
        <f t="shared" si="18"/>
        <v>0</v>
      </c>
      <c r="BN32" s="135">
        <f t="shared" si="18"/>
        <v>0</v>
      </c>
      <c r="BO32" s="135">
        <f t="shared" si="18"/>
        <v>0</v>
      </c>
      <c r="BP32" s="135">
        <f t="shared" si="18"/>
        <v>0</v>
      </c>
      <c r="BQ32" s="135">
        <f t="shared" si="18"/>
        <v>0</v>
      </c>
      <c r="BR32" s="135">
        <f t="shared" si="18"/>
        <v>0</v>
      </c>
      <c r="BS32" s="135">
        <f t="shared" si="18"/>
        <v>0</v>
      </c>
      <c r="BT32" s="135">
        <f t="shared" si="18"/>
        <v>0</v>
      </c>
      <c r="BU32" s="135">
        <f t="shared" si="18"/>
        <v>0</v>
      </c>
      <c r="BV32" s="135">
        <f t="shared" si="18"/>
        <v>0</v>
      </c>
      <c r="BW32" s="135">
        <f t="shared" si="18"/>
        <v>0</v>
      </c>
      <c r="BX32" s="135">
        <f t="shared" si="18"/>
        <v>0</v>
      </c>
      <c r="BY32" s="135">
        <f t="shared" si="18"/>
        <v>0</v>
      </c>
      <c r="BZ32" s="135">
        <f t="shared" si="18"/>
        <v>0</v>
      </c>
      <c r="CA32" s="135">
        <f t="shared" si="18"/>
        <v>0</v>
      </c>
      <c r="CB32" s="135">
        <f t="shared" si="18"/>
        <v>0</v>
      </c>
      <c r="CC32" s="135">
        <f t="shared" si="18"/>
        <v>0</v>
      </c>
      <c r="CD32" s="135">
        <f t="shared" si="18"/>
        <v>0</v>
      </c>
      <c r="CE32" s="135">
        <f t="shared" si="18"/>
        <v>0</v>
      </c>
      <c r="CF32" s="135">
        <f t="shared" si="18"/>
        <v>0</v>
      </c>
      <c r="CG32" s="135">
        <f t="shared" si="18"/>
        <v>0</v>
      </c>
      <c r="CH32" s="135">
        <f t="shared" si="18"/>
        <v>0</v>
      </c>
      <c r="CI32" s="135">
        <f t="shared" si="18"/>
        <v>0</v>
      </c>
      <c r="CJ32" s="135">
        <f t="shared" ref="CJ32:EL36" si="20">($D32*$E32)*(1+Rental_Increase)^(CJ$3-1)</f>
        <v>0</v>
      </c>
      <c r="CK32" s="135">
        <f t="shared" si="20"/>
        <v>0</v>
      </c>
      <c r="CL32" s="135">
        <f t="shared" si="20"/>
        <v>0</v>
      </c>
      <c r="CM32" s="135">
        <f t="shared" si="20"/>
        <v>0</v>
      </c>
      <c r="CN32" s="135">
        <f t="shared" si="20"/>
        <v>0</v>
      </c>
      <c r="CO32" s="135">
        <f t="shared" si="20"/>
        <v>0</v>
      </c>
      <c r="CP32" s="135">
        <f t="shared" si="20"/>
        <v>0</v>
      </c>
      <c r="CQ32" s="135">
        <f t="shared" si="20"/>
        <v>0</v>
      </c>
      <c r="CR32" s="135">
        <f t="shared" si="20"/>
        <v>0</v>
      </c>
      <c r="CS32" s="135">
        <f t="shared" si="20"/>
        <v>0</v>
      </c>
      <c r="CT32" s="135">
        <f t="shared" si="20"/>
        <v>0</v>
      </c>
      <c r="CU32" s="135">
        <f t="shared" si="20"/>
        <v>0</v>
      </c>
      <c r="CV32" s="135">
        <f t="shared" si="20"/>
        <v>0</v>
      </c>
      <c r="CW32" s="135">
        <f t="shared" si="20"/>
        <v>0</v>
      </c>
      <c r="CX32" s="135">
        <f t="shared" si="20"/>
        <v>0</v>
      </c>
      <c r="CY32" s="135">
        <f t="shared" si="20"/>
        <v>0</v>
      </c>
      <c r="CZ32" s="135">
        <f t="shared" si="20"/>
        <v>0</v>
      </c>
      <c r="DA32" s="135">
        <f t="shared" si="20"/>
        <v>0</v>
      </c>
      <c r="DB32" s="135">
        <f t="shared" si="20"/>
        <v>0</v>
      </c>
      <c r="DC32" s="135">
        <f t="shared" si="20"/>
        <v>0</v>
      </c>
      <c r="DD32" s="135">
        <f t="shared" si="20"/>
        <v>0</v>
      </c>
      <c r="DE32" s="135">
        <f t="shared" si="20"/>
        <v>0</v>
      </c>
      <c r="DF32" s="135">
        <f t="shared" si="20"/>
        <v>0</v>
      </c>
      <c r="DG32" s="135">
        <f t="shared" si="20"/>
        <v>0</v>
      </c>
      <c r="DH32" s="135">
        <f t="shared" si="20"/>
        <v>0</v>
      </c>
      <c r="DI32" s="135">
        <f t="shared" si="20"/>
        <v>0</v>
      </c>
      <c r="DJ32" s="135">
        <f t="shared" si="20"/>
        <v>0</v>
      </c>
      <c r="DK32" s="135">
        <f t="shared" si="20"/>
        <v>0</v>
      </c>
      <c r="DL32" s="135">
        <f t="shared" si="20"/>
        <v>0</v>
      </c>
      <c r="DM32" s="135">
        <f t="shared" si="20"/>
        <v>0</v>
      </c>
      <c r="DN32" s="135">
        <f t="shared" si="20"/>
        <v>0</v>
      </c>
      <c r="DO32" s="135">
        <f t="shared" si="20"/>
        <v>0</v>
      </c>
      <c r="DP32" s="135">
        <f t="shared" si="20"/>
        <v>0</v>
      </c>
      <c r="DQ32" s="135">
        <f t="shared" si="20"/>
        <v>0</v>
      </c>
      <c r="DR32" s="135">
        <f t="shared" si="20"/>
        <v>0</v>
      </c>
      <c r="DS32" s="135">
        <f t="shared" si="20"/>
        <v>0</v>
      </c>
      <c r="DT32" s="135">
        <f t="shared" si="20"/>
        <v>0</v>
      </c>
      <c r="DU32" s="135">
        <f t="shared" si="20"/>
        <v>0</v>
      </c>
      <c r="DV32" s="135">
        <f t="shared" si="20"/>
        <v>0</v>
      </c>
      <c r="DW32" s="135">
        <f t="shared" si="20"/>
        <v>0</v>
      </c>
      <c r="DX32" s="135">
        <f t="shared" si="20"/>
        <v>0</v>
      </c>
      <c r="DY32" s="135">
        <f t="shared" si="20"/>
        <v>0</v>
      </c>
      <c r="DZ32" s="135">
        <f t="shared" si="20"/>
        <v>0</v>
      </c>
      <c r="EA32" s="135">
        <f t="shared" si="20"/>
        <v>0</v>
      </c>
      <c r="EB32" s="135">
        <f t="shared" si="20"/>
        <v>0</v>
      </c>
      <c r="EC32" s="135">
        <f t="shared" si="20"/>
        <v>0</v>
      </c>
      <c r="ED32" s="135">
        <f t="shared" si="20"/>
        <v>0</v>
      </c>
      <c r="EE32" s="135">
        <f t="shared" si="20"/>
        <v>0</v>
      </c>
      <c r="EF32" s="135">
        <f t="shared" si="20"/>
        <v>0</v>
      </c>
      <c r="EG32" s="135">
        <f t="shared" si="20"/>
        <v>0</v>
      </c>
      <c r="EH32" s="135">
        <f t="shared" si="20"/>
        <v>0</v>
      </c>
      <c r="EI32" s="135">
        <f t="shared" si="20"/>
        <v>0</v>
      </c>
      <c r="EJ32" s="135">
        <f t="shared" si="20"/>
        <v>0</v>
      </c>
      <c r="EK32" s="135">
        <f t="shared" si="20"/>
        <v>0</v>
      </c>
      <c r="EL32" s="135">
        <f t="shared" si="20"/>
        <v>0</v>
      </c>
      <c r="EM32" s="27"/>
    </row>
    <row r="33" spans="1:143" ht="15" customHeight="1" x14ac:dyDescent="0.2">
      <c r="A33" s="123">
        <v>1</v>
      </c>
      <c r="B33" s="88">
        <f t="shared" si="14"/>
        <v>14</v>
      </c>
      <c r="C33" s="61" t="s">
        <v>161</v>
      </c>
      <c r="D33" s="241">
        <v>750</v>
      </c>
      <c r="E33" s="134">
        <f t="shared" si="19"/>
        <v>0.92666666666666664</v>
      </c>
      <c r="U33" s="27"/>
      <c r="W33" s="270">
        <v>695</v>
      </c>
      <c r="X33" s="135">
        <f t="shared" si="9"/>
        <v>695</v>
      </c>
      <c r="Y33" s="135">
        <f t="shared" ref="Y33:CJ36" si="21">($D33*$E33)*(1+Rental_Increase)^(Y$3-1)</f>
        <v>695</v>
      </c>
      <c r="Z33" s="135">
        <f t="shared" si="21"/>
        <v>695</v>
      </c>
      <c r="AA33" s="135">
        <f t="shared" si="21"/>
        <v>695</v>
      </c>
      <c r="AB33" s="135">
        <f t="shared" si="21"/>
        <v>695</v>
      </c>
      <c r="AC33" s="135">
        <f t="shared" si="21"/>
        <v>695</v>
      </c>
      <c r="AD33" s="135">
        <f t="shared" si="21"/>
        <v>695</v>
      </c>
      <c r="AE33" s="135">
        <f t="shared" si="21"/>
        <v>695</v>
      </c>
      <c r="AF33" s="135">
        <f t="shared" si="21"/>
        <v>695</v>
      </c>
      <c r="AG33" s="135">
        <f t="shared" si="21"/>
        <v>695</v>
      </c>
      <c r="AH33" s="135">
        <f t="shared" si="21"/>
        <v>695</v>
      </c>
      <c r="AI33" s="135">
        <f t="shared" si="21"/>
        <v>708.9</v>
      </c>
      <c r="AJ33" s="135">
        <f t="shared" si="21"/>
        <v>708.9</v>
      </c>
      <c r="AK33" s="135">
        <f t="shared" si="21"/>
        <v>708.9</v>
      </c>
      <c r="AL33" s="135">
        <f t="shared" si="21"/>
        <v>708.9</v>
      </c>
      <c r="AM33" s="135">
        <f t="shared" si="21"/>
        <v>708.9</v>
      </c>
      <c r="AN33" s="135">
        <f t="shared" si="21"/>
        <v>708.9</v>
      </c>
      <c r="AO33" s="135">
        <f t="shared" si="21"/>
        <v>708.9</v>
      </c>
      <c r="AP33" s="135">
        <f t="shared" si="21"/>
        <v>708.9</v>
      </c>
      <c r="AQ33" s="135">
        <f t="shared" si="21"/>
        <v>708.9</v>
      </c>
      <c r="AR33" s="135">
        <f t="shared" si="21"/>
        <v>708.9</v>
      </c>
      <c r="AS33" s="135">
        <f t="shared" si="21"/>
        <v>708.9</v>
      </c>
      <c r="AT33" s="135">
        <f t="shared" si="21"/>
        <v>708.9</v>
      </c>
      <c r="AU33" s="135">
        <f t="shared" si="21"/>
        <v>723.07799999999997</v>
      </c>
      <c r="AV33" s="135">
        <f t="shared" si="21"/>
        <v>723.07799999999997</v>
      </c>
      <c r="AW33" s="135">
        <f t="shared" si="21"/>
        <v>723.07799999999997</v>
      </c>
      <c r="AX33" s="135">
        <f t="shared" si="21"/>
        <v>723.07799999999997</v>
      </c>
      <c r="AY33" s="135">
        <f t="shared" si="21"/>
        <v>723.07799999999997</v>
      </c>
      <c r="AZ33" s="135">
        <f t="shared" si="21"/>
        <v>723.07799999999997</v>
      </c>
      <c r="BA33" s="135">
        <f t="shared" si="21"/>
        <v>723.07799999999997</v>
      </c>
      <c r="BB33" s="135">
        <f t="shared" si="21"/>
        <v>723.07799999999997</v>
      </c>
      <c r="BC33" s="135">
        <f t="shared" si="21"/>
        <v>723.07799999999997</v>
      </c>
      <c r="BD33" s="135">
        <f t="shared" si="21"/>
        <v>723.07799999999997</v>
      </c>
      <c r="BE33" s="135">
        <f t="shared" si="21"/>
        <v>723.07799999999997</v>
      </c>
      <c r="BF33" s="135">
        <f t="shared" si="21"/>
        <v>723.07799999999997</v>
      </c>
      <c r="BG33" s="135">
        <f t="shared" si="21"/>
        <v>737.53955999999994</v>
      </c>
      <c r="BH33" s="135">
        <f t="shared" si="21"/>
        <v>737.53955999999994</v>
      </c>
      <c r="BI33" s="135">
        <f t="shared" si="21"/>
        <v>737.53955999999994</v>
      </c>
      <c r="BJ33" s="135">
        <f t="shared" si="21"/>
        <v>737.53955999999994</v>
      </c>
      <c r="BK33" s="135">
        <f t="shared" si="21"/>
        <v>737.53955999999994</v>
      </c>
      <c r="BL33" s="135">
        <f t="shared" si="21"/>
        <v>737.53955999999994</v>
      </c>
      <c r="BM33" s="135">
        <f t="shared" si="21"/>
        <v>737.53955999999994</v>
      </c>
      <c r="BN33" s="135">
        <f t="shared" si="21"/>
        <v>737.53955999999994</v>
      </c>
      <c r="BO33" s="135">
        <f t="shared" si="21"/>
        <v>737.53955999999994</v>
      </c>
      <c r="BP33" s="135">
        <f t="shared" si="21"/>
        <v>737.53955999999994</v>
      </c>
      <c r="BQ33" s="135">
        <f t="shared" si="21"/>
        <v>737.53955999999994</v>
      </c>
      <c r="BR33" s="135">
        <f t="shared" si="21"/>
        <v>737.53955999999994</v>
      </c>
      <c r="BS33" s="135">
        <f t="shared" si="21"/>
        <v>752.29035120000003</v>
      </c>
      <c r="BT33" s="135">
        <f t="shared" si="21"/>
        <v>752.29035120000003</v>
      </c>
      <c r="BU33" s="135">
        <f t="shared" si="21"/>
        <v>752.29035120000003</v>
      </c>
      <c r="BV33" s="135">
        <f t="shared" si="21"/>
        <v>752.29035120000003</v>
      </c>
      <c r="BW33" s="135">
        <f t="shared" si="21"/>
        <v>752.29035120000003</v>
      </c>
      <c r="BX33" s="135">
        <f t="shared" si="21"/>
        <v>752.29035120000003</v>
      </c>
      <c r="BY33" s="135">
        <f t="shared" si="21"/>
        <v>752.29035120000003</v>
      </c>
      <c r="BZ33" s="135">
        <f t="shared" si="21"/>
        <v>752.29035120000003</v>
      </c>
      <c r="CA33" s="135">
        <f t="shared" si="21"/>
        <v>752.29035120000003</v>
      </c>
      <c r="CB33" s="135">
        <f t="shared" si="21"/>
        <v>752.29035120000003</v>
      </c>
      <c r="CC33" s="135">
        <f t="shared" si="21"/>
        <v>752.29035120000003</v>
      </c>
      <c r="CD33" s="135">
        <f t="shared" si="21"/>
        <v>752.29035120000003</v>
      </c>
      <c r="CE33" s="135">
        <f t="shared" si="21"/>
        <v>767.33615822399997</v>
      </c>
      <c r="CF33" s="135">
        <f t="shared" si="21"/>
        <v>767.33615822399997</v>
      </c>
      <c r="CG33" s="135">
        <f t="shared" si="21"/>
        <v>767.33615822399997</v>
      </c>
      <c r="CH33" s="135">
        <f t="shared" si="21"/>
        <v>767.33615822399997</v>
      </c>
      <c r="CI33" s="135">
        <f t="shared" si="21"/>
        <v>767.33615822399997</v>
      </c>
      <c r="CJ33" s="135">
        <f t="shared" si="21"/>
        <v>767.33615822399997</v>
      </c>
      <c r="CK33" s="135">
        <f t="shared" si="20"/>
        <v>767.33615822399997</v>
      </c>
      <c r="CL33" s="135">
        <f t="shared" si="20"/>
        <v>767.33615822399997</v>
      </c>
      <c r="CM33" s="135">
        <f t="shared" si="20"/>
        <v>767.33615822399997</v>
      </c>
      <c r="CN33" s="135">
        <f t="shared" si="20"/>
        <v>767.33615822399997</v>
      </c>
      <c r="CO33" s="135">
        <f t="shared" si="20"/>
        <v>767.33615822399997</v>
      </c>
      <c r="CP33" s="135">
        <f t="shared" si="20"/>
        <v>767.33615822399997</v>
      </c>
      <c r="CQ33" s="135">
        <f t="shared" si="20"/>
        <v>782.68288138848004</v>
      </c>
      <c r="CR33" s="135">
        <f t="shared" si="20"/>
        <v>782.68288138848004</v>
      </c>
      <c r="CS33" s="135">
        <f t="shared" si="20"/>
        <v>782.68288138848004</v>
      </c>
      <c r="CT33" s="135">
        <f t="shared" si="20"/>
        <v>782.68288138848004</v>
      </c>
      <c r="CU33" s="135">
        <f t="shared" si="20"/>
        <v>782.68288138848004</v>
      </c>
      <c r="CV33" s="135">
        <f t="shared" si="20"/>
        <v>782.68288138848004</v>
      </c>
      <c r="CW33" s="135">
        <f t="shared" si="20"/>
        <v>782.68288138848004</v>
      </c>
      <c r="CX33" s="135">
        <f t="shared" si="20"/>
        <v>782.68288138848004</v>
      </c>
      <c r="CY33" s="135">
        <f t="shared" si="20"/>
        <v>782.68288138848004</v>
      </c>
      <c r="CZ33" s="135">
        <f t="shared" si="20"/>
        <v>782.68288138848004</v>
      </c>
      <c r="DA33" s="135">
        <f t="shared" si="20"/>
        <v>782.68288138848004</v>
      </c>
      <c r="DB33" s="135">
        <f t="shared" si="20"/>
        <v>782.68288138848004</v>
      </c>
      <c r="DC33" s="135">
        <f t="shared" si="20"/>
        <v>798.3365390162495</v>
      </c>
      <c r="DD33" s="135">
        <f t="shared" si="20"/>
        <v>798.3365390162495</v>
      </c>
      <c r="DE33" s="135">
        <f t="shared" si="20"/>
        <v>798.3365390162495</v>
      </c>
      <c r="DF33" s="135">
        <f t="shared" si="20"/>
        <v>798.3365390162495</v>
      </c>
      <c r="DG33" s="135">
        <f t="shared" si="20"/>
        <v>798.3365390162495</v>
      </c>
      <c r="DH33" s="135">
        <f t="shared" si="20"/>
        <v>798.3365390162495</v>
      </c>
      <c r="DI33" s="135">
        <f t="shared" si="20"/>
        <v>798.3365390162495</v>
      </c>
      <c r="DJ33" s="135">
        <f t="shared" si="20"/>
        <v>798.3365390162495</v>
      </c>
      <c r="DK33" s="135">
        <f t="shared" si="20"/>
        <v>798.3365390162495</v>
      </c>
      <c r="DL33" s="135">
        <f t="shared" si="20"/>
        <v>798.3365390162495</v>
      </c>
      <c r="DM33" s="135">
        <f t="shared" si="20"/>
        <v>798.3365390162495</v>
      </c>
      <c r="DN33" s="135">
        <f t="shared" si="20"/>
        <v>798.3365390162495</v>
      </c>
      <c r="DO33" s="135">
        <f t="shared" si="20"/>
        <v>814.30326979657457</v>
      </c>
      <c r="DP33" s="135">
        <f t="shared" si="20"/>
        <v>814.30326979657457</v>
      </c>
      <c r="DQ33" s="135">
        <f t="shared" si="20"/>
        <v>814.30326979657457</v>
      </c>
      <c r="DR33" s="135">
        <f t="shared" si="20"/>
        <v>814.30326979657457</v>
      </c>
      <c r="DS33" s="135">
        <f t="shared" si="20"/>
        <v>814.30326979657457</v>
      </c>
      <c r="DT33" s="135">
        <f t="shared" si="20"/>
        <v>814.30326979657457</v>
      </c>
      <c r="DU33" s="135">
        <f t="shared" si="20"/>
        <v>814.30326979657457</v>
      </c>
      <c r="DV33" s="135">
        <f t="shared" si="20"/>
        <v>814.30326979657457</v>
      </c>
      <c r="DW33" s="135">
        <f t="shared" si="20"/>
        <v>814.30326979657457</v>
      </c>
      <c r="DX33" s="135">
        <f t="shared" si="20"/>
        <v>814.30326979657457</v>
      </c>
      <c r="DY33" s="135">
        <f t="shared" si="20"/>
        <v>814.30326979657457</v>
      </c>
      <c r="DZ33" s="135">
        <f t="shared" si="20"/>
        <v>814.30326979657457</v>
      </c>
      <c r="EA33" s="135">
        <f t="shared" si="20"/>
        <v>830.58933519250604</v>
      </c>
      <c r="EB33" s="135">
        <f t="shared" si="20"/>
        <v>830.58933519250604</v>
      </c>
      <c r="EC33" s="135">
        <f t="shared" si="20"/>
        <v>830.58933519250604</v>
      </c>
      <c r="ED33" s="135">
        <f t="shared" si="20"/>
        <v>830.58933519250604</v>
      </c>
      <c r="EE33" s="135">
        <f t="shared" si="20"/>
        <v>830.58933519250604</v>
      </c>
      <c r="EF33" s="135">
        <f t="shared" si="20"/>
        <v>830.58933519250604</v>
      </c>
      <c r="EG33" s="135">
        <f t="shared" si="20"/>
        <v>830.58933519250604</v>
      </c>
      <c r="EH33" s="135">
        <f t="shared" si="20"/>
        <v>830.58933519250604</v>
      </c>
      <c r="EI33" s="135">
        <f t="shared" si="20"/>
        <v>830.58933519250604</v>
      </c>
      <c r="EJ33" s="135">
        <f t="shared" si="20"/>
        <v>830.58933519250604</v>
      </c>
      <c r="EK33" s="135">
        <f t="shared" si="20"/>
        <v>830.58933519250604</v>
      </c>
      <c r="EL33" s="135">
        <f t="shared" si="20"/>
        <v>830.58933519250604</v>
      </c>
      <c r="EM33" s="27"/>
    </row>
    <row r="34" spans="1:143" ht="15" customHeight="1" x14ac:dyDescent="0.2">
      <c r="A34" s="123">
        <v>1</v>
      </c>
      <c r="B34" s="88">
        <f t="shared" si="14"/>
        <v>15</v>
      </c>
      <c r="C34" s="61" t="s">
        <v>161</v>
      </c>
      <c r="D34" s="241">
        <v>750</v>
      </c>
      <c r="E34" s="134">
        <f t="shared" si="19"/>
        <v>1.1333333333333333</v>
      </c>
      <c r="U34" s="27"/>
      <c r="W34" s="270">
        <v>850</v>
      </c>
      <c r="X34" s="135">
        <f t="shared" si="9"/>
        <v>850</v>
      </c>
      <c r="Y34" s="135">
        <f t="shared" si="21"/>
        <v>850</v>
      </c>
      <c r="Z34" s="135">
        <f t="shared" si="21"/>
        <v>850</v>
      </c>
      <c r="AA34" s="135">
        <f t="shared" si="21"/>
        <v>850</v>
      </c>
      <c r="AB34" s="135">
        <f t="shared" si="21"/>
        <v>850</v>
      </c>
      <c r="AC34" s="135">
        <f t="shared" si="21"/>
        <v>850</v>
      </c>
      <c r="AD34" s="135">
        <f t="shared" si="21"/>
        <v>850</v>
      </c>
      <c r="AE34" s="135">
        <f t="shared" si="21"/>
        <v>850</v>
      </c>
      <c r="AF34" s="135">
        <f t="shared" si="21"/>
        <v>850</v>
      </c>
      <c r="AG34" s="135">
        <f t="shared" si="21"/>
        <v>850</v>
      </c>
      <c r="AH34" s="135">
        <f t="shared" si="21"/>
        <v>850</v>
      </c>
      <c r="AI34" s="135">
        <f t="shared" si="21"/>
        <v>867</v>
      </c>
      <c r="AJ34" s="135">
        <f t="shared" si="21"/>
        <v>867</v>
      </c>
      <c r="AK34" s="135">
        <f t="shared" si="21"/>
        <v>867</v>
      </c>
      <c r="AL34" s="135">
        <f t="shared" si="21"/>
        <v>867</v>
      </c>
      <c r="AM34" s="135">
        <f t="shared" si="21"/>
        <v>867</v>
      </c>
      <c r="AN34" s="135">
        <f t="shared" si="21"/>
        <v>867</v>
      </c>
      <c r="AO34" s="135">
        <f t="shared" si="21"/>
        <v>867</v>
      </c>
      <c r="AP34" s="135">
        <f t="shared" si="21"/>
        <v>867</v>
      </c>
      <c r="AQ34" s="135">
        <f t="shared" si="21"/>
        <v>867</v>
      </c>
      <c r="AR34" s="135">
        <f t="shared" si="21"/>
        <v>867</v>
      </c>
      <c r="AS34" s="135">
        <f t="shared" si="21"/>
        <v>867</v>
      </c>
      <c r="AT34" s="135">
        <f t="shared" si="21"/>
        <v>867</v>
      </c>
      <c r="AU34" s="135">
        <f t="shared" si="21"/>
        <v>884.34</v>
      </c>
      <c r="AV34" s="135">
        <f t="shared" si="21"/>
        <v>884.34</v>
      </c>
      <c r="AW34" s="135">
        <f t="shared" si="21"/>
        <v>884.34</v>
      </c>
      <c r="AX34" s="135">
        <f t="shared" si="21"/>
        <v>884.34</v>
      </c>
      <c r="AY34" s="135">
        <f t="shared" si="21"/>
        <v>884.34</v>
      </c>
      <c r="AZ34" s="135">
        <f t="shared" si="21"/>
        <v>884.34</v>
      </c>
      <c r="BA34" s="135">
        <f t="shared" si="21"/>
        <v>884.34</v>
      </c>
      <c r="BB34" s="135">
        <f t="shared" si="21"/>
        <v>884.34</v>
      </c>
      <c r="BC34" s="135">
        <f t="shared" si="21"/>
        <v>884.34</v>
      </c>
      <c r="BD34" s="135">
        <f t="shared" si="21"/>
        <v>884.34</v>
      </c>
      <c r="BE34" s="135">
        <f t="shared" si="21"/>
        <v>884.34</v>
      </c>
      <c r="BF34" s="135">
        <f t="shared" si="21"/>
        <v>884.34</v>
      </c>
      <c r="BG34" s="135">
        <f t="shared" si="21"/>
        <v>902.02679999999998</v>
      </c>
      <c r="BH34" s="135">
        <f t="shared" si="21"/>
        <v>902.02679999999998</v>
      </c>
      <c r="BI34" s="135">
        <f t="shared" si="21"/>
        <v>902.02679999999998</v>
      </c>
      <c r="BJ34" s="135">
        <f t="shared" si="21"/>
        <v>902.02679999999998</v>
      </c>
      <c r="BK34" s="135">
        <f t="shared" si="21"/>
        <v>902.02679999999998</v>
      </c>
      <c r="BL34" s="135">
        <f t="shared" si="21"/>
        <v>902.02679999999998</v>
      </c>
      <c r="BM34" s="135">
        <f t="shared" si="21"/>
        <v>902.02679999999998</v>
      </c>
      <c r="BN34" s="135">
        <f t="shared" si="21"/>
        <v>902.02679999999998</v>
      </c>
      <c r="BO34" s="135">
        <f t="shared" si="21"/>
        <v>902.02679999999998</v>
      </c>
      <c r="BP34" s="135">
        <f t="shared" si="21"/>
        <v>902.02679999999998</v>
      </c>
      <c r="BQ34" s="135">
        <f t="shared" si="21"/>
        <v>902.02679999999998</v>
      </c>
      <c r="BR34" s="135">
        <f t="shared" si="21"/>
        <v>902.02679999999998</v>
      </c>
      <c r="BS34" s="135">
        <f t="shared" si="21"/>
        <v>920.06733599999995</v>
      </c>
      <c r="BT34" s="135">
        <f t="shared" si="21"/>
        <v>920.06733599999995</v>
      </c>
      <c r="BU34" s="135">
        <f t="shared" si="21"/>
        <v>920.06733599999995</v>
      </c>
      <c r="BV34" s="135">
        <f t="shared" si="21"/>
        <v>920.06733599999995</v>
      </c>
      <c r="BW34" s="135">
        <f t="shared" si="21"/>
        <v>920.06733599999995</v>
      </c>
      <c r="BX34" s="135">
        <f t="shared" si="21"/>
        <v>920.06733599999995</v>
      </c>
      <c r="BY34" s="135">
        <f t="shared" si="21"/>
        <v>920.06733599999995</v>
      </c>
      <c r="BZ34" s="135">
        <f t="shared" si="21"/>
        <v>920.06733599999995</v>
      </c>
      <c r="CA34" s="135">
        <f t="shared" si="21"/>
        <v>920.06733599999995</v>
      </c>
      <c r="CB34" s="135">
        <f t="shared" si="21"/>
        <v>920.06733599999995</v>
      </c>
      <c r="CC34" s="135">
        <f t="shared" si="21"/>
        <v>920.06733599999995</v>
      </c>
      <c r="CD34" s="135">
        <f t="shared" si="21"/>
        <v>920.06733599999995</v>
      </c>
      <c r="CE34" s="135">
        <f t="shared" si="21"/>
        <v>938.46868272000006</v>
      </c>
      <c r="CF34" s="135">
        <f t="shared" si="21"/>
        <v>938.46868272000006</v>
      </c>
      <c r="CG34" s="135">
        <f t="shared" si="21"/>
        <v>938.46868272000006</v>
      </c>
      <c r="CH34" s="135">
        <f t="shared" si="21"/>
        <v>938.46868272000006</v>
      </c>
      <c r="CI34" s="135">
        <f t="shared" si="21"/>
        <v>938.46868272000006</v>
      </c>
      <c r="CJ34" s="135">
        <f t="shared" si="21"/>
        <v>938.46868272000006</v>
      </c>
      <c r="CK34" s="135">
        <f t="shared" si="20"/>
        <v>938.46868272000006</v>
      </c>
      <c r="CL34" s="135">
        <f t="shared" si="20"/>
        <v>938.46868272000006</v>
      </c>
      <c r="CM34" s="135">
        <f t="shared" si="20"/>
        <v>938.46868272000006</v>
      </c>
      <c r="CN34" s="135">
        <f t="shared" si="20"/>
        <v>938.46868272000006</v>
      </c>
      <c r="CO34" s="135">
        <f t="shared" si="20"/>
        <v>938.46868272000006</v>
      </c>
      <c r="CP34" s="135">
        <f t="shared" si="20"/>
        <v>938.46868272000006</v>
      </c>
      <c r="CQ34" s="135">
        <f t="shared" si="20"/>
        <v>957.2380563744</v>
      </c>
      <c r="CR34" s="135">
        <f t="shared" si="20"/>
        <v>957.2380563744</v>
      </c>
      <c r="CS34" s="135">
        <f t="shared" si="20"/>
        <v>957.2380563744</v>
      </c>
      <c r="CT34" s="135">
        <f t="shared" si="20"/>
        <v>957.2380563744</v>
      </c>
      <c r="CU34" s="135">
        <f t="shared" si="20"/>
        <v>957.2380563744</v>
      </c>
      <c r="CV34" s="135">
        <f t="shared" si="20"/>
        <v>957.2380563744</v>
      </c>
      <c r="CW34" s="135">
        <f t="shared" si="20"/>
        <v>957.2380563744</v>
      </c>
      <c r="CX34" s="135">
        <f t="shared" si="20"/>
        <v>957.2380563744</v>
      </c>
      <c r="CY34" s="135">
        <f t="shared" si="20"/>
        <v>957.2380563744</v>
      </c>
      <c r="CZ34" s="135">
        <f t="shared" si="20"/>
        <v>957.2380563744</v>
      </c>
      <c r="DA34" s="135">
        <f t="shared" si="20"/>
        <v>957.2380563744</v>
      </c>
      <c r="DB34" s="135">
        <f t="shared" si="20"/>
        <v>957.2380563744</v>
      </c>
      <c r="DC34" s="135">
        <f t="shared" si="20"/>
        <v>976.38281750188787</v>
      </c>
      <c r="DD34" s="135">
        <f t="shared" si="20"/>
        <v>976.38281750188787</v>
      </c>
      <c r="DE34" s="135">
        <f t="shared" si="20"/>
        <v>976.38281750188787</v>
      </c>
      <c r="DF34" s="135">
        <f t="shared" si="20"/>
        <v>976.38281750188787</v>
      </c>
      <c r="DG34" s="135">
        <f t="shared" si="20"/>
        <v>976.38281750188787</v>
      </c>
      <c r="DH34" s="135">
        <f t="shared" si="20"/>
        <v>976.38281750188787</v>
      </c>
      <c r="DI34" s="135">
        <f t="shared" si="20"/>
        <v>976.38281750188787</v>
      </c>
      <c r="DJ34" s="135">
        <f t="shared" si="20"/>
        <v>976.38281750188787</v>
      </c>
      <c r="DK34" s="135">
        <f t="shared" si="20"/>
        <v>976.38281750188787</v>
      </c>
      <c r="DL34" s="135">
        <f t="shared" si="20"/>
        <v>976.38281750188787</v>
      </c>
      <c r="DM34" s="135">
        <f t="shared" si="20"/>
        <v>976.38281750188787</v>
      </c>
      <c r="DN34" s="135">
        <f t="shared" si="20"/>
        <v>976.38281750188787</v>
      </c>
      <c r="DO34" s="135">
        <f t="shared" si="20"/>
        <v>995.91047385192564</v>
      </c>
      <c r="DP34" s="135">
        <f t="shared" si="20"/>
        <v>995.91047385192564</v>
      </c>
      <c r="DQ34" s="135">
        <f t="shared" si="20"/>
        <v>995.91047385192564</v>
      </c>
      <c r="DR34" s="135">
        <f t="shared" si="20"/>
        <v>995.91047385192564</v>
      </c>
      <c r="DS34" s="135">
        <f t="shared" si="20"/>
        <v>995.91047385192564</v>
      </c>
      <c r="DT34" s="135">
        <f t="shared" si="20"/>
        <v>995.91047385192564</v>
      </c>
      <c r="DU34" s="135">
        <f t="shared" si="20"/>
        <v>995.91047385192564</v>
      </c>
      <c r="DV34" s="135">
        <f t="shared" si="20"/>
        <v>995.91047385192564</v>
      </c>
      <c r="DW34" s="135">
        <f t="shared" si="20"/>
        <v>995.91047385192564</v>
      </c>
      <c r="DX34" s="135">
        <f t="shared" si="20"/>
        <v>995.91047385192564</v>
      </c>
      <c r="DY34" s="135">
        <f t="shared" si="20"/>
        <v>995.91047385192564</v>
      </c>
      <c r="DZ34" s="135">
        <f t="shared" si="20"/>
        <v>995.91047385192564</v>
      </c>
      <c r="EA34" s="135">
        <f t="shared" si="20"/>
        <v>1015.8286833289642</v>
      </c>
      <c r="EB34" s="135">
        <f t="shared" si="20"/>
        <v>1015.8286833289642</v>
      </c>
      <c r="EC34" s="135">
        <f t="shared" si="20"/>
        <v>1015.8286833289642</v>
      </c>
      <c r="ED34" s="135">
        <f t="shared" si="20"/>
        <v>1015.8286833289642</v>
      </c>
      <c r="EE34" s="135">
        <f t="shared" si="20"/>
        <v>1015.8286833289642</v>
      </c>
      <c r="EF34" s="135">
        <f t="shared" si="20"/>
        <v>1015.8286833289642</v>
      </c>
      <c r="EG34" s="135">
        <f t="shared" si="20"/>
        <v>1015.8286833289642</v>
      </c>
      <c r="EH34" s="135">
        <f t="shared" si="20"/>
        <v>1015.8286833289642</v>
      </c>
      <c r="EI34" s="135">
        <f t="shared" si="20"/>
        <v>1015.8286833289642</v>
      </c>
      <c r="EJ34" s="135">
        <f t="shared" si="20"/>
        <v>1015.8286833289642</v>
      </c>
      <c r="EK34" s="135">
        <f t="shared" si="20"/>
        <v>1015.8286833289642</v>
      </c>
      <c r="EL34" s="135">
        <f t="shared" si="20"/>
        <v>1015.8286833289642</v>
      </c>
      <c r="EM34" s="27"/>
    </row>
    <row r="35" spans="1:143" ht="15" customHeight="1" x14ac:dyDescent="0.2">
      <c r="A35" s="123">
        <v>1</v>
      </c>
      <c r="B35" s="88">
        <f t="shared" si="14"/>
        <v>16</v>
      </c>
      <c r="C35" s="61" t="s">
        <v>161</v>
      </c>
      <c r="D35" s="241">
        <v>750</v>
      </c>
      <c r="E35" s="134">
        <f t="shared" si="19"/>
        <v>0</v>
      </c>
      <c r="U35" s="27"/>
      <c r="W35" s="270">
        <v>0</v>
      </c>
      <c r="X35" s="135">
        <f t="shared" si="9"/>
        <v>0</v>
      </c>
      <c r="Y35" s="135">
        <f t="shared" si="21"/>
        <v>0</v>
      </c>
      <c r="Z35" s="135">
        <f t="shared" si="21"/>
        <v>0</v>
      </c>
      <c r="AA35" s="135">
        <f t="shared" si="21"/>
        <v>0</v>
      </c>
      <c r="AB35" s="135">
        <f t="shared" si="21"/>
        <v>0</v>
      </c>
      <c r="AC35" s="135">
        <f t="shared" si="21"/>
        <v>0</v>
      </c>
      <c r="AD35" s="135">
        <f t="shared" si="21"/>
        <v>0</v>
      </c>
      <c r="AE35" s="135">
        <f t="shared" si="21"/>
        <v>0</v>
      </c>
      <c r="AF35" s="135">
        <f t="shared" si="21"/>
        <v>0</v>
      </c>
      <c r="AG35" s="135">
        <f t="shared" si="21"/>
        <v>0</v>
      </c>
      <c r="AH35" s="135">
        <f t="shared" si="21"/>
        <v>0</v>
      </c>
      <c r="AI35" s="135">
        <f t="shared" si="21"/>
        <v>0</v>
      </c>
      <c r="AJ35" s="135">
        <f t="shared" si="21"/>
        <v>0</v>
      </c>
      <c r="AK35" s="135">
        <f t="shared" si="21"/>
        <v>0</v>
      </c>
      <c r="AL35" s="135">
        <f t="shared" si="21"/>
        <v>0</v>
      </c>
      <c r="AM35" s="135">
        <f t="shared" si="21"/>
        <v>0</v>
      </c>
      <c r="AN35" s="135">
        <f t="shared" si="21"/>
        <v>0</v>
      </c>
      <c r="AO35" s="135">
        <f t="shared" si="21"/>
        <v>0</v>
      </c>
      <c r="AP35" s="135">
        <f t="shared" si="21"/>
        <v>0</v>
      </c>
      <c r="AQ35" s="135">
        <f t="shared" si="21"/>
        <v>0</v>
      </c>
      <c r="AR35" s="135">
        <f t="shared" si="21"/>
        <v>0</v>
      </c>
      <c r="AS35" s="135">
        <f t="shared" si="21"/>
        <v>0</v>
      </c>
      <c r="AT35" s="135">
        <f t="shared" si="21"/>
        <v>0</v>
      </c>
      <c r="AU35" s="135">
        <f t="shared" si="21"/>
        <v>0</v>
      </c>
      <c r="AV35" s="135">
        <f t="shared" si="21"/>
        <v>0</v>
      </c>
      <c r="AW35" s="135">
        <f t="shared" si="21"/>
        <v>0</v>
      </c>
      <c r="AX35" s="135">
        <f t="shared" si="21"/>
        <v>0</v>
      </c>
      <c r="AY35" s="135">
        <f t="shared" si="21"/>
        <v>0</v>
      </c>
      <c r="AZ35" s="135">
        <f t="shared" si="21"/>
        <v>0</v>
      </c>
      <c r="BA35" s="135">
        <f t="shared" si="21"/>
        <v>0</v>
      </c>
      <c r="BB35" s="135">
        <f t="shared" si="21"/>
        <v>0</v>
      </c>
      <c r="BC35" s="135">
        <f t="shared" si="21"/>
        <v>0</v>
      </c>
      <c r="BD35" s="135">
        <f t="shared" si="21"/>
        <v>0</v>
      </c>
      <c r="BE35" s="135">
        <f t="shared" si="21"/>
        <v>0</v>
      </c>
      <c r="BF35" s="135">
        <f t="shared" si="21"/>
        <v>0</v>
      </c>
      <c r="BG35" s="135">
        <f t="shared" si="21"/>
        <v>0</v>
      </c>
      <c r="BH35" s="135">
        <f t="shared" si="21"/>
        <v>0</v>
      </c>
      <c r="BI35" s="135">
        <f t="shared" si="21"/>
        <v>0</v>
      </c>
      <c r="BJ35" s="135">
        <f t="shared" si="21"/>
        <v>0</v>
      </c>
      <c r="BK35" s="135">
        <f t="shared" si="21"/>
        <v>0</v>
      </c>
      <c r="BL35" s="135">
        <f t="shared" si="21"/>
        <v>0</v>
      </c>
      <c r="BM35" s="135">
        <f t="shared" si="21"/>
        <v>0</v>
      </c>
      <c r="BN35" s="135">
        <f t="shared" si="21"/>
        <v>0</v>
      </c>
      <c r="BO35" s="135">
        <f t="shared" si="21"/>
        <v>0</v>
      </c>
      <c r="BP35" s="135">
        <f t="shared" si="21"/>
        <v>0</v>
      </c>
      <c r="BQ35" s="135">
        <f t="shared" si="21"/>
        <v>0</v>
      </c>
      <c r="BR35" s="135">
        <f t="shared" si="21"/>
        <v>0</v>
      </c>
      <c r="BS35" s="135">
        <f t="shared" si="21"/>
        <v>0</v>
      </c>
      <c r="BT35" s="135">
        <f t="shared" si="21"/>
        <v>0</v>
      </c>
      <c r="BU35" s="135">
        <f t="shared" si="21"/>
        <v>0</v>
      </c>
      <c r="BV35" s="135">
        <f t="shared" si="21"/>
        <v>0</v>
      </c>
      <c r="BW35" s="135">
        <f t="shared" si="21"/>
        <v>0</v>
      </c>
      <c r="BX35" s="135">
        <f t="shared" si="21"/>
        <v>0</v>
      </c>
      <c r="BY35" s="135">
        <f t="shared" si="21"/>
        <v>0</v>
      </c>
      <c r="BZ35" s="135">
        <f t="shared" si="21"/>
        <v>0</v>
      </c>
      <c r="CA35" s="135">
        <f t="shared" si="21"/>
        <v>0</v>
      </c>
      <c r="CB35" s="135">
        <f t="shared" si="21"/>
        <v>0</v>
      </c>
      <c r="CC35" s="135">
        <f t="shared" si="21"/>
        <v>0</v>
      </c>
      <c r="CD35" s="135">
        <f t="shared" si="21"/>
        <v>0</v>
      </c>
      <c r="CE35" s="135">
        <f t="shared" si="21"/>
        <v>0</v>
      </c>
      <c r="CF35" s="135">
        <f t="shared" si="21"/>
        <v>0</v>
      </c>
      <c r="CG35" s="135">
        <f t="shared" si="21"/>
        <v>0</v>
      </c>
      <c r="CH35" s="135">
        <f t="shared" si="21"/>
        <v>0</v>
      </c>
      <c r="CI35" s="135">
        <f t="shared" si="21"/>
        <v>0</v>
      </c>
      <c r="CJ35" s="135">
        <f t="shared" si="21"/>
        <v>0</v>
      </c>
      <c r="CK35" s="135">
        <f t="shared" si="20"/>
        <v>0</v>
      </c>
      <c r="CL35" s="135">
        <f t="shared" si="20"/>
        <v>0</v>
      </c>
      <c r="CM35" s="135">
        <f t="shared" si="20"/>
        <v>0</v>
      </c>
      <c r="CN35" s="135">
        <f t="shared" si="20"/>
        <v>0</v>
      </c>
      <c r="CO35" s="135">
        <f t="shared" si="20"/>
        <v>0</v>
      </c>
      <c r="CP35" s="135">
        <f t="shared" si="20"/>
        <v>0</v>
      </c>
      <c r="CQ35" s="135">
        <f t="shared" si="20"/>
        <v>0</v>
      </c>
      <c r="CR35" s="135">
        <f t="shared" si="20"/>
        <v>0</v>
      </c>
      <c r="CS35" s="135">
        <f t="shared" si="20"/>
        <v>0</v>
      </c>
      <c r="CT35" s="135">
        <f t="shared" si="20"/>
        <v>0</v>
      </c>
      <c r="CU35" s="135">
        <f t="shared" si="20"/>
        <v>0</v>
      </c>
      <c r="CV35" s="135">
        <f t="shared" si="20"/>
        <v>0</v>
      </c>
      <c r="CW35" s="135">
        <f t="shared" si="20"/>
        <v>0</v>
      </c>
      <c r="CX35" s="135">
        <f t="shared" si="20"/>
        <v>0</v>
      </c>
      <c r="CY35" s="135">
        <f t="shared" si="20"/>
        <v>0</v>
      </c>
      <c r="CZ35" s="135">
        <f t="shared" si="20"/>
        <v>0</v>
      </c>
      <c r="DA35" s="135">
        <f t="shared" si="20"/>
        <v>0</v>
      </c>
      <c r="DB35" s="135">
        <f t="shared" si="20"/>
        <v>0</v>
      </c>
      <c r="DC35" s="135">
        <f t="shared" si="20"/>
        <v>0</v>
      </c>
      <c r="DD35" s="135">
        <f t="shared" si="20"/>
        <v>0</v>
      </c>
      <c r="DE35" s="135">
        <f t="shared" si="20"/>
        <v>0</v>
      </c>
      <c r="DF35" s="135">
        <f t="shared" si="20"/>
        <v>0</v>
      </c>
      <c r="DG35" s="135">
        <f t="shared" si="20"/>
        <v>0</v>
      </c>
      <c r="DH35" s="135">
        <f t="shared" si="20"/>
        <v>0</v>
      </c>
      <c r="DI35" s="135">
        <f t="shared" si="20"/>
        <v>0</v>
      </c>
      <c r="DJ35" s="135">
        <f t="shared" si="20"/>
        <v>0</v>
      </c>
      <c r="DK35" s="135">
        <f t="shared" si="20"/>
        <v>0</v>
      </c>
      <c r="DL35" s="135">
        <f t="shared" si="20"/>
        <v>0</v>
      </c>
      <c r="DM35" s="135">
        <f t="shared" si="20"/>
        <v>0</v>
      </c>
      <c r="DN35" s="135">
        <f t="shared" si="20"/>
        <v>0</v>
      </c>
      <c r="DO35" s="135">
        <f t="shared" si="20"/>
        <v>0</v>
      </c>
      <c r="DP35" s="135">
        <f t="shared" si="20"/>
        <v>0</v>
      </c>
      <c r="DQ35" s="135">
        <f t="shared" si="20"/>
        <v>0</v>
      </c>
      <c r="DR35" s="135">
        <f t="shared" si="20"/>
        <v>0</v>
      </c>
      <c r="DS35" s="135">
        <f t="shared" si="20"/>
        <v>0</v>
      </c>
      <c r="DT35" s="135">
        <f t="shared" si="20"/>
        <v>0</v>
      </c>
      <c r="DU35" s="135">
        <f t="shared" si="20"/>
        <v>0</v>
      </c>
      <c r="DV35" s="135">
        <f t="shared" si="20"/>
        <v>0</v>
      </c>
      <c r="DW35" s="135">
        <f t="shared" si="20"/>
        <v>0</v>
      </c>
      <c r="DX35" s="135">
        <f t="shared" si="20"/>
        <v>0</v>
      </c>
      <c r="DY35" s="135">
        <f t="shared" si="20"/>
        <v>0</v>
      </c>
      <c r="DZ35" s="135">
        <f t="shared" si="20"/>
        <v>0</v>
      </c>
      <c r="EA35" s="135">
        <f t="shared" si="20"/>
        <v>0</v>
      </c>
      <c r="EB35" s="135">
        <f t="shared" si="20"/>
        <v>0</v>
      </c>
      <c r="EC35" s="135">
        <f t="shared" si="20"/>
        <v>0</v>
      </c>
      <c r="ED35" s="135">
        <f t="shared" si="20"/>
        <v>0</v>
      </c>
      <c r="EE35" s="135">
        <f t="shared" si="20"/>
        <v>0</v>
      </c>
      <c r="EF35" s="135">
        <f t="shared" si="20"/>
        <v>0</v>
      </c>
      <c r="EG35" s="135">
        <f t="shared" si="20"/>
        <v>0</v>
      </c>
      <c r="EH35" s="135">
        <f t="shared" si="20"/>
        <v>0</v>
      </c>
      <c r="EI35" s="135">
        <f t="shared" si="20"/>
        <v>0</v>
      </c>
      <c r="EJ35" s="135">
        <f t="shared" si="20"/>
        <v>0</v>
      </c>
      <c r="EK35" s="135">
        <f t="shared" si="20"/>
        <v>0</v>
      </c>
      <c r="EL35" s="135">
        <f t="shared" si="20"/>
        <v>0</v>
      </c>
      <c r="EM35" s="27"/>
    </row>
    <row r="36" spans="1:143" ht="15" customHeight="1" x14ac:dyDescent="0.2">
      <c r="A36" s="123">
        <v>1</v>
      </c>
      <c r="B36" s="88">
        <f t="shared" si="14"/>
        <v>17</v>
      </c>
      <c r="C36" s="61" t="s">
        <v>161</v>
      </c>
      <c r="D36" s="241">
        <v>750</v>
      </c>
      <c r="E36" s="134">
        <f t="shared" si="19"/>
        <v>0.92666666666666664</v>
      </c>
      <c r="U36" s="27"/>
      <c r="W36" s="270">
        <v>695</v>
      </c>
      <c r="X36" s="135">
        <f t="shared" ref="X36:AM55" si="22">($D36*$E36)*(1+Rental_Increase)^(X$3-1)</f>
        <v>695</v>
      </c>
      <c r="Y36" s="135">
        <f t="shared" si="22"/>
        <v>695</v>
      </c>
      <c r="Z36" s="135">
        <f t="shared" si="22"/>
        <v>695</v>
      </c>
      <c r="AA36" s="135">
        <f t="shared" si="22"/>
        <v>695</v>
      </c>
      <c r="AB36" s="135">
        <f t="shared" si="22"/>
        <v>695</v>
      </c>
      <c r="AC36" s="135">
        <f t="shared" si="22"/>
        <v>695</v>
      </c>
      <c r="AD36" s="135">
        <f t="shared" si="22"/>
        <v>695</v>
      </c>
      <c r="AE36" s="135">
        <f t="shared" si="22"/>
        <v>695</v>
      </c>
      <c r="AF36" s="135">
        <f t="shared" si="22"/>
        <v>695</v>
      </c>
      <c r="AG36" s="135">
        <f t="shared" si="22"/>
        <v>695</v>
      </c>
      <c r="AH36" s="135">
        <f t="shared" si="22"/>
        <v>695</v>
      </c>
      <c r="AI36" s="135">
        <f t="shared" si="22"/>
        <v>708.9</v>
      </c>
      <c r="AJ36" s="135">
        <f t="shared" si="22"/>
        <v>708.9</v>
      </c>
      <c r="AK36" s="135">
        <f t="shared" si="22"/>
        <v>708.9</v>
      </c>
      <c r="AL36" s="135">
        <f t="shared" si="22"/>
        <v>708.9</v>
      </c>
      <c r="AM36" s="135">
        <f t="shared" si="22"/>
        <v>708.9</v>
      </c>
      <c r="AN36" s="135">
        <f t="shared" si="21"/>
        <v>708.9</v>
      </c>
      <c r="AO36" s="135">
        <f t="shared" si="21"/>
        <v>708.9</v>
      </c>
      <c r="AP36" s="135">
        <f t="shared" si="21"/>
        <v>708.9</v>
      </c>
      <c r="AQ36" s="135">
        <f t="shared" si="21"/>
        <v>708.9</v>
      </c>
      <c r="AR36" s="135">
        <f t="shared" si="21"/>
        <v>708.9</v>
      </c>
      <c r="AS36" s="135">
        <f t="shared" si="21"/>
        <v>708.9</v>
      </c>
      <c r="AT36" s="135">
        <f t="shared" si="21"/>
        <v>708.9</v>
      </c>
      <c r="AU36" s="135">
        <f t="shared" si="21"/>
        <v>723.07799999999997</v>
      </c>
      <c r="AV36" s="135">
        <f t="shared" si="21"/>
        <v>723.07799999999997</v>
      </c>
      <c r="AW36" s="135">
        <f t="shared" si="21"/>
        <v>723.07799999999997</v>
      </c>
      <c r="AX36" s="135">
        <f t="shared" si="21"/>
        <v>723.07799999999997</v>
      </c>
      <c r="AY36" s="135">
        <f t="shared" si="21"/>
        <v>723.07799999999997</v>
      </c>
      <c r="AZ36" s="135">
        <f t="shared" si="21"/>
        <v>723.07799999999997</v>
      </c>
      <c r="BA36" s="135">
        <f t="shared" si="21"/>
        <v>723.07799999999997</v>
      </c>
      <c r="BB36" s="135">
        <f t="shared" si="21"/>
        <v>723.07799999999997</v>
      </c>
      <c r="BC36" s="135">
        <f t="shared" si="21"/>
        <v>723.07799999999997</v>
      </c>
      <c r="BD36" s="135">
        <f t="shared" si="21"/>
        <v>723.07799999999997</v>
      </c>
      <c r="BE36" s="135">
        <f t="shared" si="21"/>
        <v>723.07799999999997</v>
      </c>
      <c r="BF36" s="135">
        <f t="shared" si="21"/>
        <v>723.07799999999997</v>
      </c>
      <c r="BG36" s="135">
        <f t="shared" si="21"/>
        <v>737.53955999999994</v>
      </c>
      <c r="BH36" s="135">
        <f t="shared" si="21"/>
        <v>737.53955999999994</v>
      </c>
      <c r="BI36" s="135">
        <f t="shared" si="21"/>
        <v>737.53955999999994</v>
      </c>
      <c r="BJ36" s="135">
        <f t="shared" si="21"/>
        <v>737.53955999999994</v>
      </c>
      <c r="BK36" s="135">
        <f t="shared" si="21"/>
        <v>737.53955999999994</v>
      </c>
      <c r="BL36" s="135">
        <f t="shared" si="21"/>
        <v>737.53955999999994</v>
      </c>
      <c r="BM36" s="135">
        <f t="shared" si="21"/>
        <v>737.53955999999994</v>
      </c>
      <c r="BN36" s="135">
        <f t="shared" si="21"/>
        <v>737.53955999999994</v>
      </c>
      <c r="BO36" s="135">
        <f t="shared" si="21"/>
        <v>737.53955999999994</v>
      </c>
      <c r="BP36" s="135">
        <f t="shared" si="21"/>
        <v>737.53955999999994</v>
      </c>
      <c r="BQ36" s="135">
        <f t="shared" si="21"/>
        <v>737.53955999999994</v>
      </c>
      <c r="BR36" s="135">
        <f t="shared" si="21"/>
        <v>737.53955999999994</v>
      </c>
      <c r="BS36" s="135">
        <f t="shared" si="21"/>
        <v>752.29035120000003</v>
      </c>
      <c r="BT36" s="135">
        <f t="shared" si="21"/>
        <v>752.29035120000003</v>
      </c>
      <c r="BU36" s="135">
        <f t="shared" si="21"/>
        <v>752.29035120000003</v>
      </c>
      <c r="BV36" s="135">
        <f t="shared" si="21"/>
        <v>752.29035120000003</v>
      </c>
      <c r="BW36" s="135">
        <f t="shared" si="21"/>
        <v>752.29035120000003</v>
      </c>
      <c r="BX36" s="135">
        <f t="shared" si="21"/>
        <v>752.29035120000003</v>
      </c>
      <c r="BY36" s="135">
        <f t="shared" si="21"/>
        <v>752.29035120000003</v>
      </c>
      <c r="BZ36" s="135">
        <f t="shared" si="21"/>
        <v>752.29035120000003</v>
      </c>
      <c r="CA36" s="135">
        <f t="shared" si="21"/>
        <v>752.29035120000003</v>
      </c>
      <c r="CB36" s="135">
        <f t="shared" si="21"/>
        <v>752.29035120000003</v>
      </c>
      <c r="CC36" s="135">
        <f t="shared" si="21"/>
        <v>752.29035120000003</v>
      </c>
      <c r="CD36" s="135">
        <f t="shared" si="21"/>
        <v>752.29035120000003</v>
      </c>
      <c r="CE36" s="135">
        <f t="shared" si="21"/>
        <v>767.33615822399997</v>
      </c>
      <c r="CF36" s="135">
        <f t="shared" si="21"/>
        <v>767.33615822399997</v>
      </c>
      <c r="CG36" s="135">
        <f t="shared" si="21"/>
        <v>767.33615822399997</v>
      </c>
      <c r="CH36" s="135">
        <f t="shared" si="21"/>
        <v>767.33615822399997</v>
      </c>
      <c r="CI36" s="135">
        <f t="shared" si="21"/>
        <v>767.33615822399997</v>
      </c>
      <c r="CJ36" s="135">
        <f t="shared" si="21"/>
        <v>767.33615822399997</v>
      </c>
      <c r="CK36" s="135">
        <f t="shared" si="20"/>
        <v>767.33615822399997</v>
      </c>
      <c r="CL36" s="135">
        <f t="shared" si="20"/>
        <v>767.33615822399997</v>
      </c>
      <c r="CM36" s="135">
        <f t="shared" si="20"/>
        <v>767.33615822399997</v>
      </c>
      <c r="CN36" s="135">
        <f t="shared" si="20"/>
        <v>767.33615822399997</v>
      </c>
      <c r="CO36" s="135">
        <f t="shared" si="20"/>
        <v>767.33615822399997</v>
      </c>
      <c r="CP36" s="135">
        <f t="shared" si="20"/>
        <v>767.33615822399997</v>
      </c>
      <c r="CQ36" s="135">
        <f t="shared" si="20"/>
        <v>782.68288138848004</v>
      </c>
      <c r="CR36" s="135">
        <f t="shared" si="20"/>
        <v>782.68288138848004</v>
      </c>
      <c r="CS36" s="135">
        <f t="shared" si="20"/>
        <v>782.68288138848004</v>
      </c>
      <c r="CT36" s="135">
        <f t="shared" si="20"/>
        <v>782.68288138848004</v>
      </c>
      <c r="CU36" s="135">
        <f t="shared" si="20"/>
        <v>782.68288138848004</v>
      </c>
      <c r="CV36" s="135">
        <f t="shared" si="20"/>
        <v>782.68288138848004</v>
      </c>
      <c r="CW36" s="135">
        <f t="shared" si="20"/>
        <v>782.68288138848004</v>
      </c>
      <c r="CX36" s="135">
        <f t="shared" si="20"/>
        <v>782.68288138848004</v>
      </c>
      <c r="CY36" s="135">
        <f t="shared" si="20"/>
        <v>782.68288138848004</v>
      </c>
      <c r="CZ36" s="135">
        <f t="shared" si="20"/>
        <v>782.68288138848004</v>
      </c>
      <c r="DA36" s="135">
        <f t="shared" si="20"/>
        <v>782.68288138848004</v>
      </c>
      <c r="DB36" s="135">
        <f t="shared" si="20"/>
        <v>782.68288138848004</v>
      </c>
      <c r="DC36" s="135">
        <f t="shared" si="20"/>
        <v>798.3365390162495</v>
      </c>
      <c r="DD36" s="135">
        <f t="shared" si="20"/>
        <v>798.3365390162495</v>
      </c>
      <c r="DE36" s="135">
        <f t="shared" si="20"/>
        <v>798.3365390162495</v>
      </c>
      <c r="DF36" s="135">
        <f t="shared" si="20"/>
        <v>798.3365390162495</v>
      </c>
      <c r="DG36" s="135">
        <f t="shared" si="20"/>
        <v>798.3365390162495</v>
      </c>
      <c r="DH36" s="135">
        <f t="shared" si="20"/>
        <v>798.3365390162495</v>
      </c>
      <c r="DI36" s="135">
        <f t="shared" si="20"/>
        <v>798.3365390162495</v>
      </c>
      <c r="DJ36" s="135">
        <f t="shared" si="20"/>
        <v>798.3365390162495</v>
      </c>
      <c r="DK36" s="135">
        <f t="shared" si="20"/>
        <v>798.3365390162495</v>
      </c>
      <c r="DL36" s="135">
        <f t="shared" si="20"/>
        <v>798.3365390162495</v>
      </c>
      <c r="DM36" s="135">
        <f t="shared" si="20"/>
        <v>798.3365390162495</v>
      </c>
      <c r="DN36" s="135">
        <f t="shared" si="20"/>
        <v>798.3365390162495</v>
      </c>
      <c r="DO36" s="135">
        <f t="shared" si="20"/>
        <v>814.30326979657457</v>
      </c>
      <c r="DP36" s="135">
        <f t="shared" si="20"/>
        <v>814.30326979657457</v>
      </c>
      <c r="DQ36" s="135">
        <f t="shared" si="20"/>
        <v>814.30326979657457</v>
      </c>
      <c r="DR36" s="135">
        <f t="shared" si="20"/>
        <v>814.30326979657457</v>
      </c>
      <c r="DS36" s="135">
        <f t="shared" si="20"/>
        <v>814.30326979657457</v>
      </c>
      <c r="DT36" s="135">
        <f t="shared" si="20"/>
        <v>814.30326979657457</v>
      </c>
      <c r="DU36" s="135">
        <f t="shared" si="20"/>
        <v>814.30326979657457</v>
      </c>
      <c r="DV36" s="135">
        <f t="shared" si="20"/>
        <v>814.30326979657457</v>
      </c>
      <c r="DW36" s="135">
        <f t="shared" ref="DW36:EL36" si="23">($D36*$E36)*(1+Rental_Increase)^(DW$3-1)</f>
        <v>814.30326979657457</v>
      </c>
      <c r="DX36" s="135">
        <f t="shared" si="23"/>
        <v>814.30326979657457</v>
      </c>
      <c r="DY36" s="135">
        <f t="shared" si="23"/>
        <v>814.30326979657457</v>
      </c>
      <c r="DZ36" s="135">
        <f t="shared" si="23"/>
        <v>814.30326979657457</v>
      </c>
      <c r="EA36" s="135">
        <f t="shared" si="23"/>
        <v>830.58933519250604</v>
      </c>
      <c r="EB36" s="135">
        <f t="shared" si="23"/>
        <v>830.58933519250604</v>
      </c>
      <c r="EC36" s="135">
        <f t="shared" si="23"/>
        <v>830.58933519250604</v>
      </c>
      <c r="ED36" s="135">
        <f t="shared" si="23"/>
        <v>830.58933519250604</v>
      </c>
      <c r="EE36" s="135">
        <f t="shared" si="23"/>
        <v>830.58933519250604</v>
      </c>
      <c r="EF36" s="135">
        <f t="shared" si="23"/>
        <v>830.58933519250604</v>
      </c>
      <c r="EG36" s="135">
        <f t="shared" si="23"/>
        <v>830.58933519250604</v>
      </c>
      <c r="EH36" s="135">
        <f t="shared" si="23"/>
        <v>830.58933519250604</v>
      </c>
      <c r="EI36" s="135">
        <f t="shared" si="23"/>
        <v>830.58933519250604</v>
      </c>
      <c r="EJ36" s="135">
        <f t="shared" si="23"/>
        <v>830.58933519250604</v>
      </c>
      <c r="EK36" s="135">
        <f t="shared" si="23"/>
        <v>830.58933519250604</v>
      </c>
      <c r="EL36" s="135">
        <f t="shared" si="23"/>
        <v>830.58933519250604</v>
      </c>
      <c r="EM36" s="27"/>
    </row>
    <row r="37" spans="1:143" ht="15" customHeight="1" x14ac:dyDescent="0.2">
      <c r="A37" s="123">
        <v>1</v>
      </c>
      <c r="B37" s="88">
        <f t="shared" si="14"/>
        <v>18</v>
      </c>
      <c r="C37" s="61" t="s">
        <v>161</v>
      </c>
      <c r="D37" s="241">
        <v>750</v>
      </c>
      <c r="E37" s="134">
        <f t="shared" si="19"/>
        <v>1.3333333333333333</v>
      </c>
      <c r="U37" s="27"/>
      <c r="W37" s="270">
        <v>1000</v>
      </c>
      <c r="X37" s="135">
        <f t="shared" si="22"/>
        <v>1000</v>
      </c>
      <c r="Y37" s="135">
        <f t="shared" ref="Y37:CJ40" si="24">($D37*$E37)*(1+Rental_Increase)^(Y$3-1)</f>
        <v>1000</v>
      </c>
      <c r="Z37" s="135">
        <f t="shared" si="24"/>
        <v>1000</v>
      </c>
      <c r="AA37" s="135">
        <f t="shared" si="24"/>
        <v>1000</v>
      </c>
      <c r="AB37" s="135">
        <f t="shared" si="24"/>
        <v>1000</v>
      </c>
      <c r="AC37" s="135">
        <f t="shared" si="24"/>
        <v>1000</v>
      </c>
      <c r="AD37" s="135">
        <f t="shared" si="24"/>
        <v>1000</v>
      </c>
      <c r="AE37" s="135">
        <f t="shared" si="24"/>
        <v>1000</v>
      </c>
      <c r="AF37" s="135">
        <f t="shared" si="24"/>
        <v>1000</v>
      </c>
      <c r="AG37" s="135">
        <f t="shared" si="24"/>
        <v>1000</v>
      </c>
      <c r="AH37" s="135">
        <f t="shared" si="24"/>
        <v>1000</v>
      </c>
      <c r="AI37" s="135">
        <f t="shared" si="24"/>
        <v>1020</v>
      </c>
      <c r="AJ37" s="135">
        <f t="shared" si="24"/>
        <v>1020</v>
      </c>
      <c r="AK37" s="135">
        <f t="shared" si="24"/>
        <v>1020</v>
      </c>
      <c r="AL37" s="135">
        <f t="shared" si="24"/>
        <v>1020</v>
      </c>
      <c r="AM37" s="135">
        <f t="shared" si="24"/>
        <v>1020</v>
      </c>
      <c r="AN37" s="135">
        <f t="shared" si="24"/>
        <v>1020</v>
      </c>
      <c r="AO37" s="135">
        <f t="shared" si="24"/>
        <v>1020</v>
      </c>
      <c r="AP37" s="135">
        <f t="shared" si="24"/>
        <v>1020</v>
      </c>
      <c r="AQ37" s="135">
        <f t="shared" si="24"/>
        <v>1020</v>
      </c>
      <c r="AR37" s="135">
        <f t="shared" si="24"/>
        <v>1020</v>
      </c>
      <c r="AS37" s="135">
        <f t="shared" si="24"/>
        <v>1020</v>
      </c>
      <c r="AT37" s="135">
        <f t="shared" si="24"/>
        <v>1020</v>
      </c>
      <c r="AU37" s="135">
        <f t="shared" si="24"/>
        <v>1040.4000000000001</v>
      </c>
      <c r="AV37" s="135">
        <f t="shared" si="24"/>
        <v>1040.4000000000001</v>
      </c>
      <c r="AW37" s="135">
        <f t="shared" si="24"/>
        <v>1040.4000000000001</v>
      </c>
      <c r="AX37" s="135">
        <f t="shared" si="24"/>
        <v>1040.4000000000001</v>
      </c>
      <c r="AY37" s="135">
        <f t="shared" si="24"/>
        <v>1040.4000000000001</v>
      </c>
      <c r="AZ37" s="135">
        <f t="shared" si="24"/>
        <v>1040.4000000000001</v>
      </c>
      <c r="BA37" s="135">
        <f t="shared" si="24"/>
        <v>1040.4000000000001</v>
      </c>
      <c r="BB37" s="135">
        <f t="shared" si="24"/>
        <v>1040.4000000000001</v>
      </c>
      <c r="BC37" s="135">
        <f t="shared" si="24"/>
        <v>1040.4000000000001</v>
      </c>
      <c r="BD37" s="135">
        <f t="shared" si="24"/>
        <v>1040.4000000000001</v>
      </c>
      <c r="BE37" s="135">
        <f t="shared" si="24"/>
        <v>1040.4000000000001</v>
      </c>
      <c r="BF37" s="135">
        <f t="shared" si="24"/>
        <v>1040.4000000000001</v>
      </c>
      <c r="BG37" s="135">
        <f t="shared" si="24"/>
        <v>1061.2079999999999</v>
      </c>
      <c r="BH37" s="135">
        <f t="shared" si="24"/>
        <v>1061.2079999999999</v>
      </c>
      <c r="BI37" s="135">
        <f t="shared" si="24"/>
        <v>1061.2079999999999</v>
      </c>
      <c r="BJ37" s="135">
        <f t="shared" si="24"/>
        <v>1061.2079999999999</v>
      </c>
      <c r="BK37" s="135">
        <f t="shared" si="24"/>
        <v>1061.2079999999999</v>
      </c>
      <c r="BL37" s="135">
        <f t="shared" si="24"/>
        <v>1061.2079999999999</v>
      </c>
      <c r="BM37" s="135">
        <f t="shared" si="24"/>
        <v>1061.2079999999999</v>
      </c>
      <c r="BN37" s="135">
        <f t="shared" si="24"/>
        <v>1061.2079999999999</v>
      </c>
      <c r="BO37" s="135">
        <f t="shared" si="24"/>
        <v>1061.2079999999999</v>
      </c>
      <c r="BP37" s="135">
        <f t="shared" si="24"/>
        <v>1061.2079999999999</v>
      </c>
      <c r="BQ37" s="135">
        <f t="shared" si="24"/>
        <v>1061.2079999999999</v>
      </c>
      <c r="BR37" s="135">
        <f t="shared" si="24"/>
        <v>1061.2079999999999</v>
      </c>
      <c r="BS37" s="135">
        <f t="shared" si="24"/>
        <v>1082.4321600000001</v>
      </c>
      <c r="BT37" s="135">
        <f t="shared" si="24"/>
        <v>1082.4321600000001</v>
      </c>
      <c r="BU37" s="135">
        <f t="shared" si="24"/>
        <v>1082.4321600000001</v>
      </c>
      <c r="BV37" s="135">
        <f t="shared" si="24"/>
        <v>1082.4321600000001</v>
      </c>
      <c r="BW37" s="135">
        <f t="shared" si="24"/>
        <v>1082.4321600000001</v>
      </c>
      <c r="BX37" s="135">
        <f t="shared" si="24"/>
        <v>1082.4321600000001</v>
      </c>
      <c r="BY37" s="135">
        <f t="shared" si="24"/>
        <v>1082.4321600000001</v>
      </c>
      <c r="BZ37" s="135">
        <f t="shared" si="24"/>
        <v>1082.4321600000001</v>
      </c>
      <c r="CA37" s="135">
        <f t="shared" si="24"/>
        <v>1082.4321600000001</v>
      </c>
      <c r="CB37" s="135">
        <f t="shared" si="24"/>
        <v>1082.4321600000001</v>
      </c>
      <c r="CC37" s="135">
        <f t="shared" si="24"/>
        <v>1082.4321600000001</v>
      </c>
      <c r="CD37" s="135">
        <f t="shared" si="24"/>
        <v>1082.4321600000001</v>
      </c>
      <c r="CE37" s="135">
        <f t="shared" si="24"/>
        <v>1104.0808032</v>
      </c>
      <c r="CF37" s="135">
        <f t="shared" si="24"/>
        <v>1104.0808032</v>
      </c>
      <c r="CG37" s="135">
        <f t="shared" si="24"/>
        <v>1104.0808032</v>
      </c>
      <c r="CH37" s="135">
        <f t="shared" si="24"/>
        <v>1104.0808032</v>
      </c>
      <c r="CI37" s="135">
        <f t="shared" si="24"/>
        <v>1104.0808032</v>
      </c>
      <c r="CJ37" s="135">
        <f t="shared" si="24"/>
        <v>1104.0808032</v>
      </c>
      <c r="CK37" s="135">
        <f t="shared" ref="CK37:EL39" si="25">($D37*$E37)*(1+Rental_Increase)^(CK$3-1)</f>
        <v>1104.0808032</v>
      </c>
      <c r="CL37" s="135">
        <f t="shared" si="25"/>
        <v>1104.0808032</v>
      </c>
      <c r="CM37" s="135">
        <f t="shared" si="25"/>
        <v>1104.0808032</v>
      </c>
      <c r="CN37" s="135">
        <f t="shared" si="25"/>
        <v>1104.0808032</v>
      </c>
      <c r="CO37" s="135">
        <f t="shared" si="25"/>
        <v>1104.0808032</v>
      </c>
      <c r="CP37" s="135">
        <f t="shared" si="25"/>
        <v>1104.0808032</v>
      </c>
      <c r="CQ37" s="135">
        <f t="shared" si="25"/>
        <v>1126.1624192640002</v>
      </c>
      <c r="CR37" s="135">
        <f t="shared" si="25"/>
        <v>1126.1624192640002</v>
      </c>
      <c r="CS37" s="135">
        <f t="shared" si="25"/>
        <v>1126.1624192640002</v>
      </c>
      <c r="CT37" s="135">
        <f t="shared" si="25"/>
        <v>1126.1624192640002</v>
      </c>
      <c r="CU37" s="135">
        <f t="shared" si="25"/>
        <v>1126.1624192640002</v>
      </c>
      <c r="CV37" s="135">
        <f t="shared" si="25"/>
        <v>1126.1624192640002</v>
      </c>
      <c r="CW37" s="135">
        <f t="shared" si="25"/>
        <v>1126.1624192640002</v>
      </c>
      <c r="CX37" s="135">
        <f t="shared" si="25"/>
        <v>1126.1624192640002</v>
      </c>
      <c r="CY37" s="135">
        <f t="shared" si="25"/>
        <v>1126.1624192640002</v>
      </c>
      <c r="CZ37" s="135">
        <f t="shared" si="25"/>
        <v>1126.1624192640002</v>
      </c>
      <c r="DA37" s="135">
        <f t="shared" si="25"/>
        <v>1126.1624192640002</v>
      </c>
      <c r="DB37" s="135">
        <f t="shared" si="25"/>
        <v>1126.1624192640002</v>
      </c>
      <c r="DC37" s="135">
        <f t="shared" si="25"/>
        <v>1148.6856676492798</v>
      </c>
      <c r="DD37" s="135">
        <f t="shared" si="25"/>
        <v>1148.6856676492798</v>
      </c>
      <c r="DE37" s="135">
        <f t="shared" si="25"/>
        <v>1148.6856676492798</v>
      </c>
      <c r="DF37" s="135">
        <f t="shared" si="25"/>
        <v>1148.6856676492798</v>
      </c>
      <c r="DG37" s="135">
        <f t="shared" si="25"/>
        <v>1148.6856676492798</v>
      </c>
      <c r="DH37" s="135">
        <f t="shared" si="25"/>
        <v>1148.6856676492798</v>
      </c>
      <c r="DI37" s="135">
        <f t="shared" si="25"/>
        <v>1148.6856676492798</v>
      </c>
      <c r="DJ37" s="135">
        <f t="shared" si="25"/>
        <v>1148.6856676492798</v>
      </c>
      <c r="DK37" s="135">
        <f t="shared" si="25"/>
        <v>1148.6856676492798</v>
      </c>
      <c r="DL37" s="135">
        <f t="shared" si="25"/>
        <v>1148.6856676492798</v>
      </c>
      <c r="DM37" s="135">
        <f t="shared" si="25"/>
        <v>1148.6856676492798</v>
      </c>
      <c r="DN37" s="135">
        <f t="shared" si="25"/>
        <v>1148.6856676492798</v>
      </c>
      <c r="DO37" s="135">
        <f t="shared" si="25"/>
        <v>1171.6593810022655</v>
      </c>
      <c r="DP37" s="135">
        <f t="shared" si="25"/>
        <v>1171.6593810022655</v>
      </c>
      <c r="DQ37" s="135">
        <f t="shared" si="25"/>
        <v>1171.6593810022655</v>
      </c>
      <c r="DR37" s="135">
        <f t="shared" si="25"/>
        <v>1171.6593810022655</v>
      </c>
      <c r="DS37" s="135">
        <f t="shared" si="25"/>
        <v>1171.6593810022655</v>
      </c>
      <c r="DT37" s="135">
        <f t="shared" si="25"/>
        <v>1171.6593810022655</v>
      </c>
      <c r="DU37" s="135">
        <f t="shared" si="25"/>
        <v>1171.6593810022655</v>
      </c>
      <c r="DV37" s="135">
        <f t="shared" si="25"/>
        <v>1171.6593810022655</v>
      </c>
      <c r="DW37" s="135">
        <f t="shared" si="25"/>
        <v>1171.6593810022655</v>
      </c>
      <c r="DX37" s="135">
        <f t="shared" si="25"/>
        <v>1171.6593810022655</v>
      </c>
      <c r="DY37" s="135">
        <f t="shared" si="25"/>
        <v>1171.6593810022655</v>
      </c>
      <c r="DZ37" s="135">
        <f t="shared" si="25"/>
        <v>1171.6593810022655</v>
      </c>
      <c r="EA37" s="135">
        <f t="shared" si="25"/>
        <v>1195.0925686223109</v>
      </c>
      <c r="EB37" s="135">
        <f t="shared" si="25"/>
        <v>1195.0925686223109</v>
      </c>
      <c r="EC37" s="135">
        <f t="shared" si="25"/>
        <v>1195.0925686223109</v>
      </c>
      <c r="ED37" s="135">
        <f t="shared" si="25"/>
        <v>1195.0925686223109</v>
      </c>
      <c r="EE37" s="135">
        <f t="shared" si="25"/>
        <v>1195.0925686223109</v>
      </c>
      <c r="EF37" s="135">
        <f t="shared" si="25"/>
        <v>1195.0925686223109</v>
      </c>
      <c r="EG37" s="135">
        <f t="shared" si="25"/>
        <v>1195.0925686223109</v>
      </c>
      <c r="EH37" s="135">
        <f t="shared" si="25"/>
        <v>1195.0925686223109</v>
      </c>
      <c r="EI37" s="135">
        <f t="shared" si="25"/>
        <v>1195.0925686223109</v>
      </c>
      <c r="EJ37" s="135">
        <f t="shared" si="25"/>
        <v>1195.0925686223109</v>
      </c>
      <c r="EK37" s="135">
        <f t="shared" si="25"/>
        <v>1195.0925686223109</v>
      </c>
      <c r="EL37" s="135">
        <f t="shared" si="25"/>
        <v>1195.0925686223109</v>
      </c>
      <c r="EM37" s="27"/>
    </row>
    <row r="38" spans="1:143" ht="15" customHeight="1" x14ac:dyDescent="0.2">
      <c r="A38" s="123">
        <v>1</v>
      </c>
      <c r="B38" s="88">
        <f t="shared" si="14"/>
        <v>19</v>
      </c>
      <c r="C38" s="61" t="s">
        <v>161</v>
      </c>
      <c r="D38" s="241">
        <v>750</v>
      </c>
      <c r="E38" s="134">
        <f t="shared" si="19"/>
        <v>0.92666666666666664</v>
      </c>
      <c r="U38" s="27"/>
      <c r="W38" s="270">
        <v>695</v>
      </c>
      <c r="X38" s="135">
        <f t="shared" si="22"/>
        <v>695</v>
      </c>
      <c r="Y38" s="135">
        <f t="shared" si="24"/>
        <v>695</v>
      </c>
      <c r="Z38" s="135">
        <f t="shared" si="24"/>
        <v>695</v>
      </c>
      <c r="AA38" s="135">
        <f t="shared" si="24"/>
        <v>695</v>
      </c>
      <c r="AB38" s="135">
        <f t="shared" si="24"/>
        <v>695</v>
      </c>
      <c r="AC38" s="135">
        <f t="shared" si="24"/>
        <v>695</v>
      </c>
      <c r="AD38" s="135">
        <f t="shared" si="24"/>
        <v>695</v>
      </c>
      <c r="AE38" s="135">
        <f t="shared" si="24"/>
        <v>695</v>
      </c>
      <c r="AF38" s="135">
        <f t="shared" si="24"/>
        <v>695</v>
      </c>
      <c r="AG38" s="135">
        <f t="shared" si="24"/>
        <v>695</v>
      </c>
      <c r="AH38" s="135">
        <f t="shared" si="24"/>
        <v>695</v>
      </c>
      <c r="AI38" s="135">
        <f t="shared" si="24"/>
        <v>708.9</v>
      </c>
      <c r="AJ38" s="135">
        <f t="shared" si="24"/>
        <v>708.9</v>
      </c>
      <c r="AK38" s="135">
        <f t="shared" si="24"/>
        <v>708.9</v>
      </c>
      <c r="AL38" s="135">
        <f t="shared" si="24"/>
        <v>708.9</v>
      </c>
      <c r="AM38" s="135">
        <f t="shared" si="24"/>
        <v>708.9</v>
      </c>
      <c r="AN38" s="135">
        <f t="shared" si="24"/>
        <v>708.9</v>
      </c>
      <c r="AO38" s="135">
        <f t="shared" si="24"/>
        <v>708.9</v>
      </c>
      <c r="AP38" s="135">
        <f t="shared" si="24"/>
        <v>708.9</v>
      </c>
      <c r="AQ38" s="135">
        <f t="shared" si="24"/>
        <v>708.9</v>
      </c>
      <c r="AR38" s="135">
        <f t="shared" si="24"/>
        <v>708.9</v>
      </c>
      <c r="AS38" s="135">
        <f t="shared" si="24"/>
        <v>708.9</v>
      </c>
      <c r="AT38" s="135">
        <f t="shared" si="24"/>
        <v>708.9</v>
      </c>
      <c r="AU38" s="135">
        <f t="shared" si="24"/>
        <v>723.07799999999997</v>
      </c>
      <c r="AV38" s="135">
        <f t="shared" si="24"/>
        <v>723.07799999999997</v>
      </c>
      <c r="AW38" s="135">
        <f t="shared" si="24"/>
        <v>723.07799999999997</v>
      </c>
      <c r="AX38" s="135">
        <f t="shared" si="24"/>
        <v>723.07799999999997</v>
      </c>
      <c r="AY38" s="135">
        <f t="shared" si="24"/>
        <v>723.07799999999997</v>
      </c>
      <c r="AZ38" s="135">
        <f t="shared" si="24"/>
        <v>723.07799999999997</v>
      </c>
      <c r="BA38" s="135">
        <f t="shared" si="24"/>
        <v>723.07799999999997</v>
      </c>
      <c r="BB38" s="135">
        <f t="shared" si="24"/>
        <v>723.07799999999997</v>
      </c>
      <c r="BC38" s="135">
        <f t="shared" si="24"/>
        <v>723.07799999999997</v>
      </c>
      <c r="BD38" s="135">
        <f t="shared" si="24"/>
        <v>723.07799999999997</v>
      </c>
      <c r="BE38" s="135">
        <f t="shared" si="24"/>
        <v>723.07799999999997</v>
      </c>
      <c r="BF38" s="135">
        <f t="shared" si="24"/>
        <v>723.07799999999997</v>
      </c>
      <c r="BG38" s="135">
        <f t="shared" si="24"/>
        <v>737.53955999999994</v>
      </c>
      <c r="BH38" s="135">
        <f t="shared" si="24"/>
        <v>737.53955999999994</v>
      </c>
      <c r="BI38" s="135">
        <f t="shared" si="24"/>
        <v>737.53955999999994</v>
      </c>
      <c r="BJ38" s="135">
        <f t="shared" si="24"/>
        <v>737.53955999999994</v>
      </c>
      <c r="BK38" s="135">
        <f t="shared" si="24"/>
        <v>737.53955999999994</v>
      </c>
      <c r="BL38" s="135">
        <f t="shared" si="24"/>
        <v>737.53955999999994</v>
      </c>
      <c r="BM38" s="135">
        <f t="shared" si="24"/>
        <v>737.53955999999994</v>
      </c>
      <c r="BN38" s="135">
        <f t="shared" si="24"/>
        <v>737.53955999999994</v>
      </c>
      <c r="BO38" s="135">
        <f t="shared" si="24"/>
        <v>737.53955999999994</v>
      </c>
      <c r="BP38" s="135">
        <f t="shared" si="24"/>
        <v>737.53955999999994</v>
      </c>
      <c r="BQ38" s="135">
        <f t="shared" si="24"/>
        <v>737.53955999999994</v>
      </c>
      <c r="BR38" s="135">
        <f t="shared" si="24"/>
        <v>737.53955999999994</v>
      </c>
      <c r="BS38" s="135">
        <f t="shared" si="24"/>
        <v>752.29035120000003</v>
      </c>
      <c r="BT38" s="135">
        <f t="shared" si="24"/>
        <v>752.29035120000003</v>
      </c>
      <c r="BU38" s="135">
        <f t="shared" si="24"/>
        <v>752.29035120000003</v>
      </c>
      <c r="BV38" s="135">
        <f t="shared" si="24"/>
        <v>752.29035120000003</v>
      </c>
      <c r="BW38" s="135">
        <f t="shared" si="24"/>
        <v>752.29035120000003</v>
      </c>
      <c r="BX38" s="135">
        <f t="shared" si="24"/>
        <v>752.29035120000003</v>
      </c>
      <c r="BY38" s="135">
        <f t="shared" si="24"/>
        <v>752.29035120000003</v>
      </c>
      <c r="BZ38" s="135">
        <f t="shared" si="24"/>
        <v>752.29035120000003</v>
      </c>
      <c r="CA38" s="135">
        <f t="shared" si="24"/>
        <v>752.29035120000003</v>
      </c>
      <c r="CB38" s="135">
        <f t="shared" si="24"/>
        <v>752.29035120000003</v>
      </c>
      <c r="CC38" s="135">
        <f t="shared" si="24"/>
        <v>752.29035120000003</v>
      </c>
      <c r="CD38" s="135">
        <f t="shared" si="24"/>
        <v>752.29035120000003</v>
      </c>
      <c r="CE38" s="135">
        <f t="shared" si="24"/>
        <v>767.33615822399997</v>
      </c>
      <c r="CF38" s="135">
        <f t="shared" si="24"/>
        <v>767.33615822399997</v>
      </c>
      <c r="CG38" s="135">
        <f t="shared" si="24"/>
        <v>767.33615822399997</v>
      </c>
      <c r="CH38" s="135">
        <f t="shared" si="24"/>
        <v>767.33615822399997</v>
      </c>
      <c r="CI38" s="135">
        <f t="shared" si="24"/>
        <v>767.33615822399997</v>
      </c>
      <c r="CJ38" s="135">
        <f t="shared" si="24"/>
        <v>767.33615822399997</v>
      </c>
      <c r="CK38" s="135">
        <f t="shared" si="25"/>
        <v>767.33615822399997</v>
      </c>
      <c r="CL38" s="135">
        <f t="shared" si="25"/>
        <v>767.33615822399997</v>
      </c>
      <c r="CM38" s="135">
        <f t="shared" si="25"/>
        <v>767.33615822399997</v>
      </c>
      <c r="CN38" s="135">
        <f t="shared" si="25"/>
        <v>767.33615822399997</v>
      </c>
      <c r="CO38" s="135">
        <f t="shared" si="25"/>
        <v>767.33615822399997</v>
      </c>
      <c r="CP38" s="135">
        <f t="shared" si="25"/>
        <v>767.33615822399997</v>
      </c>
      <c r="CQ38" s="135">
        <f t="shared" si="25"/>
        <v>782.68288138848004</v>
      </c>
      <c r="CR38" s="135">
        <f t="shared" si="25"/>
        <v>782.68288138848004</v>
      </c>
      <c r="CS38" s="135">
        <f t="shared" si="25"/>
        <v>782.68288138848004</v>
      </c>
      <c r="CT38" s="135">
        <f t="shared" si="25"/>
        <v>782.68288138848004</v>
      </c>
      <c r="CU38" s="135">
        <f t="shared" si="25"/>
        <v>782.68288138848004</v>
      </c>
      <c r="CV38" s="135">
        <f t="shared" si="25"/>
        <v>782.68288138848004</v>
      </c>
      <c r="CW38" s="135">
        <f t="shared" si="25"/>
        <v>782.68288138848004</v>
      </c>
      <c r="CX38" s="135">
        <f t="shared" si="25"/>
        <v>782.68288138848004</v>
      </c>
      <c r="CY38" s="135">
        <f t="shared" si="25"/>
        <v>782.68288138848004</v>
      </c>
      <c r="CZ38" s="135">
        <f t="shared" si="25"/>
        <v>782.68288138848004</v>
      </c>
      <c r="DA38" s="135">
        <f t="shared" si="25"/>
        <v>782.68288138848004</v>
      </c>
      <c r="DB38" s="135">
        <f t="shared" si="25"/>
        <v>782.68288138848004</v>
      </c>
      <c r="DC38" s="135">
        <f t="shared" si="25"/>
        <v>798.3365390162495</v>
      </c>
      <c r="DD38" s="135">
        <f t="shared" si="25"/>
        <v>798.3365390162495</v>
      </c>
      <c r="DE38" s="135">
        <f t="shared" si="25"/>
        <v>798.3365390162495</v>
      </c>
      <c r="DF38" s="135">
        <f t="shared" si="25"/>
        <v>798.3365390162495</v>
      </c>
      <c r="DG38" s="135">
        <f t="shared" si="25"/>
        <v>798.3365390162495</v>
      </c>
      <c r="DH38" s="135">
        <f t="shared" si="25"/>
        <v>798.3365390162495</v>
      </c>
      <c r="DI38" s="135">
        <f t="shared" si="25"/>
        <v>798.3365390162495</v>
      </c>
      <c r="DJ38" s="135">
        <f t="shared" si="25"/>
        <v>798.3365390162495</v>
      </c>
      <c r="DK38" s="135">
        <f t="shared" si="25"/>
        <v>798.3365390162495</v>
      </c>
      <c r="DL38" s="135">
        <f t="shared" si="25"/>
        <v>798.3365390162495</v>
      </c>
      <c r="DM38" s="135">
        <f t="shared" si="25"/>
        <v>798.3365390162495</v>
      </c>
      <c r="DN38" s="135">
        <f t="shared" si="25"/>
        <v>798.3365390162495</v>
      </c>
      <c r="DO38" s="135">
        <f t="shared" si="25"/>
        <v>814.30326979657457</v>
      </c>
      <c r="DP38" s="135">
        <f t="shared" si="25"/>
        <v>814.30326979657457</v>
      </c>
      <c r="DQ38" s="135">
        <f t="shared" si="25"/>
        <v>814.30326979657457</v>
      </c>
      <c r="DR38" s="135">
        <f t="shared" si="25"/>
        <v>814.30326979657457</v>
      </c>
      <c r="DS38" s="135">
        <f t="shared" si="25"/>
        <v>814.30326979657457</v>
      </c>
      <c r="DT38" s="135">
        <f t="shared" si="25"/>
        <v>814.30326979657457</v>
      </c>
      <c r="DU38" s="135">
        <f t="shared" si="25"/>
        <v>814.30326979657457</v>
      </c>
      <c r="DV38" s="135">
        <f t="shared" si="25"/>
        <v>814.30326979657457</v>
      </c>
      <c r="DW38" s="135">
        <f t="shared" si="25"/>
        <v>814.30326979657457</v>
      </c>
      <c r="DX38" s="135">
        <f t="shared" si="25"/>
        <v>814.30326979657457</v>
      </c>
      <c r="DY38" s="135">
        <f t="shared" si="25"/>
        <v>814.30326979657457</v>
      </c>
      <c r="DZ38" s="135">
        <f t="shared" si="25"/>
        <v>814.30326979657457</v>
      </c>
      <c r="EA38" s="135">
        <f t="shared" si="25"/>
        <v>830.58933519250604</v>
      </c>
      <c r="EB38" s="135">
        <f t="shared" si="25"/>
        <v>830.58933519250604</v>
      </c>
      <c r="EC38" s="135">
        <f t="shared" si="25"/>
        <v>830.58933519250604</v>
      </c>
      <c r="ED38" s="135">
        <f t="shared" si="25"/>
        <v>830.58933519250604</v>
      </c>
      <c r="EE38" s="135">
        <f t="shared" si="25"/>
        <v>830.58933519250604</v>
      </c>
      <c r="EF38" s="135">
        <f t="shared" si="25"/>
        <v>830.58933519250604</v>
      </c>
      <c r="EG38" s="135">
        <f t="shared" si="25"/>
        <v>830.58933519250604</v>
      </c>
      <c r="EH38" s="135">
        <f t="shared" si="25"/>
        <v>830.58933519250604</v>
      </c>
      <c r="EI38" s="135">
        <f t="shared" si="25"/>
        <v>830.58933519250604</v>
      </c>
      <c r="EJ38" s="135">
        <f t="shared" si="25"/>
        <v>830.58933519250604</v>
      </c>
      <c r="EK38" s="135">
        <f t="shared" si="25"/>
        <v>830.58933519250604</v>
      </c>
      <c r="EL38" s="135">
        <f t="shared" si="25"/>
        <v>830.58933519250604</v>
      </c>
      <c r="EM38" s="27"/>
    </row>
    <row r="39" spans="1:143" ht="15" customHeight="1" x14ac:dyDescent="0.2">
      <c r="A39" s="123">
        <v>1</v>
      </c>
      <c r="B39" s="88">
        <f t="shared" si="14"/>
        <v>20</v>
      </c>
      <c r="C39" s="61" t="s">
        <v>161</v>
      </c>
      <c r="D39" s="241">
        <v>750</v>
      </c>
      <c r="E39" s="134">
        <f t="shared" si="19"/>
        <v>0.92666666666666664</v>
      </c>
      <c r="U39" s="27"/>
      <c r="W39" s="270">
        <v>695</v>
      </c>
      <c r="X39" s="135">
        <f t="shared" si="22"/>
        <v>695</v>
      </c>
      <c r="Y39" s="135">
        <f t="shared" si="24"/>
        <v>695</v>
      </c>
      <c r="Z39" s="135">
        <f t="shared" si="24"/>
        <v>695</v>
      </c>
      <c r="AA39" s="135">
        <f t="shared" si="24"/>
        <v>695</v>
      </c>
      <c r="AB39" s="135">
        <f t="shared" si="24"/>
        <v>695</v>
      </c>
      <c r="AC39" s="135">
        <f t="shared" si="24"/>
        <v>695</v>
      </c>
      <c r="AD39" s="135">
        <f t="shared" si="24"/>
        <v>695</v>
      </c>
      <c r="AE39" s="135">
        <f t="shared" si="24"/>
        <v>695</v>
      </c>
      <c r="AF39" s="135">
        <f t="shared" si="24"/>
        <v>695</v>
      </c>
      <c r="AG39" s="135">
        <f t="shared" si="24"/>
        <v>695</v>
      </c>
      <c r="AH39" s="135">
        <f t="shared" si="24"/>
        <v>695</v>
      </c>
      <c r="AI39" s="135">
        <f t="shared" si="24"/>
        <v>708.9</v>
      </c>
      <c r="AJ39" s="135">
        <f t="shared" si="24"/>
        <v>708.9</v>
      </c>
      <c r="AK39" s="135">
        <f t="shared" si="24"/>
        <v>708.9</v>
      </c>
      <c r="AL39" s="135">
        <f t="shared" si="24"/>
        <v>708.9</v>
      </c>
      <c r="AM39" s="135">
        <f t="shared" si="24"/>
        <v>708.9</v>
      </c>
      <c r="AN39" s="135">
        <f t="shared" si="24"/>
        <v>708.9</v>
      </c>
      <c r="AO39" s="135">
        <f t="shared" si="24"/>
        <v>708.9</v>
      </c>
      <c r="AP39" s="135">
        <f t="shared" si="24"/>
        <v>708.9</v>
      </c>
      <c r="AQ39" s="135">
        <f t="shared" si="24"/>
        <v>708.9</v>
      </c>
      <c r="AR39" s="135">
        <f t="shared" si="24"/>
        <v>708.9</v>
      </c>
      <c r="AS39" s="135">
        <f t="shared" si="24"/>
        <v>708.9</v>
      </c>
      <c r="AT39" s="135">
        <f t="shared" si="24"/>
        <v>708.9</v>
      </c>
      <c r="AU39" s="135">
        <f t="shared" si="24"/>
        <v>723.07799999999997</v>
      </c>
      <c r="AV39" s="135">
        <f t="shared" si="24"/>
        <v>723.07799999999997</v>
      </c>
      <c r="AW39" s="135">
        <f t="shared" si="24"/>
        <v>723.07799999999997</v>
      </c>
      <c r="AX39" s="135">
        <f t="shared" si="24"/>
        <v>723.07799999999997</v>
      </c>
      <c r="AY39" s="135">
        <f t="shared" si="24"/>
        <v>723.07799999999997</v>
      </c>
      <c r="AZ39" s="135">
        <f t="shared" si="24"/>
        <v>723.07799999999997</v>
      </c>
      <c r="BA39" s="135">
        <f t="shared" si="24"/>
        <v>723.07799999999997</v>
      </c>
      <c r="BB39" s="135">
        <f t="shared" si="24"/>
        <v>723.07799999999997</v>
      </c>
      <c r="BC39" s="135">
        <f t="shared" si="24"/>
        <v>723.07799999999997</v>
      </c>
      <c r="BD39" s="135">
        <f t="shared" si="24"/>
        <v>723.07799999999997</v>
      </c>
      <c r="BE39" s="135">
        <f t="shared" si="24"/>
        <v>723.07799999999997</v>
      </c>
      <c r="BF39" s="135">
        <f t="shared" si="24"/>
        <v>723.07799999999997</v>
      </c>
      <c r="BG39" s="135">
        <f t="shared" si="24"/>
        <v>737.53955999999994</v>
      </c>
      <c r="BH39" s="135">
        <f t="shared" si="24"/>
        <v>737.53955999999994</v>
      </c>
      <c r="BI39" s="135">
        <f t="shared" si="24"/>
        <v>737.53955999999994</v>
      </c>
      <c r="BJ39" s="135">
        <f t="shared" si="24"/>
        <v>737.53955999999994</v>
      </c>
      <c r="BK39" s="135">
        <f t="shared" si="24"/>
        <v>737.53955999999994</v>
      </c>
      <c r="BL39" s="135">
        <f t="shared" si="24"/>
        <v>737.53955999999994</v>
      </c>
      <c r="BM39" s="135">
        <f t="shared" si="24"/>
        <v>737.53955999999994</v>
      </c>
      <c r="BN39" s="135">
        <f t="shared" si="24"/>
        <v>737.53955999999994</v>
      </c>
      <c r="BO39" s="135">
        <f t="shared" si="24"/>
        <v>737.53955999999994</v>
      </c>
      <c r="BP39" s="135">
        <f t="shared" si="24"/>
        <v>737.53955999999994</v>
      </c>
      <c r="BQ39" s="135">
        <f t="shared" si="24"/>
        <v>737.53955999999994</v>
      </c>
      <c r="BR39" s="135">
        <f t="shared" si="24"/>
        <v>737.53955999999994</v>
      </c>
      <c r="BS39" s="135">
        <f t="shared" si="24"/>
        <v>752.29035120000003</v>
      </c>
      <c r="BT39" s="135">
        <f t="shared" si="24"/>
        <v>752.29035120000003</v>
      </c>
      <c r="BU39" s="135">
        <f t="shared" si="24"/>
        <v>752.29035120000003</v>
      </c>
      <c r="BV39" s="135">
        <f t="shared" si="24"/>
        <v>752.29035120000003</v>
      </c>
      <c r="BW39" s="135">
        <f t="shared" si="24"/>
        <v>752.29035120000003</v>
      </c>
      <c r="BX39" s="135">
        <f t="shared" si="24"/>
        <v>752.29035120000003</v>
      </c>
      <c r="BY39" s="135">
        <f t="shared" si="24"/>
        <v>752.29035120000003</v>
      </c>
      <c r="BZ39" s="135">
        <f t="shared" si="24"/>
        <v>752.29035120000003</v>
      </c>
      <c r="CA39" s="135">
        <f t="shared" si="24"/>
        <v>752.29035120000003</v>
      </c>
      <c r="CB39" s="135">
        <f t="shared" si="24"/>
        <v>752.29035120000003</v>
      </c>
      <c r="CC39" s="135">
        <f t="shared" si="24"/>
        <v>752.29035120000003</v>
      </c>
      <c r="CD39" s="135">
        <f t="shared" si="24"/>
        <v>752.29035120000003</v>
      </c>
      <c r="CE39" s="135">
        <f t="shared" si="24"/>
        <v>767.33615822399997</v>
      </c>
      <c r="CF39" s="135">
        <f t="shared" si="24"/>
        <v>767.33615822399997</v>
      </c>
      <c r="CG39" s="135">
        <f t="shared" si="24"/>
        <v>767.33615822399997</v>
      </c>
      <c r="CH39" s="135">
        <f t="shared" si="24"/>
        <v>767.33615822399997</v>
      </c>
      <c r="CI39" s="135">
        <f t="shared" si="24"/>
        <v>767.33615822399997</v>
      </c>
      <c r="CJ39" s="135">
        <f t="shared" si="24"/>
        <v>767.33615822399997</v>
      </c>
      <c r="CK39" s="135">
        <f t="shared" si="25"/>
        <v>767.33615822399997</v>
      </c>
      <c r="CL39" s="135">
        <f t="shared" si="25"/>
        <v>767.33615822399997</v>
      </c>
      <c r="CM39" s="135">
        <f t="shared" si="25"/>
        <v>767.33615822399997</v>
      </c>
      <c r="CN39" s="135">
        <f t="shared" si="25"/>
        <v>767.33615822399997</v>
      </c>
      <c r="CO39" s="135">
        <f t="shared" si="25"/>
        <v>767.33615822399997</v>
      </c>
      <c r="CP39" s="135">
        <f t="shared" si="25"/>
        <v>767.33615822399997</v>
      </c>
      <c r="CQ39" s="135">
        <f t="shared" si="25"/>
        <v>782.68288138848004</v>
      </c>
      <c r="CR39" s="135">
        <f t="shared" si="25"/>
        <v>782.68288138848004</v>
      </c>
      <c r="CS39" s="135">
        <f t="shared" si="25"/>
        <v>782.68288138848004</v>
      </c>
      <c r="CT39" s="135">
        <f t="shared" si="25"/>
        <v>782.68288138848004</v>
      </c>
      <c r="CU39" s="135">
        <f t="shared" si="25"/>
        <v>782.68288138848004</v>
      </c>
      <c r="CV39" s="135">
        <f t="shared" si="25"/>
        <v>782.68288138848004</v>
      </c>
      <c r="CW39" s="135">
        <f t="shared" si="25"/>
        <v>782.68288138848004</v>
      </c>
      <c r="CX39" s="135">
        <f t="shared" si="25"/>
        <v>782.68288138848004</v>
      </c>
      <c r="CY39" s="135">
        <f t="shared" si="25"/>
        <v>782.68288138848004</v>
      </c>
      <c r="CZ39" s="135">
        <f t="shared" si="25"/>
        <v>782.68288138848004</v>
      </c>
      <c r="DA39" s="135">
        <f t="shared" si="25"/>
        <v>782.68288138848004</v>
      </c>
      <c r="DB39" s="135">
        <f t="shared" si="25"/>
        <v>782.68288138848004</v>
      </c>
      <c r="DC39" s="135">
        <f t="shared" si="25"/>
        <v>798.3365390162495</v>
      </c>
      <c r="DD39" s="135">
        <f t="shared" si="25"/>
        <v>798.3365390162495</v>
      </c>
      <c r="DE39" s="135">
        <f t="shared" si="25"/>
        <v>798.3365390162495</v>
      </c>
      <c r="DF39" s="135">
        <f t="shared" si="25"/>
        <v>798.3365390162495</v>
      </c>
      <c r="DG39" s="135">
        <f t="shared" si="25"/>
        <v>798.3365390162495</v>
      </c>
      <c r="DH39" s="135">
        <f t="shared" si="25"/>
        <v>798.3365390162495</v>
      </c>
      <c r="DI39" s="135">
        <f t="shared" si="25"/>
        <v>798.3365390162495</v>
      </c>
      <c r="DJ39" s="135">
        <f t="shared" si="25"/>
        <v>798.3365390162495</v>
      </c>
      <c r="DK39" s="135">
        <f t="shared" si="25"/>
        <v>798.3365390162495</v>
      </c>
      <c r="DL39" s="135">
        <f t="shared" si="25"/>
        <v>798.3365390162495</v>
      </c>
      <c r="DM39" s="135">
        <f t="shared" si="25"/>
        <v>798.3365390162495</v>
      </c>
      <c r="DN39" s="135">
        <f t="shared" si="25"/>
        <v>798.3365390162495</v>
      </c>
      <c r="DO39" s="135">
        <f t="shared" si="25"/>
        <v>814.30326979657457</v>
      </c>
      <c r="DP39" s="135">
        <f t="shared" si="25"/>
        <v>814.30326979657457</v>
      </c>
      <c r="DQ39" s="135">
        <f t="shared" si="25"/>
        <v>814.30326979657457</v>
      </c>
      <c r="DR39" s="135">
        <f t="shared" si="25"/>
        <v>814.30326979657457</v>
      </c>
      <c r="DS39" s="135">
        <f t="shared" si="25"/>
        <v>814.30326979657457</v>
      </c>
      <c r="DT39" s="135">
        <f t="shared" si="25"/>
        <v>814.30326979657457</v>
      </c>
      <c r="DU39" s="135">
        <f t="shared" si="25"/>
        <v>814.30326979657457</v>
      </c>
      <c r="DV39" s="135">
        <f t="shared" si="25"/>
        <v>814.30326979657457</v>
      </c>
      <c r="DW39" s="135">
        <f t="shared" si="25"/>
        <v>814.30326979657457</v>
      </c>
      <c r="DX39" s="135">
        <f t="shared" si="25"/>
        <v>814.30326979657457</v>
      </c>
      <c r="DY39" s="135">
        <f t="shared" si="25"/>
        <v>814.30326979657457</v>
      </c>
      <c r="DZ39" s="135">
        <f t="shared" si="25"/>
        <v>814.30326979657457</v>
      </c>
      <c r="EA39" s="135">
        <f t="shared" si="25"/>
        <v>830.58933519250604</v>
      </c>
      <c r="EB39" s="135">
        <f t="shared" si="25"/>
        <v>830.58933519250604</v>
      </c>
      <c r="EC39" s="135">
        <f t="shared" si="25"/>
        <v>830.58933519250604</v>
      </c>
      <c r="ED39" s="135">
        <f t="shared" si="25"/>
        <v>830.58933519250604</v>
      </c>
      <c r="EE39" s="135">
        <f t="shared" si="25"/>
        <v>830.58933519250604</v>
      </c>
      <c r="EF39" s="135">
        <f t="shared" si="25"/>
        <v>830.58933519250604</v>
      </c>
      <c r="EG39" s="135">
        <f t="shared" si="25"/>
        <v>830.58933519250604</v>
      </c>
      <c r="EH39" s="135">
        <f t="shared" si="25"/>
        <v>830.58933519250604</v>
      </c>
      <c r="EI39" s="135">
        <f t="shared" si="25"/>
        <v>830.58933519250604</v>
      </c>
      <c r="EJ39" s="135">
        <f t="shared" si="25"/>
        <v>830.58933519250604</v>
      </c>
      <c r="EK39" s="135">
        <f t="shared" si="25"/>
        <v>830.58933519250604</v>
      </c>
      <c r="EL39" s="135">
        <f t="shared" si="25"/>
        <v>830.58933519250604</v>
      </c>
      <c r="EM39" s="27"/>
    </row>
    <row r="40" spans="1:143" ht="15" customHeight="1" x14ac:dyDescent="0.2">
      <c r="A40" s="123">
        <v>1</v>
      </c>
      <c r="B40" s="88">
        <f t="shared" si="14"/>
        <v>21</v>
      </c>
      <c r="C40" s="61" t="s">
        <v>161</v>
      </c>
      <c r="D40" s="241">
        <v>750</v>
      </c>
      <c r="E40" s="134">
        <f t="shared" si="19"/>
        <v>1.1666666666666667</v>
      </c>
      <c r="U40" s="27"/>
      <c r="W40" s="270">
        <v>875</v>
      </c>
      <c r="X40" s="135">
        <f t="shared" si="22"/>
        <v>875</v>
      </c>
      <c r="Y40" s="135">
        <f t="shared" si="24"/>
        <v>875</v>
      </c>
      <c r="Z40" s="135">
        <f t="shared" si="24"/>
        <v>875</v>
      </c>
      <c r="AA40" s="135">
        <f t="shared" si="24"/>
        <v>875</v>
      </c>
      <c r="AB40" s="135">
        <f t="shared" si="24"/>
        <v>875</v>
      </c>
      <c r="AC40" s="135">
        <f t="shared" si="24"/>
        <v>875</v>
      </c>
      <c r="AD40" s="135">
        <f t="shared" si="24"/>
        <v>875</v>
      </c>
      <c r="AE40" s="135">
        <f t="shared" si="24"/>
        <v>875</v>
      </c>
      <c r="AF40" s="135">
        <f t="shared" si="24"/>
        <v>875</v>
      </c>
      <c r="AG40" s="135">
        <f t="shared" si="24"/>
        <v>875</v>
      </c>
      <c r="AH40" s="135">
        <f t="shared" si="24"/>
        <v>875</v>
      </c>
      <c r="AI40" s="135">
        <f t="shared" si="24"/>
        <v>892.5</v>
      </c>
      <c r="AJ40" s="135">
        <f t="shared" si="24"/>
        <v>892.5</v>
      </c>
      <c r="AK40" s="135">
        <f t="shared" si="24"/>
        <v>892.5</v>
      </c>
      <c r="AL40" s="135">
        <f t="shared" si="24"/>
        <v>892.5</v>
      </c>
      <c r="AM40" s="135">
        <f t="shared" si="24"/>
        <v>892.5</v>
      </c>
      <c r="AN40" s="135">
        <f t="shared" si="24"/>
        <v>892.5</v>
      </c>
      <c r="AO40" s="135">
        <f t="shared" si="24"/>
        <v>892.5</v>
      </c>
      <c r="AP40" s="135">
        <f t="shared" si="24"/>
        <v>892.5</v>
      </c>
      <c r="AQ40" s="135">
        <f t="shared" si="24"/>
        <v>892.5</v>
      </c>
      <c r="AR40" s="135">
        <f t="shared" si="24"/>
        <v>892.5</v>
      </c>
      <c r="AS40" s="135">
        <f t="shared" si="24"/>
        <v>892.5</v>
      </c>
      <c r="AT40" s="135">
        <f t="shared" si="24"/>
        <v>892.5</v>
      </c>
      <c r="AU40" s="135">
        <f t="shared" si="24"/>
        <v>910.35</v>
      </c>
      <c r="AV40" s="135">
        <f t="shared" si="24"/>
        <v>910.35</v>
      </c>
      <c r="AW40" s="135">
        <f t="shared" si="24"/>
        <v>910.35</v>
      </c>
      <c r="AX40" s="135">
        <f t="shared" si="24"/>
        <v>910.35</v>
      </c>
      <c r="AY40" s="135">
        <f t="shared" si="24"/>
        <v>910.35</v>
      </c>
      <c r="AZ40" s="135">
        <f t="shared" si="24"/>
        <v>910.35</v>
      </c>
      <c r="BA40" s="135">
        <f t="shared" si="24"/>
        <v>910.35</v>
      </c>
      <c r="BB40" s="135">
        <f t="shared" si="24"/>
        <v>910.35</v>
      </c>
      <c r="BC40" s="135">
        <f t="shared" si="24"/>
        <v>910.35</v>
      </c>
      <c r="BD40" s="135">
        <f t="shared" si="24"/>
        <v>910.35</v>
      </c>
      <c r="BE40" s="135">
        <f t="shared" si="24"/>
        <v>910.35</v>
      </c>
      <c r="BF40" s="135">
        <f t="shared" si="24"/>
        <v>910.35</v>
      </c>
      <c r="BG40" s="135">
        <f t="shared" si="24"/>
        <v>928.5569999999999</v>
      </c>
      <c r="BH40" s="135">
        <f t="shared" si="24"/>
        <v>928.5569999999999</v>
      </c>
      <c r="BI40" s="135">
        <f t="shared" si="24"/>
        <v>928.5569999999999</v>
      </c>
      <c r="BJ40" s="135">
        <f t="shared" si="24"/>
        <v>928.5569999999999</v>
      </c>
      <c r="BK40" s="135">
        <f t="shared" si="24"/>
        <v>928.5569999999999</v>
      </c>
      <c r="BL40" s="135">
        <f t="shared" si="24"/>
        <v>928.5569999999999</v>
      </c>
      <c r="BM40" s="135">
        <f t="shared" si="24"/>
        <v>928.5569999999999</v>
      </c>
      <c r="BN40" s="135">
        <f t="shared" si="24"/>
        <v>928.5569999999999</v>
      </c>
      <c r="BO40" s="135">
        <f t="shared" si="24"/>
        <v>928.5569999999999</v>
      </c>
      <c r="BP40" s="135">
        <f t="shared" si="24"/>
        <v>928.5569999999999</v>
      </c>
      <c r="BQ40" s="135">
        <f t="shared" si="24"/>
        <v>928.5569999999999</v>
      </c>
      <c r="BR40" s="135">
        <f t="shared" si="24"/>
        <v>928.5569999999999</v>
      </c>
      <c r="BS40" s="135">
        <f t="shared" si="24"/>
        <v>947.12814000000003</v>
      </c>
      <c r="BT40" s="135">
        <f t="shared" si="24"/>
        <v>947.12814000000003</v>
      </c>
      <c r="BU40" s="135">
        <f t="shared" si="24"/>
        <v>947.12814000000003</v>
      </c>
      <c r="BV40" s="135">
        <f t="shared" si="24"/>
        <v>947.12814000000003</v>
      </c>
      <c r="BW40" s="135">
        <f t="shared" si="24"/>
        <v>947.12814000000003</v>
      </c>
      <c r="BX40" s="135">
        <f t="shared" si="24"/>
        <v>947.12814000000003</v>
      </c>
      <c r="BY40" s="135">
        <f t="shared" si="24"/>
        <v>947.12814000000003</v>
      </c>
      <c r="BZ40" s="135">
        <f t="shared" si="24"/>
        <v>947.12814000000003</v>
      </c>
      <c r="CA40" s="135">
        <f t="shared" si="24"/>
        <v>947.12814000000003</v>
      </c>
      <c r="CB40" s="135">
        <f t="shared" si="24"/>
        <v>947.12814000000003</v>
      </c>
      <c r="CC40" s="135">
        <f t="shared" si="24"/>
        <v>947.12814000000003</v>
      </c>
      <c r="CD40" s="135">
        <f t="shared" si="24"/>
        <v>947.12814000000003</v>
      </c>
      <c r="CE40" s="135">
        <f t="shared" si="24"/>
        <v>966.07070280000005</v>
      </c>
      <c r="CF40" s="135">
        <f t="shared" si="24"/>
        <v>966.07070280000005</v>
      </c>
      <c r="CG40" s="135">
        <f t="shared" si="24"/>
        <v>966.07070280000005</v>
      </c>
      <c r="CH40" s="135">
        <f t="shared" si="24"/>
        <v>966.07070280000005</v>
      </c>
      <c r="CI40" s="135">
        <f t="shared" si="24"/>
        <v>966.07070280000005</v>
      </c>
      <c r="CJ40" s="135">
        <f t="shared" ref="CJ40:EL43" si="26">($D40*$E40)*(1+Rental_Increase)^(CJ$3-1)</f>
        <v>966.07070280000005</v>
      </c>
      <c r="CK40" s="135">
        <f t="shared" si="26"/>
        <v>966.07070280000005</v>
      </c>
      <c r="CL40" s="135">
        <f t="shared" si="26"/>
        <v>966.07070280000005</v>
      </c>
      <c r="CM40" s="135">
        <f t="shared" si="26"/>
        <v>966.07070280000005</v>
      </c>
      <c r="CN40" s="135">
        <f t="shared" si="26"/>
        <v>966.07070280000005</v>
      </c>
      <c r="CO40" s="135">
        <f t="shared" si="26"/>
        <v>966.07070280000005</v>
      </c>
      <c r="CP40" s="135">
        <f t="shared" si="26"/>
        <v>966.07070280000005</v>
      </c>
      <c r="CQ40" s="135">
        <f t="shared" si="26"/>
        <v>985.39211685600003</v>
      </c>
      <c r="CR40" s="135">
        <f t="shared" si="26"/>
        <v>985.39211685600003</v>
      </c>
      <c r="CS40" s="135">
        <f t="shared" si="26"/>
        <v>985.39211685600003</v>
      </c>
      <c r="CT40" s="135">
        <f t="shared" si="26"/>
        <v>985.39211685600003</v>
      </c>
      <c r="CU40" s="135">
        <f t="shared" si="26"/>
        <v>985.39211685600003</v>
      </c>
      <c r="CV40" s="135">
        <f t="shared" si="26"/>
        <v>985.39211685600003</v>
      </c>
      <c r="CW40" s="135">
        <f t="shared" si="26"/>
        <v>985.39211685600003</v>
      </c>
      <c r="CX40" s="135">
        <f t="shared" si="26"/>
        <v>985.39211685600003</v>
      </c>
      <c r="CY40" s="135">
        <f t="shared" si="26"/>
        <v>985.39211685600003</v>
      </c>
      <c r="CZ40" s="135">
        <f t="shared" si="26"/>
        <v>985.39211685600003</v>
      </c>
      <c r="DA40" s="135">
        <f t="shared" si="26"/>
        <v>985.39211685600003</v>
      </c>
      <c r="DB40" s="135">
        <f t="shared" si="26"/>
        <v>985.39211685600003</v>
      </c>
      <c r="DC40" s="135">
        <f t="shared" si="26"/>
        <v>1005.0999591931198</v>
      </c>
      <c r="DD40" s="135">
        <f t="shared" si="26"/>
        <v>1005.0999591931198</v>
      </c>
      <c r="DE40" s="135">
        <f t="shared" si="26"/>
        <v>1005.0999591931198</v>
      </c>
      <c r="DF40" s="135">
        <f t="shared" si="26"/>
        <v>1005.0999591931198</v>
      </c>
      <c r="DG40" s="135">
        <f t="shared" si="26"/>
        <v>1005.0999591931198</v>
      </c>
      <c r="DH40" s="135">
        <f t="shared" si="26"/>
        <v>1005.0999591931198</v>
      </c>
      <c r="DI40" s="135">
        <f t="shared" si="26"/>
        <v>1005.0999591931198</v>
      </c>
      <c r="DJ40" s="135">
        <f t="shared" si="26"/>
        <v>1005.0999591931198</v>
      </c>
      <c r="DK40" s="135">
        <f t="shared" si="26"/>
        <v>1005.0999591931198</v>
      </c>
      <c r="DL40" s="135">
        <f t="shared" si="26"/>
        <v>1005.0999591931198</v>
      </c>
      <c r="DM40" s="135">
        <f t="shared" si="26"/>
        <v>1005.0999591931198</v>
      </c>
      <c r="DN40" s="135">
        <f t="shared" si="26"/>
        <v>1005.0999591931198</v>
      </c>
      <c r="DO40" s="135">
        <f t="shared" si="26"/>
        <v>1025.2019583769822</v>
      </c>
      <c r="DP40" s="135">
        <f t="shared" si="26"/>
        <v>1025.2019583769822</v>
      </c>
      <c r="DQ40" s="135">
        <f t="shared" si="26"/>
        <v>1025.2019583769822</v>
      </c>
      <c r="DR40" s="135">
        <f t="shared" si="26"/>
        <v>1025.2019583769822</v>
      </c>
      <c r="DS40" s="135">
        <f t="shared" si="26"/>
        <v>1025.2019583769822</v>
      </c>
      <c r="DT40" s="135">
        <f t="shared" si="26"/>
        <v>1025.2019583769822</v>
      </c>
      <c r="DU40" s="135">
        <f t="shared" si="26"/>
        <v>1025.2019583769822</v>
      </c>
      <c r="DV40" s="135">
        <f t="shared" si="26"/>
        <v>1025.2019583769822</v>
      </c>
      <c r="DW40" s="135">
        <f t="shared" si="26"/>
        <v>1025.2019583769822</v>
      </c>
      <c r="DX40" s="135">
        <f t="shared" si="26"/>
        <v>1025.2019583769822</v>
      </c>
      <c r="DY40" s="135">
        <f t="shared" si="26"/>
        <v>1025.2019583769822</v>
      </c>
      <c r="DZ40" s="135">
        <f t="shared" si="26"/>
        <v>1025.2019583769822</v>
      </c>
      <c r="EA40" s="135">
        <f t="shared" si="26"/>
        <v>1045.705997544522</v>
      </c>
      <c r="EB40" s="135">
        <f t="shared" si="26"/>
        <v>1045.705997544522</v>
      </c>
      <c r="EC40" s="135">
        <f t="shared" si="26"/>
        <v>1045.705997544522</v>
      </c>
      <c r="ED40" s="135">
        <f t="shared" si="26"/>
        <v>1045.705997544522</v>
      </c>
      <c r="EE40" s="135">
        <f t="shared" si="26"/>
        <v>1045.705997544522</v>
      </c>
      <c r="EF40" s="135">
        <f t="shared" si="26"/>
        <v>1045.705997544522</v>
      </c>
      <c r="EG40" s="135">
        <f t="shared" si="26"/>
        <v>1045.705997544522</v>
      </c>
      <c r="EH40" s="135">
        <f t="shared" si="26"/>
        <v>1045.705997544522</v>
      </c>
      <c r="EI40" s="135">
        <f t="shared" si="26"/>
        <v>1045.705997544522</v>
      </c>
      <c r="EJ40" s="135">
        <f t="shared" si="26"/>
        <v>1045.705997544522</v>
      </c>
      <c r="EK40" s="135">
        <f t="shared" si="26"/>
        <v>1045.705997544522</v>
      </c>
      <c r="EL40" s="135">
        <f t="shared" si="26"/>
        <v>1045.705997544522</v>
      </c>
      <c r="EM40" s="27"/>
    </row>
    <row r="41" spans="1:143" ht="15" customHeight="1" x14ac:dyDescent="0.2">
      <c r="A41" s="123">
        <v>1</v>
      </c>
      <c r="B41" s="88">
        <f t="shared" si="14"/>
        <v>22</v>
      </c>
      <c r="C41" s="61" t="s">
        <v>161</v>
      </c>
      <c r="D41" s="241">
        <v>750</v>
      </c>
      <c r="E41" s="134">
        <f t="shared" si="19"/>
        <v>1.0733333333333333</v>
      </c>
      <c r="U41" s="27"/>
      <c r="W41" s="270">
        <v>805</v>
      </c>
      <c r="X41" s="135">
        <f t="shared" si="22"/>
        <v>804.99999999999989</v>
      </c>
      <c r="Y41" s="135">
        <f t="shared" ref="Y41:CJ44" si="27">($D41*$E41)*(1+Rental_Increase)^(Y$3-1)</f>
        <v>804.99999999999989</v>
      </c>
      <c r="Z41" s="135">
        <f t="shared" si="27"/>
        <v>804.99999999999989</v>
      </c>
      <c r="AA41" s="135">
        <f t="shared" si="27"/>
        <v>804.99999999999989</v>
      </c>
      <c r="AB41" s="135">
        <f t="shared" si="27"/>
        <v>804.99999999999989</v>
      </c>
      <c r="AC41" s="135">
        <f t="shared" si="27"/>
        <v>804.99999999999989</v>
      </c>
      <c r="AD41" s="135">
        <f t="shared" si="27"/>
        <v>804.99999999999989</v>
      </c>
      <c r="AE41" s="135">
        <f t="shared" si="27"/>
        <v>804.99999999999989</v>
      </c>
      <c r="AF41" s="135">
        <f t="shared" si="27"/>
        <v>804.99999999999989</v>
      </c>
      <c r="AG41" s="135">
        <f t="shared" si="27"/>
        <v>804.99999999999989</v>
      </c>
      <c r="AH41" s="135">
        <f t="shared" si="27"/>
        <v>804.99999999999989</v>
      </c>
      <c r="AI41" s="135">
        <f t="shared" si="27"/>
        <v>821.09999999999991</v>
      </c>
      <c r="AJ41" s="135">
        <f t="shared" si="27"/>
        <v>821.09999999999991</v>
      </c>
      <c r="AK41" s="135">
        <f t="shared" si="27"/>
        <v>821.09999999999991</v>
      </c>
      <c r="AL41" s="135">
        <f t="shared" si="27"/>
        <v>821.09999999999991</v>
      </c>
      <c r="AM41" s="135">
        <f t="shared" si="27"/>
        <v>821.09999999999991</v>
      </c>
      <c r="AN41" s="135">
        <f t="shared" si="27"/>
        <v>821.09999999999991</v>
      </c>
      <c r="AO41" s="135">
        <f t="shared" si="27"/>
        <v>821.09999999999991</v>
      </c>
      <c r="AP41" s="135">
        <f t="shared" si="27"/>
        <v>821.09999999999991</v>
      </c>
      <c r="AQ41" s="135">
        <f t="shared" si="27"/>
        <v>821.09999999999991</v>
      </c>
      <c r="AR41" s="135">
        <f t="shared" si="27"/>
        <v>821.09999999999991</v>
      </c>
      <c r="AS41" s="135">
        <f t="shared" si="27"/>
        <v>821.09999999999991</v>
      </c>
      <c r="AT41" s="135">
        <f t="shared" si="27"/>
        <v>821.09999999999991</v>
      </c>
      <c r="AU41" s="135">
        <f t="shared" si="27"/>
        <v>837.52199999999982</v>
      </c>
      <c r="AV41" s="135">
        <f t="shared" si="27"/>
        <v>837.52199999999982</v>
      </c>
      <c r="AW41" s="135">
        <f t="shared" si="27"/>
        <v>837.52199999999982</v>
      </c>
      <c r="AX41" s="135">
        <f t="shared" si="27"/>
        <v>837.52199999999982</v>
      </c>
      <c r="AY41" s="135">
        <f t="shared" si="27"/>
        <v>837.52199999999982</v>
      </c>
      <c r="AZ41" s="135">
        <f t="shared" si="27"/>
        <v>837.52199999999982</v>
      </c>
      <c r="BA41" s="135">
        <f t="shared" si="27"/>
        <v>837.52199999999982</v>
      </c>
      <c r="BB41" s="135">
        <f t="shared" si="27"/>
        <v>837.52199999999982</v>
      </c>
      <c r="BC41" s="135">
        <f t="shared" si="27"/>
        <v>837.52199999999982</v>
      </c>
      <c r="BD41" s="135">
        <f t="shared" si="27"/>
        <v>837.52199999999982</v>
      </c>
      <c r="BE41" s="135">
        <f t="shared" si="27"/>
        <v>837.52199999999982</v>
      </c>
      <c r="BF41" s="135">
        <f t="shared" si="27"/>
        <v>837.52199999999982</v>
      </c>
      <c r="BG41" s="135">
        <f t="shared" si="27"/>
        <v>854.27243999999985</v>
      </c>
      <c r="BH41" s="135">
        <f t="shared" si="27"/>
        <v>854.27243999999985</v>
      </c>
      <c r="BI41" s="135">
        <f t="shared" si="27"/>
        <v>854.27243999999985</v>
      </c>
      <c r="BJ41" s="135">
        <f t="shared" si="27"/>
        <v>854.27243999999985</v>
      </c>
      <c r="BK41" s="135">
        <f t="shared" si="27"/>
        <v>854.27243999999985</v>
      </c>
      <c r="BL41" s="135">
        <f t="shared" si="27"/>
        <v>854.27243999999985</v>
      </c>
      <c r="BM41" s="135">
        <f t="shared" si="27"/>
        <v>854.27243999999985</v>
      </c>
      <c r="BN41" s="135">
        <f t="shared" si="27"/>
        <v>854.27243999999985</v>
      </c>
      <c r="BO41" s="135">
        <f t="shared" si="27"/>
        <v>854.27243999999985</v>
      </c>
      <c r="BP41" s="135">
        <f t="shared" si="27"/>
        <v>854.27243999999985</v>
      </c>
      <c r="BQ41" s="135">
        <f t="shared" si="27"/>
        <v>854.27243999999985</v>
      </c>
      <c r="BR41" s="135">
        <f t="shared" si="27"/>
        <v>854.27243999999985</v>
      </c>
      <c r="BS41" s="135">
        <f t="shared" si="27"/>
        <v>871.35788879999984</v>
      </c>
      <c r="BT41" s="135">
        <f t="shared" si="27"/>
        <v>871.35788879999984</v>
      </c>
      <c r="BU41" s="135">
        <f t="shared" si="27"/>
        <v>871.35788879999984</v>
      </c>
      <c r="BV41" s="135">
        <f t="shared" si="27"/>
        <v>871.35788879999984</v>
      </c>
      <c r="BW41" s="135">
        <f t="shared" si="27"/>
        <v>871.35788879999984</v>
      </c>
      <c r="BX41" s="135">
        <f t="shared" si="27"/>
        <v>871.35788879999984</v>
      </c>
      <c r="BY41" s="135">
        <f t="shared" si="27"/>
        <v>871.35788879999984</v>
      </c>
      <c r="BZ41" s="135">
        <f t="shared" si="27"/>
        <v>871.35788879999984</v>
      </c>
      <c r="CA41" s="135">
        <f t="shared" si="27"/>
        <v>871.35788879999984</v>
      </c>
      <c r="CB41" s="135">
        <f t="shared" si="27"/>
        <v>871.35788879999984</v>
      </c>
      <c r="CC41" s="135">
        <f t="shared" si="27"/>
        <v>871.35788879999984</v>
      </c>
      <c r="CD41" s="135">
        <f t="shared" si="27"/>
        <v>871.35788879999984</v>
      </c>
      <c r="CE41" s="135">
        <f t="shared" si="27"/>
        <v>888.7850465759999</v>
      </c>
      <c r="CF41" s="135">
        <f t="shared" si="27"/>
        <v>888.7850465759999</v>
      </c>
      <c r="CG41" s="135">
        <f t="shared" si="27"/>
        <v>888.7850465759999</v>
      </c>
      <c r="CH41" s="135">
        <f t="shared" si="27"/>
        <v>888.7850465759999</v>
      </c>
      <c r="CI41" s="135">
        <f t="shared" si="27"/>
        <v>888.7850465759999</v>
      </c>
      <c r="CJ41" s="135">
        <f t="shared" si="27"/>
        <v>888.7850465759999</v>
      </c>
      <c r="CK41" s="135">
        <f t="shared" si="26"/>
        <v>888.7850465759999</v>
      </c>
      <c r="CL41" s="135">
        <f t="shared" si="26"/>
        <v>888.7850465759999</v>
      </c>
      <c r="CM41" s="135">
        <f t="shared" si="26"/>
        <v>888.7850465759999</v>
      </c>
      <c r="CN41" s="135">
        <f t="shared" si="26"/>
        <v>888.7850465759999</v>
      </c>
      <c r="CO41" s="135">
        <f t="shared" si="26"/>
        <v>888.7850465759999</v>
      </c>
      <c r="CP41" s="135">
        <f t="shared" si="26"/>
        <v>888.7850465759999</v>
      </c>
      <c r="CQ41" s="135">
        <f t="shared" si="26"/>
        <v>906.56074750751998</v>
      </c>
      <c r="CR41" s="135">
        <f t="shared" si="26"/>
        <v>906.56074750751998</v>
      </c>
      <c r="CS41" s="135">
        <f t="shared" si="26"/>
        <v>906.56074750751998</v>
      </c>
      <c r="CT41" s="135">
        <f t="shared" si="26"/>
        <v>906.56074750751998</v>
      </c>
      <c r="CU41" s="135">
        <f t="shared" si="26"/>
        <v>906.56074750751998</v>
      </c>
      <c r="CV41" s="135">
        <f t="shared" si="26"/>
        <v>906.56074750751998</v>
      </c>
      <c r="CW41" s="135">
        <f t="shared" si="26"/>
        <v>906.56074750751998</v>
      </c>
      <c r="CX41" s="135">
        <f t="shared" si="26"/>
        <v>906.56074750751998</v>
      </c>
      <c r="CY41" s="135">
        <f t="shared" si="26"/>
        <v>906.56074750751998</v>
      </c>
      <c r="CZ41" s="135">
        <f t="shared" si="26"/>
        <v>906.56074750751998</v>
      </c>
      <c r="DA41" s="135">
        <f t="shared" si="26"/>
        <v>906.56074750751998</v>
      </c>
      <c r="DB41" s="135">
        <f t="shared" si="26"/>
        <v>906.56074750751998</v>
      </c>
      <c r="DC41" s="135">
        <f t="shared" si="26"/>
        <v>924.69196245767012</v>
      </c>
      <c r="DD41" s="135">
        <f t="shared" si="26"/>
        <v>924.69196245767012</v>
      </c>
      <c r="DE41" s="135">
        <f t="shared" si="26"/>
        <v>924.69196245767012</v>
      </c>
      <c r="DF41" s="135">
        <f t="shared" si="26"/>
        <v>924.69196245767012</v>
      </c>
      <c r="DG41" s="135">
        <f t="shared" si="26"/>
        <v>924.69196245767012</v>
      </c>
      <c r="DH41" s="135">
        <f t="shared" si="26"/>
        <v>924.69196245767012</v>
      </c>
      <c r="DI41" s="135">
        <f t="shared" si="26"/>
        <v>924.69196245767012</v>
      </c>
      <c r="DJ41" s="135">
        <f t="shared" si="26"/>
        <v>924.69196245767012</v>
      </c>
      <c r="DK41" s="135">
        <f t="shared" si="26"/>
        <v>924.69196245767012</v>
      </c>
      <c r="DL41" s="135">
        <f t="shared" si="26"/>
        <v>924.69196245767012</v>
      </c>
      <c r="DM41" s="135">
        <f t="shared" si="26"/>
        <v>924.69196245767012</v>
      </c>
      <c r="DN41" s="135">
        <f t="shared" si="26"/>
        <v>924.69196245767012</v>
      </c>
      <c r="DO41" s="135">
        <f t="shared" si="26"/>
        <v>943.18580170682367</v>
      </c>
      <c r="DP41" s="135">
        <f t="shared" si="26"/>
        <v>943.18580170682367</v>
      </c>
      <c r="DQ41" s="135">
        <f t="shared" si="26"/>
        <v>943.18580170682367</v>
      </c>
      <c r="DR41" s="135">
        <f t="shared" si="26"/>
        <v>943.18580170682367</v>
      </c>
      <c r="DS41" s="135">
        <f t="shared" si="26"/>
        <v>943.18580170682367</v>
      </c>
      <c r="DT41" s="135">
        <f t="shared" si="26"/>
        <v>943.18580170682367</v>
      </c>
      <c r="DU41" s="135">
        <f t="shared" si="26"/>
        <v>943.18580170682367</v>
      </c>
      <c r="DV41" s="135">
        <f t="shared" si="26"/>
        <v>943.18580170682367</v>
      </c>
      <c r="DW41" s="135">
        <f t="shared" si="26"/>
        <v>943.18580170682367</v>
      </c>
      <c r="DX41" s="135">
        <f t="shared" si="26"/>
        <v>943.18580170682367</v>
      </c>
      <c r="DY41" s="135">
        <f t="shared" si="26"/>
        <v>943.18580170682367</v>
      </c>
      <c r="DZ41" s="135">
        <f t="shared" si="26"/>
        <v>943.18580170682367</v>
      </c>
      <c r="EA41" s="135">
        <f t="shared" si="26"/>
        <v>962.04951774096014</v>
      </c>
      <c r="EB41" s="135">
        <f t="shared" si="26"/>
        <v>962.04951774096014</v>
      </c>
      <c r="EC41" s="135">
        <f t="shared" si="26"/>
        <v>962.04951774096014</v>
      </c>
      <c r="ED41" s="135">
        <f t="shared" si="26"/>
        <v>962.04951774096014</v>
      </c>
      <c r="EE41" s="135">
        <f t="shared" si="26"/>
        <v>962.04951774096014</v>
      </c>
      <c r="EF41" s="135">
        <f t="shared" si="26"/>
        <v>962.04951774096014</v>
      </c>
      <c r="EG41" s="135">
        <f t="shared" si="26"/>
        <v>962.04951774096014</v>
      </c>
      <c r="EH41" s="135">
        <f t="shared" si="26"/>
        <v>962.04951774096014</v>
      </c>
      <c r="EI41" s="135">
        <f t="shared" si="26"/>
        <v>962.04951774096014</v>
      </c>
      <c r="EJ41" s="135">
        <f t="shared" si="26"/>
        <v>962.04951774096014</v>
      </c>
      <c r="EK41" s="135">
        <f t="shared" si="26"/>
        <v>962.04951774096014</v>
      </c>
      <c r="EL41" s="135">
        <f t="shared" si="26"/>
        <v>962.04951774096014</v>
      </c>
      <c r="EM41" s="27"/>
    </row>
    <row r="42" spans="1:143" ht="15.75" customHeight="1" x14ac:dyDescent="0.2">
      <c r="A42" s="123">
        <v>1</v>
      </c>
      <c r="B42" s="88">
        <f t="shared" si="14"/>
        <v>23</v>
      </c>
      <c r="C42" s="61" t="s">
        <v>161</v>
      </c>
      <c r="D42" s="241">
        <v>750</v>
      </c>
      <c r="E42" s="134">
        <f t="shared" si="19"/>
        <v>0.99333333333333329</v>
      </c>
      <c r="U42" s="27"/>
      <c r="W42" s="270">
        <v>745</v>
      </c>
      <c r="X42" s="135">
        <f t="shared" si="22"/>
        <v>745</v>
      </c>
      <c r="Y42" s="135">
        <f t="shared" si="27"/>
        <v>745</v>
      </c>
      <c r="Z42" s="135">
        <f t="shared" si="27"/>
        <v>745</v>
      </c>
      <c r="AA42" s="135">
        <f t="shared" si="27"/>
        <v>745</v>
      </c>
      <c r="AB42" s="135">
        <f t="shared" si="27"/>
        <v>745</v>
      </c>
      <c r="AC42" s="135">
        <f t="shared" si="27"/>
        <v>745</v>
      </c>
      <c r="AD42" s="135">
        <f t="shared" si="27"/>
        <v>745</v>
      </c>
      <c r="AE42" s="135">
        <f t="shared" si="27"/>
        <v>745</v>
      </c>
      <c r="AF42" s="135">
        <f t="shared" si="27"/>
        <v>745</v>
      </c>
      <c r="AG42" s="135">
        <f t="shared" si="27"/>
        <v>745</v>
      </c>
      <c r="AH42" s="135">
        <f t="shared" si="27"/>
        <v>745</v>
      </c>
      <c r="AI42" s="135">
        <f t="shared" si="27"/>
        <v>759.9</v>
      </c>
      <c r="AJ42" s="135">
        <f t="shared" si="27"/>
        <v>759.9</v>
      </c>
      <c r="AK42" s="135">
        <f t="shared" si="27"/>
        <v>759.9</v>
      </c>
      <c r="AL42" s="135">
        <f t="shared" si="27"/>
        <v>759.9</v>
      </c>
      <c r="AM42" s="135">
        <f t="shared" si="27"/>
        <v>759.9</v>
      </c>
      <c r="AN42" s="135">
        <f t="shared" si="27"/>
        <v>759.9</v>
      </c>
      <c r="AO42" s="135">
        <f t="shared" si="27"/>
        <v>759.9</v>
      </c>
      <c r="AP42" s="135">
        <f t="shared" si="27"/>
        <v>759.9</v>
      </c>
      <c r="AQ42" s="135">
        <f t="shared" si="27"/>
        <v>759.9</v>
      </c>
      <c r="AR42" s="135">
        <f t="shared" si="27"/>
        <v>759.9</v>
      </c>
      <c r="AS42" s="135">
        <f t="shared" si="27"/>
        <v>759.9</v>
      </c>
      <c r="AT42" s="135">
        <f t="shared" si="27"/>
        <v>759.9</v>
      </c>
      <c r="AU42" s="135">
        <f t="shared" si="27"/>
        <v>775.09799999999996</v>
      </c>
      <c r="AV42" s="135">
        <f t="shared" si="27"/>
        <v>775.09799999999996</v>
      </c>
      <c r="AW42" s="135">
        <f t="shared" si="27"/>
        <v>775.09799999999996</v>
      </c>
      <c r="AX42" s="135">
        <f t="shared" si="27"/>
        <v>775.09799999999996</v>
      </c>
      <c r="AY42" s="135">
        <f t="shared" si="27"/>
        <v>775.09799999999996</v>
      </c>
      <c r="AZ42" s="135">
        <f t="shared" si="27"/>
        <v>775.09799999999996</v>
      </c>
      <c r="BA42" s="135">
        <f t="shared" si="27"/>
        <v>775.09799999999996</v>
      </c>
      <c r="BB42" s="135">
        <f t="shared" si="27"/>
        <v>775.09799999999996</v>
      </c>
      <c r="BC42" s="135">
        <f t="shared" si="27"/>
        <v>775.09799999999996</v>
      </c>
      <c r="BD42" s="135">
        <f t="shared" si="27"/>
        <v>775.09799999999996</v>
      </c>
      <c r="BE42" s="135">
        <f t="shared" si="27"/>
        <v>775.09799999999996</v>
      </c>
      <c r="BF42" s="135">
        <f t="shared" si="27"/>
        <v>775.09799999999996</v>
      </c>
      <c r="BG42" s="135">
        <f t="shared" si="27"/>
        <v>790.5999599999999</v>
      </c>
      <c r="BH42" s="135">
        <f t="shared" si="27"/>
        <v>790.5999599999999</v>
      </c>
      <c r="BI42" s="135">
        <f t="shared" si="27"/>
        <v>790.5999599999999</v>
      </c>
      <c r="BJ42" s="135">
        <f t="shared" si="27"/>
        <v>790.5999599999999</v>
      </c>
      <c r="BK42" s="135">
        <f t="shared" si="27"/>
        <v>790.5999599999999</v>
      </c>
      <c r="BL42" s="135">
        <f t="shared" si="27"/>
        <v>790.5999599999999</v>
      </c>
      <c r="BM42" s="135">
        <f t="shared" si="27"/>
        <v>790.5999599999999</v>
      </c>
      <c r="BN42" s="135">
        <f t="shared" si="27"/>
        <v>790.5999599999999</v>
      </c>
      <c r="BO42" s="135">
        <f t="shared" si="27"/>
        <v>790.5999599999999</v>
      </c>
      <c r="BP42" s="135">
        <f t="shared" si="27"/>
        <v>790.5999599999999</v>
      </c>
      <c r="BQ42" s="135">
        <f t="shared" si="27"/>
        <v>790.5999599999999</v>
      </c>
      <c r="BR42" s="135">
        <f t="shared" si="27"/>
        <v>790.5999599999999</v>
      </c>
      <c r="BS42" s="135">
        <f t="shared" si="27"/>
        <v>806.41195919999996</v>
      </c>
      <c r="BT42" s="135">
        <f t="shared" si="27"/>
        <v>806.41195919999996</v>
      </c>
      <c r="BU42" s="135">
        <f t="shared" si="27"/>
        <v>806.41195919999996</v>
      </c>
      <c r="BV42" s="135">
        <f t="shared" si="27"/>
        <v>806.41195919999996</v>
      </c>
      <c r="BW42" s="135">
        <f t="shared" si="27"/>
        <v>806.41195919999996</v>
      </c>
      <c r="BX42" s="135">
        <f t="shared" si="27"/>
        <v>806.41195919999996</v>
      </c>
      <c r="BY42" s="135">
        <f t="shared" si="27"/>
        <v>806.41195919999996</v>
      </c>
      <c r="BZ42" s="135">
        <f t="shared" si="27"/>
        <v>806.41195919999996</v>
      </c>
      <c r="CA42" s="135">
        <f t="shared" si="27"/>
        <v>806.41195919999996</v>
      </c>
      <c r="CB42" s="135">
        <f t="shared" si="27"/>
        <v>806.41195919999996</v>
      </c>
      <c r="CC42" s="135">
        <f t="shared" si="27"/>
        <v>806.41195919999996</v>
      </c>
      <c r="CD42" s="135">
        <f t="shared" si="27"/>
        <v>806.41195919999996</v>
      </c>
      <c r="CE42" s="135">
        <f t="shared" si="27"/>
        <v>822.54019838400006</v>
      </c>
      <c r="CF42" s="135">
        <f t="shared" si="27"/>
        <v>822.54019838400006</v>
      </c>
      <c r="CG42" s="135">
        <f t="shared" si="27"/>
        <v>822.54019838400006</v>
      </c>
      <c r="CH42" s="135">
        <f t="shared" si="27"/>
        <v>822.54019838400006</v>
      </c>
      <c r="CI42" s="135">
        <f t="shared" si="27"/>
        <v>822.54019838400006</v>
      </c>
      <c r="CJ42" s="135">
        <f t="shared" si="27"/>
        <v>822.54019838400006</v>
      </c>
      <c r="CK42" s="135">
        <f t="shared" si="26"/>
        <v>822.54019838400006</v>
      </c>
      <c r="CL42" s="135">
        <f t="shared" si="26"/>
        <v>822.54019838400006</v>
      </c>
      <c r="CM42" s="135">
        <f t="shared" si="26"/>
        <v>822.54019838400006</v>
      </c>
      <c r="CN42" s="135">
        <f t="shared" si="26"/>
        <v>822.54019838400006</v>
      </c>
      <c r="CO42" s="135">
        <f t="shared" si="26"/>
        <v>822.54019838400006</v>
      </c>
      <c r="CP42" s="135">
        <f t="shared" si="26"/>
        <v>822.54019838400006</v>
      </c>
      <c r="CQ42" s="135">
        <f t="shared" si="26"/>
        <v>838.99100235168009</v>
      </c>
      <c r="CR42" s="135">
        <f t="shared" si="26"/>
        <v>838.99100235168009</v>
      </c>
      <c r="CS42" s="135">
        <f t="shared" si="26"/>
        <v>838.99100235168009</v>
      </c>
      <c r="CT42" s="135">
        <f t="shared" si="26"/>
        <v>838.99100235168009</v>
      </c>
      <c r="CU42" s="135">
        <f t="shared" si="26"/>
        <v>838.99100235168009</v>
      </c>
      <c r="CV42" s="135">
        <f t="shared" si="26"/>
        <v>838.99100235168009</v>
      </c>
      <c r="CW42" s="135">
        <f t="shared" si="26"/>
        <v>838.99100235168009</v>
      </c>
      <c r="CX42" s="135">
        <f t="shared" si="26"/>
        <v>838.99100235168009</v>
      </c>
      <c r="CY42" s="135">
        <f t="shared" si="26"/>
        <v>838.99100235168009</v>
      </c>
      <c r="CZ42" s="135">
        <f t="shared" si="26"/>
        <v>838.99100235168009</v>
      </c>
      <c r="DA42" s="135">
        <f t="shared" si="26"/>
        <v>838.99100235168009</v>
      </c>
      <c r="DB42" s="135">
        <f t="shared" si="26"/>
        <v>838.99100235168009</v>
      </c>
      <c r="DC42" s="135">
        <f t="shared" si="26"/>
        <v>855.77082239871345</v>
      </c>
      <c r="DD42" s="135">
        <f t="shared" si="26"/>
        <v>855.77082239871345</v>
      </c>
      <c r="DE42" s="135">
        <f t="shared" si="26"/>
        <v>855.77082239871345</v>
      </c>
      <c r="DF42" s="135">
        <f t="shared" si="26"/>
        <v>855.77082239871345</v>
      </c>
      <c r="DG42" s="135">
        <f t="shared" si="26"/>
        <v>855.77082239871345</v>
      </c>
      <c r="DH42" s="135">
        <f t="shared" si="26"/>
        <v>855.77082239871345</v>
      </c>
      <c r="DI42" s="135">
        <f t="shared" si="26"/>
        <v>855.77082239871345</v>
      </c>
      <c r="DJ42" s="135">
        <f t="shared" si="26"/>
        <v>855.77082239871345</v>
      </c>
      <c r="DK42" s="135">
        <f t="shared" si="26"/>
        <v>855.77082239871345</v>
      </c>
      <c r="DL42" s="135">
        <f t="shared" si="26"/>
        <v>855.77082239871345</v>
      </c>
      <c r="DM42" s="135">
        <f t="shared" si="26"/>
        <v>855.77082239871345</v>
      </c>
      <c r="DN42" s="135">
        <f t="shared" si="26"/>
        <v>855.77082239871345</v>
      </c>
      <c r="DO42" s="135">
        <f t="shared" si="26"/>
        <v>872.88623884668777</v>
      </c>
      <c r="DP42" s="135">
        <f t="shared" si="26"/>
        <v>872.88623884668777</v>
      </c>
      <c r="DQ42" s="135">
        <f t="shared" si="26"/>
        <v>872.88623884668777</v>
      </c>
      <c r="DR42" s="135">
        <f t="shared" si="26"/>
        <v>872.88623884668777</v>
      </c>
      <c r="DS42" s="135">
        <f t="shared" si="26"/>
        <v>872.88623884668777</v>
      </c>
      <c r="DT42" s="135">
        <f t="shared" si="26"/>
        <v>872.88623884668777</v>
      </c>
      <c r="DU42" s="135">
        <f t="shared" si="26"/>
        <v>872.88623884668777</v>
      </c>
      <c r="DV42" s="135">
        <f t="shared" si="26"/>
        <v>872.88623884668777</v>
      </c>
      <c r="DW42" s="135">
        <f t="shared" si="26"/>
        <v>872.88623884668777</v>
      </c>
      <c r="DX42" s="135">
        <f t="shared" si="26"/>
        <v>872.88623884668777</v>
      </c>
      <c r="DY42" s="135">
        <f t="shared" si="26"/>
        <v>872.88623884668777</v>
      </c>
      <c r="DZ42" s="135">
        <f t="shared" si="26"/>
        <v>872.88623884668777</v>
      </c>
      <c r="EA42" s="135">
        <f t="shared" si="26"/>
        <v>890.34396362362156</v>
      </c>
      <c r="EB42" s="135">
        <f t="shared" si="26"/>
        <v>890.34396362362156</v>
      </c>
      <c r="EC42" s="135">
        <f t="shared" si="26"/>
        <v>890.34396362362156</v>
      </c>
      <c r="ED42" s="135">
        <f t="shared" si="26"/>
        <v>890.34396362362156</v>
      </c>
      <c r="EE42" s="135">
        <f t="shared" si="26"/>
        <v>890.34396362362156</v>
      </c>
      <c r="EF42" s="135">
        <f t="shared" si="26"/>
        <v>890.34396362362156</v>
      </c>
      <c r="EG42" s="135">
        <f t="shared" si="26"/>
        <v>890.34396362362156</v>
      </c>
      <c r="EH42" s="135">
        <f t="shared" si="26"/>
        <v>890.34396362362156</v>
      </c>
      <c r="EI42" s="135">
        <f t="shared" si="26"/>
        <v>890.34396362362156</v>
      </c>
      <c r="EJ42" s="135">
        <f t="shared" si="26"/>
        <v>890.34396362362156</v>
      </c>
      <c r="EK42" s="135">
        <f t="shared" si="26"/>
        <v>890.34396362362156</v>
      </c>
      <c r="EL42" s="135">
        <f t="shared" si="26"/>
        <v>890.34396362362156</v>
      </c>
      <c r="EM42" s="27"/>
    </row>
    <row r="43" spans="1:143" ht="15.75" customHeight="1" x14ac:dyDescent="0.2">
      <c r="A43" s="123">
        <v>1</v>
      </c>
      <c r="B43" s="88">
        <f t="shared" si="14"/>
        <v>24</v>
      </c>
      <c r="C43" s="61" t="s">
        <v>161</v>
      </c>
      <c r="D43" s="241">
        <v>750</v>
      </c>
      <c r="E43" s="134">
        <f t="shared" si="19"/>
        <v>1</v>
      </c>
      <c r="U43" s="27"/>
      <c r="W43" s="270">
        <v>750</v>
      </c>
      <c r="X43" s="135">
        <f t="shared" si="22"/>
        <v>750</v>
      </c>
      <c r="Y43" s="135">
        <f t="shared" si="27"/>
        <v>750</v>
      </c>
      <c r="Z43" s="135">
        <f t="shared" si="27"/>
        <v>750</v>
      </c>
      <c r="AA43" s="135">
        <f t="shared" si="27"/>
        <v>750</v>
      </c>
      <c r="AB43" s="135">
        <f t="shared" si="27"/>
        <v>750</v>
      </c>
      <c r="AC43" s="135">
        <f t="shared" si="27"/>
        <v>750</v>
      </c>
      <c r="AD43" s="135">
        <f t="shared" si="27"/>
        <v>750</v>
      </c>
      <c r="AE43" s="135">
        <f t="shared" si="27"/>
        <v>750</v>
      </c>
      <c r="AF43" s="135">
        <f t="shared" si="27"/>
        <v>750</v>
      </c>
      <c r="AG43" s="135">
        <f t="shared" si="27"/>
        <v>750</v>
      </c>
      <c r="AH43" s="135">
        <f t="shared" si="27"/>
        <v>750</v>
      </c>
      <c r="AI43" s="135">
        <f t="shared" si="27"/>
        <v>765</v>
      </c>
      <c r="AJ43" s="135">
        <f t="shared" si="27"/>
        <v>765</v>
      </c>
      <c r="AK43" s="135">
        <f t="shared" si="27"/>
        <v>765</v>
      </c>
      <c r="AL43" s="135">
        <f t="shared" si="27"/>
        <v>765</v>
      </c>
      <c r="AM43" s="135">
        <f t="shared" si="27"/>
        <v>765</v>
      </c>
      <c r="AN43" s="135">
        <f t="shared" si="27"/>
        <v>765</v>
      </c>
      <c r="AO43" s="135">
        <f t="shared" si="27"/>
        <v>765</v>
      </c>
      <c r="AP43" s="135">
        <f t="shared" si="27"/>
        <v>765</v>
      </c>
      <c r="AQ43" s="135">
        <f t="shared" si="27"/>
        <v>765</v>
      </c>
      <c r="AR43" s="135">
        <f t="shared" si="27"/>
        <v>765</v>
      </c>
      <c r="AS43" s="135">
        <f t="shared" si="27"/>
        <v>765</v>
      </c>
      <c r="AT43" s="135">
        <f t="shared" si="27"/>
        <v>765</v>
      </c>
      <c r="AU43" s="135">
        <f t="shared" si="27"/>
        <v>780.3</v>
      </c>
      <c r="AV43" s="135">
        <f t="shared" si="27"/>
        <v>780.3</v>
      </c>
      <c r="AW43" s="135">
        <f t="shared" si="27"/>
        <v>780.3</v>
      </c>
      <c r="AX43" s="135">
        <f t="shared" si="27"/>
        <v>780.3</v>
      </c>
      <c r="AY43" s="135">
        <f t="shared" si="27"/>
        <v>780.3</v>
      </c>
      <c r="AZ43" s="135">
        <f t="shared" si="27"/>
        <v>780.3</v>
      </c>
      <c r="BA43" s="135">
        <f t="shared" si="27"/>
        <v>780.3</v>
      </c>
      <c r="BB43" s="135">
        <f t="shared" si="27"/>
        <v>780.3</v>
      </c>
      <c r="BC43" s="135">
        <f t="shared" si="27"/>
        <v>780.3</v>
      </c>
      <c r="BD43" s="135">
        <f t="shared" si="27"/>
        <v>780.3</v>
      </c>
      <c r="BE43" s="135">
        <f t="shared" si="27"/>
        <v>780.3</v>
      </c>
      <c r="BF43" s="135">
        <f t="shared" si="27"/>
        <v>780.3</v>
      </c>
      <c r="BG43" s="135">
        <f t="shared" si="27"/>
        <v>795.90599999999995</v>
      </c>
      <c r="BH43" s="135">
        <f t="shared" si="27"/>
        <v>795.90599999999995</v>
      </c>
      <c r="BI43" s="135">
        <f t="shared" si="27"/>
        <v>795.90599999999995</v>
      </c>
      <c r="BJ43" s="135">
        <f t="shared" si="27"/>
        <v>795.90599999999995</v>
      </c>
      <c r="BK43" s="135">
        <f t="shared" si="27"/>
        <v>795.90599999999995</v>
      </c>
      <c r="BL43" s="135">
        <f t="shared" si="27"/>
        <v>795.90599999999995</v>
      </c>
      <c r="BM43" s="135">
        <f t="shared" si="27"/>
        <v>795.90599999999995</v>
      </c>
      <c r="BN43" s="135">
        <f t="shared" si="27"/>
        <v>795.90599999999995</v>
      </c>
      <c r="BO43" s="135">
        <f t="shared" si="27"/>
        <v>795.90599999999995</v>
      </c>
      <c r="BP43" s="135">
        <f t="shared" si="27"/>
        <v>795.90599999999995</v>
      </c>
      <c r="BQ43" s="135">
        <f t="shared" si="27"/>
        <v>795.90599999999995</v>
      </c>
      <c r="BR43" s="135">
        <f t="shared" si="27"/>
        <v>795.90599999999995</v>
      </c>
      <c r="BS43" s="135">
        <f t="shared" si="27"/>
        <v>811.82411999999999</v>
      </c>
      <c r="BT43" s="135">
        <f t="shared" si="27"/>
        <v>811.82411999999999</v>
      </c>
      <c r="BU43" s="135">
        <f t="shared" si="27"/>
        <v>811.82411999999999</v>
      </c>
      <c r="BV43" s="135">
        <f t="shared" si="27"/>
        <v>811.82411999999999</v>
      </c>
      <c r="BW43" s="135">
        <f t="shared" si="27"/>
        <v>811.82411999999999</v>
      </c>
      <c r="BX43" s="135">
        <f t="shared" si="27"/>
        <v>811.82411999999999</v>
      </c>
      <c r="BY43" s="135">
        <f t="shared" si="27"/>
        <v>811.82411999999999</v>
      </c>
      <c r="BZ43" s="135">
        <f t="shared" si="27"/>
        <v>811.82411999999999</v>
      </c>
      <c r="CA43" s="135">
        <f t="shared" si="27"/>
        <v>811.82411999999999</v>
      </c>
      <c r="CB43" s="135">
        <f t="shared" si="27"/>
        <v>811.82411999999999</v>
      </c>
      <c r="CC43" s="135">
        <f t="shared" si="27"/>
        <v>811.82411999999999</v>
      </c>
      <c r="CD43" s="135">
        <f t="shared" si="27"/>
        <v>811.82411999999999</v>
      </c>
      <c r="CE43" s="135">
        <f t="shared" si="27"/>
        <v>828.06060239999999</v>
      </c>
      <c r="CF43" s="135">
        <f t="shared" si="27"/>
        <v>828.06060239999999</v>
      </c>
      <c r="CG43" s="135">
        <f t="shared" si="27"/>
        <v>828.06060239999999</v>
      </c>
      <c r="CH43" s="135">
        <f t="shared" si="27"/>
        <v>828.06060239999999</v>
      </c>
      <c r="CI43" s="135">
        <f t="shared" si="27"/>
        <v>828.06060239999999</v>
      </c>
      <c r="CJ43" s="135">
        <f t="shared" si="27"/>
        <v>828.06060239999999</v>
      </c>
      <c r="CK43" s="135">
        <f t="shared" si="26"/>
        <v>828.06060239999999</v>
      </c>
      <c r="CL43" s="135">
        <f t="shared" si="26"/>
        <v>828.06060239999999</v>
      </c>
      <c r="CM43" s="135">
        <f t="shared" si="26"/>
        <v>828.06060239999999</v>
      </c>
      <c r="CN43" s="135">
        <f t="shared" si="26"/>
        <v>828.06060239999999</v>
      </c>
      <c r="CO43" s="135">
        <f t="shared" si="26"/>
        <v>828.06060239999999</v>
      </c>
      <c r="CP43" s="135">
        <f t="shared" si="26"/>
        <v>828.06060239999999</v>
      </c>
      <c r="CQ43" s="135">
        <f t="shared" si="26"/>
        <v>844.62181444800001</v>
      </c>
      <c r="CR43" s="135">
        <f t="shared" si="26"/>
        <v>844.62181444800001</v>
      </c>
      <c r="CS43" s="135">
        <f t="shared" si="26"/>
        <v>844.62181444800001</v>
      </c>
      <c r="CT43" s="135">
        <f t="shared" si="26"/>
        <v>844.62181444800001</v>
      </c>
      <c r="CU43" s="135">
        <f t="shared" si="26"/>
        <v>844.62181444800001</v>
      </c>
      <c r="CV43" s="135">
        <f t="shared" si="26"/>
        <v>844.62181444800001</v>
      </c>
      <c r="CW43" s="135">
        <f t="shared" si="26"/>
        <v>844.62181444800001</v>
      </c>
      <c r="CX43" s="135">
        <f t="shared" si="26"/>
        <v>844.62181444800001</v>
      </c>
      <c r="CY43" s="135">
        <f t="shared" si="26"/>
        <v>844.62181444800001</v>
      </c>
      <c r="CZ43" s="135">
        <f t="shared" si="26"/>
        <v>844.62181444800001</v>
      </c>
      <c r="DA43" s="135">
        <f t="shared" si="26"/>
        <v>844.62181444800001</v>
      </c>
      <c r="DB43" s="135">
        <f t="shared" si="26"/>
        <v>844.62181444800001</v>
      </c>
      <c r="DC43" s="135">
        <f t="shared" si="26"/>
        <v>861.51425073695987</v>
      </c>
      <c r="DD43" s="135">
        <f t="shared" si="26"/>
        <v>861.51425073695987</v>
      </c>
      <c r="DE43" s="135">
        <f t="shared" si="26"/>
        <v>861.51425073695987</v>
      </c>
      <c r="DF43" s="135">
        <f t="shared" si="26"/>
        <v>861.51425073695987</v>
      </c>
      <c r="DG43" s="135">
        <f t="shared" si="26"/>
        <v>861.51425073695987</v>
      </c>
      <c r="DH43" s="135">
        <f t="shared" si="26"/>
        <v>861.51425073695987</v>
      </c>
      <c r="DI43" s="135">
        <f t="shared" si="26"/>
        <v>861.51425073695987</v>
      </c>
      <c r="DJ43" s="135">
        <f t="shared" si="26"/>
        <v>861.51425073695987</v>
      </c>
      <c r="DK43" s="135">
        <f t="shared" si="26"/>
        <v>861.51425073695987</v>
      </c>
      <c r="DL43" s="135">
        <f t="shared" si="26"/>
        <v>861.51425073695987</v>
      </c>
      <c r="DM43" s="135">
        <f t="shared" si="26"/>
        <v>861.51425073695987</v>
      </c>
      <c r="DN43" s="135">
        <f t="shared" si="26"/>
        <v>861.51425073695987</v>
      </c>
      <c r="DO43" s="135">
        <f t="shared" si="26"/>
        <v>878.74453575169912</v>
      </c>
      <c r="DP43" s="135">
        <f t="shared" si="26"/>
        <v>878.74453575169912</v>
      </c>
      <c r="DQ43" s="135">
        <f t="shared" si="26"/>
        <v>878.74453575169912</v>
      </c>
      <c r="DR43" s="135">
        <f t="shared" si="26"/>
        <v>878.74453575169912</v>
      </c>
      <c r="DS43" s="135">
        <f t="shared" si="26"/>
        <v>878.74453575169912</v>
      </c>
      <c r="DT43" s="135">
        <f t="shared" si="26"/>
        <v>878.74453575169912</v>
      </c>
      <c r="DU43" s="135">
        <f t="shared" si="26"/>
        <v>878.74453575169912</v>
      </c>
      <c r="DV43" s="135">
        <f t="shared" si="26"/>
        <v>878.74453575169912</v>
      </c>
      <c r="DW43" s="135">
        <f t="shared" si="26"/>
        <v>878.74453575169912</v>
      </c>
      <c r="DX43" s="135">
        <f t="shared" si="26"/>
        <v>878.74453575169912</v>
      </c>
      <c r="DY43" s="135">
        <f t="shared" si="26"/>
        <v>878.74453575169912</v>
      </c>
      <c r="DZ43" s="135">
        <f t="shared" si="26"/>
        <v>878.74453575169912</v>
      </c>
      <c r="EA43" s="135">
        <f t="shared" si="26"/>
        <v>896.31942646673315</v>
      </c>
      <c r="EB43" s="135">
        <f t="shared" si="26"/>
        <v>896.31942646673315</v>
      </c>
      <c r="EC43" s="135">
        <f t="shared" si="26"/>
        <v>896.31942646673315</v>
      </c>
      <c r="ED43" s="135">
        <f t="shared" si="26"/>
        <v>896.31942646673315</v>
      </c>
      <c r="EE43" s="135">
        <f t="shared" si="26"/>
        <v>896.31942646673315</v>
      </c>
      <c r="EF43" s="135">
        <f t="shared" si="26"/>
        <v>896.31942646673315</v>
      </c>
      <c r="EG43" s="135">
        <f t="shared" si="26"/>
        <v>896.31942646673315</v>
      </c>
      <c r="EH43" s="135">
        <f t="shared" si="26"/>
        <v>896.31942646673315</v>
      </c>
      <c r="EI43" s="135">
        <f t="shared" si="26"/>
        <v>896.31942646673315</v>
      </c>
      <c r="EJ43" s="135">
        <f t="shared" si="26"/>
        <v>896.31942646673315</v>
      </c>
      <c r="EK43" s="135">
        <f t="shared" si="26"/>
        <v>896.31942646673315</v>
      </c>
      <c r="EL43" s="135">
        <f t="shared" si="26"/>
        <v>896.31942646673315</v>
      </c>
      <c r="EM43" s="27"/>
    </row>
    <row r="44" spans="1:143" ht="15.75" customHeight="1" x14ac:dyDescent="0.2">
      <c r="A44" s="123">
        <v>1</v>
      </c>
      <c r="B44" s="88">
        <f t="shared" si="14"/>
        <v>25</v>
      </c>
      <c r="C44" s="61" t="s">
        <v>161</v>
      </c>
      <c r="D44" s="241">
        <v>750</v>
      </c>
      <c r="E44" s="134">
        <f t="shared" si="19"/>
        <v>0</v>
      </c>
      <c r="U44" s="27"/>
      <c r="W44" s="270">
        <v>0</v>
      </c>
      <c r="X44" s="135">
        <f t="shared" si="22"/>
        <v>0</v>
      </c>
      <c r="Y44" s="135">
        <f t="shared" si="27"/>
        <v>0</v>
      </c>
      <c r="Z44" s="135">
        <f t="shared" si="27"/>
        <v>0</v>
      </c>
      <c r="AA44" s="135">
        <f t="shared" si="27"/>
        <v>0</v>
      </c>
      <c r="AB44" s="135">
        <f t="shared" si="27"/>
        <v>0</v>
      </c>
      <c r="AC44" s="135">
        <f t="shared" si="27"/>
        <v>0</v>
      </c>
      <c r="AD44" s="135">
        <f t="shared" si="27"/>
        <v>0</v>
      </c>
      <c r="AE44" s="135">
        <f t="shared" si="27"/>
        <v>0</v>
      </c>
      <c r="AF44" s="135">
        <f t="shared" si="27"/>
        <v>0</v>
      </c>
      <c r="AG44" s="135">
        <f t="shared" si="27"/>
        <v>0</v>
      </c>
      <c r="AH44" s="135">
        <f t="shared" si="27"/>
        <v>0</v>
      </c>
      <c r="AI44" s="135">
        <f t="shared" si="27"/>
        <v>0</v>
      </c>
      <c r="AJ44" s="135">
        <f t="shared" si="27"/>
        <v>0</v>
      </c>
      <c r="AK44" s="135">
        <f t="shared" si="27"/>
        <v>0</v>
      </c>
      <c r="AL44" s="135">
        <f t="shared" si="27"/>
        <v>0</v>
      </c>
      <c r="AM44" s="135">
        <f t="shared" si="27"/>
        <v>0</v>
      </c>
      <c r="AN44" s="135">
        <f t="shared" si="27"/>
        <v>0</v>
      </c>
      <c r="AO44" s="135">
        <f t="shared" si="27"/>
        <v>0</v>
      </c>
      <c r="AP44" s="135">
        <f t="shared" si="27"/>
        <v>0</v>
      </c>
      <c r="AQ44" s="135">
        <f t="shared" si="27"/>
        <v>0</v>
      </c>
      <c r="AR44" s="135">
        <f t="shared" si="27"/>
        <v>0</v>
      </c>
      <c r="AS44" s="135">
        <f t="shared" si="27"/>
        <v>0</v>
      </c>
      <c r="AT44" s="135">
        <f t="shared" si="27"/>
        <v>0</v>
      </c>
      <c r="AU44" s="135">
        <f t="shared" si="27"/>
        <v>0</v>
      </c>
      <c r="AV44" s="135">
        <f t="shared" si="27"/>
        <v>0</v>
      </c>
      <c r="AW44" s="135">
        <f t="shared" si="27"/>
        <v>0</v>
      </c>
      <c r="AX44" s="135">
        <f t="shared" si="27"/>
        <v>0</v>
      </c>
      <c r="AY44" s="135">
        <f t="shared" si="27"/>
        <v>0</v>
      </c>
      <c r="AZ44" s="135">
        <f t="shared" si="27"/>
        <v>0</v>
      </c>
      <c r="BA44" s="135">
        <f t="shared" si="27"/>
        <v>0</v>
      </c>
      <c r="BB44" s="135">
        <f t="shared" si="27"/>
        <v>0</v>
      </c>
      <c r="BC44" s="135">
        <f t="shared" si="27"/>
        <v>0</v>
      </c>
      <c r="BD44" s="135">
        <f t="shared" si="27"/>
        <v>0</v>
      </c>
      <c r="BE44" s="135">
        <f t="shared" si="27"/>
        <v>0</v>
      </c>
      <c r="BF44" s="135">
        <f t="shared" si="27"/>
        <v>0</v>
      </c>
      <c r="BG44" s="135">
        <f t="shared" si="27"/>
        <v>0</v>
      </c>
      <c r="BH44" s="135">
        <f t="shared" si="27"/>
        <v>0</v>
      </c>
      <c r="BI44" s="135">
        <f t="shared" si="27"/>
        <v>0</v>
      </c>
      <c r="BJ44" s="135">
        <f t="shared" si="27"/>
        <v>0</v>
      </c>
      <c r="BK44" s="135">
        <f t="shared" si="27"/>
        <v>0</v>
      </c>
      <c r="BL44" s="135">
        <f t="shared" si="27"/>
        <v>0</v>
      </c>
      <c r="BM44" s="135">
        <f t="shared" si="27"/>
        <v>0</v>
      </c>
      <c r="BN44" s="135">
        <f t="shared" si="27"/>
        <v>0</v>
      </c>
      <c r="BO44" s="135">
        <f t="shared" si="27"/>
        <v>0</v>
      </c>
      <c r="BP44" s="135">
        <f t="shared" si="27"/>
        <v>0</v>
      </c>
      <c r="BQ44" s="135">
        <f t="shared" si="27"/>
        <v>0</v>
      </c>
      <c r="BR44" s="135">
        <f t="shared" si="27"/>
        <v>0</v>
      </c>
      <c r="BS44" s="135">
        <f t="shared" si="27"/>
        <v>0</v>
      </c>
      <c r="BT44" s="135">
        <f t="shared" si="27"/>
        <v>0</v>
      </c>
      <c r="BU44" s="135">
        <f t="shared" si="27"/>
        <v>0</v>
      </c>
      <c r="BV44" s="135">
        <f t="shared" si="27"/>
        <v>0</v>
      </c>
      <c r="BW44" s="135">
        <f t="shared" si="27"/>
        <v>0</v>
      </c>
      <c r="BX44" s="135">
        <f t="shared" si="27"/>
        <v>0</v>
      </c>
      <c r="BY44" s="135">
        <f t="shared" si="27"/>
        <v>0</v>
      </c>
      <c r="BZ44" s="135">
        <f t="shared" si="27"/>
        <v>0</v>
      </c>
      <c r="CA44" s="135">
        <f t="shared" si="27"/>
        <v>0</v>
      </c>
      <c r="CB44" s="135">
        <f t="shared" si="27"/>
        <v>0</v>
      </c>
      <c r="CC44" s="135">
        <f t="shared" si="27"/>
        <v>0</v>
      </c>
      <c r="CD44" s="135">
        <f t="shared" si="27"/>
        <v>0</v>
      </c>
      <c r="CE44" s="135">
        <f t="shared" si="27"/>
        <v>0</v>
      </c>
      <c r="CF44" s="135">
        <f t="shared" si="27"/>
        <v>0</v>
      </c>
      <c r="CG44" s="135">
        <f t="shared" si="27"/>
        <v>0</v>
      </c>
      <c r="CH44" s="135">
        <f t="shared" si="27"/>
        <v>0</v>
      </c>
      <c r="CI44" s="135">
        <f t="shared" si="27"/>
        <v>0</v>
      </c>
      <c r="CJ44" s="135">
        <f t="shared" ref="CJ44:EL47" si="28">($D44*$E44)*(1+Rental_Increase)^(CJ$3-1)</f>
        <v>0</v>
      </c>
      <c r="CK44" s="135">
        <f t="shared" si="28"/>
        <v>0</v>
      </c>
      <c r="CL44" s="135">
        <f t="shared" si="28"/>
        <v>0</v>
      </c>
      <c r="CM44" s="135">
        <f t="shared" si="28"/>
        <v>0</v>
      </c>
      <c r="CN44" s="135">
        <f t="shared" si="28"/>
        <v>0</v>
      </c>
      <c r="CO44" s="135">
        <f t="shared" si="28"/>
        <v>0</v>
      </c>
      <c r="CP44" s="135">
        <f t="shared" si="28"/>
        <v>0</v>
      </c>
      <c r="CQ44" s="135">
        <f t="shared" si="28"/>
        <v>0</v>
      </c>
      <c r="CR44" s="135">
        <f t="shared" si="28"/>
        <v>0</v>
      </c>
      <c r="CS44" s="135">
        <f t="shared" si="28"/>
        <v>0</v>
      </c>
      <c r="CT44" s="135">
        <f t="shared" si="28"/>
        <v>0</v>
      </c>
      <c r="CU44" s="135">
        <f t="shared" si="28"/>
        <v>0</v>
      </c>
      <c r="CV44" s="135">
        <f t="shared" si="28"/>
        <v>0</v>
      </c>
      <c r="CW44" s="135">
        <f t="shared" si="28"/>
        <v>0</v>
      </c>
      <c r="CX44" s="135">
        <f t="shared" si="28"/>
        <v>0</v>
      </c>
      <c r="CY44" s="135">
        <f t="shared" si="28"/>
        <v>0</v>
      </c>
      <c r="CZ44" s="135">
        <f t="shared" si="28"/>
        <v>0</v>
      </c>
      <c r="DA44" s="135">
        <f t="shared" si="28"/>
        <v>0</v>
      </c>
      <c r="DB44" s="135">
        <f t="shared" si="28"/>
        <v>0</v>
      </c>
      <c r="DC44" s="135">
        <f t="shared" si="28"/>
        <v>0</v>
      </c>
      <c r="DD44" s="135">
        <f t="shared" si="28"/>
        <v>0</v>
      </c>
      <c r="DE44" s="135">
        <f t="shared" si="28"/>
        <v>0</v>
      </c>
      <c r="DF44" s="135">
        <f t="shared" si="28"/>
        <v>0</v>
      </c>
      <c r="DG44" s="135">
        <f t="shared" si="28"/>
        <v>0</v>
      </c>
      <c r="DH44" s="135">
        <f t="shared" si="28"/>
        <v>0</v>
      </c>
      <c r="DI44" s="135">
        <f t="shared" si="28"/>
        <v>0</v>
      </c>
      <c r="DJ44" s="135">
        <f t="shared" si="28"/>
        <v>0</v>
      </c>
      <c r="DK44" s="135">
        <f t="shared" si="28"/>
        <v>0</v>
      </c>
      <c r="DL44" s="135">
        <f t="shared" si="28"/>
        <v>0</v>
      </c>
      <c r="DM44" s="135">
        <f t="shared" si="28"/>
        <v>0</v>
      </c>
      <c r="DN44" s="135">
        <f t="shared" si="28"/>
        <v>0</v>
      </c>
      <c r="DO44" s="135">
        <f t="shared" si="28"/>
        <v>0</v>
      </c>
      <c r="DP44" s="135">
        <f t="shared" si="28"/>
        <v>0</v>
      </c>
      <c r="DQ44" s="135">
        <f t="shared" si="28"/>
        <v>0</v>
      </c>
      <c r="DR44" s="135">
        <f t="shared" si="28"/>
        <v>0</v>
      </c>
      <c r="DS44" s="135">
        <f t="shared" si="28"/>
        <v>0</v>
      </c>
      <c r="DT44" s="135">
        <f t="shared" si="28"/>
        <v>0</v>
      </c>
      <c r="DU44" s="135">
        <f t="shared" si="28"/>
        <v>0</v>
      </c>
      <c r="DV44" s="135">
        <f t="shared" si="28"/>
        <v>0</v>
      </c>
      <c r="DW44" s="135">
        <f t="shared" si="28"/>
        <v>0</v>
      </c>
      <c r="DX44" s="135">
        <f t="shared" si="28"/>
        <v>0</v>
      </c>
      <c r="DY44" s="135">
        <f t="shared" si="28"/>
        <v>0</v>
      </c>
      <c r="DZ44" s="135">
        <f t="shared" si="28"/>
        <v>0</v>
      </c>
      <c r="EA44" s="135">
        <f t="shared" si="28"/>
        <v>0</v>
      </c>
      <c r="EB44" s="135">
        <f t="shared" si="28"/>
        <v>0</v>
      </c>
      <c r="EC44" s="135">
        <f t="shared" si="28"/>
        <v>0</v>
      </c>
      <c r="ED44" s="135">
        <f t="shared" si="28"/>
        <v>0</v>
      </c>
      <c r="EE44" s="135">
        <f t="shared" si="28"/>
        <v>0</v>
      </c>
      <c r="EF44" s="135">
        <f t="shared" si="28"/>
        <v>0</v>
      </c>
      <c r="EG44" s="135">
        <f t="shared" si="28"/>
        <v>0</v>
      </c>
      <c r="EH44" s="135">
        <f t="shared" si="28"/>
        <v>0</v>
      </c>
      <c r="EI44" s="135">
        <f t="shared" si="28"/>
        <v>0</v>
      </c>
      <c r="EJ44" s="135">
        <f t="shared" si="28"/>
        <v>0</v>
      </c>
      <c r="EK44" s="135">
        <f t="shared" si="28"/>
        <v>0</v>
      </c>
      <c r="EL44" s="135">
        <f t="shared" si="28"/>
        <v>0</v>
      </c>
      <c r="EM44" s="27"/>
    </row>
    <row r="45" spans="1:143" ht="15.75" customHeight="1" x14ac:dyDescent="0.2">
      <c r="A45" s="123">
        <v>1</v>
      </c>
      <c r="B45" s="88">
        <f t="shared" si="14"/>
        <v>26</v>
      </c>
      <c r="C45" s="61" t="s">
        <v>161</v>
      </c>
      <c r="D45" s="241">
        <v>750</v>
      </c>
      <c r="E45" s="134">
        <f t="shared" si="19"/>
        <v>1.1933333333333334</v>
      </c>
      <c r="U45" s="27"/>
      <c r="W45" s="270">
        <v>895</v>
      </c>
      <c r="X45" s="135">
        <f t="shared" si="22"/>
        <v>895</v>
      </c>
      <c r="Y45" s="135">
        <f t="shared" ref="Y45:CJ48" si="29">($D45*$E45)*(1+Rental_Increase)^(Y$3-1)</f>
        <v>895</v>
      </c>
      <c r="Z45" s="135">
        <f t="shared" si="29"/>
        <v>895</v>
      </c>
      <c r="AA45" s="135">
        <f t="shared" si="29"/>
        <v>895</v>
      </c>
      <c r="AB45" s="135">
        <f t="shared" si="29"/>
        <v>895</v>
      </c>
      <c r="AC45" s="135">
        <f t="shared" si="29"/>
        <v>895</v>
      </c>
      <c r="AD45" s="135">
        <f t="shared" si="29"/>
        <v>895</v>
      </c>
      <c r="AE45" s="135">
        <f t="shared" si="29"/>
        <v>895</v>
      </c>
      <c r="AF45" s="135">
        <f t="shared" si="29"/>
        <v>895</v>
      </c>
      <c r="AG45" s="135">
        <f t="shared" si="29"/>
        <v>895</v>
      </c>
      <c r="AH45" s="135">
        <f t="shared" si="29"/>
        <v>895</v>
      </c>
      <c r="AI45" s="135">
        <f t="shared" si="29"/>
        <v>912.9</v>
      </c>
      <c r="AJ45" s="135">
        <f t="shared" si="29"/>
        <v>912.9</v>
      </c>
      <c r="AK45" s="135">
        <f t="shared" si="29"/>
        <v>912.9</v>
      </c>
      <c r="AL45" s="135">
        <f t="shared" si="29"/>
        <v>912.9</v>
      </c>
      <c r="AM45" s="135">
        <f t="shared" si="29"/>
        <v>912.9</v>
      </c>
      <c r="AN45" s="135">
        <f t="shared" si="29"/>
        <v>912.9</v>
      </c>
      <c r="AO45" s="135">
        <f t="shared" si="29"/>
        <v>912.9</v>
      </c>
      <c r="AP45" s="135">
        <f t="shared" si="29"/>
        <v>912.9</v>
      </c>
      <c r="AQ45" s="135">
        <f t="shared" si="29"/>
        <v>912.9</v>
      </c>
      <c r="AR45" s="135">
        <f t="shared" si="29"/>
        <v>912.9</v>
      </c>
      <c r="AS45" s="135">
        <f t="shared" si="29"/>
        <v>912.9</v>
      </c>
      <c r="AT45" s="135">
        <f t="shared" si="29"/>
        <v>912.9</v>
      </c>
      <c r="AU45" s="135">
        <f t="shared" si="29"/>
        <v>931.15800000000002</v>
      </c>
      <c r="AV45" s="135">
        <f t="shared" si="29"/>
        <v>931.15800000000002</v>
      </c>
      <c r="AW45" s="135">
        <f t="shared" si="29"/>
        <v>931.15800000000002</v>
      </c>
      <c r="AX45" s="135">
        <f t="shared" si="29"/>
        <v>931.15800000000002</v>
      </c>
      <c r="AY45" s="135">
        <f t="shared" si="29"/>
        <v>931.15800000000002</v>
      </c>
      <c r="AZ45" s="135">
        <f t="shared" si="29"/>
        <v>931.15800000000002</v>
      </c>
      <c r="BA45" s="135">
        <f t="shared" si="29"/>
        <v>931.15800000000002</v>
      </c>
      <c r="BB45" s="135">
        <f t="shared" si="29"/>
        <v>931.15800000000002</v>
      </c>
      <c r="BC45" s="135">
        <f t="shared" si="29"/>
        <v>931.15800000000002</v>
      </c>
      <c r="BD45" s="135">
        <f t="shared" si="29"/>
        <v>931.15800000000002</v>
      </c>
      <c r="BE45" s="135">
        <f t="shared" si="29"/>
        <v>931.15800000000002</v>
      </c>
      <c r="BF45" s="135">
        <f t="shared" si="29"/>
        <v>931.15800000000002</v>
      </c>
      <c r="BG45" s="135">
        <f t="shared" si="29"/>
        <v>949.78115999999989</v>
      </c>
      <c r="BH45" s="135">
        <f t="shared" si="29"/>
        <v>949.78115999999989</v>
      </c>
      <c r="BI45" s="135">
        <f t="shared" si="29"/>
        <v>949.78115999999989</v>
      </c>
      <c r="BJ45" s="135">
        <f t="shared" si="29"/>
        <v>949.78115999999989</v>
      </c>
      <c r="BK45" s="135">
        <f t="shared" si="29"/>
        <v>949.78115999999989</v>
      </c>
      <c r="BL45" s="135">
        <f t="shared" si="29"/>
        <v>949.78115999999989</v>
      </c>
      <c r="BM45" s="135">
        <f t="shared" si="29"/>
        <v>949.78115999999989</v>
      </c>
      <c r="BN45" s="135">
        <f t="shared" si="29"/>
        <v>949.78115999999989</v>
      </c>
      <c r="BO45" s="135">
        <f t="shared" si="29"/>
        <v>949.78115999999989</v>
      </c>
      <c r="BP45" s="135">
        <f t="shared" si="29"/>
        <v>949.78115999999989</v>
      </c>
      <c r="BQ45" s="135">
        <f t="shared" si="29"/>
        <v>949.78115999999989</v>
      </c>
      <c r="BR45" s="135">
        <f t="shared" si="29"/>
        <v>949.78115999999989</v>
      </c>
      <c r="BS45" s="135">
        <f t="shared" si="29"/>
        <v>968.77678319999995</v>
      </c>
      <c r="BT45" s="135">
        <f t="shared" si="29"/>
        <v>968.77678319999995</v>
      </c>
      <c r="BU45" s="135">
        <f t="shared" si="29"/>
        <v>968.77678319999995</v>
      </c>
      <c r="BV45" s="135">
        <f t="shared" si="29"/>
        <v>968.77678319999995</v>
      </c>
      <c r="BW45" s="135">
        <f t="shared" si="29"/>
        <v>968.77678319999995</v>
      </c>
      <c r="BX45" s="135">
        <f t="shared" si="29"/>
        <v>968.77678319999995</v>
      </c>
      <c r="BY45" s="135">
        <f t="shared" si="29"/>
        <v>968.77678319999995</v>
      </c>
      <c r="BZ45" s="135">
        <f t="shared" si="29"/>
        <v>968.77678319999995</v>
      </c>
      <c r="CA45" s="135">
        <f t="shared" si="29"/>
        <v>968.77678319999995</v>
      </c>
      <c r="CB45" s="135">
        <f t="shared" si="29"/>
        <v>968.77678319999995</v>
      </c>
      <c r="CC45" s="135">
        <f t="shared" si="29"/>
        <v>968.77678319999995</v>
      </c>
      <c r="CD45" s="135">
        <f t="shared" si="29"/>
        <v>968.77678319999995</v>
      </c>
      <c r="CE45" s="135">
        <f t="shared" si="29"/>
        <v>988.15231886399999</v>
      </c>
      <c r="CF45" s="135">
        <f t="shared" si="29"/>
        <v>988.15231886399999</v>
      </c>
      <c r="CG45" s="135">
        <f t="shared" si="29"/>
        <v>988.15231886399999</v>
      </c>
      <c r="CH45" s="135">
        <f t="shared" si="29"/>
        <v>988.15231886399999</v>
      </c>
      <c r="CI45" s="135">
        <f t="shared" si="29"/>
        <v>988.15231886399999</v>
      </c>
      <c r="CJ45" s="135">
        <f t="shared" si="29"/>
        <v>988.15231886399999</v>
      </c>
      <c r="CK45" s="135">
        <f t="shared" si="28"/>
        <v>988.15231886399999</v>
      </c>
      <c r="CL45" s="135">
        <f t="shared" si="28"/>
        <v>988.15231886399999</v>
      </c>
      <c r="CM45" s="135">
        <f t="shared" si="28"/>
        <v>988.15231886399999</v>
      </c>
      <c r="CN45" s="135">
        <f t="shared" si="28"/>
        <v>988.15231886399999</v>
      </c>
      <c r="CO45" s="135">
        <f t="shared" si="28"/>
        <v>988.15231886399999</v>
      </c>
      <c r="CP45" s="135">
        <f t="shared" si="28"/>
        <v>988.15231886399999</v>
      </c>
      <c r="CQ45" s="135">
        <f t="shared" si="28"/>
        <v>1007.91536524128</v>
      </c>
      <c r="CR45" s="135">
        <f t="shared" si="28"/>
        <v>1007.91536524128</v>
      </c>
      <c r="CS45" s="135">
        <f t="shared" si="28"/>
        <v>1007.91536524128</v>
      </c>
      <c r="CT45" s="135">
        <f t="shared" si="28"/>
        <v>1007.91536524128</v>
      </c>
      <c r="CU45" s="135">
        <f t="shared" si="28"/>
        <v>1007.91536524128</v>
      </c>
      <c r="CV45" s="135">
        <f t="shared" si="28"/>
        <v>1007.91536524128</v>
      </c>
      <c r="CW45" s="135">
        <f t="shared" si="28"/>
        <v>1007.91536524128</v>
      </c>
      <c r="CX45" s="135">
        <f t="shared" si="28"/>
        <v>1007.91536524128</v>
      </c>
      <c r="CY45" s="135">
        <f t="shared" si="28"/>
        <v>1007.91536524128</v>
      </c>
      <c r="CZ45" s="135">
        <f t="shared" si="28"/>
        <v>1007.91536524128</v>
      </c>
      <c r="DA45" s="135">
        <f t="shared" si="28"/>
        <v>1007.91536524128</v>
      </c>
      <c r="DB45" s="135">
        <f t="shared" si="28"/>
        <v>1007.91536524128</v>
      </c>
      <c r="DC45" s="135">
        <f t="shared" si="28"/>
        <v>1028.0736725461054</v>
      </c>
      <c r="DD45" s="135">
        <f t="shared" si="28"/>
        <v>1028.0736725461054</v>
      </c>
      <c r="DE45" s="135">
        <f t="shared" si="28"/>
        <v>1028.0736725461054</v>
      </c>
      <c r="DF45" s="135">
        <f t="shared" si="28"/>
        <v>1028.0736725461054</v>
      </c>
      <c r="DG45" s="135">
        <f t="shared" si="28"/>
        <v>1028.0736725461054</v>
      </c>
      <c r="DH45" s="135">
        <f t="shared" si="28"/>
        <v>1028.0736725461054</v>
      </c>
      <c r="DI45" s="135">
        <f t="shared" si="28"/>
        <v>1028.0736725461054</v>
      </c>
      <c r="DJ45" s="135">
        <f t="shared" si="28"/>
        <v>1028.0736725461054</v>
      </c>
      <c r="DK45" s="135">
        <f t="shared" si="28"/>
        <v>1028.0736725461054</v>
      </c>
      <c r="DL45" s="135">
        <f t="shared" si="28"/>
        <v>1028.0736725461054</v>
      </c>
      <c r="DM45" s="135">
        <f t="shared" si="28"/>
        <v>1028.0736725461054</v>
      </c>
      <c r="DN45" s="135">
        <f t="shared" si="28"/>
        <v>1028.0736725461054</v>
      </c>
      <c r="DO45" s="135">
        <f t="shared" si="28"/>
        <v>1048.6351459970276</v>
      </c>
      <c r="DP45" s="135">
        <f t="shared" si="28"/>
        <v>1048.6351459970276</v>
      </c>
      <c r="DQ45" s="135">
        <f t="shared" si="28"/>
        <v>1048.6351459970276</v>
      </c>
      <c r="DR45" s="135">
        <f t="shared" si="28"/>
        <v>1048.6351459970276</v>
      </c>
      <c r="DS45" s="135">
        <f t="shared" si="28"/>
        <v>1048.6351459970276</v>
      </c>
      <c r="DT45" s="135">
        <f t="shared" si="28"/>
        <v>1048.6351459970276</v>
      </c>
      <c r="DU45" s="135">
        <f t="shared" si="28"/>
        <v>1048.6351459970276</v>
      </c>
      <c r="DV45" s="135">
        <f t="shared" si="28"/>
        <v>1048.6351459970276</v>
      </c>
      <c r="DW45" s="135">
        <f t="shared" si="28"/>
        <v>1048.6351459970276</v>
      </c>
      <c r="DX45" s="135">
        <f t="shared" si="28"/>
        <v>1048.6351459970276</v>
      </c>
      <c r="DY45" s="135">
        <f t="shared" si="28"/>
        <v>1048.6351459970276</v>
      </c>
      <c r="DZ45" s="135">
        <f t="shared" si="28"/>
        <v>1048.6351459970276</v>
      </c>
      <c r="EA45" s="135">
        <f t="shared" si="28"/>
        <v>1069.6078489169681</v>
      </c>
      <c r="EB45" s="135">
        <f t="shared" si="28"/>
        <v>1069.6078489169681</v>
      </c>
      <c r="EC45" s="135">
        <f t="shared" si="28"/>
        <v>1069.6078489169681</v>
      </c>
      <c r="ED45" s="135">
        <f t="shared" si="28"/>
        <v>1069.6078489169681</v>
      </c>
      <c r="EE45" s="135">
        <f t="shared" si="28"/>
        <v>1069.6078489169681</v>
      </c>
      <c r="EF45" s="135">
        <f t="shared" si="28"/>
        <v>1069.6078489169681</v>
      </c>
      <c r="EG45" s="135">
        <f t="shared" si="28"/>
        <v>1069.6078489169681</v>
      </c>
      <c r="EH45" s="135">
        <f t="shared" si="28"/>
        <v>1069.6078489169681</v>
      </c>
      <c r="EI45" s="135">
        <f t="shared" si="28"/>
        <v>1069.6078489169681</v>
      </c>
      <c r="EJ45" s="135">
        <f t="shared" si="28"/>
        <v>1069.6078489169681</v>
      </c>
      <c r="EK45" s="135">
        <f t="shared" si="28"/>
        <v>1069.6078489169681</v>
      </c>
      <c r="EL45" s="135">
        <f t="shared" si="28"/>
        <v>1069.6078489169681</v>
      </c>
      <c r="EM45" s="27"/>
    </row>
    <row r="46" spans="1:143" ht="15.75" customHeight="1" x14ac:dyDescent="0.2">
      <c r="A46" s="123">
        <v>1</v>
      </c>
      <c r="B46" s="88">
        <f t="shared" si="14"/>
        <v>27</v>
      </c>
      <c r="C46" s="61" t="s">
        <v>161</v>
      </c>
      <c r="D46" s="241">
        <v>750</v>
      </c>
      <c r="E46" s="134">
        <f t="shared" si="19"/>
        <v>0.92666666666666664</v>
      </c>
      <c r="U46" s="27"/>
      <c r="W46" s="270">
        <v>695</v>
      </c>
      <c r="X46" s="135">
        <f t="shared" si="22"/>
        <v>695</v>
      </c>
      <c r="Y46" s="135">
        <f t="shared" si="29"/>
        <v>695</v>
      </c>
      <c r="Z46" s="135">
        <f t="shared" si="29"/>
        <v>695</v>
      </c>
      <c r="AA46" s="135">
        <f t="shared" si="29"/>
        <v>695</v>
      </c>
      <c r="AB46" s="135">
        <f t="shared" si="29"/>
        <v>695</v>
      </c>
      <c r="AC46" s="135">
        <f t="shared" si="29"/>
        <v>695</v>
      </c>
      <c r="AD46" s="135">
        <f t="shared" si="29"/>
        <v>695</v>
      </c>
      <c r="AE46" s="135">
        <f t="shared" si="29"/>
        <v>695</v>
      </c>
      <c r="AF46" s="135">
        <f t="shared" si="29"/>
        <v>695</v>
      </c>
      <c r="AG46" s="135">
        <f t="shared" si="29"/>
        <v>695</v>
      </c>
      <c r="AH46" s="135">
        <f t="shared" si="29"/>
        <v>695</v>
      </c>
      <c r="AI46" s="135">
        <f t="shared" si="29"/>
        <v>708.9</v>
      </c>
      <c r="AJ46" s="135">
        <f t="shared" si="29"/>
        <v>708.9</v>
      </c>
      <c r="AK46" s="135">
        <f t="shared" si="29"/>
        <v>708.9</v>
      </c>
      <c r="AL46" s="135">
        <f t="shared" si="29"/>
        <v>708.9</v>
      </c>
      <c r="AM46" s="135">
        <f t="shared" si="29"/>
        <v>708.9</v>
      </c>
      <c r="AN46" s="135">
        <f t="shared" si="29"/>
        <v>708.9</v>
      </c>
      <c r="AO46" s="135">
        <f t="shared" si="29"/>
        <v>708.9</v>
      </c>
      <c r="AP46" s="135">
        <f t="shared" si="29"/>
        <v>708.9</v>
      </c>
      <c r="AQ46" s="135">
        <f t="shared" si="29"/>
        <v>708.9</v>
      </c>
      <c r="AR46" s="135">
        <f t="shared" si="29"/>
        <v>708.9</v>
      </c>
      <c r="AS46" s="135">
        <f t="shared" si="29"/>
        <v>708.9</v>
      </c>
      <c r="AT46" s="135">
        <f t="shared" si="29"/>
        <v>708.9</v>
      </c>
      <c r="AU46" s="135">
        <f t="shared" si="29"/>
        <v>723.07799999999997</v>
      </c>
      <c r="AV46" s="135">
        <f t="shared" si="29"/>
        <v>723.07799999999997</v>
      </c>
      <c r="AW46" s="135">
        <f t="shared" si="29"/>
        <v>723.07799999999997</v>
      </c>
      <c r="AX46" s="135">
        <f t="shared" si="29"/>
        <v>723.07799999999997</v>
      </c>
      <c r="AY46" s="135">
        <f t="shared" si="29"/>
        <v>723.07799999999997</v>
      </c>
      <c r="AZ46" s="135">
        <f t="shared" si="29"/>
        <v>723.07799999999997</v>
      </c>
      <c r="BA46" s="135">
        <f t="shared" si="29"/>
        <v>723.07799999999997</v>
      </c>
      <c r="BB46" s="135">
        <f t="shared" si="29"/>
        <v>723.07799999999997</v>
      </c>
      <c r="BC46" s="135">
        <f t="shared" si="29"/>
        <v>723.07799999999997</v>
      </c>
      <c r="BD46" s="135">
        <f t="shared" si="29"/>
        <v>723.07799999999997</v>
      </c>
      <c r="BE46" s="135">
        <f t="shared" si="29"/>
        <v>723.07799999999997</v>
      </c>
      <c r="BF46" s="135">
        <f t="shared" si="29"/>
        <v>723.07799999999997</v>
      </c>
      <c r="BG46" s="135">
        <f t="shared" si="29"/>
        <v>737.53955999999994</v>
      </c>
      <c r="BH46" s="135">
        <f t="shared" si="29"/>
        <v>737.53955999999994</v>
      </c>
      <c r="BI46" s="135">
        <f t="shared" si="29"/>
        <v>737.53955999999994</v>
      </c>
      <c r="BJ46" s="135">
        <f t="shared" si="29"/>
        <v>737.53955999999994</v>
      </c>
      <c r="BK46" s="135">
        <f t="shared" si="29"/>
        <v>737.53955999999994</v>
      </c>
      <c r="BL46" s="135">
        <f t="shared" si="29"/>
        <v>737.53955999999994</v>
      </c>
      <c r="BM46" s="135">
        <f t="shared" si="29"/>
        <v>737.53955999999994</v>
      </c>
      <c r="BN46" s="135">
        <f t="shared" si="29"/>
        <v>737.53955999999994</v>
      </c>
      <c r="BO46" s="135">
        <f t="shared" si="29"/>
        <v>737.53955999999994</v>
      </c>
      <c r="BP46" s="135">
        <f t="shared" si="29"/>
        <v>737.53955999999994</v>
      </c>
      <c r="BQ46" s="135">
        <f t="shared" si="29"/>
        <v>737.53955999999994</v>
      </c>
      <c r="BR46" s="135">
        <f t="shared" si="29"/>
        <v>737.53955999999994</v>
      </c>
      <c r="BS46" s="135">
        <f t="shared" si="29"/>
        <v>752.29035120000003</v>
      </c>
      <c r="BT46" s="135">
        <f t="shared" si="29"/>
        <v>752.29035120000003</v>
      </c>
      <c r="BU46" s="135">
        <f t="shared" si="29"/>
        <v>752.29035120000003</v>
      </c>
      <c r="BV46" s="135">
        <f t="shared" si="29"/>
        <v>752.29035120000003</v>
      </c>
      <c r="BW46" s="135">
        <f t="shared" si="29"/>
        <v>752.29035120000003</v>
      </c>
      <c r="BX46" s="135">
        <f t="shared" si="29"/>
        <v>752.29035120000003</v>
      </c>
      <c r="BY46" s="135">
        <f t="shared" si="29"/>
        <v>752.29035120000003</v>
      </c>
      <c r="BZ46" s="135">
        <f t="shared" si="29"/>
        <v>752.29035120000003</v>
      </c>
      <c r="CA46" s="135">
        <f t="shared" si="29"/>
        <v>752.29035120000003</v>
      </c>
      <c r="CB46" s="135">
        <f t="shared" si="29"/>
        <v>752.29035120000003</v>
      </c>
      <c r="CC46" s="135">
        <f t="shared" si="29"/>
        <v>752.29035120000003</v>
      </c>
      <c r="CD46" s="135">
        <f t="shared" si="29"/>
        <v>752.29035120000003</v>
      </c>
      <c r="CE46" s="135">
        <f t="shared" si="29"/>
        <v>767.33615822399997</v>
      </c>
      <c r="CF46" s="135">
        <f t="shared" si="29"/>
        <v>767.33615822399997</v>
      </c>
      <c r="CG46" s="135">
        <f t="shared" si="29"/>
        <v>767.33615822399997</v>
      </c>
      <c r="CH46" s="135">
        <f t="shared" si="29"/>
        <v>767.33615822399997</v>
      </c>
      <c r="CI46" s="135">
        <f t="shared" si="29"/>
        <v>767.33615822399997</v>
      </c>
      <c r="CJ46" s="135">
        <f t="shared" si="29"/>
        <v>767.33615822399997</v>
      </c>
      <c r="CK46" s="135">
        <f t="shared" si="28"/>
        <v>767.33615822399997</v>
      </c>
      <c r="CL46" s="135">
        <f t="shared" si="28"/>
        <v>767.33615822399997</v>
      </c>
      <c r="CM46" s="135">
        <f t="shared" si="28"/>
        <v>767.33615822399997</v>
      </c>
      <c r="CN46" s="135">
        <f t="shared" si="28"/>
        <v>767.33615822399997</v>
      </c>
      <c r="CO46" s="135">
        <f t="shared" si="28"/>
        <v>767.33615822399997</v>
      </c>
      <c r="CP46" s="135">
        <f t="shared" si="28"/>
        <v>767.33615822399997</v>
      </c>
      <c r="CQ46" s="135">
        <f t="shared" si="28"/>
        <v>782.68288138848004</v>
      </c>
      <c r="CR46" s="135">
        <f t="shared" si="28"/>
        <v>782.68288138848004</v>
      </c>
      <c r="CS46" s="135">
        <f t="shared" si="28"/>
        <v>782.68288138848004</v>
      </c>
      <c r="CT46" s="135">
        <f t="shared" si="28"/>
        <v>782.68288138848004</v>
      </c>
      <c r="CU46" s="135">
        <f t="shared" si="28"/>
        <v>782.68288138848004</v>
      </c>
      <c r="CV46" s="135">
        <f t="shared" si="28"/>
        <v>782.68288138848004</v>
      </c>
      <c r="CW46" s="135">
        <f t="shared" si="28"/>
        <v>782.68288138848004</v>
      </c>
      <c r="CX46" s="135">
        <f t="shared" si="28"/>
        <v>782.68288138848004</v>
      </c>
      <c r="CY46" s="135">
        <f t="shared" si="28"/>
        <v>782.68288138848004</v>
      </c>
      <c r="CZ46" s="135">
        <f t="shared" si="28"/>
        <v>782.68288138848004</v>
      </c>
      <c r="DA46" s="135">
        <f t="shared" si="28"/>
        <v>782.68288138848004</v>
      </c>
      <c r="DB46" s="135">
        <f t="shared" si="28"/>
        <v>782.68288138848004</v>
      </c>
      <c r="DC46" s="135">
        <f t="shared" si="28"/>
        <v>798.3365390162495</v>
      </c>
      <c r="DD46" s="135">
        <f t="shared" si="28"/>
        <v>798.3365390162495</v>
      </c>
      <c r="DE46" s="135">
        <f t="shared" si="28"/>
        <v>798.3365390162495</v>
      </c>
      <c r="DF46" s="135">
        <f t="shared" si="28"/>
        <v>798.3365390162495</v>
      </c>
      <c r="DG46" s="135">
        <f t="shared" si="28"/>
        <v>798.3365390162495</v>
      </c>
      <c r="DH46" s="135">
        <f t="shared" si="28"/>
        <v>798.3365390162495</v>
      </c>
      <c r="DI46" s="135">
        <f t="shared" si="28"/>
        <v>798.3365390162495</v>
      </c>
      <c r="DJ46" s="135">
        <f t="shared" si="28"/>
        <v>798.3365390162495</v>
      </c>
      <c r="DK46" s="135">
        <f t="shared" si="28"/>
        <v>798.3365390162495</v>
      </c>
      <c r="DL46" s="135">
        <f t="shared" si="28"/>
        <v>798.3365390162495</v>
      </c>
      <c r="DM46" s="135">
        <f t="shared" si="28"/>
        <v>798.3365390162495</v>
      </c>
      <c r="DN46" s="135">
        <f t="shared" si="28"/>
        <v>798.3365390162495</v>
      </c>
      <c r="DO46" s="135">
        <f t="shared" si="28"/>
        <v>814.30326979657457</v>
      </c>
      <c r="DP46" s="135">
        <f t="shared" si="28"/>
        <v>814.30326979657457</v>
      </c>
      <c r="DQ46" s="135">
        <f t="shared" si="28"/>
        <v>814.30326979657457</v>
      </c>
      <c r="DR46" s="135">
        <f t="shared" si="28"/>
        <v>814.30326979657457</v>
      </c>
      <c r="DS46" s="135">
        <f t="shared" si="28"/>
        <v>814.30326979657457</v>
      </c>
      <c r="DT46" s="135">
        <f t="shared" si="28"/>
        <v>814.30326979657457</v>
      </c>
      <c r="DU46" s="135">
        <f t="shared" si="28"/>
        <v>814.30326979657457</v>
      </c>
      <c r="DV46" s="135">
        <f t="shared" si="28"/>
        <v>814.30326979657457</v>
      </c>
      <c r="DW46" s="135">
        <f t="shared" si="28"/>
        <v>814.30326979657457</v>
      </c>
      <c r="DX46" s="135">
        <f t="shared" si="28"/>
        <v>814.30326979657457</v>
      </c>
      <c r="DY46" s="135">
        <f t="shared" si="28"/>
        <v>814.30326979657457</v>
      </c>
      <c r="DZ46" s="135">
        <f t="shared" si="28"/>
        <v>814.30326979657457</v>
      </c>
      <c r="EA46" s="135">
        <f t="shared" si="28"/>
        <v>830.58933519250604</v>
      </c>
      <c r="EB46" s="135">
        <f t="shared" si="28"/>
        <v>830.58933519250604</v>
      </c>
      <c r="EC46" s="135">
        <f t="shared" si="28"/>
        <v>830.58933519250604</v>
      </c>
      <c r="ED46" s="135">
        <f t="shared" si="28"/>
        <v>830.58933519250604</v>
      </c>
      <c r="EE46" s="135">
        <f t="shared" si="28"/>
        <v>830.58933519250604</v>
      </c>
      <c r="EF46" s="135">
        <f t="shared" si="28"/>
        <v>830.58933519250604</v>
      </c>
      <c r="EG46" s="135">
        <f t="shared" si="28"/>
        <v>830.58933519250604</v>
      </c>
      <c r="EH46" s="135">
        <f t="shared" si="28"/>
        <v>830.58933519250604</v>
      </c>
      <c r="EI46" s="135">
        <f t="shared" si="28"/>
        <v>830.58933519250604</v>
      </c>
      <c r="EJ46" s="135">
        <f t="shared" si="28"/>
        <v>830.58933519250604</v>
      </c>
      <c r="EK46" s="135">
        <f t="shared" si="28"/>
        <v>830.58933519250604</v>
      </c>
      <c r="EL46" s="135">
        <f t="shared" si="28"/>
        <v>830.58933519250604</v>
      </c>
      <c r="EM46" s="27"/>
    </row>
    <row r="47" spans="1:143" ht="15.75" customHeight="1" x14ac:dyDescent="0.2">
      <c r="A47" s="123">
        <v>1</v>
      </c>
      <c r="B47" s="88">
        <f t="shared" si="14"/>
        <v>28</v>
      </c>
      <c r="C47" s="61" t="s">
        <v>161</v>
      </c>
      <c r="D47" s="241">
        <v>750</v>
      </c>
      <c r="E47" s="134">
        <f t="shared" si="19"/>
        <v>0</v>
      </c>
      <c r="U47" s="27"/>
      <c r="W47" s="270">
        <v>0</v>
      </c>
      <c r="X47" s="135">
        <f t="shared" si="22"/>
        <v>0</v>
      </c>
      <c r="Y47" s="135">
        <f t="shared" si="29"/>
        <v>0</v>
      </c>
      <c r="Z47" s="135">
        <f t="shared" si="29"/>
        <v>0</v>
      </c>
      <c r="AA47" s="135">
        <f t="shared" si="29"/>
        <v>0</v>
      </c>
      <c r="AB47" s="135">
        <f t="shared" si="29"/>
        <v>0</v>
      </c>
      <c r="AC47" s="135">
        <f t="shared" si="29"/>
        <v>0</v>
      </c>
      <c r="AD47" s="135">
        <f t="shared" si="29"/>
        <v>0</v>
      </c>
      <c r="AE47" s="135">
        <f t="shared" si="29"/>
        <v>0</v>
      </c>
      <c r="AF47" s="135">
        <f t="shared" si="29"/>
        <v>0</v>
      </c>
      <c r="AG47" s="135">
        <f t="shared" si="29"/>
        <v>0</v>
      </c>
      <c r="AH47" s="135">
        <f t="shared" si="29"/>
        <v>0</v>
      </c>
      <c r="AI47" s="135">
        <f t="shared" si="29"/>
        <v>0</v>
      </c>
      <c r="AJ47" s="135">
        <f t="shared" si="29"/>
        <v>0</v>
      </c>
      <c r="AK47" s="135">
        <f t="shared" si="29"/>
        <v>0</v>
      </c>
      <c r="AL47" s="135">
        <f t="shared" si="29"/>
        <v>0</v>
      </c>
      <c r="AM47" s="135">
        <f t="shared" si="29"/>
        <v>0</v>
      </c>
      <c r="AN47" s="135">
        <f t="shared" si="29"/>
        <v>0</v>
      </c>
      <c r="AO47" s="135">
        <f t="shared" si="29"/>
        <v>0</v>
      </c>
      <c r="AP47" s="135">
        <f t="shared" si="29"/>
        <v>0</v>
      </c>
      <c r="AQ47" s="135">
        <f t="shared" si="29"/>
        <v>0</v>
      </c>
      <c r="AR47" s="135">
        <f t="shared" si="29"/>
        <v>0</v>
      </c>
      <c r="AS47" s="135">
        <f t="shared" si="29"/>
        <v>0</v>
      </c>
      <c r="AT47" s="135">
        <f t="shared" si="29"/>
        <v>0</v>
      </c>
      <c r="AU47" s="135">
        <f t="shared" si="29"/>
        <v>0</v>
      </c>
      <c r="AV47" s="135">
        <f t="shared" si="29"/>
        <v>0</v>
      </c>
      <c r="AW47" s="135">
        <f t="shared" si="29"/>
        <v>0</v>
      </c>
      <c r="AX47" s="135">
        <f t="shared" si="29"/>
        <v>0</v>
      </c>
      <c r="AY47" s="135">
        <f t="shared" si="29"/>
        <v>0</v>
      </c>
      <c r="AZ47" s="135">
        <f t="shared" si="29"/>
        <v>0</v>
      </c>
      <c r="BA47" s="135">
        <f t="shared" si="29"/>
        <v>0</v>
      </c>
      <c r="BB47" s="135">
        <f t="shared" si="29"/>
        <v>0</v>
      </c>
      <c r="BC47" s="135">
        <f t="shared" si="29"/>
        <v>0</v>
      </c>
      <c r="BD47" s="135">
        <f t="shared" si="29"/>
        <v>0</v>
      </c>
      <c r="BE47" s="135">
        <f t="shared" si="29"/>
        <v>0</v>
      </c>
      <c r="BF47" s="135">
        <f t="shared" si="29"/>
        <v>0</v>
      </c>
      <c r="BG47" s="135">
        <f t="shared" si="29"/>
        <v>0</v>
      </c>
      <c r="BH47" s="135">
        <f t="shared" si="29"/>
        <v>0</v>
      </c>
      <c r="BI47" s="135">
        <f t="shared" si="29"/>
        <v>0</v>
      </c>
      <c r="BJ47" s="135">
        <f t="shared" si="29"/>
        <v>0</v>
      </c>
      <c r="BK47" s="135">
        <f t="shared" si="29"/>
        <v>0</v>
      </c>
      <c r="BL47" s="135">
        <f t="shared" si="29"/>
        <v>0</v>
      </c>
      <c r="BM47" s="135">
        <f t="shared" si="29"/>
        <v>0</v>
      </c>
      <c r="BN47" s="135">
        <f t="shared" si="29"/>
        <v>0</v>
      </c>
      <c r="BO47" s="135">
        <f t="shared" si="29"/>
        <v>0</v>
      </c>
      <c r="BP47" s="135">
        <f t="shared" si="29"/>
        <v>0</v>
      </c>
      <c r="BQ47" s="135">
        <f t="shared" si="29"/>
        <v>0</v>
      </c>
      <c r="BR47" s="135">
        <f t="shared" si="29"/>
        <v>0</v>
      </c>
      <c r="BS47" s="135">
        <f t="shared" si="29"/>
        <v>0</v>
      </c>
      <c r="BT47" s="135">
        <f t="shared" si="29"/>
        <v>0</v>
      </c>
      <c r="BU47" s="135">
        <f t="shared" si="29"/>
        <v>0</v>
      </c>
      <c r="BV47" s="135">
        <f t="shared" si="29"/>
        <v>0</v>
      </c>
      <c r="BW47" s="135">
        <f t="shared" si="29"/>
        <v>0</v>
      </c>
      <c r="BX47" s="135">
        <f t="shared" si="29"/>
        <v>0</v>
      </c>
      <c r="BY47" s="135">
        <f t="shared" si="29"/>
        <v>0</v>
      </c>
      <c r="BZ47" s="135">
        <f t="shared" si="29"/>
        <v>0</v>
      </c>
      <c r="CA47" s="135">
        <f t="shared" si="29"/>
        <v>0</v>
      </c>
      <c r="CB47" s="135">
        <f t="shared" si="29"/>
        <v>0</v>
      </c>
      <c r="CC47" s="135">
        <f t="shared" si="29"/>
        <v>0</v>
      </c>
      <c r="CD47" s="135">
        <f t="shared" si="29"/>
        <v>0</v>
      </c>
      <c r="CE47" s="135">
        <f t="shared" si="29"/>
        <v>0</v>
      </c>
      <c r="CF47" s="135">
        <f t="shared" si="29"/>
        <v>0</v>
      </c>
      <c r="CG47" s="135">
        <f t="shared" si="29"/>
        <v>0</v>
      </c>
      <c r="CH47" s="135">
        <f t="shared" si="29"/>
        <v>0</v>
      </c>
      <c r="CI47" s="135">
        <f t="shared" si="29"/>
        <v>0</v>
      </c>
      <c r="CJ47" s="135">
        <f t="shared" si="29"/>
        <v>0</v>
      </c>
      <c r="CK47" s="135">
        <f t="shared" si="28"/>
        <v>0</v>
      </c>
      <c r="CL47" s="135">
        <f t="shared" si="28"/>
        <v>0</v>
      </c>
      <c r="CM47" s="135">
        <f t="shared" si="28"/>
        <v>0</v>
      </c>
      <c r="CN47" s="135">
        <f t="shared" si="28"/>
        <v>0</v>
      </c>
      <c r="CO47" s="135">
        <f t="shared" si="28"/>
        <v>0</v>
      </c>
      <c r="CP47" s="135">
        <f t="shared" si="28"/>
        <v>0</v>
      </c>
      <c r="CQ47" s="135">
        <f t="shared" si="28"/>
        <v>0</v>
      </c>
      <c r="CR47" s="135">
        <f t="shared" si="28"/>
        <v>0</v>
      </c>
      <c r="CS47" s="135">
        <f t="shared" si="28"/>
        <v>0</v>
      </c>
      <c r="CT47" s="135">
        <f t="shared" si="28"/>
        <v>0</v>
      </c>
      <c r="CU47" s="135">
        <f t="shared" si="28"/>
        <v>0</v>
      </c>
      <c r="CV47" s="135">
        <f t="shared" si="28"/>
        <v>0</v>
      </c>
      <c r="CW47" s="135">
        <f t="shared" si="28"/>
        <v>0</v>
      </c>
      <c r="CX47" s="135">
        <f t="shared" si="28"/>
        <v>0</v>
      </c>
      <c r="CY47" s="135">
        <f t="shared" si="28"/>
        <v>0</v>
      </c>
      <c r="CZ47" s="135">
        <f t="shared" si="28"/>
        <v>0</v>
      </c>
      <c r="DA47" s="135">
        <f t="shared" si="28"/>
        <v>0</v>
      </c>
      <c r="DB47" s="135">
        <f t="shared" si="28"/>
        <v>0</v>
      </c>
      <c r="DC47" s="135">
        <f t="shared" si="28"/>
        <v>0</v>
      </c>
      <c r="DD47" s="135">
        <f t="shared" si="28"/>
        <v>0</v>
      </c>
      <c r="DE47" s="135">
        <f t="shared" si="28"/>
        <v>0</v>
      </c>
      <c r="DF47" s="135">
        <f t="shared" si="28"/>
        <v>0</v>
      </c>
      <c r="DG47" s="135">
        <f t="shared" si="28"/>
        <v>0</v>
      </c>
      <c r="DH47" s="135">
        <f t="shared" si="28"/>
        <v>0</v>
      </c>
      <c r="DI47" s="135">
        <f t="shared" si="28"/>
        <v>0</v>
      </c>
      <c r="DJ47" s="135">
        <f t="shared" si="28"/>
        <v>0</v>
      </c>
      <c r="DK47" s="135">
        <f t="shared" si="28"/>
        <v>0</v>
      </c>
      <c r="DL47" s="135">
        <f t="shared" si="28"/>
        <v>0</v>
      </c>
      <c r="DM47" s="135">
        <f t="shared" si="28"/>
        <v>0</v>
      </c>
      <c r="DN47" s="135">
        <f t="shared" si="28"/>
        <v>0</v>
      </c>
      <c r="DO47" s="135">
        <f t="shared" si="28"/>
        <v>0</v>
      </c>
      <c r="DP47" s="135">
        <f t="shared" si="28"/>
        <v>0</v>
      </c>
      <c r="DQ47" s="135">
        <f t="shared" si="28"/>
        <v>0</v>
      </c>
      <c r="DR47" s="135">
        <f t="shared" si="28"/>
        <v>0</v>
      </c>
      <c r="DS47" s="135">
        <f t="shared" si="28"/>
        <v>0</v>
      </c>
      <c r="DT47" s="135">
        <f t="shared" si="28"/>
        <v>0</v>
      </c>
      <c r="DU47" s="135">
        <f t="shared" si="28"/>
        <v>0</v>
      </c>
      <c r="DV47" s="135">
        <f t="shared" si="28"/>
        <v>0</v>
      </c>
      <c r="DW47" s="135">
        <f t="shared" si="28"/>
        <v>0</v>
      </c>
      <c r="DX47" s="135">
        <f t="shared" si="28"/>
        <v>0</v>
      </c>
      <c r="DY47" s="135">
        <f t="shared" si="28"/>
        <v>0</v>
      </c>
      <c r="DZ47" s="135">
        <f t="shared" si="28"/>
        <v>0</v>
      </c>
      <c r="EA47" s="135">
        <f t="shared" si="28"/>
        <v>0</v>
      </c>
      <c r="EB47" s="135">
        <f t="shared" si="28"/>
        <v>0</v>
      </c>
      <c r="EC47" s="135">
        <f t="shared" si="28"/>
        <v>0</v>
      </c>
      <c r="ED47" s="135">
        <f t="shared" si="28"/>
        <v>0</v>
      </c>
      <c r="EE47" s="135">
        <f t="shared" si="28"/>
        <v>0</v>
      </c>
      <c r="EF47" s="135">
        <f t="shared" si="28"/>
        <v>0</v>
      </c>
      <c r="EG47" s="135">
        <f t="shared" si="28"/>
        <v>0</v>
      </c>
      <c r="EH47" s="135">
        <f t="shared" si="28"/>
        <v>0</v>
      </c>
      <c r="EI47" s="135">
        <f t="shared" si="28"/>
        <v>0</v>
      </c>
      <c r="EJ47" s="135">
        <f t="shared" si="28"/>
        <v>0</v>
      </c>
      <c r="EK47" s="135">
        <f t="shared" si="28"/>
        <v>0</v>
      </c>
      <c r="EL47" s="135">
        <f t="shared" si="28"/>
        <v>0</v>
      </c>
      <c r="EM47" s="27"/>
    </row>
    <row r="48" spans="1:143" ht="15.75" customHeight="1" x14ac:dyDescent="0.2">
      <c r="A48" s="123">
        <v>1</v>
      </c>
      <c r="B48" s="88">
        <f t="shared" si="14"/>
        <v>29</v>
      </c>
      <c r="C48" s="61" t="s">
        <v>161</v>
      </c>
      <c r="D48" s="241">
        <v>750</v>
      </c>
      <c r="E48" s="134">
        <f t="shared" si="19"/>
        <v>1</v>
      </c>
      <c r="U48" s="27"/>
      <c r="W48" s="270">
        <v>750</v>
      </c>
      <c r="X48" s="135">
        <f t="shared" si="22"/>
        <v>750</v>
      </c>
      <c r="Y48" s="135">
        <f t="shared" si="29"/>
        <v>750</v>
      </c>
      <c r="Z48" s="135">
        <f t="shared" si="29"/>
        <v>750</v>
      </c>
      <c r="AA48" s="135">
        <f t="shared" si="29"/>
        <v>750</v>
      </c>
      <c r="AB48" s="135">
        <f t="shared" si="29"/>
        <v>750</v>
      </c>
      <c r="AC48" s="135">
        <f t="shared" si="29"/>
        <v>750</v>
      </c>
      <c r="AD48" s="135">
        <f t="shared" si="29"/>
        <v>750</v>
      </c>
      <c r="AE48" s="135">
        <f t="shared" si="29"/>
        <v>750</v>
      </c>
      <c r="AF48" s="135">
        <f t="shared" si="29"/>
        <v>750</v>
      </c>
      <c r="AG48" s="135">
        <f t="shared" si="29"/>
        <v>750</v>
      </c>
      <c r="AH48" s="135">
        <f t="shared" si="29"/>
        <v>750</v>
      </c>
      <c r="AI48" s="135">
        <f t="shared" si="29"/>
        <v>765</v>
      </c>
      <c r="AJ48" s="135">
        <f t="shared" si="29"/>
        <v>765</v>
      </c>
      <c r="AK48" s="135">
        <f t="shared" si="29"/>
        <v>765</v>
      </c>
      <c r="AL48" s="135">
        <f t="shared" si="29"/>
        <v>765</v>
      </c>
      <c r="AM48" s="135">
        <f t="shared" si="29"/>
        <v>765</v>
      </c>
      <c r="AN48" s="135">
        <f t="shared" si="29"/>
        <v>765</v>
      </c>
      <c r="AO48" s="135">
        <f t="shared" si="29"/>
        <v>765</v>
      </c>
      <c r="AP48" s="135">
        <f t="shared" si="29"/>
        <v>765</v>
      </c>
      <c r="AQ48" s="135">
        <f t="shared" si="29"/>
        <v>765</v>
      </c>
      <c r="AR48" s="135">
        <f t="shared" si="29"/>
        <v>765</v>
      </c>
      <c r="AS48" s="135">
        <f t="shared" si="29"/>
        <v>765</v>
      </c>
      <c r="AT48" s="135">
        <f t="shared" si="29"/>
        <v>765</v>
      </c>
      <c r="AU48" s="135">
        <f t="shared" si="29"/>
        <v>780.3</v>
      </c>
      <c r="AV48" s="135">
        <f t="shared" si="29"/>
        <v>780.3</v>
      </c>
      <c r="AW48" s="135">
        <f t="shared" si="29"/>
        <v>780.3</v>
      </c>
      <c r="AX48" s="135">
        <f t="shared" si="29"/>
        <v>780.3</v>
      </c>
      <c r="AY48" s="135">
        <f t="shared" si="29"/>
        <v>780.3</v>
      </c>
      <c r="AZ48" s="135">
        <f t="shared" si="29"/>
        <v>780.3</v>
      </c>
      <c r="BA48" s="135">
        <f t="shared" si="29"/>
        <v>780.3</v>
      </c>
      <c r="BB48" s="135">
        <f t="shared" si="29"/>
        <v>780.3</v>
      </c>
      <c r="BC48" s="135">
        <f t="shared" si="29"/>
        <v>780.3</v>
      </c>
      <c r="BD48" s="135">
        <f t="shared" si="29"/>
        <v>780.3</v>
      </c>
      <c r="BE48" s="135">
        <f t="shared" si="29"/>
        <v>780.3</v>
      </c>
      <c r="BF48" s="135">
        <f t="shared" si="29"/>
        <v>780.3</v>
      </c>
      <c r="BG48" s="135">
        <f t="shared" si="29"/>
        <v>795.90599999999995</v>
      </c>
      <c r="BH48" s="135">
        <f t="shared" si="29"/>
        <v>795.90599999999995</v>
      </c>
      <c r="BI48" s="135">
        <f t="shared" si="29"/>
        <v>795.90599999999995</v>
      </c>
      <c r="BJ48" s="135">
        <f t="shared" si="29"/>
        <v>795.90599999999995</v>
      </c>
      <c r="BK48" s="135">
        <f t="shared" si="29"/>
        <v>795.90599999999995</v>
      </c>
      <c r="BL48" s="135">
        <f t="shared" si="29"/>
        <v>795.90599999999995</v>
      </c>
      <c r="BM48" s="135">
        <f t="shared" si="29"/>
        <v>795.90599999999995</v>
      </c>
      <c r="BN48" s="135">
        <f t="shared" si="29"/>
        <v>795.90599999999995</v>
      </c>
      <c r="BO48" s="135">
        <f t="shared" si="29"/>
        <v>795.90599999999995</v>
      </c>
      <c r="BP48" s="135">
        <f t="shared" si="29"/>
        <v>795.90599999999995</v>
      </c>
      <c r="BQ48" s="135">
        <f t="shared" si="29"/>
        <v>795.90599999999995</v>
      </c>
      <c r="BR48" s="135">
        <f t="shared" si="29"/>
        <v>795.90599999999995</v>
      </c>
      <c r="BS48" s="135">
        <f t="shared" si="29"/>
        <v>811.82411999999999</v>
      </c>
      <c r="BT48" s="135">
        <f t="shared" si="29"/>
        <v>811.82411999999999</v>
      </c>
      <c r="BU48" s="135">
        <f t="shared" si="29"/>
        <v>811.82411999999999</v>
      </c>
      <c r="BV48" s="135">
        <f t="shared" si="29"/>
        <v>811.82411999999999</v>
      </c>
      <c r="BW48" s="135">
        <f t="shared" si="29"/>
        <v>811.82411999999999</v>
      </c>
      <c r="BX48" s="135">
        <f t="shared" si="29"/>
        <v>811.82411999999999</v>
      </c>
      <c r="BY48" s="135">
        <f t="shared" si="29"/>
        <v>811.82411999999999</v>
      </c>
      <c r="BZ48" s="135">
        <f t="shared" si="29"/>
        <v>811.82411999999999</v>
      </c>
      <c r="CA48" s="135">
        <f t="shared" si="29"/>
        <v>811.82411999999999</v>
      </c>
      <c r="CB48" s="135">
        <f t="shared" si="29"/>
        <v>811.82411999999999</v>
      </c>
      <c r="CC48" s="135">
        <f t="shared" si="29"/>
        <v>811.82411999999999</v>
      </c>
      <c r="CD48" s="135">
        <f t="shared" si="29"/>
        <v>811.82411999999999</v>
      </c>
      <c r="CE48" s="135">
        <f t="shared" si="29"/>
        <v>828.06060239999999</v>
      </c>
      <c r="CF48" s="135">
        <f t="shared" si="29"/>
        <v>828.06060239999999</v>
      </c>
      <c r="CG48" s="135">
        <f t="shared" si="29"/>
        <v>828.06060239999999</v>
      </c>
      <c r="CH48" s="135">
        <f t="shared" si="29"/>
        <v>828.06060239999999</v>
      </c>
      <c r="CI48" s="135">
        <f t="shared" si="29"/>
        <v>828.06060239999999</v>
      </c>
      <c r="CJ48" s="135">
        <f t="shared" ref="CJ48:EL51" si="30">($D48*$E48)*(1+Rental_Increase)^(CJ$3-1)</f>
        <v>828.06060239999999</v>
      </c>
      <c r="CK48" s="135">
        <f t="shared" si="30"/>
        <v>828.06060239999999</v>
      </c>
      <c r="CL48" s="135">
        <f t="shared" si="30"/>
        <v>828.06060239999999</v>
      </c>
      <c r="CM48" s="135">
        <f t="shared" si="30"/>
        <v>828.06060239999999</v>
      </c>
      <c r="CN48" s="135">
        <f t="shared" si="30"/>
        <v>828.06060239999999</v>
      </c>
      <c r="CO48" s="135">
        <f t="shared" si="30"/>
        <v>828.06060239999999</v>
      </c>
      <c r="CP48" s="135">
        <f t="shared" si="30"/>
        <v>828.06060239999999</v>
      </c>
      <c r="CQ48" s="135">
        <f t="shared" si="30"/>
        <v>844.62181444800001</v>
      </c>
      <c r="CR48" s="135">
        <f t="shared" si="30"/>
        <v>844.62181444800001</v>
      </c>
      <c r="CS48" s="135">
        <f t="shared" si="30"/>
        <v>844.62181444800001</v>
      </c>
      <c r="CT48" s="135">
        <f t="shared" si="30"/>
        <v>844.62181444800001</v>
      </c>
      <c r="CU48" s="135">
        <f t="shared" si="30"/>
        <v>844.62181444800001</v>
      </c>
      <c r="CV48" s="135">
        <f t="shared" si="30"/>
        <v>844.62181444800001</v>
      </c>
      <c r="CW48" s="135">
        <f t="shared" si="30"/>
        <v>844.62181444800001</v>
      </c>
      <c r="CX48" s="135">
        <f t="shared" si="30"/>
        <v>844.62181444800001</v>
      </c>
      <c r="CY48" s="135">
        <f t="shared" si="30"/>
        <v>844.62181444800001</v>
      </c>
      <c r="CZ48" s="135">
        <f t="shared" si="30"/>
        <v>844.62181444800001</v>
      </c>
      <c r="DA48" s="135">
        <f t="shared" si="30"/>
        <v>844.62181444800001</v>
      </c>
      <c r="DB48" s="135">
        <f t="shared" si="30"/>
        <v>844.62181444800001</v>
      </c>
      <c r="DC48" s="135">
        <f t="shared" si="30"/>
        <v>861.51425073695987</v>
      </c>
      <c r="DD48" s="135">
        <f t="shared" si="30"/>
        <v>861.51425073695987</v>
      </c>
      <c r="DE48" s="135">
        <f t="shared" si="30"/>
        <v>861.51425073695987</v>
      </c>
      <c r="DF48" s="135">
        <f t="shared" si="30"/>
        <v>861.51425073695987</v>
      </c>
      <c r="DG48" s="135">
        <f t="shared" si="30"/>
        <v>861.51425073695987</v>
      </c>
      <c r="DH48" s="135">
        <f t="shared" si="30"/>
        <v>861.51425073695987</v>
      </c>
      <c r="DI48" s="135">
        <f t="shared" si="30"/>
        <v>861.51425073695987</v>
      </c>
      <c r="DJ48" s="135">
        <f t="shared" si="30"/>
        <v>861.51425073695987</v>
      </c>
      <c r="DK48" s="135">
        <f t="shared" si="30"/>
        <v>861.51425073695987</v>
      </c>
      <c r="DL48" s="135">
        <f t="shared" si="30"/>
        <v>861.51425073695987</v>
      </c>
      <c r="DM48" s="135">
        <f t="shared" si="30"/>
        <v>861.51425073695987</v>
      </c>
      <c r="DN48" s="135">
        <f t="shared" si="30"/>
        <v>861.51425073695987</v>
      </c>
      <c r="DO48" s="135">
        <f t="shared" si="30"/>
        <v>878.74453575169912</v>
      </c>
      <c r="DP48" s="135">
        <f t="shared" si="30"/>
        <v>878.74453575169912</v>
      </c>
      <c r="DQ48" s="135">
        <f t="shared" si="30"/>
        <v>878.74453575169912</v>
      </c>
      <c r="DR48" s="135">
        <f t="shared" si="30"/>
        <v>878.74453575169912</v>
      </c>
      <c r="DS48" s="135">
        <f t="shared" si="30"/>
        <v>878.74453575169912</v>
      </c>
      <c r="DT48" s="135">
        <f t="shared" si="30"/>
        <v>878.74453575169912</v>
      </c>
      <c r="DU48" s="135">
        <f t="shared" si="30"/>
        <v>878.74453575169912</v>
      </c>
      <c r="DV48" s="135">
        <f t="shared" si="30"/>
        <v>878.74453575169912</v>
      </c>
      <c r="DW48" s="135">
        <f t="shared" si="30"/>
        <v>878.74453575169912</v>
      </c>
      <c r="DX48" s="135">
        <f t="shared" si="30"/>
        <v>878.74453575169912</v>
      </c>
      <c r="DY48" s="135">
        <f t="shared" si="30"/>
        <v>878.74453575169912</v>
      </c>
      <c r="DZ48" s="135">
        <f t="shared" si="30"/>
        <v>878.74453575169912</v>
      </c>
      <c r="EA48" s="135">
        <f t="shared" si="30"/>
        <v>896.31942646673315</v>
      </c>
      <c r="EB48" s="135">
        <f t="shared" si="30"/>
        <v>896.31942646673315</v>
      </c>
      <c r="EC48" s="135">
        <f t="shared" si="30"/>
        <v>896.31942646673315</v>
      </c>
      <c r="ED48" s="135">
        <f t="shared" si="30"/>
        <v>896.31942646673315</v>
      </c>
      <c r="EE48" s="135">
        <f t="shared" si="30"/>
        <v>896.31942646673315</v>
      </c>
      <c r="EF48" s="135">
        <f t="shared" si="30"/>
        <v>896.31942646673315</v>
      </c>
      <c r="EG48" s="135">
        <f t="shared" si="30"/>
        <v>896.31942646673315</v>
      </c>
      <c r="EH48" s="135">
        <f t="shared" si="30"/>
        <v>896.31942646673315</v>
      </c>
      <c r="EI48" s="135">
        <f t="shared" si="30"/>
        <v>896.31942646673315</v>
      </c>
      <c r="EJ48" s="135">
        <f t="shared" si="30"/>
        <v>896.31942646673315</v>
      </c>
      <c r="EK48" s="135">
        <f t="shared" si="30"/>
        <v>896.31942646673315</v>
      </c>
      <c r="EL48" s="135">
        <f t="shared" si="30"/>
        <v>896.31942646673315</v>
      </c>
      <c r="EM48" s="27"/>
    </row>
    <row r="49" spans="1:143" ht="15.75" customHeight="1" x14ac:dyDescent="0.2">
      <c r="A49" s="123">
        <v>1</v>
      </c>
      <c r="B49" s="88">
        <f t="shared" si="14"/>
        <v>30</v>
      </c>
      <c r="C49" s="61" t="s">
        <v>161</v>
      </c>
      <c r="D49" s="241">
        <v>750</v>
      </c>
      <c r="E49" s="134">
        <f t="shared" si="19"/>
        <v>1.0333333333333334</v>
      </c>
      <c r="U49" s="27"/>
      <c r="W49" s="270">
        <v>775</v>
      </c>
      <c r="X49" s="135">
        <f t="shared" si="22"/>
        <v>775.00000000000011</v>
      </c>
      <c r="Y49" s="135">
        <f t="shared" ref="Y49:CJ52" si="31">($D49*$E49)*(1+Rental_Increase)^(Y$3-1)</f>
        <v>775.00000000000011</v>
      </c>
      <c r="Z49" s="135">
        <f t="shared" si="31"/>
        <v>775.00000000000011</v>
      </c>
      <c r="AA49" s="135">
        <f t="shared" si="31"/>
        <v>775.00000000000011</v>
      </c>
      <c r="AB49" s="135">
        <f t="shared" si="31"/>
        <v>775.00000000000011</v>
      </c>
      <c r="AC49" s="135">
        <f t="shared" si="31"/>
        <v>775.00000000000011</v>
      </c>
      <c r="AD49" s="135">
        <f t="shared" si="31"/>
        <v>775.00000000000011</v>
      </c>
      <c r="AE49" s="135">
        <f t="shared" si="31"/>
        <v>775.00000000000011</v>
      </c>
      <c r="AF49" s="135">
        <f t="shared" si="31"/>
        <v>775.00000000000011</v>
      </c>
      <c r="AG49" s="135">
        <f t="shared" si="31"/>
        <v>775.00000000000011</v>
      </c>
      <c r="AH49" s="135">
        <f t="shared" si="31"/>
        <v>775.00000000000011</v>
      </c>
      <c r="AI49" s="135">
        <f t="shared" si="31"/>
        <v>790.50000000000011</v>
      </c>
      <c r="AJ49" s="135">
        <f t="shared" si="31"/>
        <v>790.50000000000011</v>
      </c>
      <c r="AK49" s="135">
        <f t="shared" si="31"/>
        <v>790.50000000000011</v>
      </c>
      <c r="AL49" s="135">
        <f t="shared" si="31"/>
        <v>790.50000000000011</v>
      </c>
      <c r="AM49" s="135">
        <f t="shared" si="31"/>
        <v>790.50000000000011</v>
      </c>
      <c r="AN49" s="135">
        <f t="shared" si="31"/>
        <v>790.50000000000011</v>
      </c>
      <c r="AO49" s="135">
        <f t="shared" si="31"/>
        <v>790.50000000000011</v>
      </c>
      <c r="AP49" s="135">
        <f t="shared" si="31"/>
        <v>790.50000000000011</v>
      </c>
      <c r="AQ49" s="135">
        <f t="shared" si="31"/>
        <v>790.50000000000011</v>
      </c>
      <c r="AR49" s="135">
        <f t="shared" si="31"/>
        <v>790.50000000000011</v>
      </c>
      <c r="AS49" s="135">
        <f t="shared" si="31"/>
        <v>790.50000000000011</v>
      </c>
      <c r="AT49" s="135">
        <f t="shared" si="31"/>
        <v>790.50000000000011</v>
      </c>
      <c r="AU49" s="135">
        <f t="shared" si="31"/>
        <v>806.31000000000006</v>
      </c>
      <c r="AV49" s="135">
        <f t="shared" si="31"/>
        <v>806.31000000000006</v>
      </c>
      <c r="AW49" s="135">
        <f t="shared" si="31"/>
        <v>806.31000000000006</v>
      </c>
      <c r="AX49" s="135">
        <f t="shared" si="31"/>
        <v>806.31000000000006</v>
      </c>
      <c r="AY49" s="135">
        <f t="shared" si="31"/>
        <v>806.31000000000006</v>
      </c>
      <c r="AZ49" s="135">
        <f t="shared" si="31"/>
        <v>806.31000000000006</v>
      </c>
      <c r="BA49" s="135">
        <f t="shared" si="31"/>
        <v>806.31000000000006</v>
      </c>
      <c r="BB49" s="135">
        <f t="shared" si="31"/>
        <v>806.31000000000006</v>
      </c>
      <c r="BC49" s="135">
        <f t="shared" si="31"/>
        <v>806.31000000000006</v>
      </c>
      <c r="BD49" s="135">
        <f t="shared" si="31"/>
        <v>806.31000000000006</v>
      </c>
      <c r="BE49" s="135">
        <f t="shared" si="31"/>
        <v>806.31000000000006</v>
      </c>
      <c r="BF49" s="135">
        <f t="shared" si="31"/>
        <v>806.31000000000006</v>
      </c>
      <c r="BG49" s="135">
        <f t="shared" si="31"/>
        <v>822.4362000000001</v>
      </c>
      <c r="BH49" s="135">
        <f t="shared" si="31"/>
        <v>822.4362000000001</v>
      </c>
      <c r="BI49" s="135">
        <f t="shared" si="31"/>
        <v>822.4362000000001</v>
      </c>
      <c r="BJ49" s="135">
        <f t="shared" si="31"/>
        <v>822.4362000000001</v>
      </c>
      <c r="BK49" s="135">
        <f t="shared" si="31"/>
        <v>822.4362000000001</v>
      </c>
      <c r="BL49" s="135">
        <f t="shared" si="31"/>
        <v>822.4362000000001</v>
      </c>
      <c r="BM49" s="135">
        <f t="shared" si="31"/>
        <v>822.4362000000001</v>
      </c>
      <c r="BN49" s="135">
        <f t="shared" si="31"/>
        <v>822.4362000000001</v>
      </c>
      <c r="BO49" s="135">
        <f t="shared" si="31"/>
        <v>822.4362000000001</v>
      </c>
      <c r="BP49" s="135">
        <f t="shared" si="31"/>
        <v>822.4362000000001</v>
      </c>
      <c r="BQ49" s="135">
        <f t="shared" si="31"/>
        <v>822.4362000000001</v>
      </c>
      <c r="BR49" s="135">
        <f t="shared" si="31"/>
        <v>822.4362000000001</v>
      </c>
      <c r="BS49" s="135">
        <f t="shared" si="31"/>
        <v>838.88492400000007</v>
      </c>
      <c r="BT49" s="135">
        <f t="shared" si="31"/>
        <v>838.88492400000007</v>
      </c>
      <c r="BU49" s="135">
        <f t="shared" si="31"/>
        <v>838.88492400000007</v>
      </c>
      <c r="BV49" s="135">
        <f t="shared" si="31"/>
        <v>838.88492400000007</v>
      </c>
      <c r="BW49" s="135">
        <f t="shared" si="31"/>
        <v>838.88492400000007</v>
      </c>
      <c r="BX49" s="135">
        <f t="shared" si="31"/>
        <v>838.88492400000007</v>
      </c>
      <c r="BY49" s="135">
        <f t="shared" si="31"/>
        <v>838.88492400000007</v>
      </c>
      <c r="BZ49" s="135">
        <f t="shared" si="31"/>
        <v>838.88492400000007</v>
      </c>
      <c r="CA49" s="135">
        <f t="shared" si="31"/>
        <v>838.88492400000007</v>
      </c>
      <c r="CB49" s="135">
        <f t="shared" si="31"/>
        <v>838.88492400000007</v>
      </c>
      <c r="CC49" s="135">
        <f t="shared" si="31"/>
        <v>838.88492400000007</v>
      </c>
      <c r="CD49" s="135">
        <f t="shared" si="31"/>
        <v>838.88492400000007</v>
      </c>
      <c r="CE49" s="135">
        <f t="shared" si="31"/>
        <v>855.6626224800001</v>
      </c>
      <c r="CF49" s="135">
        <f t="shared" si="31"/>
        <v>855.6626224800001</v>
      </c>
      <c r="CG49" s="135">
        <f t="shared" si="31"/>
        <v>855.6626224800001</v>
      </c>
      <c r="CH49" s="135">
        <f t="shared" si="31"/>
        <v>855.6626224800001</v>
      </c>
      <c r="CI49" s="135">
        <f t="shared" si="31"/>
        <v>855.6626224800001</v>
      </c>
      <c r="CJ49" s="135">
        <f t="shared" si="31"/>
        <v>855.6626224800001</v>
      </c>
      <c r="CK49" s="135">
        <f t="shared" si="30"/>
        <v>855.6626224800001</v>
      </c>
      <c r="CL49" s="135">
        <f t="shared" si="30"/>
        <v>855.6626224800001</v>
      </c>
      <c r="CM49" s="135">
        <f t="shared" si="30"/>
        <v>855.6626224800001</v>
      </c>
      <c r="CN49" s="135">
        <f t="shared" si="30"/>
        <v>855.6626224800001</v>
      </c>
      <c r="CO49" s="135">
        <f t="shared" si="30"/>
        <v>855.6626224800001</v>
      </c>
      <c r="CP49" s="135">
        <f t="shared" si="30"/>
        <v>855.6626224800001</v>
      </c>
      <c r="CQ49" s="135">
        <f t="shared" si="30"/>
        <v>872.77587492960015</v>
      </c>
      <c r="CR49" s="135">
        <f t="shared" si="30"/>
        <v>872.77587492960015</v>
      </c>
      <c r="CS49" s="135">
        <f t="shared" si="30"/>
        <v>872.77587492960015</v>
      </c>
      <c r="CT49" s="135">
        <f t="shared" si="30"/>
        <v>872.77587492960015</v>
      </c>
      <c r="CU49" s="135">
        <f t="shared" si="30"/>
        <v>872.77587492960015</v>
      </c>
      <c r="CV49" s="135">
        <f t="shared" si="30"/>
        <v>872.77587492960015</v>
      </c>
      <c r="CW49" s="135">
        <f t="shared" si="30"/>
        <v>872.77587492960015</v>
      </c>
      <c r="CX49" s="135">
        <f t="shared" si="30"/>
        <v>872.77587492960015</v>
      </c>
      <c r="CY49" s="135">
        <f t="shared" si="30"/>
        <v>872.77587492960015</v>
      </c>
      <c r="CZ49" s="135">
        <f t="shared" si="30"/>
        <v>872.77587492960015</v>
      </c>
      <c r="DA49" s="135">
        <f t="shared" si="30"/>
        <v>872.77587492960015</v>
      </c>
      <c r="DB49" s="135">
        <f t="shared" si="30"/>
        <v>872.77587492960015</v>
      </c>
      <c r="DC49" s="135">
        <f t="shared" si="30"/>
        <v>890.23139242819195</v>
      </c>
      <c r="DD49" s="135">
        <f t="shared" si="30"/>
        <v>890.23139242819195</v>
      </c>
      <c r="DE49" s="135">
        <f t="shared" si="30"/>
        <v>890.23139242819195</v>
      </c>
      <c r="DF49" s="135">
        <f t="shared" si="30"/>
        <v>890.23139242819195</v>
      </c>
      <c r="DG49" s="135">
        <f t="shared" si="30"/>
        <v>890.23139242819195</v>
      </c>
      <c r="DH49" s="135">
        <f t="shared" si="30"/>
        <v>890.23139242819195</v>
      </c>
      <c r="DI49" s="135">
        <f t="shared" si="30"/>
        <v>890.23139242819195</v>
      </c>
      <c r="DJ49" s="135">
        <f t="shared" si="30"/>
        <v>890.23139242819195</v>
      </c>
      <c r="DK49" s="135">
        <f t="shared" si="30"/>
        <v>890.23139242819195</v>
      </c>
      <c r="DL49" s="135">
        <f t="shared" si="30"/>
        <v>890.23139242819195</v>
      </c>
      <c r="DM49" s="135">
        <f t="shared" si="30"/>
        <v>890.23139242819195</v>
      </c>
      <c r="DN49" s="135">
        <f t="shared" si="30"/>
        <v>890.23139242819195</v>
      </c>
      <c r="DO49" s="135">
        <f t="shared" si="30"/>
        <v>908.03602027675595</v>
      </c>
      <c r="DP49" s="135">
        <f t="shared" si="30"/>
        <v>908.03602027675595</v>
      </c>
      <c r="DQ49" s="135">
        <f t="shared" si="30"/>
        <v>908.03602027675595</v>
      </c>
      <c r="DR49" s="135">
        <f t="shared" si="30"/>
        <v>908.03602027675595</v>
      </c>
      <c r="DS49" s="135">
        <f t="shared" si="30"/>
        <v>908.03602027675595</v>
      </c>
      <c r="DT49" s="135">
        <f t="shared" si="30"/>
        <v>908.03602027675595</v>
      </c>
      <c r="DU49" s="135">
        <f t="shared" si="30"/>
        <v>908.03602027675595</v>
      </c>
      <c r="DV49" s="135">
        <f t="shared" si="30"/>
        <v>908.03602027675595</v>
      </c>
      <c r="DW49" s="135">
        <f t="shared" si="30"/>
        <v>908.03602027675595</v>
      </c>
      <c r="DX49" s="135">
        <f t="shared" si="30"/>
        <v>908.03602027675595</v>
      </c>
      <c r="DY49" s="135">
        <f t="shared" si="30"/>
        <v>908.03602027675595</v>
      </c>
      <c r="DZ49" s="135">
        <f t="shared" si="30"/>
        <v>908.03602027675595</v>
      </c>
      <c r="EA49" s="135">
        <f t="shared" si="30"/>
        <v>926.19674068229108</v>
      </c>
      <c r="EB49" s="135">
        <f t="shared" si="30"/>
        <v>926.19674068229108</v>
      </c>
      <c r="EC49" s="135">
        <f t="shared" si="30"/>
        <v>926.19674068229108</v>
      </c>
      <c r="ED49" s="135">
        <f t="shared" si="30"/>
        <v>926.19674068229108</v>
      </c>
      <c r="EE49" s="135">
        <f t="shared" si="30"/>
        <v>926.19674068229108</v>
      </c>
      <c r="EF49" s="135">
        <f t="shared" si="30"/>
        <v>926.19674068229108</v>
      </c>
      <c r="EG49" s="135">
        <f t="shared" si="30"/>
        <v>926.19674068229108</v>
      </c>
      <c r="EH49" s="135">
        <f t="shared" si="30"/>
        <v>926.19674068229108</v>
      </c>
      <c r="EI49" s="135">
        <f t="shared" si="30"/>
        <v>926.19674068229108</v>
      </c>
      <c r="EJ49" s="135">
        <f t="shared" si="30"/>
        <v>926.19674068229108</v>
      </c>
      <c r="EK49" s="135">
        <f t="shared" si="30"/>
        <v>926.19674068229108</v>
      </c>
      <c r="EL49" s="135">
        <f t="shared" si="30"/>
        <v>926.19674068229108</v>
      </c>
      <c r="EM49" s="27"/>
    </row>
    <row r="50" spans="1:143" ht="15.75" customHeight="1" x14ac:dyDescent="0.2">
      <c r="A50" s="123">
        <v>1</v>
      </c>
      <c r="B50" s="88">
        <f t="shared" si="14"/>
        <v>31</v>
      </c>
      <c r="C50" s="61" t="s">
        <v>161</v>
      </c>
      <c r="D50" s="241">
        <v>750</v>
      </c>
      <c r="E50" s="134">
        <f t="shared" si="19"/>
        <v>1.1666666666666667</v>
      </c>
      <c r="U50" s="27"/>
      <c r="W50" s="270">
        <v>875</v>
      </c>
      <c r="X50" s="135">
        <f t="shared" si="22"/>
        <v>875</v>
      </c>
      <c r="Y50" s="135">
        <f t="shared" si="31"/>
        <v>875</v>
      </c>
      <c r="Z50" s="135">
        <f t="shared" si="31"/>
        <v>875</v>
      </c>
      <c r="AA50" s="135">
        <f t="shared" si="31"/>
        <v>875</v>
      </c>
      <c r="AB50" s="135">
        <f t="shared" si="31"/>
        <v>875</v>
      </c>
      <c r="AC50" s="135">
        <f t="shared" si="31"/>
        <v>875</v>
      </c>
      <c r="AD50" s="135">
        <f t="shared" si="31"/>
        <v>875</v>
      </c>
      <c r="AE50" s="135">
        <f t="shared" si="31"/>
        <v>875</v>
      </c>
      <c r="AF50" s="135">
        <f t="shared" si="31"/>
        <v>875</v>
      </c>
      <c r="AG50" s="135">
        <f t="shared" si="31"/>
        <v>875</v>
      </c>
      <c r="AH50" s="135">
        <f t="shared" si="31"/>
        <v>875</v>
      </c>
      <c r="AI50" s="135">
        <f t="shared" si="31"/>
        <v>892.5</v>
      </c>
      <c r="AJ50" s="135">
        <f t="shared" si="31"/>
        <v>892.5</v>
      </c>
      <c r="AK50" s="135">
        <f t="shared" si="31"/>
        <v>892.5</v>
      </c>
      <c r="AL50" s="135">
        <f t="shared" si="31"/>
        <v>892.5</v>
      </c>
      <c r="AM50" s="135">
        <f t="shared" si="31"/>
        <v>892.5</v>
      </c>
      <c r="AN50" s="135">
        <f t="shared" si="31"/>
        <v>892.5</v>
      </c>
      <c r="AO50" s="135">
        <f t="shared" si="31"/>
        <v>892.5</v>
      </c>
      <c r="AP50" s="135">
        <f t="shared" si="31"/>
        <v>892.5</v>
      </c>
      <c r="AQ50" s="135">
        <f t="shared" si="31"/>
        <v>892.5</v>
      </c>
      <c r="AR50" s="135">
        <f t="shared" si="31"/>
        <v>892.5</v>
      </c>
      <c r="AS50" s="135">
        <f t="shared" si="31"/>
        <v>892.5</v>
      </c>
      <c r="AT50" s="135">
        <f t="shared" si="31"/>
        <v>892.5</v>
      </c>
      <c r="AU50" s="135">
        <f t="shared" si="31"/>
        <v>910.35</v>
      </c>
      <c r="AV50" s="135">
        <f t="shared" si="31"/>
        <v>910.35</v>
      </c>
      <c r="AW50" s="135">
        <f t="shared" si="31"/>
        <v>910.35</v>
      </c>
      <c r="AX50" s="135">
        <f t="shared" si="31"/>
        <v>910.35</v>
      </c>
      <c r="AY50" s="135">
        <f t="shared" si="31"/>
        <v>910.35</v>
      </c>
      <c r="AZ50" s="135">
        <f t="shared" si="31"/>
        <v>910.35</v>
      </c>
      <c r="BA50" s="135">
        <f t="shared" si="31"/>
        <v>910.35</v>
      </c>
      <c r="BB50" s="135">
        <f t="shared" si="31"/>
        <v>910.35</v>
      </c>
      <c r="BC50" s="135">
        <f t="shared" si="31"/>
        <v>910.35</v>
      </c>
      <c r="BD50" s="135">
        <f t="shared" si="31"/>
        <v>910.35</v>
      </c>
      <c r="BE50" s="135">
        <f t="shared" si="31"/>
        <v>910.35</v>
      </c>
      <c r="BF50" s="135">
        <f t="shared" si="31"/>
        <v>910.35</v>
      </c>
      <c r="BG50" s="135">
        <f t="shared" si="31"/>
        <v>928.5569999999999</v>
      </c>
      <c r="BH50" s="135">
        <f t="shared" si="31"/>
        <v>928.5569999999999</v>
      </c>
      <c r="BI50" s="135">
        <f t="shared" si="31"/>
        <v>928.5569999999999</v>
      </c>
      <c r="BJ50" s="135">
        <f t="shared" si="31"/>
        <v>928.5569999999999</v>
      </c>
      <c r="BK50" s="135">
        <f t="shared" si="31"/>
        <v>928.5569999999999</v>
      </c>
      <c r="BL50" s="135">
        <f t="shared" si="31"/>
        <v>928.5569999999999</v>
      </c>
      <c r="BM50" s="135">
        <f t="shared" si="31"/>
        <v>928.5569999999999</v>
      </c>
      <c r="BN50" s="135">
        <f t="shared" si="31"/>
        <v>928.5569999999999</v>
      </c>
      <c r="BO50" s="135">
        <f t="shared" si="31"/>
        <v>928.5569999999999</v>
      </c>
      <c r="BP50" s="135">
        <f t="shared" si="31"/>
        <v>928.5569999999999</v>
      </c>
      <c r="BQ50" s="135">
        <f t="shared" si="31"/>
        <v>928.5569999999999</v>
      </c>
      <c r="BR50" s="135">
        <f t="shared" si="31"/>
        <v>928.5569999999999</v>
      </c>
      <c r="BS50" s="135">
        <f t="shared" si="31"/>
        <v>947.12814000000003</v>
      </c>
      <c r="BT50" s="135">
        <f t="shared" si="31"/>
        <v>947.12814000000003</v>
      </c>
      <c r="BU50" s="135">
        <f t="shared" si="31"/>
        <v>947.12814000000003</v>
      </c>
      <c r="BV50" s="135">
        <f t="shared" si="31"/>
        <v>947.12814000000003</v>
      </c>
      <c r="BW50" s="135">
        <f t="shared" si="31"/>
        <v>947.12814000000003</v>
      </c>
      <c r="BX50" s="135">
        <f t="shared" si="31"/>
        <v>947.12814000000003</v>
      </c>
      <c r="BY50" s="135">
        <f t="shared" si="31"/>
        <v>947.12814000000003</v>
      </c>
      <c r="BZ50" s="135">
        <f t="shared" si="31"/>
        <v>947.12814000000003</v>
      </c>
      <c r="CA50" s="135">
        <f t="shared" si="31"/>
        <v>947.12814000000003</v>
      </c>
      <c r="CB50" s="135">
        <f t="shared" si="31"/>
        <v>947.12814000000003</v>
      </c>
      <c r="CC50" s="135">
        <f t="shared" si="31"/>
        <v>947.12814000000003</v>
      </c>
      <c r="CD50" s="135">
        <f t="shared" si="31"/>
        <v>947.12814000000003</v>
      </c>
      <c r="CE50" s="135">
        <f t="shared" si="31"/>
        <v>966.07070280000005</v>
      </c>
      <c r="CF50" s="135">
        <f t="shared" si="31"/>
        <v>966.07070280000005</v>
      </c>
      <c r="CG50" s="135">
        <f t="shared" si="31"/>
        <v>966.07070280000005</v>
      </c>
      <c r="CH50" s="135">
        <f t="shared" si="31"/>
        <v>966.07070280000005</v>
      </c>
      <c r="CI50" s="135">
        <f t="shared" si="31"/>
        <v>966.07070280000005</v>
      </c>
      <c r="CJ50" s="135">
        <f t="shared" si="31"/>
        <v>966.07070280000005</v>
      </c>
      <c r="CK50" s="135">
        <f t="shared" si="30"/>
        <v>966.07070280000005</v>
      </c>
      <c r="CL50" s="135">
        <f t="shared" si="30"/>
        <v>966.07070280000005</v>
      </c>
      <c r="CM50" s="135">
        <f t="shared" si="30"/>
        <v>966.07070280000005</v>
      </c>
      <c r="CN50" s="135">
        <f t="shared" si="30"/>
        <v>966.07070280000005</v>
      </c>
      <c r="CO50" s="135">
        <f t="shared" si="30"/>
        <v>966.07070280000005</v>
      </c>
      <c r="CP50" s="135">
        <f t="shared" si="30"/>
        <v>966.07070280000005</v>
      </c>
      <c r="CQ50" s="135">
        <f t="shared" si="30"/>
        <v>985.39211685600003</v>
      </c>
      <c r="CR50" s="135">
        <f t="shared" si="30"/>
        <v>985.39211685600003</v>
      </c>
      <c r="CS50" s="135">
        <f t="shared" si="30"/>
        <v>985.39211685600003</v>
      </c>
      <c r="CT50" s="135">
        <f t="shared" si="30"/>
        <v>985.39211685600003</v>
      </c>
      <c r="CU50" s="135">
        <f t="shared" si="30"/>
        <v>985.39211685600003</v>
      </c>
      <c r="CV50" s="135">
        <f t="shared" si="30"/>
        <v>985.39211685600003</v>
      </c>
      <c r="CW50" s="135">
        <f t="shared" si="30"/>
        <v>985.39211685600003</v>
      </c>
      <c r="CX50" s="135">
        <f t="shared" si="30"/>
        <v>985.39211685600003</v>
      </c>
      <c r="CY50" s="135">
        <f t="shared" si="30"/>
        <v>985.39211685600003</v>
      </c>
      <c r="CZ50" s="135">
        <f t="shared" si="30"/>
        <v>985.39211685600003</v>
      </c>
      <c r="DA50" s="135">
        <f t="shared" si="30"/>
        <v>985.39211685600003</v>
      </c>
      <c r="DB50" s="135">
        <f t="shared" si="30"/>
        <v>985.39211685600003</v>
      </c>
      <c r="DC50" s="135">
        <f t="shared" si="30"/>
        <v>1005.0999591931198</v>
      </c>
      <c r="DD50" s="135">
        <f t="shared" si="30"/>
        <v>1005.0999591931198</v>
      </c>
      <c r="DE50" s="135">
        <f t="shared" si="30"/>
        <v>1005.0999591931198</v>
      </c>
      <c r="DF50" s="135">
        <f t="shared" si="30"/>
        <v>1005.0999591931198</v>
      </c>
      <c r="DG50" s="135">
        <f t="shared" si="30"/>
        <v>1005.0999591931198</v>
      </c>
      <c r="DH50" s="135">
        <f t="shared" si="30"/>
        <v>1005.0999591931198</v>
      </c>
      <c r="DI50" s="135">
        <f t="shared" si="30"/>
        <v>1005.0999591931198</v>
      </c>
      <c r="DJ50" s="135">
        <f t="shared" si="30"/>
        <v>1005.0999591931198</v>
      </c>
      <c r="DK50" s="135">
        <f t="shared" si="30"/>
        <v>1005.0999591931198</v>
      </c>
      <c r="DL50" s="135">
        <f t="shared" si="30"/>
        <v>1005.0999591931198</v>
      </c>
      <c r="DM50" s="135">
        <f t="shared" si="30"/>
        <v>1005.0999591931198</v>
      </c>
      <c r="DN50" s="135">
        <f t="shared" si="30"/>
        <v>1005.0999591931198</v>
      </c>
      <c r="DO50" s="135">
        <f t="shared" si="30"/>
        <v>1025.2019583769822</v>
      </c>
      <c r="DP50" s="135">
        <f t="shared" si="30"/>
        <v>1025.2019583769822</v>
      </c>
      <c r="DQ50" s="135">
        <f t="shared" si="30"/>
        <v>1025.2019583769822</v>
      </c>
      <c r="DR50" s="135">
        <f t="shared" si="30"/>
        <v>1025.2019583769822</v>
      </c>
      <c r="DS50" s="135">
        <f t="shared" si="30"/>
        <v>1025.2019583769822</v>
      </c>
      <c r="DT50" s="135">
        <f t="shared" si="30"/>
        <v>1025.2019583769822</v>
      </c>
      <c r="DU50" s="135">
        <f t="shared" si="30"/>
        <v>1025.2019583769822</v>
      </c>
      <c r="DV50" s="135">
        <f t="shared" si="30"/>
        <v>1025.2019583769822</v>
      </c>
      <c r="DW50" s="135">
        <f t="shared" si="30"/>
        <v>1025.2019583769822</v>
      </c>
      <c r="DX50" s="135">
        <f t="shared" si="30"/>
        <v>1025.2019583769822</v>
      </c>
      <c r="DY50" s="135">
        <f t="shared" si="30"/>
        <v>1025.2019583769822</v>
      </c>
      <c r="DZ50" s="135">
        <f t="shared" si="30"/>
        <v>1025.2019583769822</v>
      </c>
      <c r="EA50" s="135">
        <f t="shared" si="30"/>
        <v>1045.705997544522</v>
      </c>
      <c r="EB50" s="135">
        <f t="shared" si="30"/>
        <v>1045.705997544522</v>
      </c>
      <c r="EC50" s="135">
        <f t="shared" si="30"/>
        <v>1045.705997544522</v>
      </c>
      <c r="ED50" s="135">
        <f t="shared" si="30"/>
        <v>1045.705997544522</v>
      </c>
      <c r="EE50" s="135">
        <f t="shared" si="30"/>
        <v>1045.705997544522</v>
      </c>
      <c r="EF50" s="135">
        <f t="shared" si="30"/>
        <v>1045.705997544522</v>
      </c>
      <c r="EG50" s="135">
        <f t="shared" si="30"/>
        <v>1045.705997544522</v>
      </c>
      <c r="EH50" s="135">
        <f t="shared" si="30"/>
        <v>1045.705997544522</v>
      </c>
      <c r="EI50" s="135">
        <f t="shared" si="30"/>
        <v>1045.705997544522</v>
      </c>
      <c r="EJ50" s="135">
        <f t="shared" si="30"/>
        <v>1045.705997544522</v>
      </c>
      <c r="EK50" s="135">
        <f t="shared" si="30"/>
        <v>1045.705997544522</v>
      </c>
      <c r="EL50" s="135">
        <f t="shared" si="30"/>
        <v>1045.705997544522</v>
      </c>
      <c r="EM50" s="27"/>
    </row>
    <row r="51" spans="1:143" ht="15.75" customHeight="1" x14ac:dyDescent="0.2">
      <c r="A51" s="123">
        <v>1</v>
      </c>
      <c r="B51" s="88">
        <f t="shared" si="14"/>
        <v>32</v>
      </c>
      <c r="C51" s="61" t="s">
        <v>161</v>
      </c>
      <c r="D51" s="241">
        <v>750</v>
      </c>
      <c r="E51" s="134">
        <f t="shared" si="19"/>
        <v>0</v>
      </c>
      <c r="U51" s="27"/>
      <c r="W51" s="270">
        <v>0</v>
      </c>
      <c r="X51" s="135">
        <f t="shared" si="22"/>
        <v>0</v>
      </c>
      <c r="Y51" s="135">
        <f t="shared" si="31"/>
        <v>0</v>
      </c>
      <c r="Z51" s="135">
        <f t="shared" si="31"/>
        <v>0</v>
      </c>
      <c r="AA51" s="135">
        <f t="shared" si="31"/>
        <v>0</v>
      </c>
      <c r="AB51" s="135">
        <f t="shared" si="31"/>
        <v>0</v>
      </c>
      <c r="AC51" s="135">
        <f t="shared" si="31"/>
        <v>0</v>
      </c>
      <c r="AD51" s="135">
        <f t="shared" si="31"/>
        <v>0</v>
      </c>
      <c r="AE51" s="135">
        <f t="shared" si="31"/>
        <v>0</v>
      </c>
      <c r="AF51" s="135">
        <f t="shared" si="31"/>
        <v>0</v>
      </c>
      <c r="AG51" s="135">
        <f t="shared" si="31"/>
        <v>0</v>
      </c>
      <c r="AH51" s="135">
        <f t="shared" si="31"/>
        <v>0</v>
      </c>
      <c r="AI51" s="135">
        <f t="shared" si="31"/>
        <v>0</v>
      </c>
      <c r="AJ51" s="135">
        <f t="shared" si="31"/>
        <v>0</v>
      </c>
      <c r="AK51" s="135">
        <f t="shared" si="31"/>
        <v>0</v>
      </c>
      <c r="AL51" s="135">
        <f t="shared" si="31"/>
        <v>0</v>
      </c>
      <c r="AM51" s="135">
        <f t="shared" si="31"/>
        <v>0</v>
      </c>
      <c r="AN51" s="135">
        <f t="shared" si="31"/>
        <v>0</v>
      </c>
      <c r="AO51" s="135">
        <f t="shared" si="31"/>
        <v>0</v>
      </c>
      <c r="AP51" s="135">
        <f t="shared" si="31"/>
        <v>0</v>
      </c>
      <c r="AQ51" s="135">
        <f t="shared" si="31"/>
        <v>0</v>
      </c>
      <c r="AR51" s="135">
        <f t="shared" si="31"/>
        <v>0</v>
      </c>
      <c r="AS51" s="135">
        <f t="shared" si="31"/>
        <v>0</v>
      </c>
      <c r="AT51" s="135">
        <f t="shared" si="31"/>
        <v>0</v>
      </c>
      <c r="AU51" s="135">
        <f t="shared" si="31"/>
        <v>0</v>
      </c>
      <c r="AV51" s="135">
        <f t="shared" si="31"/>
        <v>0</v>
      </c>
      <c r="AW51" s="135">
        <f t="shared" si="31"/>
        <v>0</v>
      </c>
      <c r="AX51" s="135">
        <f t="shared" si="31"/>
        <v>0</v>
      </c>
      <c r="AY51" s="135">
        <f t="shared" si="31"/>
        <v>0</v>
      </c>
      <c r="AZ51" s="135">
        <f t="shared" si="31"/>
        <v>0</v>
      </c>
      <c r="BA51" s="135">
        <f t="shared" si="31"/>
        <v>0</v>
      </c>
      <c r="BB51" s="135">
        <f t="shared" si="31"/>
        <v>0</v>
      </c>
      <c r="BC51" s="135">
        <f t="shared" si="31"/>
        <v>0</v>
      </c>
      <c r="BD51" s="135">
        <f t="shared" si="31"/>
        <v>0</v>
      </c>
      <c r="BE51" s="135">
        <f t="shared" si="31"/>
        <v>0</v>
      </c>
      <c r="BF51" s="135">
        <f t="shared" si="31"/>
        <v>0</v>
      </c>
      <c r="BG51" s="135">
        <f t="shared" si="31"/>
        <v>0</v>
      </c>
      <c r="BH51" s="135">
        <f t="shared" si="31"/>
        <v>0</v>
      </c>
      <c r="BI51" s="135">
        <f t="shared" si="31"/>
        <v>0</v>
      </c>
      <c r="BJ51" s="135">
        <f t="shared" si="31"/>
        <v>0</v>
      </c>
      <c r="BK51" s="135">
        <f t="shared" si="31"/>
        <v>0</v>
      </c>
      <c r="BL51" s="135">
        <f t="shared" si="31"/>
        <v>0</v>
      </c>
      <c r="BM51" s="135">
        <f t="shared" si="31"/>
        <v>0</v>
      </c>
      <c r="BN51" s="135">
        <f t="shared" si="31"/>
        <v>0</v>
      </c>
      <c r="BO51" s="135">
        <f t="shared" si="31"/>
        <v>0</v>
      </c>
      <c r="BP51" s="135">
        <f t="shared" si="31"/>
        <v>0</v>
      </c>
      <c r="BQ51" s="135">
        <f t="shared" si="31"/>
        <v>0</v>
      </c>
      <c r="BR51" s="135">
        <f t="shared" si="31"/>
        <v>0</v>
      </c>
      <c r="BS51" s="135">
        <f t="shared" si="31"/>
        <v>0</v>
      </c>
      <c r="BT51" s="135">
        <f t="shared" si="31"/>
        <v>0</v>
      </c>
      <c r="BU51" s="135">
        <f t="shared" si="31"/>
        <v>0</v>
      </c>
      <c r="BV51" s="135">
        <f t="shared" si="31"/>
        <v>0</v>
      </c>
      <c r="BW51" s="135">
        <f t="shared" si="31"/>
        <v>0</v>
      </c>
      <c r="BX51" s="135">
        <f t="shared" si="31"/>
        <v>0</v>
      </c>
      <c r="BY51" s="135">
        <f t="shared" si="31"/>
        <v>0</v>
      </c>
      <c r="BZ51" s="135">
        <f t="shared" si="31"/>
        <v>0</v>
      </c>
      <c r="CA51" s="135">
        <f t="shared" si="31"/>
        <v>0</v>
      </c>
      <c r="CB51" s="135">
        <f t="shared" si="31"/>
        <v>0</v>
      </c>
      <c r="CC51" s="135">
        <f t="shared" si="31"/>
        <v>0</v>
      </c>
      <c r="CD51" s="135">
        <f t="shared" si="31"/>
        <v>0</v>
      </c>
      <c r="CE51" s="135">
        <f t="shared" si="31"/>
        <v>0</v>
      </c>
      <c r="CF51" s="135">
        <f t="shared" si="31"/>
        <v>0</v>
      </c>
      <c r="CG51" s="135">
        <f t="shared" si="31"/>
        <v>0</v>
      </c>
      <c r="CH51" s="135">
        <f t="shared" si="31"/>
        <v>0</v>
      </c>
      <c r="CI51" s="135">
        <f t="shared" si="31"/>
        <v>0</v>
      </c>
      <c r="CJ51" s="135">
        <f t="shared" si="31"/>
        <v>0</v>
      </c>
      <c r="CK51" s="135">
        <f t="shared" si="30"/>
        <v>0</v>
      </c>
      <c r="CL51" s="135">
        <f t="shared" si="30"/>
        <v>0</v>
      </c>
      <c r="CM51" s="135">
        <f t="shared" si="30"/>
        <v>0</v>
      </c>
      <c r="CN51" s="135">
        <f t="shared" si="30"/>
        <v>0</v>
      </c>
      <c r="CO51" s="135">
        <f t="shared" si="30"/>
        <v>0</v>
      </c>
      <c r="CP51" s="135">
        <f t="shared" si="30"/>
        <v>0</v>
      </c>
      <c r="CQ51" s="135">
        <f t="shared" si="30"/>
        <v>0</v>
      </c>
      <c r="CR51" s="135">
        <f t="shared" si="30"/>
        <v>0</v>
      </c>
      <c r="CS51" s="135">
        <f t="shared" si="30"/>
        <v>0</v>
      </c>
      <c r="CT51" s="135">
        <f t="shared" si="30"/>
        <v>0</v>
      </c>
      <c r="CU51" s="135">
        <f t="shared" si="30"/>
        <v>0</v>
      </c>
      <c r="CV51" s="135">
        <f t="shared" si="30"/>
        <v>0</v>
      </c>
      <c r="CW51" s="135">
        <f t="shared" si="30"/>
        <v>0</v>
      </c>
      <c r="CX51" s="135">
        <f t="shared" si="30"/>
        <v>0</v>
      </c>
      <c r="CY51" s="135">
        <f t="shared" si="30"/>
        <v>0</v>
      </c>
      <c r="CZ51" s="135">
        <f t="shared" si="30"/>
        <v>0</v>
      </c>
      <c r="DA51" s="135">
        <f t="shared" si="30"/>
        <v>0</v>
      </c>
      <c r="DB51" s="135">
        <f t="shared" si="30"/>
        <v>0</v>
      </c>
      <c r="DC51" s="135">
        <f t="shared" si="30"/>
        <v>0</v>
      </c>
      <c r="DD51" s="135">
        <f t="shared" si="30"/>
        <v>0</v>
      </c>
      <c r="DE51" s="135">
        <f t="shared" si="30"/>
        <v>0</v>
      </c>
      <c r="DF51" s="135">
        <f t="shared" si="30"/>
        <v>0</v>
      </c>
      <c r="DG51" s="135">
        <f t="shared" si="30"/>
        <v>0</v>
      </c>
      <c r="DH51" s="135">
        <f t="shared" si="30"/>
        <v>0</v>
      </c>
      <c r="DI51" s="135">
        <f t="shared" si="30"/>
        <v>0</v>
      </c>
      <c r="DJ51" s="135">
        <f t="shared" si="30"/>
        <v>0</v>
      </c>
      <c r="DK51" s="135">
        <f t="shared" si="30"/>
        <v>0</v>
      </c>
      <c r="DL51" s="135">
        <f t="shared" si="30"/>
        <v>0</v>
      </c>
      <c r="DM51" s="135">
        <f t="shared" si="30"/>
        <v>0</v>
      </c>
      <c r="DN51" s="135">
        <f t="shared" si="30"/>
        <v>0</v>
      </c>
      <c r="DO51" s="135">
        <f t="shared" si="30"/>
        <v>0</v>
      </c>
      <c r="DP51" s="135">
        <f t="shared" si="30"/>
        <v>0</v>
      </c>
      <c r="DQ51" s="135">
        <f t="shared" si="30"/>
        <v>0</v>
      </c>
      <c r="DR51" s="135">
        <f t="shared" si="30"/>
        <v>0</v>
      </c>
      <c r="DS51" s="135">
        <f t="shared" si="30"/>
        <v>0</v>
      </c>
      <c r="DT51" s="135">
        <f t="shared" si="30"/>
        <v>0</v>
      </c>
      <c r="DU51" s="135">
        <f t="shared" si="30"/>
        <v>0</v>
      </c>
      <c r="DV51" s="135">
        <f t="shared" si="30"/>
        <v>0</v>
      </c>
      <c r="DW51" s="135">
        <f t="shared" si="30"/>
        <v>0</v>
      </c>
      <c r="DX51" s="135">
        <f t="shared" si="30"/>
        <v>0</v>
      </c>
      <c r="DY51" s="135">
        <f t="shared" si="30"/>
        <v>0</v>
      </c>
      <c r="DZ51" s="135">
        <f t="shared" si="30"/>
        <v>0</v>
      </c>
      <c r="EA51" s="135">
        <f t="shared" si="30"/>
        <v>0</v>
      </c>
      <c r="EB51" s="135">
        <f t="shared" si="30"/>
        <v>0</v>
      </c>
      <c r="EC51" s="135">
        <f t="shared" si="30"/>
        <v>0</v>
      </c>
      <c r="ED51" s="135">
        <f t="shared" si="30"/>
        <v>0</v>
      </c>
      <c r="EE51" s="135">
        <f t="shared" si="30"/>
        <v>0</v>
      </c>
      <c r="EF51" s="135">
        <f t="shared" si="30"/>
        <v>0</v>
      </c>
      <c r="EG51" s="135">
        <f t="shared" si="30"/>
        <v>0</v>
      </c>
      <c r="EH51" s="135">
        <f t="shared" si="30"/>
        <v>0</v>
      </c>
      <c r="EI51" s="135">
        <f t="shared" si="30"/>
        <v>0</v>
      </c>
      <c r="EJ51" s="135">
        <f t="shared" si="30"/>
        <v>0</v>
      </c>
      <c r="EK51" s="135">
        <f t="shared" si="30"/>
        <v>0</v>
      </c>
      <c r="EL51" s="135">
        <f t="shared" si="30"/>
        <v>0</v>
      </c>
      <c r="EM51" s="27"/>
    </row>
    <row r="52" spans="1:143" ht="15" customHeight="1" x14ac:dyDescent="0.2">
      <c r="A52" s="123">
        <v>1</v>
      </c>
      <c r="B52" s="88">
        <f t="shared" si="14"/>
        <v>33</v>
      </c>
      <c r="C52" s="61" t="s">
        <v>161</v>
      </c>
      <c r="D52" s="241">
        <v>750</v>
      </c>
      <c r="E52" s="134">
        <f t="shared" ref="E52:E55" si="32">W52/D52</f>
        <v>1.1666666666666667</v>
      </c>
      <c r="U52" s="27"/>
      <c r="W52" s="270">
        <v>875</v>
      </c>
      <c r="X52" s="135">
        <f t="shared" si="22"/>
        <v>875</v>
      </c>
      <c r="Y52" s="135">
        <f t="shared" si="31"/>
        <v>875</v>
      </c>
      <c r="Z52" s="135">
        <f t="shared" si="31"/>
        <v>875</v>
      </c>
      <c r="AA52" s="135">
        <f t="shared" si="31"/>
        <v>875</v>
      </c>
      <c r="AB52" s="135">
        <f t="shared" si="31"/>
        <v>875</v>
      </c>
      <c r="AC52" s="135">
        <f t="shared" si="31"/>
        <v>875</v>
      </c>
      <c r="AD52" s="135">
        <f t="shared" si="31"/>
        <v>875</v>
      </c>
      <c r="AE52" s="135">
        <f t="shared" si="31"/>
        <v>875</v>
      </c>
      <c r="AF52" s="135">
        <f t="shared" si="31"/>
        <v>875</v>
      </c>
      <c r="AG52" s="135">
        <f t="shared" si="31"/>
        <v>875</v>
      </c>
      <c r="AH52" s="135">
        <f t="shared" si="31"/>
        <v>875</v>
      </c>
      <c r="AI52" s="135">
        <f t="shared" si="31"/>
        <v>892.5</v>
      </c>
      <c r="AJ52" s="135">
        <f t="shared" si="31"/>
        <v>892.5</v>
      </c>
      <c r="AK52" s="135">
        <f t="shared" si="31"/>
        <v>892.5</v>
      </c>
      <c r="AL52" s="135">
        <f t="shared" si="31"/>
        <v>892.5</v>
      </c>
      <c r="AM52" s="135">
        <f t="shared" si="31"/>
        <v>892.5</v>
      </c>
      <c r="AN52" s="135">
        <f t="shared" si="31"/>
        <v>892.5</v>
      </c>
      <c r="AO52" s="135">
        <f t="shared" si="31"/>
        <v>892.5</v>
      </c>
      <c r="AP52" s="135">
        <f t="shared" si="31"/>
        <v>892.5</v>
      </c>
      <c r="AQ52" s="135">
        <f t="shared" si="31"/>
        <v>892.5</v>
      </c>
      <c r="AR52" s="135">
        <f t="shared" si="31"/>
        <v>892.5</v>
      </c>
      <c r="AS52" s="135">
        <f t="shared" si="31"/>
        <v>892.5</v>
      </c>
      <c r="AT52" s="135">
        <f t="shared" si="31"/>
        <v>892.5</v>
      </c>
      <c r="AU52" s="135">
        <f t="shared" si="31"/>
        <v>910.35</v>
      </c>
      <c r="AV52" s="135">
        <f t="shared" si="31"/>
        <v>910.35</v>
      </c>
      <c r="AW52" s="135">
        <f t="shared" si="31"/>
        <v>910.35</v>
      </c>
      <c r="AX52" s="135">
        <f t="shared" si="31"/>
        <v>910.35</v>
      </c>
      <c r="AY52" s="135">
        <f t="shared" si="31"/>
        <v>910.35</v>
      </c>
      <c r="AZ52" s="135">
        <f t="shared" si="31"/>
        <v>910.35</v>
      </c>
      <c r="BA52" s="135">
        <f t="shared" si="31"/>
        <v>910.35</v>
      </c>
      <c r="BB52" s="135">
        <f t="shared" si="31"/>
        <v>910.35</v>
      </c>
      <c r="BC52" s="135">
        <f t="shared" si="31"/>
        <v>910.35</v>
      </c>
      <c r="BD52" s="135">
        <f t="shared" si="31"/>
        <v>910.35</v>
      </c>
      <c r="BE52" s="135">
        <f t="shared" si="31"/>
        <v>910.35</v>
      </c>
      <c r="BF52" s="135">
        <f t="shared" si="31"/>
        <v>910.35</v>
      </c>
      <c r="BG52" s="135">
        <f t="shared" si="31"/>
        <v>928.5569999999999</v>
      </c>
      <c r="BH52" s="135">
        <f t="shared" si="31"/>
        <v>928.5569999999999</v>
      </c>
      <c r="BI52" s="135">
        <f t="shared" si="31"/>
        <v>928.5569999999999</v>
      </c>
      <c r="BJ52" s="135">
        <f t="shared" si="31"/>
        <v>928.5569999999999</v>
      </c>
      <c r="BK52" s="135">
        <f t="shared" si="31"/>
        <v>928.5569999999999</v>
      </c>
      <c r="BL52" s="135">
        <f t="shared" si="31"/>
        <v>928.5569999999999</v>
      </c>
      <c r="BM52" s="135">
        <f t="shared" si="31"/>
        <v>928.5569999999999</v>
      </c>
      <c r="BN52" s="135">
        <f t="shared" si="31"/>
        <v>928.5569999999999</v>
      </c>
      <c r="BO52" s="135">
        <f t="shared" si="31"/>
        <v>928.5569999999999</v>
      </c>
      <c r="BP52" s="135">
        <f t="shared" si="31"/>
        <v>928.5569999999999</v>
      </c>
      <c r="BQ52" s="135">
        <f t="shared" si="31"/>
        <v>928.5569999999999</v>
      </c>
      <c r="BR52" s="135">
        <f t="shared" si="31"/>
        <v>928.5569999999999</v>
      </c>
      <c r="BS52" s="135">
        <f t="shared" si="31"/>
        <v>947.12814000000003</v>
      </c>
      <c r="BT52" s="135">
        <f t="shared" si="31"/>
        <v>947.12814000000003</v>
      </c>
      <c r="BU52" s="135">
        <f t="shared" si="31"/>
        <v>947.12814000000003</v>
      </c>
      <c r="BV52" s="135">
        <f t="shared" si="31"/>
        <v>947.12814000000003</v>
      </c>
      <c r="BW52" s="135">
        <f t="shared" si="31"/>
        <v>947.12814000000003</v>
      </c>
      <c r="BX52" s="135">
        <f t="shared" si="31"/>
        <v>947.12814000000003</v>
      </c>
      <c r="BY52" s="135">
        <f t="shared" si="31"/>
        <v>947.12814000000003</v>
      </c>
      <c r="BZ52" s="135">
        <f t="shared" si="31"/>
        <v>947.12814000000003</v>
      </c>
      <c r="CA52" s="135">
        <f t="shared" si="31"/>
        <v>947.12814000000003</v>
      </c>
      <c r="CB52" s="135">
        <f t="shared" si="31"/>
        <v>947.12814000000003</v>
      </c>
      <c r="CC52" s="135">
        <f t="shared" si="31"/>
        <v>947.12814000000003</v>
      </c>
      <c r="CD52" s="135">
        <f t="shared" si="31"/>
        <v>947.12814000000003</v>
      </c>
      <c r="CE52" s="135">
        <f t="shared" si="31"/>
        <v>966.07070280000005</v>
      </c>
      <c r="CF52" s="135">
        <f t="shared" si="31"/>
        <v>966.07070280000005</v>
      </c>
      <c r="CG52" s="135">
        <f t="shared" si="31"/>
        <v>966.07070280000005</v>
      </c>
      <c r="CH52" s="135">
        <f t="shared" si="31"/>
        <v>966.07070280000005</v>
      </c>
      <c r="CI52" s="135">
        <f t="shared" si="31"/>
        <v>966.07070280000005</v>
      </c>
      <c r="CJ52" s="135">
        <f t="shared" ref="CJ52:EL55" si="33">($D52*$E52)*(1+Rental_Increase)^(CJ$3-1)</f>
        <v>966.07070280000005</v>
      </c>
      <c r="CK52" s="135">
        <f t="shared" si="33"/>
        <v>966.07070280000005</v>
      </c>
      <c r="CL52" s="135">
        <f t="shared" si="33"/>
        <v>966.07070280000005</v>
      </c>
      <c r="CM52" s="135">
        <f t="shared" si="33"/>
        <v>966.07070280000005</v>
      </c>
      <c r="CN52" s="135">
        <f t="shared" si="33"/>
        <v>966.07070280000005</v>
      </c>
      <c r="CO52" s="135">
        <f t="shared" si="33"/>
        <v>966.07070280000005</v>
      </c>
      <c r="CP52" s="135">
        <f t="shared" si="33"/>
        <v>966.07070280000005</v>
      </c>
      <c r="CQ52" s="135">
        <f t="shared" si="33"/>
        <v>985.39211685600003</v>
      </c>
      <c r="CR52" s="135">
        <f t="shared" si="33"/>
        <v>985.39211685600003</v>
      </c>
      <c r="CS52" s="135">
        <f t="shared" si="33"/>
        <v>985.39211685600003</v>
      </c>
      <c r="CT52" s="135">
        <f t="shared" si="33"/>
        <v>985.39211685600003</v>
      </c>
      <c r="CU52" s="135">
        <f t="shared" si="33"/>
        <v>985.39211685600003</v>
      </c>
      <c r="CV52" s="135">
        <f t="shared" si="33"/>
        <v>985.39211685600003</v>
      </c>
      <c r="CW52" s="135">
        <f t="shared" si="33"/>
        <v>985.39211685600003</v>
      </c>
      <c r="CX52" s="135">
        <f t="shared" si="33"/>
        <v>985.39211685600003</v>
      </c>
      <c r="CY52" s="135">
        <f t="shared" si="33"/>
        <v>985.39211685600003</v>
      </c>
      <c r="CZ52" s="135">
        <f t="shared" si="33"/>
        <v>985.39211685600003</v>
      </c>
      <c r="DA52" s="135">
        <f t="shared" si="33"/>
        <v>985.39211685600003</v>
      </c>
      <c r="DB52" s="135">
        <f t="shared" si="33"/>
        <v>985.39211685600003</v>
      </c>
      <c r="DC52" s="135">
        <f t="shared" si="33"/>
        <v>1005.0999591931198</v>
      </c>
      <c r="DD52" s="135">
        <f t="shared" si="33"/>
        <v>1005.0999591931198</v>
      </c>
      <c r="DE52" s="135">
        <f t="shared" si="33"/>
        <v>1005.0999591931198</v>
      </c>
      <c r="DF52" s="135">
        <f t="shared" si="33"/>
        <v>1005.0999591931198</v>
      </c>
      <c r="DG52" s="135">
        <f t="shared" si="33"/>
        <v>1005.0999591931198</v>
      </c>
      <c r="DH52" s="135">
        <f t="shared" si="33"/>
        <v>1005.0999591931198</v>
      </c>
      <c r="DI52" s="135">
        <f t="shared" si="33"/>
        <v>1005.0999591931198</v>
      </c>
      <c r="DJ52" s="135">
        <f t="shared" si="33"/>
        <v>1005.0999591931198</v>
      </c>
      <c r="DK52" s="135">
        <f t="shared" si="33"/>
        <v>1005.0999591931198</v>
      </c>
      <c r="DL52" s="135">
        <f t="shared" si="33"/>
        <v>1005.0999591931198</v>
      </c>
      <c r="DM52" s="135">
        <f t="shared" si="33"/>
        <v>1005.0999591931198</v>
      </c>
      <c r="DN52" s="135">
        <f t="shared" si="33"/>
        <v>1005.0999591931198</v>
      </c>
      <c r="DO52" s="135">
        <f t="shared" si="33"/>
        <v>1025.2019583769822</v>
      </c>
      <c r="DP52" s="135">
        <f t="shared" si="33"/>
        <v>1025.2019583769822</v>
      </c>
      <c r="DQ52" s="135">
        <f t="shared" si="33"/>
        <v>1025.2019583769822</v>
      </c>
      <c r="DR52" s="135">
        <f t="shared" si="33"/>
        <v>1025.2019583769822</v>
      </c>
      <c r="DS52" s="135">
        <f t="shared" si="33"/>
        <v>1025.2019583769822</v>
      </c>
      <c r="DT52" s="135">
        <f t="shared" si="33"/>
        <v>1025.2019583769822</v>
      </c>
      <c r="DU52" s="135">
        <f t="shared" si="33"/>
        <v>1025.2019583769822</v>
      </c>
      <c r="DV52" s="135">
        <f t="shared" si="33"/>
        <v>1025.2019583769822</v>
      </c>
      <c r="DW52" s="135">
        <f t="shared" si="33"/>
        <v>1025.2019583769822</v>
      </c>
      <c r="DX52" s="135">
        <f t="shared" si="33"/>
        <v>1025.2019583769822</v>
      </c>
      <c r="DY52" s="135">
        <f t="shared" si="33"/>
        <v>1025.2019583769822</v>
      </c>
      <c r="DZ52" s="135">
        <f t="shared" si="33"/>
        <v>1025.2019583769822</v>
      </c>
      <c r="EA52" s="135">
        <f t="shared" si="33"/>
        <v>1045.705997544522</v>
      </c>
      <c r="EB52" s="135">
        <f t="shared" si="33"/>
        <v>1045.705997544522</v>
      </c>
      <c r="EC52" s="135">
        <f t="shared" si="33"/>
        <v>1045.705997544522</v>
      </c>
      <c r="ED52" s="135">
        <f t="shared" si="33"/>
        <v>1045.705997544522</v>
      </c>
      <c r="EE52" s="135">
        <f t="shared" si="33"/>
        <v>1045.705997544522</v>
      </c>
      <c r="EF52" s="135">
        <f t="shared" si="33"/>
        <v>1045.705997544522</v>
      </c>
      <c r="EG52" s="135">
        <f t="shared" si="33"/>
        <v>1045.705997544522</v>
      </c>
      <c r="EH52" s="135">
        <f t="shared" si="33"/>
        <v>1045.705997544522</v>
      </c>
      <c r="EI52" s="135">
        <f t="shared" si="33"/>
        <v>1045.705997544522</v>
      </c>
      <c r="EJ52" s="135">
        <f t="shared" si="33"/>
        <v>1045.705997544522</v>
      </c>
      <c r="EK52" s="135">
        <f t="shared" si="33"/>
        <v>1045.705997544522</v>
      </c>
      <c r="EL52" s="135">
        <f t="shared" si="33"/>
        <v>1045.705997544522</v>
      </c>
      <c r="EM52" s="27"/>
    </row>
    <row r="53" spans="1:143" ht="15" customHeight="1" x14ac:dyDescent="0.2">
      <c r="A53" s="123">
        <v>1</v>
      </c>
      <c r="B53" s="88">
        <f t="shared" si="14"/>
        <v>34</v>
      </c>
      <c r="C53" s="61" t="s">
        <v>161</v>
      </c>
      <c r="D53" s="241">
        <v>750</v>
      </c>
      <c r="E53" s="134">
        <f t="shared" si="32"/>
        <v>0.92666666666666664</v>
      </c>
      <c r="U53" s="27"/>
      <c r="W53" s="270">
        <v>695</v>
      </c>
      <c r="X53" s="135">
        <f t="shared" si="22"/>
        <v>695</v>
      </c>
      <c r="Y53" s="135">
        <f t="shared" ref="Y53:CJ55" si="34">($D53*$E53)*(1+Rental_Increase)^(Y$3-1)</f>
        <v>695</v>
      </c>
      <c r="Z53" s="135">
        <f t="shared" si="34"/>
        <v>695</v>
      </c>
      <c r="AA53" s="135">
        <f t="shared" si="34"/>
        <v>695</v>
      </c>
      <c r="AB53" s="135">
        <f t="shared" si="34"/>
        <v>695</v>
      </c>
      <c r="AC53" s="135">
        <f t="shared" si="34"/>
        <v>695</v>
      </c>
      <c r="AD53" s="135">
        <f t="shared" si="34"/>
        <v>695</v>
      </c>
      <c r="AE53" s="135">
        <f t="shared" si="34"/>
        <v>695</v>
      </c>
      <c r="AF53" s="135">
        <f t="shared" si="34"/>
        <v>695</v>
      </c>
      <c r="AG53" s="135">
        <f t="shared" si="34"/>
        <v>695</v>
      </c>
      <c r="AH53" s="135">
        <f t="shared" si="34"/>
        <v>695</v>
      </c>
      <c r="AI53" s="135">
        <f t="shared" si="34"/>
        <v>708.9</v>
      </c>
      <c r="AJ53" s="135">
        <f t="shared" si="34"/>
        <v>708.9</v>
      </c>
      <c r="AK53" s="135">
        <f t="shared" si="34"/>
        <v>708.9</v>
      </c>
      <c r="AL53" s="135">
        <f t="shared" si="34"/>
        <v>708.9</v>
      </c>
      <c r="AM53" s="135">
        <f t="shared" si="34"/>
        <v>708.9</v>
      </c>
      <c r="AN53" s="135">
        <f t="shared" si="34"/>
        <v>708.9</v>
      </c>
      <c r="AO53" s="135">
        <f t="shared" si="34"/>
        <v>708.9</v>
      </c>
      <c r="AP53" s="135">
        <f t="shared" si="34"/>
        <v>708.9</v>
      </c>
      <c r="AQ53" s="135">
        <f t="shared" si="34"/>
        <v>708.9</v>
      </c>
      <c r="AR53" s="135">
        <f t="shared" si="34"/>
        <v>708.9</v>
      </c>
      <c r="AS53" s="135">
        <f t="shared" si="34"/>
        <v>708.9</v>
      </c>
      <c r="AT53" s="135">
        <f t="shared" si="34"/>
        <v>708.9</v>
      </c>
      <c r="AU53" s="135">
        <f t="shared" si="34"/>
        <v>723.07799999999997</v>
      </c>
      <c r="AV53" s="135">
        <f t="shared" si="34"/>
        <v>723.07799999999997</v>
      </c>
      <c r="AW53" s="135">
        <f t="shared" si="34"/>
        <v>723.07799999999997</v>
      </c>
      <c r="AX53" s="135">
        <f t="shared" si="34"/>
        <v>723.07799999999997</v>
      </c>
      <c r="AY53" s="135">
        <f t="shared" si="34"/>
        <v>723.07799999999997</v>
      </c>
      <c r="AZ53" s="135">
        <f t="shared" si="34"/>
        <v>723.07799999999997</v>
      </c>
      <c r="BA53" s="135">
        <f t="shared" si="34"/>
        <v>723.07799999999997</v>
      </c>
      <c r="BB53" s="135">
        <f t="shared" si="34"/>
        <v>723.07799999999997</v>
      </c>
      <c r="BC53" s="135">
        <f t="shared" si="34"/>
        <v>723.07799999999997</v>
      </c>
      <c r="BD53" s="135">
        <f t="shared" si="34"/>
        <v>723.07799999999997</v>
      </c>
      <c r="BE53" s="135">
        <f t="shared" si="34"/>
        <v>723.07799999999997</v>
      </c>
      <c r="BF53" s="135">
        <f t="shared" si="34"/>
        <v>723.07799999999997</v>
      </c>
      <c r="BG53" s="135">
        <f t="shared" si="34"/>
        <v>737.53955999999994</v>
      </c>
      <c r="BH53" s="135">
        <f t="shared" si="34"/>
        <v>737.53955999999994</v>
      </c>
      <c r="BI53" s="135">
        <f t="shared" si="34"/>
        <v>737.53955999999994</v>
      </c>
      <c r="BJ53" s="135">
        <f t="shared" si="34"/>
        <v>737.53955999999994</v>
      </c>
      <c r="BK53" s="135">
        <f t="shared" si="34"/>
        <v>737.53955999999994</v>
      </c>
      <c r="BL53" s="135">
        <f t="shared" si="34"/>
        <v>737.53955999999994</v>
      </c>
      <c r="BM53" s="135">
        <f t="shared" si="34"/>
        <v>737.53955999999994</v>
      </c>
      <c r="BN53" s="135">
        <f t="shared" si="34"/>
        <v>737.53955999999994</v>
      </c>
      <c r="BO53" s="135">
        <f t="shared" si="34"/>
        <v>737.53955999999994</v>
      </c>
      <c r="BP53" s="135">
        <f t="shared" si="34"/>
        <v>737.53955999999994</v>
      </c>
      <c r="BQ53" s="135">
        <f t="shared" si="34"/>
        <v>737.53955999999994</v>
      </c>
      <c r="BR53" s="135">
        <f t="shared" si="34"/>
        <v>737.53955999999994</v>
      </c>
      <c r="BS53" s="135">
        <f t="shared" si="34"/>
        <v>752.29035120000003</v>
      </c>
      <c r="BT53" s="135">
        <f t="shared" si="34"/>
        <v>752.29035120000003</v>
      </c>
      <c r="BU53" s="135">
        <f t="shared" si="34"/>
        <v>752.29035120000003</v>
      </c>
      <c r="BV53" s="135">
        <f t="shared" si="34"/>
        <v>752.29035120000003</v>
      </c>
      <c r="BW53" s="135">
        <f t="shared" si="34"/>
        <v>752.29035120000003</v>
      </c>
      <c r="BX53" s="135">
        <f t="shared" si="34"/>
        <v>752.29035120000003</v>
      </c>
      <c r="BY53" s="135">
        <f t="shared" si="34"/>
        <v>752.29035120000003</v>
      </c>
      <c r="BZ53" s="135">
        <f t="shared" si="34"/>
        <v>752.29035120000003</v>
      </c>
      <c r="CA53" s="135">
        <f t="shared" si="34"/>
        <v>752.29035120000003</v>
      </c>
      <c r="CB53" s="135">
        <f t="shared" si="34"/>
        <v>752.29035120000003</v>
      </c>
      <c r="CC53" s="135">
        <f t="shared" si="34"/>
        <v>752.29035120000003</v>
      </c>
      <c r="CD53" s="135">
        <f t="shared" si="34"/>
        <v>752.29035120000003</v>
      </c>
      <c r="CE53" s="135">
        <f t="shared" si="34"/>
        <v>767.33615822399997</v>
      </c>
      <c r="CF53" s="135">
        <f t="shared" si="34"/>
        <v>767.33615822399997</v>
      </c>
      <c r="CG53" s="135">
        <f t="shared" si="34"/>
        <v>767.33615822399997</v>
      </c>
      <c r="CH53" s="135">
        <f t="shared" si="34"/>
        <v>767.33615822399997</v>
      </c>
      <c r="CI53" s="135">
        <f t="shared" si="34"/>
        <v>767.33615822399997</v>
      </c>
      <c r="CJ53" s="135">
        <f t="shared" si="34"/>
        <v>767.33615822399997</v>
      </c>
      <c r="CK53" s="135">
        <f t="shared" si="33"/>
        <v>767.33615822399997</v>
      </c>
      <c r="CL53" s="135">
        <f t="shared" si="33"/>
        <v>767.33615822399997</v>
      </c>
      <c r="CM53" s="135">
        <f t="shared" si="33"/>
        <v>767.33615822399997</v>
      </c>
      <c r="CN53" s="135">
        <f t="shared" si="33"/>
        <v>767.33615822399997</v>
      </c>
      <c r="CO53" s="135">
        <f t="shared" si="33"/>
        <v>767.33615822399997</v>
      </c>
      <c r="CP53" s="135">
        <f t="shared" si="33"/>
        <v>767.33615822399997</v>
      </c>
      <c r="CQ53" s="135">
        <f t="shared" si="33"/>
        <v>782.68288138848004</v>
      </c>
      <c r="CR53" s="135">
        <f t="shared" si="33"/>
        <v>782.68288138848004</v>
      </c>
      <c r="CS53" s="135">
        <f t="shared" si="33"/>
        <v>782.68288138848004</v>
      </c>
      <c r="CT53" s="135">
        <f t="shared" si="33"/>
        <v>782.68288138848004</v>
      </c>
      <c r="CU53" s="135">
        <f t="shared" si="33"/>
        <v>782.68288138848004</v>
      </c>
      <c r="CV53" s="135">
        <f t="shared" si="33"/>
        <v>782.68288138848004</v>
      </c>
      <c r="CW53" s="135">
        <f t="shared" si="33"/>
        <v>782.68288138848004</v>
      </c>
      <c r="CX53" s="135">
        <f t="shared" si="33"/>
        <v>782.68288138848004</v>
      </c>
      <c r="CY53" s="135">
        <f t="shared" si="33"/>
        <v>782.68288138848004</v>
      </c>
      <c r="CZ53" s="135">
        <f t="shared" si="33"/>
        <v>782.68288138848004</v>
      </c>
      <c r="DA53" s="135">
        <f t="shared" si="33"/>
        <v>782.68288138848004</v>
      </c>
      <c r="DB53" s="135">
        <f t="shared" si="33"/>
        <v>782.68288138848004</v>
      </c>
      <c r="DC53" s="135">
        <f t="shared" si="33"/>
        <v>798.3365390162495</v>
      </c>
      <c r="DD53" s="135">
        <f t="shared" si="33"/>
        <v>798.3365390162495</v>
      </c>
      <c r="DE53" s="135">
        <f t="shared" si="33"/>
        <v>798.3365390162495</v>
      </c>
      <c r="DF53" s="135">
        <f t="shared" si="33"/>
        <v>798.3365390162495</v>
      </c>
      <c r="DG53" s="135">
        <f t="shared" si="33"/>
        <v>798.3365390162495</v>
      </c>
      <c r="DH53" s="135">
        <f t="shared" si="33"/>
        <v>798.3365390162495</v>
      </c>
      <c r="DI53" s="135">
        <f t="shared" si="33"/>
        <v>798.3365390162495</v>
      </c>
      <c r="DJ53" s="135">
        <f t="shared" si="33"/>
        <v>798.3365390162495</v>
      </c>
      <c r="DK53" s="135">
        <f t="shared" si="33"/>
        <v>798.3365390162495</v>
      </c>
      <c r="DL53" s="135">
        <f t="shared" si="33"/>
        <v>798.3365390162495</v>
      </c>
      <c r="DM53" s="135">
        <f t="shared" si="33"/>
        <v>798.3365390162495</v>
      </c>
      <c r="DN53" s="135">
        <f t="shared" si="33"/>
        <v>798.3365390162495</v>
      </c>
      <c r="DO53" s="135">
        <f t="shared" si="33"/>
        <v>814.30326979657457</v>
      </c>
      <c r="DP53" s="135">
        <f t="shared" si="33"/>
        <v>814.30326979657457</v>
      </c>
      <c r="DQ53" s="135">
        <f t="shared" si="33"/>
        <v>814.30326979657457</v>
      </c>
      <c r="DR53" s="135">
        <f t="shared" si="33"/>
        <v>814.30326979657457</v>
      </c>
      <c r="DS53" s="135">
        <f t="shared" si="33"/>
        <v>814.30326979657457</v>
      </c>
      <c r="DT53" s="135">
        <f t="shared" si="33"/>
        <v>814.30326979657457</v>
      </c>
      <c r="DU53" s="135">
        <f t="shared" si="33"/>
        <v>814.30326979657457</v>
      </c>
      <c r="DV53" s="135">
        <f t="shared" si="33"/>
        <v>814.30326979657457</v>
      </c>
      <c r="DW53" s="135">
        <f t="shared" si="33"/>
        <v>814.30326979657457</v>
      </c>
      <c r="DX53" s="135">
        <f t="shared" si="33"/>
        <v>814.30326979657457</v>
      </c>
      <c r="DY53" s="135">
        <f t="shared" si="33"/>
        <v>814.30326979657457</v>
      </c>
      <c r="DZ53" s="135">
        <f t="shared" si="33"/>
        <v>814.30326979657457</v>
      </c>
      <c r="EA53" s="135">
        <f t="shared" si="33"/>
        <v>830.58933519250604</v>
      </c>
      <c r="EB53" s="135">
        <f t="shared" si="33"/>
        <v>830.58933519250604</v>
      </c>
      <c r="EC53" s="135">
        <f t="shared" si="33"/>
        <v>830.58933519250604</v>
      </c>
      <c r="ED53" s="135">
        <f t="shared" si="33"/>
        <v>830.58933519250604</v>
      </c>
      <c r="EE53" s="135">
        <f t="shared" si="33"/>
        <v>830.58933519250604</v>
      </c>
      <c r="EF53" s="135">
        <f t="shared" si="33"/>
        <v>830.58933519250604</v>
      </c>
      <c r="EG53" s="135">
        <f t="shared" si="33"/>
        <v>830.58933519250604</v>
      </c>
      <c r="EH53" s="135">
        <f t="shared" si="33"/>
        <v>830.58933519250604</v>
      </c>
      <c r="EI53" s="135">
        <f t="shared" si="33"/>
        <v>830.58933519250604</v>
      </c>
      <c r="EJ53" s="135">
        <f t="shared" si="33"/>
        <v>830.58933519250604</v>
      </c>
      <c r="EK53" s="135">
        <f t="shared" si="33"/>
        <v>830.58933519250604</v>
      </c>
      <c r="EL53" s="135">
        <f t="shared" si="33"/>
        <v>830.58933519250604</v>
      </c>
      <c r="EM53" s="27"/>
    </row>
    <row r="54" spans="1:143" ht="15" customHeight="1" x14ac:dyDescent="0.2">
      <c r="A54" s="123">
        <v>1</v>
      </c>
      <c r="B54" s="88">
        <f t="shared" si="14"/>
        <v>35</v>
      </c>
      <c r="C54" s="61" t="s">
        <v>161</v>
      </c>
      <c r="D54" s="241">
        <v>750</v>
      </c>
      <c r="E54" s="134">
        <f t="shared" si="32"/>
        <v>0.9</v>
      </c>
      <c r="U54" s="27"/>
      <c r="W54" s="270">
        <v>675</v>
      </c>
      <c r="X54" s="135">
        <f t="shared" si="22"/>
        <v>675</v>
      </c>
      <c r="Y54" s="135">
        <f t="shared" si="34"/>
        <v>675</v>
      </c>
      <c r="Z54" s="135">
        <f t="shared" si="34"/>
        <v>675</v>
      </c>
      <c r="AA54" s="135">
        <f t="shared" si="34"/>
        <v>675</v>
      </c>
      <c r="AB54" s="135">
        <f t="shared" si="34"/>
        <v>675</v>
      </c>
      <c r="AC54" s="135">
        <f t="shared" si="34"/>
        <v>675</v>
      </c>
      <c r="AD54" s="135">
        <f t="shared" si="34"/>
        <v>675</v>
      </c>
      <c r="AE54" s="135">
        <f t="shared" si="34"/>
        <v>675</v>
      </c>
      <c r="AF54" s="135">
        <f t="shared" si="34"/>
        <v>675</v>
      </c>
      <c r="AG54" s="135">
        <f t="shared" si="34"/>
        <v>675</v>
      </c>
      <c r="AH54" s="135">
        <f t="shared" si="34"/>
        <v>675</v>
      </c>
      <c r="AI54" s="135">
        <f t="shared" si="34"/>
        <v>688.5</v>
      </c>
      <c r="AJ54" s="135">
        <f t="shared" si="34"/>
        <v>688.5</v>
      </c>
      <c r="AK54" s="135">
        <f t="shared" si="34"/>
        <v>688.5</v>
      </c>
      <c r="AL54" s="135">
        <f t="shared" si="34"/>
        <v>688.5</v>
      </c>
      <c r="AM54" s="135">
        <f t="shared" si="34"/>
        <v>688.5</v>
      </c>
      <c r="AN54" s="135">
        <f t="shared" si="34"/>
        <v>688.5</v>
      </c>
      <c r="AO54" s="135">
        <f t="shared" si="34"/>
        <v>688.5</v>
      </c>
      <c r="AP54" s="135">
        <f t="shared" si="34"/>
        <v>688.5</v>
      </c>
      <c r="AQ54" s="135">
        <f t="shared" si="34"/>
        <v>688.5</v>
      </c>
      <c r="AR54" s="135">
        <f t="shared" si="34"/>
        <v>688.5</v>
      </c>
      <c r="AS54" s="135">
        <f t="shared" si="34"/>
        <v>688.5</v>
      </c>
      <c r="AT54" s="135">
        <f t="shared" si="34"/>
        <v>688.5</v>
      </c>
      <c r="AU54" s="135">
        <f t="shared" si="34"/>
        <v>702.27</v>
      </c>
      <c r="AV54" s="135">
        <f t="shared" si="34"/>
        <v>702.27</v>
      </c>
      <c r="AW54" s="135">
        <f t="shared" si="34"/>
        <v>702.27</v>
      </c>
      <c r="AX54" s="135">
        <f t="shared" si="34"/>
        <v>702.27</v>
      </c>
      <c r="AY54" s="135">
        <f t="shared" si="34"/>
        <v>702.27</v>
      </c>
      <c r="AZ54" s="135">
        <f t="shared" si="34"/>
        <v>702.27</v>
      </c>
      <c r="BA54" s="135">
        <f t="shared" si="34"/>
        <v>702.27</v>
      </c>
      <c r="BB54" s="135">
        <f t="shared" si="34"/>
        <v>702.27</v>
      </c>
      <c r="BC54" s="135">
        <f t="shared" si="34"/>
        <v>702.27</v>
      </c>
      <c r="BD54" s="135">
        <f t="shared" si="34"/>
        <v>702.27</v>
      </c>
      <c r="BE54" s="135">
        <f t="shared" si="34"/>
        <v>702.27</v>
      </c>
      <c r="BF54" s="135">
        <f t="shared" si="34"/>
        <v>702.27</v>
      </c>
      <c r="BG54" s="135">
        <f t="shared" si="34"/>
        <v>716.31539999999995</v>
      </c>
      <c r="BH54" s="135">
        <f t="shared" si="34"/>
        <v>716.31539999999995</v>
      </c>
      <c r="BI54" s="135">
        <f t="shared" si="34"/>
        <v>716.31539999999995</v>
      </c>
      <c r="BJ54" s="135">
        <f t="shared" si="34"/>
        <v>716.31539999999995</v>
      </c>
      <c r="BK54" s="135">
        <f t="shared" si="34"/>
        <v>716.31539999999995</v>
      </c>
      <c r="BL54" s="135">
        <f t="shared" si="34"/>
        <v>716.31539999999995</v>
      </c>
      <c r="BM54" s="135">
        <f t="shared" si="34"/>
        <v>716.31539999999995</v>
      </c>
      <c r="BN54" s="135">
        <f t="shared" si="34"/>
        <v>716.31539999999995</v>
      </c>
      <c r="BO54" s="135">
        <f t="shared" si="34"/>
        <v>716.31539999999995</v>
      </c>
      <c r="BP54" s="135">
        <f t="shared" si="34"/>
        <v>716.31539999999995</v>
      </c>
      <c r="BQ54" s="135">
        <f t="shared" si="34"/>
        <v>716.31539999999995</v>
      </c>
      <c r="BR54" s="135">
        <f t="shared" si="34"/>
        <v>716.31539999999995</v>
      </c>
      <c r="BS54" s="135">
        <f t="shared" si="34"/>
        <v>730.64170799999999</v>
      </c>
      <c r="BT54" s="135">
        <f t="shared" si="34"/>
        <v>730.64170799999999</v>
      </c>
      <c r="BU54" s="135">
        <f t="shared" si="34"/>
        <v>730.64170799999999</v>
      </c>
      <c r="BV54" s="135">
        <f t="shared" si="34"/>
        <v>730.64170799999999</v>
      </c>
      <c r="BW54" s="135">
        <f t="shared" si="34"/>
        <v>730.64170799999999</v>
      </c>
      <c r="BX54" s="135">
        <f t="shared" si="34"/>
        <v>730.64170799999999</v>
      </c>
      <c r="BY54" s="135">
        <f t="shared" si="34"/>
        <v>730.64170799999999</v>
      </c>
      <c r="BZ54" s="135">
        <f t="shared" si="34"/>
        <v>730.64170799999999</v>
      </c>
      <c r="CA54" s="135">
        <f t="shared" si="34"/>
        <v>730.64170799999999</v>
      </c>
      <c r="CB54" s="135">
        <f t="shared" si="34"/>
        <v>730.64170799999999</v>
      </c>
      <c r="CC54" s="135">
        <f t="shared" si="34"/>
        <v>730.64170799999999</v>
      </c>
      <c r="CD54" s="135">
        <f t="shared" si="34"/>
        <v>730.64170799999999</v>
      </c>
      <c r="CE54" s="135">
        <f t="shared" si="34"/>
        <v>745.25454216000003</v>
      </c>
      <c r="CF54" s="135">
        <f t="shared" si="34"/>
        <v>745.25454216000003</v>
      </c>
      <c r="CG54" s="135">
        <f t="shared" si="34"/>
        <v>745.25454216000003</v>
      </c>
      <c r="CH54" s="135">
        <f t="shared" si="34"/>
        <v>745.25454216000003</v>
      </c>
      <c r="CI54" s="135">
        <f t="shared" si="34"/>
        <v>745.25454216000003</v>
      </c>
      <c r="CJ54" s="135">
        <f t="shared" si="34"/>
        <v>745.25454216000003</v>
      </c>
      <c r="CK54" s="135">
        <f t="shared" si="33"/>
        <v>745.25454216000003</v>
      </c>
      <c r="CL54" s="135">
        <f t="shared" si="33"/>
        <v>745.25454216000003</v>
      </c>
      <c r="CM54" s="135">
        <f t="shared" si="33"/>
        <v>745.25454216000003</v>
      </c>
      <c r="CN54" s="135">
        <f t="shared" si="33"/>
        <v>745.25454216000003</v>
      </c>
      <c r="CO54" s="135">
        <f t="shared" si="33"/>
        <v>745.25454216000003</v>
      </c>
      <c r="CP54" s="135">
        <f t="shared" si="33"/>
        <v>745.25454216000003</v>
      </c>
      <c r="CQ54" s="135">
        <f t="shared" si="33"/>
        <v>760.15963300320004</v>
      </c>
      <c r="CR54" s="135">
        <f t="shared" si="33"/>
        <v>760.15963300320004</v>
      </c>
      <c r="CS54" s="135">
        <f t="shared" si="33"/>
        <v>760.15963300320004</v>
      </c>
      <c r="CT54" s="135">
        <f t="shared" si="33"/>
        <v>760.15963300320004</v>
      </c>
      <c r="CU54" s="135">
        <f t="shared" si="33"/>
        <v>760.15963300320004</v>
      </c>
      <c r="CV54" s="135">
        <f t="shared" si="33"/>
        <v>760.15963300320004</v>
      </c>
      <c r="CW54" s="135">
        <f t="shared" si="33"/>
        <v>760.15963300320004</v>
      </c>
      <c r="CX54" s="135">
        <f t="shared" si="33"/>
        <v>760.15963300320004</v>
      </c>
      <c r="CY54" s="135">
        <f t="shared" si="33"/>
        <v>760.15963300320004</v>
      </c>
      <c r="CZ54" s="135">
        <f t="shared" si="33"/>
        <v>760.15963300320004</v>
      </c>
      <c r="DA54" s="135">
        <f t="shared" si="33"/>
        <v>760.15963300320004</v>
      </c>
      <c r="DB54" s="135">
        <f t="shared" si="33"/>
        <v>760.15963300320004</v>
      </c>
      <c r="DC54" s="135">
        <f t="shared" si="33"/>
        <v>775.36282566326383</v>
      </c>
      <c r="DD54" s="135">
        <f t="shared" si="33"/>
        <v>775.36282566326383</v>
      </c>
      <c r="DE54" s="135">
        <f t="shared" si="33"/>
        <v>775.36282566326383</v>
      </c>
      <c r="DF54" s="135">
        <f t="shared" si="33"/>
        <v>775.36282566326383</v>
      </c>
      <c r="DG54" s="135">
        <f t="shared" si="33"/>
        <v>775.36282566326383</v>
      </c>
      <c r="DH54" s="135">
        <f t="shared" si="33"/>
        <v>775.36282566326383</v>
      </c>
      <c r="DI54" s="135">
        <f t="shared" si="33"/>
        <v>775.36282566326383</v>
      </c>
      <c r="DJ54" s="135">
        <f t="shared" si="33"/>
        <v>775.36282566326383</v>
      </c>
      <c r="DK54" s="135">
        <f t="shared" si="33"/>
        <v>775.36282566326383</v>
      </c>
      <c r="DL54" s="135">
        <f t="shared" si="33"/>
        <v>775.36282566326383</v>
      </c>
      <c r="DM54" s="135">
        <f t="shared" si="33"/>
        <v>775.36282566326383</v>
      </c>
      <c r="DN54" s="135">
        <f t="shared" si="33"/>
        <v>775.36282566326383</v>
      </c>
      <c r="DO54" s="135">
        <f t="shared" si="33"/>
        <v>790.87008217652919</v>
      </c>
      <c r="DP54" s="135">
        <f t="shared" si="33"/>
        <v>790.87008217652919</v>
      </c>
      <c r="DQ54" s="135">
        <f t="shared" si="33"/>
        <v>790.87008217652919</v>
      </c>
      <c r="DR54" s="135">
        <f t="shared" si="33"/>
        <v>790.87008217652919</v>
      </c>
      <c r="DS54" s="135">
        <f t="shared" si="33"/>
        <v>790.87008217652919</v>
      </c>
      <c r="DT54" s="135">
        <f t="shared" si="33"/>
        <v>790.87008217652919</v>
      </c>
      <c r="DU54" s="135">
        <f t="shared" si="33"/>
        <v>790.87008217652919</v>
      </c>
      <c r="DV54" s="135">
        <f t="shared" si="33"/>
        <v>790.87008217652919</v>
      </c>
      <c r="DW54" s="135">
        <f t="shared" si="33"/>
        <v>790.87008217652919</v>
      </c>
      <c r="DX54" s="135">
        <f t="shared" si="33"/>
        <v>790.87008217652919</v>
      </c>
      <c r="DY54" s="135">
        <f t="shared" si="33"/>
        <v>790.87008217652919</v>
      </c>
      <c r="DZ54" s="135">
        <f t="shared" si="33"/>
        <v>790.87008217652919</v>
      </c>
      <c r="EA54" s="135">
        <f t="shared" si="33"/>
        <v>806.68748382005981</v>
      </c>
      <c r="EB54" s="135">
        <f t="shared" si="33"/>
        <v>806.68748382005981</v>
      </c>
      <c r="EC54" s="135">
        <f t="shared" si="33"/>
        <v>806.68748382005981</v>
      </c>
      <c r="ED54" s="135">
        <f t="shared" si="33"/>
        <v>806.68748382005981</v>
      </c>
      <c r="EE54" s="135">
        <f t="shared" si="33"/>
        <v>806.68748382005981</v>
      </c>
      <c r="EF54" s="135">
        <f t="shared" si="33"/>
        <v>806.68748382005981</v>
      </c>
      <c r="EG54" s="135">
        <f t="shared" si="33"/>
        <v>806.68748382005981</v>
      </c>
      <c r="EH54" s="135">
        <f t="shared" si="33"/>
        <v>806.68748382005981</v>
      </c>
      <c r="EI54" s="135">
        <f t="shared" si="33"/>
        <v>806.68748382005981</v>
      </c>
      <c r="EJ54" s="135">
        <f t="shared" si="33"/>
        <v>806.68748382005981</v>
      </c>
      <c r="EK54" s="135">
        <f t="shared" si="33"/>
        <v>806.68748382005981</v>
      </c>
      <c r="EL54" s="135">
        <f t="shared" si="33"/>
        <v>806.68748382005981</v>
      </c>
      <c r="EM54" s="27"/>
    </row>
    <row r="55" spans="1:143" ht="15" customHeight="1" thickBot="1" x14ac:dyDescent="0.25">
      <c r="A55" s="123">
        <v>1</v>
      </c>
      <c r="B55" s="88">
        <f t="shared" si="14"/>
        <v>36</v>
      </c>
      <c r="C55" s="61" t="s">
        <v>161</v>
      </c>
      <c r="D55" s="241">
        <v>750</v>
      </c>
      <c r="E55" s="134">
        <f t="shared" si="32"/>
        <v>0</v>
      </c>
      <c r="U55" s="27"/>
      <c r="W55" s="270">
        <v>0</v>
      </c>
      <c r="X55" s="135">
        <f t="shared" si="22"/>
        <v>0</v>
      </c>
      <c r="Y55" s="135">
        <f t="shared" si="34"/>
        <v>0</v>
      </c>
      <c r="Z55" s="135">
        <f t="shared" si="34"/>
        <v>0</v>
      </c>
      <c r="AA55" s="135">
        <f t="shared" si="34"/>
        <v>0</v>
      </c>
      <c r="AB55" s="135">
        <f t="shared" si="34"/>
        <v>0</v>
      </c>
      <c r="AC55" s="135">
        <f t="shared" si="34"/>
        <v>0</v>
      </c>
      <c r="AD55" s="135">
        <f t="shared" si="34"/>
        <v>0</v>
      </c>
      <c r="AE55" s="135">
        <f t="shared" si="34"/>
        <v>0</v>
      </c>
      <c r="AF55" s="135">
        <f t="shared" si="34"/>
        <v>0</v>
      </c>
      <c r="AG55" s="135">
        <f t="shared" si="34"/>
        <v>0</v>
      </c>
      <c r="AH55" s="135">
        <f t="shared" si="34"/>
        <v>0</v>
      </c>
      <c r="AI55" s="135">
        <f t="shared" si="34"/>
        <v>0</v>
      </c>
      <c r="AJ55" s="135">
        <f t="shared" si="34"/>
        <v>0</v>
      </c>
      <c r="AK55" s="135">
        <f t="shared" si="34"/>
        <v>0</v>
      </c>
      <c r="AL55" s="135">
        <f t="shared" si="34"/>
        <v>0</v>
      </c>
      <c r="AM55" s="135">
        <f t="shared" si="34"/>
        <v>0</v>
      </c>
      <c r="AN55" s="135">
        <f t="shared" si="34"/>
        <v>0</v>
      </c>
      <c r="AO55" s="135">
        <f t="shared" si="34"/>
        <v>0</v>
      </c>
      <c r="AP55" s="135">
        <f t="shared" si="34"/>
        <v>0</v>
      </c>
      <c r="AQ55" s="135">
        <f t="shared" si="34"/>
        <v>0</v>
      </c>
      <c r="AR55" s="135">
        <f t="shared" si="34"/>
        <v>0</v>
      </c>
      <c r="AS55" s="135">
        <f t="shared" si="34"/>
        <v>0</v>
      </c>
      <c r="AT55" s="135">
        <f t="shared" si="34"/>
        <v>0</v>
      </c>
      <c r="AU55" s="135">
        <f t="shared" si="34"/>
        <v>0</v>
      </c>
      <c r="AV55" s="135">
        <f t="shared" si="34"/>
        <v>0</v>
      </c>
      <c r="AW55" s="135">
        <f t="shared" si="34"/>
        <v>0</v>
      </c>
      <c r="AX55" s="135">
        <f t="shared" si="34"/>
        <v>0</v>
      </c>
      <c r="AY55" s="135">
        <f t="shared" si="34"/>
        <v>0</v>
      </c>
      <c r="AZ55" s="135">
        <f t="shared" si="34"/>
        <v>0</v>
      </c>
      <c r="BA55" s="135">
        <f t="shared" si="34"/>
        <v>0</v>
      </c>
      <c r="BB55" s="135">
        <f t="shared" si="34"/>
        <v>0</v>
      </c>
      <c r="BC55" s="135">
        <f t="shared" si="34"/>
        <v>0</v>
      </c>
      <c r="BD55" s="135">
        <f t="shared" si="34"/>
        <v>0</v>
      </c>
      <c r="BE55" s="135">
        <f t="shared" si="34"/>
        <v>0</v>
      </c>
      <c r="BF55" s="135">
        <f t="shared" si="34"/>
        <v>0</v>
      </c>
      <c r="BG55" s="135">
        <f t="shared" si="34"/>
        <v>0</v>
      </c>
      <c r="BH55" s="135">
        <f t="shared" si="34"/>
        <v>0</v>
      </c>
      <c r="BI55" s="135">
        <f t="shared" si="34"/>
        <v>0</v>
      </c>
      <c r="BJ55" s="135">
        <f t="shared" si="34"/>
        <v>0</v>
      </c>
      <c r="BK55" s="135">
        <f t="shared" si="34"/>
        <v>0</v>
      </c>
      <c r="BL55" s="135">
        <f t="shared" si="34"/>
        <v>0</v>
      </c>
      <c r="BM55" s="135">
        <f t="shared" si="34"/>
        <v>0</v>
      </c>
      <c r="BN55" s="135">
        <f t="shared" si="34"/>
        <v>0</v>
      </c>
      <c r="BO55" s="135">
        <f t="shared" si="34"/>
        <v>0</v>
      </c>
      <c r="BP55" s="135">
        <f t="shared" si="34"/>
        <v>0</v>
      </c>
      <c r="BQ55" s="135">
        <f t="shared" si="34"/>
        <v>0</v>
      </c>
      <c r="BR55" s="135">
        <f t="shared" si="34"/>
        <v>0</v>
      </c>
      <c r="BS55" s="135">
        <f t="shared" si="34"/>
        <v>0</v>
      </c>
      <c r="BT55" s="135">
        <f t="shared" si="34"/>
        <v>0</v>
      </c>
      <c r="BU55" s="135">
        <f t="shared" si="34"/>
        <v>0</v>
      </c>
      <c r="BV55" s="135">
        <f t="shared" si="34"/>
        <v>0</v>
      </c>
      <c r="BW55" s="135">
        <f t="shared" si="34"/>
        <v>0</v>
      </c>
      <c r="BX55" s="135">
        <f t="shared" si="34"/>
        <v>0</v>
      </c>
      <c r="BY55" s="135">
        <f t="shared" si="34"/>
        <v>0</v>
      </c>
      <c r="BZ55" s="135">
        <f t="shared" si="34"/>
        <v>0</v>
      </c>
      <c r="CA55" s="135">
        <f t="shared" si="34"/>
        <v>0</v>
      </c>
      <c r="CB55" s="135">
        <f t="shared" si="34"/>
        <v>0</v>
      </c>
      <c r="CC55" s="135">
        <f t="shared" si="34"/>
        <v>0</v>
      </c>
      <c r="CD55" s="135">
        <f t="shared" si="34"/>
        <v>0</v>
      </c>
      <c r="CE55" s="135">
        <f t="shared" si="34"/>
        <v>0</v>
      </c>
      <c r="CF55" s="135">
        <f t="shared" si="34"/>
        <v>0</v>
      </c>
      <c r="CG55" s="135">
        <f t="shared" si="34"/>
        <v>0</v>
      </c>
      <c r="CH55" s="135">
        <f t="shared" si="34"/>
        <v>0</v>
      </c>
      <c r="CI55" s="135">
        <f t="shared" si="34"/>
        <v>0</v>
      </c>
      <c r="CJ55" s="135">
        <f t="shared" si="34"/>
        <v>0</v>
      </c>
      <c r="CK55" s="135">
        <f t="shared" si="33"/>
        <v>0</v>
      </c>
      <c r="CL55" s="135">
        <f t="shared" si="33"/>
        <v>0</v>
      </c>
      <c r="CM55" s="135">
        <f t="shared" si="33"/>
        <v>0</v>
      </c>
      <c r="CN55" s="135">
        <f t="shared" si="33"/>
        <v>0</v>
      </c>
      <c r="CO55" s="135">
        <f t="shared" si="33"/>
        <v>0</v>
      </c>
      <c r="CP55" s="135">
        <f t="shared" si="33"/>
        <v>0</v>
      </c>
      <c r="CQ55" s="135">
        <f t="shared" si="33"/>
        <v>0</v>
      </c>
      <c r="CR55" s="135">
        <f t="shared" si="33"/>
        <v>0</v>
      </c>
      <c r="CS55" s="135">
        <f t="shared" si="33"/>
        <v>0</v>
      </c>
      <c r="CT55" s="135">
        <f t="shared" si="33"/>
        <v>0</v>
      </c>
      <c r="CU55" s="135">
        <f t="shared" si="33"/>
        <v>0</v>
      </c>
      <c r="CV55" s="135">
        <f t="shared" si="33"/>
        <v>0</v>
      </c>
      <c r="CW55" s="135">
        <f t="shared" si="33"/>
        <v>0</v>
      </c>
      <c r="CX55" s="135">
        <f t="shared" si="33"/>
        <v>0</v>
      </c>
      <c r="CY55" s="135">
        <f t="shared" si="33"/>
        <v>0</v>
      </c>
      <c r="CZ55" s="135">
        <f t="shared" si="33"/>
        <v>0</v>
      </c>
      <c r="DA55" s="135">
        <f t="shared" si="33"/>
        <v>0</v>
      </c>
      <c r="DB55" s="135">
        <f t="shared" si="33"/>
        <v>0</v>
      </c>
      <c r="DC55" s="135">
        <f t="shared" si="33"/>
        <v>0</v>
      </c>
      <c r="DD55" s="135">
        <f t="shared" si="33"/>
        <v>0</v>
      </c>
      <c r="DE55" s="135">
        <f t="shared" si="33"/>
        <v>0</v>
      </c>
      <c r="DF55" s="135">
        <f t="shared" si="33"/>
        <v>0</v>
      </c>
      <c r="DG55" s="135">
        <f t="shared" si="33"/>
        <v>0</v>
      </c>
      <c r="DH55" s="135">
        <f t="shared" si="33"/>
        <v>0</v>
      </c>
      <c r="DI55" s="135">
        <f t="shared" si="33"/>
        <v>0</v>
      </c>
      <c r="DJ55" s="135">
        <f t="shared" si="33"/>
        <v>0</v>
      </c>
      <c r="DK55" s="135">
        <f t="shared" si="33"/>
        <v>0</v>
      </c>
      <c r="DL55" s="135">
        <f t="shared" si="33"/>
        <v>0</v>
      </c>
      <c r="DM55" s="135">
        <f t="shared" si="33"/>
        <v>0</v>
      </c>
      <c r="DN55" s="135">
        <f t="shared" si="33"/>
        <v>0</v>
      </c>
      <c r="DO55" s="135">
        <f t="shared" si="33"/>
        <v>0</v>
      </c>
      <c r="DP55" s="135">
        <f t="shared" si="33"/>
        <v>0</v>
      </c>
      <c r="DQ55" s="135">
        <f t="shared" si="33"/>
        <v>0</v>
      </c>
      <c r="DR55" s="135">
        <f t="shared" si="33"/>
        <v>0</v>
      </c>
      <c r="DS55" s="135">
        <f t="shared" si="33"/>
        <v>0</v>
      </c>
      <c r="DT55" s="135">
        <f t="shared" si="33"/>
        <v>0</v>
      </c>
      <c r="DU55" s="135">
        <f t="shared" si="33"/>
        <v>0</v>
      </c>
      <c r="DV55" s="135">
        <f t="shared" si="33"/>
        <v>0</v>
      </c>
      <c r="DW55" s="135">
        <f t="shared" si="33"/>
        <v>0</v>
      </c>
      <c r="DX55" s="135">
        <f t="shared" si="33"/>
        <v>0</v>
      </c>
      <c r="DY55" s="135">
        <f t="shared" si="33"/>
        <v>0</v>
      </c>
      <c r="DZ55" s="135">
        <f t="shared" si="33"/>
        <v>0</v>
      </c>
      <c r="EA55" s="135">
        <f t="shared" si="33"/>
        <v>0</v>
      </c>
      <c r="EB55" s="135">
        <f t="shared" si="33"/>
        <v>0</v>
      </c>
      <c r="EC55" s="135">
        <f t="shared" si="33"/>
        <v>0</v>
      </c>
      <c r="ED55" s="135">
        <f t="shared" si="33"/>
        <v>0</v>
      </c>
      <c r="EE55" s="135">
        <f t="shared" si="33"/>
        <v>0</v>
      </c>
      <c r="EF55" s="135">
        <f t="shared" si="33"/>
        <v>0</v>
      </c>
      <c r="EG55" s="135">
        <f t="shared" si="33"/>
        <v>0</v>
      </c>
      <c r="EH55" s="135">
        <f t="shared" si="33"/>
        <v>0</v>
      </c>
      <c r="EI55" s="135">
        <f t="shared" si="33"/>
        <v>0</v>
      </c>
      <c r="EJ55" s="135">
        <f t="shared" si="33"/>
        <v>0</v>
      </c>
      <c r="EK55" s="135">
        <f t="shared" si="33"/>
        <v>0</v>
      </c>
      <c r="EL55" s="135">
        <f t="shared" si="33"/>
        <v>0</v>
      </c>
      <c r="EM55" s="27"/>
    </row>
    <row r="56" spans="1:143" ht="15.75" customHeight="1" thickBot="1" x14ac:dyDescent="0.25">
      <c r="A56" s="136"/>
      <c r="B56" s="264" t="s">
        <v>162</v>
      </c>
      <c r="C56" s="265"/>
      <c r="D56" s="137"/>
      <c r="E56" s="138"/>
      <c r="F56" s="84"/>
      <c r="G56" s="84"/>
      <c r="H56" s="84"/>
      <c r="I56" s="84"/>
      <c r="J56" s="84"/>
      <c r="K56" s="84"/>
      <c r="L56" s="84"/>
      <c r="M56" s="84"/>
      <c r="N56" s="84"/>
      <c r="O56" s="84"/>
      <c r="P56" s="84"/>
      <c r="Q56" s="84"/>
      <c r="R56" s="84"/>
      <c r="S56" s="84"/>
      <c r="T56" s="84"/>
      <c r="U56" s="127"/>
      <c r="V56" s="84"/>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c r="CN56" s="139"/>
      <c r="CO56" s="139"/>
      <c r="CP56" s="139"/>
      <c r="CQ56" s="139"/>
      <c r="CR56" s="139"/>
      <c r="CS56" s="139"/>
      <c r="CT56" s="139"/>
      <c r="CU56" s="139"/>
      <c r="CV56" s="139"/>
      <c r="CW56" s="139"/>
      <c r="CX56" s="139"/>
      <c r="CY56" s="139"/>
      <c r="CZ56" s="139"/>
      <c r="DA56" s="139"/>
      <c r="DB56" s="139"/>
      <c r="DC56" s="139"/>
      <c r="DD56" s="139"/>
      <c r="DE56" s="139"/>
      <c r="DF56" s="139"/>
      <c r="DG56" s="139"/>
      <c r="DH56" s="139"/>
      <c r="DI56" s="139"/>
      <c r="DJ56" s="139"/>
      <c r="DK56" s="139"/>
      <c r="DL56" s="139"/>
      <c r="DM56" s="139"/>
      <c r="DN56" s="139"/>
      <c r="DO56" s="139"/>
      <c r="DP56" s="139"/>
      <c r="DQ56" s="139"/>
      <c r="DR56" s="139"/>
      <c r="DS56" s="139"/>
      <c r="DT56" s="139"/>
      <c r="DU56" s="139"/>
      <c r="DV56" s="139"/>
      <c r="DW56" s="139"/>
      <c r="DX56" s="139"/>
      <c r="DY56" s="139"/>
      <c r="DZ56" s="139"/>
      <c r="EA56" s="139"/>
      <c r="EB56" s="139"/>
      <c r="EC56" s="139"/>
      <c r="ED56" s="139"/>
      <c r="EE56" s="139"/>
      <c r="EF56" s="139"/>
      <c r="EG56" s="139"/>
      <c r="EH56" s="139"/>
      <c r="EI56" s="139"/>
      <c r="EJ56" s="139"/>
      <c r="EK56" s="139"/>
      <c r="EL56" s="139"/>
      <c r="EM56" s="127"/>
    </row>
    <row r="57" spans="1:143" ht="15.75" customHeight="1" x14ac:dyDescent="0.2">
      <c r="A57" s="123">
        <v>1</v>
      </c>
      <c r="B57" s="88">
        <v>1</v>
      </c>
      <c r="C57" s="61" t="s">
        <v>163</v>
      </c>
      <c r="D57" s="124">
        <v>0</v>
      </c>
      <c r="E57" s="125">
        <v>0</v>
      </c>
      <c r="U57" s="27"/>
      <c r="W57" s="135">
        <f>($A57*$D57*$E57)*(1+Rental_Increase)^(W$3-1)</f>
        <v>0</v>
      </c>
      <c r="X57" s="135">
        <f>($A57*$D57*$E57)*(1+Rental_Increase)^(X$3-1)</f>
        <v>0</v>
      </c>
      <c r="Y57" s="135">
        <f>($A57*$D57*$E57)*(1+Rental_Increase)^(Y$3-1)</f>
        <v>0</v>
      </c>
      <c r="Z57" s="135">
        <f>($A57*$D57*$E57)*(1+Rental_Increase)^(Z$3-1)</f>
        <v>0</v>
      </c>
      <c r="AA57" s="135">
        <f>($A57*$D57*$E57)*(1+Rental_Increase)^(AA$3-1)</f>
        <v>0</v>
      </c>
      <c r="AB57" s="135">
        <f>($A57*$D57*$E57)*(1+Rental_Increase)^(AB$3-1)</f>
        <v>0</v>
      </c>
      <c r="AC57" s="135">
        <f>($A57*$D57*$E57)*(1+Rental_Increase)^(AC$3-1)</f>
        <v>0</v>
      </c>
      <c r="AD57" s="135">
        <f>($A57*$D57*$E57)*(1+Rental_Increase)^(AD$3-1)</f>
        <v>0</v>
      </c>
      <c r="AE57" s="135">
        <f>($A57*$D57*$E57)*(1+Rental_Increase)^(AE$3-1)</f>
        <v>0</v>
      </c>
      <c r="AF57" s="135">
        <f>($A57*$D57*$E57)*(1+Rental_Increase)^(AF$3-1)</f>
        <v>0</v>
      </c>
      <c r="AG57" s="135">
        <f>($A57*$D57*$E57)*(1+Rental_Increase)^(AG$3-1)</f>
        <v>0</v>
      </c>
      <c r="AH57" s="135">
        <f>($A57*$D57*$E57)*(1+Rental_Increase)^(AH$3-1)</f>
        <v>0</v>
      </c>
      <c r="AI57" s="135">
        <f>($A57*$D57*$E57)*(1+Rental_Increase)^(AI$3-1)</f>
        <v>0</v>
      </c>
      <c r="AJ57" s="135">
        <f>($A57*$D57*$E57)*(1+Rental_Increase)^(AJ$3-1)</f>
        <v>0</v>
      </c>
      <c r="AK57" s="135">
        <f>($A57*$D57*$E57)*(1+Rental_Increase)^(AK$3-1)</f>
        <v>0</v>
      </c>
      <c r="AL57" s="135">
        <f>($A57*$D57*$E57)*(1+Rental_Increase)^(AL$3-1)</f>
        <v>0</v>
      </c>
      <c r="AM57" s="135">
        <f>($A57*$D57*$E57)*(1+Rental_Increase)^(AM$3-1)</f>
        <v>0</v>
      </c>
      <c r="AN57" s="135">
        <f>($A57*$D57*$E57)*(1+Rental_Increase)^(AN$3-1)</f>
        <v>0</v>
      </c>
      <c r="AO57" s="135">
        <f>($A57*$D57*$E57)*(1+Rental_Increase)^(AO$3-1)</f>
        <v>0</v>
      </c>
      <c r="AP57" s="135">
        <f>($A57*$D57*$E57)*(1+Rental_Increase)^(AP$3-1)</f>
        <v>0</v>
      </c>
      <c r="AQ57" s="135">
        <f>($A57*$D57*$E57)*(1+Rental_Increase)^(AQ$3-1)</f>
        <v>0</v>
      </c>
      <c r="AR57" s="135">
        <f>($A57*$D57*$E57)*(1+Rental_Increase)^(AR$3-1)</f>
        <v>0</v>
      </c>
      <c r="AS57" s="135">
        <f>($A57*$D57*$E57)*(1+Rental_Increase)^(AS$3-1)</f>
        <v>0</v>
      </c>
      <c r="AT57" s="135">
        <f>($A57*$D57*$E57)*(1+Rental_Increase)^(AT$3-1)</f>
        <v>0</v>
      </c>
      <c r="AU57" s="135">
        <f>($A57*$D57*$E57)*(1+Rental_Increase)^(AU$3-1)</f>
        <v>0</v>
      </c>
      <c r="AV57" s="135">
        <f>($A57*$D57*$E57)*(1+Rental_Increase)^(AV$3-1)</f>
        <v>0</v>
      </c>
      <c r="AW57" s="135">
        <f>($A57*$D57*$E57)*(1+Rental_Increase)^(AW$3-1)</f>
        <v>0</v>
      </c>
      <c r="AX57" s="135">
        <f>($A57*$D57*$E57)*(1+Rental_Increase)^(AX$3-1)</f>
        <v>0</v>
      </c>
      <c r="AY57" s="135">
        <f>($A57*$D57*$E57)*(1+Rental_Increase)^(AY$3-1)</f>
        <v>0</v>
      </c>
      <c r="AZ57" s="135">
        <f>($A57*$D57*$E57)*(1+Rental_Increase)^(AZ$3-1)</f>
        <v>0</v>
      </c>
      <c r="BA57" s="135">
        <f>($A57*$D57*$E57)*(1+Rental_Increase)^(BA$3-1)</f>
        <v>0</v>
      </c>
      <c r="BB57" s="135">
        <f>($A57*$D57*$E57)*(1+Rental_Increase)^(BB$3-1)</f>
        <v>0</v>
      </c>
      <c r="BC57" s="135">
        <f>($A57*$D57*$E57)*(1+Rental_Increase)^(BC$3-1)</f>
        <v>0</v>
      </c>
      <c r="BD57" s="135">
        <f>($A57*$D57*$E57)*(1+Rental_Increase)^(BD$3-1)</f>
        <v>0</v>
      </c>
      <c r="BE57" s="135">
        <f>($A57*$D57*$E57)*(1+Rental_Increase)^(BE$3-1)</f>
        <v>0</v>
      </c>
      <c r="BF57" s="135">
        <f>($A57*$D57*$E57)*(1+Rental_Increase)^(BF$3-1)</f>
        <v>0</v>
      </c>
      <c r="BG57" s="135">
        <f>($A57*$D57*$E57)*(1+Rental_Increase)^(BG$3-1)</f>
        <v>0</v>
      </c>
      <c r="BH57" s="135">
        <f>($A57*$D57*$E57)*(1+Rental_Increase)^(BH$3-1)</f>
        <v>0</v>
      </c>
      <c r="BI57" s="135">
        <f>($A57*$D57*$E57)*(1+Rental_Increase)^(BI$3-1)</f>
        <v>0</v>
      </c>
      <c r="BJ57" s="135">
        <f>($A57*$D57*$E57)*(1+Rental_Increase)^(BJ$3-1)</f>
        <v>0</v>
      </c>
      <c r="BK57" s="135">
        <f>($A57*$D57*$E57)*(1+Rental_Increase)^(BK$3-1)</f>
        <v>0</v>
      </c>
      <c r="BL57" s="135">
        <f>($A57*$D57*$E57)*(1+Rental_Increase)^(BL$3-1)</f>
        <v>0</v>
      </c>
      <c r="BM57" s="135">
        <f>($A57*$D57*$E57)*(1+Rental_Increase)^(BM$3-1)</f>
        <v>0</v>
      </c>
      <c r="BN57" s="135">
        <f>($A57*$D57*$E57)*(1+Rental_Increase)^(BN$3-1)</f>
        <v>0</v>
      </c>
      <c r="BO57" s="135">
        <f>($A57*$D57*$E57)*(1+Rental_Increase)^(BO$3-1)</f>
        <v>0</v>
      </c>
      <c r="BP57" s="135">
        <f>($A57*$D57*$E57)*(1+Rental_Increase)^(BP$3-1)</f>
        <v>0</v>
      </c>
      <c r="BQ57" s="135">
        <f>($A57*$D57*$E57)*(1+Rental_Increase)^(BQ$3-1)</f>
        <v>0</v>
      </c>
      <c r="BR57" s="135">
        <f>($A57*$D57*$E57)*(1+Rental_Increase)^(BR$3-1)</f>
        <v>0</v>
      </c>
      <c r="BS57" s="135">
        <f>($A57*$D57*$E57)*(1+Rental_Increase)^(BS$3-1)</f>
        <v>0</v>
      </c>
      <c r="BT57" s="135">
        <f>($A57*$D57*$E57)*(1+Rental_Increase)^(BT$3-1)</f>
        <v>0</v>
      </c>
      <c r="BU57" s="135">
        <f>($A57*$D57*$E57)*(1+Rental_Increase)^(BU$3-1)</f>
        <v>0</v>
      </c>
      <c r="BV57" s="135">
        <f>($A57*$D57*$E57)*(1+Rental_Increase)^(BV$3-1)</f>
        <v>0</v>
      </c>
      <c r="BW57" s="135">
        <f>($A57*$D57*$E57)*(1+Rental_Increase)^(BW$3-1)</f>
        <v>0</v>
      </c>
      <c r="BX57" s="135">
        <f>($A57*$D57*$E57)*(1+Rental_Increase)^(BX$3-1)</f>
        <v>0</v>
      </c>
      <c r="BY57" s="135">
        <f>($A57*$D57*$E57)*(1+Rental_Increase)^(BY$3-1)</f>
        <v>0</v>
      </c>
      <c r="BZ57" s="135">
        <f>($A57*$D57*$E57)*(1+Rental_Increase)^(BZ$3-1)</f>
        <v>0</v>
      </c>
      <c r="CA57" s="135">
        <f>($A57*$D57*$E57)*(1+Rental_Increase)^(CA$3-1)</f>
        <v>0</v>
      </c>
      <c r="CB57" s="135">
        <f>($A57*$D57*$E57)*(1+Rental_Increase)^(CB$3-1)</f>
        <v>0</v>
      </c>
      <c r="CC57" s="135">
        <f>($A57*$D57*$E57)*(1+Rental_Increase)^(CC$3-1)</f>
        <v>0</v>
      </c>
      <c r="CD57" s="135">
        <f>($A57*$D57*$E57)*(1+Rental_Increase)^(CD$3-1)</f>
        <v>0</v>
      </c>
      <c r="CE57" s="135">
        <f>($A57*$D57*$E57)*(1+Rental_Increase)^(CE$3-1)</f>
        <v>0</v>
      </c>
      <c r="CF57" s="135">
        <f>($A57*$D57*$E57)*(1+Rental_Increase)^(CF$3-1)</f>
        <v>0</v>
      </c>
      <c r="CG57" s="135">
        <f>($A57*$D57*$E57)*(1+Rental_Increase)^(CG$3-1)</f>
        <v>0</v>
      </c>
      <c r="CH57" s="135">
        <f>($A57*$D57*$E57)*(1+Rental_Increase)^(CH$3-1)</f>
        <v>0</v>
      </c>
      <c r="CI57" s="135">
        <f>($A57*$D57*$E57)*(1+Rental_Increase)^(CI$3-1)</f>
        <v>0</v>
      </c>
      <c r="CJ57" s="135">
        <f>($A57*$D57*$E57)*(1+Rental_Increase)^(CJ$3-1)</f>
        <v>0</v>
      </c>
      <c r="CK57" s="135">
        <f>($A57*$D57*$E57)*(1+Rental_Increase)^(CK$3-1)</f>
        <v>0</v>
      </c>
      <c r="CL57" s="135">
        <f>($A57*$D57*$E57)*(1+Rental_Increase)^(CL$3-1)</f>
        <v>0</v>
      </c>
      <c r="CM57" s="135">
        <f>($A57*$D57*$E57)*(1+Rental_Increase)^(CM$3-1)</f>
        <v>0</v>
      </c>
      <c r="CN57" s="135">
        <f>($A57*$D57*$E57)*(1+Rental_Increase)^(CN$3-1)</f>
        <v>0</v>
      </c>
      <c r="CO57" s="135">
        <f>($A57*$D57*$E57)*(1+Rental_Increase)^(CO$3-1)</f>
        <v>0</v>
      </c>
      <c r="CP57" s="135">
        <f>($A57*$D57*$E57)*(1+Rental_Increase)^(CP$3-1)</f>
        <v>0</v>
      </c>
      <c r="CQ57" s="135">
        <f>($A57*$D57*$E57)*(1+Rental_Increase)^(CQ$3-1)</f>
        <v>0</v>
      </c>
      <c r="CR57" s="135">
        <f>($A57*$D57*$E57)*(1+Rental_Increase)^(CR$3-1)</f>
        <v>0</v>
      </c>
      <c r="CS57" s="135">
        <f>($A57*$D57*$E57)*(1+Rental_Increase)^(CS$3-1)</f>
        <v>0</v>
      </c>
      <c r="CT57" s="135">
        <f>($A57*$D57*$E57)*(1+Rental_Increase)^(CT$3-1)</f>
        <v>0</v>
      </c>
      <c r="CU57" s="135">
        <f>($A57*$D57*$E57)*(1+Rental_Increase)^(CU$3-1)</f>
        <v>0</v>
      </c>
      <c r="CV57" s="135">
        <f>($A57*$D57*$E57)*(1+Rental_Increase)^(CV$3-1)</f>
        <v>0</v>
      </c>
      <c r="CW57" s="135">
        <f>($A57*$D57*$E57)*(1+Rental_Increase)^(CW$3-1)</f>
        <v>0</v>
      </c>
      <c r="CX57" s="135">
        <f>($A57*$D57*$E57)*(1+Rental_Increase)^(CX$3-1)</f>
        <v>0</v>
      </c>
      <c r="CY57" s="135">
        <f>($A57*$D57*$E57)*(1+Rental_Increase)^(CY$3-1)</f>
        <v>0</v>
      </c>
      <c r="CZ57" s="135">
        <f>($A57*$D57*$E57)*(1+Rental_Increase)^(CZ$3-1)</f>
        <v>0</v>
      </c>
      <c r="DA57" s="135">
        <f>($A57*$D57*$E57)*(1+Rental_Increase)^(DA$3-1)</f>
        <v>0</v>
      </c>
      <c r="DB57" s="135">
        <f>($A57*$D57*$E57)*(1+Rental_Increase)^(DB$3-1)</f>
        <v>0</v>
      </c>
      <c r="DC57" s="135">
        <f>($A57*$D57*$E57)*(1+Rental_Increase)^(DC$3-1)</f>
        <v>0</v>
      </c>
      <c r="DD57" s="135">
        <f>($A57*$D57*$E57)*(1+Rental_Increase)^(DD$3-1)</f>
        <v>0</v>
      </c>
      <c r="DE57" s="135">
        <f>($A57*$D57*$E57)*(1+Rental_Increase)^(DE$3-1)</f>
        <v>0</v>
      </c>
      <c r="DF57" s="135">
        <f>($A57*$D57*$E57)*(1+Rental_Increase)^(DF$3-1)</f>
        <v>0</v>
      </c>
      <c r="DG57" s="135">
        <f>($A57*$D57*$E57)*(1+Rental_Increase)^(DG$3-1)</f>
        <v>0</v>
      </c>
      <c r="DH57" s="135">
        <f>($A57*$D57*$E57)*(1+Rental_Increase)^(DH$3-1)</f>
        <v>0</v>
      </c>
      <c r="DI57" s="135">
        <f>($A57*$D57*$E57)*(1+Rental_Increase)^(DI$3-1)</f>
        <v>0</v>
      </c>
      <c r="DJ57" s="135">
        <f>($A57*$D57*$E57)*(1+Rental_Increase)^(DJ$3-1)</f>
        <v>0</v>
      </c>
      <c r="DK57" s="135">
        <f>($A57*$D57*$E57)*(1+Rental_Increase)^(DK$3-1)</f>
        <v>0</v>
      </c>
      <c r="DL57" s="135">
        <f>($A57*$D57*$E57)*(1+Rental_Increase)^(DL$3-1)</f>
        <v>0</v>
      </c>
      <c r="DM57" s="135">
        <f>($A57*$D57*$E57)*(1+Rental_Increase)^(DM$3-1)</f>
        <v>0</v>
      </c>
      <c r="DN57" s="135">
        <f>($A57*$D57*$E57)*(1+Rental_Increase)^(DN$3-1)</f>
        <v>0</v>
      </c>
      <c r="DO57" s="135">
        <f>($A57*$D57*$E57)*(1+Rental_Increase)^(DO$3-1)</f>
        <v>0</v>
      </c>
      <c r="DP57" s="135">
        <f>($A57*$D57*$E57)*(1+Rental_Increase)^(DP$3-1)</f>
        <v>0</v>
      </c>
      <c r="DQ57" s="135">
        <f>($A57*$D57*$E57)*(1+Rental_Increase)^(DQ$3-1)</f>
        <v>0</v>
      </c>
      <c r="DR57" s="135">
        <f>($A57*$D57*$E57)*(1+Rental_Increase)^(DR$3-1)</f>
        <v>0</v>
      </c>
      <c r="DS57" s="135">
        <f>($A57*$D57*$E57)*(1+Rental_Increase)^(DS$3-1)</f>
        <v>0</v>
      </c>
      <c r="DT57" s="135">
        <f>($A57*$D57*$E57)*(1+Rental_Increase)^(DT$3-1)</f>
        <v>0</v>
      </c>
      <c r="DU57" s="135">
        <f>($A57*$D57*$E57)*(1+Rental_Increase)^(DU$3-1)</f>
        <v>0</v>
      </c>
      <c r="DV57" s="135">
        <f>($A57*$D57*$E57)*(1+Rental_Increase)^(DV$3-1)</f>
        <v>0</v>
      </c>
      <c r="DW57" s="135">
        <f>($A57*$D57*$E57)*(1+Rental_Increase)^(DW$3-1)</f>
        <v>0</v>
      </c>
      <c r="DX57" s="135">
        <f>($A57*$D57*$E57)*(1+Rental_Increase)^(DX$3-1)</f>
        <v>0</v>
      </c>
      <c r="DY57" s="135">
        <f>($A57*$D57*$E57)*(1+Rental_Increase)^(DY$3-1)</f>
        <v>0</v>
      </c>
      <c r="DZ57" s="135">
        <f>($A57*$D57*$E57)*(1+Rental_Increase)^(DZ$3-1)</f>
        <v>0</v>
      </c>
      <c r="EA57" s="135">
        <f>($A57*$D57*$E57)*(1+Rental_Increase)^(EA$3-1)</f>
        <v>0</v>
      </c>
      <c r="EB57" s="135">
        <f>($A57*$D57*$E57)*(1+Rental_Increase)^(EB$3-1)</f>
        <v>0</v>
      </c>
      <c r="EC57" s="135">
        <f>($A57*$D57*$E57)*(1+Rental_Increase)^(EC$3-1)</f>
        <v>0</v>
      </c>
      <c r="ED57" s="135">
        <f>($A57*$D57*$E57)*(1+Rental_Increase)^(ED$3-1)</f>
        <v>0</v>
      </c>
      <c r="EE57" s="135">
        <f>($A57*$D57*$E57)*(1+Rental_Increase)^(EE$3-1)</f>
        <v>0</v>
      </c>
      <c r="EF57" s="135">
        <f>($A57*$D57*$E57)*(1+Rental_Increase)^(EF$3-1)</f>
        <v>0</v>
      </c>
      <c r="EG57" s="135">
        <f>($A57*$D57*$E57)*(1+Rental_Increase)^(EG$3-1)</f>
        <v>0</v>
      </c>
      <c r="EH57" s="135">
        <f>($A57*$D57*$E57)*(1+Rental_Increase)^(EH$3-1)</f>
        <v>0</v>
      </c>
      <c r="EI57" s="135">
        <f>($A57*$D57*$E57)*(1+Rental_Increase)^(EI$3-1)</f>
        <v>0</v>
      </c>
      <c r="EJ57" s="135">
        <f>($A57*$D57*$E57)*(1+Rental_Increase)^(EJ$3-1)</f>
        <v>0</v>
      </c>
      <c r="EK57" s="135">
        <f>($A57*$D57*$E57)*(1+Rental_Increase)^(EK$3-1)</f>
        <v>0</v>
      </c>
      <c r="EL57" s="135">
        <f>($A57*$D57*$E57)*(1+Rental_Increase)^(EL$3-1)</f>
        <v>0</v>
      </c>
      <c r="EM57" s="27"/>
    </row>
    <row r="58" spans="1:143" ht="15.75" customHeight="1" x14ac:dyDescent="0.2">
      <c r="A58" s="123">
        <v>1</v>
      </c>
      <c r="B58" s="88">
        <v>1</v>
      </c>
      <c r="C58" s="61" t="s">
        <v>164</v>
      </c>
      <c r="D58" s="124">
        <v>0</v>
      </c>
      <c r="E58" s="125">
        <v>0</v>
      </c>
      <c r="U58" s="27"/>
      <c r="W58" s="135">
        <f>($A58*$D58*$E58)*(1+Rental_Increase)^(W$3-1)</f>
        <v>0</v>
      </c>
      <c r="X58" s="135">
        <f>($A58*$D58*$E58)*(1+Rental_Increase)^(X$3-1)</f>
        <v>0</v>
      </c>
      <c r="Y58" s="135">
        <f>($A58*$D58*$E58)*(1+Rental_Increase)^(Y$3-1)</f>
        <v>0</v>
      </c>
      <c r="Z58" s="135">
        <f>($A58*$D58*$E58)*(1+Rental_Increase)^(Z$3-1)</f>
        <v>0</v>
      </c>
      <c r="AA58" s="135">
        <f>($A58*$D58*$E58)*(1+Rental_Increase)^(AA$3-1)</f>
        <v>0</v>
      </c>
      <c r="AB58" s="135">
        <f>($A58*$D58*$E58)*(1+Rental_Increase)^(AB$3-1)</f>
        <v>0</v>
      </c>
      <c r="AC58" s="135">
        <f>($A58*$D58*$E58)*(1+Rental_Increase)^(AC$3-1)</f>
        <v>0</v>
      </c>
      <c r="AD58" s="135">
        <f>($A58*$D58*$E58)*(1+Rental_Increase)^(AD$3-1)</f>
        <v>0</v>
      </c>
      <c r="AE58" s="135">
        <f>($A58*$D58*$E58)*(1+Rental_Increase)^(AE$3-1)</f>
        <v>0</v>
      </c>
      <c r="AF58" s="135">
        <f>($A58*$D58*$E58)*(1+Rental_Increase)^(AF$3-1)</f>
        <v>0</v>
      </c>
      <c r="AG58" s="135">
        <f>($A58*$D58*$E58)*(1+Rental_Increase)^(AG$3-1)</f>
        <v>0</v>
      </c>
      <c r="AH58" s="135">
        <f>($A58*$D58*$E58)*(1+Rental_Increase)^(AH$3-1)</f>
        <v>0</v>
      </c>
      <c r="AI58" s="135">
        <f>($A58*$D58*$E58)*(1+Rental_Increase)^(AI$3-1)</f>
        <v>0</v>
      </c>
      <c r="AJ58" s="135">
        <f>($A58*$D58*$E58)*(1+Rental_Increase)^(AJ$3-1)</f>
        <v>0</v>
      </c>
      <c r="AK58" s="135">
        <f>($A58*$D58*$E58)*(1+Rental_Increase)^(AK$3-1)</f>
        <v>0</v>
      </c>
      <c r="AL58" s="135">
        <f>($A58*$D58*$E58)*(1+Rental_Increase)^(AL$3-1)</f>
        <v>0</v>
      </c>
      <c r="AM58" s="135">
        <f>($A58*$D58*$E58)*(1+Rental_Increase)^(AM$3-1)</f>
        <v>0</v>
      </c>
      <c r="AN58" s="135">
        <f>($A58*$D58*$E58)*(1+Rental_Increase)^(AN$3-1)</f>
        <v>0</v>
      </c>
      <c r="AO58" s="135">
        <f>($A58*$D58*$E58)*(1+Rental_Increase)^(AO$3-1)</f>
        <v>0</v>
      </c>
      <c r="AP58" s="135">
        <f>($A58*$D58*$E58)*(1+Rental_Increase)^(AP$3-1)</f>
        <v>0</v>
      </c>
      <c r="AQ58" s="135">
        <f>($A58*$D58*$E58)*(1+Rental_Increase)^(AQ$3-1)</f>
        <v>0</v>
      </c>
      <c r="AR58" s="135">
        <f>($A58*$D58*$E58)*(1+Rental_Increase)^(AR$3-1)</f>
        <v>0</v>
      </c>
      <c r="AS58" s="135">
        <f>($A58*$D58*$E58)*(1+Rental_Increase)^(AS$3-1)</f>
        <v>0</v>
      </c>
      <c r="AT58" s="135">
        <f>($A58*$D58*$E58)*(1+Rental_Increase)^(AT$3-1)</f>
        <v>0</v>
      </c>
      <c r="AU58" s="135">
        <f>($A58*$D58*$E58)*(1+Rental_Increase)^(AU$3-1)</f>
        <v>0</v>
      </c>
      <c r="AV58" s="135">
        <f>($A58*$D58*$E58)*(1+Rental_Increase)^(AV$3-1)</f>
        <v>0</v>
      </c>
      <c r="AW58" s="135">
        <f>($A58*$D58*$E58)*(1+Rental_Increase)^(AW$3-1)</f>
        <v>0</v>
      </c>
      <c r="AX58" s="135">
        <f>($A58*$D58*$E58)*(1+Rental_Increase)^(AX$3-1)</f>
        <v>0</v>
      </c>
      <c r="AY58" s="135">
        <f>($A58*$D58*$E58)*(1+Rental_Increase)^(AY$3-1)</f>
        <v>0</v>
      </c>
      <c r="AZ58" s="135">
        <f>($A58*$D58*$E58)*(1+Rental_Increase)^(AZ$3-1)</f>
        <v>0</v>
      </c>
      <c r="BA58" s="135">
        <f>($A58*$D58*$E58)*(1+Rental_Increase)^(BA$3-1)</f>
        <v>0</v>
      </c>
      <c r="BB58" s="135">
        <f>($A58*$D58*$E58)*(1+Rental_Increase)^(BB$3-1)</f>
        <v>0</v>
      </c>
      <c r="BC58" s="135">
        <f>($A58*$D58*$E58)*(1+Rental_Increase)^(BC$3-1)</f>
        <v>0</v>
      </c>
      <c r="BD58" s="135">
        <f>($A58*$D58*$E58)*(1+Rental_Increase)^(BD$3-1)</f>
        <v>0</v>
      </c>
      <c r="BE58" s="135">
        <f>($A58*$D58*$E58)*(1+Rental_Increase)^(BE$3-1)</f>
        <v>0</v>
      </c>
      <c r="BF58" s="135">
        <f>($A58*$D58*$E58)*(1+Rental_Increase)^(BF$3-1)</f>
        <v>0</v>
      </c>
      <c r="BG58" s="135">
        <f>($A58*$D58*$E58)*(1+Rental_Increase)^(BG$3-1)</f>
        <v>0</v>
      </c>
      <c r="BH58" s="135">
        <f>($A58*$D58*$E58)*(1+Rental_Increase)^(BH$3-1)</f>
        <v>0</v>
      </c>
      <c r="BI58" s="135">
        <f>($A58*$D58*$E58)*(1+Rental_Increase)^(BI$3-1)</f>
        <v>0</v>
      </c>
      <c r="BJ58" s="135">
        <f>($A58*$D58*$E58)*(1+Rental_Increase)^(BJ$3-1)</f>
        <v>0</v>
      </c>
      <c r="BK58" s="135">
        <f>($A58*$D58*$E58)*(1+Rental_Increase)^(BK$3-1)</f>
        <v>0</v>
      </c>
      <c r="BL58" s="135">
        <f>($A58*$D58*$E58)*(1+Rental_Increase)^(BL$3-1)</f>
        <v>0</v>
      </c>
      <c r="BM58" s="135">
        <f>($A58*$D58*$E58)*(1+Rental_Increase)^(BM$3-1)</f>
        <v>0</v>
      </c>
      <c r="BN58" s="135">
        <f>($A58*$D58*$E58)*(1+Rental_Increase)^(BN$3-1)</f>
        <v>0</v>
      </c>
      <c r="BO58" s="135">
        <f>($A58*$D58*$E58)*(1+Rental_Increase)^(BO$3-1)</f>
        <v>0</v>
      </c>
      <c r="BP58" s="135">
        <f>($A58*$D58*$E58)*(1+Rental_Increase)^(BP$3-1)</f>
        <v>0</v>
      </c>
      <c r="BQ58" s="135">
        <f>($A58*$D58*$E58)*(1+Rental_Increase)^(BQ$3-1)</f>
        <v>0</v>
      </c>
      <c r="BR58" s="135">
        <f>($A58*$D58*$E58)*(1+Rental_Increase)^(BR$3-1)</f>
        <v>0</v>
      </c>
      <c r="BS58" s="135">
        <f>($A58*$D58*$E58)*(1+Rental_Increase)^(BS$3-1)</f>
        <v>0</v>
      </c>
      <c r="BT58" s="135">
        <f>($A58*$D58*$E58)*(1+Rental_Increase)^(BT$3-1)</f>
        <v>0</v>
      </c>
      <c r="BU58" s="135">
        <f>($A58*$D58*$E58)*(1+Rental_Increase)^(BU$3-1)</f>
        <v>0</v>
      </c>
      <c r="BV58" s="135">
        <f>($A58*$D58*$E58)*(1+Rental_Increase)^(BV$3-1)</f>
        <v>0</v>
      </c>
      <c r="BW58" s="135">
        <f>($A58*$D58*$E58)*(1+Rental_Increase)^(BW$3-1)</f>
        <v>0</v>
      </c>
      <c r="BX58" s="135">
        <f>($A58*$D58*$E58)*(1+Rental_Increase)^(BX$3-1)</f>
        <v>0</v>
      </c>
      <c r="BY58" s="135">
        <f>($A58*$D58*$E58)*(1+Rental_Increase)^(BY$3-1)</f>
        <v>0</v>
      </c>
      <c r="BZ58" s="135">
        <f>($A58*$D58*$E58)*(1+Rental_Increase)^(BZ$3-1)</f>
        <v>0</v>
      </c>
      <c r="CA58" s="135">
        <f>($A58*$D58*$E58)*(1+Rental_Increase)^(CA$3-1)</f>
        <v>0</v>
      </c>
      <c r="CB58" s="135">
        <f>($A58*$D58*$E58)*(1+Rental_Increase)^(CB$3-1)</f>
        <v>0</v>
      </c>
      <c r="CC58" s="135">
        <f>($A58*$D58*$E58)*(1+Rental_Increase)^(CC$3-1)</f>
        <v>0</v>
      </c>
      <c r="CD58" s="135">
        <f>($A58*$D58*$E58)*(1+Rental_Increase)^(CD$3-1)</f>
        <v>0</v>
      </c>
      <c r="CE58" s="135">
        <f>($A58*$D58*$E58)*(1+Rental_Increase)^(CE$3-1)</f>
        <v>0</v>
      </c>
      <c r="CF58" s="135">
        <f>($A58*$D58*$E58)*(1+Rental_Increase)^(CF$3-1)</f>
        <v>0</v>
      </c>
      <c r="CG58" s="135">
        <f>($A58*$D58*$E58)*(1+Rental_Increase)^(CG$3-1)</f>
        <v>0</v>
      </c>
      <c r="CH58" s="135">
        <f>($A58*$D58*$E58)*(1+Rental_Increase)^(CH$3-1)</f>
        <v>0</v>
      </c>
      <c r="CI58" s="135">
        <f>($A58*$D58*$E58)*(1+Rental_Increase)^(CI$3-1)</f>
        <v>0</v>
      </c>
      <c r="CJ58" s="135">
        <f>($A58*$D58*$E58)*(1+Rental_Increase)^(CJ$3-1)</f>
        <v>0</v>
      </c>
      <c r="CK58" s="135">
        <f>($A58*$D58*$E58)*(1+Rental_Increase)^(CK$3-1)</f>
        <v>0</v>
      </c>
      <c r="CL58" s="135">
        <f>($A58*$D58*$E58)*(1+Rental_Increase)^(CL$3-1)</f>
        <v>0</v>
      </c>
      <c r="CM58" s="135">
        <f>($A58*$D58*$E58)*(1+Rental_Increase)^(CM$3-1)</f>
        <v>0</v>
      </c>
      <c r="CN58" s="135">
        <f>($A58*$D58*$E58)*(1+Rental_Increase)^(CN$3-1)</f>
        <v>0</v>
      </c>
      <c r="CO58" s="135">
        <f>($A58*$D58*$E58)*(1+Rental_Increase)^(CO$3-1)</f>
        <v>0</v>
      </c>
      <c r="CP58" s="135">
        <f>($A58*$D58*$E58)*(1+Rental_Increase)^(CP$3-1)</f>
        <v>0</v>
      </c>
      <c r="CQ58" s="135">
        <f>($A58*$D58*$E58)*(1+Rental_Increase)^(CQ$3-1)</f>
        <v>0</v>
      </c>
      <c r="CR58" s="135">
        <f>($A58*$D58*$E58)*(1+Rental_Increase)^(CR$3-1)</f>
        <v>0</v>
      </c>
      <c r="CS58" s="135">
        <f>($A58*$D58*$E58)*(1+Rental_Increase)^(CS$3-1)</f>
        <v>0</v>
      </c>
      <c r="CT58" s="135">
        <f>($A58*$D58*$E58)*(1+Rental_Increase)^(CT$3-1)</f>
        <v>0</v>
      </c>
      <c r="CU58" s="135">
        <f>($A58*$D58*$E58)*(1+Rental_Increase)^(CU$3-1)</f>
        <v>0</v>
      </c>
      <c r="CV58" s="135">
        <f>($A58*$D58*$E58)*(1+Rental_Increase)^(CV$3-1)</f>
        <v>0</v>
      </c>
      <c r="CW58" s="135">
        <f>($A58*$D58*$E58)*(1+Rental_Increase)^(CW$3-1)</f>
        <v>0</v>
      </c>
      <c r="CX58" s="135">
        <f>($A58*$D58*$E58)*(1+Rental_Increase)^(CX$3-1)</f>
        <v>0</v>
      </c>
      <c r="CY58" s="135">
        <f>($A58*$D58*$E58)*(1+Rental_Increase)^(CY$3-1)</f>
        <v>0</v>
      </c>
      <c r="CZ58" s="135">
        <f>($A58*$D58*$E58)*(1+Rental_Increase)^(CZ$3-1)</f>
        <v>0</v>
      </c>
      <c r="DA58" s="135">
        <f>($A58*$D58*$E58)*(1+Rental_Increase)^(DA$3-1)</f>
        <v>0</v>
      </c>
      <c r="DB58" s="135">
        <f>($A58*$D58*$E58)*(1+Rental_Increase)^(DB$3-1)</f>
        <v>0</v>
      </c>
      <c r="DC58" s="135">
        <f>($A58*$D58*$E58)*(1+Rental_Increase)^(DC$3-1)</f>
        <v>0</v>
      </c>
      <c r="DD58" s="135">
        <f>($A58*$D58*$E58)*(1+Rental_Increase)^(DD$3-1)</f>
        <v>0</v>
      </c>
      <c r="DE58" s="135">
        <f>($A58*$D58*$E58)*(1+Rental_Increase)^(DE$3-1)</f>
        <v>0</v>
      </c>
      <c r="DF58" s="135">
        <f>($A58*$D58*$E58)*(1+Rental_Increase)^(DF$3-1)</f>
        <v>0</v>
      </c>
      <c r="DG58" s="135">
        <f>($A58*$D58*$E58)*(1+Rental_Increase)^(DG$3-1)</f>
        <v>0</v>
      </c>
      <c r="DH58" s="135">
        <f>($A58*$D58*$E58)*(1+Rental_Increase)^(DH$3-1)</f>
        <v>0</v>
      </c>
      <c r="DI58" s="135">
        <f>($A58*$D58*$E58)*(1+Rental_Increase)^(DI$3-1)</f>
        <v>0</v>
      </c>
      <c r="DJ58" s="135">
        <f>($A58*$D58*$E58)*(1+Rental_Increase)^(DJ$3-1)</f>
        <v>0</v>
      </c>
      <c r="DK58" s="135">
        <f>($A58*$D58*$E58)*(1+Rental_Increase)^(DK$3-1)</f>
        <v>0</v>
      </c>
      <c r="DL58" s="135">
        <f>($A58*$D58*$E58)*(1+Rental_Increase)^(DL$3-1)</f>
        <v>0</v>
      </c>
      <c r="DM58" s="135">
        <f>($A58*$D58*$E58)*(1+Rental_Increase)^(DM$3-1)</f>
        <v>0</v>
      </c>
      <c r="DN58" s="135">
        <f>($A58*$D58*$E58)*(1+Rental_Increase)^(DN$3-1)</f>
        <v>0</v>
      </c>
      <c r="DO58" s="135">
        <f>($A58*$D58*$E58)*(1+Rental_Increase)^(DO$3-1)</f>
        <v>0</v>
      </c>
      <c r="DP58" s="135">
        <f>($A58*$D58*$E58)*(1+Rental_Increase)^(DP$3-1)</f>
        <v>0</v>
      </c>
      <c r="DQ58" s="135">
        <f>($A58*$D58*$E58)*(1+Rental_Increase)^(DQ$3-1)</f>
        <v>0</v>
      </c>
      <c r="DR58" s="135">
        <f>($A58*$D58*$E58)*(1+Rental_Increase)^(DR$3-1)</f>
        <v>0</v>
      </c>
      <c r="DS58" s="135">
        <f>($A58*$D58*$E58)*(1+Rental_Increase)^(DS$3-1)</f>
        <v>0</v>
      </c>
      <c r="DT58" s="135">
        <f>($A58*$D58*$E58)*(1+Rental_Increase)^(DT$3-1)</f>
        <v>0</v>
      </c>
      <c r="DU58" s="135">
        <f>($A58*$D58*$E58)*(1+Rental_Increase)^(DU$3-1)</f>
        <v>0</v>
      </c>
      <c r="DV58" s="135">
        <f>($A58*$D58*$E58)*(1+Rental_Increase)^(DV$3-1)</f>
        <v>0</v>
      </c>
      <c r="DW58" s="135">
        <f>($A58*$D58*$E58)*(1+Rental_Increase)^(DW$3-1)</f>
        <v>0</v>
      </c>
      <c r="DX58" s="135">
        <f>($A58*$D58*$E58)*(1+Rental_Increase)^(DX$3-1)</f>
        <v>0</v>
      </c>
      <c r="DY58" s="135">
        <f>($A58*$D58*$E58)*(1+Rental_Increase)^(DY$3-1)</f>
        <v>0</v>
      </c>
      <c r="DZ58" s="135">
        <f>($A58*$D58*$E58)*(1+Rental_Increase)^(DZ$3-1)</f>
        <v>0</v>
      </c>
      <c r="EA58" s="135">
        <f>($A58*$D58*$E58)*(1+Rental_Increase)^(EA$3-1)</f>
        <v>0</v>
      </c>
      <c r="EB58" s="135">
        <f>($A58*$D58*$E58)*(1+Rental_Increase)^(EB$3-1)</f>
        <v>0</v>
      </c>
      <c r="EC58" s="135">
        <f>($A58*$D58*$E58)*(1+Rental_Increase)^(EC$3-1)</f>
        <v>0</v>
      </c>
      <c r="ED58" s="135">
        <f>($A58*$D58*$E58)*(1+Rental_Increase)^(ED$3-1)</f>
        <v>0</v>
      </c>
      <c r="EE58" s="135">
        <f>($A58*$D58*$E58)*(1+Rental_Increase)^(EE$3-1)</f>
        <v>0</v>
      </c>
      <c r="EF58" s="135">
        <f>($A58*$D58*$E58)*(1+Rental_Increase)^(EF$3-1)</f>
        <v>0</v>
      </c>
      <c r="EG58" s="135">
        <f>($A58*$D58*$E58)*(1+Rental_Increase)^(EG$3-1)</f>
        <v>0</v>
      </c>
      <c r="EH58" s="135">
        <f>($A58*$D58*$E58)*(1+Rental_Increase)^(EH$3-1)</f>
        <v>0</v>
      </c>
      <c r="EI58" s="135">
        <f>($A58*$D58*$E58)*(1+Rental_Increase)^(EI$3-1)</f>
        <v>0</v>
      </c>
      <c r="EJ58" s="135">
        <f>($A58*$D58*$E58)*(1+Rental_Increase)^(EJ$3-1)</f>
        <v>0</v>
      </c>
      <c r="EK58" s="135">
        <f>($A58*$D58*$E58)*(1+Rental_Increase)^(EK$3-1)</f>
        <v>0</v>
      </c>
      <c r="EL58" s="135">
        <f>($A58*$D58*$E58)*(1+Rental_Increase)^(EL$3-1)</f>
        <v>0</v>
      </c>
      <c r="EM58" s="27"/>
    </row>
    <row r="59" spans="1:143" ht="15.75" customHeight="1" x14ac:dyDescent="0.2">
      <c r="A59" s="123">
        <v>1</v>
      </c>
      <c r="B59" s="88">
        <v>1</v>
      </c>
      <c r="C59" s="61" t="s">
        <v>165</v>
      </c>
      <c r="D59" s="124">
        <v>0</v>
      </c>
      <c r="E59" s="125">
        <v>0</v>
      </c>
      <c r="U59" s="27"/>
      <c r="W59" s="135">
        <f>($A59*$D59*$E59)*(1+Rental_Increase)^(W$3-1)</f>
        <v>0</v>
      </c>
      <c r="X59" s="135">
        <f>($A59*$D59*$E59)*(1+Rental_Increase)^(X$3-1)</f>
        <v>0</v>
      </c>
      <c r="Y59" s="135">
        <f>($A59*$D59*$E59)*(1+Rental_Increase)^(Y$3-1)</f>
        <v>0</v>
      </c>
      <c r="Z59" s="135">
        <f>($A59*$D59*$E59)*(1+Rental_Increase)^(Z$3-1)</f>
        <v>0</v>
      </c>
      <c r="AA59" s="135">
        <f>($A59*$D59*$E59)*(1+Rental_Increase)^(AA$3-1)</f>
        <v>0</v>
      </c>
      <c r="AB59" s="135">
        <f>($A59*$D59*$E59)*(1+Rental_Increase)^(AB$3-1)</f>
        <v>0</v>
      </c>
      <c r="AC59" s="135">
        <f>($A59*$D59*$E59)*(1+Rental_Increase)^(AC$3-1)</f>
        <v>0</v>
      </c>
      <c r="AD59" s="135">
        <f>($A59*$D59*$E59)*(1+Rental_Increase)^(AD$3-1)</f>
        <v>0</v>
      </c>
      <c r="AE59" s="135">
        <f>($A59*$D59*$E59)*(1+Rental_Increase)^(AE$3-1)</f>
        <v>0</v>
      </c>
      <c r="AF59" s="135">
        <f>($A59*$D59*$E59)*(1+Rental_Increase)^(AF$3-1)</f>
        <v>0</v>
      </c>
      <c r="AG59" s="135">
        <f>($A59*$D59*$E59)*(1+Rental_Increase)^(AG$3-1)</f>
        <v>0</v>
      </c>
      <c r="AH59" s="135">
        <f>($A59*$D59*$E59)*(1+Rental_Increase)^(AH$3-1)</f>
        <v>0</v>
      </c>
      <c r="AI59" s="135">
        <f>($A59*$D59*$E59)*(1+Rental_Increase)^(AI$3-1)</f>
        <v>0</v>
      </c>
      <c r="AJ59" s="135">
        <f>($A59*$D59*$E59)*(1+Rental_Increase)^(AJ$3-1)</f>
        <v>0</v>
      </c>
      <c r="AK59" s="135">
        <f>($A59*$D59*$E59)*(1+Rental_Increase)^(AK$3-1)</f>
        <v>0</v>
      </c>
      <c r="AL59" s="135">
        <f>($A59*$D59*$E59)*(1+Rental_Increase)^(AL$3-1)</f>
        <v>0</v>
      </c>
      <c r="AM59" s="135">
        <f>($A59*$D59*$E59)*(1+Rental_Increase)^(AM$3-1)</f>
        <v>0</v>
      </c>
      <c r="AN59" s="135">
        <f>($A59*$D59*$E59)*(1+Rental_Increase)^(AN$3-1)</f>
        <v>0</v>
      </c>
      <c r="AO59" s="135">
        <f>($A59*$D59*$E59)*(1+Rental_Increase)^(AO$3-1)</f>
        <v>0</v>
      </c>
      <c r="AP59" s="135">
        <f>($A59*$D59*$E59)*(1+Rental_Increase)^(AP$3-1)</f>
        <v>0</v>
      </c>
      <c r="AQ59" s="135">
        <f>($A59*$D59*$E59)*(1+Rental_Increase)^(AQ$3-1)</f>
        <v>0</v>
      </c>
      <c r="AR59" s="135">
        <f>($A59*$D59*$E59)*(1+Rental_Increase)^(AR$3-1)</f>
        <v>0</v>
      </c>
      <c r="AS59" s="135">
        <f>($A59*$D59*$E59)*(1+Rental_Increase)^(AS$3-1)</f>
        <v>0</v>
      </c>
      <c r="AT59" s="135">
        <f>($A59*$D59*$E59)*(1+Rental_Increase)^(AT$3-1)</f>
        <v>0</v>
      </c>
      <c r="AU59" s="135">
        <f>($A59*$D59*$E59)*(1+Rental_Increase)^(AU$3-1)</f>
        <v>0</v>
      </c>
      <c r="AV59" s="135">
        <f>($A59*$D59*$E59)*(1+Rental_Increase)^(AV$3-1)</f>
        <v>0</v>
      </c>
      <c r="AW59" s="135">
        <f>($A59*$D59*$E59)*(1+Rental_Increase)^(AW$3-1)</f>
        <v>0</v>
      </c>
      <c r="AX59" s="135">
        <f>($A59*$D59*$E59)*(1+Rental_Increase)^(AX$3-1)</f>
        <v>0</v>
      </c>
      <c r="AY59" s="135">
        <f>($A59*$D59*$E59)*(1+Rental_Increase)^(AY$3-1)</f>
        <v>0</v>
      </c>
      <c r="AZ59" s="135">
        <f>($A59*$D59*$E59)*(1+Rental_Increase)^(AZ$3-1)</f>
        <v>0</v>
      </c>
      <c r="BA59" s="135">
        <f>($A59*$D59*$E59)*(1+Rental_Increase)^(BA$3-1)</f>
        <v>0</v>
      </c>
      <c r="BB59" s="135">
        <f>($A59*$D59*$E59)*(1+Rental_Increase)^(BB$3-1)</f>
        <v>0</v>
      </c>
      <c r="BC59" s="135">
        <f>($A59*$D59*$E59)*(1+Rental_Increase)^(BC$3-1)</f>
        <v>0</v>
      </c>
      <c r="BD59" s="135">
        <f>($A59*$D59*$E59)*(1+Rental_Increase)^(BD$3-1)</f>
        <v>0</v>
      </c>
      <c r="BE59" s="135">
        <f>($A59*$D59*$E59)*(1+Rental_Increase)^(BE$3-1)</f>
        <v>0</v>
      </c>
      <c r="BF59" s="135">
        <f>($A59*$D59*$E59)*(1+Rental_Increase)^(BF$3-1)</f>
        <v>0</v>
      </c>
      <c r="BG59" s="135">
        <f>($A59*$D59*$E59)*(1+Rental_Increase)^(BG$3-1)</f>
        <v>0</v>
      </c>
      <c r="BH59" s="135">
        <f>($A59*$D59*$E59)*(1+Rental_Increase)^(BH$3-1)</f>
        <v>0</v>
      </c>
      <c r="BI59" s="135">
        <f>($A59*$D59*$E59)*(1+Rental_Increase)^(BI$3-1)</f>
        <v>0</v>
      </c>
      <c r="BJ59" s="135">
        <f>($A59*$D59*$E59)*(1+Rental_Increase)^(BJ$3-1)</f>
        <v>0</v>
      </c>
      <c r="BK59" s="135">
        <f>($A59*$D59*$E59)*(1+Rental_Increase)^(BK$3-1)</f>
        <v>0</v>
      </c>
      <c r="BL59" s="135">
        <f>($A59*$D59*$E59)*(1+Rental_Increase)^(BL$3-1)</f>
        <v>0</v>
      </c>
      <c r="BM59" s="135">
        <f>($A59*$D59*$E59)*(1+Rental_Increase)^(BM$3-1)</f>
        <v>0</v>
      </c>
      <c r="BN59" s="135">
        <f>($A59*$D59*$E59)*(1+Rental_Increase)^(BN$3-1)</f>
        <v>0</v>
      </c>
      <c r="BO59" s="135">
        <f>($A59*$D59*$E59)*(1+Rental_Increase)^(BO$3-1)</f>
        <v>0</v>
      </c>
      <c r="BP59" s="135">
        <f>($A59*$D59*$E59)*(1+Rental_Increase)^(BP$3-1)</f>
        <v>0</v>
      </c>
      <c r="BQ59" s="135">
        <f>($A59*$D59*$E59)*(1+Rental_Increase)^(BQ$3-1)</f>
        <v>0</v>
      </c>
      <c r="BR59" s="135">
        <f>($A59*$D59*$E59)*(1+Rental_Increase)^(BR$3-1)</f>
        <v>0</v>
      </c>
      <c r="BS59" s="135">
        <f>($A59*$D59*$E59)*(1+Rental_Increase)^(BS$3-1)</f>
        <v>0</v>
      </c>
      <c r="BT59" s="135">
        <f>($A59*$D59*$E59)*(1+Rental_Increase)^(BT$3-1)</f>
        <v>0</v>
      </c>
      <c r="BU59" s="135">
        <f>($A59*$D59*$E59)*(1+Rental_Increase)^(BU$3-1)</f>
        <v>0</v>
      </c>
      <c r="BV59" s="135">
        <f>($A59*$D59*$E59)*(1+Rental_Increase)^(BV$3-1)</f>
        <v>0</v>
      </c>
      <c r="BW59" s="135">
        <f>($A59*$D59*$E59)*(1+Rental_Increase)^(BW$3-1)</f>
        <v>0</v>
      </c>
      <c r="BX59" s="135">
        <f>($A59*$D59*$E59)*(1+Rental_Increase)^(BX$3-1)</f>
        <v>0</v>
      </c>
      <c r="BY59" s="135">
        <f>($A59*$D59*$E59)*(1+Rental_Increase)^(BY$3-1)</f>
        <v>0</v>
      </c>
      <c r="BZ59" s="135">
        <f>($A59*$D59*$E59)*(1+Rental_Increase)^(BZ$3-1)</f>
        <v>0</v>
      </c>
      <c r="CA59" s="135">
        <f>($A59*$D59*$E59)*(1+Rental_Increase)^(CA$3-1)</f>
        <v>0</v>
      </c>
      <c r="CB59" s="135">
        <f>($A59*$D59*$E59)*(1+Rental_Increase)^(CB$3-1)</f>
        <v>0</v>
      </c>
      <c r="CC59" s="135">
        <f>($A59*$D59*$E59)*(1+Rental_Increase)^(CC$3-1)</f>
        <v>0</v>
      </c>
      <c r="CD59" s="135">
        <f>($A59*$D59*$E59)*(1+Rental_Increase)^(CD$3-1)</f>
        <v>0</v>
      </c>
      <c r="CE59" s="135">
        <f>($A59*$D59*$E59)*(1+Rental_Increase)^(CE$3-1)</f>
        <v>0</v>
      </c>
      <c r="CF59" s="135">
        <f>($A59*$D59*$E59)*(1+Rental_Increase)^(CF$3-1)</f>
        <v>0</v>
      </c>
      <c r="CG59" s="135">
        <f>($A59*$D59*$E59)*(1+Rental_Increase)^(CG$3-1)</f>
        <v>0</v>
      </c>
      <c r="CH59" s="135">
        <f>($A59*$D59*$E59)*(1+Rental_Increase)^(CH$3-1)</f>
        <v>0</v>
      </c>
      <c r="CI59" s="135">
        <f>($A59*$D59*$E59)*(1+Rental_Increase)^(CI$3-1)</f>
        <v>0</v>
      </c>
      <c r="CJ59" s="135">
        <f>($A59*$D59*$E59)*(1+Rental_Increase)^(CJ$3-1)</f>
        <v>0</v>
      </c>
      <c r="CK59" s="135">
        <f>($A59*$D59*$E59)*(1+Rental_Increase)^(CK$3-1)</f>
        <v>0</v>
      </c>
      <c r="CL59" s="135">
        <f>($A59*$D59*$E59)*(1+Rental_Increase)^(CL$3-1)</f>
        <v>0</v>
      </c>
      <c r="CM59" s="135">
        <f>($A59*$D59*$E59)*(1+Rental_Increase)^(CM$3-1)</f>
        <v>0</v>
      </c>
      <c r="CN59" s="135">
        <f>($A59*$D59*$E59)*(1+Rental_Increase)^(CN$3-1)</f>
        <v>0</v>
      </c>
      <c r="CO59" s="135">
        <f>($A59*$D59*$E59)*(1+Rental_Increase)^(CO$3-1)</f>
        <v>0</v>
      </c>
      <c r="CP59" s="135">
        <f>($A59*$D59*$E59)*(1+Rental_Increase)^(CP$3-1)</f>
        <v>0</v>
      </c>
      <c r="CQ59" s="135">
        <f>($A59*$D59*$E59)*(1+Rental_Increase)^(CQ$3-1)</f>
        <v>0</v>
      </c>
      <c r="CR59" s="135">
        <f>($A59*$D59*$E59)*(1+Rental_Increase)^(CR$3-1)</f>
        <v>0</v>
      </c>
      <c r="CS59" s="135">
        <f>($A59*$D59*$E59)*(1+Rental_Increase)^(CS$3-1)</f>
        <v>0</v>
      </c>
      <c r="CT59" s="135">
        <f>($A59*$D59*$E59)*(1+Rental_Increase)^(CT$3-1)</f>
        <v>0</v>
      </c>
      <c r="CU59" s="135">
        <f>($A59*$D59*$E59)*(1+Rental_Increase)^(CU$3-1)</f>
        <v>0</v>
      </c>
      <c r="CV59" s="135">
        <f>($A59*$D59*$E59)*(1+Rental_Increase)^(CV$3-1)</f>
        <v>0</v>
      </c>
      <c r="CW59" s="135">
        <f>($A59*$D59*$E59)*(1+Rental_Increase)^(CW$3-1)</f>
        <v>0</v>
      </c>
      <c r="CX59" s="135">
        <f>($A59*$D59*$E59)*(1+Rental_Increase)^(CX$3-1)</f>
        <v>0</v>
      </c>
      <c r="CY59" s="135">
        <f>($A59*$D59*$E59)*(1+Rental_Increase)^(CY$3-1)</f>
        <v>0</v>
      </c>
      <c r="CZ59" s="135">
        <f>($A59*$D59*$E59)*(1+Rental_Increase)^(CZ$3-1)</f>
        <v>0</v>
      </c>
      <c r="DA59" s="135">
        <f>($A59*$D59*$E59)*(1+Rental_Increase)^(DA$3-1)</f>
        <v>0</v>
      </c>
      <c r="DB59" s="135">
        <f>($A59*$D59*$E59)*(1+Rental_Increase)^(DB$3-1)</f>
        <v>0</v>
      </c>
      <c r="DC59" s="135">
        <f>($A59*$D59*$E59)*(1+Rental_Increase)^(DC$3-1)</f>
        <v>0</v>
      </c>
      <c r="DD59" s="135">
        <f>($A59*$D59*$E59)*(1+Rental_Increase)^(DD$3-1)</f>
        <v>0</v>
      </c>
      <c r="DE59" s="135">
        <f>($A59*$D59*$E59)*(1+Rental_Increase)^(DE$3-1)</f>
        <v>0</v>
      </c>
      <c r="DF59" s="135">
        <f>($A59*$D59*$E59)*(1+Rental_Increase)^(DF$3-1)</f>
        <v>0</v>
      </c>
      <c r="DG59" s="135">
        <f>($A59*$D59*$E59)*(1+Rental_Increase)^(DG$3-1)</f>
        <v>0</v>
      </c>
      <c r="DH59" s="135">
        <f>($A59*$D59*$E59)*(1+Rental_Increase)^(DH$3-1)</f>
        <v>0</v>
      </c>
      <c r="DI59" s="135">
        <f>($A59*$D59*$E59)*(1+Rental_Increase)^(DI$3-1)</f>
        <v>0</v>
      </c>
      <c r="DJ59" s="135">
        <f>($A59*$D59*$E59)*(1+Rental_Increase)^(DJ$3-1)</f>
        <v>0</v>
      </c>
      <c r="DK59" s="135">
        <f>($A59*$D59*$E59)*(1+Rental_Increase)^(DK$3-1)</f>
        <v>0</v>
      </c>
      <c r="DL59" s="135">
        <f>($A59*$D59*$E59)*(1+Rental_Increase)^(DL$3-1)</f>
        <v>0</v>
      </c>
      <c r="DM59" s="135">
        <f>($A59*$D59*$E59)*(1+Rental_Increase)^(DM$3-1)</f>
        <v>0</v>
      </c>
      <c r="DN59" s="135">
        <f>($A59*$D59*$E59)*(1+Rental_Increase)^(DN$3-1)</f>
        <v>0</v>
      </c>
      <c r="DO59" s="135">
        <f>($A59*$D59*$E59)*(1+Rental_Increase)^(DO$3-1)</f>
        <v>0</v>
      </c>
      <c r="DP59" s="135">
        <f>($A59*$D59*$E59)*(1+Rental_Increase)^(DP$3-1)</f>
        <v>0</v>
      </c>
      <c r="DQ59" s="135">
        <f>($A59*$D59*$E59)*(1+Rental_Increase)^(DQ$3-1)</f>
        <v>0</v>
      </c>
      <c r="DR59" s="135">
        <f>($A59*$D59*$E59)*(1+Rental_Increase)^(DR$3-1)</f>
        <v>0</v>
      </c>
      <c r="DS59" s="135">
        <f>($A59*$D59*$E59)*(1+Rental_Increase)^(DS$3-1)</f>
        <v>0</v>
      </c>
      <c r="DT59" s="135">
        <f>($A59*$D59*$E59)*(1+Rental_Increase)^(DT$3-1)</f>
        <v>0</v>
      </c>
      <c r="DU59" s="135">
        <f>($A59*$D59*$E59)*(1+Rental_Increase)^(DU$3-1)</f>
        <v>0</v>
      </c>
      <c r="DV59" s="135">
        <f>($A59*$D59*$E59)*(1+Rental_Increase)^(DV$3-1)</f>
        <v>0</v>
      </c>
      <c r="DW59" s="135">
        <f>($A59*$D59*$E59)*(1+Rental_Increase)^(DW$3-1)</f>
        <v>0</v>
      </c>
      <c r="DX59" s="135">
        <f>($A59*$D59*$E59)*(1+Rental_Increase)^(DX$3-1)</f>
        <v>0</v>
      </c>
      <c r="DY59" s="135">
        <f>($A59*$D59*$E59)*(1+Rental_Increase)^(DY$3-1)</f>
        <v>0</v>
      </c>
      <c r="DZ59" s="135">
        <f>($A59*$D59*$E59)*(1+Rental_Increase)^(DZ$3-1)</f>
        <v>0</v>
      </c>
      <c r="EA59" s="135">
        <f>($A59*$D59*$E59)*(1+Rental_Increase)^(EA$3-1)</f>
        <v>0</v>
      </c>
      <c r="EB59" s="135">
        <f>($A59*$D59*$E59)*(1+Rental_Increase)^(EB$3-1)</f>
        <v>0</v>
      </c>
      <c r="EC59" s="135">
        <f>($A59*$D59*$E59)*(1+Rental_Increase)^(EC$3-1)</f>
        <v>0</v>
      </c>
      <c r="ED59" s="135">
        <f>($A59*$D59*$E59)*(1+Rental_Increase)^(ED$3-1)</f>
        <v>0</v>
      </c>
      <c r="EE59" s="135">
        <f>($A59*$D59*$E59)*(1+Rental_Increase)^(EE$3-1)</f>
        <v>0</v>
      </c>
      <c r="EF59" s="135">
        <f>($A59*$D59*$E59)*(1+Rental_Increase)^(EF$3-1)</f>
        <v>0</v>
      </c>
      <c r="EG59" s="135">
        <f>($A59*$D59*$E59)*(1+Rental_Increase)^(EG$3-1)</f>
        <v>0</v>
      </c>
      <c r="EH59" s="135">
        <f>($A59*$D59*$E59)*(1+Rental_Increase)^(EH$3-1)</f>
        <v>0</v>
      </c>
      <c r="EI59" s="135">
        <f>($A59*$D59*$E59)*(1+Rental_Increase)^(EI$3-1)</f>
        <v>0</v>
      </c>
      <c r="EJ59" s="135">
        <f>($A59*$D59*$E59)*(1+Rental_Increase)^(EJ$3-1)</f>
        <v>0</v>
      </c>
      <c r="EK59" s="135">
        <f>($A59*$D59*$E59)*(1+Rental_Increase)^(EK$3-1)</f>
        <v>0</v>
      </c>
      <c r="EL59" s="135">
        <f>($A59*$D59*$E59)*(1+Rental_Increase)^(EL$3-1)</f>
        <v>0</v>
      </c>
      <c r="EM59" s="27"/>
    </row>
    <row r="60" spans="1:143" ht="15.75" customHeight="1" x14ac:dyDescent="0.2">
      <c r="A60" s="123">
        <v>1</v>
      </c>
      <c r="B60" s="88">
        <v>1</v>
      </c>
      <c r="C60" s="61" t="s">
        <v>166</v>
      </c>
      <c r="D60" s="124">
        <v>0</v>
      </c>
      <c r="E60" s="125">
        <v>0</v>
      </c>
      <c r="U60" s="27"/>
      <c r="W60" s="135">
        <f>($A60*$D60*$E60)*(1+Rental_Increase)^(W$3-1)</f>
        <v>0</v>
      </c>
      <c r="X60" s="135">
        <f>($A60*$D60*$E60)*(1+Rental_Increase)^(X$3-1)</f>
        <v>0</v>
      </c>
      <c r="Y60" s="135">
        <f>($A60*$D60*$E60)*(1+Rental_Increase)^(Y$3-1)</f>
        <v>0</v>
      </c>
      <c r="Z60" s="135">
        <f>($A60*$D60*$E60)*(1+Rental_Increase)^(Z$3-1)</f>
        <v>0</v>
      </c>
      <c r="AA60" s="135">
        <f>($A60*$D60*$E60)*(1+Rental_Increase)^(AA$3-1)</f>
        <v>0</v>
      </c>
      <c r="AB60" s="135">
        <f>($A60*$D60*$E60)*(1+Rental_Increase)^(AB$3-1)</f>
        <v>0</v>
      </c>
      <c r="AC60" s="135">
        <f>($A60*$D60*$E60)*(1+Rental_Increase)^(AC$3-1)</f>
        <v>0</v>
      </c>
      <c r="AD60" s="135">
        <f>($A60*$D60*$E60)*(1+Rental_Increase)^(AD$3-1)</f>
        <v>0</v>
      </c>
      <c r="AE60" s="135">
        <f>($A60*$D60*$E60)*(1+Rental_Increase)^(AE$3-1)</f>
        <v>0</v>
      </c>
      <c r="AF60" s="135">
        <f>($A60*$D60*$E60)*(1+Rental_Increase)^(AF$3-1)</f>
        <v>0</v>
      </c>
      <c r="AG60" s="135">
        <f>($A60*$D60*$E60)*(1+Rental_Increase)^(AG$3-1)</f>
        <v>0</v>
      </c>
      <c r="AH60" s="135">
        <f>($A60*$D60*$E60)*(1+Rental_Increase)^(AH$3-1)</f>
        <v>0</v>
      </c>
      <c r="AI60" s="135">
        <f>($A60*$D60*$E60)*(1+Rental_Increase)^(AI$3-1)</f>
        <v>0</v>
      </c>
      <c r="AJ60" s="135">
        <f>($A60*$D60*$E60)*(1+Rental_Increase)^(AJ$3-1)</f>
        <v>0</v>
      </c>
      <c r="AK60" s="135">
        <f>($A60*$D60*$E60)*(1+Rental_Increase)^(AK$3-1)</f>
        <v>0</v>
      </c>
      <c r="AL60" s="135">
        <f>($A60*$D60*$E60)*(1+Rental_Increase)^(AL$3-1)</f>
        <v>0</v>
      </c>
      <c r="AM60" s="135">
        <f>($A60*$D60*$E60)*(1+Rental_Increase)^(AM$3-1)</f>
        <v>0</v>
      </c>
      <c r="AN60" s="135">
        <f>($A60*$D60*$E60)*(1+Rental_Increase)^(AN$3-1)</f>
        <v>0</v>
      </c>
      <c r="AO60" s="135">
        <f>($A60*$D60*$E60)*(1+Rental_Increase)^(AO$3-1)</f>
        <v>0</v>
      </c>
      <c r="AP60" s="135">
        <f>($A60*$D60*$E60)*(1+Rental_Increase)^(AP$3-1)</f>
        <v>0</v>
      </c>
      <c r="AQ60" s="135">
        <f>($A60*$D60*$E60)*(1+Rental_Increase)^(AQ$3-1)</f>
        <v>0</v>
      </c>
      <c r="AR60" s="135">
        <f>($A60*$D60*$E60)*(1+Rental_Increase)^(AR$3-1)</f>
        <v>0</v>
      </c>
      <c r="AS60" s="135">
        <f>($A60*$D60*$E60)*(1+Rental_Increase)^(AS$3-1)</f>
        <v>0</v>
      </c>
      <c r="AT60" s="135">
        <f>($A60*$D60*$E60)*(1+Rental_Increase)^(AT$3-1)</f>
        <v>0</v>
      </c>
      <c r="AU60" s="135">
        <f>($A60*$D60*$E60)*(1+Rental_Increase)^(AU$3-1)</f>
        <v>0</v>
      </c>
      <c r="AV60" s="135">
        <f>($A60*$D60*$E60)*(1+Rental_Increase)^(AV$3-1)</f>
        <v>0</v>
      </c>
      <c r="AW60" s="135">
        <f>($A60*$D60*$E60)*(1+Rental_Increase)^(AW$3-1)</f>
        <v>0</v>
      </c>
      <c r="AX60" s="135">
        <f>($A60*$D60*$E60)*(1+Rental_Increase)^(AX$3-1)</f>
        <v>0</v>
      </c>
      <c r="AY60" s="135">
        <f>($A60*$D60*$E60)*(1+Rental_Increase)^(AY$3-1)</f>
        <v>0</v>
      </c>
      <c r="AZ60" s="135">
        <f>($A60*$D60*$E60)*(1+Rental_Increase)^(AZ$3-1)</f>
        <v>0</v>
      </c>
      <c r="BA60" s="135">
        <f>($A60*$D60*$E60)*(1+Rental_Increase)^(BA$3-1)</f>
        <v>0</v>
      </c>
      <c r="BB60" s="135">
        <f>($A60*$D60*$E60)*(1+Rental_Increase)^(BB$3-1)</f>
        <v>0</v>
      </c>
      <c r="BC60" s="135">
        <f>($A60*$D60*$E60)*(1+Rental_Increase)^(BC$3-1)</f>
        <v>0</v>
      </c>
      <c r="BD60" s="135">
        <f>($A60*$D60*$E60)*(1+Rental_Increase)^(BD$3-1)</f>
        <v>0</v>
      </c>
      <c r="BE60" s="135">
        <f>($A60*$D60*$E60)*(1+Rental_Increase)^(BE$3-1)</f>
        <v>0</v>
      </c>
      <c r="BF60" s="135">
        <f>($A60*$D60*$E60)*(1+Rental_Increase)^(BF$3-1)</f>
        <v>0</v>
      </c>
      <c r="BG60" s="135">
        <f>($A60*$D60*$E60)*(1+Rental_Increase)^(BG$3-1)</f>
        <v>0</v>
      </c>
      <c r="BH60" s="135">
        <f>($A60*$D60*$E60)*(1+Rental_Increase)^(BH$3-1)</f>
        <v>0</v>
      </c>
      <c r="BI60" s="135">
        <f>($A60*$D60*$E60)*(1+Rental_Increase)^(BI$3-1)</f>
        <v>0</v>
      </c>
      <c r="BJ60" s="135">
        <f>($A60*$D60*$E60)*(1+Rental_Increase)^(BJ$3-1)</f>
        <v>0</v>
      </c>
      <c r="BK60" s="135">
        <f>($A60*$D60*$E60)*(1+Rental_Increase)^(BK$3-1)</f>
        <v>0</v>
      </c>
      <c r="BL60" s="135">
        <f>($A60*$D60*$E60)*(1+Rental_Increase)^(BL$3-1)</f>
        <v>0</v>
      </c>
      <c r="BM60" s="135">
        <f>($A60*$D60*$E60)*(1+Rental_Increase)^(BM$3-1)</f>
        <v>0</v>
      </c>
      <c r="BN60" s="135">
        <f>($A60*$D60*$E60)*(1+Rental_Increase)^(BN$3-1)</f>
        <v>0</v>
      </c>
      <c r="BO60" s="135">
        <f>($A60*$D60*$E60)*(1+Rental_Increase)^(BO$3-1)</f>
        <v>0</v>
      </c>
      <c r="BP60" s="135">
        <f>($A60*$D60*$E60)*(1+Rental_Increase)^(BP$3-1)</f>
        <v>0</v>
      </c>
      <c r="BQ60" s="135">
        <f>($A60*$D60*$E60)*(1+Rental_Increase)^(BQ$3-1)</f>
        <v>0</v>
      </c>
      <c r="BR60" s="135">
        <f>($A60*$D60*$E60)*(1+Rental_Increase)^(BR$3-1)</f>
        <v>0</v>
      </c>
      <c r="BS60" s="135">
        <f>($A60*$D60*$E60)*(1+Rental_Increase)^(BS$3-1)</f>
        <v>0</v>
      </c>
      <c r="BT60" s="135">
        <f>($A60*$D60*$E60)*(1+Rental_Increase)^(BT$3-1)</f>
        <v>0</v>
      </c>
      <c r="BU60" s="135">
        <f>($A60*$D60*$E60)*(1+Rental_Increase)^(BU$3-1)</f>
        <v>0</v>
      </c>
      <c r="BV60" s="135">
        <f>($A60*$D60*$E60)*(1+Rental_Increase)^(BV$3-1)</f>
        <v>0</v>
      </c>
      <c r="BW60" s="135">
        <f>($A60*$D60*$E60)*(1+Rental_Increase)^(BW$3-1)</f>
        <v>0</v>
      </c>
      <c r="BX60" s="135">
        <f>($A60*$D60*$E60)*(1+Rental_Increase)^(BX$3-1)</f>
        <v>0</v>
      </c>
      <c r="BY60" s="135">
        <f>($A60*$D60*$E60)*(1+Rental_Increase)^(BY$3-1)</f>
        <v>0</v>
      </c>
      <c r="BZ60" s="135">
        <f>($A60*$D60*$E60)*(1+Rental_Increase)^(BZ$3-1)</f>
        <v>0</v>
      </c>
      <c r="CA60" s="135">
        <f>($A60*$D60*$E60)*(1+Rental_Increase)^(CA$3-1)</f>
        <v>0</v>
      </c>
      <c r="CB60" s="135">
        <f>($A60*$D60*$E60)*(1+Rental_Increase)^(CB$3-1)</f>
        <v>0</v>
      </c>
      <c r="CC60" s="135">
        <f>($A60*$D60*$E60)*(1+Rental_Increase)^(CC$3-1)</f>
        <v>0</v>
      </c>
      <c r="CD60" s="135">
        <f>($A60*$D60*$E60)*(1+Rental_Increase)^(CD$3-1)</f>
        <v>0</v>
      </c>
      <c r="CE60" s="135">
        <f>($A60*$D60*$E60)*(1+Rental_Increase)^(CE$3-1)</f>
        <v>0</v>
      </c>
      <c r="CF60" s="135">
        <f>($A60*$D60*$E60)*(1+Rental_Increase)^(CF$3-1)</f>
        <v>0</v>
      </c>
      <c r="CG60" s="135">
        <f>($A60*$D60*$E60)*(1+Rental_Increase)^(CG$3-1)</f>
        <v>0</v>
      </c>
      <c r="CH60" s="135">
        <f>($A60*$D60*$E60)*(1+Rental_Increase)^(CH$3-1)</f>
        <v>0</v>
      </c>
      <c r="CI60" s="135">
        <f>($A60*$D60*$E60)*(1+Rental_Increase)^(CI$3-1)</f>
        <v>0</v>
      </c>
      <c r="CJ60" s="135">
        <f>($A60*$D60*$E60)*(1+Rental_Increase)^(CJ$3-1)</f>
        <v>0</v>
      </c>
      <c r="CK60" s="135">
        <f>($A60*$D60*$E60)*(1+Rental_Increase)^(CK$3-1)</f>
        <v>0</v>
      </c>
      <c r="CL60" s="135">
        <f>($A60*$D60*$E60)*(1+Rental_Increase)^(CL$3-1)</f>
        <v>0</v>
      </c>
      <c r="CM60" s="135">
        <f>($A60*$D60*$E60)*(1+Rental_Increase)^(CM$3-1)</f>
        <v>0</v>
      </c>
      <c r="CN60" s="135">
        <f>($A60*$D60*$E60)*(1+Rental_Increase)^(CN$3-1)</f>
        <v>0</v>
      </c>
      <c r="CO60" s="135">
        <f>($A60*$D60*$E60)*(1+Rental_Increase)^(CO$3-1)</f>
        <v>0</v>
      </c>
      <c r="CP60" s="135">
        <f>($A60*$D60*$E60)*(1+Rental_Increase)^(CP$3-1)</f>
        <v>0</v>
      </c>
      <c r="CQ60" s="135">
        <f>($A60*$D60*$E60)*(1+Rental_Increase)^(CQ$3-1)</f>
        <v>0</v>
      </c>
      <c r="CR60" s="135">
        <f>($A60*$D60*$E60)*(1+Rental_Increase)^(CR$3-1)</f>
        <v>0</v>
      </c>
      <c r="CS60" s="135">
        <f>($A60*$D60*$E60)*(1+Rental_Increase)^(CS$3-1)</f>
        <v>0</v>
      </c>
      <c r="CT60" s="135">
        <f>($A60*$D60*$E60)*(1+Rental_Increase)^(CT$3-1)</f>
        <v>0</v>
      </c>
      <c r="CU60" s="135">
        <f>($A60*$D60*$E60)*(1+Rental_Increase)^(CU$3-1)</f>
        <v>0</v>
      </c>
      <c r="CV60" s="135">
        <f>($A60*$D60*$E60)*(1+Rental_Increase)^(CV$3-1)</f>
        <v>0</v>
      </c>
      <c r="CW60" s="135">
        <f>($A60*$D60*$E60)*(1+Rental_Increase)^(CW$3-1)</f>
        <v>0</v>
      </c>
      <c r="CX60" s="135">
        <f>($A60*$D60*$E60)*(1+Rental_Increase)^(CX$3-1)</f>
        <v>0</v>
      </c>
      <c r="CY60" s="135">
        <f>($A60*$D60*$E60)*(1+Rental_Increase)^(CY$3-1)</f>
        <v>0</v>
      </c>
      <c r="CZ60" s="135">
        <f>($A60*$D60*$E60)*(1+Rental_Increase)^(CZ$3-1)</f>
        <v>0</v>
      </c>
      <c r="DA60" s="135">
        <f>($A60*$D60*$E60)*(1+Rental_Increase)^(DA$3-1)</f>
        <v>0</v>
      </c>
      <c r="DB60" s="135">
        <f>($A60*$D60*$E60)*(1+Rental_Increase)^(DB$3-1)</f>
        <v>0</v>
      </c>
      <c r="DC60" s="135">
        <f>($A60*$D60*$E60)*(1+Rental_Increase)^(DC$3-1)</f>
        <v>0</v>
      </c>
      <c r="DD60" s="135">
        <f>($A60*$D60*$E60)*(1+Rental_Increase)^(DD$3-1)</f>
        <v>0</v>
      </c>
      <c r="DE60" s="135">
        <f>($A60*$D60*$E60)*(1+Rental_Increase)^(DE$3-1)</f>
        <v>0</v>
      </c>
      <c r="DF60" s="135">
        <f>($A60*$D60*$E60)*(1+Rental_Increase)^(DF$3-1)</f>
        <v>0</v>
      </c>
      <c r="DG60" s="135">
        <f>($A60*$D60*$E60)*(1+Rental_Increase)^(DG$3-1)</f>
        <v>0</v>
      </c>
      <c r="DH60" s="135">
        <f>($A60*$D60*$E60)*(1+Rental_Increase)^(DH$3-1)</f>
        <v>0</v>
      </c>
      <c r="DI60" s="135">
        <f>($A60*$D60*$E60)*(1+Rental_Increase)^(DI$3-1)</f>
        <v>0</v>
      </c>
      <c r="DJ60" s="135">
        <f>($A60*$D60*$E60)*(1+Rental_Increase)^(DJ$3-1)</f>
        <v>0</v>
      </c>
      <c r="DK60" s="135">
        <f>($A60*$D60*$E60)*(1+Rental_Increase)^(DK$3-1)</f>
        <v>0</v>
      </c>
      <c r="DL60" s="135">
        <f>($A60*$D60*$E60)*(1+Rental_Increase)^(DL$3-1)</f>
        <v>0</v>
      </c>
      <c r="DM60" s="135">
        <f>($A60*$D60*$E60)*(1+Rental_Increase)^(DM$3-1)</f>
        <v>0</v>
      </c>
      <c r="DN60" s="135">
        <f>($A60*$D60*$E60)*(1+Rental_Increase)^(DN$3-1)</f>
        <v>0</v>
      </c>
      <c r="DO60" s="135">
        <f>($A60*$D60*$E60)*(1+Rental_Increase)^(DO$3-1)</f>
        <v>0</v>
      </c>
      <c r="DP60" s="135">
        <f>($A60*$D60*$E60)*(1+Rental_Increase)^(DP$3-1)</f>
        <v>0</v>
      </c>
      <c r="DQ60" s="135">
        <f>($A60*$D60*$E60)*(1+Rental_Increase)^(DQ$3-1)</f>
        <v>0</v>
      </c>
      <c r="DR60" s="135">
        <f>($A60*$D60*$E60)*(1+Rental_Increase)^(DR$3-1)</f>
        <v>0</v>
      </c>
      <c r="DS60" s="135">
        <f>($A60*$D60*$E60)*(1+Rental_Increase)^(DS$3-1)</f>
        <v>0</v>
      </c>
      <c r="DT60" s="135">
        <f>($A60*$D60*$E60)*(1+Rental_Increase)^(DT$3-1)</f>
        <v>0</v>
      </c>
      <c r="DU60" s="135">
        <f>($A60*$D60*$E60)*(1+Rental_Increase)^(DU$3-1)</f>
        <v>0</v>
      </c>
      <c r="DV60" s="135">
        <f>($A60*$D60*$E60)*(1+Rental_Increase)^(DV$3-1)</f>
        <v>0</v>
      </c>
      <c r="DW60" s="135">
        <f>($A60*$D60*$E60)*(1+Rental_Increase)^(DW$3-1)</f>
        <v>0</v>
      </c>
      <c r="DX60" s="135">
        <f>($A60*$D60*$E60)*(1+Rental_Increase)^(DX$3-1)</f>
        <v>0</v>
      </c>
      <c r="DY60" s="135">
        <f>($A60*$D60*$E60)*(1+Rental_Increase)^(DY$3-1)</f>
        <v>0</v>
      </c>
      <c r="DZ60" s="135">
        <f>($A60*$D60*$E60)*(1+Rental_Increase)^(DZ$3-1)</f>
        <v>0</v>
      </c>
      <c r="EA60" s="135">
        <f>($A60*$D60*$E60)*(1+Rental_Increase)^(EA$3-1)</f>
        <v>0</v>
      </c>
      <c r="EB60" s="135">
        <f>($A60*$D60*$E60)*(1+Rental_Increase)^(EB$3-1)</f>
        <v>0</v>
      </c>
      <c r="EC60" s="135">
        <f>($A60*$D60*$E60)*(1+Rental_Increase)^(EC$3-1)</f>
        <v>0</v>
      </c>
      <c r="ED60" s="135">
        <f>($A60*$D60*$E60)*(1+Rental_Increase)^(ED$3-1)</f>
        <v>0</v>
      </c>
      <c r="EE60" s="135">
        <f>($A60*$D60*$E60)*(1+Rental_Increase)^(EE$3-1)</f>
        <v>0</v>
      </c>
      <c r="EF60" s="135">
        <f>($A60*$D60*$E60)*(1+Rental_Increase)^(EF$3-1)</f>
        <v>0</v>
      </c>
      <c r="EG60" s="135">
        <f>($A60*$D60*$E60)*(1+Rental_Increase)^(EG$3-1)</f>
        <v>0</v>
      </c>
      <c r="EH60" s="135">
        <f>($A60*$D60*$E60)*(1+Rental_Increase)^(EH$3-1)</f>
        <v>0</v>
      </c>
      <c r="EI60" s="135">
        <f>($A60*$D60*$E60)*(1+Rental_Increase)^(EI$3-1)</f>
        <v>0</v>
      </c>
      <c r="EJ60" s="135">
        <f>($A60*$D60*$E60)*(1+Rental_Increase)^(EJ$3-1)</f>
        <v>0</v>
      </c>
      <c r="EK60" s="135">
        <f>($A60*$D60*$E60)*(1+Rental_Increase)^(EK$3-1)</f>
        <v>0</v>
      </c>
      <c r="EL60" s="135">
        <f>($A60*$D60*$E60)*(1+Rental_Increase)^(EL$3-1)</f>
        <v>0</v>
      </c>
      <c r="EM60" s="27"/>
    </row>
    <row r="61" spans="1:143" ht="15.75" customHeight="1" x14ac:dyDescent="0.2">
      <c r="A61" s="123">
        <v>1</v>
      </c>
      <c r="B61" s="88">
        <v>1</v>
      </c>
      <c r="C61" s="61" t="s">
        <v>135</v>
      </c>
      <c r="D61" s="124">
        <v>0</v>
      </c>
      <c r="E61" s="125">
        <v>0</v>
      </c>
      <c r="U61" s="27"/>
      <c r="W61" s="135">
        <f>($A61*$D61*$E61)*(1+Rental_Increase)^(W$3-1)</f>
        <v>0</v>
      </c>
      <c r="X61" s="135">
        <f>($A61*$D61*$E61)*(1+Rental_Increase)^(X$3-1)</f>
        <v>0</v>
      </c>
      <c r="Y61" s="135">
        <f>($A61*$D61*$E61)*(1+Rental_Increase)^(Y$3-1)</f>
        <v>0</v>
      </c>
      <c r="Z61" s="135">
        <f>($A61*$D61*$E61)*(1+Rental_Increase)^(Z$3-1)</f>
        <v>0</v>
      </c>
      <c r="AA61" s="135">
        <f>($A61*$D61*$E61)*(1+Rental_Increase)^(AA$3-1)</f>
        <v>0</v>
      </c>
      <c r="AB61" s="135">
        <f>($A61*$D61*$E61)*(1+Rental_Increase)^(AB$3-1)</f>
        <v>0</v>
      </c>
      <c r="AC61" s="135">
        <f>($A61*$D61*$E61)*(1+Rental_Increase)^(AC$3-1)</f>
        <v>0</v>
      </c>
      <c r="AD61" s="135">
        <f>($A61*$D61*$E61)*(1+Rental_Increase)^(AD$3-1)</f>
        <v>0</v>
      </c>
      <c r="AE61" s="135">
        <f>($A61*$D61*$E61)*(1+Rental_Increase)^(AE$3-1)</f>
        <v>0</v>
      </c>
      <c r="AF61" s="135">
        <f>($A61*$D61*$E61)*(1+Rental_Increase)^(AF$3-1)</f>
        <v>0</v>
      </c>
      <c r="AG61" s="135">
        <f>($A61*$D61*$E61)*(1+Rental_Increase)^(AG$3-1)</f>
        <v>0</v>
      </c>
      <c r="AH61" s="135">
        <f>($A61*$D61*$E61)*(1+Rental_Increase)^(AH$3-1)</f>
        <v>0</v>
      </c>
      <c r="AI61" s="135">
        <f>($A61*$D61*$E61)*(1+Rental_Increase)^(AI$3-1)</f>
        <v>0</v>
      </c>
      <c r="AJ61" s="135">
        <f>($A61*$D61*$E61)*(1+Rental_Increase)^(AJ$3-1)</f>
        <v>0</v>
      </c>
      <c r="AK61" s="135">
        <f>($A61*$D61*$E61)*(1+Rental_Increase)^(AK$3-1)</f>
        <v>0</v>
      </c>
      <c r="AL61" s="135">
        <f>($A61*$D61*$E61)*(1+Rental_Increase)^(AL$3-1)</f>
        <v>0</v>
      </c>
      <c r="AM61" s="135">
        <f>($A61*$D61*$E61)*(1+Rental_Increase)^(AM$3-1)</f>
        <v>0</v>
      </c>
      <c r="AN61" s="135">
        <f>($A61*$D61*$E61)*(1+Rental_Increase)^(AN$3-1)</f>
        <v>0</v>
      </c>
      <c r="AO61" s="135">
        <f>($A61*$D61*$E61)*(1+Rental_Increase)^(AO$3-1)</f>
        <v>0</v>
      </c>
      <c r="AP61" s="135">
        <f>($A61*$D61*$E61)*(1+Rental_Increase)^(AP$3-1)</f>
        <v>0</v>
      </c>
      <c r="AQ61" s="135">
        <f>($A61*$D61*$E61)*(1+Rental_Increase)^(AQ$3-1)</f>
        <v>0</v>
      </c>
      <c r="AR61" s="135">
        <f>($A61*$D61*$E61)*(1+Rental_Increase)^(AR$3-1)</f>
        <v>0</v>
      </c>
      <c r="AS61" s="135">
        <f>($A61*$D61*$E61)*(1+Rental_Increase)^(AS$3-1)</f>
        <v>0</v>
      </c>
      <c r="AT61" s="135">
        <f>($A61*$D61*$E61)*(1+Rental_Increase)^(AT$3-1)</f>
        <v>0</v>
      </c>
      <c r="AU61" s="135">
        <f>($A61*$D61*$E61)*(1+Rental_Increase)^(AU$3-1)</f>
        <v>0</v>
      </c>
      <c r="AV61" s="135">
        <f>($A61*$D61*$E61)*(1+Rental_Increase)^(AV$3-1)</f>
        <v>0</v>
      </c>
      <c r="AW61" s="135">
        <f>($A61*$D61*$E61)*(1+Rental_Increase)^(AW$3-1)</f>
        <v>0</v>
      </c>
      <c r="AX61" s="135">
        <f>($A61*$D61*$E61)*(1+Rental_Increase)^(AX$3-1)</f>
        <v>0</v>
      </c>
      <c r="AY61" s="135">
        <f>($A61*$D61*$E61)*(1+Rental_Increase)^(AY$3-1)</f>
        <v>0</v>
      </c>
      <c r="AZ61" s="135">
        <f>($A61*$D61*$E61)*(1+Rental_Increase)^(AZ$3-1)</f>
        <v>0</v>
      </c>
      <c r="BA61" s="135">
        <f>($A61*$D61*$E61)*(1+Rental_Increase)^(BA$3-1)</f>
        <v>0</v>
      </c>
      <c r="BB61" s="135">
        <f>($A61*$D61*$E61)*(1+Rental_Increase)^(BB$3-1)</f>
        <v>0</v>
      </c>
      <c r="BC61" s="135">
        <f>($A61*$D61*$E61)*(1+Rental_Increase)^(BC$3-1)</f>
        <v>0</v>
      </c>
      <c r="BD61" s="135">
        <f>($A61*$D61*$E61)*(1+Rental_Increase)^(BD$3-1)</f>
        <v>0</v>
      </c>
      <c r="BE61" s="135">
        <f>($A61*$D61*$E61)*(1+Rental_Increase)^(BE$3-1)</f>
        <v>0</v>
      </c>
      <c r="BF61" s="135">
        <f>($A61*$D61*$E61)*(1+Rental_Increase)^(BF$3-1)</f>
        <v>0</v>
      </c>
      <c r="BG61" s="135">
        <f>($A61*$D61*$E61)*(1+Rental_Increase)^(BG$3-1)</f>
        <v>0</v>
      </c>
      <c r="BH61" s="135">
        <f>($A61*$D61*$E61)*(1+Rental_Increase)^(BH$3-1)</f>
        <v>0</v>
      </c>
      <c r="BI61" s="135">
        <f>($A61*$D61*$E61)*(1+Rental_Increase)^(BI$3-1)</f>
        <v>0</v>
      </c>
      <c r="BJ61" s="135">
        <f>($A61*$D61*$E61)*(1+Rental_Increase)^(BJ$3-1)</f>
        <v>0</v>
      </c>
      <c r="BK61" s="135">
        <f>($A61*$D61*$E61)*(1+Rental_Increase)^(BK$3-1)</f>
        <v>0</v>
      </c>
      <c r="BL61" s="135">
        <f>($A61*$D61*$E61)*(1+Rental_Increase)^(BL$3-1)</f>
        <v>0</v>
      </c>
      <c r="BM61" s="135">
        <f>($A61*$D61*$E61)*(1+Rental_Increase)^(BM$3-1)</f>
        <v>0</v>
      </c>
      <c r="BN61" s="135">
        <f>($A61*$D61*$E61)*(1+Rental_Increase)^(BN$3-1)</f>
        <v>0</v>
      </c>
      <c r="BO61" s="135">
        <f>($A61*$D61*$E61)*(1+Rental_Increase)^(BO$3-1)</f>
        <v>0</v>
      </c>
      <c r="BP61" s="135">
        <f>($A61*$D61*$E61)*(1+Rental_Increase)^(BP$3-1)</f>
        <v>0</v>
      </c>
      <c r="BQ61" s="135">
        <f>($A61*$D61*$E61)*(1+Rental_Increase)^(BQ$3-1)</f>
        <v>0</v>
      </c>
      <c r="BR61" s="135">
        <f>($A61*$D61*$E61)*(1+Rental_Increase)^(BR$3-1)</f>
        <v>0</v>
      </c>
      <c r="BS61" s="135">
        <f>($A61*$D61*$E61)*(1+Rental_Increase)^(BS$3-1)</f>
        <v>0</v>
      </c>
      <c r="BT61" s="135">
        <f>($A61*$D61*$E61)*(1+Rental_Increase)^(BT$3-1)</f>
        <v>0</v>
      </c>
      <c r="BU61" s="135">
        <f>($A61*$D61*$E61)*(1+Rental_Increase)^(BU$3-1)</f>
        <v>0</v>
      </c>
      <c r="BV61" s="135">
        <f>($A61*$D61*$E61)*(1+Rental_Increase)^(BV$3-1)</f>
        <v>0</v>
      </c>
      <c r="BW61" s="135">
        <f>($A61*$D61*$E61)*(1+Rental_Increase)^(BW$3-1)</f>
        <v>0</v>
      </c>
      <c r="BX61" s="135">
        <f>($A61*$D61*$E61)*(1+Rental_Increase)^(BX$3-1)</f>
        <v>0</v>
      </c>
      <c r="BY61" s="135">
        <f>($A61*$D61*$E61)*(1+Rental_Increase)^(BY$3-1)</f>
        <v>0</v>
      </c>
      <c r="BZ61" s="135">
        <f>($A61*$D61*$E61)*(1+Rental_Increase)^(BZ$3-1)</f>
        <v>0</v>
      </c>
      <c r="CA61" s="135">
        <f>($A61*$D61*$E61)*(1+Rental_Increase)^(CA$3-1)</f>
        <v>0</v>
      </c>
      <c r="CB61" s="135">
        <f>($A61*$D61*$E61)*(1+Rental_Increase)^(CB$3-1)</f>
        <v>0</v>
      </c>
      <c r="CC61" s="135">
        <f>($A61*$D61*$E61)*(1+Rental_Increase)^(CC$3-1)</f>
        <v>0</v>
      </c>
      <c r="CD61" s="135">
        <f>($A61*$D61*$E61)*(1+Rental_Increase)^(CD$3-1)</f>
        <v>0</v>
      </c>
      <c r="CE61" s="135">
        <f>($A61*$D61*$E61)*(1+Rental_Increase)^(CE$3-1)</f>
        <v>0</v>
      </c>
      <c r="CF61" s="135">
        <f>($A61*$D61*$E61)*(1+Rental_Increase)^(CF$3-1)</f>
        <v>0</v>
      </c>
      <c r="CG61" s="135">
        <f>($A61*$D61*$E61)*(1+Rental_Increase)^(CG$3-1)</f>
        <v>0</v>
      </c>
      <c r="CH61" s="135">
        <f>($A61*$D61*$E61)*(1+Rental_Increase)^(CH$3-1)</f>
        <v>0</v>
      </c>
      <c r="CI61" s="135">
        <f>($A61*$D61*$E61)*(1+Rental_Increase)^(CI$3-1)</f>
        <v>0</v>
      </c>
      <c r="CJ61" s="135">
        <f>($A61*$D61*$E61)*(1+Rental_Increase)^(CJ$3-1)</f>
        <v>0</v>
      </c>
      <c r="CK61" s="135">
        <f>($A61*$D61*$E61)*(1+Rental_Increase)^(CK$3-1)</f>
        <v>0</v>
      </c>
      <c r="CL61" s="135">
        <f>($A61*$D61*$E61)*(1+Rental_Increase)^(CL$3-1)</f>
        <v>0</v>
      </c>
      <c r="CM61" s="135">
        <f>($A61*$D61*$E61)*(1+Rental_Increase)^(CM$3-1)</f>
        <v>0</v>
      </c>
      <c r="CN61" s="135">
        <f>($A61*$D61*$E61)*(1+Rental_Increase)^(CN$3-1)</f>
        <v>0</v>
      </c>
      <c r="CO61" s="135">
        <f>($A61*$D61*$E61)*(1+Rental_Increase)^(CO$3-1)</f>
        <v>0</v>
      </c>
      <c r="CP61" s="135">
        <f>($A61*$D61*$E61)*(1+Rental_Increase)^(CP$3-1)</f>
        <v>0</v>
      </c>
      <c r="CQ61" s="135">
        <f>($A61*$D61*$E61)*(1+Rental_Increase)^(CQ$3-1)</f>
        <v>0</v>
      </c>
      <c r="CR61" s="135">
        <f>($A61*$D61*$E61)*(1+Rental_Increase)^(CR$3-1)</f>
        <v>0</v>
      </c>
      <c r="CS61" s="135">
        <f>($A61*$D61*$E61)*(1+Rental_Increase)^(CS$3-1)</f>
        <v>0</v>
      </c>
      <c r="CT61" s="135">
        <f>($A61*$D61*$E61)*(1+Rental_Increase)^(CT$3-1)</f>
        <v>0</v>
      </c>
      <c r="CU61" s="135">
        <f>($A61*$D61*$E61)*(1+Rental_Increase)^(CU$3-1)</f>
        <v>0</v>
      </c>
      <c r="CV61" s="135">
        <f>($A61*$D61*$E61)*(1+Rental_Increase)^(CV$3-1)</f>
        <v>0</v>
      </c>
      <c r="CW61" s="135">
        <f>($A61*$D61*$E61)*(1+Rental_Increase)^(CW$3-1)</f>
        <v>0</v>
      </c>
      <c r="CX61" s="135">
        <f>($A61*$D61*$E61)*(1+Rental_Increase)^(CX$3-1)</f>
        <v>0</v>
      </c>
      <c r="CY61" s="135">
        <f>($A61*$D61*$E61)*(1+Rental_Increase)^(CY$3-1)</f>
        <v>0</v>
      </c>
      <c r="CZ61" s="135">
        <f>($A61*$D61*$E61)*(1+Rental_Increase)^(CZ$3-1)</f>
        <v>0</v>
      </c>
      <c r="DA61" s="135">
        <f>($A61*$D61*$E61)*(1+Rental_Increase)^(DA$3-1)</f>
        <v>0</v>
      </c>
      <c r="DB61" s="135">
        <f>($A61*$D61*$E61)*(1+Rental_Increase)^(DB$3-1)</f>
        <v>0</v>
      </c>
      <c r="DC61" s="135">
        <f>($A61*$D61*$E61)*(1+Rental_Increase)^(DC$3-1)</f>
        <v>0</v>
      </c>
      <c r="DD61" s="135">
        <f>($A61*$D61*$E61)*(1+Rental_Increase)^(DD$3-1)</f>
        <v>0</v>
      </c>
      <c r="DE61" s="135">
        <f>($A61*$D61*$E61)*(1+Rental_Increase)^(DE$3-1)</f>
        <v>0</v>
      </c>
      <c r="DF61" s="135">
        <f>($A61*$D61*$E61)*(1+Rental_Increase)^(DF$3-1)</f>
        <v>0</v>
      </c>
      <c r="DG61" s="135">
        <f>($A61*$D61*$E61)*(1+Rental_Increase)^(DG$3-1)</f>
        <v>0</v>
      </c>
      <c r="DH61" s="135">
        <f>($A61*$D61*$E61)*(1+Rental_Increase)^(DH$3-1)</f>
        <v>0</v>
      </c>
      <c r="DI61" s="135">
        <f>($A61*$D61*$E61)*(1+Rental_Increase)^(DI$3-1)</f>
        <v>0</v>
      </c>
      <c r="DJ61" s="135">
        <f>($A61*$D61*$E61)*(1+Rental_Increase)^(DJ$3-1)</f>
        <v>0</v>
      </c>
      <c r="DK61" s="135">
        <f>($A61*$D61*$E61)*(1+Rental_Increase)^(DK$3-1)</f>
        <v>0</v>
      </c>
      <c r="DL61" s="135">
        <f>($A61*$D61*$E61)*(1+Rental_Increase)^(DL$3-1)</f>
        <v>0</v>
      </c>
      <c r="DM61" s="135">
        <f>($A61*$D61*$E61)*(1+Rental_Increase)^(DM$3-1)</f>
        <v>0</v>
      </c>
      <c r="DN61" s="135">
        <f>($A61*$D61*$E61)*(1+Rental_Increase)^(DN$3-1)</f>
        <v>0</v>
      </c>
      <c r="DO61" s="135">
        <f>($A61*$D61*$E61)*(1+Rental_Increase)^(DO$3-1)</f>
        <v>0</v>
      </c>
      <c r="DP61" s="135">
        <f>($A61*$D61*$E61)*(1+Rental_Increase)^(DP$3-1)</f>
        <v>0</v>
      </c>
      <c r="DQ61" s="135">
        <f>($A61*$D61*$E61)*(1+Rental_Increase)^(DQ$3-1)</f>
        <v>0</v>
      </c>
      <c r="DR61" s="135">
        <f>($A61*$D61*$E61)*(1+Rental_Increase)^(DR$3-1)</f>
        <v>0</v>
      </c>
      <c r="DS61" s="135">
        <f>($A61*$D61*$E61)*(1+Rental_Increase)^(DS$3-1)</f>
        <v>0</v>
      </c>
      <c r="DT61" s="135">
        <f>($A61*$D61*$E61)*(1+Rental_Increase)^(DT$3-1)</f>
        <v>0</v>
      </c>
      <c r="DU61" s="135">
        <f>($A61*$D61*$E61)*(1+Rental_Increase)^(DU$3-1)</f>
        <v>0</v>
      </c>
      <c r="DV61" s="135">
        <f>($A61*$D61*$E61)*(1+Rental_Increase)^(DV$3-1)</f>
        <v>0</v>
      </c>
      <c r="DW61" s="135">
        <f>($A61*$D61*$E61)*(1+Rental_Increase)^(DW$3-1)</f>
        <v>0</v>
      </c>
      <c r="DX61" s="135">
        <f>($A61*$D61*$E61)*(1+Rental_Increase)^(DX$3-1)</f>
        <v>0</v>
      </c>
      <c r="DY61" s="135">
        <f>($A61*$D61*$E61)*(1+Rental_Increase)^(DY$3-1)</f>
        <v>0</v>
      </c>
      <c r="DZ61" s="135">
        <f>($A61*$D61*$E61)*(1+Rental_Increase)^(DZ$3-1)</f>
        <v>0</v>
      </c>
      <c r="EA61" s="135">
        <f>($A61*$D61*$E61)*(1+Rental_Increase)^(EA$3-1)</f>
        <v>0</v>
      </c>
      <c r="EB61" s="135">
        <f>($A61*$D61*$E61)*(1+Rental_Increase)^(EB$3-1)</f>
        <v>0</v>
      </c>
      <c r="EC61" s="135">
        <f>($A61*$D61*$E61)*(1+Rental_Increase)^(EC$3-1)</f>
        <v>0</v>
      </c>
      <c r="ED61" s="135">
        <f>($A61*$D61*$E61)*(1+Rental_Increase)^(ED$3-1)</f>
        <v>0</v>
      </c>
      <c r="EE61" s="135">
        <f>($A61*$D61*$E61)*(1+Rental_Increase)^(EE$3-1)</f>
        <v>0</v>
      </c>
      <c r="EF61" s="135">
        <f>($A61*$D61*$E61)*(1+Rental_Increase)^(EF$3-1)</f>
        <v>0</v>
      </c>
      <c r="EG61" s="135">
        <f>($A61*$D61*$E61)*(1+Rental_Increase)^(EG$3-1)</f>
        <v>0</v>
      </c>
      <c r="EH61" s="135">
        <f>($A61*$D61*$E61)*(1+Rental_Increase)^(EH$3-1)</f>
        <v>0</v>
      </c>
      <c r="EI61" s="135">
        <f>($A61*$D61*$E61)*(1+Rental_Increase)^(EI$3-1)</f>
        <v>0</v>
      </c>
      <c r="EJ61" s="135">
        <f>($A61*$D61*$E61)*(1+Rental_Increase)^(EJ$3-1)</f>
        <v>0</v>
      </c>
      <c r="EK61" s="135">
        <f>($A61*$D61*$E61)*(1+Rental_Increase)^(EK$3-1)</f>
        <v>0</v>
      </c>
      <c r="EL61" s="135">
        <f>($A61*$D61*$E61)*(1+Rental_Increase)^(EL$3-1)</f>
        <v>0</v>
      </c>
      <c r="EM61" s="27"/>
    </row>
    <row r="62" spans="1:143" ht="15.75" customHeight="1" x14ac:dyDescent="0.2">
      <c r="A62" s="123">
        <v>1</v>
      </c>
      <c r="B62" s="88">
        <v>1</v>
      </c>
      <c r="C62" s="61" t="s">
        <v>167</v>
      </c>
      <c r="D62" s="124">
        <v>0</v>
      </c>
      <c r="E62" s="125">
        <v>0</v>
      </c>
      <c r="U62" s="27"/>
      <c r="W62" s="135">
        <f>($A62*$D62*$E62)*(1+Rental_Increase)^(W$3-1)</f>
        <v>0</v>
      </c>
      <c r="X62" s="135">
        <f>($A62*$D62*$E62)*(1+Rental_Increase)^(X$3-1)</f>
        <v>0</v>
      </c>
      <c r="Y62" s="135">
        <f>($A62*$D62*$E62)*(1+Rental_Increase)^(Y$3-1)</f>
        <v>0</v>
      </c>
      <c r="Z62" s="135">
        <f>($A62*$D62*$E62)*(1+Rental_Increase)^(Z$3-1)</f>
        <v>0</v>
      </c>
      <c r="AA62" s="135">
        <f>($A62*$D62*$E62)*(1+Rental_Increase)^(AA$3-1)</f>
        <v>0</v>
      </c>
      <c r="AB62" s="135">
        <f>($A62*$D62*$E62)*(1+Rental_Increase)^(AB$3-1)</f>
        <v>0</v>
      </c>
      <c r="AC62" s="135">
        <f>($A62*$D62*$E62)*(1+Rental_Increase)^(AC$3-1)</f>
        <v>0</v>
      </c>
      <c r="AD62" s="135">
        <f>($A62*$D62*$E62)*(1+Rental_Increase)^(AD$3-1)</f>
        <v>0</v>
      </c>
      <c r="AE62" s="135">
        <f>($A62*$D62*$E62)*(1+Rental_Increase)^(AE$3-1)</f>
        <v>0</v>
      </c>
      <c r="AF62" s="135">
        <f>($A62*$D62*$E62)*(1+Rental_Increase)^(AF$3-1)</f>
        <v>0</v>
      </c>
      <c r="AG62" s="135">
        <f>($A62*$D62*$E62)*(1+Rental_Increase)^(AG$3-1)</f>
        <v>0</v>
      </c>
      <c r="AH62" s="135">
        <f>($A62*$D62*$E62)*(1+Rental_Increase)^(AH$3-1)</f>
        <v>0</v>
      </c>
      <c r="AI62" s="135">
        <f>($A62*$D62*$E62)*(1+Rental_Increase)^(AI$3-1)</f>
        <v>0</v>
      </c>
      <c r="AJ62" s="135">
        <f>($A62*$D62*$E62)*(1+Rental_Increase)^(AJ$3-1)</f>
        <v>0</v>
      </c>
      <c r="AK62" s="135">
        <f>($A62*$D62*$E62)*(1+Rental_Increase)^(AK$3-1)</f>
        <v>0</v>
      </c>
      <c r="AL62" s="135">
        <f>($A62*$D62*$E62)*(1+Rental_Increase)^(AL$3-1)</f>
        <v>0</v>
      </c>
      <c r="AM62" s="135">
        <f>($A62*$D62*$E62)*(1+Rental_Increase)^(AM$3-1)</f>
        <v>0</v>
      </c>
      <c r="AN62" s="135">
        <f>($A62*$D62*$E62)*(1+Rental_Increase)^(AN$3-1)</f>
        <v>0</v>
      </c>
      <c r="AO62" s="135">
        <f>($A62*$D62*$E62)*(1+Rental_Increase)^(AO$3-1)</f>
        <v>0</v>
      </c>
      <c r="AP62" s="135">
        <f>($A62*$D62*$E62)*(1+Rental_Increase)^(AP$3-1)</f>
        <v>0</v>
      </c>
      <c r="AQ62" s="135">
        <f>($A62*$D62*$E62)*(1+Rental_Increase)^(AQ$3-1)</f>
        <v>0</v>
      </c>
      <c r="AR62" s="135">
        <f>($A62*$D62*$E62)*(1+Rental_Increase)^(AR$3-1)</f>
        <v>0</v>
      </c>
      <c r="AS62" s="135">
        <f>($A62*$D62*$E62)*(1+Rental_Increase)^(AS$3-1)</f>
        <v>0</v>
      </c>
      <c r="AT62" s="135">
        <f>($A62*$D62*$E62)*(1+Rental_Increase)^(AT$3-1)</f>
        <v>0</v>
      </c>
      <c r="AU62" s="135">
        <f>($A62*$D62*$E62)*(1+Rental_Increase)^(AU$3-1)</f>
        <v>0</v>
      </c>
      <c r="AV62" s="135">
        <f>($A62*$D62*$E62)*(1+Rental_Increase)^(AV$3-1)</f>
        <v>0</v>
      </c>
      <c r="AW62" s="135">
        <f>($A62*$D62*$E62)*(1+Rental_Increase)^(AW$3-1)</f>
        <v>0</v>
      </c>
      <c r="AX62" s="135">
        <f>($A62*$D62*$E62)*(1+Rental_Increase)^(AX$3-1)</f>
        <v>0</v>
      </c>
      <c r="AY62" s="135">
        <f>($A62*$D62*$E62)*(1+Rental_Increase)^(AY$3-1)</f>
        <v>0</v>
      </c>
      <c r="AZ62" s="135">
        <f>($A62*$D62*$E62)*(1+Rental_Increase)^(AZ$3-1)</f>
        <v>0</v>
      </c>
      <c r="BA62" s="135">
        <f>($A62*$D62*$E62)*(1+Rental_Increase)^(BA$3-1)</f>
        <v>0</v>
      </c>
      <c r="BB62" s="135">
        <f>($A62*$D62*$E62)*(1+Rental_Increase)^(BB$3-1)</f>
        <v>0</v>
      </c>
      <c r="BC62" s="135">
        <f>($A62*$D62*$E62)*(1+Rental_Increase)^(BC$3-1)</f>
        <v>0</v>
      </c>
      <c r="BD62" s="135">
        <f>($A62*$D62*$E62)*(1+Rental_Increase)^(BD$3-1)</f>
        <v>0</v>
      </c>
      <c r="BE62" s="135">
        <f>($A62*$D62*$E62)*(1+Rental_Increase)^(BE$3-1)</f>
        <v>0</v>
      </c>
      <c r="BF62" s="135">
        <f>($A62*$D62*$E62)*(1+Rental_Increase)^(BF$3-1)</f>
        <v>0</v>
      </c>
      <c r="BG62" s="135">
        <f>($A62*$D62*$E62)*(1+Rental_Increase)^(BG$3-1)</f>
        <v>0</v>
      </c>
      <c r="BH62" s="135">
        <f>($A62*$D62*$E62)*(1+Rental_Increase)^(BH$3-1)</f>
        <v>0</v>
      </c>
      <c r="BI62" s="135">
        <f>($A62*$D62*$E62)*(1+Rental_Increase)^(BI$3-1)</f>
        <v>0</v>
      </c>
      <c r="BJ62" s="135">
        <f>($A62*$D62*$E62)*(1+Rental_Increase)^(BJ$3-1)</f>
        <v>0</v>
      </c>
      <c r="BK62" s="135">
        <f>($A62*$D62*$E62)*(1+Rental_Increase)^(BK$3-1)</f>
        <v>0</v>
      </c>
      <c r="BL62" s="135">
        <f>($A62*$D62*$E62)*(1+Rental_Increase)^(BL$3-1)</f>
        <v>0</v>
      </c>
      <c r="BM62" s="135">
        <f>($A62*$D62*$E62)*(1+Rental_Increase)^(BM$3-1)</f>
        <v>0</v>
      </c>
      <c r="BN62" s="135">
        <f>($A62*$D62*$E62)*(1+Rental_Increase)^(BN$3-1)</f>
        <v>0</v>
      </c>
      <c r="BO62" s="135">
        <f>($A62*$D62*$E62)*(1+Rental_Increase)^(BO$3-1)</f>
        <v>0</v>
      </c>
      <c r="BP62" s="135">
        <f>($A62*$D62*$E62)*(1+Rental_Increase)^(BP$3-1)</f>
        <v>0</v>
      </c>
      <c r="BQ62" s="135">
        <f>($A62*$D62*$E62)*(1+Rental_Increase)^(BQ$3-1)</f>
        <v>0</v>
      </c>
      <c r="BR62" s="135">
        <f>($A62*$D62*$E62)*(1+Rental_Increase)^(BR$3-1)</f>
        <v>0</v>
      </c>
      <c r="BS62" s="135">
        <f>($A62*$D62*$E62)*(1+Rental_Increase)^(BS$3-1)</f>
        <v>0</v>
      </c>
      <c r="BT62" s="135">
        <f>($A62*$D62*$E62)*(1+Rental_Increase)^(BT$3-1)</f>
        <v>0</v>
      </c>
      <c r="BU62" s="135">
        <f>($A62*$D62*$E62)*(1+Rental_Increase)^(BU$3-1)</f>
        <v>0</v>
      </c>
      <c r="BV62" s="135">
        <f>($A62*$D62*$E62)*(1+Rental_Increase)^(BV$3-1)</f>
        <v>0</v>
      </c>
      <c r="BW62" s="135">
        <f>($A62*$D62*$E62)*(1+Rental_Increase)^(BW$3-1)</f>
        <v>0</v>
      </c>
      <c r="BX62" s="135">
        <f>($A62*$D62*$E62)*(1+Rental_Increase)^(BX$3-1)</f>
        <v>0</v>
      </c>
      <c r="BY62" s="135">
        <f>($A62*$D62*$E62)*(1+Rental_Increase)^(BY$3-1)</f>
        <v>0</v>
      </c>
      <c r="BZ62" s="135">
        <f>($A62*$D62*$E62)*(1+Rental_Increase)^(BZ$3-1)</f>
        <v>0</v>
      </c>
      <c r="CA62" s="135">
        <f>($A62*$D62*$E62)*(1+Rental_Increase)^(CA$3-1)</f>
        <v>0</v>
      </c>
      <c r="CB62" s="135">
        <f>($A62*$D62*$E62)*(1+Rental_Increase)^(CB$3-1)</f>
        <v>0</v>
      </c>
      <c r="CC62" s="135">
        <f>($A62*$D62*$E62)*(1+Rental_Increase)^(CC$3-1)</f>
        <v>0</v>
      </c>
      <c r="CD62" s="135">
        <f>($A62*$D62*$E62)*(1+Rental_Increase)^(CD$3-1)</f>
        <v>0</v>
      </c>
      <c r="CE62" s="135">
        <f>($A62*$D62*$E62)*(1+Rental_Increase)^(CE$3-1)</f>
        <v>0</v>
      </c>
      <c r="CF62" s="135">
        <f>($A62*$D62*$E62)*(1+Rental_Increase)^(CF$3-1)</f>
        <v>0</v>
      </c>
      <c r="CG62" s="135">
        <f>($A62*$D62*$E62)*(1+Rental_Increase)^(CG$3-1)</f>
        <v>0</v>
      </c>
      <c r="CH62" s="135">
        <f>($A62*$D62*$E62)*(1+Rental_Increase)^(CH$3-1)</f>
        <v>0</v>
      </c>
      <c r="CI62" s="135">
        <f>($A62*$D62*$E62)*(1+Rental_Increase)^(CI$3-1)</f>
        <v>0</v>
      </c>
      <c r="CJ62" s="135">
        <f>($A62*$D62*$E62)*(1+Rental_Increase)^(CJ$3-1)</f>
        <v>0</v>
      </c>
      <c r="CK62" s="135">
        <f>($A62*$D62*$E62)*(1+Rental_Increase)^(CK$3-1)</f>
        <v>0</v>
      </c>
      <c r="CL62" s="135">
        <f>($A62*$D62*$E62)*(1+Rental_Increase)^(CL$3-1)</f>
        <v>0</v>
      </c>
      <c r="CM62" s="135">
        <f>($A62*$D62*$E62)*(1+Rental_Increase)^(CM$3-1)</f>
        <v>0</v>
      </c>
      <c r="CN62" s="135">
        <f>($A62*$D62*$E62)*(1+Rental_Increase)^(CN$3-1)</f>
        <v>0</v>
      </c>
      <c r="CO62" s="135">
        <f>($A62*$D62*$E62)*(1+Rental_Increase)^(CO$3-1)</f>
        <v>0</v>
      </c>
      <c r="CP62" s="135">
        <f>($A62*$D62*$E62)*(1+Rental_Increase)^(CP$3-1)</f>
        <v>0</v>
      </c>
      <c r="CQ62" s="135">
        <f>($A62*$D62*$E62)*(1+Rental_Increase)^(CQ$3-1)</f>
        <v>0</v>
      </c>
      <c r="CR62" s="135">
        <f>($A62*$D62*$E62)*(1+Rental_Increase)^(CR$3-1)</f>
        <v>0</v>
      </c>
      <c r="CS62" s="135">
        <f>($A62*$D62*$E62)*(1+Rental_Increase)^(CS$3-1)</f>
        <v>0</v>
      </c>
      <c r="CT62" s="135">
        <f>($A62*$D62*$E62)*(1+Rental_Increase)^(CT$3-1)</f>
        <v>0</v>
      </c>
      <c r="CU62" s="135">
        <f>($A62*$D62*$E62)*(1+Rental_Increase)^(CU$3-1)</f>
        <v>0</v>
      </c>
      <c r="CV62" s="135">
        <f>($A62*$D62*$E62)*(1+Rental_Increase)^(CV$3-1)</f>
        <v>0</v>
      </c>
      <c r="CW62" s="135">
        <f>($A62*$D62*$E62)*(1+Rental_Increase)^(CW$3-1)</f>
        <v>0</v>
      </c>
      <c r="CX62" s="135">
        <f>($A62*$D62*$E62)*(1+Rental_Increase)^(CX$3-1)</f>
        <v>0</v>
      </c>
      <c r="CY62" s="135">
        <f>($A62*$D62*$E62)*(1+Rental_Increase)^(CY$3-1)</f>
        <v>0</v>
      </c>
      <c r="CZ62" s="135">
        <f>($A62*$D62*$E62)*(1+Rental_Increase)^(CZ$3-1)</f>
        <v>0</v>
      </c>
      <c r="DA62" s="135">
        <f>($A62*$D62*$E62)*(1+Rental_Increase)^(DA$3-1)</f>
        <v>0</v>
      </c>
      <c r="DB62" s="135">
        <f>($A62*$D62*$E62)*(1+Rental_Increase)^(DB$3-1)</f>
        <v>0</v>
      </c>
      <c r="DC62" s="135">
        <f>($A62*$D62*$E62)*(1+Rental_Increase)^(DC$3-1)</f>
        <v>0</v>
      </c>
      <c r="DD62" s="135">
        <f>($A62*$D62*$E62)*(1+Rental_Increase)^(DD$3-1)</f>
        <v>0</v>
      </c>
      <c r="DE62" s="135">
        <f>($A62*$D62*$E62)*(1+Rental_Increase)^(DE$3-1)</f>
        <v>0</v>
      </c>
      <c r="DF62" s="135">
        <f>($A62*$D62*$E62)*(1+Rental_Increase)^(DF$3-1)</f>
        <v>0</v>
      </c>
      <c r="DG62" s="135">
        <f>($A62*$D62*$E62)*(1+Rental_Increase)^(DG$3-1)</f>
        <v>0</v>
      </c>
      <c r="DH62" s="135">
        <f>($A62*$D62*$E62)*(1+Rental_Increase)^(DH$3-1)</f>
        <v>0</v>
      </c>
      <c r="DI62" s="135">
        <f>($A62*$D62*$E62)*(1+Rental_Increase)^(DI$3-1)</f>
        <v>0</v>
      </c>
      <c r="DJ62" s="135">
        <f>($A62*$D62*$E62)*(1+Rental_Increase)^(DJ$3-1)</f>
        <v>0</v>
      </c>
      <c r="DK62" s="135">
        <f>($A62*$D62*$E62)*(1+Rental_Increase)^(DK$3-1)</f>
        <v>0</v>
      </c>
      <c r="DL62" s="135">
        <f>($A62*$D62*$E62)*(1+Rental_Increase)^(DL$3-1)</f>
        <v>0</v>
      </c>
      <c r="DM62" s="135">
        <f>($A62*$D62*$E62)*(1+Rental_Increase)^(DM$3-1)</f>
        <v>0</v>
      </c>
      <c r="DN62" s="135">
        <f>($A62*$D62*$E62)*(1+Rental_Increase)^(DN$3-1)</f>
        <v>0</v>
      </c>
      <c r="DO62" s="135">
        <f>($A62*$D62*$E62)*(1+Rental_Increase)^(DO$3-1)</f>
        <v>0</v>
      </c>
      <c r="DP62" s="135">
        <f>($A62*$D62*$E62)*(1+Rental_Increase)^(DP$3-1)</f>
        <v>0</v>
      </c>
      <c r="DQ62" s="135">
        <f>($A62*$D62*$E62)*(1+Rental_Increase)^(DQ$3-1)</f>
        <v>0</v>
      </c>
      <c r="DR62" s="135">
        <f>($A62*$D62*$E62)*(1+Rental_Increase)^(DR$3-1)</f>
        <v>0</v>
      </c>
      <c r="DS62" s="135">
        <f>($A62*$D62*$E62)*(1+Rental_Increase)^(DS$3-1)</f>
        <v>0</v>
      </c>
      <c r="DT62" s="135">
        <f>($A62*$D62*$E62)*(1+Rental_Increase)^(DT$3-1)</f>
        <v>0</v>
      </c>
      <c r="DU62" s="135">
        <f>($A62*$D62*$E62)*(1+Rental_Increase)^(DU$3-1)</f>
        <v>0</v>
      </c>
      <c r="DV62" s="135">
        <f>($A62*$D62*$E62)*(1+Rental_Increase)^(DV$3-1)</f>
        <v>0</v>
      </c>
      <c r="DW62" s="135">
        <f>($A62*$D62*$E62)*(1+Rental_Increase)^(DW$3-1)</f>
        <v>0</v>
      </c>
      <c r="DX62" s="135">
        <f>($A62*$D62*$E62)*(1+Rental_Increase)^(DX$3-1)</f>
        <v>0</v>
      </c>
      <c r="DY62" s="135">
        <f>($A62*$D62*$E62)*(1+Rental_Increase)^(DY$3-1)</f>
        <v>0</v>
      </c>
      <c r="DZ62" s="135">
        <f>($A62*$D62*$E62)*(1+Rental_Increase)^(DZ$3-1)</f>
        <v>0</v>
      </c>
      <c r="EA62" s="135">
        <f>($A62*$D62*$E62)*(1+Rental_Increase)^(EA$3-1)</f>
        <v>0</v>
      </c>
      <c r="EB62" s="135">
        <f>($A62*$D62*$E62)*(1+Rental_Increase)^(EB$3-1)</f>
        <v>0</v>
      </c>
      <c r="EC62" s="135">
        <f>($A62*$D62*$E62)*(1+Rental_Increase)^(EC$3-1)</f>
        <v>0</v>
      </c>
      <c r="ED62" s="135">
        <f>($A62*$D62*$E62)*(1+Rental_Increase)^(ED$3-1)</f>
        <v>0</v>
      </c>
      <c r="EE62" s="135">
        <f>($A62*$D62*$E62)*(1+Rental_Increase)^(EE$3-1)</f>
        <v>0</v>
      </c>
      <c r="EF62" s="135">
        <f>($A62*$D62*$E62)*(1+Rental_Increase)^(EF$3-1)</f>
        <v>0</v>
      </c>
      <c r="EG62" s="135">
        <f>($A62*$D62*$E62)*(1+Rental_Increase)^(EG$3-1)</f>
        <v>0</v>
      </c>
      <c r="EH62" s="135">
        <f>($A62*$D62*$E62)*(1+Rental_Increase)^(EH$3-1)</f>
        <v>0</v>
      </c>
      <c r="EI62" s="135">
        <f>($A62*$D62*$E62)*(1+Rental_Increase)^(EI$3-1)</f>
        <v>0</v>
      </c>
      <c r="EJ62" s="135">
        <f>($A62*$D62*$E62)*(1+Rental_Increase)^(EJ$3-1)</f>
        <v>0</v>
      </c>
      <c r="EK62" s="135">
        <f>($A62*$D62*$E62)*(1+Rental_Increase)^(EK$3-1)</f>
        <v>0</v>
      </c>
      <c r="EL62" s="135">
        <f>($A62*$D62*$E62)*(1+Rental_Increase)^(EL$3-1)</f>
        <v>0</v>
      </c>
      <c r="EM62" s="27"/>
    </row>
    <row r="63" spans="1:143" ht="15.75" customHeight="1" x14ac:dyDescent="0.2">
      <c r="A63" s="123">
        <v>1</v>
      </c>
      <c r="B63" s="88">
        <v>1</v>
      </c>
      <c r="C63" s="61" t="s">
        <v>168</v>
      </c>
      <c r="D63" s="124">
        <v>0</v>
      </c>
      <c r="E63" s="125">
        <v>0</v>
      </c>
      <c r="U63" s="27"/>
      <c r="W63" s="135">
        <f>($A63*$D63*$E63)*(1+Rental_Increase)^(W$3-1)</f>
        <v>0</v>
      </c>
      <c r="X63" s="135">
        <f>($A63*$D63*$E63)*(1+Rental_Increase)^(X$3-1)</f>
        <v>0</v>
      </c>
      <c r="Y63" s="135">
        <f>($A63*$D63*$E63)*(1+Rental_Increase)^(Y$3-1)</f>
        <v>0</v>
      </c>
      <c r="Z63" s="135">
        <f>($A63*$D63*$E63)*(1+Rental_Increase)^(Z$3-1)</f>
        <v>0</v>
      </c>
      <c r="AA63" s="135">
        <f>($A63*$D63*$E63)*(1+Rental_Increase)^(AA$3-1)</f>
        <v>0</v>
      </c>
      <c r="AB63" s="135">
        <f>($A63*$D63*$E63)*(1+Rental_Increase)^(AB$3-1)</f>
        <v>0</v>
      </c>
      <c r="AC63" s="135">
        <f>($A63*$D63*$E63)*(1+Rental_Increase)^(AC$3-1)</f>
        <v>0</v>
      </c>
      <c r="AD63" s="135">
        <f>($A63*$D63*$E63)*(1+Rental_Increase)^(AD$3-1)</f>
        <v>0</v>
      </c>
      <c r="AE63" s="135">
        <f>($A63*$D63*$E63)*(1+Rental_Increase)^(AE$3-1)</f>
        <v>0</v>
      </c>
      <c r="AF63" s="135">
        <f>($A63*$D63*$E63)*(1+Rental_Increase)^(AF$3-1)</f>
        <v>0</v>
      </c>
      <c r="AG63" s="135">
        <f>($A63*$D63*$E63)*(1+Rental_Increase)^(AG$3-1)</f>
        <v>0</v>
      </c>
      <c r="AH63" s="135">
        <f>($A63*$D63*$E63)*(1+Rental_Increase)^(AH$3-1)</f>
        <v>0</v>
      </c>
      <c r="AI63" s="135">
        <f>($A63*$D63*$E63)*(1+Rental_Increase)^(AI$3-1)</f>
        <v>0</v>
      </c>
      <c r="AJ63" s="135">
        <f>($A63*$D63*$E63)*(1+Rental_Increase)^(AJ$3-1)</f>
        <v>0</v>
      </c>
      <c r="AK63" s="135">
        <f>($A63*$D63*$E63)*(1+Rental_Increase)^(AK$3-1)</f>
        <v>0</v>
      </c>
      <c r="AL63" s="135">
        <f>($A63*$D63*$E63)*(1+Rental_Increase)^(AL$3-1)</f>
        <v>0</v>
      </c>
      <c r="AM63" s="135">
        <f>($A63*$D63*$E63)*(1+Rental_Increase)^(AM$3-1)</f>
        <v>0</v>
      </c>
      <c r="AN63" s="135">
        <f>($A63*$D63*$E63)*(1+Rental_Increase)^(AN$3-1)</f>
        <v>0</v>
      </c>
      <c r="AO63" s="135">
        <f>($A63*$D63*$E63)*(1+Rental_Increase)^(AO$3-1)</f>
        <v>0</v>
      </c>
      <c r="AP63" s="135">
        <f>($A63*$D63*$E63)*(1+Rental_Increase)^(AP$3-1)</f>
        <v>0</v>
      </c>
      <c r="AQ63" s="135">
        <f>($A63*$D63*$E63)*(1+Rental_Increase)^(AQ$3-1)</f>
        <v>0</v>
      </c>
      <c r="AR63" s="135">
        <f>($A63*$D63*$E63)*(1+Rental_Increase)^(AR$3-1)</f>
        <v>0</v>
      </c>
      <c r="AS63" s="135">
        <f>($A63*$D63*$E63)*(1+Rental_Increase)^(AS$3-1)</f>
        <v>0</v>
      </c>
      <c r="AT63" s="135">
        <f>($A63*$D63*$E63)*(1+Rental_Increase)^(AT$3-1)</f>
        <v>0</v>
      </c>
      <c r="AU63" s="135">
        <f>($A63*$D63*$E63)*(1+Rental_Increase)^(AU$3-1)</f>
        <v>0</v>
      </c>
      <c r="AV63" s="135">
        <f>($A63*$D63*$E63)*(1+Rental_Increase)^(AV$3-1)</f>
        <v>0</v>
      </c>
      <c r="AW63" s="135">
        <f>($A63*$D63*$E63)*(1+Rental_Increase)^(AW$3-1)</f>
        <v>0</v>
      </c>
      <c r="AX63" s="135">
        <f>($A63*$D63*$E63)*(1+Rental_Increase)^(AX$3-1)</f>
        <v>0</v>
      </c>
      <c r="AY63" s="135">
        <f>($A63*$D63*$E63)*(1+Rental_Increase)^(AY$3-1)</f>
        <v>0</v>
      </c>
      <c r="AZ63" s="135">
        <f>($A63*$D63*$E63)*(1+Rental_Increase)^(AZ$3-1)</f>
        <v>0</v>
      </c>
      <c r="BA63" s="135">
        <f>($A63*$D63*$E63)*(1+Rental_Increase)^(BA$3-1)</f>
        <v>0</v>
      </c>
      <c r="BB63" s="135">
        <f>($A63*$D63*$E63)*(1+Rental_Increase)^(BB$3-1)</f>
        <v>0</v>
      </c>
      <c r="BC63" s="135">
        <f>($A63*$D63*$E63)*(1+Rental_Increase)^(BC$3-1)</f>
        <v>0</v>
      </c>
      <c r="BD63" s="135">
        <f>($A63*$D63*$E63)*(1+Rental_Increase)^(BD$3-1)</f>
        <v>0</v>
      </c>
      <c r="BE63" s="135">
        <f>($A63*$D63*$E63)*(1+Rental_Increase)^(BE$3-1)</f>
        <v>0</v>
      </c>
      <c r="BF63" s="135">
        <f>($A63*$D63*$E63)*(1+Rental_Increase)^(BF$3-1)</f>
        <v>0</v>
      </c>
      <c r="BG63" s="135">
        <f>($A63*$D63*$E63)*(1+Rental_Increase)^(BG$3-1)</f>
        <v>0</v>
      </c>
      <c r="BH63" s="135">
        <f>($A63*$D63*$E63)*(1+Rental_Increase)^(BH$3-1)</f>
        <v>0</v>
      </c>
      <c r="BI63" s="135">
        <f>($A63*$D63*$E63)*(1+Rental_Increase)^(BI$3-1)</f>
        <v>0</v>
      </c>
      <c r="BJ63" s="135">
        <f>($A63*$D63*$E63)*(1+Rental_Increase)^(BJ$3-1)</f>
        <v>0</v>
      </c>
      <c r="BK63" s="135">
        <f>($A63*$D63*$E63)*(1+Rental_Increase)^(BK$3-1)</f>
        <v>0</v>
      </c>
      <c r="BL63" s="135">
        <f>($A63*$D63*$E63)*(1+Rental_Increase)^(BL$3-1)</f>
        <v>0</v>
      </c>
      <c r="BM63" s="135">
        <f>($A63*$D63*$E63)*(1+Rental_Increase)^(BM$3-1)</f>
        <v>0</v>
      </c>
      <c r="BN63" s="135">
        <f>($A63*$D63*$E63)*(1+Rental_Increase)^(BN$3-1)</f>
        <v>0</v>
      </c>
      <c r="BO63" s="135">
        <f>($A63*$D63*$E63)*(1+Rental_Increase)^(BO$3-1)</f>
        <v>0</v>
      </c>
      <c r="BP63" s="135">
        <f>($A63*$D63*$E63)*(1+Rental_Increase)^(BP$3-1)</f>
        <v>0</v>
      </c>
      <c r="BQ63" s="135">
        <f>($A63*$D63*$E63)*(1+Rental_Increase)^(BQ$3-1)</f>
        <v>0</v>
      </c>
      <c r="BR63" s="135">
        <f>($A63*$D63*$E63)*(1+Rental_Increase)^(BR$3-1)</f>
        <v>0</v>
      </c>
      <c r="BS63" s="135">
        <f>($A63*$D63*$E63)*(1+Rental_Increase)^(BS$3-1)</f>
        <v>0</v>
      </c>
      <c r="BT63" s="135">
        <f>($A63*$D63*$E63)*(1+Rental_Increase)^(BT$3-1)</f>
        <v>0</v>
      </c>
      <c r="BU63" s="135">
        <f>($A63*$D63*$E63)*(1+Rental_Increase)^(BU$3-1)</f>
        <v>0</v>
      </c>
      <c r="BV63" s="135">
        <f>($A63*$D63*$E63)*(1+Rental_Increase)^(BV$3-1)</f>
        <v>0</v>
      </c>
      <c r="BW63" s="135">
        <f>($A63*$D63*$E63)*(1+Rental_Increase)^(BW$3-1)</f>
        <v>0</v>
      </c>
      <c r="BX63" s="135">
        <f>($A63*$D63*$E63)*(1+Rental_Increase)^(BX$3-1)</f>
        <v>0</v>
      </c>
      <c r="BY63" s="135">
        <f>($A63*$D63*$E63)*(1+Rental_Increase)^(BY$3-1)</f>
        <v>0</v>
      </c>
      <c r="BZ63" s="135">
        <f>($A63*$D63*$E63)*(1+Rental_Increase)^(BZ$3-1)</f>
        <v>0</v>
      </c>
      <c r="CA63" s="135">
        <f>($A63*$D63*$E63)*(1+Rental_Increase)^(CA$3-1)</f>
        <v>0</v>
      </c>
      <c r="CB63" s="135">
        <f>($A63*$D63*$E63)*(1+Rental_Increase)^(CB$3-1)</f>
        <v>0</v>
      </c>
      <c r="CC63" s="135">
        <f>($A63*$D63*$E63)*(1+Rental_Increase)^(CC$3-1)</f>
        <v>0</v>
      </c>
      <c r="CD63" s="135">
        <f>($A63*$D63*$E63)*(1+Rental_Increase)^(CD$3-1)</f>
        <v>0</v>
      </c>
      <c r="CE63" s="135">
        <f>($A63*$D63*$E63)*(1+Rental_Increase)^(CE$3-1)</f>
        <v>0</v>
      </c>
      <c r="CF63" s="135">
        <f>($A63*$D63*$E63)*(1+Rental_Increase)^(CF$3-1)</f>
        <v>0</v>
      </c>
      <c r="CG63" s="135">
        <f>($A63*$D63*$E63)*(1+Rental_Increase)^(CG$3-1)</f>
        <v>0</v>
      </c>
      <c r="CH63" s="135">
        <f>($A63*$D63*$E63)*(1+Rental_Increase)^(CH$3-1)</f>
        <v>0</v>
      </c>
      <c r="CI63" s="135">
        <f>($A63*$D63*$E63)*(1+Rental_Increase)^(CI$3-1)</f>
        <v>0</v>
      </c>
      <c r="CJ63" s="135">
        <f>($A63*$D63*$E63)*(1+Rental_Increase)^(CJ$3-1)</f>
        <v>0</v>
      </c>
      <c r="CK63" s="135">
        <f>($A63*$D63*$E63)*(1+Rental_Increase)^(CK$3-1)</f>
        <v>0</v>
      </c>
      <c r="CL63" s="135">
        <f>($A63*$D63*$E63)*(1+Rental_Increase)^(CL$3-1)</f>
        <v>0</v>
      </c>
      <c r="CM63" s="135">
        <f>($A63*$D63*$E63)*(1+Rental_Increase)^(CM$3-1)</f>
        <v>0</v>
      </c>
      <c r="CN63" s="135">
        <f>($A63*$D63*$E63)*(1+Rental_Increase)^(CN$3-1)</f>
        <v>0</v>
      </c>
      <c r="CO63" s="135">
        <f>($A63*$D63*$E63)*(1+Rental_Increase)^(CO$3-1)</f>
        <v>0</v>
      </c>
      <c r="CP63" s="135">
        <f>($A63*$D63*$E63)*(1+Rental_Increase)^(CP$3-1)</f>
        <v>0</v>
      </c>
      <c r="CQ63" s="135">
        <f>($A63*$D63*$E63)*(1+Rental_Increase)^(CQ$3-1)</f>
        <v>0</v>
      </c>
      <c r="CR63" s="135">
        <f>($A63*$D63*$E63)*(1+Rental_Increase)^(CR$3-1)</f>
        <v>0</v>
      </c>
      <c r="CS63" s="135">
        <f>($A63*$D63*$E63)*(1+Rental_Increase)^(CS$3-1)</f>
        <v>0</v>
      </c>
      <c r="CT63" s="135">
        <f>($A63*$D63*$E63)*(1+Rental_Increase)^(CT$3-1)</f>
        <v>0</v>
      </c>
      <c r="CU63" s="135">
        <f>($A63*$D63*$E63)*(1+Rental_Increase)^(CU$3-1)</f>
        <v>0</v>
      </c>
      <c r="CV63" s="135">
        <f>($A63*$D63*$E63)*(1+Rental_Increase)^(CV$3-1)</f>
        <v>0</v>
      </c>
      <c r="CW63" s="135">
        <f>($A63*$D63*$E63)*(1+Rental_Increase)^(CW$3-1)</f>
        <v>0</v>
      </c>
      <c r="CX63" s="135">
        <f>($A63*$D63*$E63)*(1+Rental_Increase)^(CX$3-1)</f>
        <v>0</v>
      </c>
      <c r="CY63" s="135">
        <f>($A63*$D63*$E63)*(1+Rental_Increase)^(CY$3-1)</f>
        <v>0</v>
      </c>
      <c r="CZ63" s="135">
        <f>($A63*$D63*$E63)*(1+Rental_Increase)^(CZ$3-1)</f>
        <v>0</v>
      </c>
      <c r="DA63" s="135">
        <f>($A63*$D63*$E63)*(1+Rental_Increase)^(DA$3-1)</f>
        <v>0</v>
      </c>
      <c r="DB63" s="135">
        <f>($A63*$D63*$E63)*(1+Rental_Increase)^(DB$3-1)</f>
        <v>0</v>
      </c>
      <c r="DC63" s="135">
        <f>($A63*$D63*$E63)*(1+Rental_Increase)^(DC$3-1)</f>
        <v>0</v>
      </c>
      <c r="DD63" s="135">
        <f>($A63*$D63*$E63)*(1+Rental_Increase)^(DD$3-1)</f>
        <v>0</v>
      </c>
      <c r="DE63" s="135">
        <f>($A63*$D63*$E63)*(1+Rental_Increase)^(DE$3-1)</f>
        <v>0</v>
      </c>
      <c r="DF63" s="135">
        <f>($A63*$D63*$E63)*(1+Rental_Increase)^(DF$3-1)</f>
        <v>0</v>
      </c>
      <c r="DG63" s="135">
        <f>($A63*$D63*$E63)*(1+Rental_Increase)^(DG$3-1)</f>
        <v>0</v>
      </c>
      <c r="DH63" s="135">
        <f>($A63*$D63*$E63)*(1+Rental_Increase)^(DH$3-1)</f>
        <v>0</v>
      </c>
      <c r="DI63" s="135">
        <f>($A63*$D63*$E63)*(1+Rental_Increase)^(DI$3-1)</f>
        <v>0</v>
      </c>
      <c r="DJ63" s="135">
        <f>($A63*$D63*$E63)*(1+Rental_Increase)^(DJ$3-1)</f>
        <v>0</v>
      </c>
      <c r="DK63" s="135">
        <f>($A63*$D63*$E63)*(1+Rental_Increase)^(DK$3-1)</f>
        <v>0</v>
      </c>
      <c r="DL63" s="135">
        <f>($A63*$D63*$E63)*(1+Rental_Increase)^(DL$3-1)</f>
        <v>0</v>
      </c>
      <c r="DM63" s="135">
        <f>($A63*$D63*$E63)*(1+Rental_Increase)^(DM$3-1)</f>
        <v>0</v>
      </c>
      <c r="DN63" s="135">
        <f>($A63*$D63*$E63)*(1+Rental_Increase)^(DN$3-1)</f>
        <v>0</v>
      </c>
      <c r="DO63" s="135">
        <f>($A63*$D63*$E63)*(1+Rental_Increase)^(DO$3-1)</f>
        <v>0</v>
      </c>
      <c r="DP63" s="135">
        <f>($A63*$D63*$E63)*(1+Rental_Increase)^(DP$3-1)</f>
        <v>0</v>
      </c>
      <c r="DQ63" s="135">
        <f>($A63*$D63*$E63)*(1+Rental_Increase)^(DQ$3-1)</f>
        <v>0</v>
      </c>
      <c r="DR63" s="135">
        <f>($A63*$D63*$E63)*(1+Rental_Increase)^(DR$3-1)</f>
        <v>0</v>
      </c>
      <c r="DS63" s="135">
        <f>($A63*$D63*$E63)*(1+Rental_Increase)^(DS$3-1)</f>
        <v>0</v>
      </c>
      <c r="DT63" s="135">
        <f>($A63*$D63*$E63)*(1+Rental_Increase)^(DT$3-1)</f>
        <v>0</v>
      </c>
      <c r="DU63" s="135">
        <f>($A63*$D63*$E63)*(1+Rental_Increase)^(DU$3-1)</f>
        <v>0</v>
      </c>
      <c r="DV63" s="135">
        <f>($A63*$D63*$E63)*(1+Rental_Increase)^(DV$3-1)</f>
        <v>0</v>
      </c>
      <c r="DW63" s="135">
        <f>($A63*$D63*$E63)*(1+Rental_Increase)^(DW$3-1)</f>
        <v>0</v>
      </c>
      <c r="DX63" s="135">
        <f>($A63*$D63*$E63)*(1+Rental_Increase)^(DX$3-1)</f>
        <v>0</v>
      </c>
      <c r="DY63" s="135">
        <f>($A63*$D63*$E63)*(1+Rental_Increase)^(DY$3-1)</f>
        <v>0</v>
      </c>
      <c r="DZ63" s="135">
        <f>($A63*$D63*$E63)*(1+Rental_Increase)^(DZ$3-1)</f>
        <v>0</v>
      </c>
      <c r="EA63" s="135">
        <f>($A63*$D63*$E63)*(1+Rental_Increase)^(EA$3-1)</f>
        <v>0</v>
      </c>
      <c r="EB63" s="135">
        <f>($A63*$D63*$E63)*(1+Rental_Increase)^(EB$3-1)</f>
        <v>0</v>
      </c>
      <c r="EC63" s="135">
        <f>($A63*$D63*$E63)*(1+Rental_Increase)^(EC$3-1)</f>
        <v>0</v>
      </c>
      <c r="ED63" s="135">
        <f>($A63*$D63*$E63)*(1+Rental_Increase)^(ED$3-1)</f>
        <v>0</v>
      </c>
      <c r="EE63" s="135">
        <f>($A63*$D63*$E63)*(1+Rental_Increase)^(EE$3-1)</f>
        <v>0</v>
      </c>
      <c r="EF63" s="135">
        <f>($A63*$D63*$E63)*(1+Rental_Increase)^(EF$3-1)</f>
        <v>0</v>
      </c>
      <c r="EG63" s="135">
        <f>($A63*$D63*$E63)*(1+Rental_Increase)^(EG$3-1)</f>
        <v>0</v>
      </c>
      <c r="EH63" s="135">
        <f>($A63*$D63*$E63)*(1+Rental_Increase)^(EH$3-1)</f>
        <v>0</v>
      </c>
      <c r="EI63" s="135">
        <f>($A63*$D63*$E63)*(1+Rental_Increase)^(EI$3-1)</f>
        <v>0</v>
      </c>
      <c r="EJ63" s="135">
        <f>($A63*$D63*$E63)*(1+Rental_Increase)^(EJ$3-1)</f>
        <v>0</v>
      </c>
      <c r="EK63" s="135">
        <f>($A63*$D63*$E63)*(1+Rental_Increase)^(EK$3-1)</f>
        <v>0</v>
      </c>
      <c r="EL63" s="135">
        <f>($A63*$D63*$E63)*(1+Rental_Increase)^(EL$3-1)</f>
        <v>0</v>
      </c>
      <c r="EM63" s="27"/>
    </row>
    <row r="64" spans="1:143" ht="15.75" customHeight="1" x14ac:dyDescent="0.2">
      <c r="A64" s="123">
        <v>1</v>
      </c>
      <c r="B64" s="88">
        <v>1</v>
      </c>
      <c r="C64" s="61" t="s">
        <v>169</v>
      </c>
      <c r="D64" s="124">
        <v>0</v>
      </c>
      <c r="E64" s="125">
        <v>0</v>
      </c>
      <c r="U64" s="27"/>
      <c r="W64" s="135">
        <f>($A64*$D64*$E64)*(1+Rental_Increase)^(W$3-1)</f>
        <v>0</v>
      </c>
      <c r="X64" s="135">
        <f>($A64*$D64*$E64)*(1+Rental_Increase)^(X$3-1)</f>
        <v>0</v>
      </c>
      <c r="Y64" s="135">
        <f>($A64*$D64*$E64)*(1+Rental_Increase)^(Y$3-1)</f>
        <v>0</v>
      </c>
      <c r="Z64" s="135">
        <f>($A64*$D64*$E64)*(1+Rental_Increase)^(Z$3-1)</f>
        <v>0</v>
      </c>
      <c r="AA64" s="135">
        <f>($A64*$D64*$E64)*(1+Rental_Increase)^(AA$3-1)</f>
        <v>0</v>
      </c>
      <c r="AB64" s="135">
        <f>($A64*$D64*$E64)*(1+Rental_Increase)^(AB$3-1)</f>
        <v>0</v>
      </c>
      <c r="AC64" s="135">
        <f>($A64*$D64*$E64)*(1+Rental_Increase)^(AC$3-1)</f>
        <v>0</v>
      </c>
      <c r="AD64" s="135">
        <f>($A64*$D64*$E64)*(1+Rental_Increase)^(AD$3-1)</f>
        <v>0</v>
      </c>
      <c r="AE64" s="135">
        <f>($A64*$D64*$E64)*(1+Rental_Increase)^(AE$3-1)</f>
        <v>0</v>
      </c>
      <c r="AF64" s="135">
        <f>($A64*$D64*$E64)*(1+Rental_Increase)^(AF$3-1)</f>
        <v>0</v>
      </c>
      <c r="AG64" s="135">
        <f>($A64*$D64*$E64)*(1+Rental_Increase)^(AG$3-1)</f>
        <v>0</v>
      </c>
      <c r="AH64" s="135">
        <f>($A64*$D64*$E64)*(1+Rental_Increase)^(AH$3-1)</f>
        <v>0</v>
      </c>
      <c r="AI64" s="135">
        <f>($A64*$D64*$E64)*(1+Rental_Increase)^(AI$3-1)</f>
        <v>0</v>
      </c>
      <c r="AJ64" s="135">
        <f>($A64*$D64*$E64)*(1+Rental_Increase)^(AJ$3-1)</f>
        <v>0</v>
      </c>
      <c r="AK64" s="135">
        <f>($A64*$D64*$E64)*(1+Rental_Increase)^(AK$3-1)</f>
        <v>0</v>
      </c>
      <c r="AL64" s="135">
        <f>($A64*$D64*$E64)*(1+Rental_Increase)^(AL$3-1)</f>
        <v>0</v>
      </c>
      <c r="AM64" s="135">
        <f>($A64*$D64*$E64)*(1+Rental_Increase)^(AM$3-1)</f>
        <v>0</v>
      </c>
      <c r="AN64" s="135">
        <f>($A64*$D64*$E64)*(1+Rental_Increase)^(AN$3-1)</f>
        <v>0</v>
      </c>
      <c r="AO64" s="135">
        <f>($A64*$D64*$E64)*(1+Rental_Increase)^(AO$3-1)</f>
        <v>0</v>
      </c>
      <c r="AP64" s="135">
        <f>($A64*$D64*$E64)*(1+Rental_Increase)^(AP$3-1)</f>
        <v>0</v>
      </c>
      <c r="AQ64" s="135">
        <f>($A64*$D64*$E64)*(1+Rental_Increase)^(AQ$3-1)</f>
        <v>0</v>
      </c>
      <c r="AR64" s="135">
        <f>($A64*$D64*$E64)*(1+Rental_Increase)^(AR$3-1)</f>
        <v>0</v>
      </c>
      <c r="AS64" s="135">
        <f>($A64*$D64*$E64)*(1+Rental_Increase)^(AS$3-1)</f>
        <v>0</v>
      </c>
      <c r="AT64" s="135">
        <f>($A64*$D64*$E64)*(1+Rental_Increase)^(AT$3-1)</f>
        <v>0</v>
      </c>
      <c r="AU64" s="135">
        <f>($A64*$D64*$E64)*(1+Rental_Increase)^(AU$3-1)</f>
        <v>0</v>
      </c>
      <c r="AV64" s="135">
        <f>($A64*$D64*$E64)*(1+Rental_Increase)^(AV$3-1)</f>
        <v>0</v>
      </c>
      <c r="AW64" s="135">
        <f>($A64*$D64*$E64)*(1+Rental_Increase)^(AW$3-1)</f>
        <v>0</v>
      </c>
      <c r="AX64" s="135">
        <f>($A64*$D64*$E64)*(1+Rental_Increase)^(AX$3-1)</f>
        <v>0</v>
      </c>
      <c r="AY64" s="135">
        <f>($A64*$D64*$E64)*(1+Rental_Increase)^(AY$3-1)</f>
        <v>0</v>
      </c>
      <c r="AZ64" s="135">
        <f>($A64*$D64*$E64)*(1+Rental_Increase)^(AZ$3-1)</f>
        <v>0</v>
      </c>
      <c r="BA64" s="135">
        <f>($A64*$D64*$E64)*(1+Rental_Increase)^(BA$3-1)</f>
        <v>0</v>
      </c>
      <c r="BB64" s="135">
        <f>($A64*$D64*$E64)*(1+Rental_Increase)^(BB$3-1)</f>
        <v>0</v>
      </c>
      <c r="BC64" s="135">
        <f>($A64*$D64*$E64)*(1+Rental_Increase)^(BC$3-1)</f>
        <v>0</v>
      </c>
      <c r="BD64" s="135">
        <f>($A64*$D64*$E64)*(1+Rental_Increase)^(BD$3-1)</f>
        <v>0</v>
      </c>
      <c r="BE64" s="135">
        <f>($A64*$D64*$E64)*(1+Rental_Increase)^(BE$3-1)</f>
        <v>0</v>
      </c>
      <c r="BF64" s="135">
        <f>($A64*$D64*$E64)*(1+Rental_Increase)^(BF$3-1)</f>
        <v>0</v>
      </c>
      <c r="BG64" s="135">
        <f>($A64*$D64*$E64)*(1+Rental_Increase)^(BG$3-1)</f>
        <v>0</v>
      </c>
      <c r="BH64" s="135">
        <f>($A64*$D64*$E64)*(1+Rental_Increase)^(BH$3-1)</f>
        <v>0</v>
      </c>
      <c r="BI64" s="135">
        <f>($A64*$D64*$E64)*(1+Rental_Increase)^(BI$3-1)</f>
        <v>0</v>
      </c>
      <c r="BJ64" s="135">
        <f>($A64*$D64*$E64)*(1+Rental_Increase)^(BJ$3-1)</f>
        <v>0</v>
      </c>
      <c r="BK64" s="135">
        <f>($A64*$D64*$E64)*(1+Rental_Increase)^(BK$3-1)</f>
        <v>0</v>
      </c>
      <c r="BL64" s="135">
        <f>($A64*$D64*$E64)*(1+Rental_Increase)^(BL$3-1)</f>
        <v>0</v>
      </c>
      <c r="BM64" s="135">
        <f>($A64*$D64*$E64)*(1+Rental_Increase)^(BM$3-1)</f>
        <v>0</v>
      </c>
      <c r="BN64" s="135">
        <f>($A64*$D64*$E64)*(1+Rental_Increase)^(BN$3-1)</f>
        <v>0</v>
      </c>
      <c r="BO64" s="135">
        <f>($A64*$D64*$E64)*(1+Rental_Increase)^(BO$3-1)</f>
        <v>0</v>
      </c>
      <c r="BP64" s="135">
        <f>($A64*$D64*$E64)*(1+Rental_Increase)^(BP$3-1)</f>
        <v>0</v>
      </c>
      <c r="BQ64" s="135">
        <f>($A64*$D64*$E64)*(1+Rental_Increase)^(BQ$3-1)</f>
        <v>0</v>
      </c>
      <c r="BR64" s="135">
        <f>($A64*$D64*$E64)*(1+Rental_Increase)^(BR$3-1)</f>
        <v>0</v>
      </c>
      <c r="BS64" s="135">
        <f>($A64*$D64*$E64)*(1+Rental_Increase)^(BS$3-1)</f>
        <v>0</v>
      </c>
      <c r="BT64" s="135">
        <f>($A64*$D64*$E64)*(1+Rental_Increase)^(BT$3-1)</f>
        <v>0</v>
      </c>
      <c r="BU64" s="135">
        <f>($A64*$D64*$E64)*(1+Rental_Increase)^(BU$3-1)</f>
        <v>0</v>
      </c>
      <c r="BV64" s="135">
        <f>($A64*$D64*$E64)*(1+Rental_Increase)^(BV$3-1)</f>
        <v>0</v>
      </c>
      <c r="BW64" s="135">
        <f>($A64*$D64*$E64)*(1+Rental_Increase)^(BW$3-1)</f>
        <v>0</v>
      </c>
      <c r="BX64" s="135">
        <f>($A64*$D64*$E64)*(1+Rental_Increase)^(BX$3-1)</f>
        <v>0</v>
      </c>
      <c r="BY64" s="135">
        <f>($A64*$D64*$E64)*(1+Rental_Increase)^(BY$3-1)</f>
        <v>0</v>
      </c>
      <c r="BZ64" s="135">
        <f>($A64*$D64*$E64)*(1+Rental_Increase)^(BZ$3-1)</f>
        <v>0</v>
      </c>
      <c r="CA64" s="135">
        <f>($A64*$D64*$E64)*(1+Rental_Increase)^(CA$3-1)</f>
        <v>0</v>
      </c>
      <c r="CB64" s="135">
        <f>($A64*$D64*$E64)*(1+Rental_Increase)^(CB$3-1)</f>
        <v>0</v>
      </c>
      <c r="CC64" s="135">
        <f>($A64*$D64*$E64)*(1+Rental_Increase)^(CC$3-1)</f>
        <v>0</v>
      </c>
      <c r="CD64" s="135">
        <f>($A64*$D64*$E64)*(1+Rental_Increase)^(CD$3-1)</f>
        <v>0</v>
      </c>
      <c r="CE64" s="135">
        <f>($A64*$D64*$E64)*(1+Rental_Increase)^(CE$3-1)</f>
        <v>0</v>
      </c>
      <c r="CF64" s="135">
        <f>($A64*$D64*$E64)*(1+Rental_Increase)^(CF$3-1)</f>
        <v>0</v>
      </c>
      <c r="CG64" s="135">
        <f>($A64*$D64*$E64)*(1+Rental_Increase)^(CG$3-1)</f>
        <v>0</v>
      </c>
      <c r="CH64" s="135">
        <f>($A64*$D64*$E64)*(1+Rental_Increase)^(CH$3-1)</f>
        <v>0</v>
      </c>
      <c r="CI64" s="135">
        <f>($A64*$D64*$E64)*(1+Rental_Increase)^(CI$3-1)</f>
        <v>0</v>
      </c>
      <c r="CJ64" s="135">
        <f>($A64*$D64*$E64)*(1+Rental_Increase)^(CJ$3-1)</f>
        <v>0</v>
      </c>
      <c r="CK64" s="135">
        <f>($A64*$D64*$E64)*(1+Rental_Increase)^(CK$3-1)</f>
        <v>0</v>
      </c>
      <c r="CL64" s="135">
        <f>($A64*$D64*$E64)*(1+Rental_Increase)^(CL$3-1)</f>
        <v>0</v>
      </c>
      <c r="CM64" s="135">
        <f>($A64*$D64*$E64)*(1+Rental_Increase)^(CM$3-1)</f>
        <v>0</v>
      </c>
      <c r="CN64" s="135">
        <f>($A64*$D64*$E64)*(1+Rental_Increase)^(CN$3-1)</f>
        <v>0</v>
      </c>
      <c r="CO64" s="135">
        <f>($A64*$D64*$E64)*(1+Rental_Increase)^(CO$3-1)</f>
        <v>0</v>
      </c>
      <c r="CP64" s="135">
        <f>($A64*$D64*$E64)*(1+Rental_Increase)^(CP$3-1)</f>
        <v>0</v>
      </c>
      <c r="CQ64" s="135">
        <f>($A64*$D64*$E64)*(1+Rental_Increase)^(CQ$3-1)</f>
        <v>0</v>
      </c>
      <c r="CR64" s="135">
        <f>($A64*$D64*$E64)*(1+Rental_Increase)^(CR$3-1)</f>
        <v>0</v>
      </c>
      <c r="CS64" s="135">
        <f>($A64*$D64*$E64)*(1+Rental_Increase)^(CS$3-1)</f>
        <v>0</v>
      </c>
      <c r="CT64" s="135">
        <f>($A64*$D64*$E64)*(1+Rental_Increase)^(CT$3-1)</f>
        <v>0</v>
      </c>
      <c r="CU64" s="135">
        <f>($A64*$D64*$E64)*(1+Rental_Increase)^(CU$3-1)</f>
        <v>0</v>
      </c>
      <c r="CV64" s="135">
        <f>($A64*$D64*$E64)*(1+Rental_Increase)^(CV$3-1)</f>
        <v>0</v>
      </c>
      <c r="CW64" s="135">
        <f>($A64*$D64*$E64)*(1+Rental_Increase)^(CW$3-1)</f>
        <v>0</v>
      </c>
      <c r="CX64" s="135">
        <f>($A64*$D64*$E64)*(1+Rental_Increase)^(CX$3-1)</f>
        <v>0</v>
      </c>
      <c r="CY64" s="135">
        <f>($A64*$D64*$E64)*(1+Rental_Increase)^(CY$3-1)</f>
        <v>0</v>
      </c>
      <c r="CZ64" s="135">
        <f>($A64*$D64*$E64)*(1+Rental_Increase)^(CZ$3-1)</f>
        <v>0</v>
      </c>
      <c r="DA64" s="135">
        <f>($A64*$D64*$E64)*(1+Rental_Increase)^(DA$3-1)</f>
        <v>0</v>
      </c>
      <c r="DB64" s="135">
        <f>($A64*$D64*$E64)*(1+Rental_Increase)^(DB$3-1)</f>
        <v>0</v>
      </c>
      <c r="DC64" s="135">
        <f>($A64*$D64*$E64)*(1+Rental_Increase)^(DC$3-1)</f>
        <v>0</v>
      </c>
      <c r="DD64" s="135">
        <f>($A64*$D64*$E64)*(1+Rental_Increase)^(DD$3-1)</f>
        <v>0</v>
      </c>
      <c r="DE64" s="135">
        <f>($A64*$D64*$E64)*(1+Rental_Increase)^(DE$3-1)</f>
        <v>0</v>
      </c>
      <c r="DF64" s="135">
        <f>($A64*$D64*$E64)*(1+Rental_Increase)^(DF$3-1)</f>
        <v>0</v>
      </c>
      <c r="DG64" s="135">
        <f>($A64*$D64*$E64)*(1+Rental_Increase)^(DG$3-1)</f>
        <v>0</v>
      </c>
      <c r="DH64" s="135">
        <f>($A64*$D64*$E64)*(1+Rental_Increase)^(DH$3-1)</f>
        <v>0</v>
      </c>
      <c r="DI64" s="135">
        <f>($A64*$D64*$E64)*(1+Rental_Increase)^(DI$3-1)</f>
        <v>0</v>
      </c>
      <c r="DJ64" s="135">
        <f>($A64*$D64*$E64)*(1+Rental_Increase)^(DJ$3-1)</f>
        <v>0</v>
      </c>
      <c r="DK64" s="135">
        <f>($A64*$D64*$E64)*(1+Rental_Increase)^(DK$3-1)</f>
        <v>0</v>
      </c>
      <c r="DL64" s="135">
        <f>($A64*$D64*$E64)*(1+Rental_Increase)^(DL$3-1)</f>
        <v>0</v>
      </c>
      <c r="DM64" s="135">
        <f>($A64*$D64*$E64)*(1+Rental_Increase)^(DM$3-1)</f>
        <v>0</v>
      </c>
      <c r="DN64" s="135">
        <f>($A64*$D64*$E64)*(1+Rental_Increase)^(DN$3-1)</f>
        <v>0</v>
      </c>
      <c r="DO64" s="135">
        <f>($A64*$D64*$E64)*(1+Rental_Increase)^(DO$3-1)</f>
        <v>0</v>
      </c>
      <c r="DP64" s="135">
        <f>($A64*$D64*$E64)*(1+Rental_Increase)^(DP$3-1)</f>
        <v>0</v>
      </c>
      <c r="DQ64" s="135">
        <f>($A64*$D64*$E64)*(1+Rental_Increase)^(DQ$3-1)</f>
        <v>0</v>
      </c>
      <c r="DR64" s="135">
        <f>($A64*$D64*$E64)*(1+Rental_Increase)^(DR$3-1)</f>
        <v>0</v>
      </c>
      <c r="DS64" s="135">
        <f>($A64*$D64*$E64)*(1+Rental_Increase)^(DS$3-1)</f>
        <v>0</v>
      </c>
      <c r="DT64" s="135">
        <f>($A64*$D64*$E64)*(1+Rental_Increase)^(DT$3-1)</f>
        <v>0</v>
      </c>
      <c r="DU64" s="135">
        <f>($A64*$D64*$E64)*(1+Rental_Increase)^(DU$3-1)</f>
        <v>0</v>
      </c>
      <c r="DV64" s="135">
        <f>($A64*$D64*$E64)*(1+Rental_Increase)^(DV$3-1)</f>
        <v>0</v>
      </c>
      <c r="DW64" s="135">
        <f>($A64*$D64*$E64)*(1+Rental_Increase)^(DW$3-1)</f>
        <v>0</v>
      </c>
      <c r="DX64" s="135">
        <f>($A64*$D64*$E64)*(1+Rental_Increase)^(DX$3-1)</f>
        <v>0</v>
      </c>
      <c r="DY64" s="135">
        <f>($A64*$D64*$E64)*(1+Rental_Increase)^(DY$3-1)</f>
        <v>0</v>
      </c>
      <c r="DZ64" s="135">
        <f>($A64*$D64*$E64)*(1+Rental_Increase)^(DZ$3-1)</f>
        <v>0</v>
      </c>
      <c r="EA64" s="135">
        <f>($A64*$D64*$E64)*(1+Rental_Increase)^(EA$3-1)</f>
        <v>0</v>
      </c>
      <c r="EB64" s="135">
        <f>($A64*$D64*$E64)*(1+Rental_Increase)^(EB$3-1)</f>
        <v>0</v>
      </c>
      <c r="EC64" s="135">
        <f>($A64*$D64*$E64)*(1+Rental_Increase)^(EC$3-1)</f>
        <v>0</v>
      </c>
      <c r="ED64" s="135">
        <f>($A64*$D64*$E64)*(1+Rental_Increase)^(ED$3-1)</f>
        <v>0</v>
      </c>
      <c r="EE64" s="135">
        <f>($A64*$D64*$E64)*(1+Rental_Increase)^(EE$3-1)</f>
        <v>0</v>
      </c>
      <c r="EF64" s="135">
        <f>($A64*$D64*$E64)*(1+Rental_Increase)^(EF$3-1)</f>
        <v>0</v>
      </c>
      <c r="EG64" s="135">
        <f>($A64*$D64*$E64)*(1+Rental_Increase)^(EG$3-1)</f>
        <v>0</v>
      </c>
      <c r="EH64" s="135">
        <f>($A64*$D64*$E64)*(1+Rental_Increase)^(EH$3-1)</f>
        <v>0</v>
      </c>
      <c r="EI64" s="135">
        <f>($A64*$D64*$E64)*(1+Rental_Increase)^(EI$3-1)</f>
        <v>0</v>
      </c>
      <c r="EJ64" s="135">
        <f>($A64*$D64*$E64)*(1+Rental_Increase)^(EJ$3-1)</f>
        <v>0</v>
      </c>
      <c r="EK64" s="135">
        <f>($A64*$D64*$E64)*(1+Rental_Increase)^(EK$3-1)</f>
        <v>0</v>
      </c>
      <c r="EL64" s="135">
        <f>($A64*$D64*$E64)*(1+Rental_Increase)^(EL$3-1)</f>
        <v>0</v>
      </c>
      <c r="EM64" s="27"/>
    </row>
    <row r="65" spans="1:143" ht="15.75" customHeight="1" x14ac:dyDescent="0.2">
      <c r="A65" s="123">
        <v>1</v>
      </c>
      <c r="B65" s="88">
        <v>1</v>
      </c>
      <c r="C65" s="61" t="s">
        <v>170</v>
      </c>
      <c r="D65" s="124">
        <v>0</v>
      </c>
      <c r="E65" s="125">
        <v>0</v>
      </c>
      <c r="U65" s="27"/>
      <c r="W65" s="135">
        <f>($A65*$D65*$E65)*(1+Rental_Increase)^(W$3-1)</f>
        <v>0</v>
      </c>
      <c r="X65" s="135">
        <f>($A65*$D65*$E65)*(1+Rental_Increase)^(X$3-1)</f>
        <v>0</v>
      </c>
      <c r="Y65" s="135">
        <f>($A65*$D65*$E65)*(1+Rental_Increase)^(Y$3-1)</f>
        <v>0</v>
      </c>
      <c r="Z65" s="135">
        <f>($A65*$D65*$E65)*(1+Rental_Increase)^(Z$3-1)</f>
        <v>0</v>
      </c>
      <c r="AA65" s="135">
        <f>($A65*$D65*$E65)*(1+Rental_Increase)^(AA$3-1)</f>
        <v>0</v>
      </c>
      <c r="AB65" s="135">
        <f>($A65*$D65*$E65)*(1+Rental_Increase)^(AB$3-1)</f>
        <v>0</v>
      </c>
      <c r="AC65" s="135">
        <f>($A65*$D65*$E65)*(1+Rental_Increase)^(AC$3-1)</f>
        <v>0</v>
      </c>
      <c r="AD65" s="135">
        <f>($A65*$D65*$E65)*(1+Rental_Increase)^(AD$3-1)</f>
        <v>0</v>
      </c>
      <c r="AE65" s="135">
        <f>($A65*$D65*$E65)*(1+Rental_Increase)^(AE$3-1)</f>
        <v>0</v>
      </c>
      <c r="AF65" s="135">
        <f>($A65*$D65*$E65)*(1+Rental_Increase)^(AF$3-1)</f>
        <v>0</v>
      </c>
      <c r="AG65" s="135">
        <f>($A65*$D65*$E65)*(1+Rental_Increase)^(AG$3-1)</f>
        <v>0</v>
      </c>
      <c r="AH65" s="135">
        <f>($A65*$D65*$E65)*(1+Rental_Increase)^(AH$3-1)</f>
        <v>0</v>
      </c>
      <c r="AI65" s="135">
        <f>($A65*$D65*$E65)*(1+Rental_Increase)^(AI$3-1)</f>
        <v>0</v>
      </c>
      <c r="AJ65" s="135">
        <f>($A65*$D65*$E65)*(1+Rental_Increase)^(AJ$3-1)</f>
        <v>0</v>
      </c>
      <c r="AK65" s="135">
        <f>($A65*$D65*$E65)*(1+Rental_Increase)^(AK$3-1)</f>
        <v>0</v>
      </c>
      <c r="AL65" s="135">
        <f>($A65*$D65*$E65)*(1+Rental_Increase)^(AL$3-1)</f>
        <v>0</v>
      </c>
      <c r="AM65" s="135">
        <f>($A65*$D65*$E65)*(1+Rental_Increase)^(AM$3-1)</f>
        <v>0</v>
      </c>
      <c r="AN65" s="135">
        <f>($A65*$D65*$E65)*(1+Rental_Increase)^(AN$3-1)</f>
        <v>0</v>
      </c>
      <c r="AO65" s="135">
        <f>($A65*$D65*$E65)*(1+Rental_Increase)^(AO$3-1)</f>
        <v>0</v>
      </c>
      <c r="AP65" s="135">
        <f>($A65*$D65*$E65)*(1+Rental_Increase)^(AP$3-1)</f>
        <v>0</v>
      </c>
      <c r="AQ65" s="135">
        <f>($A65*$D65*$E65)*(1+Rental_Increase)^(AQ$3-1)</f>
        <v>0</v>
      </c>
      <c r="AR65" s="135">
        <f>($A65*$D65*$E65)*(1+Rental_Increase)^(AR$3-1)</f>
        <v>0</v>
      </c>
      <c r="AS65" s="135">
        <f>($A65*$D65*$E65)*(1+Rental_Increase)^(AS$3-1)</f>
        <v>0</v>
      </c>
      <c r="AT65" s="135">
        <f>($A65*$D65*$E65)*(1+Rental_Increase)^(AT$3-1)</f>
        <v>0</v>
      </c>
      <c r="AU65" s="135">
        <f>($A65*$D65*$E65)*(1+Rental_Increase)^(AU$3-1)</f>
        <v>0</v>
      </c>
      <c r="AV65" s="135">
        <f>($A65*$D65*$E65)*(1+Rental_Increase)^(AV$3-1)</f>
        <v>0</v>
      </c>
      <c r="AW65" s="135">
        <f>($A65*$D65*$E65)*(1+Rental_Increase)^(AW$3-1)</f>
        <v>0</v>
      </c>
      <c r="AX65" s="135">
        <f>($A65*$D65*$E65)*(1+Rental_Increase)^(AX$3-1)</f>
        <v>0</v>
      </c>
      <c r="AY65" s="135">
        <f>($A65*$D65*$E65)*(1+Rental_Increase)^(AY$3-1)</f>
        <v>0</v>
      </c>
      <c r="AZ65" s="135">
        <f>($A65*$D65*$E65)*(1+Rental_Increase)^(AZ$3-1)</f>
        <v>0</v>
      </c>
      <c r="BA65" s="135">
        <f>($A65*$D65*$E65)*(1+Rental_Increase)^(BA$3-1)</f>
        <v>0</v>
      </c>
      <c r="BB65" s="135">
        <f>($A65*$D65*$E65)*(1+Rental_Increase)^(BB$3-1)</f>
        <v>0</v>
      </c>
      <c r="BC65" s="135">
        <f>($A65*$D65*$E65)*(1+Rental_Increase)^(BC$3-1)</f>
        <v>0</v>
      </c>
      <c r="BD65" s="135">
        <f>($A65*$D65*$E65)*(1+Rental_Increase)^(BD$3-1)</f>
        <v>0</v>
      </c>
      <c r="BE65" s="135">
        <f>($A65*$D65*$E65)*(1+Rental_Increase)^(BE$3-1)</f>
        <v>0</v>
      </c>
      <c r="BF65" s="135">
        <f>($A65*$D65*$E65)*(1+Rental_Increase)^(BF$3-1)</f>
        <v>0</v>
      </c>
      <c r="BG65" s="135">
        <f>($A65*$D65*$E65)*(1+Rental_Increase)^(BG$3-1)</f>
        <v>0</v>
      </c>
      <c r="BH65" s="135">
        <f>($A65*$D65*$E65)*(1+Rental_Increase)^(BH$3-1)</f>
        <v>0</v>
      </c>
      <c r="BI65" s="135">
        <f>($A65*$D65*$E65)*(1+Rental_Increase)^(BI$3-1)</f>
        <v>0</v>
      </c>
      <c r="BJ65" s="135">
        <f>($A65*$D65*$E65)*(1+Rental_Increase)^(BJ$3-1)</f>
        <v>0</v>
      </c>
      <c r="BK65" s="135">
        <f>($A65*$D65*$E65)*(1+Rental_Increase)^(BK$3-1)</f>
        <v>0</v>
      </c>
      <c r="BL65" s="135">
        <f>($A65*$D65*$E65)*(1+Rental_Increase)^(BL$3-1)</f>
        <v>0</v>
      </c>
      <c r="BM65" s="135">
        <f>($A65*$D65*$E65)*(1+Rental_Increase)^(BM$3-1)</f>
        <v>0</v>
      </c>
      <c r="BN65" s="135">
        <f>($A65*$D65*$E65)*(1+Rental_Increase)^(BN$3-1)</f>
        <v>0</v>
      </c>
      <c r="BO65" s="135">
        <f>($A65*$D65*$E65)*(1+Rental_Increase)^(BO$3-1)</f>
        <v>0</v>
      </c>
      <c r="BP65" s="135">
        <f>($A65*$D65*$E65)*(1+Rental_Increase)^(BP$3-1)</f>
        <v>0</v>
      </c>
      <c r="BQ65" s="135">
        <f>($A65*$D65*$E65)*(1+Rental_Increase)^(BQ$3-1)</f>
        <v>0</v>
      </c>
      <c r="BR65" s="135">
        <f>($A65*$D65*$E65)*(1+Rental_Increase)^(BR$3-1)</f>
        <v>0</v>
      </c>
      <c r="BS65" s="135">
        <f>($A65*$D65*$E65)*(1+Rental_Increase)^(BS$3-1)</f>
        <v>0</v>
      </c>
      <c r="BT65" s="135">
        <f>($A65*$D65*$E65)*(1+Rental_Increase)^(BT$3-1)</f>
        <v>0</v>
      </c>
      <c r="BU65" s="135">
        <f>($A65*$D65*$E65)*(1+Rental_Increase)^(BU$3-1)</f>
        <v>0</v>
      </c>
      <c r="BV65" s="135">
        <f>($A65*$D65*$E65)*(1+Rental_Increase)^(BV$3-1)</f>
        <v>0</v>
      </c>
      <c r="BW65" s="135">
        <f>($A65*$D65*$E65)*(1+Rental_Increase)^(BW$3-1)</f>
        <v>0</v>
      </c>
      <c r="BX65" s="135">
        <f>($A65*$D65*$E65)*(1+Rental_Increase)^(BX$3-1)</f>
        <v>0</v>
      </c>
      <c r="BY65" s="135">
        <f>($A65*$D65*$E65)*(1+Rental_Increase)^(BY$3-1)</f>
        <v>0</v>
      </c>
      <c r="BZ65" s="135">
        <f>($A65*$D65*$E65)*(1+Rental_Increase)^(BZ$3-1)</f>
        <v>0</v>
      </c>
      <c r="CA65" s="135">
        <f>($A65*$D65*$E65)*(1+Rental_Increase)^(CA$3-1)</f>
        <v>0</v>
      </c>
      <c r="CB65" s="135">
        <f>($A65*$D65*$E65)*(1+Rental_Increase)^(CB$3-1)</f>
        <v>0</v>
      </c>
      <c r="CC65" s="135">
        <f>($A65*$D65*$E65)*(1+Rental_Increase)^(CC$3-1)</f>
        <v>0</v>
      </c>
      <c r="CD65" s="135">
        <f>($A65*$D65*$E65)*(1+Rental_Increase)^(CD$3-1)</f>
        <v>0</v>
      </c>
      <c r="CE65" s="135">
        <f>($A65*$D65*$E65)*(1+Rental_Increase)^(CE$3-1)</f>
        <v>0</v>
      </c>
      <c r="CF65" s="135">
        <f>($A65*$D65*$E65)*(1+Rental_Increase)^(CF$3-1)</f>
        <v>0</v>
      </c>
      <c r="CG65" s="135">
        <f>($A65*$D65*$E65)*(1+Rental_Increase)^(CG$3-1)</f>
        <v>0</v>
      </c>
      <c r="CH65" s="135">
        <f>($A65*$D65*$E65)*(1+Rental_Increase)^(CH$3-1)</f>
        <v>0</v>
      </c>
      <c r="CI65" s="135">
        <f>($A65*$D65*$E65)*(1+Rental_Increase)^(CI$3-1)</f>
        <v>0</v>
      </c>
      <c r="CJ65" s="135">
        <f>($A65*$D65*$E65)*(1+Rental_Increase)^(CJ$3-1)</f>
        <v>0</v>
      </c>
      <c r="CK65" s="135">
        <f>($A65*$D65*$E65)*(1+Rental_Increase)^(CK$3-1)</f>
        <v>0</v>
      </c>
      <c r="CL65" s="135">
        <f>($A65*$D65*$E65)*(1+Rental_Increase)^(CL$3-1)</f>
        <v>0</v>
      </c>
      <c r="CM65" s="135">
        <f>($A65*$D65*$E65)*(1+Rental_Increase)^(CM$3-1)</f>
        <v>0</v>
      </c>
      <c r="CN65" s="135">
        <f>($A65*$D65*$E65)*(1+Rental_Increase)^(CN$3-1)</f>
        <v>0</v>
      </c>
      <c r="CO65" s="135">
        <f>($A65*$D65*$E65)*(1+Rental_Increase)^(CO$3-1)</f>
        <v>0</v>
      </c>
      <c r="CP65" s="135">
        <f>($A65*$D65*$E65)*(1+Rental_Increase)^(CP$3-1)</f>
        <v>0</v>
      </c>
      <c r="CQ65" s="135">
        <f>($A65*$D65*$E65)*(1+Rental_Increase)^(CQ$3-1)</f>
        <v>0</v>
      </c>
      <c r="CR65" s="135">
        <f>($A65*$D65*$E65)*(1+Rental_Increase)^(CR$3-1)</f>
        <v>0</v>
      </c>
      <c r="CS65" s="135">
        <f>($A65*$D65*$E65)*(1+Rental_Increase)^(CS$3-1)</f>
        <v>0</v>
      </c>
      <c r="CT65" s="135">
        <f>($A65*$D65*$E65)*(1+Rental_Increase)^(CT$3-1)</f>
        <v>0</v>
      </c>
      <c r="CU65" s="135">
        <f>($A65*$D65*$E65)*(1+Rental_Increase)^(CU$3-1)</f>
        <v>0</v>
      </c>
      <c r="CV65" s="135">
        <f>($A65*$D65*$E65)*(1+Rental_Increase)^(CV$3-1)</f>
        <v>0</v>
      </c>
      <c r="CW65" s="135">
        <f>($A65*$D65*$E65)*(1+Rental_Increase)^(CW$3-1)</f>
        <v>0</v>
      </c>
      <c r="CX65" s="135">
        <f>($A65*$D65*$E65)*(1+Rental_Increase)^(CX$3-1)</f>
        <v>0</v>
      </c>
      <c r="CY65" s="135">
        <f>($A65*$D65*$E65)*(1+Rental_Increase)^(CY$3-1)</f>
        <v>0</v>
      </c>
      <c r="CZ65" s="135">
        <f>($A65*$D65*$E65)*(1+Rental_Increase)^(CZ$3-1)</f>
        <v>0</v>
      </c>
      <c r="DA65" s="135">
        <f>($A65*$D65*$E65)*(1+Rental_Increase)^(DA$3-1)</f>
        <v>0</v>
      </c>
      <c r="DB65" s="135">
        <f>($A65*$D65*$E65)*(1+Rental_Increase)^(DB$3-1)</f>
        <v>0</v>
      </c>
      <c r="DC65" s="135">
        <f>($A65*$D65*$E65)*(1+Rental_Increase)^(DC$3-1)</f>
        <v>0</v>
      </c>
      <c r="DD65" s="135">
        <f>($A65*$D65*$E65)*(1+Rental_Increase)^(DD$3-1)</f>
        <v>0</v>
      </c>
      <c r="DE65" s="135">
        <f>($A65*$D65*$E65)*(1+Rental_Increase)^(DE$3-1)</f>
        <v>0</v>
      </c>
      <c r="DF65" s="135">
        <f>($A65*$D65*$E65)*(1+Rental_Increase)^(DF$3-1)</f>
        <v>0</v>
      </c>
      <c r="DG65" s="135">
        <f>($A65*$D65*$E65)*(1+Rental_Increase)^(DG$3-1)</f>
        <v>0</v>
      </c>
      <c r="DH65" s="135">
        <f>($A65*$D65*$E65)*(1+Rental_Increase)^(DH$3-1)</f>
        <v>0</v>
      </c>
      <c r="DI65" s="135">
        <f>($A65*$D65*$E65)*(1+Rental_Increase)^(DI$3-1)</f>
        <v>0</v>
      </c>
      <c r="DJ65" s="135">
        <f>($A65*$D65*$E65)*(1+Rental_Increase)^(DJ$3-1)</f>
        <v>0</v>
      </c>
      <c r="DK65" s="135">
        <f>($A65*$D65*$E65)*(1+Rental_Increase)^(DK$3-1)</f>
        <v>0</v>
      </c>
      <c r="DL65" s="135">
        <f>($A65*$D65*$E65)*(1+Rental_Increase)^(DL$3-1)</f>
        <v>0</v>
      </c>
      <c r="DM65" s="135">
        <f>($A65*$D65*$E65)*(1+Rental_Increase)^(DM$3-1)</f>
        <v>0</v>
      </c>
      <c r="DN65" s="135">
        <f>($A65*$D65*$E65)*(1+Rental_Increase)^(DN$3-1)</f>
        <v>0</v>
      </c>
      <c r="DO65" s="135">
        <f>($A65*$D65*$E65)*(1+Rental_Increase)^(DO$3-1)</f>
        <v>0</v>
      </c>
      <c r="DP65" s="135">
        <f>($A65*$D65*$E65)*(1+Rental_Increase)^(DP$3-1)</f>
        <v>0</v>
      </c>
      <c r="DQ65" s="135">
        <f>($A65*$D65*$E65)*(1+Rental_Increase)^(DQ$3-1)</f>
        <v>0</v>
      </c>
      <c r="DR65" s="135">
        <f>($A65*$D65*$E65)*(1+Rental_Increase)^(DR$3-1)</f>
        <v>0</v>
      </c>
      <c r="DS65" s="135">
        <f>($A65*$D65*$E65)*(1+Rental_Increase)^(DS$3-1)</f>
        <v>0</v>
      </c>
      <c r="DT65" s="135">
        <f>($A65*$D65*$E65)*(1+Rental_Increase)^(DT$3-1)</f>
        <v>0</v>
      </c>
      <c r="DU65" s="135">
        <f>($A65*$D65*$E65)*(1+Rental_Increase)^(DU$3-1)</f>
        <v>0</v>
      </c>
      <c r="DV65" s="135">
        <f>($A65*$D65*$E65)*(1+Rental_Increase)^(DV$3-1)</f>
        <v>0</v>
      </c>
      <c r="DW65" s="135">
        <f>($A65*$D65*$E65)*(1+Rental_Increase)^(DW$3-1)</f>
        <v>0</v>
      </c>
      <c r="DX65" s="135">
        <f>($A65*$D65*$E65)*(1+Rental_Increase)^(DX$3-1)</f>
        <v>0</v>
      </c>
      <c r="DY65" s="135">
        <f>($A65*$D65*$E65)*(1+Rental_Increase)^(DY$3-1)</f>
        <v>0</v>
      </c>
      <c r="DZ65" s="135">
        <f>($A65*$D65*$E65)*(1+Rental_Increase)^(DZ$3-1)</f>
        <v>0</v>
      </c>
      <c r="EA65" s="135">
        <f>($A65*$D65*$E65)*(1+Rental_Increase)^(EA$3-1)</f>
        <v>0</v>
      </c>
      <c r="EB65" s="135">
        <f>($A65*$D65*$E65)*(1+Rental_Increase)^(EB$3-1)</f>
        <v>0</v>
      </c>
      <c r="EC65" s="135">
        <f>($A65*$D65*$E65)*(1+Rental_Increase)^(EC$3-1)</f>
        <v>0</v>
      </c>
      <c r="ED65" s="135">
        <f>($A65*$D65*$E65)*(1+Rental_Increase)^(ED$3-1)</f>
        <v>0</v>
      </c>
      <c r="EE65" s="135">
        <f>($A65*$D65*$E65)*(1+Rental_Increase)^(EE$3-1)</f>
        <v>0</v>
      </c>
      <c r="EF65" s="135">
        <f>($A65*$D65*$E65)*(1+Rental_Increase)^(EF$3-1)</f>
        <v>0</v>
      </c>
      <c r="EG65" s="135">
        <f>($A65*$D65*$E65)*(1+Rental_Increase)^(EG$3-1)</f>
        <v>0</v>
      </c>
      <c r="EH65" s="135">
        <f>($A65*$D65*$E65)*(1+Rental_Increase)^(EH$3-1)</f>
        <v>0</v>
      </c>
      <c r="EI65" s="135">
        <f>($A65*$D65*$E65)*(1+Rental_Increase)^(EI$3-1)</f>
        <v>0</v>
      </c>
      <c r="EJ65" s="135">
        <f>($A65*$D65*$E65)*(1+Rental_Increase)^(EJ$3-1)</f>
        <v>0</v>
      </c>
      <c r="EK65" s="135">
        <f>($A65*$D65*$E65)*(1+Rental_Increase)^(EK$3-1)</f>
        <v>0</v>
      </c>
      <c r="EL65" s="135">
        <f>($A65*$D65*$E65)*(1+Rental_Increase)^(EL$3-1)</f>
        <v>0</v>
      </c>
      <c r="EM65" s="27"/>
    </row>
    <row r="66" spans="1:143" ht="15.75" customHeight="1" thickBot="1" x14ac:dyDescent="0.25">
      <c r="A66" s="129"/>
      <c r="B66" s="130"/>
      <c r="C66" s="131"/>
      <c r="D66" s="132"/>
      <c r="E66" s="140"/>
      <c r="F66" s="131"/>
      <c r="G66" s="131"/>
      <c r="H66" s="131"/>
      <c r="I66" s="131"/>
      <c r="J66" s="131"/>
      <c r="K66" s="131"/>
      <c r="L66" s="131"/>
      <c r="M66" s="131"/>
      <c r="N66" s="131"/>
      <c r="O66" s="131"/>
      <c r="P66" s="131"/>
      <c r="Q66" s="131"/>
      <c r="R66" s="131"/>
      <c r="S66" s="131"/>
      <c r="T66" s="131"/>
      <c r="U66" s="131"/>
      <c r="V66" s="131"/>
      <c r="W66" s="141">
        <f>($A66*$D66*$E66)*(1+Rental_Increase)^(W$3-1)</f>
        <v>0</v>
      </c>
      <c r="X66" s="141">
        <f>($A66*$D66*$E66)*(1+Rental_Increase)^(X$3-1)</f>
        <v>0</v>
      </c>
      <c r="Y66" s="141">
        <f>($A66*$D66*$E66)*(1+Rental_Increase)^(Y$3-1)</f>
        <v>0</v>
      </c>
      <c r="Z66" s="141">
        <f>($A66*$D66*$E66)*(1+Rental_Increase)^(Z$3-1)</f>
        <v>0</v>
      </c>
      <c r="AA66" s="141">
        <f>($A66*$D66*$E66)*(1+Rental_Increase)^(AA$3-1)</f>
        <v>0</v>
      </c>
      <c r="AB66" s="141">
        <f>($A66*$D66*$E66)*(1+Rental_Increase)^(AB$3-1)</f>
        <v>0</v>
      </c>
      <c r="AC66" s="141">
        <f>($A66*$D66*$E66)*(1+Rental_Increase)^(AC$3-1)</f>
        <v>0</v>
      </c>
      <c r="AD66" s="141">
        <f>($A66*$D66*$E66)*(1+Rental_Increase)^(AD$3-1)</f>
        <v>0</v>
      </c>
      <c r="AE66" s="141">
        <f>($A66*$D66*$E66)*(1+Rental_Increase)^(AE$3-1)</f>
        <v>0</v>
      </c>
      <c r="AF66" s="141">
        <f>($A66*$D66*$E66)*(1+Rental_Increase)^(AF$3-1)</f>
        <v>0</v>
      </c>
      <c r="AG66" s="141">
        <f>($A66*$D66*$E66)*(1+Rental_Increase)^(AG$3-1)</f>
        <v>0</v>
      </c>
      <c r="AH66" s="141">
        <f>($A66*$D66*$E66)*(1+Rental_Increase)^(AH$3-1)</f>
        <v>0</v>
      </c>
      <c r="AI66" s="141">
        <f>($A66*$D66*$E66)*(1+Rental_Increase)^(AI$3-1)</f>
        <v>0</v>
      </c>
      <c r="AJ66" s="141">
        <f>($A66*$D66*$E66)*(1+Rental_Increase)^(AJ$3-1)</f>
        <v>0</v>
      </c>
      <c r="AK66" s="141">
        <f>($A66*$D66*$E66)*(1+Rental_Increase)^(AK$3-1)</f>
        <v>0</v>
      </c>
      <c r="AL66" s="141">
        <f>($A66*$D66*$E66)*(1+Rental_Increase)^(AL$3-1)</f>
        <v>0</v>
      </c>
      <c r="AM66" s="141">
        <f>($A66*$D66*$E66)*(1+Rental_Increase)^(AM$3-1)</f>
        <v>0</v>
      </c>
      <c r="AN66" s="141">
        <f>($A66*$D66*$E66)*(1+Rental_Increase)^(AN$3-1)</f>
        <v>0</v>
      </c>
      <c r="AO66" s="141">
        <f>($A66*$D66*$E66)*(1+Rental_Increase)^(AO$3-1)</f>
        <v>0</v>
      </c>
      <c r="AP66" s="141">
        <f>($A66*$D66*$E66)*(1+Rental_Increase)^(AP$3-1)</f>
        <v>0</v>
      </c>
      <c r="AQ66" s="141">
        <f>($A66*$D66*$E66)*(1+Rental_Increase)^(AQ$3-1)</f>
        <v>0</v>
      </c>
      <c r="AR66" s="141">
        <f>($A66*$D66*$E66)*(1+Rental_Increase)^(AR$3-1)</f>
        <v>0</v>
      </c>
      <c r="AS66" s="141">
        <f>($A66*$D66*$E66)*(1+Rental_Increase)^(AS$3-1)</f>
        <v>0</v>
      </c>
      <c r="AT66" s="141">
        <f>($A66*$D66*$E66)*(1+Rental_Increase)^(AT$3-1)</f>
        <v>0</v>
      </c>
      <c r="AU66" s="141">
        <f>($A66*$D66*$E66)*(1+Rental_Increase)^(AU$3-1)</f>
        <v>0</v>
      </c>
      <c r="AV66" s="141">
        <f>($A66*$D66*$E66)*(1+Rental_Increase)^(AV$3-1)</f>
        <v>0</v>
      </c>
      <c r="AW66" s="141">
        <f>($A66*$D66*$E66)*(1+Rental_Increase)^(AW$3-1)</f>
        <v>0</v>
      </c>
      <c r="AX66" s="141">
        <f>($A66*$D66*$E66)*(1+Rental_Increase)^(AX$3-1)</f>
        <v>0</v>
      </c>
      <c r="AY66" s="141">
        <f>($A66*$D66*$E66)*(1+Rental_Increase)^(AY$3-1)</f>
        <v>0</v>
      </c>
      <c r="AZ66" s="141">
        <f>($A66*$D66*$E66)*(1+Rental_Increase)^(AZ$3-1)</f>
        <v>0</v>
      </c>
      <c r="BA66" s="141">
        <f>($A66*$D66*$E66)*(1+Rental_Increase)^(BA$3-1)</f>
        <v>0</v>
      </c>
      <c r="BB66" s="141">
        <f>($A66*$D66*$E66)*(1+Rental_Increase)^(BB$3-1)</f>
        <v>0</v>
      </c>
      <c r="BC66" s="141">
        <f>($A66*$D66*$E66)*(1+Rental_Increase)^(BC$3-1)</f>
        <v>0</v>
      </c>
      <c r="BD66" s="141">
        <f>($A66*$D66*$E66)*(1+Rental_Increase)^(BD$3-1)</f>
        <v>0</v>
      </c>
      <c r="BE66" s="141">
        <f>($A66*$D66*$E66)*(1+Rental_Increase)^(BE$3-1)</f>
        <v>0</v>
      </c>
      <c r="BF66" s="141">
        <f>($A66*$D66*$E66)*(1+Rental_Increase)^(BF$3-1)</f>
        <v>0</v>
      </c>
      <c r="BG66" s="141">
        <f>($A66*$D66*$E66)*(1+Rental_Increase)^(BG$3-1)</f>
        <v>0</v>
      </c>
      <c r="BH66" s="141">
        <f>($A66*$D66*$E66)*(1+Rental_Increase)^(BH$3-1)</f>
        <v>0</v>
      </c>
      <c r="BI66" s="141">
        <f>($A66*$D66*$E66)*(1+Rental_Increase)^(BI$3-1)</f>
        <v>0</v>
      </c>
      <c r="BJ66" s="141">
        <f>($A66*$D66*$E66)*(1+Rental_Increase)^(BJ$3-1)</f>
        <v>0</v>
      </c>
      <c r="BK66" s="141">
        <f>($A66*$D66*$E66)*(1+Rental_Increase)^(BK$3-1)</f>
        <v>0</v>
      </c>
      <c r="BL66" s="141">
        <f>($A66*$D66*$E66)*(1+Rental_Increase)^(BL$3-1)</f>
        <v>0</v>
      </c>
      <c r="BM66" s="141">
        <f>($A66*$D66*$E66)*(1+Rental_Increase)^(BM$3-1)</f>
        <v>0</v>
      </c>
      <c r="BN66" s="141">
        <f>($A66*$D66*$E66)*(1+Rental_Increase)^(BN$3-1)</f>
        <v>0</v>
      </c>
      <c r="BO66" s="141">
        <f>($A66*$D66*$E66)*(1+Rental_Increase)^(BO$3-1)</f>
        <v>0</v>
      </c>
      <c r="BP66" s="141">
        <f>($A66*$D66*$E66)*(1+Rental_Increase)^(BP$3-1)</f>
        <v>0</v>
      </c>
      <c r="BQ66" s="141">
        <f>($A66*$D66*$E66)*(1+Rental_Increase)^(BQ$3-1)</f>
        <v>0</v>
      </c>
      <c r="BR66" s="141">
        <f>($A66*$D66*$E66)*(1+Rental_Increase)^(BR$3-1)</f>
        <v>0</v>
      </c>
      <c r="BS66" s="141">
        <f>($A66*$D66*$E66)*(1+Rental_Increase)^(BS$3-1)</f>
        <v>0</v>
      </c>
      <c r="BT66" s="141">
        <f>($A66*$D66*$E66)*(1+Rental_Increase)^(BT$3-1)</f>
        <v>0</v>
      </c>
      <c r="BU66" s="141">
        <f>($A66*$D66*$E66)*(1+Rental_Increase)^(BU$3-1)</f>
        <v>0</v>
      </c>
      <c r="BV66" s="141">
        <f>($A66*$D66*$E66)*(1+Rental_Increase)^(BV$3-1)</f>
        <v>0</v>
      </c>
      <c r="BW66" s="141">
        <f>($A66*$D66*$E66)*(1+Rental_Increase)^(BW$3-1)</f>
        <v>0</v>
      </c>
      <c r="BX66" s="141">
        <f>($A66*$D66*$E66)*(1+Rental_Increase)^(BX$3-1)</f>
        <v>0</v>
      </c>
      <c r="BY66" s="141">
        <f>($A66*$D66*$E66)*(1+Rental_Increase)^(BY$3-1)</f>
        <v>0</v>
      </c>
      <c r="BZ66" s="141">
        <f>($A66*$D66*$E66)*(1+Rental_Increase)^(BZ$3-1)</f>
        <v>0</v>
      </c>
      <c r="CA66" s="141">
        <f>($A66*$D66*$E66)*(1+Rental_Increase)^(CA$3-1)</f>
        <v>0</v>
      </c>
      <c r="CB66" s="141">
        <f>($A66*$D66*$E66)*(1+Rental_Increase)^(CB$3-1)</f>
        <v>0</v>
      </c>
      <c r="CC66" s="141">
        <f>($A66*$D66*$E66)*(1+Rental_Increase)^(CC$3-1)</f>
        <v>0</v>
      </c>
      <c r="CD66" s="141">
        <f>($A66*$D66*$E66)*(1+Rental_Increase)^(CD$3-1)</f>
        <v>0</v>
      </c>
      <c r="CE66" s="141">
        <f>($A66*$D66*$E66)*(1+Rental_Increase)^(CE$3-1)</f>
        <v>0</v>
      </c>
      <c r="CF66" s="141">
        <f>($A66*$D66*$E66)*(1+Rental_Increase)^(CF$3-1)</f>
        <v>0</v>
      </c>
      <c r="CG66" s="141">
        <f>($A66*$D66*$E66)*(1+Rental_Increase)^(CG$3-1)</f>
        <v>0</v>
      </c>
      <c r="CH66" s="141">
        <f>($A66*$D66*$E66)*(1+Rental_Increase)^(CH$3-1)</f>
        <v>0</v>
      </c>
      <c r="CI66" s="141">
        <f>($A66*$D66*$E66)*(1+Rental_Increase)^(CI$3-1)</f>
        <v>0</v>
      </c>
      <c r="CJ66" s="141">
        <f>($A66*$D66*$E66)*(1+Rental_Increase)^(CJ$3-1)</f>
        <v>0</v>
      </c>
      <c r="CK66" s="141">
        <f>($A66*$D66*$E66)*(1+Rental_Increase)^(CK$3-1)</f>
        <v>0</v>
      </c>
      <c r="CL66" s="141">
        <f>($A66*$D66*$E66)*(1+Rental_Increase)^(CL$3-1)</f>
        <v>0</v>
      </c>
      <c r="CM66" s="141">
        <f>($A66*$D66*$E66)*(1+Rental_Increase)^(CM$3-1)</f>
        <v>0</v>
      </c>
      <c r="CN66" s="141">
        <f>($A66*$D66*$E66)*(1+Rental_Increase)^(CN$3-1)</f>
        <v>0</v>
      </c>
      <c r="CO66" s="141">
        <f>($A66*$D66*$E66)*(1+Rental_Increase)^(CO$3-1)</f>
        <v>0</v>
      </c>
      <c r="CP66" s="141">
        <f>($A66*$D66*$E66)*(1+Rental_Increase)^(CP$3-1)</f>
        <v>0</v>
      </c>
      <c r="CQ66" s="141">
        <f>($A66*$D66*$E66)*(1+Rental_Increase)^(CQ$3-1)</f>
        <v>0</v>
      </c>
      <c r="CR66" s="141">
        <f>($A66*$D66*$E66)*(1+Rental_Increase)^(CR$3-1)</f>
        <v>0</v>
      </c>
      <c r="CS66" s="141">
        <f>($A66*$D66*$E66)*(1+Rental_Increase)^(CS$3-1)</f>
        <v>0</v>
      </c>
      <c r="CT66" s="141">
        <f>($A66*$D66*$E66)*(1+Rental_Increase)^(CT$3-1)</f>
        <v>0</v>
      </c>
      <c r="CU66" s="141">
        <f>($A66*$D66*$E66)*(1+Rental_Increase)^(CU$3-1)</f>
        <v>0</v>
      </c>
      <c r="CV66" s="141">
        <f>($A66*$D66*$E66)*(1+Rental_Increase)^(CV$3-1)</f>
        <v>0</v>
      </c>
      <c r="CW66" s="141">
        <f>($A66*$D66*$E66)*(1+Rental_Increase)^(CW$3-1)</f>
        <v>0</v>
      </c>
      <c r="CX66" s="141">
        <f>($A66*$D66*$E66)*(1+Rental_Increase)^(CX$3-1)</f>
        <v>0</v>
      </c>
      <c r="CY66" s="141">
        <f>($A66*$D66*$E66)*(1+Rental_Increase)^(CY$3-1)</f>
        <v>0</v>
      </c>
      <c r="CZ66" s="141">
        <f>($A66*$D66*$E66)*(1+Rental_Increase)^(CZ$3-1)</f>
        <v>0</v>
      </c>
      <c r="DA66" s="141">
        <f>($A66*$D66*$E66)*(1+Rental_Increase)^(DA$3-1)</f>
        <v>0</v>
      </c>
      <c r="DB66" s="141">
        <f>($A66*$D66*$E66)*(1+Rental_Increase)^(DB$3-1)</f>
        <v>0</v>
      </c>
      <c r="DC66" s="141">
        <f>($A66*$D66*$E66)*(1+Rental_Increase)^(DC$3-1)</f>
        <v>0</v>
      </c>
      <c r="DD66" s="141">
        <f>($A66*$D66*$E66)*(1+Rental_Increase)^(DD$3-1)</f>
        <v>0</v>
      </c>
      <c r="DE66" s="141">
        <f>($A66*$D66*$E66)*(1+Rental_Increase)^(DE$3-1)</f>
        <v>0</v>
      </c>
      <c r="DF66" s="141">
        <f>($A66*$D66*$E66)*(1+Rental_Increase)^(DF$3-1)</f>
        <v>0</v>
      </c>
      <c r="DG66" s="141">
        <f>($A66*$D66*$E66)*(1+Rental_Increase)^(DG$3-1)</f>
        <v>0</v>
      </c>
      <c r="DH66" s="141">
        <f>($A66*$D66*$E66)*(1+Rental_Increase)^(DH$3-1)</f>
        <v>0</v>
      </c>
      <c r="DI66" s="141">
        <f>($A66*$D66*$E66)*(1+Rental_Increase)^(DI$3-1)</f>
        <v>0</v>
      </c>
      <c r="DJ66" s="141">
        <f>($A66*$D66*$E66)*(1+Rental_Increase)^(DJ$3-1)</f>
        <v>0</v>
      </c>
      <c r="DK66" s="141">
        <f>($A66*$D66*$E66)*(1+Rental_Increase)^(DK$3-1)</f>
        <v>0</v>
      </c>
      <c r="DL66" s="141">
        <f>($A66*$D66*$E66)*(1+Rental_Increase)^(DL$3-1)</f>
        <v>0</v>
      </c>
      <c r="DM66" s="141">
        <f>($A66*$D66*$E66)*(1+Rental_Increase)^(DM$3-1)</f>
        <v>0</v>
      </c>
      <c r="DN66" s="141">
        <f>($A66*$D66*$E66)*(1+Rental_Increase)^(DN$3-1)</f>
        <v>0</v>
      </c>
      <c r="DO66" s="141">
        <f>($A66*$D66*$E66)*(1+Rental_Increase)^(DO$3-1)</f>
        <v>0</v>
      </c>
      <c r="DP66" s="141">
        <f>($A66*$D66*$E66)*(1+Rental_Increase)^(DP$3-1)</f>
        <v>0</v>
      </c>
      <c r="DQ66" s="141">
        <f>($A66*$D66*$E66)*(1+Rental_Increase)^(DQ$3-1)</f>
        <v>0</v>
      </c>
      <c r="DR66" s="141">
        <f>($A66*$D66*$E66)*(1+Rental_Increase)^(DR$3-1)</f>
        <v>0</v>
      </c>
      <c r="DS66" s="141">
        <f>($A66*$D66*$E66)*(1+Rental_Increase)^(DS$3-1)</f>
        <v>0</v>
      </c>
      <c r="DT66" s="141">
        <f>($A66*$D66*$E66)*(1+Rental_Increase)^(DT$3-1)</f>
        <v>0</v>
      </c>
      <c r="DU66" s="141">
        <f>($A66*$D66*$E66)*(1+Rental_Increase)^(DU$3-1)</f>
        <v>0</v>
      </c>
      <c r="DV66" s="141">
        <f>($A66*$D66*$E66)*(1+Rental_Increase)^(DV$3-1)</f>
        <v>0</v>
      </c>
      <c r="DW66" s="141">
        <f>($A66*$D66*$E66)*(1+Rental_Increase)^(DW$3-1)</f>
        <v>0</v>
      </c>
      <c r="DX66" s="141">
        <f>($A66*$D66*$E66)*(1+Rental_Increase)^(DX$3-1)</f>
        <v>0</v>
      </c>
      <c r="DY66" s="141">
        <f>($A66*$D66*$E66)*(1+Rental_Increase)^(DY$3-1)</f>
        <v>0</v>
      </c>
      <c r="DZ66" s="141">
        <f>($A66*$D66*$E66)*(1+Rental_Increase)^(DZ$3-1)</f>
        <v>0</v>
      </c>
      <c r="EA66" s="141">
        <f>($A66*$D66*$E66)*(1+Rental_Increase)^(EA$3-1)</f>
        <v>0</v>
      </c>
      <c r="EB66" s="141">
        <f>($A66*$D66*$E66)*(1+Rental_Increase)^(EB$3-1)</f>
        <v>0</v>
      </c>
      <c r="EC66" s="141">
        <f>($A66*$D66*$E66)*(1+Rental_Increase)^(EC$3-1)</f>
        <v>0</v>
      </c>
      <c r="ED66" s="141">
        <f>($A66*$D66*$E66)*(1+Rental_Increase)^(ED$3-1)</f>
        <v>0</v>
      </c>
      <c r="EE66" s="141">
        <f>($A66*$D66*$E66)*(1+Rental_Increase)^(EE$3-1)</f>
        <v>0</v>
      </c>
      <c r="EF66" s="141">
        <f>($A66*$D66*$E66)*(1+Rental_Increase)^(EF$3-1)</f>
        <v>0</v>
      </c>
      <c r="EG66" s="141">
        <f>($A66*$D66*$E66)*(1+Rental_Increase)^(EG$3-1)</f>
        <v>0</v>
      </c>
      <c r="EH66" s="141">
        <f>($A66*$D66*$E66)*(1+Rental_Increase)^(EH$3-1)</f>
        <v>0</v>
      </c>
      <c r="EI66" s="141">
        <f>($A66*$D66*$E66)*(1+Rental_Increase)^(EI$3-1)</f>
        <v>0</v>
      </c>
      <c r="EJ66" s="141">
        <f>($A66*$D66*$E66)*(1+Rental_Increase)^(EJ$3-1)</f>
        <v>0</v>
      </c>
      <c r="EK66" s="141">
        <f>($A66*$D66*$E66)*(1+Rental_Increase)^(EK$3-1)</f>
        <v>0</v>
      </c>
      <c r="EL66" s="141">
        <f>($A66*$D66*$E66)*(1+Rental_Increase)^(EL$3-1)</f>
        <v>0</v>
      </c>
      <c r="EM66" s="131"/>
    </row>
    <row r="67" spans="1:143" ht="15.75" customHeight="1" x14ac:dyDescent="0.2">
      <c r="A67" s="123"/>
      <c r="B67" s="88"/>
      <c r="D67" s="124"/>
      <c r="E67" s="125"/>
      <c r="U67" s="27"/>
      <c r="W67" s="142"/>
      <c r="Y67" s="7"/>
      <c r="AE67" s="7"/>
      <c r="AK67" s="7"/>
      <c r="EM67" s="27"/>
    </row>
    <row r="68" spans="1:143" ht="15.75" customHeight="1" x14ac:dyDescent="0.2">
      <c r="A68" s="123"/>
      <c r="B68" s="88"/>
      <c r="D68" s="124"/>
      <c r="E68" s="125"/>
      <c r="U68" s="27"/>
      <c r="W68" s="142"/>
      <c r="Y68" s="7"/>
      <c r="AE68" s="7"/>
      <c r="AK68" s="7"/>
      <c r="EM68" s="27"/>
    </row>
    <row r="69" spans="1:143" ht="15.75" customHeight="1" x14ac:dyDescent="0.2">
      <c r="A69" s="123"/>
      <c r="B69" s="88"/>
      <c r="D69" s="124"/>
      <c r="E69" s="125"/>
      <c r="U69" s="27"/>
      <c r="W69" s="142"/>
      <c r="Y69" s="7"/>
      <c r="AE69" s="7"/>
      <c r="AK69" s="7"/>
      <c r="EM69" s="27"/>
    </row>
    <row r="70" spans="1:143" ht="15.75" customHeight="1" x14ac:dyDescent="0.2">
      <c r="A70" s="123"/>
      <c r="B70" s="88"/>
      <c r="D70" s="124"/>
      <c r="E70" s="125"/>
      <c r="U70" s="27"/>
      <c r="W70" s="142"/>
      <c r="Y70" s="7"/>
      <c r="AE70" s="7"/>
      <c r="AK70" s="7"/>
      <c r="EM70" s="27"/>
    </row>
    <row r="71" spans="1:143" ht="15.75" customHeight="1" x14ac:dyDescent="0.2">
      <c r="A71" s="123"/>
      <c r="B71" s="88"/>
      <c r="D71" s="124"/>
      <c r="E71" s="125"/>
      <c r="U71" s="27"/>
      <c r="W71" s="142"/>
      <c r="Y71" s="7"/>
      <c r="AE71" s="7"/>
      <c r="AK71" s="7"/>
      <c r="EM71" s="27"/>
    </row>
    <row r="72" spans="1:143" ht="15.75" customHeight="1" x14ac:dyDescent="0.2">
      <c r="A72" s="123"/>
      <c r="B72" s="88"/>
      <c r="D72" s="124"/>
      <c r="E72" s="125"/>
      <c r="U72" s="27"/>
      <c r="W72" s="142"/>
      <c r="Y72" s="7"/>
      <c r="AE72" s="7"/>
      <c r="AK72" s="7"/>
      <c r="EM72" s="27"/>
    </row>
    <row r="73" spans="1:143" ht="15.75" customHeight="1" x14ac:dyDescent="0.2">
      <c r="A73" s="123"/>
      <c r="B73" s="88"/>
      <c r="D73" s="124"/>
      <c r="E73" s="125"/>
      <c r="U73" s="27"/>
      <c r="W73" s="142"/>
      <c r="Y73" s="7"/>
      <c r="AE73" s="7"/>
      <c r="AK73" s="7"/>
      <c r="EM73" s="27"/>
    </row>
    <row r="74" spans="1:143" ht="15.75" customHeight="1" x14ac:dyDescent="0.2">
      <c r="A74" s="123"/>
      <c r="B74" s="88"/>
      <c r="D74" s="124"/>
      <c r="E74" s="125"/>
      <c r="U74" s="27"/>
      <c r="W74" s="142"/>
      <c r="Y74" s="7"/>
      <c r="AE74" s="7"/>
      <c r="AK74" s="7"/>
      <c r="EM74" s="27"/>
    </row>
    <row r="75" spans="1:143" ht="15.75" customHeight="1" x14ac:dyDescent="0.2">
      <c r="A75" s="123"/>
      <c r="B75" s="88"/>
      <c r="D75" s="124"/>
      <c r="E75" s="125"/>
      <c r="U75" s="27"/>
      <c r="W75" s="142"/>
      <c r="Y75" s="7"/>
      <c r="AE75" s="7"/>
      <c r="AK75" s="7"/>
      <c r="EM75" s="27"/>
    </row>
    <row r="76" spans="1:143" ht="15.75" customHeight="1" x14ac:dyDescent="0.2">
      <c r="A76" s="123"/>
      <c r="B76" s="88"/>
      <c r="D76" s="124"/>
      <c r="E76" s="125"/>
      <c r="U76" s="27"/>
      <c r="W76" s="142"/>
      <c r="Y76" s="7"/>
      <c r="AE76" s="7"/>
      <c r="AK76" s="7"/>
      <c r="EM76" s="27"/>
    </row>
    <row r="77" spans="1:143" ht="15.75" customHeight="1" x14ac:dyDescent="0.2">
      <c r="A77" s="123"/>
      <c r="B77" s="88"/>
      <c r="D77" s="124"/>
      <c r="E77" s="125"/>
      <c r="U77" s="27"/>
      <c r="W77" s="142"/>
      <c r="Y77" s="7"/>
      <c r="AE77" s="7"/>
      <c r="AK77" s="7"/>
      <c r="EM77" s="27"/>
    </row>
    <row r="78" spans="1:143" ht="15.75" customHeight="1" x14ac:dyDescent="0.2">
      <c r="A78" s="123"/>
      <c r="B78" s="88"/>
      <c r="D78" s="124"/>
      <c r="E78" s="125"/>
      <c r="U78" s="27"/>
      <c r="W78" s="142"/>
      <c r="Y78" s="7"/>
      <c r="AE78" s="7"/>
      <c r="AK78" s="7"/>
      <c r="EM78" s="27"/>
    </row>
    <row r="79" spans="1:143" ht="15.75" customHeight="1" x14ac:dyDescent="0.2">
      <c r="A79" s="123"/>
      <c r="B79" s="88"/>
      <c r="D79" s="124"/>
      <c r="E79" s="125"/>
      <c r="U79" s="27"/>
      <c r="W79" s="142"/>
      <c r="Y79" s="7"/>
      <c r="AE79" s="7"/>
      <c r="AK79" s="7"/>
      <c r="EM79" s="27"/>
    </row>
    <row r="80" spans="1:143" ht="15.75" customHeight="1" x14ac:dyDescent="0.2">
      <c r="A80" s="123"/>
      <c r="B80" s="88"/>
      <c r="D80" s="124"/>
      <c r="E80" s="125"/>
      <c r="U80" s="27"/>
      <c r="W80" s="142"/>
      <c r="Y80" s="7"/>
      <c r="AE80" s="7"/>
      <c r="AK80" s="7"/>
      <c r="EM80" s="27"/>
    </row>
    <row r="81" spans="1:143" ht="15.75" customHeight="1" x14ac:dyDescent="0.2">
      <c r="A81" s="123"/>
      <c r="B81" s="88"/>
      <c r="D81" s="124"/>
      <c r="E81" s="125"/>
      <c r="U81" s="27"/>
      <c r="W81" s="142"/>
      <c r="Y81" s="7"/>
      <c r="AE81" s="7"/>
      <c r="AK81" s="7"/>
      <c r="EM81" s="27"/>
    </row>
    <row r="82" spans="1:143" ht="15.75" customHeight="1" x14ac:dyDescent="0.2">
      <c r="A82" s="123"/>
      <c r="B82" s="88"/>
      <c r="D82" s="124"/>
      <c r="E82" s="125"/>
      <c r="U82" s="27"/>
      <c r="W82" s="142"/>
      <c r="Y82" s="7"/>
      <c r="AE82" s="7"/>
      <c r="AK82" s="7"/>
      <c r="EM82" s="27"/>
    </row>
    <row r="83" spans="1:143" ht="15.75" customHeight="1" x14ac:dyDescent="0.2">
      <c r="A83" s="123"/>
      <c r="B83" s="88"/>
      <c r="D83" s="124"/>
      <c r="E83" s="125"/>
      <c r="U83" s="27"/>
      <c r="W83" s="142"/>
      <c r="Y83" s="7"/>
      <c r="AE83" s="7"/>
      <c r="AK83" s="7"/>
      <c r="EM83" s="27"/>
    </row>
    <row r="84" spans="1:143" ht="15.75" customHeight="1" x14ac:dyDescent="0.2">
      <c r="A84" s="123"/>
      <c r="B84" s="88"/>
      <c r="D84" s="124"/>
      <c r="E84" s="125"/>
      <c r="U84" s="27"/>
      <c r="W84" s="142"/>
      <c r="Y84" s="7"/>
      <c r="AE84" s="7"/>
      <c r="AK84" s="7"/>
      <c r="EM84" s="27"/>
    </row>
    <row r="85" spans="1:143" ht="15.75" customHeight="1" x14ac:dyDescent="0.2">
      <c r="A85" s="123"/>
      <c r="B85" s="88"/>
      <c r="D85" s="124"/>
      <c r="E85" s="125"/>
      <c r="U85" s="27"/>
      <c r="W85" s="142"/>
      <c r="Y85" s="7"/>
      <c r="AE85" s="7"/>
      <c r="AK85" s="7"/>
      <c r="EM85" s="27"/>
    </row>
    <row r="86" spans="1:143" ht="15.75" customHeight="1" x14ac:dyDescent="0.2">
      <c r="A86" s="123"/>
      <c r="B86" s="88"/>
      <c r="D86" s="124"/>
      <c r="E86" s="125"/>
      <c r="U86" s="27"/>
      <c r="W86" s="142"/>
      <c r="Y86" s="7"/>
      <c r="AE86" s="7"/>
      <c r="AK86" s="7"/>
      <c r="EM86" s="27"/>
    </row>
    <row r="87" spans="1:143" ht="15.75" customHeight="1" x14ac:dyDescent="0.2">
      <c r="A87" s="123"/>
      <c r="B87" s="88"/>
      <c r="D87" s="124"/>
      <c r="E87" s="125"/>
      <c r="U87" s="27"/>
      <c r="W87" s="142"/>
      <c r="Y87" s="7"/>
      <c r="AE87" s="7"/>
      <c r="AK87" s="7"/>
      <c r="EM87" s="27"/>
    </row>
    <row r="88" spans="1:143" ht="15.75" customHeight="1" x14ac:dyDescent="0.2">
      <c r="A88" s="123"/>
      <c r="B88" s="88"/>
      <c r="D88" s="124"/>
      <c r="E88" s="125"/>
      <c r="U88" s="27"/>
      <c r="W88" s="142"/>
      <c r="Y88" s="7"/>
      <c r="AE88" s="7"/>
      <c r="AK88" s="7"/>
      <c r="EM88" s="27"/>
    </row>
    <row r="89" spans="1:143" ht="15.75" customHeight="1" x14ac:dyDescent="0.2">
      <c r="A89" s="123"/>
      <c r="B89" s="88"/>
      <c r="D89" s="124"/>
      <c r="E89" s="125"/>
      <c r="U89" s="27"/>
      <c r="W89" s="142"/>
      <c r="Y89" s="7"/>
      <c r="AE89" s="7"/>
      <c r="AK89" s="7"/>
      <c r="EM89" s="27"/>
    </row>
    <row r="90" spans="1:143" ht="15.75" customHeight="1" x14ac:dyDescent="0.2">
      <c r="A90" s="123"/>
      <c r="B90" s="88"/>
      <c r="D90" s="124"/>
      <c r="E90" s="125"/>
      <c r="U90" s="27"/>
      <c r="W90" s="142"/>
      <c r="Y90" s="7"/>
      <c r="AE90" s="7"/>
      <c r="AK90" s="7"/>
      <c r="EM90" s="27"/>
    </row>
    <row r="91" spans="1:143" ht="15.75" customHeight="1" x14ac:dyDescent="0.2">
      <c r="A91" s="123"/>
      <c r="B91" s="88"/>
      <c r="D91" s="124"/>
      <c r="E91" s="125"/>
      <c r="U91" s="27"/>
      <c r="W91" s="142"/>
      <c r="Y91" s="7"/>
      <c r="AE91" s="7"/>
      <c r="AK91" s="7"/>
      <c r="EM91" s="27"/>
    </row>
    <row r="92" spans="1:143" ht="15.75" customHeight="1" x14ac:dyDescent="0.2">
      <c r="A92" s="123"/>
      <c r="B92" s="88"/>
      <c r="D92" s="124"/>
      <c r="E92" s="125"/>
      <c r="U92" s="27"/>
      <c r="W92" s="142"/>
      <c r="Y92" s="7"/>
      <c r="AE92" s="7"/>
      <c r="AK92" s="7"/>
      <c r="EM92" s="27"/>
    </row>
    <row r="93" spans="1:143" ht="15.75" customHeight="1" x14ac:dyDescent="0.2">
      <c r="A93" s="123"/>
      <c r="B93" s="88"/>
      <c r="D93" s="124"/>
      <c r="E93" s="125"/>
      <c r="U93" s="27"/>
      <c r="W93" s="142"/>
      <c r="Y93" s="7"/>
      <c r="AE93" s="7"/>
      <c r="AK93" s="7"/>
      <c r="EM93" s="27"/>
    </row>
    <row r="94" spans="1:143" ht="15.75" customHeight="1" x14ac:dyDescent="0.2">
      <c r="A94" s="123"/>
      <c r="B94" s="88"/>
      <c r="D94" s="124"/>
      <c r="E94" s="125"/>
      <c r="U94" s="27"/>
      <c r="W94" s="142"/>
      <c r="Y94" s="7"/>
      <c r="AE94" s="7"/>
      <c r="AK94" s="7"/>
      <c r="EM94" s="27"/>
    </row>
    <row r="95" spans="1:143" ht="15.75" customHeight="1" x14ac:dyDescent="0.2">
      <c r="A95" s="123"/>
      <c r="B95" s="88"/>
      <c r="D95" s="124"/>
      <c r="E95" s="125"/>
      <c r="U95" s="27"/>
      <c r="W95" s="142"/>
      <c r="Y95" s="7"/>
      <c r="AE95" s="7"/>
      <c r="AK95" s="7"/>
      <c r="EM95" s="27"/>
    </row>
    <row r="96" spans="1:143" ht="15.75" customHeight="1" x14ac:dyDescent="0.2">
      <c r="A96" s="123"/>
      <c r="B96" s="88"/>
      <c r="D96" s="124"/>
      <c r="E96" s="125"/>
      <c r="U96" s="27"/>
      <c r="W96" s="142"/>
      <c r="Y96" s="7"/>
      <c r="AE96" s="7"/>
      <c r="AK96" s="7"/>
      <c r="EM96" s="27"/>
    </row>
    <row r="97" spans="1:143" ht="15.75" customHeight="1" x14ac:dyDescent="0.2">
      <c r="A97" s="123"/>
      <c r="B97" s="88"/>
      <c r="D97" s="124"/>
      <c r="E97" s="125"/>
      <c r="U97" s="27"/>
      <c r="W97" s="142"/>
      <c r="Y97" s="7"/>
      <c r="AE97" s="7"/>
      <c r="AK97" s="7"/>
      <c r="EM97" s="27"/>
    </row>
    <row r="98" spans="1:143" ht="15.75" customHeight="1" x14ac:dyDescent="0.2">
      <c r="A98" s="123"/>
      <c r="B98" s="88"/>
      <c r="D98" s="124"/>
      <c r="E98" s="125"/>
      <c r="U98" s="27"/>
      <c r="W98" s="142"/>
      <c r="Y98" s="7"/>
      <c r="AE98" s="7"/>
      <c r="AK98" s="7"/>
      <c r="EM98" s="27"/>
    </row>
    <row r="99" spans="1:143" ht="15.75" customHeight="1" x14ac:dyDescent="0.2">
      <c r="A99" s="123"/>
      <c r="B99" s="88"/>
      <c r="D99" s="124"/>
      <c r="E99" s="125"/>
      <c r="U99" s="27"/>
      <c r="W99" s="142"/>
      <c r="Y99" s="7"/>
      <c r="AE99" s="7"/>
      <c r="AK99" s="7"/>
      <c r="EM99" s="27"/>
    </row>
    <row r="100" spans="1:143" ht="15.75" customHeight="1" x14ac:dyDescent="0.2">
      <c r="A100" s="123"/>
      <c r="B100" s="88"/>
      <c r="D100" s="124"/>
      <c r="E100" s="125"/>
      <c r="U100" s="27"/>
      <c r="W100" s="142"/>
      <c r="Y100" s="7"/>
      <c r="AE100" s="7"/>
      <c r="AK100" s="7"/>
      <c r="EM100" s="27"/>
    </row>
    <row r="101" spans="1:143" ht="15.75" customHeight="1" x14ac:dyDescent="0.2">
      <c r="A101" s="123"/>
      <c r="B101" s="88"/>
      <c r="D101" s="124"/>
      <c r="E101" s="125"/>
      <c r="U101" s="27"/>
      <c r="W101" s="142"/>
      <c r="Y101" s="7"/>
      <c r="AE101" s="7"/>
      <c r="AK101" s="7"/>
      <c r="EM101" s="27"/>
    </row>
    <row r="102" spans="1:143" ht="15.75" customHeight="1" x14ac:dyDescent="0.2">
      <c r="A102" s="123"/>
      <c r="B102" s="88"/>
      <c r="D102" s="124"/>
      <c r="E102" s="125"/>
      <c r="U102" s="27"/>
      <c r="W102" s="142"/>
      <c r="Y102" s="7"/>
      <c r="AE102" s="7"/>
      <c r="AK102" s="7"/>
      <c r="EM102" s="27"/>
    </row>
    <row r="103" spans="1:143" ht="15.75" customHeight="1" x14ac:dyDescent="0.2">
      <c r="A103" s="123"/>
      <c r="B103" s="88"/>
      <c r="D103" s="124"/>
      <c r="E103" s="125"/>
      <c r="U103" s="27"/>
      <c r="W103" s="142"/>
      <c r="Y103" s="7"/>
      <c r="AE103" s="7"/>
      <c r="AK103" s="7"/>
      <c r="EM103" s="27"/>
    </row>
    <row r="104" spans="1:143" ht="15.75" customHeight="1" x14ac:dyDescent="0.2">
      <c r="A104" s="123"/>
      <c r="B104" s="88"/>
      <c r="D104" s="124"/>
      <c r="E104" s="125"/>
      <c r="U104" s="27"/>
      <c r="W104" s="142"/>
      <c r="Y104" s="7"/>
      <c r="AE104" s="7"/>
      <c r="AK104" s="7"/>
      <c r="EM104" s="27"/>
    </row>
    <row r="105" spans="1:143" ht="15.75" customHeight="1" x14ac:dyDescent="0.2">
      <c r="A105" s="123"/>
      <c r="B105" s="88"/>
      <c r="D105" s="124"/>
      <c r="E105" s="125"/>
      <c r="U105" s="27"/>
      <c r="W105" s="142"/>
      <c r="Y105" s="7"/>
      <c r="AE105" s="7"/>
      <c r="AK105" s="7"/>
      <c r="EM105" s="27"/>
    </row>
    <row r="106" spans="1:143" ht="15.75" customHeight="1" x14ac:dyDescent="0.2">
      <c r="A106" s="123"/>
      <c r="B106" s="88"/>
      <c r="D106" s="124"/>
      <c r="E106" s="125"/>
      <c r="U106" s="27"/>
      <c r="W106" s="142"/>
      <c r="Y106" s="7"/>
      <c r="AE106" s="7"/>
      <c r="AK106" s="7"/>
      <c r="EM106" s="27"/>
    </row>
    <row r="107" spans="1:143" ht="15.75" customHeight="1" x14ac:dyDescent="0.2">
      <c r="A107" s="123"/>
      <c r="B107" s="88"/>
      <c r="D107" s="124"/>
      <c r="E107" s="125"/>
      <c r="U107" s="27"/>
      <c r="W107" s="142"/>
      <c r="Y107" s="7"/>
      <c r="AE107" s="7"/>
      <c r="AK107" s="7"/>
      <c r="EM107" s="27"/>
    </row>
    <row r="108" spans="1:143" ht="15.75" customHeight="1" x14ac:dyDescent="0.2">
      <c r="A108" s="123"/>
      <c r="B108" s="88"/>
      <c r="D108" s="124"/>
      <c r="E108" s="125"/>
      <c r="U108" s="27"/>
      <c r="W108" s="142"/>
      <c r="Y108" s="7"/>
      <c r="AE108" s="7"/>
      <c r="AK108" s="7"/>
      <c r="EM108" s="27"/>
    </row>
    <row r="109" spans="1:143" ht="15.75" customHeight="1" x14ac:dyDescent="0.2">
      <c r="A109" s="123"/>
      <c r="B109" s="88"/>
      <c r="D109" s="124"/>
      <c r="E109" s="125"/>
      <c r="U109" s="27"/>
      <c r="W109" s="142"/>
      <c r="Y109" s="7"/>
      <c r="AE109" s="7"/>
      <c r="AK109" s="7"/>
      <c r="EM109" s="27"/>
    </row>
    <row r="110" spans="1:143" ht="15.75" customHeight="1" x14ac:dyDescent="0.2">
      <c r="A110" s="123"/>
      <c r="B110" s="88"/>
      <c r="D110" s="124"/>
      <c r="E110" s="125"/>
      <c r="U110" s="27"/>
      <c r="W110" s="142"/>
      <c r="Y110" s="7"/>
      <c r="AE110" s="7"/>
      <c r="AK110" s="7"/>
      <c r="EM110" s="27"/>
    </row>
    <row r="111" spans="1:143" ht="15.75" customHeight="1" x14ac:dyDescent="0.2">
      <c r="A111" s="123"/>
      <c r="B111" s="88"/>
      <c r="D111" s="124"/>
      <c r="E111" s="125"/>
      <c r="U111" s="27"/>
      <c r="W111" s="142"/>
      <c r="Y111" s="7"/>
      <c r="AE111" s="7"/>
      <c r="AK111" s="7"/>
      <c r="EM111" s="27"/>
    </row>
    <row r="112" spans="1:143" ht="15.75" customHeight="1" x14ac:dyDescent="0.2">
      <c r="A112" s="123"/>
      <c r="B112" s="88"/>
      <c r="D112" s="124"/>
      <c r="E112" s="125"/>
      <c r="U112" s="27"/>
      <c r="W112" s="142"/>
      <c r="Y112" s="7"/>
      <c r="AE112" s="7"/>
      <c r="AK112" s="7"/>
      <c r="EM112" s="27"/>
    </row>
    <row r="113" spans="1:143" ht="15.75" customHeight="1" x14ac:dyDescent="0.2">
      <c r="A113" s="123"/>
      <c r="B113" s="88"/>
      <c r="D113" s="124"/>
      <c r="E113" s="125"/>
      <c r="U113" s="27"/>
      <c r="W113" s="142"/>
      <c r="Y113" s="7"/>
      <c r="AE113" s="7"/>
      <c r="AK113" s="7"/>
      <c r="EM113" s="27"/>
    </row>
    <row r="114" spans="1:143" ht="15.75" customHeight="1" x14ac:dyDescent="0.2">
      <c r="A114" s="123"/>
      <c r="B114" s="88"/>
      <c r="D114" s="124"/>
      <c r="E114" s="125"/>
      <c r="U114" s="27"/>
      <c r="W114" s="142"/>
      <c r="Y114" s="7"/>
      <c r="AE114" s="7"/>
      <c r="AK114" s="7"/>
      <c r="EM114" s="27"/>
    </row>
    <row r="115" spans="1:143" ht="15.75" customHeight="1" x14ac:dyDescent="0.2">
      <c r="A115" s="123"/>
      <c r="B115" s="88"/>
      <c r="D115" s="124"/>
      <c r="E115" s="125"/>
      <c r="U115" s="27"/>
      <c r="W115" s="142"/>
      <c r="Y115" s="7"/>
      <c r="AE115" s="7"/>
      <c r="AK115" s="7"/>
      <c r="EM115" s="27"/>
    </row>
    <row r="116" spans="1:143" ht="15.75" customHeight="1" x14ac:dyDescent="0.2">
      <c r="A116" s="123"/>
      <c r="B116" s="88"/>
      <c r="D116" s="124"/>
      <c r="E116" s="125"/>
      <c r="U116" s="27"/>
      <c r="W116" s="142"/>
      <c r="Y116" s="7"/>
      <c r="AE116" s="7"/>
      <c r="AK116" s="7"/>
      <c r="EM116" s="27"/>
    </row>
    <row r="117" spans="1:143" ht="15.75" customHeight="1" x14ac:dyDescent="0.2">
      <c r="A117" s="123"/>
      <c r="B117" s="88"/>
      <c r="D117" s="124"/>
      <c r="E117" s="125"/>
      <c r="U117" s="27"/>
      <c r="W117" s="142"/>
      <c r="Y117" s="7"/>
      <c r="AE117" s="7"/>
      <c r="AK117" s="7"/>
      <c r="EM117" s="27"/>
    </row>
    <row r="118" spans="1:143" ht="15.75" customHeight="1" x14ac:dyDescent="0.2">
      <c r="A118" s="123"/>
      <c r="B118" s="88"/>
      <c r="D118" s="124"/>
      <c r="E118" s="125"/>
      <c r="U118" s="27"/>
      <c r="W118" s="142"/>
      <c r="Y118" s="7"/>
      <c r="AE118" s="7"/>
      <c r="AK118" s="7"/>
      <c r="EM118" s="27"/>
    </row>
    <row r="119" spans="1:143" ht="15.75" customHeight="1" x14ac:dyDescent="0.2">
      <c r="A119" s="123"/>
      <c r="B119" s="88"/>
      <c r="D119" s="124"/>
      <c r="E119" s="125"/>
      <c r="U119" s="27"/>
      <c r="W119" s="142"/>
      <c r="Y119" s="7"/>
      <c r="AE119" s="7"/>
      <c r="AK119" s="7"/>
      <c r="EM119" s="27"/>
    </row>
    <row r="120" spans="1:143" ht="15.75" customHeight="1" x14ac:dyDescent="0.2">
      <c r="A120" s="123"/>
      <c r="B120" s="88"/>
      <c r="D120" s="124"/>
      <c r="E120" s="125"/>
      <c r="U120" s="27"/>
      <c r="W120" s="142"/>
      <c r="Y120" s="7"/>
      <c r="AE120" s="7"/>
      <c r="AK120" s="7"/>
      <c r="EM120" s="27"/>
    </row>
    <row r="121" spans="1:143" ht="15.75" customHeight="1" x14ac:dyDescent="0.2">
      <c r="A121" s="123"/>
      <c r="B121" s="88"/>
      <c r="D121" s="124"/>
      <c r="E121" s="125"/>
      <c r="U121" s="27"/>
      <c r="W121" s="142"/>
      <c r="Y121" s="7"/>
      <c r="AE121" s="7"/>
      <c r="AK121" s="7"/>
      <c r="EM121" s="27"/>
    </row>
    <row r="122" spans="1:143" ht="15.75" customHeight="1" x14ac:dyDescent="0.2">
      <c r="A122" s="123"/>
      <c r="B122" s="88"/>
      <c r="D122" s="124"/>
      <c r="E122" s="125"/>
      <c r="U122" s="27"/>
      <c r="W122" s="142"/>
      <c r="Y122" s="7"/>
      <c r="AE122" s="7"/>
      <c r="AK122" s="7"/>
      <c r="EM122" s="27"/>
    </row>
    <row r="123" spans="1:143" ht="15.75" customHeight="1" x14ac:dyDescent="0.2">
      <c r="A123" s="123"/>
      <c r="B123" s="88"/>
      <c r="D123" s="124"/>
      <c r="E123" s="125"/>
      <c r="U123" s="27"/>
      <c r="W123" s="142"/>
      <c r="Y123" s="7"/>
      <c r="AE123" s="7"/>
      <c r="AK123" s="7"/>
      <c r="EM123" s="27"/>
    </row>
    <row r="124" spans="1:143" ht="15.75" customHeight="1" x14ac:dyDescent="0.2">
      <c r="A124" s="123"/>
      <c r="B124" s="88"/>
      <c r="D124" s="124"/>
      <c r="E124" s="125"/>
      <c r="U124" s="27"/>
      <c r="W124" s="142"/>
      <c r="Y124" s="7"/>
      <c r="AE124" s="7"/>
      <c r="AK124" s="7"/>
      <c r="EM124" s="27"/>
    </row>
    <row r="125" spans="1:143" ht="15.75" customHeight="1" x14ac:dyDescent="0.2">
      <c r="A125" s="123"/>
      <c r="B125" s="88"/>
      <c r="D125" s="124"/>
      <c r="E125" s="125"/>
      <c r="U125" s="27"/>
      <c r="W125" s="142"/>
      <c r="Y125" s="7"/>
      <c r="AE125" s="7"/>
      <c r="AK125" s="7"/>
      <c r="EM125" s="27"/>
    </row>
    <row r="126" spans="1:143" ht="15.75" customHeight="1" x14ac:dyDescent="0.2">
      <c r="A126" s="123"/>
      <c r="B126" s="88"/>
      <c r="D126" s="124"/>
      <c r="E126" s="125"/>
      <c r="U126" s="27"/>
      <c r="W126" s="142"/>
      <c r="Y126" s="7"/>
      <c r="AE126" s="7"/>
      <c r="AK126" s="7"/>
      <c r="EM126" s="27"/>
    </row>
    <row r="127" spans="1:143" ht="15.75" customHeight="1" x14ac:dyDescent="0.2">
      <c r="A127" s="123"/>
      <c r="B127" s="88"/>
      <c r="D127" s="124"/>
      <c r="E127" s="125"/>
      <c r="U127" s="27"/>
      <c r="W127" s="142"/>
      <c r="Y127" s="7"/>
      <c r="AE127" s="7"/>
      <c r="AK127" s="7"/>
      <c r="EM127" s="27"/>
    </row>
    <row r="128" spans="1:143" ht="15.75" customHeight="1" x14ac:dyDescent="0.2">
      <c r="A128" s="123"/>
      <c r="B128" s="88"/>
      <c r="D128" s="124"/>
      <c r="E128" s="125"/>
      <c r="U128" s="27"/>
      <c r="W128" s="142"/>
      <c r="Y128" s="7"/>
      <c r="AE128" s="7"/>
      <c r="AK128" s="7"/>
      <c r="EM128" s="27"/>
    </row>
    <row r="129" spans="1:143" ht="15.75" customHeight="1" x14ac:dyDescent="0.2">
      <c r="A129" s="123"/>
      <c r="B129" s="88"/>
      <c r="D129" s="124"/>
      <c r="E129" s="125"/>
      <c r="U129" s="27"/>
      <c r="W129" s="142"/>
      <c r="Y129" s="7"/>
      <c r="AE129" s="7"/>
      <c r="AK129" s="7"/>
      <c r="EM129" s="27"/>
    </row>
    <row r="130" spans="1:143" ht="15.75" customHeight="1" x14ac:dyDescent="0.2">
      <c r="A130" s="123"/>
      <c r="B130" s="88"/>
      <c r="D130" s="124"/>
      <c r="E130" s="125"/>
      <c r="U130" s="27"/>
      <c r="W130" s="142"/>
      <c r="Y130" s="7"/>
      <c r="AE130" s="7"/>
      <c r="AK130" s="7"/>
      <c r="EM130" s="27"/>
    </row>
    <row r="131" spans="1:143" ht="15.75" customHeight="1" x14ac:dyDescent="0.2">
      <c r="A131" s="123"/>
      <c r="B131" s="88"/>
      <c r="D131" s="124"/>
      <c r="E131" s="125"/>
      <c r="U131" s="27"/>
      <c r="W131" s="142"/>
      <c r="Y131" s="7"/>
      <c r="AE131" s="7"/>
      <c r="AK131" s="7"/>
      <c r="EM131" s="27"/>
    </row>
    <row r="132" spans="1:143" ht="15.75" customHeight="1" x14ac:dyDescent="0.2">
      <c r="A132" s="123"/>
      <c r="B132" s="88"/>
      <c r="D132" s="124"/>
      <c r="E132" s="125"/>
      <c r="U132" s="27"/>
      <c r="W132" s="142"/>
      <c r="Y132" s="7"/>
      <c r="AE132" s="7"/>
      <c r="AK132" s="7"/>
      <c r="EM132" s="27"/>
    </row>
    <row r="133" spans="1:143" ht="15.75" customHeight="1" x14ac:dyDescent="0.2">
      <c r="A133" s="123"/>
      <c r="B133" s="88"/>
      <c r="D133" s="124"/>
      <c r="E133" s="125"/>
      <c r="U133" s="27"/>
      <c r="W133" s="142"/>
      <c r="Y133" s="7"/>
      <c r="AE133" s="7"/>
      <c r="AK133" s="7"/>
      <c r="EM133" s="27"/>
    </row>
    <row r="134" spans="1:143" ht="15.75" customHeight="1" x14ac:dyDescent="0.2">
      <c r="A134" s="123"/>
      <c r="B134" s="88"/>
      <c r="D134" s="124"/>
      <c r="E134" s="125"/>
      <c r="U134" s="27"/>
      <c r="W134" s="142"/>
      <c r="Y134" s="7"/>
      <c r="AE134" s="7"/>
      <c r="AK134" s="7"/>
      <c r="EM134" s="27"/>
    </row>
    <row r="135" spans="1:143" ht="15.75" customHeight="1" x14ac:dyDescent="0.2">
      <c r="A135" s="123"/>
      <c r="B135" s="88"/>
      <c r="D135" s="124"/>
      <c r="E135" s="125"/>
      <c r="U135" s="27"/>
      <c r="W135" s="142"/>
      <c r="Y135" s="7"/>
      <c r="AE135" s="7"/>
      <c r="AK135" s="7"/>
      <c r="EM135" s="27"/>
    </row>
    <row r="136" spans="1:143" ht="15.75" customHeight="1" x14ac:dyDescent="0.2">
      <c r="A136" s="123"/>
      <c r="B136" s="88"/>
      <c r="D136" s="124"/>
      <c r="E136" s="125"/>
      <c r="U136" s="27"/>
      <c r="W136" s="142"/>
      <c r="Y136" s="7"/>
      <c r="AE136" s="7"/>
      <c r="AK136" s="7"/>
      <c r="EM136" s="27"/>
    </row>
    <row r="137" spans="1:143" ht="15.75" customHeight="1" x14ac:dyDescent="0.2">
      <c r="A137" s="123"/>
      <c r="B137" s="88"/>
      <c r="D137" s="124"/>
      <c r="E137" s="125"/>
      <c r="U137" s="27"/>
      <c r="W137" s="142"/>
      <c r="Y137" s="7"/>
      <c r="AE137" s="7"/>
      <c r="AK137" s="7"/>
      <c r="EM137" s="27"/>
    </row>
    <row r="138" spans="1:143" ht="15.75" customHeight="1" x14ac:dyDescent="0.2">
      <c r="A138" s="123"/>
      <c r="B138" s="88"/>
      <c r="D138" s="124"/>
      <c r="E138" s="125"/>
      <c r="U138" s="27"/>
      <c r="W138" s="142"/>
      <c r="Y138" s="7"/>
      <c r="AE138" s="7"/>
      <c r="AK138" s="7"/>
      <c r="EM138" s="27"/>
    </row>
    <row r="139" spans="1:143" ht="15.75" customHeight="1" x14ac:dyDescent="0.2">
      <c r="A139" s="123"/>
      <c r="B139" s="88"/>
      <c r="D139" s="124"/>
      <c r="E139" s="125"/>
      <c r="U139" s="27"/>
      <c r="W139" s="142"/>
      <c r="Y139" s="7"/>
      <c r="AE139" s="7"/>
      <c r="AK139" s="7"/>
      <c r="EM139" s="27"/>
    </row>
    <row r="140" spans="1:143" ht="15.75" customHeight="1" x14ac:dyDescent="0.2">
      <c r="A140" s="123"/>
      <c r="B140" s="88"/>
      <c r="D140" s="124"/>
      <c r="E140" s="125"/>
      <c r="U140" s="27"/>
      <c r="W140" s="142"/>
      <c r="Y140" s="7"/>
      <c r="AE140" s="7"/>
      <c r="AK140" s="7"/>
      <c r="EM140" s="27"/>
    </row>
    <row r="141" spans="1:143" ht="15.75" customHeight="1" x14ac:dyDescent="0.2">
      <c r="A141" s="123"/>
      <c r="B141" s="88"/>
      <c r="D141" s="124"/>
      <c r="E141" s="125"/>
      <c r="U141" s="27"/>
      <c r="W141" s="142"/>
      <c r="Y141" s="7"/>
      <c r="AE141" s="7"/>
      <c r="AK141" s="7"/>
      <c r="EM141" s="27"/>
    </row>
    <row r="142" spans="1:143" ht="15.75" customHeight="1" x14ac:dyDescent="0.2">
      <c r="A142" s="123"/>
      <c r="B142" s="88"/>
      <c r="D142" s="124"/>
      <c r="E142" s="125"/>
      <c r="U142" s="27"/>
      <c r="W142" s="142"/>
      <c r="Y142" s="7"/>
      <c r="AE142" s="7"/>
      <c r="AK142" s="7"/>
      <c r="EM142" s="27"/>
    </row>
    <row r="143" spans="1:143" ht="15.75" customHeight="1" x14ac:dyDescent="0.2">
      <c r="A143" s="123"/>
      <c r="B143" s="88"/>
      <c r="D143" s="124"/>
      <c r="E143" s="125"/>
      <c r="U143" s="27"/>
      <c r="W143" s="142"/>
      <c r="Y143" s="7"/>
      <c r="AE143" s="7"/>
      <c r="AK143" s="7"/>
      <c r="EM143" s="27"/>
    </row>
    <row r="144" spans="1:143" ht="15.75" customHeight="1" x14ac:dyDescent="0.2">
      <c r="A144" s="123"/>
      <c r="B144" s="88"/>
      <c r="D144" s="124"/>
      <c r="E144" s="125"/>
      <c r="U144" s="27"/>
      <c r="W144" s="142"/>
      <c r="Y144" s="7"/>
      <c r="AE144" s="7"/>
      <c r="AK144" s="7"/>
      <c r="EM144" s="27"/>
    </row>
    <row r="145" spans="1:143" ht="15.75" customHeight="1" x14ac:dyDescent="0.2">
      <c r="A145" s="123"/>
      <c r="B145" s="88"/>
      <c r="D145" s="124"/>
      <c r="E145" s="125"/>
      <c r="U145" s="27"/>
      <c r="W145" s="142"/>
      <c r="Y145" s="7"/>
      <c r="AE145" s="7"/>
      <c r="AK145" s="7"/>
      <c r="EM145" s="27"/>
    </row>
    <row r="146" spans="1:143" ht="15.75" customHeight="1" x14ac:dyDescent="0.2">
      <c r="A146" s="123"/>
      <c r="B146" s="88"/>
      <c r="D146" s="124"/>
      <c r="E146" s="125"/>
      <c r="U146" s="27"/>
      <c r="W146" s="142"/>
      <c r="Y146" s="7"/>
      <c r="AE146" s="7"/>
      <c r="AK146" s="7"/>
      <c r="EM146" s="27"/>
    </row>
    <row r="147" spans="1:143" ht="15.75" customHeight="1" x14ac:dyDescent="0.2">
      <c r="A147" s="123"/>
      <c r="B147" s="88"/>
      <c r="D147" s="124"/>
      <c r="E147" s="125"/>
      <c r="U147" s="27"/>
      <c r="W147" s="142"/>
      <c r="Y147" s="7"/>
      <c r="AE147" s="7"/>
      <c r="AK147" s="7"/>
      <c r="EM147" s="27"/>
    </row>
    <row r="148" spans="1:143" ht="15.75" customHeight="1" x14ac:dyDescent="0.2">
      <c r="A148" s="123"/>
      <c r="B148" s="88"/>
      <c r="D148" s="124"/>
      <c r="E148" s="125"/>
      <c r="U148" s="27"/>
      <c r="W148" s="142"/>
      <c r="Y148" s="7"/>
      <c r="AE148" s="7"/>
      <c r="AK148" s="7"/>
      <c r="EM148" s="27"/>
    </row>
    <row r="149" spans="1:143" ht="15.75" customHeight="1" x14ac:dyDescent="0.2">
      <c r="A149" s="123"/>
      <c r="B149" s="88"/>
      <c r="D149" s="124"/>
      <c r="E149" s="125"/>
      <c r="U149" s="27"/>
      <c r="W149" s="142"/>
      <c r="Y149" s="7"/>
      <c r="AE149" s="7"/>
      <c r="AK149" s="7"/>
      <c r="EM149" s="27"/>
    </row>
    <row r="150" spans="1:143" ht="15.75" customHeight="1" x14ac:dyDescent="0.2">
      <c r="A150" s="123"/>
      <c r="B150" s="88"/>
      <c r="D150" s="124"/>
      <c r="E150" s="125"/>
      <c r="U150" s="27"/>
      <c r="W150" s="142"/>
      <c r="Y150" s="7"/>
      <c r="AE150" s="7"/>
      <c r="AK150" s="7"/>
      <c r="EM150" s="27"/>
    </row>
    <row r="151" spans="1:143" ht="15.75" customHeight="1" x14ac:dyDescent="0.2">
      <c r="A151" s="123"/>
      <c r="B151" s="88"/>
      <c r="D151" s="124"/>
      <c r="E151" s="125"/>
      <c r="U151" s="27"/>
      <c r="W151" s="142"/>
      <c r="Y151" s="7"/>
      <c r="AE151" s="7"/>
      <c r="AK151" s="7"/>
      <c r="EM151" s="27"/>
    </row>
    <row r="152" spans="1:143" ht="15.75" customHeight="1" x14ac:dyDescent="0.2">
      <c r="A152" s="123"/>
      <c r="B152" s="88"/>
      <c r="D152" s="124"/>
      <c r="E152" s="125"/>
      <c r="U152" s="27"/>
      <c r="W152" s="142"/>
      <c r="Y152" s="7"/>
      <c r="AE152" s="7"/>
      <c r="AK152" s="7"/>
      <c r="EM152" s="27"/>
    </row>
    <row r="153" spans="1:143" ht="15.75" customHeight="1" x14ac:dyDescent="0.2">
      <c r="A153" s="123"/>
      <c r="B153" s="88"/>
      <c r="D153" s="124"/>
      <c r="E153" s="125"/>
      <c r="U153" s="27"/>
      <c r="W153" s="142"/>
      <c r="Y153" s="7"/>
      <c r="AE153" s="7"/>
      <c r="AK153" s="7"/>
      <c r="EM153" s="27"/>
    </row>
    <row r="154" spans="1:143" ht="15.75" customHeight="1" x14ac:dyDescent="0.2">
      <c r="A154" s="123"/>
      <c r="B154" s="88"/>
      <c r="D154" s="124"/>
      <c r="E154" s="125"/>
      <c r="U154" s="27"/>
      <c r="W154" s="142"/>
      <c r="Y154" s="7"/>
      <c r="AE154" s="7"/>
      <c r="AK154" s="7"/>
      <c r="EM154" s="27"/>
    </row>
    <row r="155" spans="1:143" ht="15.75" customHeight="1" x14ac:dyDescent="0.2">
      <c r="A155" s="123"/>
      <c r="B155" s="88"/>
      <c r="D155" s="124"/>
      <c r="E155" s="125"/>
      <c r="U155" s="27"/>
      <c r="W155" s="142"/>
      <c r="Y155" s="7"/>
      <c r="AE155" s="7"/>
      <c r="AK155" s="7"/>
      <c r="EM155" s="27"/>
    </row>
    <row r="156" spans="1:143" ht="15.75" customHeight="1" x14ac:dyDescent="0.2">
      <c r="A156" s="123"/>
      <c r="B156" s="88"/>
      <c r="D156" s="124"/>
      <c r="E156" s="125"/>
      <c r="U156" s="27"/>
      <c r="W156" s="142"/>
      <c r="Y156" s="7"/>
      <c r="AE156" s="7"/>
      <c r="AK156" s="7"/>
      <c r="EM156" s="27"/>
    </row>
    <row r="157" spans="1:143" ht="15.75" customHeight="1" x14ac:dyDescent="0.2">
      <c r="A157" s="123"/>
      <c r="B157" s="88"/>
      <c r="D157" s="124"/>
      <c r="E157" s="125"/>
      <c r="U157" s="27"/>
      <c r="W157" s="142"/>
      <c r="Y157" s="7"/>
      <c r="AE157" s="7"/>
      <c r="AK157" s="7"/>
      <c r="EM157" s="27"/>
    </row>
    <row r="158" spans="1:143" ht="15.75" customHeight="1" x14ac:dyDescent="0.2">
      <c r="A158" s="123"/>
      <c r="B158" s="88"/>
      <c r="D158" s="124"/>
      <c r="E158" s="125"/>
      <c r="U158" s="27"/>
      <c r="W158" s="142"/>
      <c r="Y158" s="7"/>
      <c r="AE158" s="7"/>
      <c r="AK158" s="7"/>
      <c r="EM158" s="27"/>
    </row>
    <row r="159" spans="1:143" ht="15.75" customHeight="1" x14ac:dyDescent="0.2">
      <c r="A159" s="123"/>
      <c r="B159" s="88"/>
      <c r="D159" s="124"/>
      <c r="E159" s="125"/>
      <c r="U159" s="27"/>
      <c r="W159" s="142"/>
      <c r="Y159" s="7"/>
      <c r="AE159" s="7"/>
      <c r="AK159" s="7"/>
      <c r="EM159" s="27"/>
    </row>
    <row r="160" spans="1:143" ht="15.75" customHeight="1" x14ac:dyDescent="0.2">
      <c r="A160" s="123"/>
      <c r="B160" s="88"/>
      <c r="D160" s="124"/>
      <c r="E160" s="125"/>
      <c r="U160" s="27"/>
      <c r="W160" s="142"/>
      <c r="Y160" s="7"/>
      <c r="AE160" s="7"/>
      <c r="AK160" s="7"/>
      <c r="EM160" s="27"/>
    </row>
    <row r="161" spans="1:143" ht="15.75" customHeight="1" x14ac:dyDescent="0.2">
      <c r="A161" s="123"/>
      <c r="B161" s="88"/>
      <c r="D161" s="124"/>
      <c r="E161" s="125"/>
      <c r="U161" s="27"/>
      <c r="W161" s="142"/>
      <c r="Y161" s="7"/>
      <c r="AE161" s="7"/>
      <c r="AK161" s="7"/>
      <c r="EM161" s="27"/>
    </row>
    <row r="162" spans="1:143" ht="15.75" customHeight="1" x14ac:dyDescent="0.2">
      <c r="A162" s="123"/>
      <c r="B162" s="88"/>
      <c r="D162" s="124"/>
      <c r="E162" s="125"/>
      <c r="U162" s="27"/>
      <c r="W162" s="142"/>
      <c r="Y162" s="7"/>
      <c r="AE162" s="7"/>
      <c r="AK162" s="7"/>
      <c r="EM162" s="27"/>
    </row>
    <row r="163" spans="1:143" ht="15.75" customHeight="1" x14ac:dyDescent="0.2">
      <c r="A163" s="123"/>
      <c r="B163" s="88"/>
      <c r="D163" s="124"/>
      <c r="E163" s="125"/>
      <c r="U163" s="27"/>
      <c r="W163" s="142"/>
      <c r="Y163" s="7"/>
      <c r="AE163" s="7"/>
      <c r="AK163" s="7"/>
      <c r="EM163" s="27"/>
    </row>
    <row r="164" spans="1:143" ht="15.75" customHeight="1" x14ac:dyDescent="0.2">
      <c r="A164" s="123"/>
      <c r="B164" s="88"/>
      <c r="D164" s="124"/>
      <c r="E164" s="125"/>
      <c r="U164" s="27"/>
      <c r="W164" s="142"/>
      <c r="Y164" s="7"/>
      <c r="AE164" s="7"/>
      <c r="AK164" s="7"/>
      <c r="EM164" s="27"/>
    </row>
    <row r="165" spans="1:143" ht="15.75" customHeight="1" x14ac:dyDescent="0.2">
      <c r="A165" s="123"/>
      <c r="B165" s="88"/>
      <c r="D165" s="124"/>
      <c r="E165" s="125"/>
      <c r="U165" s="27"/>
      <c r="W165" s="142"/>
      <c r="Y165" s="7"/>
      <c r="AE165" s="7"/>
      <c r="AK165" s="7"/>
      <c r="EM165" s="27"/>
    </row>
    <row r="166" spans="1:143" ht="15.75" customHeight="1" x14ac:dyDescent="0.2">
      <c r="A166" s="123"/>
      <c r="B166" s="88"/>
      <c r="D166" s="124"/>
      <c r="E166" s="125"/>
      <c r="U166" s="27"/>
      <c r="W166" s="142"/>
      <c r="Y166" s="7"/>
      <c r="AE166" s="7"/>
      <c r="AK166" s="7"/>
      <c r="EM166" s="27"/>
    </row>
    <row r="167" spans="1:143" ht="15.75" customHeight="1" x14ac:dyDescent="0.2">
      <c r="A167" s="123"/>
      <c r="B167" s="88"/>
      <c r="D167" s="124"/>
      <c r="E167" s="125"/>
      <c r="U167" s="27"/>
      <c r="W167" s="142"/>
      <c r="Y167" s="7"/>
      <c r="AE167" s="7"/>
      <c r="AK167" s="7"/>
      <c r="EM167" s="27"/>
    </row>
    <row r="168" spans="1:143" ht="15.75" customHeight="1" x14ac:dyDescent="0.2">
      <c r="A168" s="123"/>
      <c r="B168" s="88"/>
      <c r="D168" s="124"/>
      <c r="E168" s="125"/>
      <c r="U168" s="27"/>
      <c r="W168" s="142"/>
      <c r="Y168" s="7"/>
      <c r="AE168" s="7"/>
      <c r="AK168" s="7"/>
      <c r="EM168" s="27"/>
    </row>
    <row r="169" spans="1:143" ht="15.75" customHeight="1" x14ac:dyDescent="0.2">
      <c r="A169" s="123"/>
      <c r="B169" s="88"/>
      <c r="D169" s="124"/>
      <c r="E169" s="125"/>
      <c r="U169" s="27"/>
      <c r="W169" s="142"/>
      <c r="Y169" s="7"/>
      <c r="AE169" s="7"/>
      <c r="AK169" s="7"/>
      <c r="EM169" s="27"/>
    </row>
    <row r="170" spans="1:143" ht="15.75" customHeight="1" x14ac:dyDescent="0.2">
      <c r="A170" s="123"/>
      <c r="B170" s="88"/>
      <c r="D170" s="124"/>
      <c r="E170" s="125"/>
      <c r="U170" s="27"/>
      <c r="W170" s="142"/>
      <c r="Y170" s="7"/>
      <c r="AE170" s="7"/>
      <c r="AK170" s="7"/>
      <c r="EM170" s="27"/>
    </row>
    <row r="171" spans="1:143" ht="15.75" customHeight="1" x14ac:dyDescent="0.2">
      <c r="A171" s="123"/>
      <c r="B171" s="88"/>
      <c r="D171" s="124"/>
      <c r="E171" s="125"/>
      <c r="U171" s="27"/>
      <c r="W171" s="142"/>
      <c r="Y171" s="7"/>
      <c r="AE171" s="7"/>
      <c r="AK171" s="7"/>
      <c r="EM171" s="27"/>
    </row>
    <row r="172" spans="1:143" ht="15.75" customHeight="1" x14ac:dyDescent="0.2">
      <c r="A172" s="123"/>
      <c r="B172" s="88"/>
      <c r="D172" s="124"/>
      <c r="E172" s="125"/>
      <c r="U172" s="27"/>
      <c r="W172" s="142"/>
      <c r="Y172" s="7"/>
      <c r="AE172" s="7"/>
      <c r="AK172" s="7"/>
      <c r="EM172" s="27"/>
    </row>
    <row r="173" spans="1:143" ht="15.75" customHeight="1" x14ac:dyDescent="0.2">
      <c r="A173" s="123"/>
      <c r="B173" s="88"/>
      <c r="D173" s="124"/>
      <c r="E173" s="125"/>
      <c r="U173" s="27"/>
      <c r="W173" s="142"/>
      <c r="Y173" s="7"/>
      <c r="AE173" s="7"/>
      <c r="AK173" s="7"/>
      <c r="EM173" s="27"/>
    </row>
    <row r="174" spans="1:143" ht="15.75" customHeight="1" x14ac:dyDescent="0.2">
      <c r="A174" s="123"/>
      <c r="B174" s="88"/>
      <c r="D174" s="124"/>
      <c r="E174" s="125"/>
      <c r="U174" s="27"/>
      <c r="W174" s="142"/>
      <c r="Y174" s="7"/>
      <c r="AE174" s="7"/>
      <c r="AK174" s="7"/>
      <c r="EM174" s="27"/>
    </row>
    <row r="175" spans="1:143" ht="15.75" customHeight="1" x14ac:dyDescent="0.2">
      <c r="A175" s="123"/>
      <c r="B175" s="88"/>
      <c r="D175" s="124"/>
      <c r="E175" s="125"/>
      <c r="U175" s="27"/>
      <c r="W175" s="142"/>
      <c r="Y175" s="7"/>
      <c r="AE175" s="7"/>
      <c r="AK175" s="7"/>
      <c r="EM175" s="27"/>
    </row>
    <row r="176" spans="1:143" ht="15.75" customHeight="1" x14ac:dyDescent="0.2">
      <c r="A176" s="123"/>
      <c r="B176" s="88"/>
      <c r="D176" s="124"/>
      <c r="E176" s="125"/>
      <c r="U176" s="27"/>
      <c r="W176" s="142"/>
      <c r="Y176" s="7"/>
      <c r="AE176" s="7"/>
      <c r="AK176" s="7"/>
      <c r="EM176" s="27"/>
    </row>
    <row r="177" spans="1:143" ht="15.75" customHeight="1" x14ac:dyDescent="0.2">
      <c r="A177" s="123"/>
      <c r="B177" s="88"/>
      <c r="D177" s="124"/>
      <c r="E177" s="125"/>
      <c r="U177" s="27"/>
      <c r="W177" s="142"/>
      <c r="Y177" s="7"/>
      <c r="AE177" s="7"/>
      <c r="AK177" s="7"/>
      <c r="EM177" s="27"/>
    </row>
    <row r="178" spans="1:143" ht="15.75" customHeight="1" x14ac:dyDescent="0.2">
      <c r="A178" s="123"/>
      <c r="B178" s="88"/>
      <c r="D178" s="124"/>
      <c r="E178" s="125"/>
      <c r="U178" s="27"/>
      <c r="W178" s="142"/>
      <c r="Y178" s="7"/>
      <c r="AE178" s="7"/>
      <c r="AK178" s="7"/>
      <c r="EM178" s="27"/>
    </row>
    <row r="179" spans="1:143" ht="15.75" customHeight="1" x14ac:dyDescent="0.2">
      <c r="A179" s="123"/>
      <c r="B179" s="88"/>
      <c r="D179" s="124"/>
      <c r="E179" s="125"/>
      <c r="U179" s="27"/>
      <c r="W179" s="142"/>
      <c r="Y179" s="7"/>
      <c r="AE179" s="7"/>
      <c r="AK179" s="7"/>
      <c r="EM179" s="27"/>
    </row>
    <row r="180" spans="1:143" ht="15.75" customHeight="1" x14ac:dyDescent="0.2">
      <c r="A180" s="123"/>
      <c r="B180" s="88"/>
      <c r="D180" s="124"/>
      <c r="E180" s="125"/>
      <c r="U180" s="27"/>
      <c r="W180" s="142"/>
      <c r="Y180" s="7"/>
      <c r="AE180" s="7"/>
      <c r="AK180" s="7"/>
      <c r="EM180" s="27"/>
    </row>
    <row r="181" spans="1:143" ht="15.75" customHeight="1" x14ac:dyDescent="0.2">
      <c r="A181" s="123"/>
      <c r="B181" s="88"/>
      <c r="D181" s="124"/>
      <c r="E181" s="125"/>
      <c r="U181" s="27"/>
      <c r="W181" s="142"/>
      <c r="Y181" s="7"/>
      <c r="AE181" s="7"/>
      <c r="AK181" s="7"/>
      <c r="EM181" s="27"/>
    </row>
    <row r="182" spans="1:143" ht="15.75" customHeight="1" x14ac:dyDescent="0.2">
      <c r="A182" s="123"/>
      <c r="B182" s="88"/>
      <c r="D182" s="124"/>
      <c r="E182" s="125"/>
      <c r="U182" s="27"/>
      <c r="W182" s="142"/>
      <c r="Y182" s="7"/>
      <c r="AE182" s="7"/>
      <c r="AK182" s="7"/>
      <c r="EM182" s="27"/>
    </row>
    <row r="183" spans="1:143" ht="15.75" customHeight="1" x14ac:dyDescent="0.2">
      <c r="A183" s="123"/>
      <c r="B183" s="88"/>
      <c r="D183" s="124"/>
      <c r="E183" s="125"/>
      <c r="U183" s="27"/>
      <c r="W183" s="142"/>
      <c r="Y183" s="7"/>
      <c r="AE183" s="7"/>
      <c r="AK183" s="7"/>
      <c r="EM183" s="27"/>
    </row>
    <row r="184" spans="1:143" ht="15.75" customHeight="1" x14ac:dyDescent="0.2">
      <c r="A184" s="123"/>
      <c r="B184" s="88"/>
      <c r="D184" s="124"/>
      <c r="E184" s="125"/>
      <c r="U184" s="27"/>
      <c r="W184" s="142"/>
      <c r="Y184" s="7"/>
      <c r="AE184" s="7"/>
      <c r="AK184" s="7"/>
      <c r="EM184" s="27"/>
    </row>
    <row r="185" spans="1:143" ht="15.75" customHeight="1" x14ac:dyDescent="0.2">
      <c r="A185" s="123"/>
      <c r="B185" s="88"/>
      <c r="D185" s="124"/>
      <c r="E185" s="125"/>
      <c r="U185" s="27"/>
      <c r="W185" s="142"/>
      <c r="Y185" s="7"/>
      <c r="AE185" s="7"/>
      <c r="AK185" s="7"/>
      <c r="EM185" s="27"/>
    </row>
    <row r="186" spans="1:143" ht="15.75" customHeight="1" x14ac:dyDescent="0.2">
      <c r="A186" s="123"/>
      <c r="B186" s="88"/>
      <c r="D186" s="124"/>
      <c r="E186" s="125"/>
      <c r="U186" s="27"/>
      <c r="W186" s="142"/>
      <c r="Y186" s="7"/>
      <c r="AE186" s="7"/>
      <c r="AK186" s="7"/>
      <c r="EM186" s="27"/>
    </row>
    <row r="187" spans="1:143" ht="15.75" customHeight="1" x14ac:dyDescent="0.2">
      <c r="A187" s="123"/>
      <c r="B187" s="88"/>
      <c r="D187" s="124"/>
      <c r="E187" s="125"/>
      <c r="U187" s="27"/>
      <c r="W187" s="142"/>
      <c r="Y187" s="7"/>
      <c r="AE187" s="7"/>
      <c r="AK187" s="7"/>
      <c r="EM187" s="27"/>
    </row>
    <row r="188" spans="1:143" ht="15.75" customHeight="1" x14ac:dyDescent="0.2">
      <c r="A188" s="123"/>
      <c r="B188" s="88"/>
      <c r="D188" s="124"/>
      <c r="E188" s="125"/>
      <c r="U188" s="27"/>
      <c r="W188" s="142"/>
      <c r="Y188" s="7"/>
      <c r="AE188" s="7"/>
      <c r="AK188" s="7"/>
      <c r="EM188" s="27"/>
    </row>
    <row r="189" spans="1:143" ht="15.75" customHeight="1" x14ac:dyDescent="0.2">
      <c r="A189" s="123"/>
      <c r="B189" s="88"/>
      <c r="D189" s="124"/>
      <c r="E189" s="125"/>
      <c r="U189" s="27"/>
      <c r="W189" s="142"/>
      <c r="Y189" s="7"/>
      <c r="AE189" s="7"/>
      <c r="AK189" s="7"/>
      <c r="EM189" s="27"/>
    </row>
    <row r="190" spans="1:143" ht="15.75" customHeight="1" x14ac:dyDescent="0.2">
      <c r="A190" s="123"/>
      <c r="B190" s="88"/>
      <c r="D190" s="124"/>
      <c r="E190" s="125"/>
      <c r="U190" s="27"/>
      <c r="W190" s="142"/>
      <c r="Y190" s="7"/>
      <c r="AE190" s="7"/>
      <c r="AK190" s="7"/>
      <c r="EM190" s="27"/>
    </row>
    <row r="191" spans="1:143" ht="15.75" customHeight="1" x14ac:dyDescent="0.2">
      <c r="A191" s="123"/>
      <c r="B191" s="88"/>
      <c r="D191" s="124"/>
      <c r="E191" s="125"/>
      <c r="U191" s="27"/>
      <c r="W191" s="142"/>
      <c r="Y191" s="7"/>
      <c r="AE191" s="7"/>
      <c r="AK191" s="7"/>
      <c r="EM191" s="27"/>
    </row>
    <row r="192" spans="1:143" ht="15.75" customHeight="1" x14ac:dyDescent="0.2">
      <c r="A192" s="123"/>
      <c r="B192" s="88"/>
      <c r="D192" s="124"/>
      <c r="E192" s="125"/>
      <c r="U192" s="27"/>
      <c r="W192" s="142"/>
      <c r="Y192" s="7"/>
      <c r="AE192" s="7"/>
      <c r="AK192" s="7"/>
      <c r="EM192" s="27"/>
    </row>
    <row r="193" spans="1:143" ht="15.75" customHeight="1" x14ac:dyDescent="0.2">
      <c r="A193" s="123"/>
      <c r="B193" s="88"/>
      <c r="D193" s="124"/>
      <c r="E193" s="125"/>
      <c r="U193" s="27"/>
      <c r="W193" s="142"/>
      <c r="Y193" s="7"/>
      <c r="AE193" s="7"/>
      <c r="AK193" s="7"/>
      <c r="EM193" s="27"/>
    </row>
    <row r="194" spans="1:143" ht="15.75" customHeight="1" x14ac:dyDescent="0.2">
      <c r="A194" s="123"/>
      <c r="B194" s="88"/>
      <c r="D194" s="124"/>
      <c r="E194" s="125"/>
      <c r="U194" s="27"/>
      <c r="W194" s="142"/>
      <c r="Y194" s="7"/>
      <c r="AE194" s="7"/>
      <c r="AK194" s="7"/>
      <c r="EM194" s="27"/>
    </row>
    <row r="195" spans="1:143" ht="15.75" customHeight="1" x14ac:dyDescent="0.2">
      <c r="A195" s="123"/>
      <c r="B195" s="88"/>
      <c r="D195" s="124"/>
      <c r="E195" s="125"/>
      <c r="U195" s="27"/>
      <c r="W195" s="142"/>
      <c r="Y195" s="7"/>
      <c r="AE195" s="7"/>
      <c r="AK195" s="7"/>
      <c r="EM195" s="27"/>
    </row>
    <row r="196" spans="1:143" ht="15.75" customHeight="1" x14ac:dyDescent="0.2">
      <c r="A196" s="123"/>
      <c r="B196" s="88"/>
      <c r="D196" s="124"/>
      <c r="E196" s="125"/>
      <c r="U196" s="27"/>
      <c r="W196" s="142"/>
      <c r="Y196" s="7"/>
      <c r="AE196" s="7"/>
      <c r="AK196" s="7"/>
      <c r="EM196" s="27"/>
    </row>
    <row r="197" spans="1:143" ht="15.75" customHeight="1" x14ac:dyDescent="0.2">
      <c r="A197" s="123"/>
      <c r="B197" s="88"/>
      <c r="D197" s="124"/>
      <c r="E197" s="125"/>
      <c r="U197" s="27"/>
      <c r="W197" s="142"/>
      <c r="Y197" s="7"/>
      <c r="AE197" s="7"/>
      <c r="AK197" s="7"/>
      <c r="EM197" s="27"/>
    </row>
    <row r="198" spans="1:143" ht="15.75" customHeight="1" x14ac:dyDescent="0.2">
      <c r="A198" s="123"/>
      <c r="B198" s="88"/>
      <c r="D198" s="124"/>
      <c r="E198" s="125"/>
      <c r="U198" s="27"/>
      <c r="W198" s="142"/>
      <c r="Y198" s="7"/>
      <c r="AE198" s="7"/>
      <c r="AK198" s="7"/>
      <c r="EM198" s="27"/>
    </row>
    <row r="199" spans="1:143" ht="15.75" customHeight="1" x14ac:dyDescent="0.2">
      <c r="A199" s="123"/>
      <c r="B199" s="88"/>
      <c r="D199" s="124"/>
      <c r="E199" s="125"/>
      <c r="U199" s="27"/>
      <c r="W199" s="142"/>
      <c r="Y199" s="7"/>
      <c r="AE199" s="7"/>
      <c r="AK199" s="7"/>
      <c r="EM199" s="27"/>
    </row>
    <row r="200" spans="1:143" ht="15.75" customHeight="1" x14ac:dyDescent="0.2">
      <c r="A200" s="123"/>
      <c r="B200" s="88"/>
      <c r="D200" s="124"/>
      <c r="E200" s="125"/>
      <c r="U200" s="27"/>
      <c r="W200" s="142"/>
      <c r="Y200" s="7"/>
      <c r="AE200" s="7"/>
      <c r="AK200" s="7"/>
      <c r="EM200" s="27"/>
    </row>
    <row r="201" spans="1:143" ht="15.75" customHeight="1" x14ac:dyDescent="0.2">
      <c r="A201" s="123"/>
      <c r="B201" s="88"/>
      <c r="D201" s="124"/>
      <c r="E201" s="125"/>
      <c r="U201" s="27"/>
      <c r="W201" s="142"/>
      <c r="Y201" s="7"/>
      <c r="AE201" s="7"/>
      <c r="AK201" s="7"/>
      <c r="EM201" s="27"/>
    </row>
    <row r="202" spans="1:143" ht="15.75" customHeight="1" x14ac:dyDescent="0.2">
      <c r="A202" s="123"/>
      <c r="B202" s="88"/>
      <c r="D202" s="124"/>
      <c r="E202" s="125"/>
      <c r="U202" s="27"/>
      <c r="W202" s="142"/>
      <c r="Y202" s="7"/>
      <c r="AE202" s="7"/>
      <c r="AK202" s="7"/>
      <c r="EM202" s="27"/>
    </row>
    <row r="203" spans="1:143" ht="15.75" customHeight="1" x14ac:dyDescent="0.2">
      <c r="A203" s="123"/>
      <c r="B203" s="88"/>
      <c r="D203" s="124"/>
      <c r="E203" s="125"/>
      <c r="U203" s="27"/>
      <c r="W203" s="142"/>
      <c r="Y203" s="7"/>
      <c r="AE203" s="7"/>
      <c r="AK203" s="7"/>
      <c r="EM203" s="27"/>
    </row>
    <row r="204" spans="1:143" ht="15.75" customHeight="1" x14ac:dyDescent="0.2">
      <c r="A204" s="123"/>
      <c r="B204" s="88"/>
      <c r="D204" s="124"/>
      <c r="E204" s="125"/>
      <c r="U204" s="27"/>
      <c r="W204" s="142"/>
      <c r="Y204" s="7"/>
      <c r="AE204" s="7"/>
      <c r="AK204" s="7"/>
      <c r="EM204" s="27"/>
    </row>
    <row r="205" spans="1:143" ht="15.75" customHeight="1" x14ac:dyDescent="0.2">
      <c r="A205" s="123"/>
      <c r="B205" s="88"/>
      <c r="D205" s="124"/>
      <c r="E205" s="125"/>
      <c r="U205" s="27"/>
      <c r="W205" s="142"/>
      <c r="Y205" s="7"/>
      <c r="AE205" s="7"/>
      <c r="AK205" s="7"/>
      <c r="EM205" s="27"/>
    </row>
    <row r="206" spans="1:143" ht="15.75" customHeight="1" x14ac:dyDescent="0.2">
      <c r="A206" s="123"/>
      <c r="B206" s="88"/>
      <c r="D206" s="124"/>
      <c r="E206" s="125"/>
      <c r="U206" s="27"/>
      <c r="W206" s="142"/>
      <c r="Y206" s="7"/>
      <c r="AE206" s="7"/>
      <c r="AK206" s="7"/>
      <c r="EM206" s="27"/>
    </row>
    <row r="207" spans="1:143" ht="15.75" customHeight="1" x14ac:dyDescent="0.2">
      <c r="A207" s="123"/>
      <c r="B207" s="88"/>
      <c r="D207" s="124"/>
      <c r="E207" s="125"/>
      <c r="U207" s="27"/>
      <c r="W207" s="142"/>
      <c r="Y207" s="7"/>
      <c r="AE207" s="7"/>
      <c r="AK207" s="7"/>
      <c r="EM207" s="27"/>
    </row>
    <row r="208" spans="1:143" ht="15.75" customHeight="1" x14ac:dyDescent="0.2">
      <c r="A208" s="123"/>
      <c r="B208" s="88"/>
      <c r="D208" s="124"/>
      <c r="E208" s="125"/>
      <c r="U208" s="27"/>
      <c r="W208" s="142"/>
      <c r="Y208" s="7"/>
      <c r="AE208" s="7"/>
      <c r="AK208" s="7"/>
      <c r="EM208" s="27"/>
    </row>
    <row r="209" spans="1:143" ht="15.75" customHeight="1" x14ac:dyDescent="0.2">
      <c r="A209" s="123"/>
      <c r="B209" s="88"/>
      <c r="D209" s="124"/>
      <c r="E209" s="125"/>
      <c r="U209" s="27"/>
      <c r="W209" s="142"/>
      <c r="Y209" s="7"/>
      <c r="AE209" s="7"/>
      <c r="AK209" s="7"/>
      <c r="EM209" s="27"/>
    </row>
    <row r="210" spans="1:143" ht="15.75" customHeight="1" x14ac:dyDescent="0.2">
      <c r="A210" s="123"/>
      <c r="B210" s="88"/>
      <c r="D210" s="124"/>
      <c r="E210" s="125"/>
      <c r="U210" s="27"/>
      <c r="W210" s="142"/>
      <c r="Y210" s="7"/>
      <c r="AE210" s="7"/>
      <c r="AK210" s="7"/>
      <c r="EM210" s="27"/>
    </row>
    <row r="211" spans="1:143" ht="15.75" customHeight="1" x14ac:dyDescent="0.2">
      <c r="A211" s="123"/>
      <c r="B211" s="88"/>
      <c r="D211" s="124"/>
      <c r="E211" s="125"/>
      <c r="U211" s="27"/>
      <c r="W211" s="142"/>
      <c r="Y211" s="7"/>
      <c r="AE211" s="7"/>
      <c r="AK211" s="7"/>
      <c r="EM211" s="27"/>
    </row>
    <row r="212" spans="1:143" ht="15.75" customHeight="1" x14ac:dyDescent="0.2">
      <c r="A212" s="123"/>
      <c r="B212" s="88"/>
      <c r="D212" s="124"/>
      <c r="E212" s="125"/>
      <c r="U212" s="27"/>
      <c r="W212" s="142"/>
      <c r="Y212" s="7"/>
      <c r="AE212" s="7"/>
      <c r="AK212" s="7"/>
      <c r="EM212" s="27"/>
    </row>
    <row r="213" spans="1:143" ht="15.75" customHeight="1" x14ac:dyDescent="0.2">
      <c r="A213" s="123"/>
      <c r="B213" s="88"/>
      <c r="D213" s="124"/>
      <c r="E213" s="125"/>
      <c r="U213" s="27"/>
      <c r="W213" s="142"/>
      <c r="Y213" s="7"/>
      <c r="AE213" s="7"/>
      <c r="AK213" s="7"/>
      <c r="EM213" s="27"/>
    </row>
    <row r="214" spans="1:143" ht="15.75" customHeight="1" x14ac:dyDescent="0.2">
      <c r="A214" s="123"/>
      <c r="B214" s="88"/>
      <c r="D214" s="124"/>
      <c r="E214" s="125"/>
      <c r="U214" s="27"/>
      <c r="W214" s="142"/>
      <c r="Y214" s="7"/>
      <c r="AE214" s="7"/>
      <c r="AK214" s="7"/>
      <c r="EM214" s="27"/>
    </row>
    <row r="215" spans="1:143" ht="15.75" customHeight="1" x14ac:dyDescent="0.2">
      <c r="A215" s="123"/>
      <c r="B215" s="88"/>
      <c r="D215" s="124"/>
      <c r="E215" s="125"/>
      <c r="U215" s="27"/>
      <c r="W215" s="142"/>
      <c r="Y215" s="7"/>
      <c r="AE215" s="7"/>
      <c r="AK215" s="7"/>
      <c r="EM215" s="27"/>
    </row>
    <row r="216" spans="1:143" ht="15.75" customHeight="1" x14ac:dyDescent="0.2">
      <c r="A216" s="123"/>
      <c r="B216" s="88"/>
      <c r="D216" s="124"/>
      <c r="E216" s="125"/>
      <c r="U216" s="27"/>
      <c r="W216" s="142"/>
      <c r="Y216" s="7"/>
      <c r="AE216" s="7"/>
      <c r="AK216" s="7"/>
      <c r="EM216" s="27"/>
    </row>
    <row r="217" spans="1:143" ht="15.75" customHeight="1" x14ac:dyDescent="0.2">
      <c r="A217" s="123"/>
      <c r="B217" s="88"/>
      <c r="D217" s="124"/>
      <c r="E217" s="125"/>
      <c r="U217" s="27"/>
      <c r="W217" s="142"/>
      <c r="Y217" s="7"/>
      <c r="AE217" s="7"/>
      <c r="AK217" s="7"/>
      <c r="EM217" s="27"/>
    </row>
    <row r="218" spans="1:143" ht="15.75" customHeight="1" x14ac:dyDescent="0.2">
      <c r="A218" s="123"/>
      <c r="B218" s="88"/>
      <c r="D218" s="124"/>
      <c r="E218" s="125"/>
      <c r="U218" s="27"/>
      <c r="W218" s="142"/>
      <c r="Y218" s="7"/>
      <c r="AE218" s="7"/>
      <c r="AK218" s="7"/>
      <c r="EM218" s="27"/>
    </row>
    <row r="219" spans="1:143" ht="15.75" customHeight="1" x14ac:dyDescent="0.2">
      <c r="A219" s="123"/>
      <c r="B219" s="88"/>
      <c r="D219" s="124"/>
      <c r="E219" s="125"/>
      <c r="U219" s="27"/>
      <c r="W219" s="142"/>
      <c r="Y219" s="7"/>
      <c r="AE219" s="7"/>
      <c r="AK219" s="7"/>
      <c r="EM219" s="27"/>
    </row>
    <row r="220" spans="1:143" ht="15.75" customHeight="1" x14ac:dyDescent="0.2">
      <c r="A220" s="123"/>
      <c r="B220" s="88"/>
      <c r="D220" s="124"/>
      <c r="E220" s="125"/>
      <c r="U220" s="27"/>
      <c r="W220" s="142"/>
      <c r="Y220" s="7"/>
      <c r="AE220" s="7"/>
      <c r="AK220" s="7"/>
      <c r="EM220" s="27"/>
    </row>
    <row r="221" spans="1:143" ht="15.75" customHeight="1" x14ac:dyDescent="0.2">
      <c r="A221" s="123"/>
      <c r="B221" s="88"/>
      <c r="D221" s="124"/>
      <c r="E221" s="125"/>
      <c r="U221" s="27"/>
      <c r="W221" s="142"/>
      <c r="Y221" s="7"/>
      <c r="AE221" s="7"/>
      <c r="AK221" s="7"/>
      <c r="EM221" s="27"/>
    </row>
    <row r="222" spans="1:143" ht="15.75" customHeight="1" x14ac:dyDescent="0.2">
      <c r="A222" s="123"/>
      <c r="B222" s="88"/>
      <c r="D222" s="124"/>
      <c r="E222" s="125"/>
      <c r="U222" s="27"/>
      <c r="W222" s="142"/>
      <c r="Y222" s="7"/>
      <c r="AE222" s="7"/>
      <c r="AK222" s="7"/>
      <c r="EM222" s="27"/>
    </row>
    <row r="223" spans="1:143" ht="15.75" customHeight="1" x14ac:dyDescent="0.2">
      <c r="A223" s="123"/>
      <c r="B223" s="88"/>
      <c r="D223" s="124"/>
      <c r="E223" s="125"/>
      <c r="U223" s="27"/>
      <c r="W223" s="142"/>
      <c r="Y223" s="7"/>
      <c r="AE223" s="7"/>
      <c r="AK223" s="7"/>
      <c r="EM223" s="27"/>
    </row>
    <row r="224" spans="1:143" ht="15.75" customHeight="1" x14ac:dyDescent="0.2">
      <c r="A224" s="123"/>
      <c r="B224" s="88"/>
      <c r="D224" s="124"/>
      <c r="E224" s="125"/>
      <c r="U224" s="27"/>
      <c r="W224" s="142"/>
      <c r="Y224" s="7"/>
      <c r="AE224" s="7"/>
      <c r="AK224" s="7"/>
      <c r="EM224" s="27"/>
    </row>
    <row r="225" spans="1:143" ht="15.75" customHeight="1" x14ac:dyDescent="0.2">
      <c r="A225" s="123"/>
      <c r="B225" s="88"/>
      <c r="D225" s="124"/>
      <c r="E225" s="125"/>
      <c r="U225" s="27"/>
      <c r="W225" s="142"/>
      <c r="Y225" s="7"/>
      <c r="AE225" s="7"/>
      <c r="AK225" s="7"/>
      <c r="EM225" s="27"/>
    </row>
    <row r="226" spans="1:143" ht="15.75" customHeight="1" x14ac:dyDescent="0.2">
      <c r="A226" s="123"/>
      <c r="B226" s="88"/>
      <c r="D226" s="124"/>
      <c r="E226" s="125"/>
      <c r="U226" s="27"/>
      <c r="W226" s="142"/>
      <c r="Y226" s="7"/>
      <c r="AE226" s="7"/>
      <c r="AK226" s="7"/>
      <c r="EM226" s="27"/>
    </row>
    <row r="227" spans="1:143" ht="15.75" customHeight="1" x14ac:dyDescent="0.2">
      <c r="A227" s="123"/>
      <c r="B227" s="88"/>
      <c r="D227" s="124"/>
      <c r="E227" s="125"/>
      <c r="U227" s="27"/>
      <c r="W227" s="142"/>
      <c r="Y227" s="7"/>
      <c r="AE227" s="7"/>
      <c r="AK227" s="7"/>
      <c r="EM227" s="27"/>
    </row>
    <row r="228" spans="1:143" ht="15.75" customHeight="1" x14ac:dyDescent="0.2">
      <c r="A228" s="123"/>
      <c r="B228" s="88"/>
      <c r="D228" s="124"/>
      <c r="E228" s="125"/>
      <c r="U228" s="27"/>
      <c r="W228" s="142"/>
      <c r="Y228" s="7"/>
      <c r="AE228" s="7"/>
      <c r="AK228" s="7"/>
      <c r="EM228" s="27"/>
    </row>
    <row r="229" spans="1:143" ht="15.75" customHeight="1" x14ac:dyDescent="0.2">
      <c r="A229" s="123"/>
      <c r="B229" s="88"/>
      <c r="D229" s="124"/>
      <c r="E229" s="125"/>
      <c r="U229" s="27"/>
      <c r="W229" s="142"/>
      <c r="Y229" s="7"/>
      <c r="AE229" s="7"/>
      <c r="AK229" s="7"/>
      <c r="EM229" s="27"/>
    </row>
    <row r="230" spans="1:143" ht="15.75" customHeight="1" x14ac:dyDescent="0.2">
      <c r="A230" s="123"/>
      <c r="B230" s="88"/>
      <c r="D230" s="124"/>
      <c r="E230" s="125"/>
      <c r="U230" s="27"/>
      <c r="W230" s="142"/>
      <c r="Y230" s="7"/>
      <c r="AE230" s="7"/>
      <c r="AK230" s="7"/>
      <c r="EM230" s="27"/>
    </row>
    <row r="231" spans="1:143" ht="15.75" customHeight="1" x14ac:dyDescent="0.2">
      <c r="A231" s="123"/>
      <c r="B231" s="88"/>
      <c r="D231" s="124"/>
      <c r="E231" s="125"/>
      <c r="U231" s="27"/>
      <c r="W231" s="142"/>
      <c r="Y231" s="7"/>
      <c r="AE231" s="7"/>
      <c r="AK231" s="7"/>
      <c r="EM231" s="27"/>
    </row>
    <row r="232" spans="1:143" ht="15.75" customHeight="1" x14ac:dyDescent="0.2">
      <c r="A232" s="123"/>
      <c r="B232" s="88"/>
      <c r="D232" s="124"/>
      <c r="E232" s="125"/>
      <c r="U232" s="27"/>
      <c r="W232" s="142"/>
      <c r="Y232" s="7"/>
      <c r="AE232" s="7"/>
      <c r="AK232" s="7"/>
      <c r="EM232" s="27"/>
    </row>
    <row r="233" spans="1:143" ht="15.75" customHeight="1" x14ac:dyDescent="0.2">
      <c r="A233" s="123"/>
      <c r="B233" s="88"/>
      <c r="D233" s="124"/>
      <c r="E233" s="125"/>
      <c r="U233" s="27"/>
      <c r="W233" s="142"/>
      <c r="Y233" s="7"/>
      <c r="AE233" s="7"/>
      <c r="AK233" s="7"/>
      <c r="EM233" s="27"/>
    </row>
    <row r="234" spans="1:143" ht="15.75" customHeight="1" x14ac:dyDescent="0.2">
      <c r="A234" s="123"/>
      <c r="B234" s="88"/>
      <c r="D234" s="124"/>
      <c r="E234" s="125"/>
      <c r="U234" s="27"/>
      <c r="W234" s="142"/>
      <c r="Y234" s="7"/>
      <c r="AE234" s="7"/>
      <c r="AK234" s="7"/>
      <c r="EM234" s="27"/>
    </row>
    <row r="235" spans="1:143" ht="15.75" customHeight="1" x14ac:dyDescent="0.2">
      <c r="A235" s="123"/>
      <c r="B235" s="88"/>
      <c r="D235" s="124"/>
      <c r="E235" s="125"/>
      <c r="U235" s="27"/>
      <c r="W235" s="142"/>
      <c r="Y235" s="7"/>
      <c r="AE235" s="7"/>
      <c r="AK235" s="7"/>
      <c r="EM235" s="27"/>
    </row>
    <row r="236" spans="1:143" ht="15.75" customHeight="1" x14ac:dyDescent="0.2">
      <c r="A236" s="123"/>
      <c r="B236" s="88"/>
      <c r="D236" s="124"/>
      <c r="E236" s="125"/>
      <c r="U236" s="27"/>
      <c r="W236" s="142"/>
      <c r="Y236" s="7"/>
      <c r="AE236" s="7"/>
      <c r="AK236" s="7"/>
      <c r="EM236" s="27"/>
    </row>
    <row r="237" spans="1:143" ht="15.75" customHeight="1" x14ac:dyDescent="0.2">
      <c r="A237" s="123"/>
      <c r="B237" s="88"/>
      <c r="D237" s="124"/>
      <c r="E237" s="125"/>
      <c r="U237" s="27"/>
      <c r="W237" s="142"/>
      <c r="Y237" s="7"/>
      <c r="AE237" s="7"/>
      <c r="AK237" s="7"/>
      <c r="EM237" s="27"/>
    </row>
    <row r="238" spans="1:143" ht="15.75" customHeight="1" x14ac:dyDescent="0.2">
      <c r="A238" s="123"/>
      <c r="B238" s="88"/>
      <c r="D238" s="124"/>
      <c r="E238" s="125"/>
      <c r="U238" s="27"/>
      <c r="W238" s="142"/>
      <c r="Y238" s="7"/>
      <c r="AE238" s="7"/>
      <c r="AK238" s="7"/>
      <c r="EM238" s="27"/>
    </row>
    <row r="239" spans="1:143" ht="15.75" customHeight="1" x14ac:dyDescent="0.2">
      <c r="A239" s="123"/>
      <c r="B239" s="88"/>
      <c r="D239" s="124"/>
      <c r="E239" s="125"/>
      <c r="U239" s="27"/>
      <c r="W239" s="142"/>
      <c r="Y239" s="7"/>
      <c r="AE239" s="7"/>
      <c r="AK239" s="7"/>
      <c r="EM239" s="27"/>
    </row>
    <row r="240" spans="1:143" ht="15.75" customHeight="1" x14ac:dyDescent="0.2">
      <c r="A240" s="123"/>
      <c r="B240" s="88"/>
      <c r="D240" s="124"/>
      <c r="E240" s="125"/>
      <c r="U240" s="27"/>
      <c r="W240" s="142"/>
      <c r="Y240" s="7"/>
      <c r="AE240" s="7"/>
      <c r="AK240" s="7"/>
      <c r="EM240" s="27"/>
    </row>
    <row r="241" spans="1:143" ht="15.75" customHeight="1" x14ac:dyDescent="0.2">
      <c r="A241" s="123"/>
      <c r="B241" s="88"/>
      <c r="D241" s="124"/>
      <c r="E241" s="125"/>
      <c r="U241" s="27"/>
      <c r="W241" s="142"/>
      <c r="Y241" s="7"/>
      <c r="AE241" s="7"/>
      <c r="AK241" s="7"/>
      <c r="EM241" s="27"/>
    </row>
    <row r="242" spans="1:143" ht="15.75" customHeight="1" x14ac:dyDescent="0.2">
      <c r="A242" s="123"/>
      <c r="B242" s="88"/>
      <c r="D242" s="124"/>
      <c r="E242" s="125"/>
      <c r="U242" s="27"/>
      <c r="W242" s="142"/>
      <c r="Y242" s="7"/>
      <c r="AE242" s="7"/>
      <c r="AK242" s="7"/>
      <c r="EM242" s="27"/>
    </row>
    <row r="243" spans="1:143" ht="15.75" customHeight="1" x14ac:dyDescent="0.2">
      <c r="A243" s="123"/>
      <c r="B243" s="88"/>
      <c r="D243" s="124"/>
      <c r="E243" s="125"/>
      <c r="U243" s="27"/>
      <c r="W243" s="142"/>
      <c r="Y243" s="7"/>
      <c r="AE243" s="7"/>
      <c r="AK243" s="7"/>
      <c r="EM243" s="27"/>
    </row>
    <row r="244" spans="1:143" ht="15.75" customHeight="1" x14ac:dyDescent="0.2">
      <c r="A244" s="123"/>
      <c r="B244" s="88"/>
      <c r="D244" s="124"/>
      <c r="E244" s="125"/>
      <c r="U244" s="27"/>
      <c r="W244" s="142"/>
      <c r="Y244" s="7"/>
      <c r="AE244" s="7"/>
      <c r="AK244" s="7"/>
      <c r="EM244" s="27"/>
    </row>
    <row r="245" spans="1:143" ht="15.75" customHeight="1" x14ac:dyDescent="0.2">
      <c r="A245" s="123"/>
      <c r="B245" s="88"/>
      <c r="D245" s="124"/>
      <c r="E245" s="125"/>
      <c r="U245" s="27"/>
      <c r="W245" s="142"/>
      <c r="Y245" s="7"/>
      <c r="AE245" s="7"/>
      <c r="AK245" s="7"/>
      <c r="EM245" s="27"/>
    </row>
    <row r="246" spans="1:143" ht="15.75" customHeight="1" x14ac:dyDescent="0.2">
      <c r="A246" s="123"/>
      <c r="B246" s="88"/>
      <c r="D246" s="124"/>
      <c r="E246" s="125"/>
      <c r="U246" s="27"/>
      <c r="W246" s="142"/>
      <c r="Y246" s="7"/>
      <c r="AE246" s="7"/>
      <c r="AK246" s="7"/>
      <c r="EM246" s="27"/>
    </row>
    <row r="247" spans="1:143" ht="15.75" customHeight="1" x14ac:dyDescent="0.2">
      <c r="A247" s="123"/>
      <c r="B247" s="88"/>
      <c r="D247" s="124"/>
      <c r="E247" s="125"/>
      <c r="U247" s="27"/>
      <c r="W247" s="142"/>
      <c r="Y247" s="7"/>
      <c r="AE247" s="7"/>
      <c r="AK247" s="7"/>
      <c r="EM247" s="27"/>
    </row>
    <row r="248" spans="1:143" ht="15.75" customHeight="1" x14ac:dyDescent="0.2">
      <c r="A248" s="123"/>
      <c r="B248" s="88"/>
      <c r="D248" s="124"/>
      <c r="E248" s="125"/>
      <c r="U248" s="27"/>
      <c r="W248" s="142"/>
      <c r="Y248" s="7"/>
      <c r="AE248" s="7"/>
      <c r="AK248" s="7"/>
      <c r="EM248" s="27"/>
    </row>
    <row r="249" spans="1:143" ht="15.75" customHeight="1" x14ac:dyDescent="0.2">
      <c r="A249" s="123"/>
      <c r="B249" s="88"/>
      <c r="D249" s="124"/>
      <c r="E249" s="125"/>
      <c r="U249" s="27"/>
      <c r="W249" s="142"/>
      <c r="Y249" s="7"/>
      <c r="AE249" s="7"/>
      <c r="AK249" s="7"/>
      <c r="EM249" s="27"/>
    </row>
    <row r="250" spans="1:143" ht="15.75" customHeight="1" x14ac:dyDescent="0.2">
      <c r="A250" s="123"/>
      <c r="B250" s="88"/>
      <c r="D250" s="124"/>
      <c r="E250" s="125"/>
      <c r="U250" s="27"/>
      <c r="W250" s="142"/>
      <c r="Y250" s="7"/>
      <c r="AE250" s="7"/>
      <c r="AK250" s="7"/>
      <c r="EM250" s="27"/>
    </row>
    <row r="251" spans="1:143" ht="15.75" customHeight="1" x14ac:dyDescent="0.2">
      <c r="A251" s="123"/>
      <c r="B251" s="88"/>
      <c r="D251" s="124"/>
      <c r="E251" s="125"/>
      <c r="U251" s="27"/>
      <c r="W251" s="142"/>
      <c r="Y251" s="7"/>
      <c r="AE251" s="7"/>
      <c r="AK251" s="7"/>
      <c r="EM251" s="27"/>
    </row>
    <row r="252" spans="1:143" ht="15.75" customHeight="1" x14ac:dyDescent="0.2">
      <c r="A252" s="123"/>
      <c r="B252" s="88"/>
      <c r="D252" s="124"/>
      <c r="E252" s="125"/>
      <c r="U252" s="27"/>
      <c r="W252" s="142"/>
      <c r="Y252" s="7"/>
      <c r="AE252" s="7"/>
      <c r="AK252" s="7"/>
      <c r="EM252" s="27"/>
    </row>
    <row r="253" spans="1:143" ht="15.75" customHeight="1" x14ac:dyDescent="0.2">
      <c r="A253" s="123"/>
      <c r="B253" s="88"/>
      <c r="D253" s="124"/>
      <c r="E253" s="125"/>
      <c r="U253" s="27"/>
      <c r="W253" s="142"/>
      <c r="Y253" s="7"/>
      <c r="AE253" s="7"/>
      <c r="AK253" s="7"/>
      <c r="EM253" s="27"/>
    </row>
    <row r="254" spans="1:143" ht="15.75" customHeight="1" x14ac:dyDescent="0.2">
      <c r="A254" s="123"/>
      <c r="B254" s="88"/>
      <c r="D254" s="124"/>
      <c r="E254" s="125"/>
      <c r="U254" s="27"/>
      <c r="W254" s="142"/>
      <c r="Y254" s="7"/>
      <c r="AE254" s="7"/>
      <c r="AK254" s="7"/>
      <c r="EM254" s="27"/>
    </row>
    <row r="255" spans="1:143" ht="15.75" customHeight="1" x14ac:dyDescent="0.2">
      <c r="A255" s="123"/>
      <c r="B255" s="88"/>
      <c r="D255" s="124"/>
      <c r="E255" s="125"/>
      <c r="U255" s="27"/>
      <c r="W255" s="142"/>
      <c r="Y255" s="7"/>
      <c r="AE255" s="7"/>
      <c r="AK255" s="7"/>
      <c r="EM255" s="27"/>
    </row>
    <row r="256" spans="1:143" ht="15.75" customHeight="1" x14ac:dyDescent="0.2">
      <c r="A256" s="123"/>
      <c r="B256" s="88"/>
      <c r="D256" s="124"/>
      <c r="E256" s="125"/>
      <c r="U256" s="27"/>
      <c r="W256" s="142"/>
      <c r="Y256" s="7"/>
      <c r="AE256" s="7"/>
      <c r="AK256" s="7"/>
      <c r="EM256" s="27"/>
    </row>
    <row r="257" spans="1:143" ht="15.75" customHeight="1" x14ac:dyDescent="0.2">
      <c r="A257" s="123"/>
      <c r="B257" s="88"/>
      <c r="D257" s="124"/>
      <c r="E257" s="125"/>
      <c r="U257" s="27"/>
      <c r="W257" s="142"/>
      <c r="Y257" s="7"/>
      <c r="AE257" s="7"/>
      <c r="AK257" s="7"/>
      <c r="EM257" s="27"/>
    </row>
    <row r="258" spans="1:143" ht="15.75" customHeight="1" x14ac:dyDescent="0.2">
      <c r="A258" s="123"/>
      <c r="B258" s="88"/>
      <c r="D258" s="124"/>
      <c r="E258" s="125"/>
      <c r="U258" s="27"/>
      <c r="W258" s="142"/>
      <c r="Y258" s="7"/>
      <c r="AE258" s="7"/>
      <c r="AK258" s="7"/>
      <c r="EM258" s="27"/>
    </row>
    <row r="259" spans="1:143" ht="15.75" customHeight="1" x14ac:dyDescent="0.2">
      <c r="A259" s="123"/>
      <c r="B259" s="88"/>
      <c r="D259" s="124"/>
      <c r="E259" s="125"/>
      <c r="U259" s="27"/>
      <c r="W259" s="142"/>
      <c r="Y259" s="7"/>
      <c r="AE259" s="7"/>
      <c r="AK259" s="7"/>
      <c r="EM259" s="27"/>
    </row>
    <row r="260" spans="1:143" ht="15.75" customHeight="1" x14ac:dyDescent="0.2">
      <c r="A260" s="123"/>
      <c r="B260" s="88"/>
      <c r="D260" s="124"/>
      <c r="E260" s="125"/>
      <c r="U260" s="27"/>
      <c r="W260" s="142"/>
      <c r="Y260" s="7"/>
      <c r="AE260" s="7"/>
      <c r="AK260" s="7"/>
      <c r="EM260" s="27"/>
    </row>
    <row r="261" spans="1:143" ht="15.75" customHeight="1" x14ac:dyDescent="0.2">
      <c r="A261" s="123"/>
      <c r="B261" s="88"/>
      <c r="D261" s="124"/>
      <c r="E261" s="125"/>
      <c r="U261" s="27"/>
      <c r="W261" s="142"/>
      <c r="Y261" s="7"/>
      <c r="AE261" s="7"/>
      <c r="AK261" s="7"/>
      <c r="EM261" s="27"/>
    </row>
    <row r="262" spans="1:143" ht="15.75" customHeight="1" x14ac:dyDescent="0.2">
      <c r="A262" s="123"/>
      <c r="B262" s="88"/>
      <c r="D262" s="124"/>
      <c r="E262" s="125"/>
      <c r="U262" s="27"/>
      <c r="W262" s="142"/>
      <c r="Y262" s="7"/>
      <c r="AE262" s="7"/>
      <c r="AK262" s="7"/>
      <c r="EM262" s="27"/>
    </row>
    <row r="263" spans="1:143" ht="15.75" customHeight="1" x14ac:dyDescent="0.2">
      <c r="A263" s="123"/>
      <c r="B263" s="88"/>
      <c r="D263" s="124"/>
      <c r="E263" s="125"/>
      <c r="U263" s="27"/>
      <c r="W263" s="142"/>
      <c r="Y263" s="7"/>
      <c r="AE263" s="7"/>
      <c r="AK263" s="7"/>
      <c r="EM263" s="27"/>
    </row>
    <row r="264" spans="1:143" ht="15.75" customHeight="1" x14ac:dyDescent="0.2">
      <c r="A264" s="123"/>
      <c r="B264" s="88"/>
      <c r="D264" s="124"/>
      <c r="E264" s="125"/>
      <c r="U264" s="27"/>
      <c r="W264" s="142"/>
      <c r="Y264" s="7"/>
      <c r="AE264" s="7"/>
      <c r="AK264" s="7"/>
      <c r="EM264" s="27"/>
    </row>
    <row r="265" spans="1:143" ht="15.75" customHeight="1" x14ac:dyDescent="0.2">
      <c r="A265" s="123"/>
      <c r="B265" s="88"/>
      <c r="D265" s="124"/>
      <c r="E265" s="125"/>
      <c r="U265" s="27"/>
      <c r="W265" s="142"/>
      <c r="Y265" s="7"/>
      <c r="AE265" s="7"/>
      <c r="AK265" s="7"/>
      <c r="EM265" s="27"/>
    </row>
    <row r="266" spans="1:143" ht="15.75" customHeight="1" x14ac:dyDescent="0.2">
      <c r="A266" s="123"/>
      <c r="B266" s="88"/>
      <c r="D266" s="124"/>
      <c r="E266" s="125"/>
      <c r="U266" s="27"/>
      <c r="W266" s="142"/>
      <c r="Y266" s="7"/>
      <c r="AE266" s="7"/>
      <c r="AK266" s="7"/>
      <c r="EM266" s="27"/>
    </row>
    <row r="267" spans="1:143" ht="15.75" customHeight="1" x14ac:dyDescent="0.2">
      <c r="A267" s="123"/>
      <c r="B267" s="88"/>
      <c r="D267" s="124"/>
      <c r="E267" s="125"/>
      <c r="U267" s="27"/>
      <c r="W267" s="142"/>
      <c r="Y267" s="7"/>
      <c r="AE267" s="7"/>
      <c r="AK267" s="7"/>
      <c r="EM267" s="27"/>
    </row>
    <row r="268" spans="1:143" ht="15.75" customHeight="1" x14ac:dyDescent="0.2">
      <c r="A268" s="123"/>
      <c r="B268" s="88"/>
      <c r="D268" s="124"/>
      <c r="E268" s="125"/>
      <c r="U268" s="27"/>
      <c r="W268" s="142"/>
      <c r="Y268" s="7"/>
      <c r="AE268" s="7"/>
      <c r="AK268" s="7"/>
      <c r="EM268" s="27"/>
    </row>
    <row r="269" spans="1:143" ht="15.75" customHeight="1" x14ac:dyDescent="0.2">
      <c r="A269" s="123"/>
      <c r="B269" s="88"/>
      <c r="D269" s="124"/>
      <c r="E269" s="125"/>
      <c r="U269" s="27"/>
      <c r="W269" s="142"/>
      <c r="Y269" s="7"/>
      <c r="AE269" s="7"/>
      <c r="AK269" s="7"/>
      <c r="EM269" s="27"/>
    </row>
    <row r="270" spans="1:143" ht="15.75" customHeight="1" x14ac:dyDescent="0.2">
      <c r="A270" s="123"/>
      <c r="B270" s="88"/>
      <c r="D270" s="124"/>
      <c r="E270" s="125"/>
      <c r="U270" s="27"/>
      <c r="W270" s="142"/>
      <c r="Y270" s="7"/>
      <c r="AE270" s="7"/>
      <c r="AK270" s="7"/>
      <c r="EM270" s="27"/>
    </row>
    <row r="271" spans="1:143" ht="15.75" customHeight="1" x14ac:dyDescent="0.2">
      <c r="A271" s="123"/>
      <c r="B271" s="88"/>
      <c r="D271" s="124"/>
      <c r="E271" s="125"/>
      <c r="U271" s="27"/>
      <c r="W271" s="142"/>
      <c r="Y271" s="7"/>
      <c r="AE271" s="7"/>
      <c r="AK271" s="7"/>
      <c r="EM271" s="27"/>
    </row>
    <row r="272" spans="1:143" ht="15.75" customHeight="1" x14ac:dyDescent="0.2">
      <c r="A272" s="123"/>
      <c r="B272" s="88"/>
      <c r="D272" s="124"/>
      <c r="E272" s="125"/>
      <c r="U272" s="27"/>
      <c r="W272" s="142"/>
      <c r="Y272" s="7"/>
      <c r="AE272" s="7"/>
      <c r="AK272" s="7"/>
      <c r="EM272" s="27"/>
    </row>
    <row r="273" spans="1:143" ht="15.75" customHeight="1" x14ac:dyDescent="0.2">
      <c r="A273" s="123"/>
      <c r="B273" s="88"/>
      <c r="D273" s="124"/>
      <c r="E273" s="125"/>
      <c r="U273" s="27"/>
      <c r="W273" s="142"/>
      <c r="Y273" s="7"/>
      <c r="AE273" s="7"/>
      <c r="AK273" s="7"/>
      <c r="EM273" s="27"/>
    </row>
    <row r="274" spans="1:143" ht="15.75" customHeight="1" x14ac:dyDescent="0.2">
      <c r="A274" s="123"/>
      <c r="B274" s="88"/>
      <c r="D274" s="124"/>
      <c r="E274" s="125"/>
      <c r="U274" s="27"/>
      <c r="W274" s="142"/>
      <c r="Y274" s="7"/>
      <c r="AE274" s="7"/>
      <c r="AK274" s="7"/>
      <c r="EM274" s="27"/>
    </row>
    <row r="275" spans="1:143" ht="15.75" customHeight="1" x14ac:dyDescent="0.2">
      <c r="A275" s="123"/>
      <c r="B275" s="88"/>
      <c r="D275" s="124"/>
      <c r="E275" s="125"/>
      <c r="U275" s="27"/>
      <c r="W275" s="142"/>
      <c r="Y275" s="7"/>
      <c r="AE275" s="7"/>
      <c r="AK275" s="7"/>
      <c r="EM275" s="27"/>
    </row>
    <row r="276" spans="1:143" ht="15.75" customHeight="1" x14ac:dyDescent="0.2">
      <c r="A276" s="123"/>
      <c r="B276" s="88"/>
      <c r="D276" s="124"/>
      <c r="E276" s="125"/>
      <c r="U276" s="27"/>
      <c r="W276" s="142"/>
      <c r="Y276" s="7"/>
      <c r="AE276" s="7"/>
      <c r="AK276" s="7"/>
      <c r="EM276" s="27"/>
    </row>
    <row r="277" spans="1:143" ht="15.75" customHeight="1" x14ac:dyDescent="0.2">
      <c r="A277" s="123"/>
      <c r="B277" s="88"/>
      <c r="D277" s="124"/>
      <c r="E277" s="125"/>
      <c r="U277" s="27"/>
      <c r="W277" s="142"/>
      <c r="Y277" s="7"/>
      <c r="AE277" s="7"/>
      <c r="AK277" s="7"/>
      <c r="EM277" s="27"/>
    </row>
    <row r="278" spans="1:143" ht="15.75" customHeight="1" x14ac:dyDescent="0.2">
      <c r="A278" s="123"/>
      <c r="B278" s="88"/>
      <c r="D278" s="124"/>
      <c r="E278" s="125"/>
      <c r="U278" s="27"/>
      <c r="W278" s="142"/>
      <c r="Y278" s="7"/>
      <c r="AE278" s="7"/>
      <c r="AK278" s="7"/>
      <c r="EM278" s="27"/>
    </row>
    <row r="279" spans="1:143" ht="15.75" customHeight="1" x14ac:dyDescent="0.2">
      <c r="A279" s="123"/>
      <c r="B279" s="88"/>
      <c r="D279" s="124"/>
      <c r="E279" s="125"/>
      <c r="U279" s="27"/>
      <c r="W279" s="142"/>
      <c r="Y279" s="7"/>
      <c r="AE279" s="7"/>
      <c r="AK279" s="7"/>
      <c r="EM279" s="27"/>
    </row>
    <row r="280" spans="1:143" ht="15.75" customHeight="1" x14ac:dyDescent="0.2">
      <c r="A280" s="123"/>
      <c r="B280" s="88"/>
      <c r="D280" s="124"/>
      <c r="E280" s="125"/>
      <c r="U280" s="27"/>
      <c r="W280" s="142"/>
      <c r="Y280" s="7"/>
      <c r="AE280" s="7"/>
      <c r="AK280" s="7"/>
      <c r="EM280" s="27"/>
    </row>
    <row r="281" spans="1:143" ht="15.75" customHeight="1" x14ac:dyDescent="0.2">
      <c r="A281" s="123"/>
      <c r="B281" s="88"/>
      <c r="D281" s="124"/>
      <c r="E281" s="125"/>
      <c r="U281" s="27"/>
      <c r="W281" s="142"/>
      <c r="Y281" s="7"/>
      <c r="AE281" s="7"/>
      <c r="AK281" s="7"/>
      <c r="EM281" s="27"/>
    </row>
    <row r="282" spans="1:143" ht="15.75" customHeight="1" x14ac:dyDescent="0.2">
      <c r="A282" s="123"/>
      <c r="B282" s="88"/>
      <c r="D282" s="124"/>
      <c r="E282" s="125"/>
      <c r="U282" s="27"/>
      <c r="W282" s="142"/>
      <c r="Y282" s="7"/>
      <c r="AE282" s="7"/>
      <c r="AK282" s="7"/>
      <c r="EM282" s="27"/>
    </row>
    <row r="283" spans="1:143" ht="15.75" customHeight="1" x14ac:dyDescent="0.2">
      <c r="A283" s="123"/>
      <c r="B283" s="88"/>
      <c r="D283" s="124"/>
      <c r="E283" s="125"/>
      <c r="U283" s="27"/>
      <c r="W283" s="142"/>
      <c r="Y283" s="7"/>
      <c r="AE283" s="7"/>
      <c r="AK283" s="7"/>
      <c r="EM283" s="27"/>
    </row>
    <row r="284" spans="1:143" ht="15.75" customHeight="1" x14ac:dyDescent="0.2">
      <c r="A284" s="123"/>
      <c r="B284" s="88"/>
      <c r="D284" s="124"/>
      <c r="E284" s="125"/>
      <c r="U284" s="27"/>
      <c r="W284" s="142"/>
      <c r="Y284" s="7"/>
      <c r="AE284" s="7"/>
      <c r="AK284" s="7"/>
      <c r="EM284" s="27"/>
    </row>
    <row r="285" spans="1:143" ht="15.75" customHeight="1" x14ac:dyDescent="0.2">
      <c r="A285" s="123"/>
      <c r="B285" s="88"/>
      <c r="D285" s="124"/>
      <c r="E285" s="125"/>
      <c r="U285" s="27"/>
      <c r="W285" s="142"/>
      <c r="Y285" s="7"/>
      <c r="AE285" s="7"/>
      <c r="AK285" s="7"/>
      <c r="EM285" s="27"/>
    </row>
    <row r="286" spans="1:143" ht="15.75" customHeight="1" x14ac:dyDescent="0.2">
      <c r="A286" s="123"/>
      <c r="B286" s="88"/>
      <c r="D286" s="124"/>
      <c r="E286" s="125"/>
      <c r="U286" s="27"/>
      <c r="W286" s="142"/>
      <c r="Y286" s="7"/>
      <c r="AE286" s="7"/>
      <c r="AK286" s="7"/>
      <c r="EM286" s="27"/>
    </row>
    <row r="287" spans="1:143" ht="15.75" customHeight="1" x14ac:dyDescent="0.2">
      <c r="A287" s="123"/>
      <c r="B287" s="88"/>
      <c r="D287" s="124"/>
      <c r="E287" s="125"/>
      <c r="U287" s="27"/>
      <c r="W287" s="142"/>
      <c r="Y287" s="7"/>
      <c r="AE287" s="7"/>
      <c r="AK287" s="7"/>
      <c r="EM287" s="27"/>
    </row>
    <row r="288" spans="1:143" ht="15.75" customHeight="1" x14ac:dyDescent="0.2">
      <c r="A288" s="123"/>
      <c r="B288" s="88"/>
      <c r="D288" s="124"/>
      <c r="E288" s="125"/>
      <c r="U288" s="27"/>
      <c r="W288" s="142"/>
      <c r="Y288" s="7"/>
      <c r="AE288" s="7"/>
      <c r="AK288" s="7"/>
      <c r="EM288" s="27"/>
    </row>
    <row r="289" spans="1:143" ht="15.75" customHeight="1" x14ac:dyDescent="0.2">
      <c r="A289" s="123"/>
      <c r="B289" s="88"/>
      <c r="D289" s="124"/>
      <c r="E289" s="125"/>
      <c r="U289" s="27"/>
      <c r="W289" s="142"/>
      <c r="Y289" s="7"/>
      <c r="AE289" s="7"/>
      <c r="AK289" s="7"/>
      <c r="EM289" s="27"/>
    </row>
    <row r="290" spans="1:143" ht="15.75" customHeight="1" x14ac:dyDescent="0.2">
      <c r="A290" s="123"/>
      <c r="B290" s="88"/>
      <c r="D290" s="124"/>
      <c r="E290" s="125"/>
      <c r="U290" s="27"/>
      <c r="W290" s="142"/>
      <c r="Y290" s="7"/>
      <c r="AE290" s="7"/>
      <c r="AK290" s="7"/>
      <c r="EM290" s="27"/>
    </row>
    <row r="291" spans="1:143" ht="15.75" customHeight="1" x14ac:dyDescent="0.2">
      <c r="A291" s="123"/>
      <c r="B291" s="88"/>
      <c r="D291" s="124"/>
      <c r="E291" s="125"/>
      <c r="U291" s="27"/>
      <c r="W291" s="142"/>
      <c r="Y291" s="7"/>
      <c r="AE291" s="7"/>
      <c r="AK291" s="7"/>
      <c r="EM291" s="27"/>
    </row>
    <row r="292" spans="1:143" ht="15.75" customHeight="1" x14ac:dyDescent="0.2">
      <c r="A292" s="123"/>
      <c r="B292" s="88"/>
      <c r="D292" s="124"/>
      <c r="E292" s="125"/>
      <c r="U292" s="27"/>
      <c r="W292" s="142"/>
      <c r="Y292" s="7"/>
      <c r="AE292" s="7"/>
      <c r="AK292" s="7"/>
      <c r="EM292" s="27"/>
    </row>
    <row r="293" spans="1:143" ht="15.75" customHeight="1" x14ac:dyDescent="0.2">
      <c r="A293" s="123"/>
      <c r="B293" s="88"/>
      <c r="D293" s="124"/>
      <c r="E293" s="125"/>
      <c r="U293" s="27"/>
      <c r="W293" s="142"/>
      <c r="Y293" s="7"/>
      <c r="AE293" s="7"/>
      <c r="AK293" s="7"/>
      <c r="EM293" s="27"/>
    </row>
    <row r="294" spans="1:143" ht="15.75" customHeight="1" x14ac:dyDescent="0.2">
      <c r="A294" s="123"/>
      <c r="B294" s="88"/>
      <c r="D294" s="124"/>
      <c r="E294" s="125"/>
      <c r="U294" s="27"/>
      <c r="W294" s="142"/>
      <c r="Y294" s="7"/>
      <c r="AE294" s="7"/>
      <c r="AK294" s="7"/>
      <c r="EM294" s="27"/>
    </row>
    <row r="295" spans="1:143" ht="15.75" customHeight="1" x14ac:dyDescent="0.2">
      <c r="A295" s="123"/>
      <c r="B295" s="88"/>
      <c r="D295" s="124"/>
      <c r="E295" s="125"/>
      <c r="U295" s="27"/>
      <c r="W295" s="142"/>
      <c r="Y295" s="7"/>
      <c r="AE295" s="7"/>
      <c r="AK295" s="7"/>
      <c r="EM295" s="27"/>
    </row>
    <row r="296" spans="1:143" ht="15.75" customHeight="1" x14ac:dyDescent="0.2">
      <c r="A296" s="123"/>
      <c r="B296" s="88"/>
      <c r="D296" s="124"/>
      <c r="E296" s="125"/>
      <c r="U296" s="27"/>
      <c r="W296" s="142"/>
      <c r="Y296" s="7"/>
      <c r="AE296" s="7"/>
      <c r="AK296" s="7"/>
      <c r="EM296" s="27"/>
    </row>
    <row r="297" spans="1:143" ht="15.75" customHeight="1" x14ac:dyDescent="0.2">
      <c r="A297" s="123"/>
      <c r="B297" s="88"/>
      <c r="D297" s="124"/>
      <c r="E297" s="125"/>
      <c r="U297" s="27"/>
      <c r="W297" s="142"/>
      <c r="Y297" s="7"/>
      <c r="AE297" s="7"/>
      <c r="AK297" s="7"/>
      <c r="EM297" s="27"/>
    </row>
    <row r="298" spans="1:143" ht="15.75" customHeight="1" x14ac:dyDescent="0.2">
      <c r="A298" s="123"/>
      <c r="B298" s="88"/>
      <c r="D298" s="124"/>
      <c r="E298" s="125"/>
      <c r="U298" s="27"/>
      <c r="W298" s="142"/>
      <c r="Y298" s="7"/>
      <c r="AE298" s="7"/>
      <c r="AK298" s="7"/>
      <c r="EM298" s="27"/>
    </row>
    <row r="299" spans="1:143" ht="15.75" customHeight="1" x14ac:dyDescent="0.2">
      <c r="A299" s="123"/>
      <c r="B299" s="88"/>
      <c r="D299" s="124"/>
      <c r="E299" s="125"/>
      <c r="U299" s="27"/>
      <c r="W299" s="142"/>
      <c r="Y299" s="7"/>
      <c r="AE299" s="7"/>
      <c r="AK299" s="7"/>
      <c r="EM299" s="27"/>
    </row>
    <row r="300" spans="1:143" ht="15.75" customHeight="1" x14ac:dyDescent="0.2">
      <c r="A300" s="123"/>
      <c r="B300" s="88"/>
      <c r="D300" s="124"/>
      <c r="E300" s="125"/>
      <c r="U300" s="27"/>
      <c r="W300" s="142"/>
      <c r="Y300" s="7"/>
      <c r="AE300" s="7"/>
      <c r="AK300" s="7"/>
      <c r="EM300" s="27"/>
    </row>
    <row r="301" spans="1:143" ht="15.75" customHeight="1" x14ac:dyDescent="0.2">
      <c r="A301" s="123"/>
      <c r="B301" s="88"/>
      <c r="D301" s="124"/>
      <c r="E301" s="125"/>
      <c r="U301" s="27"/>
      <c r="W301" s="142"/>
      <c r="Y301" s="7"/>
      <c r="AE301" s="7"/>
      <c r="AK301" s="7"/>
      <c r="EM301" s="27"/>
    </row>
    <row r="302" spans="1:143" ht="15.75" customHeight="1" x14ac:dyDescent="0.2">
      <c r="A302" s="123"/>
      <c r="B302" s="88"/>
      <c r="D302" s="124"/>
      <c r="E302" s="125"/>
      <c r="U302" s="27"/>
      <c r="W302" s="142"/>
      <c r="Y302" s="7"/>
      <c r="AE302" s="7"/>
      <c r="AK302" s="7"/>
      <c r="EM302" s="27"/>
    </row>
    <row r="303" spans="1:143" ht="15.75" customHeight="1" x14ac:dyDescent="0.2">
      <c r="A303" s="123"/>
      <c r="B303" s="88"/>
      <c r="D303" s="124"/>
      <c r="E303" s="125"/>
      <c r="U303" s="27"/>
      <c r="W303" s="142"/>
      <c r="Y303" s="7"/>
      <c r="AE303" s="7"/>
      <c r="AK303" s="7"/>
      <c r="EM303" s="27"/>
    </row>
    <row r="304" spans="1:143" ht="15.75" customHeight="1" x14ac:dyDescent="0.2">
      <c r="A304" s="123"/>
      <c r="B304" s="88"/>
      <c r="D304" s="124"/>
      <c r="E304" s="125"/>
      <c r="U304" s="27"/>
      <c r="W304" s="142"/>
      <c r="Y304" s="7"/>
      <c r="AE304" s="7"/>
      <c r="AK304" s="7"/>
      <c r="EM304" s="27"/>
    </row>
    <row r="305" spans="1:143" ht="15.75" customHeight="1" x14ac:dyDescent="0.2">
      <c r="A305" s="123"/>
      <c r="B305" s="88"/>
      <c r="D305" s="124"/>
      <c r="E305" s="125"/>
      <c r="U305" s="27"/>
      <c r="W305" s="142"/>
      <c r="Y305" s="7"/>
      <c r="AE305" s="7"/>
      <c r="AK305" s="7"/>
      <c r="EM305" s="27"/>
    </row>
    <row r="306" spans="1:143" ht="15.75" customHeight="1" x14ac:dyDescent="0.2">
      <c r="A306" s="123"/>
      <c r="B306" s="88"/>
      <c r="D306" s="124"/>
      <c r="E306" s="125"/>
      <c r="U306" s="27"/>
      <c r="W306" s="142"/>
      <c r="Y306" s="7"/>
      <c r="AE306" s="7"/>
      <c r="AK306" s="7"/>
      <c r="EM306" s="27"/>
    </row>
    <row r="307" spans="1:143" ht="15.75" customHeight="1" x14ac:dyDescent="0.2">
      <c r="A307" s="123"/>
      <c r="B307" s="88"/>
      <c r="D307" s="124"/>
      <c r="E307" s="125"/>
      <c r="U307" s="27"/>
      <c r="W307" s="142"/>
      <c r="Y307" s="7"/>
      <c r="AE307" s="7"/>
      <c r="AK307" s="7"/>
      <c r="EM307" s="27"/>
    </row>
    <row r="308" spans="1:143" ht="15.75" customHeight="1" x14ac:dyDescent="0.2">
      <c r="A308" s="123"/>
      <c r="B308" s="88"/>
      <c r="D308" s="124"/>
      <c r="E308" s="125"/>
      <c r="U308" s="27"/>
      <c r="W308" s="142"/>
      <c r="Y308" s="7"/>
      <c r="AE308" s="7"/>
      <c r="AK308" s="7"/>
      <c r="EM308" s="27"/>
    </row>
    <row r="309" spans="1:143" ht="15.75" customHeight="1" x14ac:dyDescent="0.2">
      <c r="A309" s="123"/>
      <c r="B309" s="88"/>
      <c r="D309" s="124"/>
      <c r="E309" s="125"/>
      <c r="U309" s="27"/>
      <c r="W309" s="142"/>
      <c r="Y309" s="7"/>
      <c r="AE309" s="7"/>
      <c r="AK309" s="7"/>
      <c r="EM309" s="27"/>
    </row>
    <row r="310" spans="1:143" ht="15.75" customHeight="1" x14ac:dyDescent="0.2">
      <c r="A310" s="123"/>
      <c r="B310" s="88"/>
      <c r="D310" s="124"/>
      <c r="E310" s="125"/>
      <c r="U310" s="27"/>
      <c r="W310" s="142"/>
      <c r="Y310" s="7"/>
      <c r="AE310" s="7"/>
      <c r="AK310" s="7"/>
      <c r="EM310" s="27"/>
    </row>
    <row r="311" spans="1:143" ht="15.75" customHeight="1" x14ac:dyDescent="0.2">
      <c r="A311" s="123"/>
      <c r="B311" s="88"/>
      <c r="D311" s="124"/>
      <c r="E311" s="125"/>
      <c r="U311" s="27"/>
      <c r="W311" s="142"/>
      <c r="Y311" s="7"/>
      <c r="AE311" s="7"/>
      <c r="AK311" s="7"/>
      <c r="EM311" s="27"/>
    </row>
    <row r="312" spans="1:143" ht="15.75" customHeight="1" x14ac:dyDescent="0.2">
      <c r="A312" s="123"/>
      <c r="B312" s="88"/>
      <c r="D312" s="124"/>
      <c r="E312" s="125"/>
      <c r="U312" s="27"/>
      <c r="W312" s="142"/>
      <c r="Y312" s="7"/>
      <c r="AE312" s="7"/>
      <c r="AK312" s="7"/>
      <c r="EM312" s="27"/>
    </row>
    <row r="313" spans="1:143" ht="15.75" customHeight="1" x14ac:dyDescent="0.2">
      <c r="A313" s="123"/>
      <c r="B313" s="88"/>
      <c r="D313" s="124"/>
      <c r="E313" s="125"/>
      <c r="U313" s="27"/>
      <c r="W313" s="142"/>
      <c r="Y313" s="7"/>
      <c r="AE313" s="7"/>
      <c r="AK313" s="7"/>
      <c r="EM313" s="27"/>
    </row>
    <row r="314" spans="1:143" ht="15.75" customHeight="1" x14ac:dyDescent="0.2">
      <c r="A314" s="123"/>
      <c r="B314" s="88"/>
      <c r="D314" s="124"/>
      <c r="E314" s="125"/>
      <c r="U314" s="27"/>
      <c r="W314" s="142"/>
      <c r="Y314" s="7"/>
      <c r="AE314" s="7"/>
      <c r="AK314" s="7"/>
      <c r="EM314" s="27"/>
    </row>
    <row r="315" spans="1:143" ht="15.75" customHeight="1" x14ac:dyDescent="0.2">
      <c r="A315" s="123"/>
      <c r="B315" s="88"/>
      <c r="D315" s="124"/>
      <c r="E315" s="125"/>
      <c r="U315" s="27"/>
      <c r="W315" s="142"/>
      <c r="Y315" s="7"/>
      <c r="AE315" s="7"/>
      <c r="AK315" s="7"/>
      <c r="EM315" s="27"/>
    </row>
    <row r="316" spans="1:143" ht="15.75" customHeight="1" x14ac:dyDescent="0.2">
      <c r="A316" s="123"/>
      <c r="B316" s="88"/>
      <c r="D316" s="124"/>
      <c r="E316" s="125"/>
      <c r="U316" s="27"/>
      <c r="W316" s="142"/>
      <c r="Y316" s="7"/>
      <c r="AE316" s="7"/>
      <c r="AK316" s="7"/>
      <c r="EM316" s="27"/>
    </row>
    <row r="317" spans="1:143" ht="15.75" customHeight="1" x14ac:dyDescent="0.2">
      <c r="A317" s="123"/>
      <c r="B317" s="88"/>
      <c r="D317" s="124"/>
      <c r="E317" s="125"/>
      <c r="U317" s="27"/>
      <c r="W317" s="142"/>
      <c r="Y317" s="7"/>
      <c r="AE317" s="7"/>
      <c r="AK317" s="7"/>
      <c r="EM317" s="27"/>
    </row>
    <row r="318" spans="1:143" ht="15.75" customHeight="1" x14ac:dyDescent="0.2">
      <c r="A318" s="123"/>
      <c r="B318" s="88"/>
      <c r="D318" s="124"/>
      <c r="E318" s="125"/>
      <c r="U318" s="27"/>
      <c r="W318" s="142"/>
      <c r="Y318" s="7"/>
      <c r="AE318" s="7"/>
      <c r="AK318" s="7"/>
      <c r="EM318" s="27"/>
    </row>
    <row r="319" spans="1:143" ht="15.75" customHeight="1" x14ac:dyDescent="0.2">
      <c r="A319" s="123"/>
      <c r="B319" s="88"/>
      <c r="D319" s="124"/>
      <c r="E319" s="125"/>
      <c r="U319" s="27"/>
      <c r="W319" s="142"/>
      <c r="Y319" s="7"/>
      <c r="AE319" s="7"/>
      <c r="AK319" s="7"/>
      <c r="EM319" s="27"/>
    </row>
    <row r="320" spans="1:143" ht="15.75" customHeight="1" x14ac:dyDescent="0.2">
      <c r="A320" s="123"/>
      <c r="B320" s="88"/>
      <c r="D320" s="124"/>
      <c r="E320" s="125"/>
      <c r="U320" s="27"/>
      <c r="W320" s="142"/>
      <c r="Y320" s="7"/>
      <c r="AE320" s="7"/>
      <c r="AK320" s="7"/>
      <c r="EM320" s="27"/>
    </row>
    <row r="321" spans="1:143" ht="15.75" customHeight="1" x14ac:dyDescent="0.2">
      <c r="A321" s="123"/>
      <c r="B321" s="88"/>
      <c r="D321" s="124"/>
      <c r="E321" s="125"/>
      <c r="U321" s="27"/>
      <c r="W321" s="142"/>
      <c r="Y321" s="7"/>
      <c r="AE321" s="7"/>
      <c r="AK321" s="7"/>
      <c r="EM321" s="27"/>
    </row>
    <row r="322" spans="1:143" ht="15.75" customHeight="1" x14ac:dyDescent="0.2">
      <c r="A322" s="123"/>
      <c r="B322" s="88"/>
      <c r="D322" s="124"/>
      <c r="E322" s="125"/>
      <c r="U322" s="27"/>
      <c r="W322" s="142"/>
      <c r="Y322" s="7"/>
      <c r="AE322" s="7"/>
      <c r="AK322" s="7"/>
      <c r="EM322" s="27"/>
    </row>
    <row r="323" spans="1:143" ht="15.75" customHeight="1" x14ac:dyDescent="0.2">
      <c r="A323" s="123"/>
      <c r="B323" s="88"/>
      <c r="D323" s="124"/>
      <c r="E323" s="125"/>
      <c r="U323" s="27"/>
      <c r="W323" s="142"/>
      <c r="Y323" s="7"/>
      <c r="AE323" s="7"/>
      <c r="AK323" s="7"/>
      <c r="EM323" s="27"/>
    </row>
    <row r="324" spans="1:143" ht="15.75" customHeight="1" x14ac:dyDescent="0.2">
      <c r="A324" s="123"/>
      <c r="B324" s="88"/>
      <c r="D324" s="124"/>
      <c r="E324" s="125"/>
      <c r="U324" s="27"/>
      <c r="W324" s="142"/>
      <c r="Y324" s="7"/>
      <c r="AE324" s="7"/>
      <c r="AK324" s="7"/>
      <c r="EM324" s="27"/>
    </row>
    <row r="325" spans="1:143" ht="15.75" customHeight="1" x14ac:dyDescent="0.2">
      <c r="A325" s="123"/>
      <c r="B325" s="88"/>
      <c r="D325" s="124"/>
      <c r="E325" s="125"/>
      <c r="U325" s="27"/>
      <c r="W325" s="142"/>
      <c r="Y325" s="7"/>
      <c r="AE325" s="7"/>
      <c r="AK325" s="7"/>
      <c r="EM325" s="27"/>
    </row>
    <row r="326" spans="1:143" ht="15.75" customHeight="1" x14ac:dyDescent="0.2">
      <c r="A326" s="123"/>
      <c r="B326" s="88"/>
      <c r="D326" s="124"/>
      <c r="E326" s="125"/>
      <c r="U326" s="27"/>
      <c r="W326" s="142"/>
      <c r="Y326" s="7"/>
      <c r="AE326" s="7"/>
      <c r="AK326" s="7"/>
      <c r="EM326" s="27"/>
    </row>
    <row r="327" spans="1:143" ht="15.75" customHeight="1" x14ac:dyDescent="0.2">
      <c r="A327" s="123"/>
      <c r="B327" s="88"/>
      <c r="D327" s="124"/>
      <c r="E327" s="125"/>
      <c r="U327" s="27"/>
      <c r="W327" s="142"/>
      <c r="Y327" s="7"/>
      <c r="AE327" s="7"/>
      <c r="AK327" s="7"/>
      <c r="EM327" s="27"/>
    </row>
    <row r="328" spans="1:143" ht="15.75" customHeight="1" x14ac:dyDescent="0.2">
      <c r="A328" s="123"/>
      <c r="B328" s="88"/>
      <c r="D328" s="124"/>
      <c r="E328" s="125"/>
      <c r="U328" s="27"/>
      <c r="W328" s="142"/>
      <c r="Y328" s="7"/>
      <c r="AE328" s="7"/>
      <c r="AK328" s="7"/>
      <c r="EM328" s="27"/>
    </row>
    <row r="329" spans="1:143" ht="15.75" customHeight="1" x14ac:dyDescent="0.2">
      <c r="A329" s="123"/>
      <c r="B329" s="88"/>
      <c r="D329" s="124"/>
      <c r="E329" s="125"/>
      <c r="U329" s="27"/>
      <c r="W329" s="142"/>
      <c r="Y329" s="7"/>
      <c r="AE329" s="7"/>
      <c r="AK329" s="7"/>
      <c r="EM329" s="27"/>
    </row>
    <row r="330" spans="1:143" ht="15.75" customHeight="1" x14ac:dyDescent="0.2">
      <c r="A330" s="123"/>
      <c r="B330" s="88"/>
      <c r="D330" s="124"/>
      <c r="E330" s="125"/>
      <c r="U330" s="27"/>
      <c r="W330" s="142"/>
      <c r="Y330" s="7"/>
      <c r="AE330" s="7"/>
      <c r="AK330" s="7"/>
      <c r="EM330" s="27"/>
    </row>
    <row r="331" spans="1:143" ht="15.75" customHeight="1" x14ac:dyDescent="0.2">
      <c r="A331" s="123"/>
      <c r="B331" s="88"/>
      <c r="D331" s="124"/>
      <c r="E331" s="125"/>
      <c r="U331" s="27"/>
      <c r="W331" s="142"/>
      <c r="Y331" s="7"/>
      <c r="AE331" s="7"/>
      <c r="AK331" s="7"/>
      <c r="EM331" s="27"/>
    </row>
    <row r="332" spans="1:143" ht="15.75" customHeight="1" x14ac:dyDescent="0.2">
      <c r="A332" s="123"/>
      <c r="B332" s="88"/>
      <c r="D332" s="124"/>
      <c r="E332" s="125"/>
      <c r="U332" s="27"/>
      <c r="W332" s="142"/>
      <c r="Y332" s="7"/>
      <c r="AE332" s="7"/>
      <c r="AK332" s="7"/>
      <c r="EM332" s="27"/>
    </row>
    <row r="333" spans="1:143" ht="15.75" customHeight="1" x14ac:dyDescent="0.2">
      <c r="A333" s="123"/>
      <c r="B333" s="88"/>
      <c r="D333" s="124"/>
      <c r="E333" s="125"/>
      <c r="U333" s="27"/>
      <c r="W333" s="142"/>
      <c r="Y333" s="7"/>
      <c r="AE333" s="7"/>
      <c r="AK333" s="7"/>
      <c r="EM333" s="27"/>
    </row>
    <row r="334" spans="1:143" ht="15.75" customHeight="1" x14ac:dyDescent="0.2">
      <c r="A334" s="123"/>
      <c r="B334" s="88"/>
      <c r="D334" s="124"/>
      <c r="E334" s="125"/>
      <c r="U334" s="27"/>
      <c r="W334" s="142"/>
      <c r="Y334" s="7"/>
      <c r="AE334" s="7"/>
      <c r="AK334" s="7"/>
      <c r="EM334" s="27"/>
    </row>
    <row r="335" spans="1:143" ht="15.75" customHeight="1" x14ac:dyDescent="0.2">
      <c r="A335" s="123"/>
      <c r="B335" s="88"/>
      <c r="D335" s="124"/>
      <c r="E335" s="125"/>
      <c r="U335" s="27"/>
      <c r="W335" s="142"/>
      <c r="Y335" s="7"/>
      <c r="AE335" s="7"/>
      <c r="AK335" s="7"/>
      <c r="EM335" s="27"/>
    </row>
    <row r="336" spans="1:143" ht="15.75" customHeight="1" x14ac:dyDescent="0.2">
      <c r="A336" s="123"/>
      <c r="B336" s="88"/>
      <c r="D336" s="124"/>
      <c r="E336" s="125"/>
      <c r="U336" s="27"/>
      <c r="W336" s="142"/>
      <c r="Y336" s="7"/>
      <c r="AE336" s="7"/>
      <c r="AK336" s="7"/>
      <c r="EM336" s="27"/>
    </row>
    <row r="337" spans="1:143" ht="15.75" customHeight="1" x14ac:dyDescent="0.2">
      <c r="A337" s="123"/>
      <c r="B337" s="88"/>
      <c r="D337" s="124"/>
      <c r="E337" s="125"/>
      <c r="U337" s="27"/>
      <c r="W337" s="142"/>
      <c r="Y337" s="7"/>
      <c r="AE337" s="7"/>
      <c r="AK337" s="7"/>
      <c r="EM337" s="27"/>
    </row>
    <row r="338" spans="1:143" ht="15.75" customHeight="1" x14ac:dyDescent="0.2">
      <c r="A338" s="123"/>
      <c r="B338" s="88"/>
      <c r="D338" s="124"/>
      <c r="E338" s="125"/>
      <c r="U338" s="27"/>
      <c r="W338" s="142"/>
      <c r="Y338" s="7"/>
      <c r="AE338" s="7"/>
      <c r="AK338" s="7"/>
      <c r="EM338" s="27"/>
    </row>
    <row r="339" spans="1:143" ht="15.75" customHeight="1" x14ac:dyDescent="0.2">
      <c r="A339" s="123"/>
      <c r="B339" s="88"/>
      <c r="D339" s="124"/>
      <c r="E339" s="125"/>
      <c r="U339" s="27"/>
      <c r="W339" s="142"/>
      <c r="Y339" s="7"/>
      <c r="AE339" s="7"/>
      <c r="AK339" s="7"/>
      <c r="EM339" s="27"/>
    </row>
    <row r="340" spans="1:143" ht="15.75" customHeight="1" x14ac:dyDescent="0.2">
      <c r="A340" s="123"/>
      <c r="B340" s="88"/>
      <c r="D340" s="124"/>
      <c r="E340" s="125"/>
      <c r="U340" s="27"/>
      <c r="W340" s="142"/>
      <c r="Y340" s="7"/>
      <c r="AE340" s="7"/>
      <c r="AK340" s="7"/>
      <c r="EM340" s="27"/>
    </row>
    <row r="341" spans="1:143" ht="15.75" customHeight="1" x14ac:dyDescent="0.2">
      <c r="A341" s="123"/>
      <c r="B341" s="88"/>
      <c r="D341" s="124"/>
      <c r="E341" s="125"/>
      <c r="U341" s="27"/>
      <c r="W341" s="142"/>
      <c r="Y341" s="7"/>
      <c r="AE341" s="7"/>
      <c r="AK341" s="7"/>
      <c r="EM341" s="27"/>
    </row>
    <row r="342" spans="1:143" ht="15.75" customHeight="1" x14ac:dyDescent="0.2">
      <c r="A342" s="123"/>
      <c r="B342" s="88"/>
      <c r="D342" s="124"/>
      <c r="E342" s="125"/>
      <c r="U342" s="27"/>
      <c r="W342" s="142"/>
      <c r="Y342" s="7"/>
      <c r="AE342" s="7"/>
      <c r="AK342" s="7"/>
      <c r="EM342" s="27"/>
    </row>
    <row r="343" spans="1:143" ht="15.75" customHeight="1" x14ac:dyDescent="0.2">
      <c r="A343" s="123"/>
      <c r="B343" s="88"/>
      <c r="D343" s="124"/>
      <c r="E343" s="125"/>
      <c r="U343" s="27"/>
      <c r="W343" s="142"/>
      <c r="Y343" s="7"/>
      <c r="AE343" s="7"/>
      <c r="AK343" s="7"/>
      <c r="EM343" s="27"/>
    </row>
    <row r="344" spans="1:143" ht="15.75" customHeight="1" x14ac:dyDescent="0.2">
      <c r="A344" s="123"/>
      <c r="B344" s="88"/>
      <c r="D344" s="124"/>
      <c r="E344" s="125"/>
      <c r="U344" s="27"/>
      <c r="W344" s="142"/>
      <c r="Y344" s="7"/>
      <c r="AE344" s="7"/>
      <c r="AK344" s="7"/>
      <c r="EM344" s="27"/>
    </row>
    <row r="345" spans="1:143" ht="15.75" customHeight="1" x14ac:dyDescent="0.2">
      <c r="A345" s="123"/>
      <c r="B345" s="88"/>
      <c r="D345" s="124"/>
      <c r="E345" s="125"/>
      <c r="U345" s="27"/>
      <c r="W345" s="142"/>
      <c r="Y345" s="7"/>
      <c r="AE345" s="7"/>
      <c r="AK345" s="7"/>
      <c r="EM345" s="27"/>
    </row>
    <row r="346" spans="1:143" ht="15.75" customHeight="1" x14ac:dyDescent="0.2">
      <c r="A346" s="123"/>
      <c r="B346" s="88"/>
      <c r="D346" s="124"/>
      <c r="E346" s="125"/>
      <c r="U346" s="27"/>
      <c r="W346" s="142"/>
      <c r="Y346" s="7"/>
      <c r="AE346" s="7"/>
      <c r="AK346" s="7"/>
      <c r="EM346" s="27"/>
    </row>
    <row r="347" spans="1:143" ht="15.75" customHeight="1" x14ac:dyDescent="0.2">
      <c r="A347" s="123"/>
      <c r="B347" s="88"/>
      <c r="D347" s="124"/>
      <c r="E347" s="125"/>
      <c r="U347" s="27"/>
      <c r="W347" s="142"/>
      <c r="Y347" s="7"/>
      <c r="AE347" s="7"/>
      <c r="AK347" s="7"/>
      <c r="EM347" s="27"/>
    </row>
    <row r="348" spans="1:143" ht="15.75" customHeight="1" x14ac:dyDescent="0.2">
      <c r="A348" s="123"/>
      <c r="B348" s="88"/>
      <c r="D348" s="124"/>
      <c r="E348" s="125"/>
      <c r="U348" s="27"/>
      <c r="W348" s="142"/>
      <c r="Y348" s="7"/>
      <c r="AE348" s="7"/>
      <c r="AK348" s="7"/>
      <c r="EM348" s="27"/>
    </row>
    <row r="349" spans="1:143" ht="15.75" customHeight="1" x14ac:dyDescent="0.2">
      <c r="A349" s="123"/>
      <c r="B349" s="88"/>
      <c r="D349" s="124"/>
      <c r="E349" s="125"/>
      <c r="U349" s="27"/>
      <c r="W349" s="142"/>
      <c r="Y349" s="7"/>
      <c r="AE349" s="7"/>
      <c r="AK349" s="7"/>
      <c r="EM349" s="27"/>
    </row>
    <row r="350" spans="1:143" ht="15.75" customHeight="1" x14ac:dyDescent="0.2">
      <c r="A350" s="123"/>
      <c r="B350" s="88"/>
      <c r="D350" s="124"/>
      <c r="E350" s="125"/>
      <c r="U350" s="27"/>
      <c r="W350" s="142"/>
      <c r="Y350" s="7"/>
      <c r="AE350" s="7"/>
      <c r="AK350" s="7"/>
      <c r="EM350" s="27"/>
    </row>
    <row r="351" spans="1:143" ht="15.75" customHeight="1" x14ac:dyDescent="0.2">
      <c r="A351" s="123"/>
      <c r="B351" s="88"/>
      <c r="D351" s="124"/>
      <c r="E351" s="125"/>
      <c r="U351" s="27"/>
      <c r="W351" s="142"/>
      <c r="Y351" s="7"/>
      <c r="AE351" s="7"/>
      <c r="AK351" s="7"/>
      <c r="EM351" s="27"/>
    </row>
    <row r="352" spans="1:143" ht="15.75" customHeight="1" x14ac:dyDescent="0.2">
      <c r="A352" s="123"/>
      <c r="B352" s="88"/>
      <c r="D352" s="124"/>
      <c r="E352" s="125"/>
      <c r="U352" s="27"/>
      <c r="W352" s="142"/>
      <c r="Y352" s="7"/>
      <c r="AE352" s="7"/>
      <c r="AK352" s="7"/>
      <c r="EM352" s="27"/>
    </row>
    <row r="353" spans="1:143" ht="15.75" customHeight="1" x14ac:dyDescent="0.2">
      <c r="A353" s="123"/>
      <c r="B353" s="88"/>
      <c r="D353" s="124"/>
      <c r="E353" s="125"/>
      <c r="U353" s="27"/>
      <c r="W353" s="142"/>
      <c r="Y353" s="7"/>
      <c r="AE353" s="7"/>
      <c r="AK353" s="7"/>
      <c r="EM353" s="27"/>
    </row>
    <row r="354" spans="1:143" ht="15.75" customHeight="1" x14ac:dyDescent="0.2">
      <c r="A354" s="123"/>
      <c r="B354" s="88"/>
      <c r="D354" s="124"/>
      <c r="E354" s="125"/>
      <c r="U354" s="27"/>
      <c r="W354" s="142"/>
      <c r="Y354" s="7"/>
      <c r="AE354" s="7"/>
      <c r="AK354" s="7"/>
      <c r="EM354" s="27"/>
    </row>
    <row r="355" spans="1:143" ht="15.75" customHeight="1" x14ac:dyDescent="0.2">
      <c r="A355" s="123"/>
      <c r="B355" s="88"/>
      <c r="D355" s="124"/>
      <c r="E355" s="125"/>
      <c r="U355" s="27"/>
      <c r="W355" s="142"/>
      <c r="Y355" s="7"/>
      <c r="AE355" s="7"/>
      <c r="AK355" s="7"/>
      <c r="EM355" s="27"/>
    </row>
    <row r="356" spans="1:143" ht="15.75" customHeight="1" x14ac:dyDescent="0.2">
      <c r="A356" s="123"/>
      <c r="B356" s="88"/>
      <c r="D356" s="124"/>
      <c r="E356" s="125"/>
      <c r="U356" s="27"/>
      <c r="W356" s="142"/>
      <c r="Y356" s="7"/>
      <c r="AE356" s="7"/>
      <c r="AK356" s="7"/>
      <c r="EM356" s="27"/>
    </row>
    <row r="357" spans="1:143" ht="15.75" customHeight="1" x14ac:dyDescent="0.2">
      <c r="A357" s="123"/>
      <c r="B357" s="88"/>
      <c r="D357" s="124"/>
      <c r="E357" s="125"/>
      <c r="U357" s="27"/>
      <c r="W357" s="142"/>
      <c r="Y357" s="7"/>
      <c r="AE357" s="7"/>
      <c r="AK357" s="7"/>
      <c r="EM357" s="27"/>
    </row>
    <row r="358" spans="1:143" ht="15.75" customHeight="1" x14ac:dyDescent="0.2">
      <c r="A358" s="123"/>
      <c r="B358" s="88"/>
      <c r="D358" s="124"/>
      <c r="E358" s="125"/>
      <c r="U358" s="27"/>
      <c r="W358" s="142"/>
      <c r="Y358" s="7"/>
      <c r="AE358" s="7"/>
      <c r="AK358" s="7"/>
      <c r="EM358" s="27"/>
    </row>
    <row r="359" spans="1:143" ht="15.75" customHeight="1" x14ac:dyDescent="0.2">
      <c r="A359" s="123"/>
      <c r="B359" s="88"/>
      <c r="D359" s="124"/>
      <c r="E359" s="125"/>
      <c r="U359" s="27"/>
      <c r="W359" s="142"/>
      <c r="Y359" s="7"/>
      <c r="AE359" s="7"/>
      <c r="AK359" s="7"/>
      <c r="EM359" s="27"/>
    </row>
    <row r="360" spans="1:143" ht="15.75" customHeight="1" x14ac:dyDescent="0.2">
      <c r="A360" s="123"/>
      <c r="B360" s="88"/>
      <c r="D360" s="124"/>
      <c r="E360" s="125"/>
      <c r="U360" s="27"/>
      <c r="W360" s="142"/>
      <c r="Y360" s="7"/>
      <c r="AE360" s="7"/>
      <c r="AK360" s="7"/>
      <c r="EM360" s="27"/>
    </row>
    <row r="361" spans="1:143" ht="15.75" customHeight="1" x14ac:dyDescent="0.2">
      <c r="A361" s="123"/>
      <c r="B361" s="88"/>
      <c r="D361" s="124"/>
      <c r="E361" s="125"/>
      <c r="U361" s="27"/>
      <c r="W361" s="142"/>
      <c r="Y361" s="7"/>
      <c r="AE361" s="7"/>
      <c r="AK361" s="7"/>
      <c r="EM361" s="27"/>
    </row>
    <row r="362" spans="1:143" ht="15.75" customHeight="1" x14ac:dyDescent="0.2">
      <c r="A362" s="123"/>
      <c r="B362" s="88"/>
      <c r="D362" s="124"/>
      <c r="E362" s="125"/>
      <c r="U362" s="27"/>
      <c r="W362" s="142"/>
      <c r="Y362" s="7"/>
      <c r="AE362" s="7"/>
      <c r="AK362" s="7"/>
      <c r="EM362" s="27"/>
    </row>
    <row r="363" spans="1:143" ht="15.75" customHeight="1" x14ac:dyDescent="0.2">
      <c r="A363" s="123"/>
      <c r="B363" s="88"/>
      <c r="D363" s="124"/>
      <c r="E363" s="125"/>
      <c r="U363" s="27"/>
      <c r="W363" s="142"/>
      <c r="Y363" s="7"/>
      <c r="AE363" s="7"/>
      <c r="AK363" s="7"/>
      <c r="EM363" s="27"/>
    </row>
    <row r="364" spans="1:143" ht="15.75" customHeight="1" x14ac:dyDescent="0.2">
      <c r="A364" s="123"/>
      <c r="B364" s="88"/>
      <c r="D364" s="124"/>
      <c r="E364" s="125"/>
      <c r="U364" s="27"/>
      <c r="W364" s="142"/>
      <c r="Y364" s="7"/>
      <c r="AE364" s="7"/>
      <c r="AK364" s="7"/>
      <c r="EM364" s="27"/>
    </row>
    <row r="365" spans="1:143" ht="15.75" customHeight="1" x14ac:dyDescent="0.2">
      <c r="A365" s="123"/>
      <c r="B365" s="88"/>
      <c r="D365" s="124"/>
      <c r="E365" s="125"/>
      <c r="U365" s="27"/>
      <c r="W365" s="142"/>
      <c r="Y365" s="7"/>
      <c r="AE365" s="7"/>
      <c r="AK365" s="7"/>
      <c r="EM365" s="27"/>
    </row>
    <row r="366" spans="1:143" ht="15.75" customHeight="1" x14ac:dyDescent="0.2">
      <c r="A366" s="123"/>
      <c r="B366" s="88"/>
      <c r="D366" s="124"/>
      <c r="E366" s="125"/>
      <c r="U366" s="27"/>
      <c r="W366" s="142"/>
      <c r="Y366" s="7"/>
      <c r="AE366" s="7"/>
      <c r="AK366" s="7"/>
      <c r="EM366" s="27"/>
    </row>
    <row r="367" spans="1:143" ht="15.75" customHeight="1" x14ac:dyDescent="0.2">
      <c r="A367" s="123"/>
      <c r="B367" s="88"/>
      <c r="D367" s="124"/>
      <c r="E367" s="125"/>
      <c r="U367" s="27"/>
      <c r="W367" s="142"/>
      <c r="Y367" s="7"/>
      <c r="AE367" s="7"/>
      <c r="AK367" s="7"/>
      <c r="EM367" s="27"/>
    </row>
    <row r="368" spans="1:143" ht="15.75" customHeight="1" x14ac:dyDescent="0.2">
      <c r="A368" s="123"/>
      <c r="B368" s="88"/>
      <c r="D368" s="124"/>
      <c r="E368" s="125"/>
      <c r="U368" s="27"/>
      <c r="W368" s="142"/>
      <c r="Y368" s="7"/>
      <c r="AE368" s="7"/>
      <c r="AK368" s="7"/>
      <c r="EM368" s="27"/>
    </row>
    <row r="369" spans="1:143" ht="15.75" customHeight="1" x14ac:dyDescent="0.2">
      <c r="A369" s="123"/>
      <c r="B369" s="88"/>
      <c r="D369" s="124"/>
      <c r="E369" s="125"/>
      <c r="U369" s="27"/>
      <c r="W369" s="142"/>
      <c r="Y369" s="7"/>
      <c r="AE369" s="7"/>
      <c r="AK369" s="7"/>
      <c r="EM369" s="27"/>
    </row>
    <row r="370" spans="1:143" ht="15.75" customHeight="1" x14ac:dyDescent="0.2">
      <c r="A370" s="123"/>
      <c r="B370" s="88"/>
      <c r="D370" s="124"/>
      <c r="E370" s="125"/>
      <c r="U370" s="27"/>
      <c r="W370" s="142"/>
      <c r="Y370" s="7"/>
      <c r="AE370" s="7"/>
      <c r="AK370" s="7"/>
      <c r="EM370" s="27"/>
    </row>
    <row r="371" spans="1:143" ht="15.75" customHeight="1" x14ac:dyDescent="0.2">
      <c r="A371" s="123"/>
      <c r="B371" s="88"/>
      <c r="D371" s="124"/>
      <c r="E371" s="125"/>
      <c r="U371" s="27"/>
      <c r="W371" s="142"/>
      <c r="Y371" s="7"/>
      <c r="AE371" s="7"/>
      <c r="AK371" s="7"/>
      <c r="EM371" s="27"/>
    </row>
    <row r="372" spans="1:143" ht="15.75" customHeight="1" x14ac:dyDescent="0.2">
      <c r="A372" s="123"/>
      <c r="B372" s="88"/>
      <c r="D372" s="124"/>
      <c r="E372" s="125"/>
      <c r="U372" s="27"/>
      <c r="W372" s="142"/>
      <c r="Y372" s="7"/>
      <c r="AE372" s="7"/>
      <c r="AK372" s="7"/>
      <c r="EM372" s="27"/>
    </row>
    <row r="373" spans="1:143" ht="15.75" customHeight="1" x14ac:dyDescent="0.2">
      <c r="A373" s="123"/>
      <c r="B373" s="88"/>
      <c r="D373" s="124"/>
      <c r="E373" s="125"/>
      <c r="U373" s="27"/>
      <c r="W373" s="142"/>
      <c r="Y373" s="7"/>
      <c r="AE373" s="7"/>
      <c r="AK373" s="7"/>
      <c r="EM373" s="27"/>
    </row>
    <row r="374" spans="1:143" ht="15.75" customHeight="1" x14ac:dyDescent="0.2">
      <c r="A374" s="123"/>
      <c r="B374" s="88"/>
      <c r="D374" s="124"/>
      <c r="E374" s="125"/>
      <c r="U374" s="27"/>
      <c r="W374" s="142"/>
      <c r="Y374" s="7"/>
      <c r="AE374" s="7"/>
      <c r="AK374" s="7"/>
      <c r="EM374" s="27"/>
    </row>
    <row r="375" spans="1:143" ht="15.75" customHeight="1" x14ac:dyDescent="0.2">
      <c r="A375" s="123"/>
      <c r="B375" s="88"/>
      <c r="D375" s="124"/>
      <c r="E375" s="125"/>
      <c r="U375" s="27"/>
      <c r="W375" s="142"/>
      <c r="Y375" s="7"/>
      <c r="AE375" s="7"/>
      <c r="AK375" s="7"/>
      <c r="EM375" s="27"/>
    </row>
    <row r="376" spans="1:143" ht="15.75" customHeight="1" x14ac:dyDescent="0.2">
      <c r="A376" s="123"/>
      <c r="B376" s="88"/>
      <c r="D376" s="124"/>
      <c r="E376" s="125"/>
      <c r="U376" s="27"/>
      <c r="W376" s="142"/>
      <c r="Y376" s="7"/>
      <c r="AE376" s="7"/>
      <c r="AK376" s="7"/>
      <c r="EM376" s="27"/>
    </row>
    <row r="377" spans="1:143" ht="15.75" customHeight="1" x14ac:dyDescent="0.2">
      <c r="A377" s="123"/>
      <c r="B377" s="88"/>
      <c r="D377" s="124"/>
      <c r="E377" s="125"/>
      <c r="U377" s="27"/>
      <c r="W377" s="142"/>
      <c r="Y377" s="7"/>
      <c r="AE377" s="7"/>
      <c r="AK377" s="7"/>
      <c r="EM377" s="27"/>
    </row>
    <row r="378" spans="1:143" ht="15.75" customHeight="1" x14ac:dyDescent="0.2">
      <c r="A378" s="123"/>
      <c r="B378" s="88"/>
      <c r="D378" s="124"/>
      <c r="E378" s="125"/>
      <c r="U378" s="27"/>
      <c r="W378" s="142"/>
      <c r="Y378" s="7"/>
      <c r="AE378" s="7"/>
      <c r="AK378" s="7"/>
      <c r="EM378" s="27"/>
    </row>
    <row r="379" spans="1:143" ht="15.75" customHeight="1" x14ac:dyDescent="0.2">
      <c r="A379" s="123"/>
      <c r="B379" s="88"/>
      <c r="D379" s="124"/>
      <c r="E379" s="125"/>
      <c r="U379" s="27"/>
      <c r="W379" s="142"/>
      <c r="Y379" s="7"/>
      <c r="AE379" s="7"/>
      <c r="AK379" s="7"/>
      <c r="EM379" s="27"/>
    </row>
    <row r="380" spans="1:143" ht="15.75" customHeight="1" x14ac:dyDescent="0.2">
      <c r="A380" s="123"/>
      <c r="B380" s="88"/>
      <c r="D380" s="124"/>
      <c r="E380" s="125"/>
      <c r="U380" s="27"/>
      <c r="W380" s="142"/>
      <c r="Y380" s="7"/>
      <c r="AE380" s="7"/>
      <c r="AK380" s="7"/>
      <c r="EM380" s="27"/>
    </row>
    <row r="381" spans="1:143" ht="15.75" customHeight="1" x14ac:dyDescent="0.2">
      <c r="A381" s="123"/>
      <c r="B381" s="88"/>
      <c r="D381" s="124"/>
      <c r="E381" s="125"/>
      <c r="U381" s="27"/>
      <c r="W381" s="142"/>
      <c r="Y381" s="7"/>
      <c r="AE381" s="7"/>
      <c r="AK381" s="7"/>
      <c r="EM381" s="27"/>
    </row>
    <row r="382" spans="1:143" ht="15.75" customHeight="1" x14ac:dyDescent="0.2">
      <c r="A382" s="123"/>
      <c r="B382" s="88"/>
      <c r="D382" s="124"/>
      <c r="E382" s="125"/>
      <c r="U382" s="27"/>
      <c r="W382" s="142"/>
      <c r="Y382" s="7"/>
      <c r="AE382" s="7"/>
      <c r="AK382" s="7"/>
      <c r="EM382" s="27"/>
    </row>
    <row r="383" spans="1:143" ht="15.75" customHeight="1" x14ac:dyDescent="0.2">
      <c r="A383" s="123"/>
      <c r="B383" s="88"/>
      <c r="D383" s="124"/>
      <c r="E383" s="125"/>
      <c r="U383" s="27"/>
      <c r="W383" s="142"/>
      <c r="Y383" s="7"/>
      <c r="AE383" s="7"/>
      <c r="AK383" s="7"/>
      <c r="EM383" s="27"/>
    </row>
    <row r="384" spans="1:143" ht="15.75" customHeight="1" x14ac:dyDescent="0.2">
      <c r="A384" s="123"/>
      <c r="B384" s="88"/>
      <c r="D384" s="124"/>
      <c r="E384" s="125"/>
      <c r="U384" s="27"/>
      <c r="W384" s="142"/>
      <c r="Y384" s="7"/>
      <c r="AE384" s="7"/>
      <c r="AK384" s="7"/>
      <c r="EM384" s="27"/>
    </row>
    <row r="385" spans="1:143" ht="15.75" customHeight="1" x14ac:dyDescent="0.2">
      <c r="A385" s="123"/>
      <c r="B385" s="88"/>
      <c r="D385" s="124"/>
      <c r="E385" s="125"/>
      <c r="U385" s="27"/>
      <c r="W385" s="142"/>
      <c r="Y385" s="7"/>
      <c r="AE385" s="7"/>
      <c r="AK385" s="7"/>
      <c r="EM385" s="27"/>
    </row>
    <row r="386" spans="1:143" ht="15.75" customHeight="1" x14ac:dyDescent="0.2">
      <c r="A386" s="123"/>
      <c r="B386" s="88"/>
      <c r="D386" s="124"/>
      <c r="E386" s="125"/>
      <c r="U386" s="27"/>
      <c r="W386" s="142"/>
      <c r="Y386" s="7"/>
      <c r="AE386" s="7"/>
      <c r="AK386" s="7"/>
      <c r="EM386" s="27"/>
    </row>
    <row r="387" spans="1:143" ht="15.75" customHeight="1" x14ac:dyDescent="0.2">
      <c r="A387" s="123"/>
      <c r="B387" s="88"/>
      <c r="D387" s="124"/>
      <c r="E387" s="125"/>
      <c r="U387" s="27"/>
      <c r="W387" s="142"/>
      <c r="Y387" s="7"/>
      <c r="AE387" s="7"/>
      <c r="AK387" s="7"/>
      <c r="EM387" s="27"/>
    </row>
    <row r="388" spans="1:143" ht="15.75" customHeight="1" x14ac:dyDescent="0.2">
      <c r="A388" s="123"/>
      <c r="B388" s="88"/>
      <c r="D388" s="124"/>
      <c r="E388" s="125"/>
      <c r="U388" s="27"/>
      <c r="W388" s="142"/>
      <c r="Y388" s="7"/>
      <c r="AE388" s="7"/>
      <c r="AK388" s="7"/>
      <c r="EM388" s="27"/>
    </row>
    <row r="389" spans="1:143" ht="15.75" customHeight="1" x14ac:dyDescent="0.2">
      <c r="A389" s="123"/>
      <c r="B389" s="88"/>
      <c r="D389" s="124"/>
      <c r="E389" s="125"/>
      <c r="U389" s="27"/>
      <c r="W389" s="142"/>
      <c r="Y389" s="7"/>
      <c r="AE389" s="7"/>
      <c r="AK389" s="7"/>
      <c r="EM389" s="27"/>
    </row>
    <row r="390" spans="1:143" ht="15.75" customHeight="1" x14ac:dyDescent="0.2">
      <c r="A390" s="123"/>
      <c r="B390" s="88"/>
      <c r="D390" s="124"/>
      <c r="E390" s="125"/>
      <c r="U390" s="27"/>
      <c r="W390" s="142"/>
      <c r="Y390" s="7"/>
      <c r="AE390" s="7"/>
      <c r="AK390" s="7"/>
      <c r="EM390" s="27"/>
    </row>
    <row r="391" spans="1:143" ht="15.75" customHeight="1" x14ac:dyDescent="0.2">
      <c r="A391" s="123"/>
      <c r="B391" s="88"/>
      <c r="D391" s="124"/>
      <c r="E391" s="125"/>
      <c r="U391" s="27"/>
      <c r="W391" s="142"/>
      <c r="Y391" s="7"/>
      <c r="AE391" s="7"/>
      <c r="AK391" s="7"/>
      <c r="EM391" s="27"/>
    </row>
    <row r="392" spans="1:143" ht="15.75" customHeight="1" x14ac:dyDescent="0.2">
      <c r="A392" s="123"/>
      <c r="B392" s="88"/>
      <c r="D392" s="124"/>
      <c r="E392" s="125"/>
      <c r="U392" s="27"/>
      <c r="W392" s="142"/>
      <c r="Y392" s="7"/>
      <c r="AE392" s="7"/>
      <c r="AK392" s="7"/>
      <c r="EM392" s="27"/>
    </row>
    <row r="393" spans="1:143" ht="15.75" customHeight="1" x14ac:dyDescent="0.2">
      <c r="A393" s="123"/>
      <c r="B393" s="88"/>
      <c r="D393" s="124"/>
      <c r="E393" s="125"/>
      <c r="U393" s="27"/>
      <c r="W393" s="142"/>
      <c r="Y393" s="7"/>
      <c r="AE393" s="7"/>
      <c r="AK393" s="7"/>
      <c r="EM393" s="27"/>
    </row>
    <row r="394" spans="1:143" ht="15.75" customHeight="1" x14ac:dyDescent="0.2">
      <c r="A394" s="123"/>
      <c r="B394" s="88"/>
      <c r="D394" s="124"/>
      <c r="E394" s="125"/>
      <c r="U394" s="27"/>
      <c r="W394" s="142"/>
      <c r="Y394" s="7"/>
      <c r="AE394" s="7"/>
      <c r="AK394" s="7"/>
      <c r="EM394" s="27"/>
    </row>
    <row r="395" spans="1:143" ht="15.75" customHeight="1" x14ac:dyDescent="0.2">
      <c r="A395" s="123"/>
      <c r="B395" s="88"/>
      <c r="D395" s="124"/>
      <c r="E395" s="125"/>
      <c r="U395" s="27"/>
      <c r="W395" s="142"/>
      <c r="Y395" s="7"/>
      <c r="AE395" s="7"/>
      <c r="AK395" s="7"/>
      <c r="EM395" s="27"/>
    </row>
    <row r="396" spans="1:143" ht="15.75" customHeight="1" x14ac:dyDescent="0.2">
      <c r="A396" s="123"/>
      <c r="B396" s="88"/>
      <c r="D396" s="124"/>
      <c r="E396" s="125"/>
      <c r="U396" s="27"/>
      <c r="W396" s="142"/>
      <c r="Y396" s="7"/>
      <c r="AE396" s="7"/>
      <c r="AK396" s="7"/>
      <c r="EM396" s="27"/>
    </row>
    <row r="397" spans="1:143" ht="15.75" customHeight="1" x14ac:dyDescent="0.2">
      <c r="A397" s="123"/>
      <c r="B397" s="88"/>
      <c r="D397" s="124"/>
      <c r="E397" s="125"/>
      <c r="U397" s="27"/>
      <c r="W397" s="142"/>
      <c r="Y397" s="7"/>
      <c r="AE397" s="7"/>
      <c r="AK397" s="7"/>
      <c r="EM397" s="27"/>
    </row>
    <row r="398" spans="1:143" ht="15.75" customHeight="1" x14ac:dyDescent="0.2">
      <c r="A398" s="123"/>
      <c r="B398" s="88"/>
      <c r="D398" s="124"/>
      <c r="E398" s="125"/>
      <c r="U398" s="27"/>
      <c r="W398" s="142"/>
      <c r="Y398" s="7"/>
      <c r="AE398" s="7"/>
      <c r="AK398" s="7"/>
      <c r="EM398" s="27"/>
    </row>
    <row r="399" spans="1:143" ht="15.75" customHeight="1" x14ac:dyDescent="0.2">
      <c r="A399" s="123"/>
      <c r="B399" s="88"/>
      <c r="D399" s="124"/>
      <c r="E399" s="125"/>
      <c r="U399" s="27"/>
      <c r="W399" s="142"/>
      <c r="Y399" s="7"/>
      <c r="AE399" s="7"/>
      <c r="AK399" s="7"/>
      <c r="EM399" s="27"/>
    </row>
    <row r="400" spans="1:143" ht="15.75" customHeight="1" x14ac:dyDescent="0.2">
      <c r="A400" s="123"/>
      <c r="B400" s="88"/>
      <c r="D400" s="124"/>
      <c r="E400" s="125"/>
      <c r="U400" s="27"/>
      <c r="W400" s="142"/>
      <c r="Y400" s="7"/>
      <c r="AE400" s="7"/>
      <c r="AK400" s="7"/>
      <c r="EM400" s="27"/>
    </row>
    <row r="401" spans="1:143" ht="15.75" customHeight="1" x14ac:dyDescent="0.2">
      <c r="A401" s="123"/>
      <c r="B401" s="88"/>
      <c r="D401" s="124"/>
      <c r="E401" s="125"/>
      <c r="U401" s="27"/>
      <c r="W401" s="142"/>
      <c r="Y401" s="7"/>
      <c r="AE401" s="7"/>
      <c r="AK401" s="7"/>
      <c r="EM401" s="27"/>
    </row>
    <row r="402" spans="1:143" ht="15.75" customHeight="1" x14ac:dyDescent="0.2">
      <c r="A402" s="123"/>
      <c r="B402" s="88"/>
      <c r="D402" s="124"/>
      <c r="E402" s="125"/>
      <c r="U402" s="27"/>
      <c r="W402" s="142"/>
      <c r="Y402" s="7"/>
      <c r="AE402" s="7"/>
      <c r="AK402" s="7"/>
      <c r="EM402" s="27"/>
    </row>
    <row r="403" spans="1:143" ht="15.75" customHeight="1" x14ac:dyDescent="0.2">
      <c r="A403" s="123"/>
      <c r="B403" s="88"/>
      <c r="D403" s="124"/>
      <c r="E403" s="125"/>
      <c r="U403" s="27"/>
      <c r="W403" s="142"/>
      <c r="Y403" s="7"/>
      <c r="AE403" s="7"/>
      <c r="AK403" s="7"/>
      <c r="EM403" s="27"/>
    </row>
    <row r="404" spans="1:143" ht="15.75" customHeight="1" x14ac:dyDescent="0.2">
      <c r="A404" s="123"/>
      <c r="B404" s="88"/>
      <c r="D404" s="124"/>
      <c r="E404" s="125"/>
      <c r="U404" s="27"/>
      <c r="W404" s="142"/>
      <c r="Y404" s="7"/>
      <c r="AE404" s="7"/>
      <c r="AK404" s="7"/>
      <c r="EM404" s="27"/>
    </row>
    <row r="405" spans="1:143" ht="15.75" customHeight="1" x14ac:dyDescent="0.2">
      <c r="A405" s="123"/>
      <c r="B405" s="88"/>
      <c r="D405" s="124"/>
      <c r="E405" s="125"/>
      <c r="U405" s="27"/>
      <c r="W405" s="142"/>
      <c r="Y405" s="7"/>
      <c r="AE405" s="7"/>
      <c r="AK405" s="7"/>
      <c r="EM405" s="27"/>
    </row>
    <row r="406" spans="1:143" ht="15.75" customHeight="1" x14ac:dyDescent="0.2">
      <c r="A406" s="123"/>
      <c r="B406" s="88"/>
      <c r="D406" s="124"/>
      <c r="E406" s="125"/>
      <c r="U406" s="27"/>
      <c r="W406" s="142"/>
      <c r="Y406" s="7"/>
      <c r="AE406" s="7"/>
      <c r="AK406" s="7"/>
      <c r="EM406" s="27"/>
    </row>
    <row r="407" spans="1:143" ht="15.75" customHeight="1" x14ac:dyDescent="0.2">
      <c r="A407" s="123"/>
      <c r="B407" s="88"/>
      <c r="D407" s="124"/>
      <c r="E407" s="125"/>
      <c r="U407" s="27"/>
      <c r="W407" s="142"/>
      <c r="Y407" s="7"/>
      <c r="AE407" s="7"/>
      <c r="AK407" s="7"/>
      <c r="EM407" s="27"/>
    </row>
    <row r="408" spans="1:143" ht="15.75" customHeight="1" x14ac:dyDescent="0.2">
      <c r="A408" s="123"/>
      <c r="B408" s="88"/>
      <c r="D408" s="124"/>
      <c r="E408" s="125"/>
      <c r="U408" s="27"/>
      <c r="W408" s="142"/>
      <c r="Y408" s="7"/>
      <c r="AE408" s="7"/>
      <c r="AK408" s="7"/>
      <c r="EM408" s="27"/>
    </row>
    <row r="409" spans="1:143" ht="15.75" customHeight="1" x14ac:dyDescent="0.2">
      <c r="A409" s="123"/>
      <c r="B409" s="88"/>
      <c r="D409" s="124"/>
      <c r="E409" s="125"/>
      <c r="U409" s="27"/>
      <c r="W409" s="142"/>
      <c r="Y409" s="7"/>
      <c r="AE409" s="7"/>
      <c r="AK409" s="7"/>
      <c r="EM409" s="27"/>
    </row>
    <row r="410" spans="1:143" ht="15.75" customHeight="1" x14ac:dyDescent="0.2">
      <c r="A410" s="123"/>
      <c r="B410" s="88"/>
      <c r="D410" s="124"/>
      <c r="E410" s="125"/>
      <c r="U410" s="27"/>
      <c r="W410" s="142"/>
      <c r="Y410" s="7"/>
      <c r="AE410" s="7"/>
      <c r="AK410" s="7"/>
      <c r="EM410" s="27"/>
    </row>
    <row r="411" spans="1:143" ht="15.75" customHeight="1" x14ac:dyDescent="0.2">
      <c r="A411" s="123"/>
      <c r="B411" s="88"/>
      <c r="D411" s="124"/>
      <c r="E411" s="125"/>
      <c r="U411" s="27"/>
      <c r="W411" s="142"/>
      <c r="Y411" s="7"/>
      <c r="AE411" s="7"/>
      <c r="AK411" s="7"/>
      <c r="EM411" s="27"/>
    </row>
    <row r="412" spans="1:143" ht="15.75" customHeight="1" x14ac:dyDescent="0.2">
      <c r="A412" s="123"/>
      <c r="B412" s="88"/>
      <c r="D412" s="124"/>
      <c r="E412" s="125"/>
      <c r="U412" s="27"/>
      <c r="W412" s="142"/>
      <c r="Y412" s="7"/>
      <c r="AE412" s="7"/>
      <c r="AK412" s="7"/>
      <c r="EM412" s="27"/>
    </row>
    <row r="413" spans="1:143" ht="15.75" customHeight="1" x14ac:dyDescent="0.2">
      <c r="A413" s="123"/>
      <c r="B413" s="88"/>
      <c r="D413" s="124"/>
      <c r="E413" s="125"/>
      <c r="U413" s="27"/>
      <c r="W413" s="142"/>
      <c r="Y413" s="7"/>
      <c r="AE413" s="7"/>
      <c r="AK413" s="7"/>
      <c r="EM413" s="27"/>
    </row>
    <row r="414" spans="1:143" ht="15.75" customHeight="1" x14ac:dyDescent="0.2">
      <c r="A414" s="123"/>
      <c r="B414" s="88"/>
      <c r="D414" s="124"/>
      <c r="E414" s="125"/>
      <c r="U414" s="27"/>
      <c r="W414" s="142"/>
      <c r="Y414" s="7"/>
      <c r="AE414" s="7"/>
      <c r="AK414" s="7"/>
      <c r="EM414" s="27"/>
    </row>
    <row r="415" spans="1:143" ht="15.75" customHeight="1" x14ac:dyDescent="0.2">
      <c r="A415" s="123"/>
      <c r="B415" s="88"/>
      <c r="D415" s="124"/>
      <c r="E415" s="125"/>
      <c r="U415" s="27"/>
      <c r="W415" s="142"/>
      <c r="Y415" s="7"/>
      <c r="AE415" s="7"/>
      <c r="AK415" s="7"/>
      <c r="EM415" s="27"/>
    </row>
    <row r="416" spans="1:143" ht="15.75" customHeight="1" x14ac:dyDescent="0.2">
      <c r="A416" s="123"/>
      <c r="B416" s="88"/>
      <c r="D416" s="124"/>
      <c r="E416" s="125"/>
      <c r="U416" s="27"/>
      <c r="W416" s="142"/>
      <c r="Y416" s="7"/>
      <c r="AE416" s="7"/>
      <c r="AK416" s="7"/>
      <c r="EM416" s="27"/>
    </row>
    <row r="417" spans="1:143" ht="15.75" customHeight="1" x14ac:dyDescent="0.2">
      <c r="A417" s="123"/>
      <c r="B417" s="88"/>
      <c r="D417" s="124"/>
      <c r="E417" s="125"/>
      <c r="U417" s="27"/>
      <c r="W417" s="142"/>
      <c r="Y417" s="7"/>
      <c r="AE417" s="7"/>
      <c r="AK417" s="7"/>
      <c r="EM417" s="27"/>
    </row>
    <row r="418" spans="1:143" ht="15.75" customHeight="1" x14ac:dyDescent="0.2">
      <c r="A418" s="123"/>
      <c r="B418" s="88"/>
      <c r="D418" s="124"/>
      <c r="E418" s="125"/>
      <c r="U418" s="27"/>
      <c r="W418" s="142"/>
      <c r="Y418" s="7"/>
      <c r="AE418" s="7"/>
      <c r="AK418" s="7"/>
      <c r="EM418" s="27"/>
    </row>
    <row r="419" spans="1:143" ht="15.75" customHeight="1" x14ac:dyDescent="0.2">
      <c r="A419" s="123"/>
      <c r="B419" s="88"/>
      <c r="D419" s="124"/>
      <c r="E419" s="125"/>
      <c r="U419" s="27"/>
      <c r="W419" s="142"/>
      <c r="Y419" s="7"/>
      <c r="AE419" s="7"/>
      <c r="AK419" s="7"/>
      <c r="EM419" s="27"/>
    </row>
    <row r="420" spans="1:143" ht="15.75" customHeight="1" x14ac:dyDescent="0.2">
      <c r="A420" s="123"/>
      <c r="B420" s="88"/>
      <c r="D420" s="124"/>
      <c r="E420" s="125"/>
      <c r="U420" s="27"/>
      <c r="W420" s="142"/>
      <c r="Y420" s="7"/>
      <c r="AE420" s="7"/>
      <c r="AK420" s="7"/>
      <c r="EM420" s="27"/>
    </row>
    <row r="421" spans="1:143" ht="15.75" customHeight="1" x14ac:dyDescent="0.2">
      <c r="A421" s="123"/>
      <c r="B421" s="88"/>
      <c r="D421" s="124"/>
      <c r="E421" s="125"/>
      <c r="U421" s="27"/>
      <c r="W421" s="142"/>
      <c r="Y421" s="7"/>
      <c r="AE421" s="7"/>
      <c r="AK421" s="7"/>
      <c r="EM421" s="27"/>
    </row>
    <row r="422" spans="1:143" ht="15.75" customHeight="1" x14ac:dyDescent="0.2">
      <c r="A422" s="123"/>
      <c r="B422" s="88"/>
      <c r="D422" s="124"/>
      <c r="E422" s="125"/>
      <c r="U422" s="27"/>
      <c r="W422" s="142"/>
      <c r="Y422" s="7"/>
      <c r="AE422" s="7"/>
      <c r="AK422" s="7"/>
      <c r="EM422" s="27"/>
    </row>
    <row r="423" spans="1:143" ht="15.75" customHeight="1" x14ac:dyDescent="0.2">
      <c r="A423" s="123"/>
      <c r="B423" s="88"/>
      <c r="D423" s="124"/>
      <c r="E423" s="125"/>
      <c r="U423" s="27"/>
      <c r="W423" s="142"/>
      <c r="Y423" s="7"/>
      <c r="AE423" s="7"/>
      <c r="AK423" s="7"/>
      <c r="EM423" s="27"/>
    </row>
    <row r="424" spans="1:143" ht="15.75" customHeight="1" x14ac:dyDescent="0.2">
      <c r="A424" s="123"/>
      <c r="B424" s="88"/>
      <c r="D424" s="124"/>
      <c r="E424" s="125"/>
      <c r="U424" s="27"/>
      <c r="W424" s="142"/>
      <c r="Y424" s="7"/>
      <c r="AE424" s="7"/>
      <c r="AK424" s="7"/>
      <c r="EM424" s="27"/>
    </row>
    <row r="425" spans="1:143" ht="15.75" customHeight="1" x14ac:dyDescent="0.2">
      <c r="A425" s="123"/>
      <c r="B425" s="88"/>
      <c r="D425" s="124"/>
      <c r="E425" s="125"/>
      <c r="U425" s="27"/>
      <c r="W425" s="142"/>
      <c r="Y425" s="7"/>
      <c r="AE425" s="7"/>
      <c r="AK425" s="7"/>
      <c r="EM425" s="27"/>
    </row>
    <row r="426" spans="1:143" ht="15.75" customHeight="1" x14ac:dyDescent="0.2">
      <c r="A426" s="123"/>
      <c r="B426" s="88"/>
      <c r="D426" s="124"/>
      <c r="E426" s="125"/>
      <c r="U426" s="27"/>
      <c r="W426" s="142"/>
      <c r="Y426" s="7"/>
      <c r="AE426" s="7"/>
      <c r="AK426" s="7"/>
      <c r="EM426" s="27"/>
    </row>
    <row r="427" spans="1:143" ht="15.75" customHeight="1" x14ac:dyDescent="0.2">
      <c r="A427" s="123"/>
      <c r="B427" s="88"/>
      <c r="D427" s="124"/>
      <c r="E427" s="125"/>
      <c r="U427" s="27"/>
      <c r="W427" s="142"/>
      <c r="Y427" s="7"/>
      <c r="AE427" s="7"/>
      <c r="AK427" s="7"/>
      <c r="EM427" s="27"/>
    </row>
    <row r="428" spans="1:143" ht="15.75" customHeight="1" x14ac:dyDescent="0.2">
      <c r="A428" s="123"/>
      <c r="B428" s="88"/>
      <c r="D428" s="124"/>
      <c r="E428" s="125"/>
      <c r="U428" s="27"/>
      <c r="W428" s="142"/>
      <c r="Y428" s="7"/>
      <c r="AE428" s="7"/>
      <c r="AK428" s="7"/>
      <c r="EM428" s="27"/>
    </row>
    <row r="429" spans="1:143" ht="15.75" customHeight="1" x14ac:dyDescent="0.2">
      <c r="A429" s="123"/>
      <c r="B429" s="88"/>
      <c r="D429" s="124"/>
      <c r="E429" s="125"/>
      <c r="U429" s="27"/>
      <c r="W429" s="142"/>
      <c r="Y429" s="7"/>
      <c r="AE429" s="7"/>
      <c r="AK429" s="7"/>
      <c r="EM429" s="27"/>
    </row>
    <row r="430" spans="1:143" ht="15.75" customHeight="1" x14ac:dyDescent="0.2">
      <c r="A430" s="123"/>
      <c r="B430" s="88"/>
      <c r="D430" s="124"/>
      <c r="E430" s="125"/>
      <c r="U430" s="27"/>
      <c r="W430" s="142"/>
      <c r="Y430" s="7"/>
      <c r="AE430" s="7"/>
      <c r="AK430" s="7"/>
      <c r="EM430" s="27"/>
    </row>
    <row r="431" spans="1:143" ht="15.75" customHeight="1" x14ac:dyDescent="0.2">
      <c r="A431" s="123"/>
      <c r="B431" s="88"/>
      <c r="D431" s="124"/>
      <c r="E431" s="125"/>
      <c r="U431" s="27"/>
      <c r="W431" s="142"/>
      <c r="Y431" s="7"/>
      <c r="AE431" s="7"/>
      <c r="AK431" s="7"/>
      <c r="EM431" s="27"/>
    </row>
    <row r="432" spans="1:143" ht="15.75" customHeight="1" x14ac:dyDescent="0.2">
      <c r="A432" s="123"/>
      <c r="B432" s="88"/>
      <c r="D432" s="124"/>
      <c r="E432" s="125"/>
      <c r="U432" s="27"/>
      <c r="W432" s="142"/>
      <c r="Y432" s="7"/>
      <c r="AE432" s="7"/>
      <c r="AK432" s="7"/>
      <c r="EM432" s="27"/>
    </row>
    <row r="433" spans="1:143" ht="15.75" customHeight="1" x14ac:dyDescent="0.2">
      <c r="A433" s="123"/>
      <c r="B433" s="88"/>
      <c r="D433" s="124"/>
      <c r="E433" s="125"/>
      <c r="U433" s="27"/>
      <c r="W433" s="142"/>
      <c r="Y433" s="7"/>
      <c r="AE433" s="7"/>
      <c r="AK433" s="7"/>
      <c r="EM433" s="27"/>
    </row>
    <row r="434" spans="1:143" ht="15.75" customHeight="1" x14ac:dyDescent="0.2">
      <c r="A434" s="123"/>
      <c r="B434" s="88"/>
      <c r="D434" s="124"/>
      <c r="E434" s="125"/>
      <c r="U434" s="27"/>
      <c r="W434" s="142"/>
      <c r="Y434" s="7"/>
      <c r="AE434" s="7"/>
      <c r="AK434" s="7"/>
      <c r="EM434" s="27"/>
    </row>
    <row r="435" spans="1:143" ht="15.75" customHeight="1" x14ac:dyDescent="0.2">
      <c r="A435" s="123"/>
      <c r="B435" s="88"/>
      <c r="D435" s="124"/>
      <c r="E435" s="125"/>
      <c r="U435" s="27"/>
      <c r="W435" s="142"/>
      <c r="Y435" s="7"/>
      <c r="AE435" s="7"/>
      <c r="AK435" s="7"/>
      <c r="EM435" s="27"/>
    </row>
    <row r="436" spans="1:143" ht="15.75" customHeight="1" x14ac:dyDescent="0.2">
      <c r="A436" s="123"/>
      <c r="B436" s="88"/>
      <c r="D436" s="124"/>
      <c r="E436" s="125"/>
      <c r="U436" s="27"/>
      <c r="W436" s="142"/>
      <c r="Y436" s="7"/>
      <c r="AE436" s="7"/>
      <c r="AK436" s="7"/>
      <c r="EM436" s="27"/>
    </row>
    <row r="437" spans="1:143" ht="15.75" customHeight="1" x14ac:dyDescent="0.2">
      <c r="A437" s="123"/>
      <c r="B437" s="88"/>
      <c r="D437" s="124"/>
      <c r="E437" s="125"/>
      <c r="U437" s="27"/>
      <c r="W437" s="142"/>
      <c r="Y437" s="7"/>
      <c r="AE437" s="7"/>
      <c r="AK437" s="7"/>
      <c r="EM437" s="27"/>
    </row>
    <row r="438" spans="1:143" ht="15.75" customHeight="1" x14ac:dyDescent="0.2">
      <c r="A438" s="123"/>
      <c r="B438" s="88"/>
      <c r="D438" s="124"/>
      <c r="E438" s="125"/>
      <c r="U438" s="27"/>
      <c r="W438" s="142"/>
      <c r="Y438" s="7"/>
      <c r="AE438" s="7"/>
      <c r="AK438" s="7"/>
      <c r="EM438" s="27"/>
    </row>
    <row r="439" spans="1:143" ht="15.75" customHeight="1" x14ac:dyDescent="0.2">
      <c r="A439" s="123"/>
      <c r="B439" s="88"/>
      <c r="D439" s="124"/>
      <c r="E439" s="125"/>
      <c r="U439" s="27"/>
      <c r="W439" s="142"/>
      <c r="Y439" s="7"/>
      <c r="AE439" s="7"/>
      <c r="AK439" s="7"/>
      <c r="EM439" s="27"/>
    </row>
    <row r="440" spans="1:143" ht="15.75" customHeight="1" x14ac:dyDescent="0.2">
      <c r="A440" s="123"/>
      <c r="B440" s="88"/>
      <c r="D440" s="124"/>
      <c r="E440" s="125"/>
      <c r="U440" s="27"/>
      <c r="W440" s="142"/>
      <c r="Y440" s="7"/>
      <c r="AE440" s="7"/>
      <c r="AK440" s="7"/>
      <c r="EM440" s="27"/>
    </row>
    <row r="441" spans="1:143" ht="15.75" customHeight="1" x14ac:dyDescent="0.2">
      <c r="A441" s="123"/>
      <c r="B441" s="88"/>
      <c r="D441" s="124"/>
      <c r="E441" s="125"/>
      <c r="U441" s="27"/>
      <c r="W441" s="142"/>
      <c r="Y441" s="7"/>
      <c r="AE441" s="7"/>
      <c r="AK441" s="7"/>
      <c r="EM441" s="27"/>
    </row>
    <row r="442" spans="1:143" ht="15.75" customHeight="1" x14ac:dyDescent="0.2">
      <c r="A442" s="123"/>
      <c r="B442" s="88"/>
      <c r="D442" s="124"/>
      <c r="E442" s="125"/>
      <c r="U442" s="27"/>
      <c r="W442" s="142"/>
      <c r="Y442" s="7"/>
      <c r="AE442" s="7"/>
      <c r="AK442" s="7"/>
      <c r="EM442" s="27"/>
    </row>
    <row r="443" spans="1:143" ht="15.75" customHeight="1" x14ac:dyDescent="0.2">
      <c r="A443" s="123"/>
      <c r="B443" s="88"/>
      <c r="D443" s="124"/>
      <c r="E443" s="125"/>
      <c r="U443" s="27"/>
      <c r="W443" s="142"/>
      <c r="Y443" s="7"/>
      <c r="AE443" s="7"/>
      <c r="AK443" s="7"/>
      <c r="EM443" s="27"/>
    </row>
    <row r="444" spans="1:143" ht="15.75" customHeight="1" x14ac:dyDescent="0.2">
      <c r="A444" s="123"/>
      <c r="B444" s="88"/>
      <c r="D444" s="124"/>
      <c r="E444" s="125"/>
      <c r="U444" s="27"/>
      <c r="W444" s="142"/>
      <c r="Y444" s="7"/>
      <c r="AE444" s="7"/>
      <c r="AK444" s="7"/>
      <c r="EM444" s="27"/>
    </row>
    <row r="445" spans="1:143" ht="15.75" customHeight="1" x14ac:dyDescent="0.2">
      <c r="A445" s="123"/>
      <c r="B445" s="88"/>
      <c r="D445" s="124"/>
      <c r="E445" s="125"/>
      <c r="U445" s="27"/>
      <c r="W445" s="142"/>
      <c r="Y445" s="7"/>
      <c r="AE445" s="7"/>
      <c r="AK445" s="7"/>
      <c r="EM445" s="27"/>
    </row>
    <row r="446" spans="1:143" ht="15.75" customHeight="1" x14ac:dyDescent="0.2">
      <c r="A446" s="123"/>
      <c r="B446" s="88"/>
      <c r="D446" s="124"/>
      <c r="E446" s="125"/>
      <c r="U446" s="27"/>
      <c r="W446" s="142"/>
      <c r="Y446" s="7"/>
      <c r="AE446" s="7"/>
      <c r="AK446" s="7"/>
      <c r="EM446" s="27"/>
    </row>
    <row r="447" spans="1:143" ht="15.75" customHeight="1" x14ac:dyDescent="0.2">
      <c r="A447" s="123"/>
      <c r="B447" s="88"/>
      <c r="D447" s="124"/>
      <c r="E447" s="125"/>
      <c r="U447" s="27"/>
      <c r="W447" s="142"/>
      <c r="Y447" s="7"/>
      <c r="AE447" s="7"/>
      <c r="AK447" s="7"/>
      <c r="EM447" s="27"/>
    </row>
    <row r="448" spans="1:143" ht="15.75" customHeight="1" x14ac:dyDescent="0.2">
      <c r="A448" s="123"/>
      <c r="B448" s="88"/>
      <c r="D448" s="124"/>
      <c r="E448" s="125"/>
      <c r="U448" s="27"/>
      <c r="W448" s="142"/>
      <c r="Y448" s="7"/>
      <c r="AE448" s="7"/>
      <c r="AK448" s="7"/>
      <c r="EM448" s="27"/>
    </row>
    <row r="449" spans="1:143" ht="15.75" customHeight="1" x14ac:dyDescent="0.2">
      <c r="A449" s="123"/>
      <c r="B449" s="88"/>
      <c r="D449" s="124"/>
      <c r="E449" s="125"/>
      <c r="U449" s="27"/>
      <c r="W449" s="142"/>
      <c r="Y449" s="7"/>
      <c r="AE449" s="7"/>
      <c r="AK449" s="7"/>
      <c r="EM449" s="27"/>
    </row>
    <row r="450" spans="1:143" ht="15.75" customHeight="1" x14ac:dyDescent="0.2">
      <c r="A450" s="123"/>
      <c r="B450" s="88"/>
      <c r="D450" s="124"/>
      <c r="E450" s="125"/>
      <c r="U450" s="27"/>
      <c r="W450" s="142"/>
      <c r="Y450" s="7"/>
      <c r="AE450" s="7"/>
      <c r="AK450" s="7"/>
      <c r="EM450" s="27"/>
    </row>
    <row r="451" spans="1:143" ht="15.75" customHeight="1" x14ac:dyDescent="0.2">
      <c r="A451" s="123"/>
      <c r="B451" s="88"/>
      <c r="D451" s="124"/>
      <c r="E451" s="125"/>
      <c r="U451" s="27"/>
      <c r="W451" s="142"/>
      <c r="Y451" s="7"/>
      <c r="AE451" s="7"/>
      <c r="AK451" s="7"/>
      <c r="EM451" s="27"/>
    </row>
    <row r="452" spans="1:143" ht="15.75" customHeight="1" x14ac:dyDescent="0.2">
      <c r="A452" s="123"/>
      <c r="B452" s="88"/>
      <c r="D452" s="124"/>
      <c r="E452" s="125"/>
      <c r="U452" s="27"/>
      <c r="W452" s="142"/>
      <c r="Y452" s="7"/>
      <c r="AE452" s="7"/>
      <c r="AK452" s="7"/>
      <c r="EM452" s="27"/>
    </row>
    <row r="453" spans="1:143" ht="15.75" customHeight="1" x14ac:dyDescent="0.2">
      <c r="A453" s="123"/>
      <c r="B453" s="88"/>
      <c r="D453" s="124"/>
      <c r="E453" s="125"/>
      <c r="U453" s="27"/>
      <c r="W453" s="142"/>
      <c r="Y453" s="7"/>
      <c r="AE453" s="7"/>
      <c r="AK453" s="7"/>
      <c r="EM453" s="27"/>
    </row>
    <row r="454" spans="1:143" ht="15.75" customHeight="1" x14ac:dyDescent="0.2">
      <c r="A454" s="123"/>
      <c r="B454" s="88"/>
      <c r="D454" s="124"/>
      <c r="E454" s="125"/>
      <c r="U454" s="27"/>
      <c r="W454" s="142"/>
      <c r="Y454" s="7"/>
      <c r="AE454" s="7"/>
      <c r="AK454" s="7"/>
      <c r="EM454" s="27"/>
    </row>
    <row r="455" spans="1:143" ht="15.75" customHeight="1" x14ac:dyDescent="0.2">
      <c r="A455" s="123"/>
      <c r="B455" s="88"/>
      <c r="D455" s="124"/>
      <c r="E455" s="125"/>
      <c r="U455" s="27"/>
      <c r="W455" s="142"/>
      <c r="Y455" s="7"/>
      <c r="AE455" s="7"/>
      <c r="AK455" s="7"/>
      <c r="EM455" s="27"/>
    </row>
    <row r="456" spans="1:143" ht="15.75" customHeight="1" x14ac:dyDescent="0.2">
      <c r="A456" s="123"/>
      <c r="B456" s="88"/>
      <c r="D456" s="124"/>
      <c r="E456" s="125"/>
      <c r="U456" s="27"/>
      <c r="W456" s="142"/>
      <c r="Y456" s="7"/>
      <c r="AE456" s="7"/>
      <c r="AK456" s="7"/>
      <c r="EM456" s="27"/>
    </row>
    <row r="457" spans="1:143" ht="15.75" customHeight="1" x14ac:dyDescent="0.2">
      <c r="A457" s="123"/>
      <c r="B457" s="88"/>
      <c r="D457" s="124"/>
      <c r="E457" s="125"/>
      <c r="U457" s="27"/>
      <c r="W457" s="142"/>
      <c r="Y457" s="7"/>
      <c r="AE457" s="7"/>
      <c r="AK457" s="7"/>
      <c r="EM457" s="27"/>
    </row>
    <row r="458" spans="1:143" ht="15.75" customHeight="1" x14ac:dyDescent="0.2">
      <c r="A458" s="123"/>
      <c r="B458" s="88"/>
      <c r="D458" s="124"/>
      <c r="E458" s="125"/>
      <c r="U458" s="27"/>
      <c r="W458" s="142"/>
      <c r="Y458" s="7"/>
      <c r="AE458" s="7"/>
      <c r="AK458" s="7"/>
      <c r="EM458" s="27"/>
    </row>
    <row r="459" spans="1:143" ht="15.75" customHeight="1" x14ac:dyDescent="0.2">
      <c r="A459" s="123"/>
      <c r="B459" s="88"/>
      <c r="D459" s="124"/>
      <c r="E459" s="125"/>
      <c r="U459" s="27"/>
      <c r="W459" s="142"/>
      <c r="Y459" s="7"/>
      <c r="AE459" s="7"/>
      <c r="AK459" s="7"/>
      <c r="EM459" s="27"/>
    </row>
    <row r="460" spans="1:143" ht="15.75" customHeight="1" x14ac:dyDescent="0.2">
      <c r="A460" s="123"/>
      <c r="B460" s="88"/>
      <c r="D460" s="124"/>
      <c r="E460" s="125"/>
      <c r="U460" s="27"/>
      <c r="W460" s="142"/>
      <c r="Y460" s="7"/>
      <c r="AE460" s="7"/>
      <c r="AK460" s="7"/>
      <c r="EM460" s="27"/>
    </row>
    <row r="461" spans="1:143" ht="15.75" customHeight="1" x14ac:dyDescent="0.2">
      <c r="A461" s="123"/>
      <c r="B461" s="88"/>
      <c r="D461" s="124"/>
      <c r="E461" s="125"/>
      <c r="U461" s="27"/>
      <c r="W461" s="142"/>
      <c r="Y461" s="7"/>
      <c r="AE461" s="7"/>
      <c r="AK461" s="7"/>
      <c r="EM461" s="27"/>
    </row>
    <row r="462" spans="1:143" ht="15.75" customHeight="1" x14ac:dyDescent="0.2">
      <c r="A462" s="123"/>
      <c r="B462" s="88"/>
      <c r="D462" s="124"/>
      <c r="E462" s="125"/>
      <c r="U462" s="27"/>
      <c r="W462" s="142"/>
      <c r="Y462" s="7"/>
      <c r="AE462" s="7"/>
      <c r="AK462" s="7"/>
      <c r="EM462" s="27"/>
    </row>
    <row r="463" spans="1:143" ht="15.75" customHeight="1" x14ac:dyDescent="0.2">
      <c r="A463" s="123"/>
      <c r="B463" s="88"/>
      <c r="D463" s="124"/>
      <c r="E463" s="125"/>
      <c r="U463" s="27"/>
      <c r="W463" s="142"/>
      <c r="Y463" s="7"/>
      <c r="AE463" s="7"/>
      <c r="AK463" s="7"/>
      <c r="EM463" s="27"/>
    </row>
    <row r="464" spans="1:143" ht="15.75" customHeight="1" x14ac:dyDescent="0.2">
      <c r="A464" s="123"/>
      <c r="B464" s="88"/>
      <c r="D464" s="124"/>
      <c r="E464" s="125"/>
      <c r="U464" s="27"/>
      <c r="W464" s="142"/>
      <c r="Y464" s="7"/>
      <c r="AE464" s="7"/>
      <c r="AK464" s="7"/>
      <c r="EM464" s="27"/>
    </row>
    <row r="465" spans="1:143" ht="15.75" customHeight="1" x14ac:dyDescent="0.2">
      <c r="A465" s="123"/>
      <c r="B465" s="88"/>
      <c r="D465" s="124"/>
      <c r="E465" s="125"/>
      <c r="U465" s="27"/>
      <c r="W465" s="142"/>
      <c r="Y465" s="7"/>
      <c r="AE465" s="7"/>
      <c r="AK465" s="7"/>
      <c r="EM465" s="27"/>
    </row>
    <row r="466" spans="1:143" ht="15.75" customHeight="1" x14ac:dyDescent="0.2">
      <c r="A466" s="123"/>
      <c r="B466" s="88"/>
      <c r="D466" s="124"/>
      <c r="E466" s="125"/>
      <c r="U466" s="27"/>
      <c r="W466" s="142"/>
      <c r="Y466" s="7"/>
      <c r="AE466" s="7"/>
      <c r="AK466" s="7"/>
      <c r="EM466" s="27"/>
    </row>
    <row r="467" spans="1:143" ht="15.75" customHeight="1" x14ac:dyDescent="0.2">
      <c r="A467" s="123"/>
      <c r="B467" s="88"/>
      <c r="D467" s="124"/>
      <c r="E467" s="125"/>
      <c r="U467" s="27"/>
      <c r="W467" s="142"/>
      <c r="Y467" s="7"/>
      <c r="AE467" s="7"/>
      <c r="AK467" s="7"/>
      <c r="EM467" s="27"/>
    </row>
    <row r="468" spans="1:143" ht="15.75" customHeight="1" x14ac:dyDescent="0.2">
      <c r="A468" s="123"/>
      <c r="B468" s="88"/>
      <c r="D468" s="124"/>
      <c r="E468" s="125"/>
      <c r="U468" s="27"/>
      <c r="W468" s="142"/>
      <c r="Y468" s="7"/>
      <c r="AE468" s="7"/>
      <c r="AK468" s="7"/>
      <c r="EM468" s="27"/>
    </row>
    <row r="469" spans="1:143" ht="15.75" customHeight="1" x14ac:dyDescent="0.2">
      <c r="A469" s="123"/>
      <c r="B469" s="88"/>
      <c r="D469" s="124"/>
      <c r="E469" s="125"/>
      <c r="U469" s="27"/>
      <c r="W469" s="142"/>
      <c r="Y469" s="7"/>
      <c r="AE469" s="7"/>
      <c r="AK469" s="7"/>
      <c r="EM469" s="27"/>
    </row>
    <row r="470" spans="1:143" ht="15.75" customHeight="1" x14ac:dyDescent="0.2">
      <c r="A470" s="123"/>
      <c r="B470" s="88"/>
      <c r="D470" s="124"/>
      <c r="E470" s="125"/>
      <c r="U470" s="27"/>
      <c r="W470" s="142"/>
      <c r="Y470" s="7"/>
      <c r="AE470" s="7"/>
      <c r="AK470" s="7"/>
      <c r="EM470" s="27"/>
    </row>
    <row r="471" spans="1:143" ht="15.75" customHeight="1" x14ac:dyDescent="0.2">
      <c r="A471" s="123"/>
      <c r="B471" s="88"/>
      <c r="D471" s="124"/>
      <c r="E471" s="125"/>
      <c r="U471" s="27"/>
      <c r="W471" s="142"/>
      <c r="Y471" s="7"/>
      <c r="AE471" s="7"/>
      <c r="AK471" s="7"/>
      <c r="EM471" s="27"/>
    </row>
    <row r="472" spans="1:143" ht="15.75" customHeight="1" x14ac:dyDescent="0.2">
      <c r="A472" s="123"/>
      <c r="B472" s="88"/>
      <c r="D472" s="124"/>
      <c r="E472" s="125"/>
      <c r="U472" s="27"/>
      <c r="W472" s="142"/>
      <c r="Y472" s="7"/>
      <c r="AE472" s="7"/>
      <c r="AK472" s="7"/>
      <c r="EM472" s="27"/>
    </row>
    <row r="473" spans="1:143" ht="15.75" customHeight="1" x14ac:dyDescent="0.2">
      <c r="A473" s="123"/>
      <c r="B473" s="88"/>
      <c r="D473" s="124"/>
      <c r="E473" s="125"/>
      <c r="U473" s="27"/>
      <c r="W473" s="142"/>
      <c r="Y473" s="7"/>
      <c r="AE473" s="7"/>
      <c r="AK473" s="7"/>
      <c r="EM473" s="27"/>
    </row>
    <row r="474" spans="1:143" ht="15.75" customHeight="1" x14ac:dyDescent="0.2">
      <c r="A474" s="123"/>
      <c r="B474" s="88"/>
      <c r="D474" s="124"/>
      <c r="E474" s="125"/>
      <c r="U474" s="27"/>
      <c r="W474" s="142"/>
      <c r="Y474" s="7"/>
      <c r="AE474" s="7"/>
      <c r="AK474" s="7"/>
      <c r="EM474" s="27"/>
    </row>
    <row r="475" spans="1:143" ht="15.75" customHeight="1" x14ac:dyDescent="0.2">
      <c r="A475" s="123"/>
      <c r="B475" s="88"/>
      <c r="D475" s="124"/>
      <c r="E475" s="125"/>
      <c r="U475" s="27"/>
      <c r="W475" s="142"/>
      <c r="Y475" s="7"/>
      <c r="AE475" s="7"/>
      <c r="AK475" s="7"/>
      <c r="EM475" s="27"/>
    </row>
    <row r="476" spans="1:143" ht="15.75" customHeight="1" x14ac:dyDescent="0.2">
      <c r="A476" s="123"/>
      <c r="B476" s="88"/>
      <c r="D476" s="124"/>
      <c r="E476" s="125"/>
      <c r="U476" s="27"/>
      <c r="W476" s="142"/>
      <c r="Y476" s="7"/>
      <c r="AE476" s="7"/>
      <c r="AK476" s="7"/>
      <c r="EM476" s="27"/>
    </row>
    <row r="477" spans="1:143" ht="15.75" customHeight="1" x14ac:dyDescent="0.2">
      <c r="A477" s="123"/>
      <c r="B477" s="88"/>
      <c r="D477" s="124"/>
      <c r="E477" s="125"/>
      <c r="U477" s="27"/>
      <c r="W477" s="142"/>
      <c r="Y477" s="7"/>
      <c r="AE477" s="7"/>
      <c r="AK477" s="7"/>
      <c r="EM477" s="27"/>
    </row>
    <row r="478" spans="1:143" ht="15.75" customHeight="1" x14ac:dyDescent="0.2">
      <c r="A478" s="123"/>
      <c r="B478" s="88"/>
      <c r="D478" s="124"/>
      <c r="E478" s="125"/>
      <c r="U478" s="27"/>
      <c r="W478" s="142"/>
      <c r="Y478" s="7"/>
      <c r="AE478" s="7"/>
      <c r="AK478" s="7"/>
      <c r="EM478" s="27"/>
    </row>
    <row r="479" spans="1:143" ht="15.75" customHeight="1" x14ac:dyDescent="0.2">
      <c r="A479" s="123"/>
      <c r="B479" s="88"/>
      <c r="D479" s="124"/>
      <c r="E479" s="125"/>
      <c r="U479" s="27"/>
      <c r="W479" s="142"/>
      <c r="Y479" s="7"/>
      <c r="AE479" s="7"/>
      <c r="AK479" s="7"/>
      <c r="EM479" s="27"/>
    </row>
    <row r="480" spans="1:143" ht="15.75" customHeight="1" x14ac:dyDescent="0.2">
      <c r="A480" s="123"/>
      <c r="B480" s="88"/>
      <c r="D480" s="124"/>
      <c r="E480" s="125"/>
      <c r="U480" s="27"/>
      <c r="W480" s="142"/>
      <c r="Y480" s="7"/>
      <c r="AE480" s="7"/>
      <c r="AK480" s="7"/>
      <c r="EM480" s="27"/>
    </row>
    <row r="481" spans="1:143" ht="15.75" customHeight="1" x14ac:dyDescent="0.2">
      <c r="A481" s="123"/>
      <c r="B481" s="88"/>
      <c r="D481" s="124"/>
      <c r="E481" s="125"/>
      <c r="U481" s="27"/>
      <c r="W481" s="142"/>
      <c r="Y481" s="7"/>
      <c r="AE481" s="7"/>
      <c r="AK481" s="7"/>
      <c r="EM481" s="27"/>
    </row>
    <row r="482" spans="1:143" ht="15.75" customHeight="1" x14ac:dyDescent="0.2">
      <c r="A482" s="123"/>
      <c r="B482" s="88"/>
      <c r="D482" s="124"/>
      <c r="E482" s="125"/>
      <c r="U482" s="27"/>
      <c r="W482" s="142"/>
      <c r="Y482" s="7"/>
      <c r="AE482" s="7"/>
      <c r="AK482" s="7"/>
      <c r="EM482" s="27"/>
    </row>
    <row r="483" spans="1:143" ht="15.75" customHeight="1" x14ac:dyDescent="0.2">
      <c r="A483" s="123"/>
      <c r="B483" s="88"/>
      <c r="D483" s="124"/>
      <c r="E483" s="125"/>
      <c r="U483" s="27"/>
      <c r="W483" s="142"/>
      <c r="Y483" s="7"/>
      <c r="AE483" s="7"/>
      <c r="AK483" s="7"/>
      <c r="EM483" s="27"/>
    </row>
    <row r="484" spans="1:143" ht="15.75" customHeight="1" x14ac:dyDescent="0.2">
      <c r="A484" s="123"/>
      <c r="B484" s="88"/>
      <c r="D484" s="124"/>
      <c r="E484" s="125"/>
      <c r="U484" s="27"/>
      <c r="W484" s="142"/>
      <c r="Y484" s="7"/>
      <c r="AE484" s="7"/>
      <c r="AK484" s="7"/>
      <c r="EM484" s="27"/>
    </row>
    <row r="485" spans="1:143" ht="15.75" customHeight="1" x14ac:dyDescent="0.2">
      <c r="A485" s="123"/>
      <c r="B485" s="88"/>
      <c r="D485" s="124"/>
      <c r="E485" s="125"/>
      <c r="U485" s="27"/>
      <c r="W485" s="142"/>
      <c r="Y485" s="7"/>
      <c r="AE485" s="7"/>
      <c r="AK485" s="7"/>
      <c r="EM485" s="27"/>
    </row>
    <row r="486" spans="1:143" ht="15.75" customHeight="1" x14ac:dyDescent="0.2">
      <c r="A486" s="123"/>
      <c r="B486" s="88"/>
      <c r="D486" s="124"/>
      <c r="E486" s="125"/>
      <c r="U486" s="27"/>
      <c r="W486" s="142"/>
      <c r="Y486" s="7"/>
      <c r="AE486" s="7"/>
      <c r="AK486" s="7"/>
      <c r="EM486" s="27"/>
    </row>
    <row r="487" spans="1:143" ht="15.75" customHeight="1" x14ac:dyDescent="0.2">
      <c r="A487" s="123"/>
      <c r="B487" s="88"/>
      <c r="D487" s="124"/>
      <c r="E487" s="125"/>
      <c r="U487" s="27"/>
      <c r="W487" s="142"/>
      <c r="Y487" s="7"/>
      <c r="AE487" s="7"/>
      <c r="AK487" s="7"/>
      <c r="EM487" s="27"/>
    </row>
    <row r="488" spans="1:143" ht="15.75" customHeight="1" x14ac:dyDescent="0.2">
      <c r="A488" s="123"/>
      <c r="B488" s="88"/>
      <c r="D488" s="124"/>
      <c r="E488" s="125"/>
      <c r="U488" s="27"/>
      <c r="W488" s="142"/>
      <c r="Y488" s="7"/>
      <c r="AE488" s="7"/>
      <c r="AK488" s="7"/>
      <c r="EM488" s="27"/>
    </row>
    <row r="489" spans="1:143" ht="15.75" customHeight="1" x14ac:dyDescent="0.2">
      <c r="A489" s="123"/>
      <c r="B489" s="88"/>
      <c r="D489" s="124"/>
      <c r="E489" s="125"/>
      <c r="U489" s="27"/>
      <c r="W489" s="142"/>
      <c r="Y489" s="7"/>
      <c r="AE489" s="7"/>
      <c r="AK489" s="7"/>
      <c r="EM489" s="27"/>
    </row>
    <row r="490" spans="1:143" ht="15.75" customHeight="1" x14ac:dyDescent="0.2">
      <c r="A490" s="123"/>
      <c r="B490" s="88"/>
      <c r="D490" s="124"/>
      <c r="E490" s="125"/>
      <c r="U490" s="27"/>
      <c r="W490" s="142"/>
      <c r="Y490" s="7"/>
      <c r="AE490" s="7"/>
      <c r="AK490" s="7"/>
      <c r="EM490" s="27"/>
    </row>
    <row r="491" spans="1:143" ht="15.75" customHeight="1" x14ac:dyDescent="0.2">
      <c r="A491" s="123"/>
      <c r="B491" s="88"/>
      <c r="D491" s="124"/>
      <c r="E491" s="125"/>
      <c r="U491" s="27"/>
      <c r="W491" s="142"/>
      <c r="Y491" s="7"/>
      <c r="AE491" s="7"/>
      <c r="AK491" s="7"/>
      <c r="EM491" s="27"/>
    </row>
    <row r="492" spans="1:143" ht="15.75" customHeight="1" x14ac:dyDescent="0.2">
      <c r="A492" s="123"/>
      <c r="B492" s="88"/>
      <c r="D492" s="124"/>
      <c r="E492" s="125"/>
      <c r="U492" s="27"/>
      <c r="W492" s="142"/>
      <c r="Y492" s="7"/>
      <c r="AE492" s="7"/>
      <c r="AK492" s="7"/>
      <c r="EM492" s="27"/>
    </row>
    <row r="493" spans="1:143" ht="15.75" customHeight="1" x14ac:dyDescent="0.2">
      <c r="A493" s="123"/>
      <c r="B493" s="88"/>
      <c r="D493" s="124"/>
      <c r="E493" s="125"/>
      <c r="U493" s="27"/>
      <c r="W493" s="142"/>
      <c r="Y493" s="7"/>
      <c r="AE493" s="7"/>
      <c r="AK493" s="7"/>
      <c r="EM493" s="27"/>
    </row>
    <row r="494" spans="1:143" ht="15.75" customHeight="1" x14ac:dyDescent="0.2">
      <c r="A494" s="123"/>
      <c r="B494" s="88"/>
      <c r="D494" s="124"/>
      <c r="E494" s="125"/>
      <c r="U494" s="27"/>
      <c r="W494" s="142"/>
      <c r="Y494" s="7"/>
      <c r="AE494" s="7"/>
      <c r="AK494" s="7"/>
      <c r="EM494" s="27"/>
    </row>
    <row r="495" spans="1:143" ht="15.75" customHeight="1" x14ac:dyDescent="0.2">
      <c r="A495" s="123"/>
      <c r="B495" s="88"/>
      <c r="D495" s="124"/>
      <c r="E495" s="125"/>
      <c r="U495" s="27"/>
      <c r="W495" s="142"/>
      <c r="Y495" s="7"/>
      <c r="AE495" s="7"/>
      <c r="AK495" s="7"/>
      <c r="EM495" s="27"/>
    </row>
    <row r="496" spans="1:143" ht="15.75" customHeight="1" x14ac:dyDescent="0.2">
      <c r="A496" s="123"/>
      <c r="B496" s="88"/>
      <c r="D496" s="124"/>
      <c r="E496" s="125"/>
      <c r="U496" s="27"/>
      <c r="W496" s="142"/>
      <c r="Y496" s="7"/>
      <c r="AE496" s="7"/>
      <c r="AK496" s="7"/>
      <c r="EM496" s="27"/>
    </row>
    <row r="497" spans="1:143" ht="15.75" customHeight="1" x14ac:dyDescent="0.2">
      <c r="A497" s="123"/>
      <c r="B497" s="88"/>
      <c r="D497" s="124"/>
      <c r="E497" s="125"/>
      <c r="U497" s="27"/>
      <c r="W497" s="142"/>
      <c r="Y497" s="7"/>
      <c r="AE497" s="7"/>
      <c r="AK497" s="7"/>
      <c r="EM497" s="27"/>
    </row>
    <row r="498" spans="1:143" ht="15.75" customHeight="1" x14ac:dyDescent="0.2">
      <c r="A498" s="123"/>
      <c r="B498" s="88"/>
      <c r="D498" s="124"/>
      <c r="E498" s="125"/>
      <c r="U498" s="27"/>
      <c r="W498" s="142"/>
      <c r="Y498" s="7"/>
      <c r="AE498" s="7"/>
      <c r="AK498" s="7"/>
      <c r="EM498" s="27"/>
    </row>
    <row r="499" spans="1:143" ht="15.75" customHeight="1" x14ac:dyDescent="0.2">
      <c r="A499" s="123"/>
      <c r="B499" s="88"/>
      <c r="D499" s="124"/>
      <c r="E499" s="125"/>
      <c r="U499" s="27"/>
      <c r="W499" s="142"/>
      <c r="Y499" s="7"/>
      <c r="AE499" s="7"/>
      <c r="AK499" s="7"/>
      <c r="EM499" s="27"/>
    </row>
    <row r="500" spans="1:143" ht="15.75" customHeight="1" x14ac:dyDescent="0.2">
      <c r="A500" s="123"/>
      <c r="B500" s="88"/>
      <c r="D500" s="124"/>
      <c r="E500" s="125"/>
      <c r="U500" s="27"/>
      <c r="W500" s="142"/>
      <c r="Y500" s="7"/>
      <c r="AE500" s="7"/>
      <c r="AK500" s="7"/>
      <c r="EM500" s="27"/>
    </row>
    <row r="501" spans="1:143" ht="15.75" customHeight="1" x14ac:dyDescent="0.2">
      <c r="A501" s="123"/>
      <c r="B501" s="88"/>
      <c r="D501" s="124"/>
      <c r="E501" s="125"/>
      <c r="U501" s="27"/>
      <c r="W501" s="142"/>
      <c r="Y501" s="7"/>
      <c r="AE501" s="7"/>
      <c r="AK501" s="7"/>
      <c r="EM501" s="27"/>
    </row>
    <row r="502" spans="1:143" ht="15.75" customHeight="1" x14ac:dyDescent="0.2">
      <c r="A502" s="123"/>
      <c r="B502" s="88"/>
      <c r="D502" s="124"/>
      <c r="E502" s="125"/>
      <c r="U502" s="27"/>
      <c r="W502" s="142"/>
      <c r="Y502" s="7"/>
      <c r="AE502" s="7"/>
      <c r="AK502" s="7"/>
      <c r="EM502" s="27"/>
    </row>
    <row r="503" spans="1:143" ht="15.75" customHeight="1" x14ac:dyDescent="0.2">
      <c r="A503" s="123"/>
      <c r="B503" s="88"/>
      <c r="D503" s="124"/>
      <c r="E503" s="125"/>
      <c r="U503" s="27"/>
      <c r="W503" s="142"/>
      <c r="Y503" s="7"/>
      <c r="AE503" s="7"/>
      <c r="AK503" s="7"/>
      <c r="EM503" s="27"/>
    </row>
    <row r="504" spans="1:143" ht="15.75" customHeight="1" x14ac:dyDescent="0.2">
      <c r="A504" s="123"/>
      <c r="B504" s="88"/>
      <c r="D504" s="124"/>
      <c r="E504" s="125"/>
      <c r="U504" s="27"/>
      <c r="W504" s="142"/>
      <c r="Y504" s="7"/>
      <c r="AE504" s="7"/>
      <c r="AK504" s="7"/>
      <c r="EM504" s="27"/>
    </row>
    <row r="505" spans="1:143" ht="15.75" customHeight="1" x14ac:dyDescent="0.2">
      <c r="A505" s="123"/>
      <c r="B505" s="88"/>
      <c r="D505" s="124"/>
      <c r="E505" s="125"/>
      <c r="U505" s="27"/>
      <c r="W505" s="142"/>
      <c r="Y505" s="7"/>
      <c r="AE505" s="7"/>
      <c r="AK505" s="7"/>
      <c r="EM505" s="27"/>
    </row>
    <row r="506" spans="1:143" ht="15.75" customHeight="1" x14ac:dyDescent="0.2">
      <c r="A506" s="123"/>
      <c r="B506" s="88"/>
      <c r="D506" s="124"/>
      <c r="E506" s="125"/>
      <c r="U506" s="27"/>
      <c r="W506" s="142"/>
      <c r="Y506" s="7"/>
      <c r="AE506" s="7"/>
      <c r="AK506" s="7"/>
      <c r="EM506" s="27"/>
    </row>
    <row r="507" spans="1:143" ht="15.75" customHeight="1" x14ac:dyDescent="0.2">
      <c r="A507" s="123"/>
      <c r="B507" s="88"/>
      <c r="D507" s="124"/>
      <c r="E507" s="125"/>
      <c r="U507" s="27"/>
      <c r="W507" s="142"/>
      <c r="Y507" s="7"/>
      <c r="AE507" s="7"/>
      <c r="AK507" s="7"/>
      <c r="EM507" s="27"/>
    </row>
    <row r="508" spans="1:143" ht="15.75" customHeight="1" x14ac:dyDescent="0.2">
      <c r="A508" s="123"/>
      <c r="B508" s="88"/>
      <c r="D508" s="124"/>
      <c r="E508" s="125"/>
      <c r="U508" s="27"/>
      <c r="W508" s="142"/>
      <c r="Y508" s="7"/>
      <c r="AE508" s="7"/>
      <c r="AK508" s="7"/>
      <c r="EM508" s="27"/>
    </row>
    <row r="509" spans="1:143" ht="15.75" customHeight="1" x14ac:dyDescent="0.2">
      <c r="A509" s="123"/>
      <c r="B509" s="88"/>
      <c r="D509" s="124"/>
      <c r="E509" s="125"/>
      <c r="U509" s="27"/>
      <c r="W509" s="142"/>
      <c r="Y509" s="7"/>
      <c r="AE509" s="7"/>
      <c r="AK509" s="7"/>
      <c r="EM509" s="27"/>
    </row>
    <row r="510" spans="1:143" ht="15.75" customHeight="1" x14ac:dyDescent="0.2">
      <c r="A510" s="123"/>
      <c r="B510" s="88"/>
      <c r="D510" s="124"/>
      <c r="E510" s="125"/>
      <c r="U510" s="27"/>
      <c r="W510" s="142"/>
      <c r="Y510" s="7"/>
      <c r="AE510" s="7"/>
      <c r="AK510" s="7"/>
      <c r="EM510" s="27"/>
    </row>
    <row r="511" spans="1:143" ht="15.75" customHeight="1" x14ac:dyDescent="0.2">
      <c r="A511" s="123"/>
      <c r="B511" s="88"/>
      <c r="D511" s="124"/>
      <c r="E511" s="125"/>
      <c r="U511" s="27"/>
      <c r="W511" s="142"/>
      <c r="Y511" s="7"/>
      <c r="AE511" s="7"/>
      <c r="AK511" s="7"/>
      <c r="EM511" s="27"/>
    </row>
    <row r="512" spans="1:143" ht="15.75" customHeight="1" x14ac:dyDescent="0.2">
      <c r="A512" s="123"/>
      <c r="B512" s="88"/>
      <c r="D512" s="124"/>
      <c r="E512" s="125"/>
      <c r="U512" s="27"/>
      <c r="W512" s="142"/>
      <c r="Y512" s="7"/>
      <c r="AE512" s="7"/>
      <c r="AK512" s="7"/>
      <c r="EM512" s="27"/>
    </row>
    <row r="513" spans="1:143" ht="15.75" customHeight="1" x14ac:dyDescent="0.2">
      <c r="A513" s="123"/>
      <c r="B513" s="88"/>
      <c r="D513" s="124"/>
      <c r="E513" s="125"/>
      <c r="U513" s="27"/>
      <c r="W513" s="142"/>
      <c r="Y513" s="7"/>
      <c r="AE513" s="7"/>
      <c r="AK513" s="7"/>
      <c r="EM513" s="27"/>
    </row>
    <row r="514" spans="1:143" ht="15.75" customHeight="1" x14ac:dyDescent="0.2">
      <c r="A514" s="123"/>
      <c r="B514" s="88"/>
      <c r="D514" s="124"/>
      <c r="E514" s="125"/>
      <c r="U514" s="27"/>
      <c r="W514" s="142"/>
      <c r="Y514" s="7"/>
      <c r="AE514" s="7"/>
      <c r="AK514" s="7"/>
      <c r="EM514" s="27"/>
    </row>
    <row r="515" spans="1:143" ht="15.75" customHeight="1" x14ac:dyDescent="0.2">
      <c r="A515" s="123"/>
      <c r="B515" s="88"/>
      <c r="D515" s="124"/>
      <c r="E515" s="125"/>
      <c r="U515" s="27"/>
      <c r="W515" s="142"/>
      <c r="Y515" s="7"/>
      <c r="AE515" s="7"/>
      <c r="AK515" s="7"/>
      <c r="EM515" s="27"/>
    </row>
    <row r="516" spans="1:143" ht="15.75" customHeight="1" x14ac:dyDescent="0.2">
      <c r="A516" s="123"/>
      <c r="B516" s="88"/>
      <c r="D516" s="124"/>
      <c r="E516" s="125"/>
      <c r="U516" s="27"/>
      <c r="W516" s="142"/>
      <c r="Y516" s="7"/>
      <c r="AE516" s="7"/>
      <c r="AK516" s="7"/>
      <c r="EM516" s="27"/>
    </row>
    <row r="517" spans="1:143" ht="15.75" customHeight="1" x14ac:dyDescent="0.2">
      <c r="A517" s="123"/>
      <c r="B517" s="88"/>
      <c r="D517" s="124"/>
      <c r="E517" s="125"/>
      <c r="U517" s="27"/>
      <c r="W517" s="142"/>
      <c r="Y517" s="7"/>
      <c r="AE517" s="7"/>
      <c r="AK517" s="7"/>
      <c r="EM517" s="27"/>
    </row>
    <row r="518" spans="1:143" ht="15.75" customHeight="1" x14ac:dyDescent="0.2">
      <c r="A518" s="123"/>
      <c r="B518" s="88"/>
      <c r="D518" s="124"/>
      <c r="E518" s="125"/>
      <c r="U518" s="27"/>
      <c r="W518" s="142"/>
      <c r="Y518" s="7"/>
      <c r="AE518" s="7"/>
      <c r="AK518" s="7"/>
      <c r="EM518" s="27"/>
    </row>
    <row r="519" spans="1:143" ht="15.75" customHeight="1" x14ac:dyDescent="0.2">
      <c r="A519" s="123"/>
      <c r="B519" s="88"/>
      <c r="D519" s="124"/>
      <c r="E519" s="125"/>
      <c r="U519" s="27"/>
      <c r="W519" s="142"/>
      <c r="Y519" s="7"/>
      <c r="AE519" s="7"/>
      <c r="AK519" s="7"/>
      <c r="EM519" s="27"/>
    </row>
    <row r="520" spans="1:143" ht="15.75" customHeight="1" x14ac:dyDescent="0.2">
      <c r="A520" s="123"/>
      <c r="B520" s="88"/>
      <c r="D520" s="124"/>
      <c r="E520" s="125"/>
      <c r="U520" s="27"/>
      <c r="W520" s="142"/>
      <c r="Y520" s="7"/>
      <c r="AE520" s="7"/>
      <c r="AK520" s="7"/>
      <c r="EM520" s="27"/>
    </row>
    <row r="521" spans="1:143" ht="15.75" customHeight="1" x14ac:dyDescent="0.2">
      <c r="A521" s="123"/>
      <c r="B521" s="88"/>
      <c r="D521" s="124"/>
      <c r="E521" s="125"/>
      <c r="U521" s="27"/>
      <c r="W521" s="142"/>
      <c r="Y521" s="7"/>
      <c r="AE521" s="7"/>
      <c r="AK521" s="7"/>
      <c r="EM521" s="27"/>
    </row>
    <row r="522" spans="1:143" ht="15.75" customHeight="1" x14ac:dyDescent="0.2">
      <c r="A522" s="123"/>
      <c r="B522" s="88"/>
      <c r="D522" s="124"/>
      <c r="E522" s="125"/>
      <c r="U522" s="27"/>
      <c r="W522" s="142"/>
      <c r="Y522" s="7"/>
      <c r="AE522" s="7"/>
      <c r="AK522" s="7"/>
      <c r="EM522" s="27"/>
    </row>
    <row r="523" spans="1:143" ht="15.75" customHeight="1" x14ac:dyDescent="0.2">
      <c r="A523" s="123"/>
      <c r="B523" s="88"/>
      <c r="D523" s="124"/>
      <c r="E523" s="125"/>
      <c r="U523" s="27"/>
      <c r="W523" s="142"/>
      <c r="Y523" s="7"/>
      <c r="AE523" s="7"/>
      <c r="AK523" s="7"/>
      <c r="EM523" s="27"/>
    </row>
    <row r="524" spans="1:143" ht="15.75" customHeight="1" x14ac:dyDescent="0.2">
      <c r="A524" s="123"/>
      <c r="B524" s="88"/>
      <c r="D524" s="124"/>
      <c r="E524" s="125"/>
      <c r="U524" s="27"/>
      <c r="W524" s="142"/>
      <c r="Y524" s="7"/>
      <c r="AE524" s="7"/>
      <c r="AK524" s="7"/>
      <c r="EM524" s="27"/>
    </row>
    <row r="525" spans="1:143" ht="15.75" customHeight="1" x14ac:dyDescent="0.2">
      <c r="A525" s="123"/>
      <c r="B525" s="88"/>
      <c r="D525" s="124"/>
      <c r="E525" s="125"/>
      <c r="U525" s="27"/>
      <c r="W525" s="142"/>
      <c r="Y525" s="7"/>
      <c r="AE525" s="7"/>
      <c r="AK525" s="7"/>
      <c r="EM525" s="27"/>
    </row>
    <row r="526" spans="1:143" ht="15.75" customHeight="1" x14ac:dyDescent="0.2">
      <c r="A526" s="123"/>
      <c r="B526" s="88"/>
      <c r="D526" s="124"/>
      <c r="E526" s="125"/>
      <c r="U526" s="27"/>
      <c r="W526" s="142"/>
      <c r="Y526" s="7"/>
      <c r="AE526" s="7"/>
      <c r="AK526" s="7"/>
      <c r="EM526" s="27"/>
    </row>
    <row r="527" spans="1:143" ht="15.75" customHeight="1" x14ac:dyDescent="0.2">
      <c r="A527" s="123"/>
      <c r="B527" s="88"/>
      <c r="D527" s="124"/>
      <c r="E527" s="125"/>
      <c r="U527" s="27"/>
      <c r="W527" s="142"/>
      <c r="Y527" s="7"/>
      <c r="AE527" s="7"/>
      <c r="AK527" s="7"/>
      <c r="EM527" s="27"/>
    </row>
    <row r="528" spans="1:143" ht="15.75" customHeight="1" x14ac:dyDescent="0.2">
      <c r="A528" s="123"/>
      <c r="B528" s="88"/>
      <c r="D528" s="124"/>
      <c r="E528" s="125"/>
      <c r="U528" s="27"/>
      <c r="W528" s="142"/>
      <c r="Y528" s="7"/>
      <c r="AE528" s="7"/>
      <c r="AK528" s="7"/>
      <c r="EM528" s="27"/>
    </row>
    <row r="529" spans="1:143" ht="15.75" customHeight="1" x14ac:dyDescent="0.2">
      <c r="A529" s="123"/>
      <c r="B529" s="88"/>
      <c r="D529" s="124"/>
      <c r="E529" s="125"/>
      <c r="U529" s="27"/>
      <c r="W529" s="142"/>
      <c r="Y529" s="7"/>
      <c r="AE529" s="7"/>
      <c r="AK529" s="7"/>
      <c r="EM529" s="27"/>
    </row>
    <row r="530" spans="1:143" ht="15.75" customHeight="1" x14ac:dyDescent="0.2">
      <c r="A530" s="123"/>
      <c r="B530" s="88"/>
      <c r="D530" s="124"/>
      <c r="E530" s="125"/>
      <c r="U530" s="27"/>
      <c r="W530" s="142"/>
      <c r="Y530" s="7"/>
      <c r="AE530" s="7"/>
      <c r="AK530" s="7"/>
      <c r="EM530" s="27"/>
    </row>
    <row r="531" spans="1:143" ht="15.75" customHeight="1" x14ac:dyDescent="0.2">
      <c r="A531" s="123"/>
      <c r="B531" s="88"/>
      <c r="D531" s="124"/>
      <c r="E531" s="125"/>
      <c r="U531" s="27"/>
      <c r="W531" s="142"/>
      <c r="Y531" s="7"/>
      <c r="AE531" s="7"/>
      <c r="AK531" s="7"/>
      <c r="EM531" s="27"/>
    </row>
    <row r="532" spans="1:143" ht="15.75" customHeight="1" x14ac:dyDescent="0.2">
      <c r="A532" s="123"/>
      <c r="B532" s="88"/>
      <c r="D532" s="124"/>
      <c r="E532" s="125"/>
      <c r="U532" s="27"/>
      <c r="W532" s="142"/>
      <c r="Y532" s="7"/>
      <c r="AE532" s="7"/>
      <c r="AK532" s="7"/>
      <c r="EM532" s="27"/>
    </row>
    <row r="533" spans="1:143" ht="15.75" customHeight="1" x14ac:dyDescent="0.2">
      <c r="A533" s="123"/>
      <c r="B533" s="88"/>
      <c r="D533" s="124"/>
      <c r="E533" s="125"/>
      <c r="U533" s="27"/>
      <c r="W533" s="142"/>
      <c r="Y533" s="7"/>
      <c r="AE533" s="7"/>
      <c r="AK533" s="7"/>
      <c r="EM533" s="27"/>
    </row>
    <row r="534" spans="1:143" ht="15.75" customHeight="1" x14ac:dyDescent="0.2">
      <c r="A534" s="123"/>
      <c r="B534" s="88"/>
      <c r="D534" s="124"/>
      <c r="E534" s="125"/>
      <c r="U534" s="27"/>
      <c r="W534" s="142"/>
      <c r="Y534" s="7"/>
      <c r="AE534" s="7"/>
      <c r="AK534" s="7"/>
      <c r="EM534" s="27"/>
    </row>
    <row r="535" spans="1:143" ht="15.75" customHeight="1" x14ac:dyDescent="0.2">
      <c r="A535" s="123"/>
      <c r="B535" s="88"/>
      <c r="D535" s="124"/>
      <c r="E535" s="125"/>
      <c r="U535" s="27"/>
      <c r="W535" s="142"/>
      <c r="Y535" s="7"/>
      <c r="AE535" s="7"/>
      <c r="AK535" s="7"/>
      <c r="EM535" s="27"/>
    </row>
    <row r="536" spans="1:143" ht="15.75" customHeight="1" x14ac:dyDescent="0.2">
      <c r="A536" s="123"/>
      <c r="B536" s="88"/>
      <c r="D536" s="124"/>
      <c r="E536" s="125"/>
      <c r="U536" s="27"/>
      <c r="W536" s="142"/>
      <c r="Y536" s="7"/>
      <c r="AE536" s="7"/>
      <c r="AK536" s="7"/>
      <c r="EM536" s="27"/>
    </row>
    <row r="537" spans="1:143" ht="15.75" customHeight="1" x14ac:dyDescent="0.2">
      <c r="A537" s="123"/>
      <c r="B537" s="88"/>
      <c r="D537" s="124"/>
      <c r="E537" s="125"/>
      <c r="U537" s="27"/>
      <c r="W537" s="142"/>
      <c r="Y537" s="7"/>
      <c r="AE537" s="7"/>
      <c r="AK537" s="7"/>
      <c r="EM537" s="27"/>
    </row>
    <row r="538" spans="1:143" ht="15.75" customHeight="1" x14ac:dyDescent="0.2">
      <c r="A538" s="123"/>
      <c r="B538" s="88"/>
      <c r="D538" s="124"/>
      <c r="E538" s="125"/>
      <c r="U538" s="27"/>
      <c r="W538" s="142"/>
      <c r="Y538" s="7"/>
      <c r="AE538" s="7"/>
      <c r="AK538" s="7"/>
      <c r="EM538" s="27"/>
    </row>
    <row r="539" spans="1:143" ht="15.75" customHeight="1" x14ac:dyDescent="0.2">
      <c r="A539" s="123"/>
      <c r="B539" s="88"/>
      <c r="D539" s="124"/>
      <c r="E539" s="125"/>
      <c r="U539" s="27"/>
      <c r="W539" s="142"/>
      <c r="Y539" s="7"/>
      <c r="AE539" s="7"/>
      <c r="AK539" s="7"/>
      <c r="EM539" s="27"/>
    </row>
    <row r="540" spans="1:143" ht="15.75" customHeight="1" x14ac:dyDescent="0.2">
      <c r="A540" s="123"/>
      <c r="B540" s="88"/>
      <c r="D540" s="124"/>
      <c r="E540" s="125"/>
      <c r="U540" s="27"/>
      <c r="W540" s="142"/>
      <c r="Y540" s="7"/>
      <c r="AE540" s="7"/>
      <c r="AK540" s="7"/>
      <c r="EM540" s="27"/>
    </row>
    <row r="541" spans="1:143" ht="15.75" customHeight="1" x14ac:dyDescent="0.2">
      <c r="A541" s="123"/>
      <c r="B541" s="88"/>
      <c r="D541" s="124"/>
      <c r="E541" s="125"/>
      <c r="U541" s="27"/>
      <c r="W541" s="142"/>
      <c r="Y541" s="7"/>
      <c r="AE541" s="7"/>
      <c r="AK541" s="7"/>
      <c r="EM541" s="27"/>
    </row>
    <row r="542" spans="1:143" ht="15.75" customHeight="1" x14ac:dyDescent="0.2">
      <c r="A542" s="123"/>
      <c r="B542" s="88"/>
      <c r="D542" s="124"/>
      <c r="E542" s="125"/>
      <c r="U542" s="27"/>
      <c r="W542" s="142"/>
      <c r="Y542" s="7"/>
      <c r="AE542" s="7"/>
      <c r="AK542" s="7"/>
      <c r="EM542" s="27"/>
    </row>
    <row r="543" spans="1:143" ht="15.75" customHeight="1" x14ac:dyDescent="0.2">
      <c r="A543" s="123"/>
      <c r="B543" s="88"/>
      <c r="D543" s="124"/>
      <c r="E543" s="125"/>
      <c r="U543" s="27"/>
      <c r="W543" s="142"/>
      <c r="Y543" s="7"/>
      <c r="AE543" s="7"/>
      <c r="AK543" s="7"/>
      <c r="EM543" s="27"/>
    </row>
    <row r="544" spans="1:143" ht="15.75" customHeight="1" x14ac:dyDescent="0.2">
      <c r="A544" s="123"/>
      <c r="B544" s="88"/>
      <c r="D544" s="124"/>
      <c r="E544" s="125"/>
      <c r="U544" s="27"/>
      <c r="W544" s="142"/>
      <c r="Y544" s="7"/>
      <c r="AE544" s="7"/>
      <c r="AK544" s="7"/>
      <c r="EM544" s="27"/>
    </row>
    <row r="545" spans="1:143" ht="15.75" customHeight="1" x14ac:dyDescent="0.2">
      <c r="A545" s="123"/>
      <c r="B545" s="88"/>
      <c r="D545" s="124"/>
      <c r="E545" s="125"/>
      <c r="U545" s="27"/>
      <c r="W545" s="142"/>
      <c r="Y545" s="7"/>
      <c r="AE545" s="7"/>
      <c r="AK545" s="7"/>
      <c r="EM545" s="27"/>
    </row>
    <row r="546" spans="1:143" ht="15.75" customHeight="1" x14ac:dyDescent="0.2">
      <c r="A546" s="123"/>
      <c r="B546" s="88"/>
      <c r="D546" s="124"/>
      <c r="E546" s="125"/>
      <c r="U546" s="27"/>
      <c r="W546" s="142"/>
      <c r="Y546" s="7"/>
      <c r="AE546" s="7"/>
      <c r="AK546" s="7"/>
      <c r="EM546" s="27"/>
    </row>
    <row r="547" spans="1:143" ht="15.75" customHeight="1" x14ac:dyDescent="0.2">
      <c r="A547" s="123"/>
      <c r="B547" s="88"/>
      <c r="D547" s="124"/>
      <c r="E547" s="125"/>
      <c r="U547" s="27"/>
      <c r="W547" s="142"/>
      <c r="Y547" s="7"/>
      <c r="AE547" s="7"/>
      <c r="AK547" s="7"/>
      <c r="EM547" s="27"/>
    </row>
    <row r="548" spans="1:143" ht="15.75" customHeight="1" x14ac:dyDescent="0.2">
      <c r="A548" s="123"/>
      <c r="B548" s="88"/>
      <c r="D548" s="124"/>
      <c r="E548" s="125"/>
      <c r="U548" s="27"/>
      <c r="W548" s="142"/>
      <c r="Y548" s="7"/>
      <c r="AE548" s="7"/>
      <c r="AK548" s="7"/>
      <c r="EM548" s="27"/>
    </row>
    <row r="549" spans="1:143" ht="15.75" customHeight="1" x14ac:dyDescent="0.2">
      <c r="A549" s="123"/>
      <c r="B549" s="88"/>
      <c r="D549" s="124"/>
      <c r="E549" s="125"/>
      <c r="U549" s="27"/>
      <c r="W549" s="142"/>
      <c r="Y549" s="7"/>
      <c r="AE549" s="7"/>
      <c r="AK549" s="7"/>
      <c r="EM549" s="27"/>
    </row>
    <row r="550" spans="1:143" ht="15.75" customHeight="1" x14ac:dyDescent="0.2">
      <c r="A550" s="123"/>
      <c r="B550" s="88"/>
      <c r="D550" s="124"/>
      <c r="E550" s="125"/>
      <c r="U550" s="27"/>
      <c r="W550" s="142"/>
      <c r="Y550" s="7"/>
      <c r="AE550" s="7"/>
      <c r="AK550" s="7"/>
      <c r="EM550" s="27"/>
    </row>
    <row r="551" spans="1:143" ht="15.75" customHeight="1" x14ac:dyDescent="0.2">
      <c r="A551" s="123"/>
      <c r="B551" s="88"/>
      <c r="D551" s="124"/>
      <c r="E551" s="125"/>
      <c r="U551" s="27"/>
      <c r="W551" s="142"/>
      <c r="Y551" s="7"/>
      <c r="AE551" s="7"/>
      <c r="AK551" s="7"/>
      <c r="EM551" s="27"/>
    </row>
    <row r="552" spans="1:143" ht="15.75" customHeight="1" x14ac:dyDescent="0.2">
      <c r="A552" s="123"/>
      <c r="B552" s="88"/>
      <c r="D552" s="124"/>
      <c r="E552" s="125"/>
      <c r="U552" s="27"/>
      <c r="W552" s="142"/>
      <c r="Y552" s="7"/>
      <c r="AE552" s="7"/>
      <c r="AK552" s="7"/>
      <c r="EM552" s="27"/>
    </row>
    <row r="553" spans="1:143" ht="15.75" customHeight="1" x14ac:dyDescent="0.2">
      <c r="A553" s="123"/>
      <c r="B553" s="88"/>
      <c r="D553" s="124"/>
      <c r="E553" s="125"/>
      <c r="U553" s="27"/>
      <c r="W553" s="142"/>
      <c r="Y553" s="7"/>
      <c r="AE553" s="7"/>
      <c r="AK553" s="7"/>
      <c r="EM553" s="27"/>
    </row>
    <row r="554" spans="1:143" ht="15.75" customHeight="1" x14ac:dyDescent="0.2">
      <c r="A554" s="123"/>
      <c r="B554" s="88"/>
      <c r="D554" s="124"/>
      <c r="E554" s="125"/>
      <c r="U554" s="27"/>
      <c r="W554" s="142"/>
      <c r="Y554" s="7"/>
      <c r="AE554" s="7"/>
      <c r="AK554" s="7"/>
      <c r="EM554" s="27"/>
    </row>
    <row r="555" spans="1:143" ht="15.75" customHeight="1" x14ac:dyDescent="0.2">
      <c r="A555" s="123"/>
      <c r="B555" s="88"/>
      <c r="D555" s="124"/>
      <c r="E555" s="125"/>
      <c r="U555" s="27"/>
      <c r="W555" s="142"/>
      <c r="Y555" s="7"/>
      <c r="AE555" s="7"/>
      <c r="AK555" s="7"/>
      <c r="EM555" s="27"/>
    </row>
    <row r="556" spans="1:143" ht="15.75" customHeight="1" x14ac:dyDescent="0.2">
      <c r="A556" s="123"/>
      <c r="B556" s="88"/>
      <c r="D556" s="124"/>
      <c r="E556" s="125"/>
      <c r="U556" s="27"/>
      <c r="W556" s="142"/>
      <c r="Y556" s="7"/>
      <c r="AE556" s="7"/>
      <c r="AK556" s="7"/>
      <c r="EM556" s="27"/>
    </row>
    <row r="557" spans="1:143" ht="15.75" customHeight="1" x14ac:dyDescent="0.2">
      <c r="A557" s="123"/>
      <c r="B557" s="88"/>
      <c r="D557" s="124"/>
      <c r="E557" s="125"/>
      <c r="U557" s="27"/>
      <c r="W557" s="142"/>
      <c r="Y557" s="7"/>
      <c r="AE557" s="7"/>
      <c r="AK557" s="7"/>
      <c r="EM557" s="27"/>
    </row>
    <row r="558" spans="1:143" ht="15.75" customHeight="1" x14ac:dyDescent="0.2">
      <c r="A558" s="123"/>
      <c r="B558" s="88"/>
      <c r="D558" s="124"/>
      <c r="E558" s="125"/>
      <c r="U558" s="27"/>
      <c r="W558" s="142"/>
      <c r="Y558" s="7"/>
      <c r="AE558" s="7"/>
      <c r="AK558" s="7"/>
      <c r="EM558" s="27"/>
    </row>
    <row r="559" spans="1:143" ht="15.75" customHeight="1" x14ac:dyDescent="0.2">
      <c r="A559" s="123"/>
      <c r="B559" s="88"/>
      <c r="D559" s="124"/>
      <c r="E559" s="125"/>
      <c r="U559" s="27"/>
      <c r="W559" s="142"/>
      <c r="Y559" s="7"/>
      <c r="AE559" s="7"/>
      <c r="AK559" s="7"/>
      <c r="EM559" s="27"/>
    </row>
    <row r="560" spans="1:143" ht="15.75" customHeight="1" x14ac:dyDescent="0.2">
      <c r="A560" s="123"/>
      <c r="B560" s="88"/>
      <c r="D560" s="124"/>
      <c r="E560" s="125"/>
      <c r="U560" s="27"/>
      <c r="W560" s="142"/>
      <c r="Y560" s="7"/>
      <c r="AE560" s="7"/>
      <c r="AK560" s="7"/>
      <c r="EM560" s="27"/>
    </row>
    <row r="561" spans="1:143" ht="15.75" customHeight="1" x14ac:dyDescent="0.2">
      <c r="A561" s="123"/>
      <c r="B561" s="88"/>
      <c r="D561" s="124"/>
      <c r="E561" s="125"/>
      <c r="U561" s="27"/>
      <c r="W561" s="142"/>
      <c r="Y561" s="7"/>
      <c r="AE561" s="7"/>
      <c r="AK561" s="7"/>
      <c r="EM561" s="27"/>
    </row>
    <row r="562" spans="1:143" ht="15.75" customHeight="1" x14ac:dyDescent="0.2">
      <c r="A562" s="123"/>
      <c r="B562" s="88"/>
      <c r="D562" s="124"/>
      <c r="E562" s="125"/>
      <c r="U562" s="27"/>
      <c r="W562" s="142"/>
      <c r="Y562" s="7"/>
      <c r="AE562" s="7"/>
      <c r="AK562" s="7"/>
      <c r="EM562" s="27"/>
    </row>
    <row r="563" spans="1:143" ht="15.75" customHeight="1" x14ac:dyDescent="0.2">
      <c r="A563" s="123"/>
      <c r="B563" s="88"/>
      <c r="D563" s="124"/>
      <c r="E563" s="125"/>
      <c r="U563" s="27"/>
      <c r="W563" s="142"/>
      <c r="Y563" s="7"/>
      <c r="AE563" s="7"/>
      <c r="AK563" s="7"/>
      <c r="EM563" s="27"/>
    </row>
    <row r="564" spans="1:143" ht="15.75" customHeight="1" x14ac:dyDescent="0.2">
      <c r="A564" s="123"/>
      <c r="B564" s="88"/>
      <c r="D564" s="124"/>
      <c r="E564" s="125"/>
      <c r="U564" s="27"/>
      <c r="W564" s="142"/>
      <c r="Y564" s="7"/>
      <c r="AE564" s="7"/>
      <c r="AK564" s="7"/>
      <c r="EM564" s="27"/>
    </row>
    <row r="565" spans="1:143" ht="15.75" customHeight="1" x14ac:dyDescent="0.2">
      <c r="A565" s="123"/>
      <c r="B565" s="88"/>
      <c r="D565" s="124"/>
      <c r="E565" s="125"/>
      <c r="U565" s="27"/>
      <c r="W565" s="142"/>
      <c r="Y565" s="7"/>
      <c r="AE565" s="7"/>
      <c r="AK565" s="7"/>
      <c r="EM565" s="27"/>
    </row>
    <row r="566" spans="1:143" ht="15.75" customHeight="1" x14ac:dyDescent="0.2">
      <c r="A566" s="123"/>
      <c r="B566" s="88"/>
      <c r="D566" s="124"/>
      <c r="E566" s="125"/>
      <c r="U566" s="27"/>
      <c r="W566" s="142"/>
      <c r="Y566" s="7"/>
      <c r="AE566" s="7"/>
      <c r="AK566" s="7"/>
      <c r="EM566" s="27"/>
    </row>
    <row r="567" spans="1:143" ht="15.75" customHeight="1" x14ac:dyDescent="0.2">
      <c r="A567" s="123"/>
      <c r="B567" s="88"/>
      <c r="D567" s="124"/>
      <c r="E567" s="125"/>
      <c r="U567" s="27"/>
      <c r="W567" s="142"/>
      <c r="Y567" s="7"/>
      <c r="AE567" s="7"/>
      <c r="AK567" s="7"/>
      <c r="EM567" s="27"/>
    </row>
    <row r="568" spans="1:143" ht="15.75" customHeight="1" x14ac:dyDescent="0.2">
      <c r="A568" s="123"/>
      <c r="B568" s="88"/>
      <c r="D568" s="124"/>
      <c r="E568" s="125"/>
      <c r="U568" s="27"/>
      <c r="W568" s="142"/>
      <c r="Y568" s="7"/>
      <c r="AE568" s="7"/>
      <c r="AK568" s="7"/>
      <c r="EM568" s="27"/>
    </row>
    <row r="569" spans="1:143" ht="15.75" customHeight="1" x14ac:dyDescent="0.2">
      <c r="A569" s="123"/>
      <c r="B569" s="88"/>
      <c r="D569" s="124"/>
      <c r="E569" s="125"/>
      <c r="U569" s="27"/>
      <c r="W569" s="142"/>
      <c r="Y569" s="7"/>
      <c r="AE569" s="7"/>
      <c r="AK569" s="7"/>
      <c r="EM569" s="27"/>
    </row>
    <row r="570" spans="1:143" ht="15.75" customHeight="1" x14ac:dyDescent="0.2">
      <c r="A570" s="123"/>
      <c r="B570" s="88"/>
      <c r="D570" s="124"/>
      <c r="E570" s="125"/>
      <c r="U570" s="27"/>
      <c r="W570" s="142"/>
      <c r="Y570" s="7"/>
      <c r="AE570" s="7"/>
      <c r="AK570" s="7"/>
      <c r="EM570" s="27"/>
    </row>
    <row r="571" spans="1:143" ht="15.75" customHeight="1" x14ac:dyDescent="0.2">
      <c r="A571" s="123"/>
      <c r="B571" s="88"/>
      <c r="D571" s="124"/>
      <c r="E571" s="125"/>
      <c r="U571" s="27"/>
      <c r="W571" s="142"/>
      <c r="Y571" s="7"/>
      <c r="AE571" s="7"/>
      <c r="AK571" s="7"/>
      <c r="EM571" s="27"/>
    </row>
    <row r="572" spans="1:143" ht="15.75" customHeight="1" x14ac:dyDescent="0.2">
      <c r="A572" s="123"/>
      <c r="B572" s="88"/>
      <c r="D572" s="124"/>
      <c r="E572" s="125"/>
      <c r="U572" s="27"/>
      <c r="W572" s="142"/>
      <c r="Y572" s="7"/>
      <c r="AE572" s="7"/>
      <c r="AK572" s="7"/>
      <c r="EM572" s="27"/>
    </row>
    <row r="573" spans="1:143" ht="15.75" customHeight="1" x14ac:dyDescent="0.2">
      <c r="A573" s="123"/>
      <c r="B573" s="88"/>
      <c r="D573" s="124"/>
      <c r="E573" s="125"/>
      <c r="U573" s="27"/>
      <c r="W573" s="142"/>
      <c r="Y573" s="7"/>
      <c r="AE573" s="7"/>
      <c r="AK573" s="7"/>
      <c r="EM573" s="27"/>
    </row>
    <row r="574" spans="1:143" ht="15.75" customHeight="1" x14ac:dyDescent="0.2">
      <c r="A574" s="123"/>
      <c r="B574" s="88"/>
      <c r="D574" s="124"/>
      <c r="E574" s="125"/>
      <c r="U574" s="27"/>
      <c r="W574" s="142"/>
      <c r="Y574" s="7"/>
      <c r="AE574" s="7"/>
      <c r="AK574" s="7"/>
      <c r="EM574" s="27"/>
    </row>
    <row r="575" spans="1:143" ht="15.75" customHeight="1" x14ac:dyDescent="0.2">
      <c r="A575" s="123"/>
      <c r="B575" s="88"/>
      <c r="D575" s="124"/>
      <c r="E575" s="125"/>
      <c r="U575" s="27"/>
      <c r="W575" s="142"/>
      <c r="Y575" s="7"/>
      <c r="AE575" s="7"/>
      <c r="AK575" s="7"/>
      <c r="EM575" s="27"/>
    </row>
    <row r="576" spans="1:143" ht="15.75" customHeight="1" x14ac:dyDescent="0.2">
      <c r="A576" s="123"/>
      <c r="B576" s="88"/>
      <c r="D576" s="124"/>
      <c r="E576" s="125"/>
      <c r="U576" s="27"/>
      <c r="W576" s="142"/>
      <c r="Y576" s="7"/>
      <c r="AE576" s="7"/>
      <c r="AK576" s="7"/>
      <c r="EM576" s="27"/>
    </row>
    <row r="577" spans="1:143" ht="15.75" customHeight="1" x14ac:dyDescent="0.2">
      <c r="A577" s="123"/>
      <c r="B577" s="88"/>
      <c r="D577" s="124"/>
      <c r="E577" s="125"/>
      <c r="U577" s="27"/>
      <c r="W577" s="142"/>
      <c r="Y577" s="7"/>
      <c r="AE577" s="7"/>
      <c r="AK577" s="7"/>
      <c r="EM577" s="27"/>
    </row>
    <row r="578" spans="1:143" ht="15.75" customHeight="1" x14ac:dyDescent="0.2">
      <c r="A578" s="123"/>
      <c r="B578" s="88"/>
      <c r="D578" s="124"/>
      <c r="E578" s="125"/>
      <c r="U578" s="27"/>
      <c r="W578" s="142"/>
      <c r="Y578" s="7"/>
      <c r="AE578" s="7"/>
      <c r="AK578" s="7"/>
      <c r="EM578" s="27"/>
    </row>
    <row r="579" spans="1:143" ht="15.75" customHeight="1" x14ac:dyDescent="0.2">
      <c r="A579" s="123"/>
      <c r="B579" s="88"/>
      <c r="D579" s="124"/>
      <c r="E579" s="125"/>
      <c r="U579" s="27"/>
      <c r="W579" s="142"/>
      <c r="Y579" s="7"/>
      <c r="AE579" s="7"/>
      <c r="AK579" s="7"/>
      <c r="EM579" s="27"/>
    </row>
    <row r="580" spans="1:143" ht="15.75" customHeight="1" x14ac:dyDescent="0.2">
      <c r="A580" s="123"/>
      <c r="B580" s="88"/>
      <c r="D580" s="124"/>
      <c r="E580" s="125"/>
      <c r="U580" s="27"/>
      <c r="W580" s="142"/>
      <c r="Y580" s="7"/>
      <c r="AE580" s="7"/>
      <c r="AK580" s="7"/>
      <c r="EM580" s="27"/>
    </row>
    <row r="581" spans="1:143" ht="15.75" customHeight="1" x14ac:dyDescent="0.2">
      <c r="A581" s="123"/>
      <c r="B581" s="88"/>
      <c r="D581" s="124"/>
      <c r="E581" s="125"/>
      <c r="U581" s="27"/>
      <c r="W581" s="142"/>
      <c r="Y581" s="7"/>
      <c r="AE581" s="7"/>
      <c r="AK581" s="7"/>
      <c r="EM581" s="27"/>
    </row>
    <row r="582" spans="1:143" ht="15.75" customHeight="1" x14ac:dyDescent="0.2">
      <c r="A582" s="123"/>
      <c r="B582" s="88"/>
      <c r="D582" s="124"/>
      <c r="E582" s="125"/>
      <c r="U582" s="27"/>
      <c r="W582" s="142"/>
      <c r="Y582" s="7"/>
      <c r="AE582" s="7"/>
      <c r="AK582" s="7"/>
      <c r="EM582" s="27"/>
    </row>
    <row r="583" spans="1:143" ht="15.75" customHeight="1" x14ac:dyDescent="0.2">
      <c r="A583" s="123"/>
      <c r="B583" s="88"/>
      <c r="D583" s="124"/>
      <c r="E583" s="125"/>
      <c r="U583" s="27"/>
      <c r="W583" s="142"/>
      <c r="Y583" s="7"/>
      <c r="AE583" s="7"/>
      <c r="AK583" s="7"/>
      <c r="EM583" s="27"/>
    </row>
    <row r="584" spans="1:143" ht="15.75" customHeight="1" x14ac:dyDescent="0.2">
      <c r="A584" s="123"/>
      <c r="B584" s="88"/>
      <c r="D584" s="124"/>
      <c r="E584" s="125"/>
      <c r="U584" s="27"/>
      <c r="W584" s="142"/>
      <c r="Y584" s="7"/>
      <c r="AE584" s="7"/>
      <c r="AK584" s="7"/>
      <c r="EM584" s="27"/>
    </row>
    <row r="585" spans="1:143" ht="15.75" customHeight="1" x14ac:dyDescent="0.2">
      <c r="A585" s="123"/>
      <c r="B585" s="88"/>
      <c r="D585" s="124"/>
      <c r="E585" s="125"/>
      <c r="U585" s="27"/>
      <c r="W585" s="142"/>
      <c r="Y585" s="7"/>
      <c r="AE585" s="7"/>
      <c r="AK585" s="7"/>
      <c r="EM585" s="27"/>
    </row>
    <row r="586" spans="1:143" ht="15.75" customHeight="1" x14ac:dyDescent="0.2">
      <c r="A586" s="123"/>
      <c r="B586" s="88"/>
      <c r="D586" s="124"/>
      <c r="E586" s="125"/>
      <c r="U586" s="27"/>
      <c r="W586" s="142"/>
      <c r="Y586" s="7"/>
      <c r="AE586" s="7"/>
      <c r="AK586" s="7"/>
      <c r="EM586" s="27"/>
    </row>
    <row r="587" spans="1:143" ht="15.75" customHeight="1" x14ac:dyDescent="0.2">
      <c r="A587" s="123"/>
      <c r="B587" s="88"/>
      <c r="D587" s="124"/>
      <c r="E587" s="125"/>
      <c r="U587" s="27"/>
      <c r="W587" s="142"/>
      <c r="Y587" s="7"/>
      <c r="AE587" s="7"/>
      <c r="AK587" s="7"/>
      <c r="EM587" s="27"/>
    </row>
    <row r="588" spans="1:143" ht="15.75" customHeight="1" x14ac:dyDescent="0.2">
      <c r="A588" s="123"/>
      <c r="B588" s="88"/>
      <c r="D588" s="124"/>
      <c r="E588" s="125"/>
      <c r="U588" s="27"/>
      <c r="W588" s="142"/>
      <c r="Y588" s="7"/>
      <c r="AE588" s="7"/>
      <c r="AK588" s="7"/>
      <c r="EM588" s="27"/>
    </row>
    <row r="589" spans="1:143" ht="15.75" customHeight="1" x14ac:dyDescent="0.2">
      <c r="A589" s="123"/>
      <c r="B589" s="88"/>
      <c r="D589" s="124"/>
      <c r="E589" s="125"/>
      <c r="U589" s="27"/>
      <c r="W589" s="142"/>
      <c r="Y589" s="7"/>
      <c r="AE589" s="7"/>
      <c r="AK589" s="7"/>
      <c r="EM589" s="27"/>
    </row>
    <row r="590" spans="1:143" ht="15.75" customHeight="1" x14ac:dyDescent="0.2">
      <c r="A590" s="123"/>
      <c r="B590" s="88"/>
      <c r="D590" s="124"/>
      <c r="E590" s="125"/>
      <c r="U590" s="27"/>
      <c r="W590" s="142"/>
      <c r="Y590" s="7"/>
      <c r="AE590" s="7"/>
      <c r="AK590" s="7"/>
      <c r="EM590" s="27"/>
    </row>
    <row r="591" spans="1:143" ht="15.75" customHeight="1" x14ac:dyDescent="0.2">
      <c r="A591" s="123"/>
      <c r="B591" s="88"/>
      <c r="D591" s="124"/>
      <c r="E591" s="125"/>
      <c r="U591" s="27"/>
      <c r="W591" s="142"/>
      <c r="Y591" s="7"/>
      <c r="AE591" s="7"/>
      <c r="AK591" s="7"/>
      <c r="EM591" s="27"/>
    </row>
    <row r="592" spans="1:143" ht="15.75" customHeight="1" x14ac:dyDescent="0.2">
      <c r="A592" s="123"/>
      <c r="B592" s="88"/>
      <c r="D592" s="124"/>
      <c r="E592" s="125"/>
      <c r="U592" s="27"/>
      <c r="W592" s="142"/>
      <c r="Y592" s="7"/>
      <c r="AE592" s="7"/>
      <c r="AK592" s="7"/>
      <c r="EM592" s="27"/>
    </row>
    <row r="593" spans="1:143" ht="15.75" customHeight="1" x14ac:dyDescent="0.2">
      <c r="A593" s="123"/>
      <c r="B593" s="88"/>
      <c r="D593" s="124"/>
      <c r="E593" s="125"/>
      <c r="U593" s="27"/>
      <c r="W593" s="142"/>
      <c r="Y593" s="7"/>
      <c r="AE593" s="7"/>
      <c r="AK593" s="7"/>
      <c r="EM593" s="27"/>
    </row>
    <row r="594" spans="1:143" ht="15.75" customHeight="1" x14ac:dyDescent="0.2">
      <c r="A594" s="123"/>
      <c r="B594" s="88"/>
      <c r="D594" s="124"/>
      <c r="E594" s="125"/>
      <c r="U594" s="27"/>
      <c r="W594" s="142"/>
      <c r="Y594" s="7"/>
      <c r="AE594" s="7"/>
      <c r="AK594" s="7"/>
      <c r="EM594" s="27"/>
    </row>
    <row r="595" spans="1:143" ht="15.75" customHeight="1" x14ac:dyDescent="0.2">
      <c r="A595" s="123"/>
      <c r="B595" s="88"/>
      <c r="D595" s="124"/>
      <c r="E595" s="125"/>
      <c r="U595" s="27"/>
      <c r="W595" s="142"/>
      <c r="Y595" s="7"/>
      <c r="AE595" s="7"/>
      <c r="AK595" s="7"/>
      <c r="EM595" s="27"/>
    </row>
    <row r="596" spans="1:143" ht="15.75" customHeight="1" x14ac:dyDescent="0.2">
      <c r="A596" s="123"/>
      <c r="B596" s="88"/>
      <c r="D596" s="124"/>
      <c r="E596" s="125"/>
      <c r="U596" s="27"/>
      <c r="W596" s="142"/>
      <c r="Y596" s="7"/>
      <c r="AE596" s="7"/>
      <c r="AK596" s="7"/>
      <c r="EM596" s="27"/>
    </row>
    <row r="597" spans="1:143" ht="15.75" customHeight="1" x14ac:dyDescent="0.2">
      <c r="A597" s="123"/>
      <c r="B597" s="88"/>
      <c r="D597" s="124"/>
      <c r="E597" s="125"/>
      <c r="U597" s="27"/>
      <c r="W597" s="142"/>
      <c r="Y597" s="7"/>
      <c r="AE597" s="7"/>
      <c r="AK597" s="7"/>
      <c r="EM597" s="27"/>
    </row>
    <row r="598" spans="1:143" ht="15.75" customHeight="1" x14ac:dyDescent="0.2">
      <c r="A598" s="123"/>
      <c r="B598" s="88"/>
      <c r="D598" s="124"/>
      <c r="E598" s="125"/>
      <c r="U598" s="27"/>
      <c r="W598" s="142"/>
      <c r="Y598" s="7"/>
      <c r="AE598" s="7"/>
      <c r="AK598" s="7"/>
      <c r="EM598" s="27"/>
    </row>
    <row r="599" spans="1:143" ht="15.75" customHeight="1" x14ac:dyDescent="0.2">
      <c r="A599" s="123"/>
      <c r="B599" s="88"/>
      <c r="D599" s="124"/>
      <c r="E599" s="125"/>
      <c r="U599" s="27"/>
      <c r="W599" s="142"/>
      <c r="Y599" s="7"/>
      <c r="AE599" s="7"/>
      <c r="AK599" s="7"/>
      <c r="EM599" s="27"/>
    </row>
    <row r="600" spans="1:143" ht="15.75" customHeight="1" x14ac:dyDescent="0.2">
      <c r="A600" s="123"/>
      <c r="B600" s="88"/>
      <c r="D600" s="124"/>
      <c r="E600" s="125"/>
      <c r="U600" s="27"/>
      <c r="W600" s="142"/>
      <c r="Y600" s="7"/>
      <c r="AE600" s="7"/>
      <c r="AK600" s="7"/>
      <c r="EM600" s="27"/>
    </row>
    <row r="601" spans="1:143" ht="15.75" customHeight="1" x14ac:dyDescent="0.2">
      <c r="A601" s="123"/>
      <c r="B601" s="88"/>
      <c r="D601" s="124"/>
      <c r="E601" s="125"/>
      <c r="U601" s="27"/>
      <c r="W601" s="142"/>
      <c r="Y601" s="7"/>
      <c r="AE601" s="7"/>
      <c r="AK601" s="7"/>
      <c r="EM601" s="27"/>
    </row>
    <row r="602" spans="1:143" ht="15.75" customHeight="1" x14ac:dyDescent="0.2">
      <c r="A602" s="123"/>
      <c r="B602" s="88"/>
      <c r="D602" s="124"/>
      <c r="E602" s="125"/>
      <c r="U602" s="27"/>
      <c r="W602" s="142"/>
      <c r="Y602" s="7"/>
      <c r="AE602" s="7"/>
      <c r="AK602" s="7"/>
      <c r="EM602" s="27"/>
    </row>
    <row r="603" spans="1:143" ht="15.75" customHeight="1" x14ac:dyDescent="0.2">
      <c r="A603" s="123"/>
      <c r="B603" s="88"/>
      <c r="D603" s="124"/>
      <c r="E603" s="125"/>
      <c r="U603" s="27"/>
      <c r="W603" s="142"/>
      <c r="Y603" s="7"/>
      <c r="AE603" s="7"/>
      <c r="AK603" s="7"/>
      <c r="EM603" s="27"/>
    </row>
    <row r="604" spans="1:143" ht="15.75" customHeight="1" x14ac:dyDescent="0.2">
      <c r="A604" s="123"/>
      <c r="B604" s="88"/>
      <c r="D604" s="124"/>
      <c r="E604" s="125"/>
      <c r="U604" s="27"/>
      <c r="W604" s="142"/>
      <c r="Y604" s="7"/>
      <c r="AE604" s="7"/>
      <c r="AK604" s="7"/>
      <c r="EM604" s="27"/>
    </row>
    <row r="605" spans="1:143" ht="15.75" customHeight="1" x14ac:dyDescent="0.2">
      <c r="A605" s="123"/>
      <c r="B605" s="88"/>
      <c r="D605" s="124"/>
      <c r="E605" s="125"/>
      <c r="U605" s="27"/>
      <c r="W605" s="142"/>
      <c r="Y605" s="7"/>
      <c r="AE605" s="7"/>
      <c r="AK605" s="7"/>
      <c r="EM605" s="27"/>
    </row>
    <row r="606" spans="1:143" ht="15.75" customHeight="1" x14ac:dyDescent="0.2">
      <c r="A606" s="123"/>
      <c r="B606" s="88"/>
      <c r="D606" s="124"/>
      <c r="E606" s="125"/>
      <c r="U606" s="27"/>
      <c r="W606" s="142"/>
      <c r="Y606" s="7"/>
      <c r="AE606" s="7"/>
      <c r="AK606" s="7"/>
      <c r="EM606" s="27"/>
    </row>
    <row r="607" spans="1:143" ht="15.75" customHeight="1" x14ac:dyDescent="0.2">
      <c r="A607" s="123"/>
      <c r="B607" s="88"/>
      <c r="D607" s="124"/>
      <c r="E607" s="125"/>
      <c r="U607" s="27"/>
      <c r="W607" s="142"/>
      <c r="Y607" s="7"/>
      <c r="AE607" s="7"/>
      <c r="AK607" s="7"/>
      <c r="EM607" s="27"/>
    </row>
    <row r="608" spans="1:143" ht="15.75" customHeight="1" x14ac:dyDescent="0.2">
      <c r="A608" s="123"/>
      <c r="B608" s="88"/>
      <c r="D608" s="124"/>
      <c r="E608" s="125"/>
      <c r="U608" s="27"/>
      <c r="W608" s="142"/>
      <c r="Y608" s="7"/>
      <c r="AE608" s="7"/>
      <c r="AK608" s="7"/>
      <c r="EM608" s="27"/>
    </row>
    <row r="609" spans="1:143" ht="15.75" customHeight="1" x14ac:dyDescent="0.2">
      <c r="A609" s="123"/>
      <c r="B609" s="88"/>
      <c r="D609" s="124"/>
      <c r="E609" s="125"/>
      <c r="U609" s="27"/>
      <c r="W609" s="142"/>
      <c r="Y609" s="7"/>
      <c r="AE609" s="7"/>
      <c r="AK609" s="7"/>
      <c r="EM609" s="27"/>
    </row>
    <row r="610" spans="1:143" ht="15.75" customHeight="1" x14ac:dyDescent="0.2">
      <c r="A610" s="123"/>
      <c r="B610" s="88"/>
      <c r="D610" s="124"/>
      <c r="E610" s="125"/>
      <c r="U610" s="27"/>
      <c r="W610" s="142"/>
      <c r="Y610" s="7"/>
      <c r="AE610" s="7"/>
      <c r="AK610" s="7"/>
      <c r="EM610" s="27"/>
    </row>
    <row r="611" spans="1:143" ht="15.75" customHeight="1" x14ac:dyDescent="0.2">
      <c r="A611" s="123"/>
      <c r="B611" s="88"/>
      <c r="D611" s="124"/>
      <c r="E611" s="125"/>
      <c r="U611" s="27"/>
      <c r="W611" s="142"/>
      <c r="Y611" s="7"/>
      <c r="AE611" s="7"/>
      <c r="AK611" s="7"/>
      <c r="EM611" s="27"/>
    </row>
    <row r="612" spans="1:143" ht="15.75" customHeight="1" x14ac:dyDescent="0.2">
      <c r="A612" s="123"/>
      <c r="B612" s="88"/>
      <c r="D612" s="124"/>
      <c r="E612" s="125"/>
      <c r="U612" s="27"/>
      <c r="W612" s="142"/>
      <c r="Y612" s="7"/>
      <c r="AE612" s="7"/>
      <c r="AK612" s="7"/>
      <c r="EM612" s="27"/>
    </row>
    <row r="613" spans="1:143" ht="15.75" customHeight="1" x14ac:dyDescent="0.2">
      <c r="A613" s="123"/>
      <c r="B613" s="88"/>
      <c r="D613" s="124"/>
      <c r="E613" s="125"/>
      <c r="U613" s="27"/>
      <c r="W613" s="142"/>
      <c r="Y613" s="7"/>
      <c r="AE613" s="7"/>
      <c r="AK613" s="7"/>
      <c r="EM613" s="27"/>
    </row>
    <row r="614" spans="1:143" ht="15.75" customHeight="1" x14ac:dyDescent="0.2">
      <c r="A614" s="123"/>
      <c r="B614" s="88"/>
      <c r="D614" s="124"/>
      <c r="E614" s="125"/>
      <c r="U614" s="27"/>
      <c r="W614" s="142"/>
      <c r="Y614" s="7"/>
      <c r="AE614" s="7"/>
      <c r="AK614" s="7"/>
      <c r="EM614" s="27"/>
    </row>
    <row r="615" spans="1:143" ht="15.75" customHeight="1" x14ac:dyDescent="0.2">
      <c r="A615" s="123"/>
      <c r="B615" s="88"/>
      <c r="D615" s="124"/>
      <c r="E615" s="125"/>
      <c r="U615" s="27"/>
      <c r="W615" s="142"/>
      <c r="Y615" s="7"/>
      <c r="AE615" s="7"/>
      <c r="AK615" s="7"/>
      <c r="EM615" s="27"/>
    </row>
    <row r="616" spans="1:143" ht="15.75" customHeight="1" x14ac:dyDescent="0.2">
      <c r="A616" s="123"/>
      <c r="B616" s="88"/>
      <c r="D616" s="124"/>
      <c r="E616" s="125"/>
      <c r="U616" s="27"/>
      <c r="W616" s="142"/>
      <c r="Y616" s="7"/>
      <c r="AE616" s="7"/>
      <c r="AK616" s="7"/>
      <c r="EM616" s="27"/>
    </row>
    <row r="617" spans="1:143" ht="15.75" customHeight="1" x14ac:dyDescent="0.2">
      <c r="A617" s="123"/>
      <c r="B617" s="88"/>
      <c r="D617" s="124"/>
      <c r="E617" s="125"/>
      <c r="U617" s="27"/>
      <c r="W617" s="142"/>
      <c r="Y617" s="7"/>
      <c r="AE617" s="7"/>
      <c r="AK617" s="7"/>
      <c r="EM617" s="27"/>
    </row>
    <row r="618" spans="1:143" ht="15.75" customHeight="1" x14ac:dyDescent="0.2">
      <c r="A618" s="123"/>
      <c r="B618" s="88"/>
      <c r="D618" s="124"/>
      <c r="E618" s="125"/>
      <c r="U618" s="27"/>
      <c r="W618" s="142"/>
      <c r="Y618" s="7"/>
      <c r="AE618" s="7"/>
      <c r="AK618" s="7"/>
      <c r="EM618" s="27"/>
    </row>
    <row r="619" spans="1:143" ht="15.75" customHeight="1" x14ac:dyDescent="0.2">
      <c r="A619" s="123"/>
      <c r="B619" s="88"/>
      <c r="D619" s="124"/>
      <c r="E619" s="125"/>
      <c r="U619" s="27"/>
      <c r="W619" s="142"/>
      <c r="Y619" s="7"/>
      <c r="AE619" s="7"/>
      <c r="AK619" s="7"/>
      <c r="EM619" s="27"/>
    </row>
    <row r="620" spans="1:143" ht="15.75" customHeight="1" x14ac:dyDescent="0.2">
      <c r="A620" s="123"/>
      <c r="B620" s="88"/>
      <c r="D620" s="124"/>
      <c r="E620" s="125"/>
      <c r="U620" s="27"/>
      <c r="W620" s="142"/>
      <c r="Y620" s="7"/>
      <c r="AE620" s="7"/>
      <c r="AK620" s="7"/>
      <c r="EM620" s="27"/>
    </row>
    <row r="621" spans="1:143" ht="15.75" customHeight="1" x14ac:dyDescent="0.2">
      <c r="A621" s="123"/>
      <c r="B621" s="88"/>
      <c r="D621" s="124"/>
      <c r="E621" s="125"/>
      <c r="U621" s="27"/>
      <c r="W621" s="142"/>
      <c r="Y621" s="7"/>
      <c r="AE621" s="7"/>
      <c r="AK621" s="7"/>
      <c r="EM621" s="27"/>
    </row>
    <row r="622" spans="1:143" ht="15.75" customHeight="1" x14ac:dyDescent="0.2">
      <c r="A622" s="123"/>
      <c r="B622" s="88"/>
      <c r="D622" s="124"/>
      <c r="E622" s="125"/>
      <c r="U622" s="27"/>
      <c r="W622" s="142"/>
      <c r="Y622" s="7"/>
      <c r="AE622" s="7"/>
      <c r="AK622" s="7"/>
      <c r="EM622" s="27"/>
    </row>
    <row r="623" spans="1:143" ht="15.75" customHeight="1" x14ac:dyDescent="0.2">
      <c r="A623" s="123"/>
      <c r="B623" s="88"/>
      <c r="D623" s="124"/>
      <c r="E623" s="125"/>
      <c r="U623" s="27"/>
      <c r="W623" s="142"/>
      <c r="Y623" s="7"/>
      <c r="AE623" s="7"/>
      <c r="AK623" s="7"/>
      <c r="EM623" s="27"/>
    </row>
    <row r="624" spans="1:143" ht="15.75" customHeight="1" x14ac:dyDescent="0.2">
      <c r="A624" s="123"/>
      <c r="B624" s="88"/>
      <c r="D624" s="124"/>
      <c r="E624" s="125"/>
      <c r="U624" s="27"/>
      <c r="W624" s="142"/>
      <c r="Y624" s="7"/>
      <c r="AE624" s="7"/>
      <c r="AK624" s="7"/>
      <c r="EM624" s="27"/>
    </row>
    <row r="625" spans="1:143" ht="15.75" customHeight="1" x14ac:dyDescent="0.2">
      <c r="A625" s="123"/>
      <c r="B625" s="88"/>
      <c r="D625" s="124"/>
      <c r="E625" s="125"/>
      <c r="U625" s="27"/>
      <c r="W625" s="142"/>
      <c r="Y625" s="7"/>
      <c r="AE625" s="7"/>
      <c r="AK625" s="7"/>
      <c r="EM625" s="27"/>
    </row>
    <row r="626" spans="1:143" ht="15.75" customHeight="1" x14ac:dyDescent="0.2">
      <c r="A626" s="123"/>
      <c r="B626" s="88"/>
      <c r="D626" s="124"/>
      <c r="E626" s="125"/>
      <c r="U626" s="27"/>
      <c r="W626" s="142"/>
      <c r="Y626" s="7"/>
      <c r="AE626" s="7"/>
      <c r="AK626" s="7"/>
      <c r="EM626" s="27"/>
    </row>
    <row r="627" spans="1:143" ht="15.75" customHeight="1" x14ac:dyDescent="0.2">
      <c r="A627" s="123"/>
      <c r="B627" s="88"/>
      <c r="D627" s="124"/>
      <c r="E627" s="125"/>
      <c r="U627" s="27"/>
      <c r="W627" s="142"/>
      <c r="Y627" s="7"/>
      <c r="AE627" s="7"/>
      <c r="AK627" s="7"/>
      <c r="EM627" s="27"/>
    </row>
    <row r="628" spans="1:143" ht="15.75" customHeight="1" x14ac:dyDescent="0.2">
      <c r="A628" s="123"/>
      <c r="B628" s="88"/>
      <c r="D628" s="124"/>
      <c r="E628" s="125"/>
      <c r="U628" s="27"/>
      <c r="W628" s="142"/>
      <c r="Y628" s="7"/>
      <c r="AE628" s="7"/>
      <c r="AK628" s="7"/>
      <c r="EM628" s="27"/>
    </row>
    <row r="629" spans="1:143" ht="15.75" customHeight="1" x14ac:dyDescent="0.2">
      <c r="A629" s="123"/>
      <c r="B629" s="88"/>
      <c r="D629" s="124"/>
      <c r="E629" s="125"/>
      <c r="U629" s="27"/>
      <c r="W629" s="142"/>
      <c r="Y629" s="7"/>
      <c r="AE629" s="7"/>
      <c r="AK629" s="7"/>
      <c r="EM629" s="27"/>
    </row>
    <row r="630" spans="1:143" ht="15.75" customHeight="1" x14ac:dyDescent="0.2">
      <c r="A630" s="123"/>
      <c r="B630" s="88"/>
      <c r="D630" s="124"/>
      <c r="E630" s="125"/>
      <c r="U630" s="27"/>
      <c r="W630" s="142"/>
      <c r="Y630" s="7"/>
      <c r="AE630" s="7"/>
      <c r="AK630" s="7"/>
      <c r="EM630" s="27"/>
    </row>
    <row r="631" spans="1:143" ht="15.75" customHeight="1" x14ac:dyDescent="0.2">
      <c r="A631" s="123"/>
      <c r="B631" s="88"/>
      <c r="D631" s="124"/>
      <c r="E631" s="125"/>
      <c r="U631" s="27"/>
      <c r="W631" s="142"/>
      <c r="Y631" s="7"/>
      <c r="AE631" s="7"/>
      <c r="AK631" s="7"/>
      <c r="EM631" s="27"/>
    </row>
    <row r="632" spans="1:143" ht="15.75" customHeight="1" x14ac:dyDescent="0.2">
      <c r="A632" s="123"/>
      <c r="B632" s="88"/>
      <c r="D632" s="124"/>
      <c r="E632" s="125"/>
      <c r="U632" s="27"/>
      <c r="W632" s="142"/>
      <c r="Y632" s="7"/>
      <c r="AE632" s="7"/>
      <c r="AK632" s="7"/>
      <c r="EM632" s="27"/>
    </row>
    <row r="633" spans="1:143" ht="15.75" customHeight="1" x14ac:dyDescent="0.2">
      <c r="A633" s="123"/>
      <c r="B633" s="88"/>
      <c r="D633" s="124"/>
      <c r="E633" s="125"/>
      <c r="U633" s="27"/>
      <c r="W633" s="142"/>
      <c r="Y633" s="7"/>
      <c r="AE633" s="7"/>
      <c r="AK633" s="7"/>
      <c r="EM633" s="27"/>
    </row>
    <row r="634" spans="1:143" ht="15.75" customHeight="1" x14ac:dyDescent="0.2">
      <c r="A634" s="123"/>
      <c r="B634" s="88"/>
      <c r="D634" s="124"/>
      <c r="E634" s="125"/>
      <c r="U634" s="27"/>
      <c r="W634" s="142"/>
      <c r="Y634" s="7"/>
      <c r="AE634" s="7"/>
      <c r="AK634" s="7"/>
      <c r="EM634" s="27"/>
    </row>
    <row r="635" spans="1:143" ht="15.75" customHeight="1" x14ac:dyDescent="0.2">
      <c r="A635" s="123"/>
      <c r="B635" s="88"/>
      <c r="D635" s="124"/>
      <c r="E635" s="125"/>
      <c r="U635" s="27"/>
      <c r="W635" s="142"/>
      <c r="Y635" s="7"/>
      <c r="AE635" s="7"/>
      <c r="AK635" s="7"/>
      <c r="EM635" s="27"/>
    </row>
    <row r="636" spans="1:143" ht="15.75" customHeight="1" x14ac:dyDescent="0.2">
      <c r="A636" s="123"/>
      <c r="B636" s="88"/>
      <c r="D636" s="124"/>
      <c r="E636" s="125"/>
      <c r="U636" s="27"/>
      <c r="W636" s="142"/>
      <c r="Y636" s="7"/>
      <c r="AE636" s="7"/>
      <c r="AK636" s="7"/>
      <c r="EM636" s="27"/>
    </row>
    <row r="637" spans="1:143" ht="15.75" customHeight="1" x14ac:dyDescent="0.2">
      <c r="A637" s="123"/>
      <c r="B637" s="88"/>
      <c r="D637" s="124"/>
      <c r="E637" s="125"/>
      <c r="U637" s="27"/>
      <c r="W637" s="142"/>
      <c r="Y637" s="7"/>
      <c r="AE637" s="7"/>
      <c r="AK637" s="7"/>
      <c r="EM637" s="27"/>
    </row>
    <row r="638" spans="1:143" ht="15.75" customHeight="1" x14ac:dyDescent="0.2">
      <c r="A638" s="123"/>
      <c r="B638" s="88"/>
      <c r="D638" s="124"/>
      <c r="E638" s="125"/>
      <c r="U638" s="27"/>
      <c r="W638" s="142"/>
      <c r="Y638" s="7"/>
      <c r="AE638" s="7"/>
      <c r="AK638" s="7"/>
      <c r="EM638" s="27"/>
    </row>
    <row r="639" spans="1:143" ht="15.75" customHeight="1" x14ac:dyDescent="0.2">
      <c r="A639" s="123"/>
      <c r="B639" s="88"/>
      <c r="D639" s="124"/>
      <c r="E639" s="125"/>
      <c r="U639" s="27"/>
      <c r="W639" s="142"/>
      <c r="Y639" s="7"/>
      <c r="AE639" s="7"/>
      <c r="AK639" s="7"/>
      <c r="EM639" s="27"/>
    </row>
    <row r="640" spans="1:143" ht="15.75" customHeight="1" x14ac:dyDescent="0.2">
      <c r="A640" s="123"/>
      <c r="B640" s="88"/>
      <c r="D640" s="124"/>
      <c r="E640" s="125"/>
      <c r="U640" s="27"/>
      <c r="W640" s="142"/>
      <c r="Y640" s="7"/>
      <c r="AE640" s="7"/>
      <c r="AK640" s="7"/>
      <c r="EM640" s="27"/>
    </row>
    <row r="641" spans="1:143" ht="15.75" customHeight="1" x14ac:dyDescent="0.2">
      <c r="A641" s="123"/>
      <c r="B641" s="88"/>
      <c r="D641" s="124"/>
      <c r="E641" s="125"/>
      <c r="U641" s="27"/>
      <c r="W641" s="142"/>
      <c r="Y641" s="7"/>
      <c r="AE641" s="7"/>
      <c r="AK641" s="7"/>
      <c r="EM641" s="27"/>
    </row>
    <row r="642" spans="1:143" ht="15.75" customHeight="1" x14ac:dyDescent="0.2">
      <c r="A642" s="123"/>
      <c r="B642" s="88"/>
      <c r="D642" s="124"/>
      <c r="E642" s="125"/>
      <c r="U642" s="27"/>
      <c r="W642" s="142"/>
      <c r="Y642" s="7"/>
      <c r="AE642" s="7"/>
      <c r="AK642" s="7"/>
      <c r="EM642" s="27"/>
    </row>
    <row r="643" spans="1:143" ht="15.75" customHeight="1" x14ac:dyDescent="0.2">
      <c r="A643" s="123"/>
      <c r="B643" s="88"/>
      <c r="D643" s="124"/>
      <c r="E643" s="125"/>
      <c r="U643" s="27"/>
      <c r="W643" s="142"/>
      <c r="Y643" s="7"/>
      <c r="AE643" s="7"/>
      <c r="AK643" s="7"/>
      <c r="EM643" s="27"/>
    </row>
    <row r="644" spans="1:143" ht="15.75" customHeight="1" x14ac:dyDescent="0.2">
      <c r="A644" s="123"/>
      <c r="B644" s="88"/>
      <c r="D644" s="124"/>
      <c r="E644" s="125"/>
      <c r="U644" s="27"/>
      <c r="W644" s="142"/>
      <c r="Y644" s="7"/>
      <c r="AE644" s="7"/>
      <c r="AK644" s="7"/>
      <c r="EM644" s="27"/>
    </row>
    <row r="645" spans="1:143" ht="15.75" customHeight="1" x14ac:dyDescent="0.2">
      <c r="A645" s="123"/>
      <c r="B645" s="88"/>
      <c r="D645" s="124"/>
      <c r="E645" s="125"/>
      <c r="U645" s="27"/>
      <c r="W645" s="142"/>
      <c r="Y645" s="7"/>
      <c r="AE645" s="7"/>
      <c r="AK645" s="7"/>
      <c r="EM645" s="27"/>
    </row>
    <row r="646" spans="1:143" ht="15.75" customHeight="1" x14ac:dyDescent="0.2">
      <c r="A646" s="123"/>
      <c r="B646" s="88"/>
      <c r="D646" s="124"/>
      <c r="E646" s="125"/>
      <c r="U646" s="27"/>
      <c r="W646" s="142"/>
      <c r="Y646" s="7"/>
      <c r="AE646" s="7"/>
      <c r="AK646" s="7"/>
      <c r="EM646" s="27"/>
    </row>
    <row r="647" spans="1:143" ht="15.75" customHeight="1" x14ac:dyDescent="0.2">
      <c r="A647" s="123"/>
      <c r="B647" s="88"/>
      <c r="D647" s="124"/>
      <c r="E647" s="125"/>
      <c r="U647" s="27"/>
      <c r="W647" s="142"/>
      <c r="Y647" s="7"/>
      <c r="AE647" s="7"/>
      <c r="AK647" s="7"/>
      <c r="EM647" s="27"/>
    </row>
    <row r="648" spans="1:143" ht="15.75" customHeight="1" x14ac:dyDescent="0.2">
      <c r="A648" s="123"/>
      <c r="B648" s="88"/>
      <c r="D648" s="124"/>
      <c r="E648" s="125"/>
      <c r="U648" s="27"/>
      <c r="W648" s="142"/>
      <c r="Y648" s="7"/>
      <c r="AE648" s="7"/>
      <c r="AK648" s="7"/>
      <c r="EM648" s="27"/>
    </row>
    <row r="649" spans="1:143" ht="15.75" customHeight="1" x14ac:dyDescent="0.2">
      <c r="A649" s="123"/>
      <c r="B649" s="88"/>
      <c r="D649" s="124"/>
      <c r="E649" s="125"/>
      <c r="U649" s="27"/>
      <c r="W649" s="142"/>
      <c r="Y649" s="7"/>
      <c r="AE649" s="7"/>
      <c r="AK649" s="7"/>
      <c r="EM649" s="27"/>
    </row>
    <row r="650" spans="1:143" ht="15.75" customHeight="1" x14ac:dyDescent="0.2">
      <c r="A650" s="123"/>
      <c r="B650" s="88"/>
      <c r="D650" s="124"/>
      <c r="E650" s="125"/>
      <c r="U650" s="27"/>
      <c r="W650" s="142"/>
      <c r="Y650" s="7"/>
      <c r="AE650" s="7"/>
      <c r="AK650" s="7"/>
      <c r="EM650" s="27"/>
    </row>
    <row r="651" spans="1:143" ht="15.75" customHeight="1" x14ac:dyDescent="0.2">
      <c r="A651" s="123"/>
      <c r="B651" s="88"/>
      <c r="D651" s="124"/>
      <c r="E651" s="125"/>
      <c r="U651" s="27"/>
      <c r="W651" s="142"/>
      <c r="Y651" s="7"/>
      <c r="AE651" s="7"/>
      <c r="AK651" s="7"/>
      <c r="EM651" s="27"/>
    </row>
    <row r="652" spans="1:143" ht="15.75" customHeight="1" x14ac:dyDescent="0.2">
      <c r="A652" s="123"/>
      <c r="B652" s="88"/>
      <c r="D652" s="124"/>
      <c r="E652" s="125"/>
      <c r="U652" s="27"/>
      <c r="W652" s="142"/>
      <c r="Y652" s="7"/>
      <c r="AE652" s="7"/>
      <c r="AK652" s="7"/>
      <c r="EM652" s="27"/>
    </row>
    <row r="653" spans="1:143" ht="15.75" customHeight="1" x14ac:dyDescent="0.2">
      <c r="A653" s="123"/>
      <c r="B653" s="88"/>
      <c r="D653" s="124"/>
      <c r="E653" s="125"/>
      <c r="U653" s="27"/>
      <c r="W653" s="142"/>
      <c r="Y653" s="7"/>
      <c r="AE653" s="7"/>
      <c r="AK653" s="7"/>
      <c r="EM653" s="27"/>
    </row>
    <row r="654" spans="1:143" ht="15.75" customHeight="1" x14ac:dyDescent="0.2">
      <c r="A654" s="123"/>
      <c r="B654" s="88"/>
      <c r="D654" s="124"/>
      <c r="E654" s="125"/>
      <c r="U654" s="27"/>
      <c r="W654" s="142"/>
      <c r="Y654" s="7"/>
      <c r="AE654" s="7"/>
      <c r="AK654" s="7"/>
      <c r="EM654" s="27"/>
    </row>
    <row r="655" spans="1:143" ht="15.75" customHeight="1" x14ac:dyDescent="0.2">
      <c r="A655" s="123"/>
      <c r="B655" s="88"/>
      <c r="D655" s="124"/>
      <c r="E655" s="125"/>
      <c r="U655" s="27"/>
      <c r="W655" s="142"/>
      <c r="Y655" s="7"/>
      <c r="AE655" s="7"/>
      <c r="AK655" s="7"/>
      <c r="EM655" s="27"/>
    </row>
    <row r="656" spans="1:143" ht="15.75" customHeight="1" x14ac:dyDescent="0.2">
      <c r="A656" s="123"/>
      <c r="B656" s="88"/>
      <c r="D656" s="124"/>
      <c r="E656" s="125"/>
      <c r="U656" s="27"/>
      <c r="W656" s="142"/>
      <c r="Y656" s="7"/>
      <c r="AE656" s="7"/>
      <c r="AK656" s="7"/>
      <c r="EM656" s="27"/>
    </row>
    <row r="657" spans="1:143" ht="15.75" customHeight="1" x14ac:dyDescent="0.2">
      <c r="A657" s="123"/>
      <c r="B657" s="88"/>
      <c r="D657" s="124"/>
      <c r="E657" s="125"/>
      <c r="U657" s="27"/>
      <c r="W657" s="142"/>
      <c r="Y657" s="7"/>
      <c r="AE657" s="7"/>
      <c r="AK657" s="7"/>
      <c r="EM657" s="27"/>
    </row>
    <row r="658" spans="1:143" ht="15.75" customHeight="1" x14ac:dyDescent="0.2">
      <c r="A658" s="123"/>
      <c r="B658" s="88"/>
      <c r="D658" s="124"/>
      <c r="E658" s="125"/>
      <c r="U658" s="27"/>
      <c r="W658" s="142"/>
      <c r="Y658" s="7"/>
      <c r="AE658" s="7"/>
      <c r="AK658" s="7"/>
      <c r="EM658" s="27"/>
    </row>
    <row r="659" spans="1:143" ht="15.75" customHeight="1" x14ac:dyDescent="0.2">
      <c r="A659" s="123"/>
      <c r="B659" s="88"/>
      <c r="D659" s="124"/>
      <c r="E659" s="125"/>
      <c r="U659" s="27"/>
      <c r="W659" s="142"/>
      <c r="Y659" s="7"/>
      <c r="AE659" s="7"/>
      <c r="AK659" s="7"/>
      <c r="EM659" s="27"/>
    </row>
    <row r="660" spans="1:143" ht="15.75" customHeight="1" x14ac:dyDescent="0.2">
      <c r="A660" s="123"/>
      <c r="B660" s="88"/>
      <c r="D660" s="124"/>
      <c r="E660" s="125"/>
      <c r="U660" s="27"/>
      <c r="W660" s="142"/>
      <c r="Y660" s="7"/>
      <c r="AE660" s="7"/>
      <c r="AK660" s="7"/>
      <c r="EM660" s="27"/>
    </row>
    <row r="661" spans="1:143" ht="15.75" customHeight="1" x14ac:dyDescent="0.2">
      <c r="A661" s="123"/>
      <c r="B661" s="88"/>
      <c r="D661" s="124"/>
      <c r="E661" s="125"/>
      <c r="U661" s="27"/>
      <c r="W661" s="142"/>
      <c r="Y661" s="7"/>
      <c r="AE661" s="7"/>
      <c r="AK661" s="7"/>
      <c r="EM661" s="27"/>
    </row>
    <row r="662" spans="1:143" ht="15.75" customHeight="1" x14ac:dyDescent="0.2">
      <c r="A662" s="123"/>
      <c r="B662" s="88"/>
      <c r="D662" s="124"/>
      <c r="E662" s="125"/>
      <c r="U662" s="27"/>
      <c r="W662" s="142"/>
      <c r="Y662" s="7"/>
      <c r="AE662" s="7"/>
      <c r="AK662" s="7"/>
      <c r="EM662" s="27"/>
    </row>
    <row r="663" spans="1:143" ht="15.75" customHeight="1" x14ac:dyDescent="0.2">
      <c r="A663" s="123"/>
      <c r="B663" s="88"/>
      <c r="D663" s="124"/>
      <c r="E663" s="125"/>
      <c r="U663" s="27"/>
      <c r="W663" s="142"/>
      <c r="Y663" s="7"/>
      <c r="AE663" s="7"/>
      <c r="AK663" s="7"/>
      <c r="EM663" s="27"/>
    </row>
    <row r="664" spans="1:143" ht="15.75" customHeight="1" x14ac:dyDescent="0.2">
      <c r="A664" s="123"/>
      <c r="B664" s="88"/>
      <c r="D664" s="124"/>
      <c r="E664" s="125"/>
      <c r="U664" s="27"/>
      <c r="W664" s="142"/>
      <c r="Y664" s="7"/>
      <c r="AE664" s="7"/>
      <c r="AK664" s="7"/>
      <c r="EM664" s="27"/>
    </row>
    <row r="665" spans="1:143" ht="15.75" customHeight="1" x14ac:dyDescent="0.2">
      <c r="A665" s="123"/>
      <c r="B665" s="88"/>
      <c r="D665" s="124"/>
      <c r="E665" s="125"/>
      <c r="U665" s="27"/>
      <c r="W665" s="142"/>
      <c r="Y665" s="7"/>
      <c r="AE665" s="7"/>
      <c r="AK665" s="7"/>
      <c r="EM665" s="27"/>
    </row>
    <row r="666" spans="1:143" ht="15.75" customHeight="1" x14ac:dyDescent="0.2">
      <c r="A666" s="123"/>
      <c r="B666" s="88"/>
      <c r="D666" s="124"/>
      <c r="E666" s="125"/>
      <c r="U666" s="27"/>
      <c r="W666" s="142"/>
      <c r="Y666" s="7"/>
      <c r="AE666" s="7"/>
      <c r="AK666" s="7"/>
      <c r="EM666" s="27"/>
    </row>
    <row r="667" spans="1:143" ht="15.75" customHeight="1" x14ac:dyDescent="0.2">
      <c r="A667" s="123"/>
      <c r="B667" s="88"/>
      <c r="D667" s="124"/>
      <c r="E667" s="125"/>
      <c r="U667" s="27"/>
      <c r="W667" s="142"/>
      <c r="Y667" s="7"/>
      <c r="AE667" s="7"/>
      <c r="AK667" s="7"/>
      <c r="EM667" s="27"/>
    </row>
    <row r="668" spans="1:143" ht="15.75" customHeight="1" x14ac:dyDescent="0.2">
      <c r="A668" s="123"/>
      <c r="B668" s="88"/>
      <c r="D668" s="124"/>
      <c r="E668" s="125"/>
      <c r="U668" s="27"/>
      <c r="W668" s="142"/>
      <c r="Y668" s="7"/>
      <c r="AE668" s="7"/>
      <c r="AK668" s="7"/>
      <c r="EM668" s="27"/>
    </row>
    <row r="669" spans="1:143" ht="15.75" customHeight="1" x14ac:dyDescent="0.2">
      <c r="A669" s="123"/>
      <c r="B669" s="88"/>
      <c r="D669" s="124"/>
      <c r="E669" s="125"/>
      <c r="U669" s="27"/>
      <c r="W669" s="142"/>
      <c r="Y669" s="7"/>
      <c r="AE669" s="7"/>
      <c r="AK669" s="7"/>
      <c r="EM669" s="27"/>
    </row>
    <row r="670" spans="1:143" ht="15.75" customHeight="1" x14ac:dyDescent="0.2">
      <c r="A670" s="123"/>
      <c r="B670" s="88"/>
      <c r="D670" s="124"/>
      <c r="E670" s="125"/>
      <c r="U670" s="27"/>
      <c r="W670" s="142"/>
      <c r="Y670" s="7"/>
      <c r="AE670" s="7"/>
      <c r="AK670" s="7"/>
      <c r="EM670" s="27"/>
    </row>
    <row r="671" spans="1:143" ht="15.75" customHeight="1" x14ac:dyDescent="0.2">
      <c r="A671" s="123"/>
      <c r="B671" s="88"/>
      <c r="D671" s="124"/>
      <c r="E671" s="125"/>
      <c r="U671" s="27"/>
      <c r="W671" s="142"/>
      <c r="Y671" s="7"/>
      <c r="AE671" s="7"/>
      <c r="AK671" s="7"/>
      <c r="EM671" s="27"/>
    </row>
    <row r="672" spans="1:143" ht="15.75" customHeight="1" x14ac:dyDescent="0.2">
      <c r="A672" s="123"/>
      <c r="B672" s="88"/>
      <c r="D672" s="124"/>
      <c r="E672" s="125"/>
      <c r="U672" s="27"/>
      <c r="W672" s="142"/>
      <c r="Y672" s="7"/>
      <c r="AE672" s="7"/>
      <c r="AK672" s="7"/>
      <c r="EM672" s="27"/>
    </row>
    <row r="673" spans="1:143" ht="15.75" customHeight="1" x14ac:dyDescent="0.2">
      <c r="A673" s="123"/>
      <c r="B673" s="88"/>
      <c r="D673" s="124"/>
      <c r="E673" s="125"/>
      <c r="U673" s="27"/>
      <c r="W673" s="142"/>
      <c r="Y673" s="7"/>
      <c r="AE673" s="7"/>
      <c r="AK673" s="7"/>
      <c r="EM673" s="27"/>
    </row>
    <row r="674" spans="1:143" ht="15.75" customHeight="1" x14ac:dyDescent="0.2">
      <c r="A674" s="123"/>
      <c r="B674" s="88"/>
      <c r="D674" s="124"/>
      <c r="E674" s="125"/>
      <c r="U674" s="27"/>
      <c r="W674" s="142"/>
      <c r="Y674" s="7"/>
      <c r="AE674" s="7"/>
      <c r="AK674" s="7"/>
      <c r="EM674" s="27"/>
    </row>
    <row r="675" spans="1:143" ht="15.75" customHeight="1" x14ac:dyDescent="0.2">
      <c r="A675" s="123"/>
      <c r="B675" s="88"/>
      <c r="D675" s="124"/>
      <c r="E675" s="125"/>
      <c r="U675" s="27"/>
      <c r="W675" s="142"/>
      <c r="Y675" s="7"/>
      <c r="AE675" s="7"/>
      <c r="AK675" s="7"/>
      <c r="EM675" s="27"/>
    </row>
    <row r="676" spans="1:143" ht="15.75" customHeight="1" x14ac:dyDescent="0.2">
      <c r="A676" s="123"/>
      <c r="B676" s="88"/>
      <c r="D676" s="124"/>
      <c r="E676" s="125"/>
      <c r="U676" s="27"/>
      <c r="W676" s="142"/>
      <c r="Y676" s="7"/>
      <c r="AE676" s="7"/>
      <c r="AK676" s="7"/>
      <c r="EM676" s="27"/>
    </row>
    <row r="677" spans="1:143" ht="15.75" customHeight="1" x14ac:dyDescent="0.2">
      <c r="A677" s="123"/>
      <c r="B677" s="88"/>
      <c r="D677" s="124"/>
      <c r="E677" s="125"/>
      <c r="U677" s="27"/>
      <c r="W677" s="142"/>
      <c r="Y677" s="7"/>
      <c r="AE677" s="7"/>
      <c r="AK677" s="7"/>
      <c r="EM677" s="27"/>
    </row>
    <row r="678" spans="1:143" ht="15.75" customHeight="1" x14ac:dyDescent="0.2">
      <c r="A678" s="123"/>
      <c r="B678" s="88"/>
      <c r="D678" s="124"/>
      <c r="E678" s="125"/>
      <c r="U678" s="27"/>
      <c r="W678" s="142"/>
      <c r="Y678" s="7"/>
      <c r="AE678" s="7"/>
      <c r="AK678" s="7"/>
      <c r="EM678" s="27"/>
    </row>
    <row r="679" spans="1:143" ht="15.75" customHeight="1" x14ac:dyDescent="0.2">
      <c r="A679" s="123"/>
      <c r="B679" s="88"/>
      <c r="D679" s="124"/>
      <c r="E679" s="125"/>
      <c r="U679" s="27"/>
      <c r="W679" s="142"/>
      <c r="Y679" s="7"/>
      <c r="AE679" s="7"/>
      <c r="AK679" s="7"/>
      <c r="EM679" s="27"/>
    </row>
    <row r="680" spans="1:143" ht="15.75" customHeight="1" x14ac:dyDescent="0.2">
      <c r="A680" s="123"/>
      <c r="B680" s="88"/>
      <c r="D680" s="124"/>
      <c r="E680" s="125"/>
      <c r="U680" s="27"/>
      <c r="W680" s="142"/>
      <c r="Y680" s="7"/>
      <c r="AE680" s="7"/>
      <c r="AK680" s="7"/>
      <c r="EM680" s="27"/>
    </row>
    <row r="681" spans="1:143" ht="15.75" customHeight="1" x14ac:dyDescent="0.2">
      <c r="A681" s="123"/>
      <c r="B681" s="88"/>
      <c r="D681" s="124"/>
      <c r="E681" s="125"/>
      <c r="U681" s="27"/>
      <c r="W681" s="142"/>
      <c r="Y681" s="7"/>
      <c r="AE681" s="7"/>
      <c r="AK681" s="7"/>
      <c r="EM681" s="27"/>
    </row>
    <row r="682" spans="1:143" ht="15.75" customHeight="1" x14ac:dyDescent="0.2">
      <c r="A682" s="123"/>
      <c r="B682" s="88"/>
      <c r="D682" s="124"/>
      <c r="E682" s="125"/>
      <c r="U682" s="27"/>
      <c r="W682" s="142"/>
      <c r="Y682" s="7"/>
      <c r="AE682" s="7"/>
      <c r="AK682" s="7"/>
      <c r="EM682" s="27"/>
    </row>
    <row r="683" spans="1:143" ht="15.75" customHeight="1" x14ac:dyDescent="0.2">
      <c r="A683" s="123"/>
      <c r="B683" s="88"/>
      <c r="D683" s="124"/>
      <c r="E683" s="125"/>
      <c r="U683" s="27"/>
      <c r="W683" s="142"/>
      <c r="Y683" s="7"/>
      <c r="AE683" s="7"/>
      <c r="AK683" s="7"/>
      <c r="EM683" s="27"/>
    </row>
    <row r="684" spans="1:143" ht="15.75" customHeight="1" x14ac:dyDescent="0.2">
      <c r="A684" s="123"/>
      <c r="B684" s="88"/>
      <c r="D684" s="124"/>
      <c r="E684" s="125"/>
      <c r="U684" s="27"/>
      <c r="W684" s="142"/>
      <c r="Y684" s="7"/>
      <c r="AE684" s="7"/>
      <c r="AK684" s="7"/>
      <c r="EM684" s="27"/>
    </row>
    <row r="685" spans="1:143" ht="15.75" customHeight="1" x14ac:dyDescent="0.2">
      <c r="A685" s="123"/>
      <c r="B685" s="88"/>
      <c r="D685" s="124"/>
      <c r="E685" s="125"/>
      <c r="U685" s="27"/>
      <c r="W685" s="142"/>
      <c r="Y685" s="7"/>
      <c r="AE685" s="7"/>
      <c r="AK685" s="7"/>
      <c r="EM685" s="27"/>
    </row>
    <row r="686" spans="1:143" ht="15.75" customHeight="1" x14ac:dyDescent="0.2">
      <c r="A686" s="123"/>
      <c r="B686" s="88"/>
      <c r="D686" s="124"/>
      <c r="E686" s="125"/>
      <c r="U686" s="27"/>
      <c r="W686" s="142"/>
      <c r="Y686" s="7"/>
      <c r="AE686" s="7"/>
      <c r="AK686" s="7"/>
      <c r="EM686" s="27"/>
    </row>
    <row r="687" spans="1:143" ht="15.75" customHeight="1" x14ac:dyDescent="0.2">
      <c r="A687" s="123"/>
      <c r="B687" s="88"/>
      <c r="D687" s="124"/>
      <c r="E687" s="125"/>
      <c r="U687" s="27"/>
      <c r="W687" s="142"/>
      <c r="Y687" s="7"/>
      <c r="AE687" s="7"/>
      <c r="AK687" s="7"/>
      <c r="EM687" s="27"/>
    </row>
    <row r="688" spans="1:143" ht="15.75" customHeight="1" x14ac:dyDescent="0.2">
      <c r="A688" s="123"/>
      <c r="B688" s="88"/>
      <c r="D688" s="124"/>
      <c r="E688" s="125"/>
      <c r="U688" s="27"/>
      <c r="W688" s="142"/>
      <c r="Y688" s="7"/>
      <c r="AE688" s="7"/>
      <c r="AK688" s="7"/>
      <c r="EM688" s="27"/>
    </row>
    <row r="689" spans="1:143" ht="15.75" customHeight="1" x14ac:dyDescent="0.2">
      <c r="A689" s="123"/>
      <c r="B689" s="88"/>
      <c r="D689" s="124"/>
      <c r="E689" s="125"/>
      <c r="U689" s="27"/>
      <c r="W689" s="142"/>
      <c r="Y689" s="7"/>
      <c r="AE689" s="7"/>
      <c r="AK689" s="7"/>
      <c r="EM689" s="27"/>
    </row>
    <row r="690" spans="1:143" ht="15.75" customHeight="1" x14ac:dyDescent="0.2">
      <c r="A690" s="123"/>
      <c r="B690" s="88"/>
      <c r="D690" s="124"/>
      <c r="E690" s="125"/>
      <c r="U690" s="27"/>
      <c r="W690" s="142"/>
      <c r="Y690" s="7"/>
      <c r="AE690" s="7"/>
      <c r="AK690" s="7"/>
      <c r="EM690" s="27"/>
    </row>
    <row r="691" spans="1:143" ht="15.75" customHeight="1" x14ac:dyDescent="0.2">
      <c r="A691" s="123"/>
      <c r="B691" s="88"/>
      <c r="D691" s="124"/>
      <c r="E691" s="125"/>
      <c r="U691" s="27"/>
      <c r="W691" s="142"/>
      <c r="Y691" s="7"/>
      <c r="AE691" s="7"/>
      <c r="AK691" s="7"/>
      <c r="EM691" s="27"/>
    </row>
    <row r="692" spans="1:143" ht="15.75" customHeight="1" x14ac:dyDescent="0.2">
      <c r="A692" s="123"/>
      <c r="B692" s="88"/>
      <c r="D692" s="124"/>
      <c r="E692" s="125"/>
      <c r="U692" s="27"/>
      <c r="W692" s="142"/>
      <c r="Y692" s="7"/>
      <c r="AE692" s="7"/>
      <c r="AK692" s="7"/>
      <c r="EM692" s="27"/>
    </row>
    <row r="693" spans="1:143" ht="15.75" customHeight="1" x14ac:dyDescent="0.2">
      <c r="A693" s="123"/>
      <c r="B693" s="88"/>
      <c r="D693" s="124"/>
      <c r="E693" s="125"/>
      <c r="U693" s="27"/>
      <c r="W693" s="142"/>
      <c r="Y693" s="7"/>
      <c r="AE693" s="7"/>
      <c r="AK693" s="7"/>
      <c r="EM693" s="27"/>
    </row>
    <row r="694" spans="1:143" ht="15.75" customHeight="1" x14ac:dyDescent="0.2">
      <c r="A694" s="123"/>
      <c r="B694" s="88"/>
      <c r="D694" s="124"/>
      <c r="E694" s="125"/>
      <c r="U694" s="27"/>
      <c r="W694" s="142"/>
      <c r="Y694" s="7"/>
      <c r="AE694" s="7"/>
      <c r="AK694" s="7"/>
      <c r="EM694" s="27"/>
    </row>
    <row r="695" spans="1:143" ht="15.75" customHeight="1" x14ac:dyDescent="0.2">
      <c r="A695" s="123"/>
      <c r="B695" s="88"/>
      <c r="D695" s="124"/>
      <c r="E695" s="125"/>
      <c r="U695" s="27"/>
      <c r="W695" s="142"/>
      <c r="Y695" s="7"/>
      <c r="AE695" s="7"/>
      <c r="AK695" s="7"/>
      <c r="EM695" s="27"/>
    </row>
    <row r="696" spans="1:143" ht="15.75" customHeight="1" x14ac:dyDescent="0.2">
      <c r="A696" s="123"/>
      <c r="B696" s="88"/>
      <c r="D696" s="124"/>
      <c r="E696" s="125"/>
      <c r="U696" s="27"/>
      <c r="W696" s="142"/>
      <c r="Y696" s="7"/>
      <c r="AE696" s="7"/>
      <c r="AK696" s="7"/>
      <c r="EM696" s="27"/>
    </row>
    <row r="697" spans="1:143" ht="15.75" customHeight="1" x14ac:dyDescent="0.2">
      <c r="A697" s="123"/>
      <c r="B697" s="88"/>
      <c r="D697" s="124"/>
      <c r="E697" s="125"/>
      <c r="U697" s="27"/>
      <c r="W697" s="142"/>
      <c r="Y697" s="7"/>
      <c r="AE697" s="7"/>
      <c r="AK697" s="7"/>
      <c r="EM697" s="27"/>
    </row>
    <row r="698" spans="1:143" ht="15.75" customHeight="1" x14ac:dyDescent="0.2">
      <c r="A698" s="123"/>
      <c r="B698" s="88"/>
      <c r="D698" s="124"/>
      <c r="E698" s="125"/>
      <c r="U698" s="27"/>
      <c r="W698" s="142"/>
      <c r="Y698" s="7"/>
      <c r="AE698" s="7"/>
      <c r="AK698" s="7"/>
      <c r="EM698" s="27"/>
    </row>
    <row r="699" spans="1:143" ht="15.75" customHeight="1" x14ac:dyDescent="0.2">
      <c r="A699" s="123"/>
      <c r="B699" s="88"/>
      <c r="D699" s="124"/>
      <c r="E699" s="125"/>
      <c r="U699" s="27"/>
      <c r="W699" s="142"/>
      <c r="Y699" s="7"/>
      <c r="AE699" s="7"/>
      <c r="AK699" s="7"/>
      <c r="EM699" s="27"/>
    </row>
    <row r="700" spans="1:143" ht="15.75" customHeight="1" x14ac:dyDescent="0.2">
      <c r="A700" s="123"/>
      <c r="B700" s="88"/>
      <c r="D700" s="124"/>
      <c r="E700" s="125"/>
      <c r="U700" s="27"/>
      <c r="W700" s="142"/>
      <c r="Y700" s="7"/>
      <c r="AE700" s="7"/>
      <c r="AK700" s="7"/>
      <c r="EM700" s="27"/>
    </row>
    <row r="701" spans="1:143" ht="15.75" customHeight="1" x14ac:dyDescent="0.2">
      <c r="A701" s="123"/>
      <c r="B701" s="88"/>
      <c r="D701" s="124"/>
      <c r="E701" s="125"/>
      <c r="U701" s="27"/>
      <c r="W701" s="142"/>
      <c r="Y701" s="7"/>
      <c r="AE701" s="7"/>
      <c r="AK701" s="7"/>
      <c r="EM701" s="27"/>
    </row>
    <row r="702" spans="1:143" ht="15.75" customHeight="1" x14ac:dyDescent="0.2">
      <c r="A702" s="123"/>
      <c r="B702" s="88"/>
      <c r="D702" s="124"/>
      <c r="E702" s="125"/>
      <c r="U702" s="27"/>
      <c r="W702" s="142"/>
      <c r="Y702" s="7"/>
      <c r="AE702" s="7"/>
      <c r="AK702" s="7"/>
      <c r="EM702" s="27"/>
    </row>
    <row r="703" spans="1:143" ht="15.75" customHeight="1" x14ac:dyDescent="0.2">
      <c r="A703" s="123"/>
      <c r="B703" s="88"/>
      <c r="D703" s="124"/>
      <c r="E703" s="125"/>
      <c r="U703" s="27"/>
      <c r="W703" s="142"/>
      <c r="Y703" s="7"/>
      <c r="AE703" s="7"/>
      <c r="AK703" s="7"/>
      <c r="EM703" s="27"/>
    </row>
    <row r="704" spans="1:143" ht="15.75" customHeight="1" x14ac:dyDescent="0.2">
      <c r="A704" s="123"/>
      <c r="B704" s="88"/>
      <c r="D704" s="124"/>
      <c r="E704" s="125"/>
      <c r="U704" s="27"/>
      <c r="W704" s="142"/>
      <c r="Y704" s="7"/>
      <c r="AE704" s="7"/>
      <c r="AK704" s="7"/>
      <c r="EM704" s="27"/>
    </row>
    <row r="705" spans="1:143" ht="15.75" customHeight="1" x14ac:dyDescent="0.2">
      <c r="A705" s="123"/>
      <c r="B705" s="88"/>
      <c r="D705" s="124"/>
      <c r="E705" s="125"/>
      <c r="U705" s="27"/>
      <c r="W705" s="142"/>
      <c r="Y705" s="7"/>
      <c r="AE705" s="7"/>
      <c r="AK705" s="7"/>
      <c r="EM705" s="27"/>
    </row>
    <row r="706" spans="1:143" ht="15.75" customHeight="1" x14ac:dyDescent="0.2">
      <c r="A706" s="123"/>
      <c r="B706" s="88"/>
      <c r="D706" s="124"/>
      <c r="E706" s="125"/>
      <c r="U706" s="27"/>
      <c r="W706" s="142"/>
      <c r="Y706" s="7"/>
      <c r="AE706" s="7"/>
      <c r="AK706" s="7"/>
      <c r="EM706" s="27"/>
    </row>
    <row r="707" spans="1:143" ht="15.75" customHeight="1" x14ac:dyDescent="0.2">
      <c r="A707" s="123"/>
      <c r="B707" s="88"/>
      <c r="D707" s="124"/>
      <c r="E707" s="125"/>
      <c r="U707" s="27"/>
      <c r="W707" s="142"/>
      <c r="Y707" s="7"/>
      <c r="AE707" s="7"/>
      <c r="AK707" s="7"/>
      <c r="EM707" s="27"/>
    </row>
    <row r="708" spans="1:143" ht="15.75" customHeight="1" x14ac:dyDescent="0.2">
      <c r="A708" s="123"/>
      <c r="B708" s="88"/>
      <c r="D708" s="124"/>
      <c r="E708" s="125"/>
      <c r="U708" s="27"/>
      <c r="W708" s="142"/>
      <c r="Y708" s="7"/>
      <c r="AE708" s="7"/>
      <c r="AK708" s="7"/>
      <c r="EM708" s="27"/>
    </row>
    <row r="709" spans="1:143" ht="15.75" customHeight="1" x14ac:dyDescent="0.2">
      <c r="A709" s="123"/>
      <c r="B709" s="88"/>
      <c r="D709" s="124"/>
      <c r="E709" s="125"/>
      <c r="U709" s="27"/>
      <c r="W709" s="142"/>
      <c r="Y709" s="7"/>
      <c r="AE709" s="7"/>
      <c r="AK709" s="7"/>
      <c r="EM709" s="27"/>
    </row>
    <row r="710" spans="1:143" ht="15.75" customHeight="1" x14ac:dyDescent="0.2">
      <c r="A710" s="123"/>
      <c r="B710" s="88"/>
      <c r="D710" s="124"/>
      <c r="E710" s="125"/>
      <c r="U710" s="27"/>
      <c r="W710" s="142"/>
      <c r="Y710" s="7"/>
      <c r="AE710" s="7"/>
      <c r="AK710" s="7"/>
      <c r="EM710" s="27"/>
    </row>
    <row r="711" spans="1:143" ht="15.75" customHeight="1" x14ac:dyDescent="0.2">
      <c r="A711" s="123"/>
      <c r="B711" s="88"/>
      <c r="D711" s="124"/>
      <c r="E711" s="125"/>
      <c r="U711" s="27"/>
      <c r="W711" s="142"/>
      <c r="Y711" s="7"/>
      <c r="AE711" s="7"/>
      <c r="AK711" s="7"/>
      <c r="EM711" s="27"/>
    </row>
    <row r="712" spans="1:143" ht="15.75" customHeight="1" x14ac:dyDescent="0.2">
      <c r="A712" s="123"/>
      <c r="B712" s="88"/>
      <c r="D712" s="124"/>
      <c r="E712" s="125"/>
      <c r="U712" s="27"/>
      <c r="W712" s="142"/>
      <c r="Y712" s="7"/>
      <c r="AE712" s="7"/>
      <c r="AK712" s="7"/>
      <c r="EM712" s="27"/>
    </row>
    <row r="713" spans="1:143" ht="15.75" customHeight="1" x14ac:dyDescent="0.2">
      <c r="A713" s="123"/>
      <c r="B713" s="88"/>
      <c r="D713" s="124"/>
      <c r="E713" s="125"/>
      <c r="U713" s="27"/>
      <c r="W713" s="142"/>
      <c r="Y713" s="7"/>
      <c r="AE713" s="7"/>
      <c r="AK713" s="7"/>
      <c r="EM713" s="27"/>
    </row>
    <row r="714" spans="1:143" ht="15.75" customHeight="1" x14ac:dyDescent="0.2">
      <c r="A714" s="123"/>
      <c r="B714" s="88"/>
      <c r="D714" s="124"/>
      <c r="E714" s="125"/>
      <c r="U714" s="27"/>
      <c r="W714" s="142"/>
      <c r="Y714" s="7"/>
      <c r="AE714" s="7"/>
      <c r="AK714" s="7"/>
      <c r="EM714" s="27"/>
    </row>
    <row r="715" spans="1:143" ht="15.75" customHeight="1" x14ac:dyDescent="0.2">
      <c r="A715" s="123"/>
      <c r="B715" s="88"/>
      <c r="D715" s="124"/>
      <c r="E715" s="125"/>
      <c r="U715" s="27"/>
      <c r="W715" s="142"/>
      <c r="Y715" s="7"/>
      <c r="AE715" s="7"/>
      <c r="AK715" s="7"/>
      <c r="EM715" s="27"/>
    </row>
    <row r="716" spans="1:143" ht="15.75" customHeight="1" x14ac:dyDescent="0.2">
      <c r="A716" s="123"/>
      <c r="B716" s="88"/>
      <c r="D716" s="124"/>
      <c r="E716" s="125"/>
      <c r="U716" s="27"/>
      <c r="W716" s="142"/>
      <c r="Y716" s="7"/>
      <c r="AE716" s="7"/>
      <c r="AK716" s="7"/>
      <c r="EM716" s="27"/>
    </row>
    <row r="717" spans="1:143" ht="15.75" customHeight="1" x14ac:dyDescent="0.2">
      <c r="A717" s="123"/>
      <c r="B717" s="88"/>
      <c r="D717" s="124"/>
      <c r="E717" s="125"/>
      <c r="U717" s="27"/>
      <c r="W717" s="142"/>
      <c r="Y717" s="7"/>
      <c r="AE717" s="7"/>
      <c r="AK717" s="7"/>
      <c r="EM717" s="27"/>
    </row>
    <row r="718" spans="1:143" ht="15.75" customHeight="1" x14ac:dyDescent="0.2">
      <c r="A718" s="123"/>
      <c r="B718" s="88"/>
      <c r="D718" s="124"/>
      <c r="E718" s="125"/>
      <c r="U718" s="27"/>
      <c r="W718" s="142"/>
      <c r="Y718" s="7"/>
      <c r="AE718" s="7"/>
      <c r="AK718" s="7"/>
      <c r="EM718" s="27"/>
    </row>
    <row r="719" spans="1:143" ht="15.75" customHeight="1" x14ac:dyDescent="0.2">
      <c r="A719" s="123"/>
      <c r="B719" s="88"/>
      <c r="D719" s="124"/>
      <c r="E719" s="125"/>
      <c r="U719" s="27"/>
      <c r="W719" s="142"/>
      <c r="Y719" s="7"/>
      <c r="AE719" s="7"/>
      <c r="AK719" s="7"/>
      <c r="EM719" s="27"/>
    </row>
    <row r="720" spans="1:143" ht="15.75" customHeight="1" x14ac:dyDescent="0.2">
      <c r="A720" s="123"/>
      <c r="B720" s="88"/>
      <c r="D720" s="124"/>
      <c r="E720" s="125"/>
      <c r="U720" s="27"/>
      <c r="W720" s="142"/>
      <c r="Y720" s="7"/>
      <c r="AE720" s="7"/>
      <c r="AK720" s="7"/>
      <c r="EM720" s="27"/>
    </row>
    <row r="721" spans="1:143" ht="15.75" customHeight="1" x14ac:dyDescent="0.2">
      <c r="A721" s="123"/>
      <c r="B721" s="88"/>
      <c r="D721" s="124"/>
      <c r="E721" s="125"/>
      <c r="U721" s="27"/>
      <c r="W721" s="142"/>
      <c r="Y721" s="7"/>
      <c r="AE721" s="7"/>
      <c r="AK721" s="7"/>
      <c r="EM721" s="27"/>
    </row>
    <row r="722" spans="1:143" ht="15.75" customHeight="1" x14ac:dyDescent="0.2">
      <c r="A722" s="123"/>
      <c r="B722" s="88"/>
      <c r="D722" s="124"/>
      <c r="E722" s="125"/>
      <c r="U722" s="27"/>
      <c r="W722" s="142"/>
      <c r="Y722" s="7"/>
      <c r="AE722" s="7"/>
      <c r="AK722" s="7"/>
      <c r="EM722" s="27"/>
    </row>
    <row r="723" spans="1:143" ht="15.75" customHeight="1" x14ac:dyDescent="0.2">
      <c r="A723" s="123"/>
      <c r="B723" s="88"/>
      <c r="D723" s="124"/>
      <c r="E723" s="125"/>
      <c r="U723" s="27"/>
      <c r="W723" s="142"/>
      <c r="Y723" s="7"/>
      <c r="AE723" s="7"/>
      <c r="AK723" s="7"/>
      <c r="EM723" s="27"/>
    </row>
  </sheetData>
  <mergeCells count="2">
    <mergeCell ref="A9:E9"/>
    <mergeCell ref="B56:C56"/>
  </mergeCells>
  <dataValidations count="1">
    <dataValidation type="list" allowBlank="1" showErrorMessage="1" sqref="C20:C55" xr:uid="{00000000-0002-0000-0400-000000000000}">
      <formula1>$C$5:$C$19</formula1>
    </dataValidation>
  </dataValidations>
  <pageMargins left="0.75" right="0.75" top="1" bottom="1"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EQ1000"/>
  <sheetViews>
    <sheetView workbookViewId="0">
      <selection activeCell="AA21" sqref="AA21"/>
    </sheetView>
  </sheetViews>
  <sheetFormatPr baseColWidth="10" defaultColWidth="11.1640625" defaultRowHeight="15" customHeight="1" x14ac:dyDescent="0.2"/>
  <cols>
    <col min="1" max="1" width="21.1640625" customWidth="1"/>
    <col min="2" max="2" width="27.6640625" customWidth="1"/>
    <col min="3" max="3" width="17.5" customWidth="1"/>
    <col min="4" max="4" width="10.5" customWidth="1"/>
    <col min="5" max="25" width="0.6640625" customWidth="1"/>
    <col min="26" max="26" width="10.83203125" customWidth="1"/>
    <col min="27" max="146" width="20.1640625" customWidth="1"/>
    <col min="147" max="147" width="10.83203125" customWidth="1"/>
  </cols>
  <sheetData>
    <row r="1" spans="1:147" ht="15.75" customHeight="1" x14ac:dyDescent="0.2">
      <c r="A1" s="92"/>
      <c r="B1" s="92"/>
      <c r="C1" s="92"/>
      <c r="D1" s="92"/>
      <c r="E1" s="92"/>
      <c r="F1" s="92"/>
      <c r="G1" s="92"/>
      <c r="H1" s="92"/>
      <c r="I1" s="92"/>
      <c r="J1" s="92"/>
      <c r="K1" s="92"/>
      <c r="L1" s="92"/>
      <c r="M1" s="92"/>
      <c r="N1" s="92"/>
      <c r="O1" s="92"/>
      <c r="P1" s="92"/>
      <c r="Q1" s="92"/>
      <c r="R1" s="92"/>
      <c r="S1" s="92"/>
      <c r="T1" s="92"/>
      <c r="U1" s="92"/>
      <c r="V1" s="92"/>
      <c r="W1" s="92"/>
      <c r="X1" s="92"/>
      <c r="Y1" s="92"/>
      <c r="Z1" s="143" t="s">
        <v>153</v>
      </c>
      <c r="AA1" s="111">
        <v>1</v>
      </c>
      <c r="AB1" s="111">
        <f t="shared" ref="AB1:EP1" si="0">AA1+1</f>
        <v>2</v>
      </c>
      <c r="AC1" s="111">
        <f t="shared" si="0"/>
        <v>3</v>
      </c>
      <c r="AD1" s="111">
        <f t="shared" si="0"/>
        <v>4</v>
      </c>
      <c r="AE1" s="111">
        <f t="shared" si="0"/>
        <v>5</v>
      </c>
      <c r="AF1" s="111">
        <f t="shared" si="0"/>
        <v>6</v>
      </c>
      <c r="AG1" s="111">
        <f t="shared" si="0"/>
        <v>7</v>
      </c>
      <c r="AH1" s="111">
        <f t="shared" si="0"/>
        <v>8</v>
      </c>
      <c r="AI1" s="111">
        <f t="shared" si="0"/>
        <v>9</v>
      </c>
      <c r="AJ1" s="111">
        <f t="shared" si="0"/>
        <v>10</v>
      </c>
      <c r="AK1" s="111">
        <f t="shared" si="0"/>
        <v>11</v>
      </c>
      <c r="AL1" s="111">
        <f t="shared" si="0"/>
        <v>12</v>
      </c>
      <c r="AM1" s="111">
        <f t="shared" si="0"/>
        <v>13</v>
      </c>
      <c r="AN1" s="111">
        <f t="shared" si="0"/>
        <v>14</v>
      </c>
      <c r="AO1" s="111">
        <f t="shared" si="0"/>
        <v>15</v>
      </c>
      <c r="AP1" s="111">
        <f t="shared" si="0"/>
        <v>16</v>
      </c>
      <c r="AQ1" s="111">
        <f t="shared" si="0"/>
        <v>17</v>
      </c>
      <c r="AR1" s="111">
        <f t="shared" si="0"/>
        <v>18</v>
      </c>
      <c r="AS1" s="111">
        <f t="shared" si="0"/>
        <v>19</v>
      </c>
      <c r="AT1" s="111">
        <f t="shared" si="0"/>
        <v>20</v>
      </c>
      <c r="AU1" s="111">
        <f t="shared" si="0"/>
        <v>21</v>
      </c>
      <c r="AV1" s="111">
        <f t="shared" si="0"/>
        <v>22</v>
      </c>
      <c r="AW1" s="111">
        <f t="shared" si="0"/>
        <v>23</v>
      </c>
      <c r="AX1" s="111">
        <f t="shared" si="0"/>
        <v>24</v>
      </c>
      <c r="AY1" s="111">
        <f t="shared" si="0"/>
        <v>25</v>
      </c>
      <c r="AZ1" s="111">
        <f t="shared" si="0"/>
        <v>26</v>
      </c>
      <c r="BA1" s="111">
        <f t="shared" si="0"/>
        <v>27</v>
      </c>
      <c r="BB1" s="111">
        <f t="shared" si="0"/>
        <v>28</v>
      </c>
      <c r="BC1" s="111">
        <f t="shared" si="0"/>
        <v>29</v>
      </c>
      <c r="BD1" s="111">
        <f t="shared" si="0"/>
        <v>30</v>
      </c>
      <c r="BE1" s="111">
        <f t="shared" si="0"/>
        <v>31</v>
      </c>
      <c r="BF1" s="111">
        <f t="shared" si="0"/>
        <v>32</v>
      </c>
      <c r="BG1" s="111">
        <f t="shared" si="0"/>
        <v>33</v>
      </c>
      <c r="BH1" s="111">
        <f t="shared" si="0"/>
        <v>34</v>
      </c>
      <c r="BI1" s="111">
        <f t="shared" si="0"/>
        <v>35</v>
      </c>
      <c r="BJ1" s="111">
        <f t="shared" si="0"/>
        <v>36</v>
      </c>
      <c r="BK1" s="111">
        <f t="shared" si="0"/>
        <v>37</v>
      </c>
      <c r="BL1" s="111">
        <f t="shared" si="0"/>
        <v>38</v>
      </c>
      <c r="BM1" s="111">
        <f t="shared" si="0"/>
        <v>39</v>
      </c>
      <c r="BN1" s="111">
        <f t="shared" si="0"/>
        <v>40</v>
      </c>
      <c r="BO1" s="111">
        <f t="shared" si="0"/>
        <v>41</v>
      </c>
      <c r="BP1" s="111">
        <f t="shared" si="0"/>
        <v>42</v>
      </c>
      <c r="BQ1" s="111">
        <f t="shared" si="0"/>
        <v>43</v>
      </c>
      <c r="BR1" s="111">
        <f t="shared" si="0"/>
        <v>44</v>
      </c>
      <c r="BS1" s="111">
        <f t="shared" si="0"/>
        <v>45</v>
      </c>
      <c r="BT1" s="111">
        <f t="shared" si="0"/>
        <v>46</v>
      </c>
      <c r="BU1" s="111">
        <f t="shared" si="0"/>
        <v>47</v>
      </c>
      <c r="BV1" s="111">
        <f t="shared" si="0"/>
        <v>48</v>
      </c>
      <c r="BW1" s="111">
        <f t="shared" si="0"/>
        <v>49</v>
      </c>
      <c r="BX1" s="111">
        <f t="shared" si="0"/>
        <v>50</v>
      </c>
      <c r="BY1" s="111">
        <f t="shared" si="0"/>
        <v>51</v>
      </c>
      <c r="BZ1" s="111">
        <f t="shared" si="0"/>
        <v>52</v>
      </c>
      <c r="CA1" s="111">
        <f t="shared" si="0"/>
        <v>53</v>
      </c>
      <c r="CB1" s="111">
        <f t="shared" si="0"/>
        <v>54</v>
      </c>
      <c r="CC1" s="111">
        <f t="shared" si="0"/>
        <v>55</v>
      </c>
      <c r="CD1" s="111">
        <f t="shared" si="0"/>
        <v>56</v>
      </c>
      <c r="CE1" s="111">
        <f t="shared" si="0"/>
        <v>57</v>
      </c>
      <c r="CF1" s="111">
        <f t="shared" si="0"/>
        <v>58</v>
      </c>
      <c r="CG1" s="111">
        <f t="shared" si="0"/>
        <v>59</v>
      </c>
      <c r="CH1" s="111">
        <f t="shared" si="0"/>
        <v>60</v>
      </c>
      <c r="CI1" s="111">
        <f t="shared" si="0"/>
        <v>61</v>
      </c>
      <c r="CJ1" s="111">
        <f t="shared" si="0"/>
        <v>62</v>
      </c>
      <c r="CK1" s="111">
        <f t="shared" si="0"/>
        <v>63</v>
      </c>
      <c r="CL1" s="111">
        <f t="shared" si="0"/>
        <v>64</v>
      </c>
      <c r="CM1" s="111">
        <f t="shared" si="0"/>
        <v>65</v>
      </c>
      <c r="CN1" s="111">
        <f t="shared" si="0"/>
        <v>66</v>
      </c>
      <c r="CO1" s="111">
        <f t="shared" si="0"/>
        <v>67</v>
      </c>
      <c r="CP1" s="111">
        <f t="shared" si="0"/>
        <v>68</v>
      </c>
      <c r="CQ1" s="111">
        <f t="shared" si="0"/>
        <v>69</v>
      </c>
      <c r="CR1" s="111">
        <f t="shared" si="0"/>
        <v>70</v>
      </c>
      <c r="CS1" s="111">
        <f t="shared" si="0"/>
        <v>71</v>
      </c>
      <c r="CT1" s="111">
        <f t="shared" si="0"/>
        <v>72</v>
      </c>
      <c r="CU1" s="111">
        <f t="shared" si="0"/>
        <v>73</v>
      </c>
      <c r="CV1" s="111">
        <f t="shared" si="0"/>
        <v>74</v>
      </c>
      <c r="CW1" s="111">
        <f t="shared" si="0"/>
        <v>75</v>
      </c>
      <c r="CX1" s="111">
        <f t="shared" si="0"/>
        <v>76</v>
      </c>
      <c r="CY1" s="111">
        <f t="shared" si="0"/>
        <v>77</v>
      </c>
      <c r="CZ1" s="111">
        <f t="shared" si="0"/>
        <v>78</v>
      </c>
      <c r="DA1" s="111">
        <f t="shared" si="0"/>
        <v>79</v>
      </c>
      <c r="DB1" s="111">
        <f t="shared" si="0"/>
        <v>80</v>
      </c>
      <c r="DC1" s="111">
        <f t="shared" si="0"/>
        <v>81</v>
      </c>
      <c r="DD1" s="111">
        <f t="shared" si="0"/>
        <v>82</v>
      </c>
      <c r="DE1" s="111">
        <f t="shared" si="0"/>
        <v>83</v>
      </c>
      <c r="DF1" s="111">
        <f t="shared" si="0"/>
        <v>84</v>
      </c>
      <c r="DG1" s="111">
        <f t="shared" si="0"/>
        <v>85</v>
      </c>
      <c r="DH1" s="111">
        <f t="shared" si="0"/>
        <v>86</v>
      </c>
      <c r="DI1" s="111">
        <f t="shared" si="0"/>
        <v>87</v>
      </c>
      <c r="DJ1" s="111">
        <f t="shared" si="0"/>
        <v>88</v>
      </c>
      <c r="DK1" s="111">
        <f t="shared" si="0"/>
        <v>89</v>
      </c>
      <c r="DL1" s="111">
        <f t="shared" si="0"/>
        <v>90</v>
      </c>
      <c r="DM1" s="111">
        <f t="shared" si="0"/>
        <v>91</v>
      </c>
      <c r="DN1" s="111">
        <f t="shared" si="0"/>
        <v>92</v>
      </c>
      <c r="DO1" s="111">
        <f t="shared" si="0"/>
        <v>93</v>
      </c>
      <c r="DP1" s="111">
        <f t="shared" si="0"/>
        <v>94</v>
      </c>
      <c r="DQ1" s="111">
        <f t="shared" si="0"/>
        <v>95</v>
      </c>
      <c r="DR1" s="111">
        <f t="shared" si="0"/>
        <v>96</v>
      </c>
      <c r="DS1" s="111">
        <f t="shared" si="0"/>
        <v>97</v>
      </c>
      <c r="DT1" s="111">
        <f t="shared" si="0"/>
        <v>98</v>
      </c>
      <c r="DU1" s="111">
        <f t="shared" si="0"/>
        <v>99</v>
      </c>
      <c r="DV1" s="111">
        <f t="shared" si="0"/>
        <v>100</v>
      </c>
      <c r="DW1" s="111">
        <f t="shared" si="0"/>
        <v>101</v>
      </c>
      <c r="DX1" s="111">
        <f t="shared" si="0"/>
        <v>102</v>
      </c>
      <c r="DY1" s="111">
        <f t="shared" si="0"/>
        <v>103</v>
      </c>
      <c r="DZ1" s="111">
        <f t="shared" si="0"/>
        <v>104</v>
      </c>
      <c r="EA1" s="111">
        <f t="shared" si="0"/>
        <v>105</v>
      </c>
      <c r="EB1" s="111">
        <f t="shared" si="0"/>
        <v>106</v>
      </c>
      <c r="EC1" s="111">
        <f t="shared" si="0"/>
        <v>107</v>
      </c>
      <c r="ED1" s="111">
        <f t="shared" si="0"/>
        <v>108</v>
      </c>
      <c r="EE1" s="111">
        <f t="shared" si="0"/>
        <v>109</v>
      </c>
      <c r="EF1" s="111">
        <f t="shared" si="0"/>
        <v>110</v>
      </c>
      <c r="EG1" s="111">
        <f t="shared" si="0"/>
        <v>111</v>
      </c>
      <c r="EH1" s="111">
        <f t="shared" si="0"/>
        <v>112</v>
      </c>
      <c r="EI1" s="111">
        <f t="shared" si="0"/>
        <v>113</v>
      </c>
      <c r="EJ1" s="111">
        <f t="shared" si="0"/>
        <v>114</v>
      </c>
      <c r="EK1" s="111">
        <f t="shared" si="0"/>
        <v>115</v>
      </c>
      <c r="EL1" s="111">
        <f t="shared" si="0"/>
        <v>116</v>
      </c>
      <c r="EM1" s="111">
        <f t="shared" si="0"/>
        <v>117</v>
      </c>
      <c r="EN1" s="111">
        <f t="shared" si="0"/>
        <v>118</v>
      </c>
      <c r="EO1" s="111">
        <f t="shared" si="0"/>
        <v>119</v>
      </c>
      <c r="EP1" s="111">
        <f t="shared" si="0"/>
        <v>120</v>
      </c>
      <c r="EQ1" s="109"/>
    </row>
    <row r="2" spans="1:147" ht="15.75" customHeight="1" x14ac:dyDescent="0.2">
      <c r="A2" s="92"/>
      <c r="B2" s="92"/>
      <c r="C2" s="92"/>
      <c r="D2" s="92"/>
      <c r="E2" s="92"/>
      <c r="F2" s="92"/>
      <c r="G2" s="92"/>
      <c r="H2" s="92"/>
      <c r="I2" s="92"/>
      <c r="J2" s="92"/>
      <c r="K2" s="92"/>
      <c r="L2" s="92"/>
      <c r="M2" s="92"/>
      <c r="N2" s="92"/>
      <c r="O2" s="92"/>
      <c r="P2" s="92"/>
      <c r="Q2" s="92"/>
      <c r="R2" s="92"/>
      <c r="S2" s="92"/>
      <c r="T2" s="92"/>
      <c r="U2" s="92"/>
      <c r="V2" s="92"/>
      <c r="W2" s="92"/>
      <c r="X2" s="92"/>
      <c r="Y2" s="92"/>
      <c r="Z2" s="143" t="s">
        <v>154</v>
      </c>
      <c r="AA2" s="144">
        <f>Rent_Roll!W2</f>
        <v>45838</v>
      </c>
      <c r="AB2" s="144">
        <f>Rent_Roll!X2</f>
        <v>45869</v>
      </c>
      <c r="AC2" s="144">
        <f>Rent_Roll!Y2</f>
        <v>45900</v>
      </c>
      <c r="AD2" s="144">
        <f>Rent_Roll!Z2</f>
        <v>45930</v>
      </c>
      <c r="AE2" s="144">
        <f>Rent_Roll!AA2</f>
        <v>45961</v>
      </c>
      <c r="AF2" s="144">
        <f>Rent_Roll!AB2</f>
        <v>45991</v>
      </c>
      <c r="AG2" s="144">
        <f>Rent_Roll!AC2</f>
        <v>46022</v>
      </c>
      <c r="AH2" s="144">
        <f>Rent_Roll!AD2</f>
        <v>46053</v>
      </c>
      <c r="AI2" s="144">
        <f>Rent_Roll!AE2</f>
        <v>46081</v>
      </c>
      <c r="AJ2" s="144">
        <f>Rent_Roll!AF2</f>
        <v>46112</v>
      </c>
      <c r="AK2" s="144">
        <f>Rent_Roll!AG2</f>
        <v>46142</v>
      </c>
      <c r="AL2" s="144">
        <f>Rent_Roll!AH2</f>
        <v>46173</v>
      </c>
      <c r="AM2" s="144">
        <f>Rent_Roll!AI2</f>
        <v>46203</v>
      </c>
      <c r="AN2" s="144">
        <f>Rent_Roll!AJ2</f>
        <v>46234</v>
      </c>
      <c r="AO2" s="144">
        <f>Rent_Roll!AK2</f>
        <v>46265</v>
      </c>
      <c r="AP2" s="144">
        <f>Rent_Roll!AL2</f>
        <v>46295</v>
      </c>
      <c r="AQ2" s="144">
        <f>Rent_Roll!AM2</f>
        <v>46326</v>
      </c>
      <c r="AR2" s="144">
        <f>Rent_Roll!AN2</f>
        <v>46356</v>
      </c>
      <c r="AS2" s="144">
        <f>Rent_Roll!AO2</f>
        <v>46387</v>
      </c>
      <c r="AT2" s="144">
        <f>Rent_Roll!AP2</f>
        <v>46418</v>
      </c>
      <c r="AU2" s="144">
        <f>Rent_Roll!AQ2</f>
        <v>46446</v>
      </c>
      <c r="AV2" s="144">
        <f>Rent_Roll!AR2</f>
        <v>46477</v>
      </c>
      <c r="AW2" s="144">
        <f>Rent_Roll!AS2</f>
        <v>46507</v>
      </c>
      <c r="AX2" s="144">
        <f>Rent_Roll!AT2</f>
        <v>46538</v>
      </c>
      <c r="AY2" s="144">
        <f>Rent_Roll!AU2</f>
        <v>46568</v>
      </c>
      <c r="AZ2" s="144">
        <f>Rent_Roll!AV2</f>
        <v>46599</v>
      </c>
      <c r="BA2" s="144">
        <f>Rent_Roll!AW2</f>
        <v>46630</v>
      </c>
      <c r="BB2" s="144">
        <f>Rent_Roll!AX2</f>
        <v>46660</v>
      </c>
      <c r="BC2" s="144">
        <f>Rent_Roll!AY2</f>
        <v>46691</v>
      </c>
      <c r="BD2" s="144">
        <f>Rent_Roll!AZ2</f>
        <v>46721</v>
      </c>
      <c r="BE2" s="144">
        <f>Rent_Roll!BA2</f>
        <v>46752</v>
      </c>
      <c r="BF2" s="144">
        <f>Rent_Roll!BB2</f>
        <v>46783</v>
      </c>
      <c r="BG2" s="144">
        <f>Rent_Roll!BC2</f>
        <v>46812</v>
      </c>
      <c r="BH2" s="144">
        <f>Rent_Roll!BD2</f>
        <v>46843</v>
      </c>
      <c r="BI2" s="144">
        <f>Rent_Roll!BE2</f>
        <v>46873</v>
      </c>
      <c r="BJ2" s="144">
        <f>Rent_Roll!BF2</f>
        <v>46904</v>
      </c>
      <c r="BK2" s="144">
        <f>Rent_Roll!BG2</f>
        <v>46934</v>
      </c>
      <c r="BL2" s="144">
        <f>Rent_Roll!BH2</f>
        <v>46965</v>
      </c>
      <c r="BM2" s="144">
        <f>Rent_Roll!BI2</f>
        <v>46996</v>
      </c>
      <c r="BN2" s="144">
        <f>Rent_Roll!BJ2</f>
        <v>47026</v>
      </c>
      <c r="BO2" s="144">
        <f>Rent_Roll!BK2</f>
        <v>47057</v>
      </c>
      <c r="BP2" s="144">
        <f>Rent_Roll!BL2</f>
        <v>47087</v>
      </c>
      <c r="BQ2" s="144">
        <f>Rent_Roll!BM2</f>
        <v>47118</v>
      </c>
      <c r="BR2" s="144">
        <f>Rent_Roll!BN2</f>
        <v>47149</v>
      </c>
      <c r="BS2" s="144">
        <f>Rent_Roll!BO2</f>
        <v>47177</v>
      </c>
      <c r="BT2" s="144">
        <f>Rent_Roll!BP2</f>
        <v>47208</v>
      </c>
      <c r="BU2" s="144">
        <f>Rent_Roll!BQ2</f>
        <v>47238</v>
      </c>
      <c r="BV2" s="144">
        <f>Rent_Roll!BR2</f>
        <v>47269</v>
      </c>
      <c r="BW2" s="144">
        <f>Rent_Roll!BS2</f>
        <v>47299</v>
      </c>
      <c r="BX2" s="144">
        <f>Rent_Roll!BT2</f>
        <v>47330</v>
      </c>
      <c r="BY2" s="144">
        <f>Rent_Roll!BU2</f>
        <v>47361</v>
      </c>
      <c r="BZ2" s="144">
        <f>Rent_Roll!BV2</f>
        <v>47391</v>
      </c>
      <c r="CA2" s="144">
        <f>Rent_Roll!BW2</f>
        <v>47422</v>
      </c>
      <c r="CB2" s="144">
        <f>Rent_Roll!BX2</f>
        <v>47452</v>
      </c>
      <c r="CC2" s="144">
        <f>Rent_Roll!BY2</f>
        <v>47483</v>
      </c>
      <c r="CD2" s="144">
        <f>Rent_Roll!BZ2</f>
        <v>47514</v>
      </c>
      <c r="CE2" s="144">
        <f>Rent_Roll!CA2</f>
        <v>47542</v>
      </c>
      <c r="CF2" s="144">
        <f>Rent_Roll!CB2</f>
        <v>47573</v>
      </c>
      <c r="CG2" s="144">
        <f>Rent_Roll!CC2</f>
        <v>47603</v>
      </c>
      <c r="CH2" s="144">
        <f>Rent_Roll!CD2</f>
        <v>47634</v>
      </c>
      <c r="CI2" s="144">
        <f>Rent_Roll!CE2</f>
        <v>47664</v>
      </c>
      <c r="CJ2" s="144">
        <f>Rent_Roll!CF2</f>
        <v>47695</v>
      </c>
      <c r="CK2" s="144">
        <f>Rent_Roll!CG2</f>
        <v>47726</v>
      </c>
      <c r="CL2" s="144">
        <f>Rent_Roll!CH2</f>
        <v>47756</v>
      </c>
      <c r="CM2" s="144">
        <f>Rent_Roll!CI2</f>
        <v>47787</v>
      </c>
      <c r="CN2" s="144">
        <f>Rent_Roll!CJ2</f>
        <v>47817</v>
      </c>
      <c r="CO2" s="144">
        <f>Rent_Roll!CK2</f>
        <v>47848</v>
      </c>
      <c r="CP2" s="144">
        <f>Rent_Roll!CL2</f>
        <v>47879</v>
      </c>
      <c r="CQ2" s="144">
        <f>Rent_Roll!CM2</f>
        <v>47907</v>
      </c>
      <c r="CR2" s="144">
        <f>Rent_Roll!CN2</f>
        <v>47938</v>
      </c>
      <c r="CS2" s="144">
        <f>Rent_Roll!CO2</f>
        <v>47968</v>
      </c>
      <c r="CT2" s="144">
        <f>Rent_Roll!CP2</f>
        <v>47999</v>
      </c>
      <c r="CU2" s="144">
        <f>Rent_Roll!CQ2</f>
        <v>48029</v>
      </c>
      <c r="CV2" s="144">
        <f>Rent_Roll!CR2</f>
        <v>48060</v>
      </c>
      <c r="CW2" s="144">
        <f>Rent_Roll!CS2</f>
        <v>48091</v>
      </c>
      <c r="CX2" s="144">
        <f>Rent_Roll!CT2</f>
        <v>48121</v>
      </c>
      <c r="CY2" s="144">
        <f>Rent_Roll!CU2</f>
        <v>48152</v>
      </c>
      <c r="CZ2" s="144">
        <f>Rent_Roll!CV2</f>
        <v>48182</v>
      </c>
      <c r="DA2" s="144">
        <f>Rent_Roll!CW2</f>
        <v>48213</v>
      </c>
      <c r="DB2" s="144">
        <f>Rent_Roll!CX2</f>
        <v>48244</v>
      </c>
      <c r="DC2" s="144">
        <f>Rent_Roll!CY2</f>
        <v>48273</v>
      </c>
      <c r="DD2" s="144">
        <f>Rent_Roll!CZ2</f>
        <v>48304</v>
      </c>
      <c r="DE2" s="144">
        <f>Rent_Roll!DA2</f>
        <v>48334</v>
      </c>
      <c r="DF2" s="144">
        <f>Rent_Roll!DB2</f>
        <v>48365</v>
      </c>
      <c r="DG2" s="144">
        <f>Rent_Roll!DC2</f>
        <v>48395</v>
      </c>
      <c r="DH2" s="144">
        <f>Rent_Roll!DD2</f>
        <v>48426</v>
      </c>
      <c r="DI2" s="144">
        <f>Rent_Roll!DE2</f>
        <v>48457</v>
      </c>
      <c r="DJ2" s="144">
        <f>Rent_Roll!DF2</f>
        <v>48487</v>
      </c>
      <c r="DK2" s="144">
        <f>Rent_Roll!DG2</f>
        <v>48518</v>
      </c>
      <c r="DL2" s="144">
        <f>Rent_Roll!DH2</f>
        <v>48548</v>
      </c>
      <c r="DM2" s="144">
        <f>Rent_Roll!DI2</f>
        <v>48579</v>
      </c>
      <c r="DN2" s="144">
        <f>Rent_Roll!DJ2</f>
        <v>48610</v>
      </c>
      <c r="DO2" s="144">
        <f>Rent_Roll!DK2</f>
        <v>48638</v>
      </c>
      <c r="DP2" s="144">
        <f>Rent_Roll!DL2</f>
        <v>48669</v>
      </c>
      <c r="DQ2" s="144">
        <f>Rent_Roll!DM2</f>
        <v>48699</v>
      </c>
      <c r="DR2" s="144">
        <f>Rent_Roll!DN2</f>
        <v>48730</v>
      </c>
      <c r="DS2" s="144">
        <f>Rent_Roll!DO2</f>
        <v>48760</v>
      </c>
      <c r="DT2" s="144">
        <f>Rent_Roll!DP2</f>
        <v>48791</v>
      </c>
      <c r="DU2" s="144">
        <f>Rent_Roll!DQ2</f>
        <v>48822</v>
      </c>
      <c r="DV2" s="144">
        <f>Rent_Roll!DR2</f>
        <v>48852</v>
      </c>
      <c r="DW2" s="144">
        <f>Rent_Roll!DS2</f>
        <v>48883</v>
      </c>
      <c r="DX2" s="144">
        <f>Rent_Roll!DT2</f>
        <v>48913</v>
      </c>
      <c r="DY2" s="144">
        <f>Rent_Roll!DU2</f>
        <v>48944</v>
      </c>
      <c r="DZ2" s="144">
        <f>Rent_Roll!DV2</f>
        <v>48975</v>
      </c>
      <c r="EA2" s="144">
        <f>Rent_Roll!DW2</f>
        <v>49003</v>
      </c>
      <c r="EB2" s="144">
        <f>Rent_Roll!DX2</f>
        <v>49034</v>
      </c>
      <c r="EC2" s="144">
        <f>Rent_Roll!DY2</f>
        <v>49064</v>
      </c>
      <c r="ED2" s="144">
        <f>Rent_Roll!DZ2</f>
        <v>49095</v>
      </c>
      <c r="EE2" s="144">
        <f>Rent_Roll!EA2</f>
        <v>49125</v>
      </c>
      <c r="EF2" s="144">
        <f>Rent_Roll!EB2</f>
        <v>49156</v>
      </c>
      <c r="EG2" s="144">
        <f>Rent_Roll!EC2</f>
        <v>49187</v>
      </c>
      <c r="EH2" s="144">
        <f>Rent_Roll!ED2</f>
        <v>49217</v>
      </c>
      <c r="EI2" s="144">
        <f>Rent_Roll!EE2</f>
        <v>49248</v>
      </c>
      <c r="EJ2" s="144">
        <f>Rent_Roll!EF2</f>
        <v>49278</v>
      </c>
      <c r="EK2" s="144">
        <f>Rent_Roll!EG2</f>
        <v>49309</v>
      </c>
      <c r="EL2" s="144">
        <f>Rent_Roll!EH2</f>
        <v>49340</v>
      </c>
      <c r="EM2" s="144">
        <f>Rent_Roll!EI2</f>
        <v>49368</v>
      </c>
      <c r="EN2" s="144">
        <f>Rent_Roll!EJ2</f>
        <v>49399</v>
      </c>
      <c r="EO2" s="144">
        <f>Rent_Roll!EK2</f>
        <v>49429</v>
      </c>
      <c r="EP2" s="144">
        <f>Rent_Roll!EL2</f>
        <v>49460</v>
      </c>
      <c r="EQ2" s="109"/>
    </row>
    <row r="3" spans="1:147" ht="15.75" customHeight="1" x14ac:dyDescent="0.2">
      <c r="A3" s="115" t="s">
        <v>172</v>
      </c>
      <c r="B3" s="115"/>
      <c r="C3" s="115"/>
      <c r="D3" s="115"/>
      <c r="E3" s="115"/>
      <c r="F3" s="115"/>
      <c r="G3" s="115"/>
      <c r="H3" s="115"/>
      <c r="I3" s="115"/>
      <c r="J3" s="115"/>
      <c r="K3" s="115"/>
      <c r="L3" s="115"/>
      <c r="M3" s="115"/>
      <c r="N3" s="115"/>
      <c r="O3" s="115"/>
      <c r="P3" s="115"/>
      <c r="Q3" s="115"/>
      <c r="R3" s="115"/>
      <c r="S3" s="115"/>
      <c r="T3" s="115"/>
      <c r="U3" s="115"/>
      <c r="V3" s="115"/>
      <c r="W3" s="115"/>
      <c r="X3" s="115"/>
      <c r="Y3" s="115"/>
      <c r="Z3" s="145" t="s">
        <v>156</v>
      </c>
      <c r="AA3" s="146">
        <f t="shared" ref="AA3:EP3" si="1">ROUNDUP(AA1/12,0)</f>
        <v>1</v>
      </c>
      <c r="AB3" s="146">
        <f t="shared" si="1"/>
        <v>1</v>
      </c>
      <c r="AC3" s="146">
        <f t="shared" si="1"/>
        <v>1</v>
      </c>
      <c r="AD3" s="146">
        <f t="shared" si="1"/>
        <v>1</v>
      </c>
      <c r="AE3" s="146">
        <f t="shared" si="1"/>
        <v>1</v>
      </c>
      <c r="AF3" s="146">
        <f t="shared" si="1"/>
        <v>1</v>
      </c>
      <c r="AG3" s="146">
        <f t="shared" si="1"/>
        <v>1</v>
      </c>
      <c r="AH3" s="146">
        <f t="shared" si="1"/>
        <v>1</v>
      </c>
      <c r="AI3" s="146">
        <f t="shared" si="1"/>
        <v>1</v>
      </c>
      <c r="AJ3" s="146">
        <f t="shared" si="1"/>
        <v>1</v>
      </c>
      <c r="AK3" s="146">
        <f t="shared" si="1"/>
        <v>1</v>
      </c>
      <c r="AL3" s="146">
        <f t="shared" si="1"/>
        <v>1</v>
      </c>
      <c r="AM3" s="146">
        <f t="shared" si="1"/>
        <v>2</v>
      </c>
      <c r="AN3" s="146">
        <f t="shared" si="1"/>
        <v>2</v>
      </c>
      <c r="AO3" s="146">
        <f t="shared" si="1"/>
        <v>2</v>
      </c>
      <c r="AP3" s="146">
        <f t="shared" si="1"/>
        <v>2</v>
      </c>
      <c r="AQ3" s="146">
        <f t="shared" si="1"/>
        <v>2</v>
      </c>
      <c r="AR3" s="146">
        <f t="shared" si="1"/>
        <v>2</v>
      </c>
      <c r="AS3" s="146">
        <f t="shared" si="1"/>
        <v>2</v>
      </c>
      <c r="AT3" s="146">
        <f t="shared" si="1"/>
        <v>2</v>
      </c>
      <c r="AU3" s="146">
        <f t="shared" si="1"/>
        <v>2</v>
      </c>
      <c r="AV3" s="146">
        <f t="shared" si="1"/>
        <v>2</v>
      </c>
      <c r="AW3" s="146">
        <f t="shared" si="1"/>
        <v>2</v>
      </c>
      <c r="AX3" s="146">
        <f t="shared" si="1"/>
        <v>2</v>
      </c>
      <c r="AY3" s="146">
        <f t="shared" si="1"/>
        <v>3</v>
      </c>
      <c r="AZ3" s="146">
        <f t="shared" si="1"/>
        <v>3</v>
      </c>
      <c r="BA3" s="146">
        <f t="shared" si="1"/>
        <v>3</v>
      </c>
      <c r="BB3" s="146">
        <f t="shared" si="1"/>
        <v>3</v>
      </c>
      <c r="BC3" s="146">
        <f t="shared" si="1"/>
        <v>3</v>
      </c>
      <c r="BD3" s="146">
        <f t="shared" si="1"/>
        <v>3</v>
      </c>
      <c r="BE3" s="146">
        <f t="shared" si="1"/>
        <v>3</v>
      </c>
      <c r="BF3" s="146">
        <f t="shared" si="1"/>
        <v>3</v>
      </c>
      <c r="BG3" s="146">
        <f t="shared" si="1"/>
        <v>3</v>
      </c>
      <c r="BH3" s="146">
        <f t="shared" si="1"/>
        <v>3</v>
      </c>
      <c r="BI3" s="146">
        <f t="shared" si="1"/>
        <v>3</v>
      </c>
      <c r="BJ3" s="146">
        <f t="shared" si="1"/>
        <v>3</v>
      </c>
      <c r="BK3" s="146">
        <f t="shared" si="1"/>
        <v>4</v>
      </c>
      <c r="BL3" s="146">
        <f t="shared" si="1"/>
        <v>4</v>
      </c>
      <c r="BM3" s="146">
        <f t="shared" si="1"/>
        <v>4</v>
      </c>
      <c r="BN3" s="146">
        <f t="shared" si="1"/>
        <v>4</v>
      </c>
      <c r="BO3" s="146">
        <f t="shared" si="1"/>
        <v>4</v>
      </c>
      <c r="BP3" s="146">
        <f t="shared" si="1"/>
        <v>4</v>
      </c>
      <c r="BQ3" s="146">
        <f t="shared" si="1"/>
        <v>4</v>
      </c>
      <c r="BR3" s="146">
        <f t="shared" si="1"/>
        <v>4</v>
      </c>
      <c r="BS3" s="146">
        <f t="shared" si="1"/>
        <v>4</v>
      </c>
      <c r="BT3" s="146">
        <f t="shared" si="1"/>
        <v>4</v>
      </c>
      <c r="BU3" s="146">
        <f t="shared" si="1"/>
        <v>4</v>
      </c>
      <c r="BV3" s="146">
        <f t="shared" si="1"/>
        <v>4</v>
      </c>
      <c r="BW3" s="146">
        <f t="shared" si="1"/>
        <v>5</v>
      </c>
      <c r="BX3" s="146">
        <f t="shared" si="1"/>
        <v>5</v>
      </c>
      <c r="BY3" s="146">
        <f t="shared" si="1"/>
        <v>5</v>
      </c>
      <c r="BZ3" s="146">
        <f t="shared" si="1"/>
        <v>5</v>
      </c>
      <c r="CA3" s="146">
        <f t="shared" si="1"/>
        <v>5</v>
      </c>
      <c r="CB3" s="146">
        <f t="shared" si="1"/>
        <v>5</v>
      </c>
      <c r="CC3" s="146">
        <f t="shared" si="1"/>
        <v>5</v>
      </c>
      <c r="CD3" s="146">
        <f t="shared" si="1"/>
        <v>5</v>
      </c>
      <c r="CE3" s="146">
        <f t="shared" si="1"/>
        <v>5</v>
      </c>
      <c r="CF3" s="146">
        <f t="shared" si="1"/>
        <v>5</v>
      </c>
      <c r="CG3" s="146">
        <f t="shared" si="1"/>
        <v>5</v>
      </c>
      <c r="CH3" s="146">
        <f t="shared" si="1"/>
        <v>5</v>
      </c>
      <c r="CI3" s="146">
        <f t="shared" si="1"/>
        <v>6</v>
      </c>
      <c r="CJ3" s="146">
        <f t="shared" si="1"/>
        <v>6</v>
      </c>
      <c r="CK3" s="146">
        <f t="shared" si="1"/>
        <v>6</v>
      </c>
      <c r="CL3" s="146">
        <f t="shared" si="1"/>
        <v>6</v>
      </c>
      <c r="CM3" s="146">
        <f t="shared" si="1"/>
        <v>6</v>
      </c>
      <c r="CN3" s="146">
        <f t="shared" si="1"/>
        <v>6</v>
      </c>
      <c r="CO3" s="146">
        <f t="shared" si="1"/>
        <v>6</v>
      </c>
      <c r="CP3" s="146">
        <f t="shared" si="1"/>
        <v>6</v>
      </c>
      <c r="CQ3" s="146">
        <f t="shared" si="1"/>
        <v>6</v>
      </c>
      <c r="CR3" s="146">
        <f t="shared" si="1"/>
        <v>6</v>
      </c>
      <c r="CS3" s="146">
        <f t="shared" si="1"/>
        <v>6</v>
      </c>
      <c r="CT3" s="146">
        <f t="shared" si="1"/>
        <v>6</v>
      </c>
      <c r="CU3" s="146">
        <f t="shared" si="1"/>
        <v>7</v>
      </c>
      <c r="CV3" s="146">
        <f t="shared" si="1"/>
        <v>7</v>
      </c>
      <c r="CW3" s="146">
        <f t="shared" si="1"/>
        <v>7</v>
      </c>
      <c r="CX3" s="146">
        <f t="shared" si="1"/>
        <v>7</v>
      </c>
      <c r="CY3" s="146">
        <f t="shared" si="1"/>
        <v>7</v>
      </c>
      <c r="CZ3" s="146">
        <f t="shared" si="1"/>
        <v>7</v>
      </c>
      <c r="DA3" s="146">
        <f t="shared" si="1"/>
        <v>7</v>
      </c>
      <c r="DB3" s="146">
        <f t="shared" si="1"/>
        <v>7</v>
      </c>
      <c r="DC3" s="146">
        <f t="shared" si="1"/>
        <v>7</v>
      </c>
      <c r="DD3" s="146">
        <f t="shared" si="1"/>
        <v>7</v>
      </c>
      <c r="DE3" s="146">
        <f t="shared" si="1"/>
        <v>7</v>
      </c>
      <c r="DF3" s="146">
        <f t="shared" si="1"/>
        <v>7</v>
      </c>
      <c r="DG3" s="146">
        <f t="shared" si="1"/>
        <v>8</v>
      </c>
      <c r="DH3" s="146">
        <f t="shared" si="1"/>
        <v>8</v>
      </c>
      <c r="DI3" s="146">
        <f t="shared" si="1"/>
        <v>8</v>
      </c>
      <c r="DJ3" s="146">
        <f t="shared" si="1"/>
        <v>8</v>
      </c>
      <c r="DK3" s="146">
        <f t="shared" si="1"/>
        <v>8</v>
      </c>
      <c r="DL3" s="146">
        <f t="shared" si="1"/>
        <v>8</v>
      </c>
      <c r="DM3" s="146">
        <f t="shared" si="1"/>
        <v>8</v>
      </c>
      <c r="DN3" s="146">
        <f t="shared" si="1"/>
        <v>8</v>
      </c>
      <c r="DO3" s="146">
        <f t="shared" si="1"/>
        <v>8</v>
      </c>
      <c r="DP3" s="146">
        <f t="shared" si="1"/>
        <v>8</v>
      </c>
      <c r="DQ3" s="146">
        <f t="shared" si="1"/>
        <v>8</v>
      </c>
      <c r="DR3" s="146">
        <f t="shared" si="1"/>
        <v>8</v>
      </c>
      <c r="DS3" s="146">
        <f t="shared" si="1"/>
        <v>9</v>
      </c>
      <c r="DT3" s="146">
        <f t="shared" si="1"/>
        <v>9</v>
      </c>
      <c r="DU3" s="146">
        <f t="shared" si="1"/>
        <v>9</v>
      </c>
      <c r="DV3" s="146">
        <f t="shared" si="1"/>
        <v>9</v>
      </c>
      <c r="DW3" s="146">
        <f t="shared" si="1"/>
        <v>9</v>
      </c>
      <c r="DX3" s="146">
        <f t="shared" si="1"/>
        <v>9</v>
      </c>
      <c r="DY3" s="146">
        <f t="shared" si="1"/>
        <v>9</v>
      </c>
      <c r="DZ3" s="146">
        <f t="shared" si="1"/>
        <v>9</v>
      </c>
      <c r="EA3" s="146">
        <f t="shared" si="1"/>
        <v>9</v>
      </c>
      <c r="EB3" s="146">
        <f t="shared" si="1"/>
        <v>9</v>
      </c>
      <c r="EC3" s="146">
        <f t="shared" si="1"/>
        <v>9</v>
      </c>
      <c r="ED3" s="146">
        <f t="shared" si="1"/>
        <v>9</v>
      </c>
      <c r="EE3" s="146">
        <f t="shared" si="1"/>
        <v>10</v>
      </c>
      <c r="EF3" s="146">
        <f t="shared" si="1"/>
        <v>10</v>
      </c>
      <c r="EG3" s="146">
        <f t="shared" si="1"/>
        <v>10</v>
      </c>
      <c r="EH3" s="146">
        <f t="shared" si="1"/>
        <v>10</v>
      </c>
      <c r="EI3" s="146">
        <f t="shared" si="1"/>
        <v>10</v>
      </c>
      <c r="EJ3" s="146">
        <f t="shared" si="1"/>
        <v>10</v>
      </c>
      <c r="EK3" s="146">
        <f t="shared" si="1"/>
        <v>10</v>
      </c>
      <c r="EL3" s="146">
        <f t="shared" si="1"/>
        <v>10</v>
      </c>
      <c r="EM3" s="146">
        <f t="shared" si="1"/>
        <v>10</v>
      </c>
      <c r="EN3" s="146">
        <f t="shared" si="1"/>
        <v>10</v>
      </c>
      <c r="EO3" s="146">
        <f t="shared" si="1"/>
        <v>10</v>
      </c>
      <c r="EP3" s="146">
        <f t="shared" si="1"/>
        <v>10</v>
      </c>
      <c r="EQ3" s="116"/>
    </row>
    <row r="4" spans="1:147" ht="15.75" customHeight="1" x14ac:dyDescent="0.2">
      <c r="B4" s="7" t="str">
        <f>Rent_Roll!C5</f>
        <v xml:space="preserve">1Bd/1Ba </v>
      </c>
      <c r="Z4" s="3"/>
      <c r="AA4" s="31">
        <f>Rent_Roll!W5</f>
        <v>0</v>
      </c>
      <c r="AB4" s="31">
        <f>Rent_Roll!X5</f>
        <v>0</v>
      </c>
      <c r="AC4" s="31">
        <f>Rent_Roll!Y5</f>
        <v>0</v>
      </c>
      <c r="AD4" s="31">
        <f>Rent_Roll!Z5</f>
        <v>0</v>
      </c>
      <c r="AE4" s="31">
        <f>Rent_Roll!AA5</f>
        <v>0</v>
      </c>
      <c r="AF4" s="31">
        <f>Rent_Roll!AB5</f>
        <v>0</v>
      </c>
      <c r="AG4" s="31">
        <f>Rent_Roll!AC5</f>
        <v>0</v>
      </c>
      <c r="AH4" s="31">
        <f>Rent_Roll!AD5</f>
        <v>0</v>
      </c>
      <c r="AI4" s="31">
        <f>Rent_Roll!AE5</f>
        <v>0</v>
      </c>
      <c r="AJ4" s="31">
        <f>Rent_Roll!AF5</f>
        <v>0</v>
      </c>
      <c r="AK4" s="31">
        <f>Rent_Roll!AG5</f>
        <v>0</v>
      </c>
      <c r="AL4" s="31">
        <f>Rent_Roll!AH5</f>
        <v>0</v>
      </c>
      <c r="AM4" s="31">
        <f>Rent_Roll!AI5</f>
        <v>0</v>
      </c>
      <c r="AN4" s="31">
        <f>Rent_Roll!AJ5</f>
        <v>0</v>
      </c>
      <c r="AO4" s="31">
        <f>Rent_Roll!AK5</f>
        <v>0</v>
      </c>
      <c r="AP4" s="31">
        <f>Rent_Roll!AL5</f>
        <v>0</v>
      </c>
      <c r="AQ4" s="31">
        <f>Rent_Roll!AM5</f>
        <v>0</v>
      </c>
      <c r="AR4" s="31">
        <f>Rent_Roll!AN5</f>
        <v>0</v>
      </c>
      <c r="AS4" s="31">
        <f>Rent_Roll!AO5</f>
        <v>0</v>
      </c>
      <c r="AT4" s="31">
        <f>Rent_Roll!AP5</f>
        <v>0</v>
      </c>
      <c r="AU4" s="31">
        <f>Rent_Roll!AQ5</f>
        <v>0</v>
      </c>
      <c r="AV4" s="31">
        <f>Rent_Roll!AR5</f>
        <v>0</v>
      </c>
      <c r="AW4" s="31">
        <f>Rent_Roll!AS5</f>
        <v>0</v>
      </c>
      <c r="AX4" s="31">
        <f>Rent_Roll!AT5</f>
        <v>0</v>
      </c>
      <c r="AY4" s="31">
        <f>Rent_Roll!AU5</f>
        <v>0</v>
      </c>
      <c r="AZ4" s="31">
        <f>Rent_Roll!AV5</f>
        <v>0</v>
      </c>
      <c r="BA4" s="31">
        <f>Rent_Roll!AW5</f>
        <v>0</v>
      </c>
      <c r="BB4" s="31">
        <f>Rent_Roll!AX5</f>
        <v>0</v>
      </c>
      <c r="BC4" s="31">
        <f>Rent_Roll!AY5</f>
        <v>0</v>
      </c>
      <c r="BD4" s="31">
        <f>Rent_Roll!AZ5</f>
        <v>0</v>
      </c>
      <c r="BE4" s="31">
        <f>Rent_Roll!BA5</f>
        <v>0</v>
      </c>
      <c r="BF4" s="31">
        <f>Rent_Roll!BB5</f>
        <v>0</v>
      </c>
      <c r="BG4" s="31">
        <f>Rent_Roll!BC5</f>
        <v>0</v>
      </c>
      <c r="BH4" s="31">
        <f>Rent_Roll!BD5</f>
        <v>0</v>
      </c>
      <c r="BI4" s="31">
        <f>Rent_Roll!BE5</f>
        <v>0</v>
      </c>
      <c r="BJ4" s="31">
        <f>Rent_Roll!BF5</f>
        <v>0</v>
      </c>
      <c r="BK4" s="31">
        <f>Rent_Roll!BG5</f>
        <v>0</v>
      </c>
      <c r="BL4" s="31">
        <f>Rent_Roll!BH5</f>
        <v>0</v>
      </c>
      <c r="BM4" s="31">
        <f>Rent_Roll!BI5</f>
        <v>0</v>
      </c>
      <c r="BN4" s="31">
        <f>Rent_Roll!BJ5</f>
        <v>0</v>
      </c>
      <c r="BO4" s="31">
        <f>Rent_Roll!BK5</f>
        <v>0</v>
      </c>
      <c r="BP4" s="31">
        <f>Rent_Roll!BL5</f>
        <v>0</v>
      </c>
      <c r="BQ4" s="31">
        <f>Rent_Roll!BM5</f>
        <v>0</v>
      </c>
      <c r="BR4" s="31">
        <f>Rent_Roll!BN5</f>
        <v>0</v>
      </c>
      <c r="BS4" s="31">
        <f>Rent_Roll!BO5</f>
        <v>0</v>
      </c>
      <c r="BT4" s="31">
        <f>Rent_Roll!BP5</f>
        <v>0</v>
      </c>
      <c r="BU4" s="31">
        <f>Rent_Roll!BQ5</f>
        <v>0</v>
      </c>
      <c r="BV4" s="31">
        <f>Rent_Roll!BR5</f>
        <v>0</v>
      </c>
      <c r="BW4" s="31">
        <f>Rent_Roll!BS5</f>
        <v>0</v>
      </c>
      <c r="BX4" s="31">
        <f>Rent_Roll!BT5</f>
        <v>0</v>
      </c>
      <c r="BY4" s="31">
        <f>Rent_Roll!BU5</f>
        <v>0</v>
      </c>
      <c r="BZ4" s="31">
        <f>Rent_Roll!BV5</f>
        <v>0</v>
      </c>
      <c r="CA4" s="31">
        <f>Rent_Roll!BW5</f>
        <v>0</v>
      </c>
      <c r="CB4" s="31">
        <f>Rent_Roll!BX5</f>
        <v>0</v>
      </c>
      <c r="CC4" s="31">
        <f>Rent_Roll!BY5</f>
        <v>0</v>
      </c>
      <c r="CD4" s="31">
        <f>Rent_Roll!BZ5</f>
        <v>0</v>
      </c>
      <c r="CE4" s="31">
        <f>Rent_Roll!CA5</f>
        <v>0</v>
      </c>
      <c r="CF4" s="31">
        <f>Rent_Roll!CB5</f>
        <v>0</v>
      </c>
      <c r="CG4" s="31">
        <f>Rent_Roll!CC5</f>
        <v>0</v>
      </c>
      <c r="CH4" s="31">
        <f>Rent_Roll!CD5</f>
        <v>0</v>
      </c>
      <c r="CI4" s="31">
        <f>Rent_Roll!CE5</f>
        <v>0</v>
      </c>
      <c r="CJ4" s="31">
        <f>Rent_Roll!CF5</f>
        <v>0</v>
      </c>
      <c r="CK4" s="31">
        <f>Rent_Roll!CG5</f>
        <v>0</v>
      </c>
      <c r="CL4" s="31">
        <f>Rent_Roll!CH5</f>
        <v>0</v>
      </c>
      <c r="CM4" s="31">
        <f>Rent_Roll!CI5</f>
        <v>0</v>
      </c>
      <c r="CN4" s="31">
        <f>Rent_Roll!CJ5</f>
        <v>0</v>
      </c>
      <c r="CO4" s="31">
        <f>Rent_Roll!CK5</f>
        <v>0</v>
      </c>
      <c r="CP4" s="31">
        <f>Rent_Roll!CL5</f>
        <v>0</v>
      </c>
      <c r="CQ4" s="31">
        <f>Rent_Roll!CM5</f>
        <v>0</v>
      </c>
      <c r="CR4" s="31">
        <f>Rent_Roll!CN5</f>
        <v>0</v>
      </c>
      <c r="CS4" s="31">
        <f>Rent_Roll!CO5</f>
        <v>0</v>
      </c>
      <c r="CT4" s="31">
        <f>Rent_Roll!CP5</f>
        <v>0</v>
      </c>
      <c r="CU4" s="31">
        <f>Rent_Roll!CQ5</f>
        <v>0</v>
      </c>
      <c r="CV4" s="31">
        <f>Rent_Roll!CR5</f>
        <v>0</v>
      </c>
      <c r="CW4" s="31">
        <f>Rent_Roll!CS5</f>
        <v>0</v>
      </c>
      <c r="CX4" s="31">
        <f>Rent_Roll!CT5</f>
        <v>0</v>
      </c>
      <c r="CY4" s="31">
        <f>Rent_Roll!CU5</f>
        <v>0</v>
      </c>
      <c r="CZ4" s="31">
        <f>Rent_Roll!CV5</f>
        <v>0</v>
      </c>
      <c r="DA4" s="31">
        <f>Rent_Roll!CW5</f>
        <v>0</v>
      </c>
      <c r="DB4" s="31">
        <f>Rent_Roll!CX5</f>
        <v>0</v>
      </c>
      <c r="DC4" s="31">
        <f>Rent_Roll!CY5</f>
        <v>0</v>
      </c>
      <c r="DD4" s="31">
        <f>Rent_Roll!CZ5</f>
        <v>0</v>
      </c>
      <c r="DE4" s="31">
        <f>Rent_Roll!DA5</f>
        <v>0</v>
      </c>
      <c r="DF4" s="31">
        <f>Rent_Roll!DB5</f>
        <v>0</v>
      </c>
      <c r="DG4" s="31">
        <f>Rent_Roll!DC5</f>
        <v>0</v>
      </c>
      <c r="DH4" s="31">
        <f>Rent_Roll!DD5</f>
        <v>0</v>
      </c>
      <c r="DI4" s="31">
        <f>Rent_Roll!DE5</f>
        <v>0</v>
      </c>
      <c r="DJ4" s="31">
        <f>Rent_Roll!DF5</f>
        <v>0</v>
      </c>
      <c r="DK4" s="31">
        <f>Rent_Roll!DG5</f>
        <v>0</v>
      </c>
      <c r="DL4" s="31">
        <f>Rent_Roll!DH5</f>
        <v>0</v>
      </c>
      <c r="DM4" s="31">
        <f>Rent_Roll!DI5</f>
        <v>0</v>
      </c>
      <c r="DN4" s="31">
        <f>Rent_Roll!DJ5</f>
        <v>0</v>
      </c>
      <c r="DO4" s="31">
        <f>Rent_Roll!DK5</f>
        <v>0</v>
      </c>
      <c r="DP4" s="31">
        <f>Rent_Roll!DL5</f>
        <v>0</v>
      </c>
      <c r="DQ4" s="31">
        <f>Rent_Roll!DM5</f>
        <v>0</v>
      </c>
      <c r="DR4" s="31">
        <f>Rent_Roll!DN5</f>
        <v>0</v>
      </c>
      <c r="DS4" s="31">
        <f>Rent_Roll!DO5</f>
        <v>0</v>
      </c>
      <c r="DT4" s="31">
        <f>Rent_Roll!DP5</f>
        <v>0</v>
      </c>
      <c r="DU4" s="31">
        <f>Rent_Roll!DQ5</f>
        <v>0</v>
      </c>
      <c r="DV4" s="31">
        <f>Rent_Roll!DR5</f>
        <v>0</v>
      </c>
      <c r="DW4" s="31">
        <f>Rent_Roll!DS5</f>
        <v>0</v>
      </c>
      <c r="DX4" s="31">
        <f>Rent_Roll!DT5</f>
        <v>0</v>
      </c>
      <c r="DY4" s="31">
        <f>Rent_Roll!DU5</f>
        <v>0</v>
      </c>
      <c r="DZ4" s="31">
        <f>Rent_Roll!DV5</f>
        <v>0</v>
      </c>
      <c r="EA4" s="31">
        <f>Rent_Roll!DW5</f>
        <v>0</v>
      </c>
      <c r="EB4" s="31">
        <f>Rent_Roll!DX5</f>
        <v>0</v>
      </c>
      <c r="EC4" s="31">
        <f>Rent_Roll!DY5</f>
        <v>0</v>
      </c>
      <c r="ED4" s="31">
        <f>Rent_Roll!DZ5</f>
        <v>0</v>
      </c>
      <c r="EE4" s="31">
        <f>Rent_Roll!EA5</f>
        <v>0</v>
      </c>
      <c r="EF4" s="31">
        <f>Rent_Roll!EB5</f>
        <v>0</v>
      </c>
      <c r="EG4" s="31">
        <f>Rent_Roll!EC5</f>
        <v>0</v>
      </c>
      <c r="EH4" s="31">
        <f>Rent_Roll!ED5</f>
        <v>0</v>
      </c>
      <c r="EI4" s="31">
        <f>Rent_Roll!EE5</f>
        <v>0</v>
      </c>
      <c r="EJ4" s="31">
        <f>Rent_Roll!EF5</f>
        <v>0</v>
      </c>
      <c r="EK4" s="31">
        <f>Rent_Roll!EG5</f>
        <v>0</v>
      </c>
      <c r="EL4" s="31">
        <f>Rent_Roll!EH5</f>
        <v>0</v>
      </c>
      <c r="EM4" s="31">
        <f>Rent_Roll!EI5</f>
        <v>0</v>
      </c>
      <c r="EN4" s="31">
        <f>Rent_Roll!EJ5</f>
        <v>0</v>
      </c>
      <c r="EO4" s="31">
        <f>Rent_Roll!EK5</f>
        <v>0</v>
      </c>
      <c r="EP4" s="31">
        <f>Rent_Roll!EL5</f>
        <v>0</v>
      </c>
      <c r="EQ4" s="27"/>
    </row>
    <row r="5" spans="1:147" ht="15.75" customHeight="1" x14ac:dyDescent="0.2">
      <c r="B5" s="7" t="str">
        <f>Rent_Roll!C6</f>
        <v xml:space="preserve">2Bd/1Ba </v>
      </c>
      <c r="Z5" s="3"/>
      <c r="AA5" s="31">
        <f>Rent_Roll!W6</f>
        <v>18550</v>
      </c>
      <c r="AB5" s="31">
        <f>Rent_Roll!X6</f>
        <v>18550</v>
      </c>
      <c r="AC5" s="31">
        <f>Rent_Roll!Y6</f>
        <v>18550</v>
      </c>
      <c r="AD5" s="31">
        <f>Rent_Roll!Z6</f>
        <v>18550</v>
      </c>
      <c r="AE5" s="31">
        <f>Rent_Roll!AA6</f>
        <v>18550</v>
      </c>
      <c r="AF5" s="31">
        <f>Rent_Roll!AB6</f>
        <v>18550</v>
      </c>
      <c r="AG5" s="31">
        <f>Rent_Roll!AC6</f>
        <v>18550</v>
      </c>
      <c r="AH5" s="31">
        <f>Rent_Roll!AD6</f>
        <v>18550</v>
      </c>
      <c r="AI5" s="31">
        <f>Rent_Roll!AE6</f>
        <v>18550</v>
      </c>
      <c r="AJ5" s="31">
        <f>Rent_Roll!AF6</f>
        <v>18550</v>
      </c>
      <c r="AK5" s="31">
        <f>Rent_Roll!AG6</f>
        <v>18550</v>
      </c>
      <c r="AL5" s="31">
        <f>Rent_Roll!AH6</f>
        <v>18550</v>
      </c>
      <c r="AM5" s="31">
        <f>Rent_Roll!AI6</f>
        <v>18921</v>
      </c>
      <c r="AN5" s="31">
        <f>Rent_Roll!AJ6</f>
        <v>18921</v>
      </c>
      <c r="AO5" s="31">
        <f>Rent_Roll!AK6</f>
        <v>18921</v>
      </c>
      <c r="AP5" s="31">
        <f>Rent_Roll!AL6</f>
        <v>18921</v>
      </c>
      <c r="AQ5" s="31">
        <f>Rent_Roll!AM6</f>
        <v>18921</v>
      </c>
      <c r="AR5" s="31">
        <f>Rent_Roll!AN6</f>
        <v>18921</v>
      </c>
      <c r="AS5" s="31">
        <f>Rent_Roll!AO6</f>
        <v>18921</v>
      </c>
      <c r="AT5" s="31">
        <f>Rent_Roll!AP6</f>
        <v>18921</v>
      </c>
      <c r="AU5" s="31">
        <f>Rent_Roll!AQ6</f>
        <v>18921</v>
      </c>
      <c r="AV5" s="31">
        <f>Rent_Roll!AR6</f>
        <v>18921</v>
      </c>
      <c r="AW5" s="31">
        <f>Rent_Roll!AS6</f>
        <v>18921</v>
      </c>
      <c r="AX5" s="31">
        <f>Rent_Roll!AT6</f>
        <v>18921</v>
      </c>
      <c r="AY5" s="31">
        <f>Rent_Roll!AU6</f>
        <v>19299.419999999995</v>
      </c>
      <c r="AZ5" s="31">
        <f>Rent_Roll!AV6</f>
        <v>19299.419999999995</v>
      </c>
      <c r="BA5" s="31">
        <f>Rent_Roll!AW6</f>
        <v>19299.419999999995</v>
      </c>
      <c r="BB5" s="31">
        <f>Rent_Roll!AX6</f>
        <v>19299.419999999995</v>
      </c>
      <c r="BC5" s="31">
        <f>Rent_Roll!AY6</f>
        <v>19299.419999999995</v>
      </c>
      <c r="BD5" s="31">
        <f>Rent_Roll!AZ6</f>
        <v>19299.419999999995</v>
      </c>
      <c r="BE5" s="31">
        <f>Rent_Roll!BA6</f>
        <v>19299.419999999995</v>
      </c>
      <c r="BF5" s="31">
        <f>Rent_Roll!BB6</f>
        <v>19299.419999999995</v>
      </c>
      <c r="BG5" s="31">
        <f>Rent_Roll!BC6</f>
        <v>19299.419999999995</v>
      </c>
      <c r="BH5" s="31">
        <f>Rent_Roll!BD6</f>
        <v>19299.419999999995</v>
      </c>
      <c r="BI5" s="31">
        <f>Rent_Roll!BE6</f>
        <v>19299.419999999995</v>
      </c>
      <c r="BJ5" s="31">
        <f>Rent_Roll!BF6</f>
        <v>19299.419999999995</v>
      </c>
      <c r="BK5" s="31">
        <f>Rent_Roll!BG6</f>
        <v>19685.4084</v>
      </c>
      <c r="BL5" s="31">
        <f>Rent_Roll!BH6</f>
        <v>19685.4084</v>
      </c>
      <c r="BM5" s="31">
        <f>Rent_Roll!BI6</f>
        <v>19685.4084</v>
      </c>
      <c r="BN5" s="31">
        <f>Rent_Roll!BJ6</f>
        <v>19685.4084</v>
      </c>
      <c r="BO5" s="31">
        <f>Rent_Roll!BK6</f>
        <v>19685.4084</v>
      </c>
      <c r="BP5" s="31">
        <f>Rent_Roll!BL6</f>
        <v>19685.4084</v>
      </c>
      <c r="BQ5" s="31">
        <f>Rent_Roll!BM6</f>
        <v>19685.4084</v>
      </c>
      <c r="BR5" s="31">
        <f>Rent_Roll!BN6</f>
        <v>19685.4084</v>
      </c>
      <c r="BS5" s="31">
        <f>Rent_Roll!BO6</f>
        <v>19685.4084</v>
      </c>
      <c r="BT5" s="31">
        <f>Rent_Roll!BP6</f>
        <v>19685.4084</v>
      </c>
      <c r="BU5" s="31">
        <f>Rent_Roll!BQ6</f>
        <v>19685.4084</v>
      </c>
      <c r="BV5" s="31">
        <f>Rent_Roll!BR6</f>
        <v>19685.4084</v>
      </c>
      <c r="BW5" s="31">
        <f>Rent_Roll!BS6</f>
        <v>20079.116568000001</v>
      </c>
      <c r="BX5" s="31">
        <f>Rent_Roll!BT6</f>
        <v>20079.116568000001</v>
      </c>
      <c r="BY5" s="31">
        <f>Rent_Roll!BU6</f>
        <v>20079.116568000001</v>
      </c>
      <c r="BZ5" s="31">
        <f>Rent_Roll!BV6</f>
        <v>20079.116568000001</v>
      </c>
      <c r="CA5" s="31">
        <f>Rent_Roll!BW6</f>
        <v>20079.116568000001</v>
      </c>
      <c r="CB5" s="31">
        <f>Rent_Roll!BX6</f>
        <v>20079.116568000001</v>
      </c>
      <c r="CC5" s="31">
        <f>Rent_Roll!BY6</f>
        <v>20079.116568000001</v>
      </c>
      <c r="CD5" s="31">
        <f>Rent_Roll!BZ6</f>
        <v>20079.116568000001</v>
      </c>
      <c r="CE5" s="31">
        <f>Rent_Roll!CA6</f>
        <v>20079.116568000001</v>
      </c>
      <c r="CF5" s="31">
        <f>Rent_Roll!CB6</f>
        <v>20079.116568000001</v>
      </c>
      <c r="CG5" s="31">
        <f>Rent_Roll!CC6</f>
        <v>20079.116568000001</v>
      </c>
      <c r="CH5" s="31">
        <f>Rent_Roll!CD6</f>
        <v>20079.116568000001</v>
      </c>
      <c r="CI5" s="31">
        <f>Rent_Roll!CE6</f>
        <v>20480.698899359999</v>
      </c>
      <c r="CJ5" s="31">
        <f>Rent_Roll!CF6</f>
        <v>20480.698899359999</v>
      </c>
      <c r="CK5" s="31">
        <f>Rent_Roll!CG6</f>
        <v>20480.698899359999</v>
      </c>
      <c r="CL5" s="31">
        <f>Rent_Roll!CH6</f>
        <v>20480.698899359999</v>
      </c>
      <c r="CM5" s="31">
        <f>Rent_Roll!CI6</f>
        <v>20480.698899359999</v>
      </c>
      <c r="CN5" s="31">
        <f>Rent_Roll!CJ6</f>
        <v>20480.698899359999</v>
      </c>
      <c r="CO5" s="31">
        <f>Rent_Roll!CK6</f>
        <v>20480.698899359999</v>
      </c>
      <c r="CP5" s="31">
        <f>Rent_Roll!CL6</f>
        <v>20480.698899359999</v>
      </c>
      <c r="CQ5" s="31">
        <f>Rent_Roll!CM6</f>
        <v>20480.698899359999</v>
      </c>
      <c r="CR5" s="31">
        <f>Rent_Roll!CN6</f>
        <v>20480.698899359999</v>
      </c>
      <c r="CS5" s="31">
        <f>Rent_Roll!CO6</f>
        <v>20480.698899359999</v>
      </c>
      <c r="CT5" s="31">
        <f>Rent_Roll!CP6</f>
        <v>20480.698899359999</v>
      </c>
      <c r="CU5" s="31">
        <f>Rent_Roll!CQ6</f>
        <v>20890.312877347205</v>
      </c>
      <c r="CV5" s="31">
        <f>Rent_Roll!CR6</f>
        <v>20890.312877347205</v>
      </c>
      <c r="CW5" s="31">
        <f>Rent_Roll!CS6</f>
        <v>20890.312877347205</v>
      </c>
      <c r="CX5" s="31">
        <f>Rent_Roll!CT6</f>
        <v>20890.312877347205</v>
      </c>
      <c r="CY5" s="31">
        <f>Rent_Roll!CU6</f>
        <v>20890.312877347205</v>
      </c>
      <c r="CZ5" s="31">
        <f>Rent_Roll!CV6</f>
        <v>20890.312877347205</v>
      </c>
      <c r="DA5" s="31">
        <f>Rent_Roll!CW6</f>
        <v>20890.312877347205</v>
      </c>
      <c r="DB5" s="31">
        <f>Rent_Roll!CX6</f>
        <v>20890.312877347205</v>
      </c>
      <c r="DC5" s="31">
        <f>Rent_Roll!CY6</f>
        <v>20890.312877347205</v>
      </c>
      <c r="DD5" s="31">
        <f>Rent_Roll!CZ6</f>
        <v>20890.312877347205</v>
      </c>
      <c r="DE5" s="31">
        <f>Rent_Roll!DA6</f>
        <v>20890.312877347205</v>
      </c>
      <c r="DF5" s="31">
        <f>Rent_Roll!DB6</f>
        <v>20890.312877347205</v>
      </c>
      <c r="DG5" s="31">
        <f>Rent_Roll!DC6</f>
        <v>21308.119134894143</v>
      </c>
      <c r="DH5" s="31">
        <f>Rent_Roll!DD6</f>
        <v>21308.119134894143</v>
      </c>
      <c r="DI5" s="31">
        <f>Rent_Roll!DE6</f>
        <v>21308.119134894143</v>
      </c>
      <c r="DJ5" s="31">
        <f>Rent_Roll!DF6</f>
        <v>21308.119134894143</v>
      </c>
      <c r="DK5" s="31">
        <f>Rent_Roll!DG6</f>
        <v>21308.119134894143</v>
      </c>
      <c r="DL5" s="31">
        <f>Rent_Roll!DH6</f>
        <v>21308.119134894143</v>
      </c>
      <c r="DM5" s="31">
        <f>Rent_Roll!DI6</f>
        <v>21308.119134894143</v>
      </c>
      <c r="DN5" s="31">
        <f>Rent_Roll!DJ6</f>
        <v>21308.119134894143</v>
      </c>
      <c r="DO5" s="31">
        <f>Rent_Roll!DK6</f>
        <v>21308.119134894143</v>
      </c>
      <c r="DP5" s="31">
        <f>Rent_Roll!DL6</f>
        <v>21308.119134894143</v>
      </c>
      <c r="DQ5" s="31">
        <f>Rent_Roll!DM6</f>
        <v>21308.119134894143</v>
      </c>
      <c r="DR5" s="31">
        <f>Rent_Roll!DN6</f>
        <v>21308.119134894143</v>
      </c>
      <c r="DS5" s="31">
        <f>Rent_Roll!DO6</f>
        <v>21734.281517592033</v>
      </c>
      <c r="DT5" s="31">
        <f>Rent_Roll!DP6</f>
        <v>21734.281517592033</v>
      </c>
      <c r="DU5" s="31">
        <f>Rent_Roll!DQ6</f>
        <v>21734.281517592033</v>
      </c>
      <c r="DV5" s="31">
        <f>Rent_Roll!DR6</f>
        <v>21734.281517592033</v>
      </c>
      <c r="DW5" s="31">
        <f>Rent_Roll!DS6</f>
        <v>21734.281517592033</v>
      </c>
      <c r="DX5" s="31">
        <f>Rent_Roll!DT6</f>
        <v>21734.281517592033</v>
      </c>
      <c r="DY5" s="31">
        <f>Rent_Roll!DU6</f>
        <v>21734.281517592033</v>
      </c>
      <c r="DZ5" s="31">
        <f>Rent_Roll!DV6</f>
        <v>21734.281517592033</v>
      </c>
      <c r="EA5" s="31">
        <f>Rent_Roll!DW6</f>
        <v>21734.281517592033</v>
      </c>
      <c r="EB5" s="31">
        <f>Rent_Roll!DX6</f>
        <v>21734.281517592033</v>
      </c>
      <c r="EC5" s="31">
        <f>Rent_Roll!DY6</f>
        <v>21734.281517592033</v>
      </c>
      <c r="ED5" s="31">
        <f>Rent_Roll!DZ6</f>
        <v>21734.281517592033</v>
      </c>
      <c r="EE5" s="31">
        <f>Rent_Roll!EA6</f>
        <v>22168.967147943869</v>
      </c>
      <c r="EF5" s="31">
        <f>Rent_Roll!EB6</f>
        <v>22168.967147943869</v>
      </c>
      <c r="EG5" s="31">
        <f>Rent_Roll!EC6</f>
        <v>22168.967147943869</v>
      </c>
      <c r="EH5" s="31">
        <f>Rent_Roll!ED6</f>
        <v>22168.967147943869</v>
      </c>
      <c r="EI5" s="31">
        <f>Rent_Roll!EE6</f>
        <v>22168.967147943869</v>
      </c>
      <c r="EJ5" s="31">
        <f>Rent_Roll!EF6</f>
        <v>22168.967147943869</v>
      </c>
      <c r="EK5" s="31">
        <f>Rent_Roll!EG6</f>
        <v>22168.967147943869</v>
      </c>
      <c r="EL5" s="31">
        <f>Rent_Roll!EH6</f>
        <v>22168.967147943869</v>
      </c>
      <c r="EM5" s="31">
        <f>Rent_Roll!EI6</f>
        <v>22168.967147943869</v>
      </c>
      <c r="EN5" s="31">
        <f>Rent_Roll!EJ6</f>
        <v>22168.967147943869</v>
      </c>
      <c r="EO5" s="31">
        <f>Rent_Roll!EK6</f>
        <v>22168.967147943869</v>
      </c>
      <c r="EP5" s="31">
        <f>Rent_Roll!EL6</f>
        <v>22168.967147943869</v>
      </c>
      <c r="EQ5" s="27"/>
    </row>
    <row r="6" spans="1:147" ht="15.75" customHeight="1" x14ac:dyDescent="0.2">
      <c r="B6" s="7" t="str">
        <f>Rent_Roll!C7</f>
        <v>2Bd/2Ba</v>
      </c>
      <c r="Z6" s="3"/>
      <c r="AA6" s="31">
        <f>Rent_Roll!W7</f>
        <v>0</v>
      </c>
      <c r="AB6" s="31">
        <f>Rent_Roll!X7</f>
        <v>0</v>
      </c>
      <c r="AC6" s="31">
        <f>Rent_Roll!Y7</f>
        <v>0</v>
      </c>
      <c r="AD6" s="31">
        <f>Rent_Roll!Z7</f>
        <v>0</v>
      </c>
      <c r="AE6" s="31">
        <f>Rent_Roll!AA7</f>
        <v>0</v>
      </c>
      <c r="AF6" s="31">
        <f>Rent_Roll!AB7</f>
        <v>0</v>
      </c>
      <c r="AG6" s="31">
        <f>Rent_Roll!AC7</f>
        <v>0</v>
      </c>
      <c r="AH6" s="31">
        <f>Rent_Roll!AD7</f>
        <v>0</v>
      </c>
      <c r="AI6" s="31">
        <f>Rent_Roll!AE7</f>
        <v>0</v>
      </c>
      <c r="AJ6" s="31">
        <f>Rent_Roll!AF7</f>
        <v>0</v>
      </c>
      <c r="AK6" s="31">
        <f>Rent_Roll!AG7</f>
        <v>0</v>
      </c>
      <c r="AL6" s="31">
        <f>Rent_Roll!AH7</f>
        <v>0</v>
      </c>
      <c r="AM6" s="31">
        <f>Rent_Roll!AI7</f>
        <v>0</v>
      </c>
      <c r="AN6" s="31">
        <f>Rent_Roll!AJ7</f>
        <v>0</v>
      </c>
      <c r="AO6" s="31">
        <f>Rent_Roll!AK7</f>
        <v>0</v>
      </c>
      <c r="AP6" s="31">
        <f>Rent_Roll!AL7</f>
        <v>0</v>
      </c>
      <c r="AQ6" s="31">
        <f>Rent_Roll!AM7</f>
        <v>0</v>
      </c>
      <c r="AR6" s="31">
        <f>Rent_Roll!AN7</f>
        <v>0</v>
      </c>
      <c r="AS6" s="31">
        <f>Rent_Roll!AO7</f>
        <v>0</v>
      </c>
      <c r="AT6" s="31">
        <f>Rent_Roll!AP7</f>
        <v>0</v>
      </c>
      <c r="AU6" s="31">
        <f>Rent_Roll!AQ7</f>
        <v>0</v>
      </c>
      <c r="AV6" s="31">
        <f>Rent_Roll!AR7</f>
        <v>0</v>
      </c>
      <c r="AW6" s="31">
        <f>Rent_Roll!AS7</f>
        <v>0</v>
      </c>
      <c r="AX6" s="31">
        <f>Rent_Roll!AT7</f>
        <v>0</v>
      </c>
      <c r="AY6" s="31">
        <f>Rent_Roll!AU7</f>
        <v>0</v>
      </c>
      <c r="AZ6" s="31">
        <f>Rent_Roll!AV7</f>
        <v>0</v>
      </c>
      <c r="BA6" s="31">
        <f>Rent_Roll!AW7</f>
        <v>0</v>
      </c>
      <c r="BB6" s="31">
        <f>Rent_Roll!AX7</f>
        <v>0</v>
      </c>
      <c r="BC6" s="31">
        <f>Rent_Roll!AY7</f>
        <v>0</v>
      </c>
      <c r="BD6" s="31">
        <f>Rent_Roll!AZ7</f>
        <v>0</v>
      </c>
      <c r="BE6" s="31">
        <f>Rent_Roll!BA7</f>
        <v>0</v>
      </c>
      <c r="BF6" s="31">
        <f>Rent_Roll!BB7</f>
        <v>0</v>
      </c>
      <c r="BG6" s="31">
        <f>Rent_Roll!BC7</f>
        <v>0</v>
      </c>
      <c r="BH6" s="31">
        <f>Rent_Roll!BD7</f>
        <v>0</v>
      </c>
      <c r="BI6" s="31">
        <f>Rent_Roll!BE7</f>
        <v>0</v>
      </c>
      <c r="BJ6" s="31">
        <f>Rent_Roll!BF7</f>
        <v>0</v>
      </c>
      <c r="BK6" s="31">
        <f>Rent_Roll!BG7</f>
        <v>0</v>
      </c>
      <c r="BL6" s="31">
        <f>Rent_Roll!BH7</f>
        <v>0</v>
      </c>
      <c r="BM6" s="31">
        <f>Rent_Roll!BI7</f>
        <v>0</v>
      </c>
      <c r="BN6" s="31">
        <f>Rent_Roll!BJ7</f>
        <v>0</v>
      </c>
      <c r="BO6" s="31">
        <f>Rent_Roll!BK7</f>
        <v>0</v>
      </c>
      <c r="BP6" s="31">
        <f>Rent_Roll!BL7</f>
        <v>0</v>
      </c>
      <c r="BQ6" s="31">
        <f>Rent_Roll!BM7</f>
        <v>0</v>
      </c>
      <c r="BR6" s="31">
        <f>Rent_Roll!BN7</f>
        <v>0</v>
      </c>
      <c r="BS6" s="31">
        <f>Rent_Roll!BO7</f>
        <v>0</v>
      </c>
      <c r="BT6" s="31">
        <f>Rent_Roll!BP7</f>
        <v>0</v>
      </c>
      <c r="BU6" s="31">
        <f>Rent_Roll!BQ7</f>
        <v>0</v>
      </c>
      <c r="BV6" s="31">
        <f>Rent_Roll!BR7</f>
        <v>0</v>
      </c>
      <c r="BW6" s="31">
        <f>Rent_Roll!BS7</f>
        <v>0</v>
      </c>
      <c r="BX6" s="31">
        <f>Rent_Roll!BT7</f>
        <v>0</v>
      </c>
      <c r="BY6" s="31">
        <f>Rent_Roll!BU7</f>
        <v>0</v>
      </c>
      <c r="BZ6" s="31">
        <f>Rent_Roll!BV7</f>
        <v>0</v>
      </c>
      <c r="CA6" s="31">
        <f>Rent_Roll!BW7</f>
        <v>0</v>
      </c>
      <c r="CB6" s="31">
        <f>Rent_Roll!BX7</f>
        <v>0</v>
      </c>
      <c r="CC6" s="31">
        <f>Rent_Roll!BY7</f>
        <v>0</v>
      </c>
      <c r="CD6" s="31">
        <f>Rent_Roll!BZ7</f>
        <v>0</v>
      </c>
      <c r="CE6" s="31">
        <f>Rent_Roll!CA7</f>
        <v>0</v>
      </c>
      <c r="CF6" s="31">
        <f>Rent_Roll!CB7</f>
        <v>0</v>
      </c>
      <c r="CG6" s="31">
        <f>Rent_Roll!CC7</f>
        <v>0</v>
      </c>
      <c r="CH6" s="31">
        <f>Rent_Roll!CD7</f>
        <v>0</v>
      </c>
      <c r="CI6" s="31">
        <f>Rent_Roll!CE7</f>
        <v>0</v>
      </c>
      <c r="CJ6" s="31">
        <f>Rent_Roll!CF7</f>
        <v>0</v>
      </c>
      <c r="CK6" s="31">
        <f>Rent_Roll!CG7</f>
        <v>0</v>
      </c>
      <c r="CL6" s="31">
        <f>Rent_Roll!CH7</f>
        <v>0</v>
      </c>
      <c r="CM6" s="31">
        <f>Rent_Roll!CI7</f>
        <v>0</v>
      </c>
      <c r="CN6" s="31">
        <f>Rent_Roll!CJ7</f>
        <v>0</v>
      </c>
      <c r="CO6" s="31">
        <f>Rent_Roll!CK7</f>
        <v>0</v>
      </c>
      <c r="CP6" s="31">
        <f>Rent_Roll!CL7</f>
        <v>0</v>
      </c>
      <c r="CQ6" s="31">
        <f>Rent_Roll!CM7</f>
        <v>0</v>
      </c>
      <c r="CR6" s="31">
        <f>Rent_Roll!CN7</f>
        <v>0</v>
      </c>
      <c r="CS6" s="31">
        <f>Rent_Roll!CO7</f>
        <v>0</v>
      </c>
      <c r="CT6" s="31">
        <f>Rent_Roll!CP7</f>
        <v>0</v>
      </c>
      <c r="CU6" s="31">
        <f>Rent_Roll!CQ7</f>
        <v>0</v>
      </c>
      <c r="CV6" s="31">
        <f>Rent_Roll!CR7</f>
        <v>0</v>
      </c>
      <c r="CW6" s="31">
        <f>Rent_Roll!CS7</f>
        <v>0</v>
      </c>
      <c r="CX6" s="31">
        <f>Rent_Roll!CT7</f>
        <v>0</v>
      </c>
      <c r="CY6" s="31">
        <f>Rent_Roll!CU7</f>
        <v>0</v>
      </c>
      <c r="CZ6" s="31">
        <f>Rent_Roll!CV7</f>
        <v>0</v>
      </c>
      <c r="DA6" s="31">
        <f>Rent_Roll!CW7</f>
        <v>0</v>
      </c>
      <c r="DB6" s="31">
        <f>Rent_Roll!CX7</f>
        <v>0</v>
      </c>
      <c r="DC6" s="31">
        <f>Rent_Roll!CY7</f>
        <v>0</v>
      </c>
      <c r="DD6" s="31">
        <f>Rent_Roll!CZ7</f>
        <v>0</v>
      </c>
      <c r="DE6" s="31">
        <f>Rent_Roll!DA7</f>
        <v>0</v>
      </c>
      <c r="DF6" s="31">
        <f>Rent_Roll!DB7</f>
        <v>0</v>
      </c>
      <c r="DG6" s="31">
        <f>Rent_Roll!DC7</f>
        <v>0</v>
      </c>
      <c r="DH6" s="31">
        <f>Rent_Roll!DD7</f>
        <v>0</v>
      </c>
      <c r="DI6" s="31">
        <f>Rent_Roll!DE7</f>
        <v>0</v>
      </c>
      <c r="DJ6" s="31">
        <f>Rent_Roll!DF7</f>
        <v>0</v>
      </c>
      <c r="DK6" s="31">
        <f>Rent_Roll!DG7</f>
        <v>0</v>
      </c>
      <c r="DL6" s="31">
        <f>Rent_Roll!DH7</f>
        <v>0</v>
      </c>
      <c r="DM6" s="31">
        <f>Rent_Roll!DI7</f>
        <v>0</v>
      </c>
      <c r="DN6" s="31">
        <f>Rent_Roll!DJ7</f>
        <v>0</v>
      </c>
      <c r="DO6" s="31">
        <f>Rent_Roll!DK7</f>
        <v>0</v>
      </c>
      <c r="DP6" s="31">
        <f>Rent_Roll!DL7</f>
        <v>0</v>
      </c>
      <c r="DQ6" s="31">
        <f>Rent_Roll!DM7</f>
        <v>0</v>
      </c>
      <c r="DR6" s="31">
        <f>Rent_Roll!DN7</f>
        <v>0</v>
      </c>
      <c r="DS6" s="31">
        <f>Rent_Roll!DO7</f>
        <v>0</v>
      </c>
      <c r="DT6" s="31">
        <f>Rent_Roll!DP7</f>
        <v>0</v>
      </c>
      <c r="DU6" s="31">
        <f>Rent_Roll!DQ7</f>
        <v>0</v>
      </c>
      <c r="DV6" s="31">
        <f>Rent_Roll!DR7</f>
        <v>0</v>
      </c>
      <c r="DW6" s="31">
        <f>Rent_Roll!DS7</f>
        <v>0</v>
      </c>
      <c r="DX6" s="31">
        <f>Rent_Roll!DT7</f>
        <v>0</v>
      </c>
      <c r="DY6" s="31">
        <f>Rent_Roll!DU7</f>
        <v>0</v>
      </c>
      <c r="DZ6" s="31">
        <f>Rent_Roll!DV7</f>
        <v>0</v>
      </c>
      <c r="EA6" s="31">
        <f>Rent_Roll!DW7</f>
        <v>0</v>
      </c>
      <c r="EB6" s="31">
        <f>Rent_Roll!DX7</f>
        <v>0</v>
      </c>
      <c r="EC6" s="31">
        <f>Rent_Roll!DY7</f>
        <v>0</v>
      </c>
      <c r="ED6" s="31">
        <f>Rent_Roll!DZ7</f>
        <v>0</v>
      </c>
      <c r="EE6" s="31">
        <f>Rent_Roll!EA7</f>
        <v>0</v>
      </c>
      <c r="EF6" s="31">
        <f>Rent_Roll!EB7</f>
        <v>0</v>
      </c>
      <c r="EG6" s="31">
        <f>Rent_Roll!EC7</f>
        <v>0</v>
      </c>
      <c r="EH6" s="31">
        <f>Rent_Roll!ED7</f>
        <v>0</v>
      </c>
      <c r="EI6" s="31">
        <f>Rent_Roll!EE7</f>
        <v>0</v>
      </c>
      <c r="EJ6" s="31">
        <f>Rent_Roll!EF7</f>
        <v>0</v>
      </c>
      <c r="EK6" s="31">
        <f>Rent_Roll!EG7</f>
        <v>0</v>
      </c>
      <c r="EL6" s="31">
        <f>Rent_Roll!EH7</f>
        <v>0</v>
      </c>
      <c r="EM6" s="31">
        <f>Rent_Roll!EI7</f>
        <v>0</v>
      </c>
      <c r="EN6" s="31">
        <f>Rent_Roll!EJ7</f>
        <v>0</v>
      </c>
      <c r="EO6" s="31">
        <f>Rent_Roll!EK7</f>
        <v>0</v>
      </c>
      <c r="EP6" s="31">
        <f>Rent_Roll!EL7</f>
        <v>0</v>
      </c>
      <c r="EQ6" s="27"/>
    </row>
    <row r="7" spans="1:147" ht="15.75" customHeight="1" x14ac:dyDescent="0.2">
      <c r="B7" s="7" t="str">
        <f>Rent_Roll!C8</f>
        <v>3Bd/2Ba</v>
      </c>
      <c r="Z7" s="3"/>
      <c r="AA7" s="31">
        <f>Rent_Roll!W8</f>
        <v>0</v>
      </c>
      <c r="AB7" s="31">
        <f>Rent_Roll!X8</f>
        <v>0</v>
      </c>
      <c r="AC7" s="31">
        <f>Rent_Roll!Y8</f>
        <v>0</v>
      </c>
      <c r="AD7" s="31">
        <f>Rent_Roll!Z8</f>
        <v>0</v>
      </c>
      <c r="AE7" s="31">
        <f>Rent_Roll!AA8</f>
        <v>0</v>
      </c>
      <c r="AF7" s="31">
        <f>Rent_Roll!AB8</f>
        <v>0</v>
      </c>
      <c r="AG7" s="31">
        <f>Rent_Roll!AC8</f>
        <v>0</v>
      </c>
      <c r="AH7" s="31">
        <f>Rent_Roll!AD8</f>
        <v>0</v>
      </c>
      <c r="AI7" s="31">
        <f>Rent_Roll!AE8</f>
        <v>0</v>
      </c>
      <c r="AJ7" s="31">
        <f>Rent_Roll!AF8</f>
        <v>0</v>
      </c>
      <c r="AK7" s="31">
        <f>Rent_Roll!AG8</f>
        <v>0</v>
      </c>
      <c r="AL7" s="31">
        <f>Rent_Roll!AH8</f>
        <v>0</v>
      </c>
      <c r="AM7" s="31">
        <f>Rent_Roll!AI8</f>
        <v>0</v>
      </c>
      <c r="AN7" s="31">
        <f>Rent_Roll!AJ8</f>
        <v>0</v>
      </c>
      <c r="AO7" s="31">
        <f>Rent_Roll!AK8</f>
        <v>0</v>
      </c>
      <c r="AP7" s="31">
        <f>Rent_Roll!AL8</f>
        <v>0</v>
      </c>
      <c r="AQ7" s="31">
        <f>Rent_Roll!AM8</f>
        <v>0</v>
      </c>
      <c r="AR7" s="31">
        <f>Rent_Roll!AN8</f>
        <v>0</v>
      </c>
      <c r="AS7" s="31">
        <f>Rent_Roll!AO8</f>
        <v>0</v>
      </c>
      <c r="AT7" s="31">
        <f>Rent_Roll!AP8</f>
        <v>0</v>
      </c>
      <c r="AU7" s="31">
        <f>Rent_Roll!AQ8</f>
        <v>0</v>
      </c>
      <c r="AV7" s="31">
        <f>Rent_Roll!AR8</f>
        <v>0</v>
      </c>
      <c r="AW7" s="31">
        <f>Rent_Roll!AS8</f>
        <v>0</v>
      </c>
      <c r="AX7" s="31">
        <f>Rent_Roll!AT8</f>
        <v>0</v>
      </c>
      <c r="AY7" s="31">
        <f>Rent_Roll!AU8</f>
        <v>0</v>
      </c>
      <c r="AZ7" s="31">
        <f>Rent_Roll!AV8</f>
        <v>0</v>
      </c>
      <c r="BA7" s="31">
        <f>Rent_Roll!AW8</f>
        <v>0</v>
      </c>
      <c r="BB7" s="31">
        <f>Rent_Roll!AX8</f>
        <v>0</v>
      </c>
      <c r="BC7" s="31">
        <f>Rent_Roll!AY8</f>
        <v>0</v>
      </c>
      <c r="BD7" s="31">
        <f>Rent_Roll!AZ8</f>
        <v>0</v>
      </c>
      <c r="BE7" s="31">
        <f>Rent_Roll!BA8</f>
        <v>0</v>
      </c>
      <c r="BF7" s="31">
        <f>Rent_Roll!BB8</f>
        <v>0</v>
      </c>
      <c r="BG7" s="31">
        <f>Rent_Roll!BC8</f>
        <v>0</v>
      </c>
      <c r="BH7" s="31">
        <f>Rent_Roll!BD8</f>
        <v>0</v>
      </c>
      <c r="BI7" s="31">
        <f>Rent_Roll!BE8</f>
        <v>0</v>
      </c>
      <c r="BJ7" s="31">
        <f>Rent_Roll!BF8</f>
        <v>0</v>
      </c>
      <c r="BK7" s="31">
        <f>Rent_Roll!BG8</f>
        <v>0</v>
      </c>
      <c r="BL7" s="31">
        <f>Rent_Roll!BH8</f>
        <v>0</v>
      </c>
      <c r="BM7" s="31">
        <f>Rent_Roll!BI8</f>
        <v>0</v>
      </c>
      <c r="BN7" s="31">
        <f>Rent_Roll!BJ8</f>
        <v>0</v>
      </c>
      <c r="BO7" s="31">
        <f>Rent_Roll!BK8</f>
        <v>0</v>
      </c>
      <c r="BP7" s="31">
        <f>Rent_Roll!BL8</f>
        <v>0</v>
      </c>
      <c r="BQ7" s="31">
        <f>Rent_Roll!BM8</f>
        <v>0</v>
      </c>
      <c r="BR7" s="31">
        <f>Rent_Roll!BN8</f>
        <v>0</v>
      </c>
      <c r="BS7" s="31">
        <f>Rent_Roll!BO8</f>
        <v>0</v>
      </c>
      <c r="BT7" s="31">
        <f>Rent_Roll!BP8</f>
        <v>0</v>
      </c>
      <c r="BU7" s="31">
        <f>Rent_Roll!BQ8</f>
        <v>0</v>
      </c>
      <c r="BV7" s="31">
        <f>Rent_Roll!BR8</f>
        <v>0</v>
      </c>
      <c r="BW7" s="31">
        <f>Rent_Roll!BS8</f>
        <v>0</v>
      </c>
      <c r="BX7" s="31">
        <f>Rent_Roll!BT8</f>
        <v>0</v>
      </c>
      <c r="BY7" s="31">
        <f>Rent_Roll!BU8</f>
        <v>0</v>
      </c>
      <c r="BZ7" s="31">
        <f>Rent_Roll!BV8</f>
        <v>0</v>
      </c>
      <c r="CA7" s="31">
        <f>Rent_Roll!BW8</f>
        <v>0</v>
      </c>
      <c r="CB7" s="31">
        <f>Rent_Roll!BX8</f>
        <v>0</v>
      </c>
      <c r="CC7" s="31">
        <f>Rent_Roll!BY8</f>
        <v>0</v>
      </c>
      <c r="CD7" s="31">
        <f>Rent_Roll!BZ8</f>
        <v>0</v>
      </c>
      <c r="CE7" s="31">
        <f>Rent_Roll!CA8</f>
        <v>0</v>
      </c>
      <c r="CF7" s="31">
        <f>Rent_Roll!CB8</f>
        <v>0</v>
      </c>
      <c r="CG7" s="31">
        <f>Rent_Roll!CC8</f>
        <v>0</v>
      </c>
      <c r="CH7" s="31">
        <f>Rent_Roll!CD8</f>
        <v>0</v>
      </c>
      <c r="CI7" s="31">
        <f>Rent_Roll!CE8</f>
        <v>0</v>
      </c>
      <c r="CJ7" s="31">
        <f>Rent_Roll!CF8</f>
        <v>0</v>
      </c>
      <c r="CK7" s="31">
        <f>Rent_Roll!CG8</f>
        <v>0</v>
      </c>
      <c r="CL7" s="31">
        <f>Rent_Roll!CH8</f>
        <v>0</v>
      </c>
      <c r="CM7" s="31">
        <f>Rent_Roll!CI8</f>
        <v>0</v>
      </c>
      <c r="CN7" s="31">
        <f>Rent_Roll!CJ8</f>
        <v>0</v>
      </c>
      <c r="CO7" s="31">
        <f>Rent_Roll!CK8</f>
        <v>0</v>
      </c>
      <c r="CP7" s="31">
        <f>Rent_Roll!CL8</f>
        <v>0</v>
      </c>
      <c r="CQ7" s="31">
        <f>Rent_Roll!CM8</f>
        <v>0</v>
      </c>
      <c r="CR7" s="31">
        <f>Rent_Roll!CN8</f>
        <v>0</v>
      </c>
      <c r="CS7" s="31">
        <f>Rent_Roll!CO8</f>
        <v>0</v>
      </c>
      <c r="CT7" s="31">
        <f>Rent_Roll!CP8</f>
        <v>0</v>
      </c>
      <c r="CU7" s="31">
        <f>Rent_Roll!CQ8</f>
        <v>0</v>
      </c>
      <c r="CV7" s="31">
        <f>Rent_Roll!CR8</f>
        <v>0</v>
      </c>
      <c r="CW7" s="31">
        <f>Rent_Roll!CS8</f>
        <v>0</v>
      </c>
      <c r="CX7" s="31">
        <f>Rent_Roll!CT8</f>
        <v>0</v>
      </c>
      <c r="CY7" s="31">
        <f>Rent_Roll!CU8</f>
        <v>0</v>
      </c>
      <c r="CZ7" s="31">
        <f>Rent_Roll!CV8</f>
        <v>0</v>
      </c>
      <c r="DA7" s="31">
        <f>Rent_Roll!CW8</f>
        <v>0</v>
      </c>
      <c r="DB7" s="31">
        <f>Rent_Roll!CX8</f>
        <v>0</v>
      </c>
      <c r="DC7" s="31">
        <f>Rent_Roll!CY8</f>
        <v>0</v>
      </c>
      <c r="DD7" s="31">
        <f>Rent_Roll!CZ8</f>
        <v>0</v>
      </c>
      <c r="DE7" s="31">
        <f>Rent_Roll!DA8</f>
        <v>0</v>
      </c>
      <c r="DF7" s="31">
        <f>Rent_Roll!DB8</f>
        <v>0</v>
      </c>
      <c r="DG7" s="31">
        <f>Rent_Roll!DC8</f>
        <v>0</v>
      </c>
      <c r="DH7" s="31">
        <f>Rent_Roll!DD8</f>
        <v>0</v>
      </c>
      <c r="DI7" s="31">
        <f>Rent_Roll!DE8</f>
        <v>0</v>
      </c>
      <c r="DJ7" s="31">
        <f>Rent_Roll!DF8</f>
        <v>0</v>
      </c>
      <c r="DK7" s="31">
        <f>Rent_Roll!DG8</f>
        <v>0</v>
      </c>
      <c r="DL7" s="31">
        <f>Rent_Roll!DH8</f>
        <v>0</v>
      </c>
      <c r="DM7" s="31">
        <f>Rent_Roll!DI8</f>
        <v>0</v>
      </c>
      <c r="DN7" s="31">
        <f>Rent_Roll!DJ8</f>
        <v>0</v>
      </c>
      <c r="DO7" s="31">
        <f>Rent_Roll!DK8</f>
        <v>0</v>
      </c>
      <c r="DP7" s="31">
        <f>Rent_Roll!DL8</f>
        <v>0</v>
      </c>
      <c r="DQ7" s="31">
        <f>Rent_Roll!DM8</f>
        <v>0</v>
      </c>
      <c r="DR7" s="31">
        <f>Rent_Roll!DN8</f>
        <v>0</v>
      </c>
      <c r="DS7" s="31">
        <f>Rent_Roll!DO8</f>
        <v>0</v>
      </c>
      <c r="DT7" s="31">
        <f>Rent_Roll!DP8</f>
        <v>0</v>
      </c>
      <c r="DU7" s="31">
        <f>Rent_Roll!DQ8</f>
        <v>0</v>
      </c>
      <c r="DV7" s="31">
        <f>Rent_Roll!DR8</f>
        <v>0</v>
      </c>
      <c r="DW7" s="31">
        <f>Rent_Roll!DS8</f>
        <v>0</v>
      </c>
      <c r="DX7" s="31">
        <f>Rent_Roll!DT8</f>
        <v>0</v>
      </c>
      <c r="DY7" s="31">
        <f>Rent_Roll!DU8</f>
        <v>0</v>
      </c>
      <c r="DZ7" s="31">
        <f>Rent_Roll!DV8</f>
        <v>0</v>
      </c>
      <c r="EA7" s="31">
        <f>Rent_Roll!DW8</f>
        <v>0</v>
      </c>
      <c r="EB7" s="31">
        <f>Rent_Roll!DX8</f>
        <v>0</v>
      </c>
      <c r="EC7" s="31">
        <f>Rent_Roll!DY8</f>
        <v>0</v>
      </c>
      <c r="ED7" s="31">
        <f>Rent_Roll!DZ8</f>
        <v>0</v>
      </c>
      <c r="EE7" s="31">
        <f>Rent_Roll!EA8</f>
        <v>0</v>
      </c>
      <c r="EF7" s="31">
        <f>Rent_Roll!EB8</f>
        <v>0</v>
      </c>
      <c r="EG7" s="31">
        <f>Rent_Roll!EC8</f>
        <v>0</v>
      </c>
      <c r="EH7" s="31">
        <f>Rent_Roll!ED8</f>
        <v>0</v>
      </c>
      <c r="EI7" s="31">
        <f>Rent_Roll!EE8</f>
        <v>0</v>
      </c>
      <c r="EJ7" s="31">
        <f>Rent_Roll!EF8</f>
        <v>0</v>
      </c>
      <c r="EK7" s="31">
        <f>Rent_Roll!EG8</f>
        <v>0</v>
      </c>
      <c r="EL7" s="31">
        <f>Rent_Roll!EH8</f>
        <v>0</v>
      </c>
      <c r="EM7" s="31">
        <f>Rent_Roll!EI8</f>
        <v>0</v>
      </c>
      <c r="EN7" s="31">
        <f>Rent_Roll!EJ8</f>
        <v>0</v>
      </c>
      <c r="EO7" s="31">
        <f>Rent_Roll!EK8</f>
        <v>0</v>
      </c>
      <c r="EP7" s="31">
        <f>Rent_Roll!EL8</f>
        <v>0</v>
      </c>
      <c r="EQ7" s="27"/>
    </row>
    <row r="8" spans="1:147" ht="15.75" customHeight="1" x14ac:dyDescent="0.2">
      <c r="A8" s="92" t="s">
        <v>162</v>
      </c>
      <c r="B8" s="7"/>
      <c r="Z8" s="3"/>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27"/>
    </row>
    <row r="9" spans="1:147" ht="15.75" customHeight="1" x14ac:dyDescent="0.2">
      <c r="B9" s="7" t="str">
        <f>Rent_Roll!C10</f>
        <v xml:space="preserve">Garage Income </v>
      </c>
      <c r="Z9" s="3"/>
      <c r="AA9" s="31">
        <f>Rent_Roll!W10</f>
        <v>0</v>
      </c>
      <c r="AB9" s="31">
        <f>Rent_Roll!X10</f>
        <v>0</v>
      </c>
      <c r="AC9" s="31">
        <f>Rent_Roll!Y10</f>
        <v>0</v>
      </c>
      <c r="AD9" s="31">
        <f>Rent_Roll!Z10</f>
        <v>0</v>
      </c>
      <c r="AE9" s="31">
        <f>Rent_Roll!AA10</f>
        <v>0</v>
      </c>
      <c r="AF9" s="31">
        <f>Rent_Roll!AB10</f>
        <v>0</v>
      </c>
      <c r="AG9" s="31">
        <f>Rent_Roll!AC10</f>
        <v>0</v>
      </c>
      <c r="AH9" s="31">
        <f>Rent_Roll!AD10</f>
        <v>0</v>
      </c>
      <c r="AI9" s="31">
        <f>Rent_Roll!AE10</f>
        <v>0</v>
      </c>
      <c r="AJ9" s="31">
        <f>Rent_Roll!AF10</f>
        <v>0</v>
      </c>
      <c r="AK9" s="31">
        <f>Rent_Roll!AG10</f>
        <v>0</v>
      </c>
      <c r="AL9" s="31">
        <f>Rent_Roll!AH10</f>
        <v>0</v>
      </c>
      <c r="AM9" s="31">
        <f>Rent_Roll!AI10</f>
        <v>0</v>
      </c>
      <c r="AN9" s="31">
        <f>Rent_Roll!AJ10</f>
        <v>0</v>
      </c>
      <c r="AO9" s="31">
        <f>Rent_Roll!AK10</f>
        <v>0</v>
      </c>
      <c r="AP9" s="31">
        <f>Rent_Roll!AL10</f>
        <v>0</v>
      </c>
      <c r="AQ9" s="31">
        <f>Rent_Roll!AM10</f>
        <v>0</v>
      </c>
      <c r="AR9" s="31">
        <f>Rent_Roll!AN10</f>
        <v>0</v>
      </c>
      <c r="AS9" s="31">
        <f>Rent_Roll!AO10</f>
        <v>0</v>
      </c>
      <c r="AT9" s="31">
        <f>Rent_Roll!AP10</f>
        <v>0</v>
      </c>
      <c r="AU9" s="31">
        <f>Rent_Roll!AQ10</f>
        <v>0</v>
      </c>
      <c r="AV9" s="31">
        <f>Rent_Roll!AR10</f>
        <v>0</v>
      </c>
      <c r="AW9" s="31">
        <f>Rent_Roll!AS10</f>
        <v>0</v>
      </c>
      <c r="AX9" s="31">
        <f>Rent_Roll!AT10</f>
        <v>0</v>
      </c>
      <c r="AY9" s="31">
        <f>Rent_Roll!AU10</f>
        <v>0</v>
      </c>
      <c r="AZ9" s="31">
        <f>Rent_Roll!AV10</f>
        <v>0</v>
      </c>
      <c r="BA9" s="31">
        <f>Rent_Roll!AW10</f>
        <v>0</v>
      </c>
      <c r="BB9" s="31">
        <f>Rent_Roll!AX10</f>
        <v>0</v>
      </c>
      <c r="BC9" s="31">
        <f>Rent_Roll!AY10</f>
        <v>0</v>
      </c>
      <c r="BD9" s="31">
        <f>Rent_Roll!AZ10</f>
        <v>0</v>
      </c>
      <c r="BE9" s="31">
        <f>Rent_Roll!BA10</f>
        <v>0</v>
      </c>
      <c r="BF9" s="31">
        <f>Rent_Roll!BB10</f>
        <v>0</v>
      </c>
      <c r="BG9" s="31">
        <f>Rent_Roll!BC10</f>
        <v>0</v>
      </c>
      <c r="BH9" s="31">
        <f>Rent_Roll!BD10</f>
        <v>0</v>
      </c>
      <c r="BI9" s="31">
        <f>Rent_Roll!BE10</f>
        <v>0</v>
      </c>
      <c r="BJ9" s="31">
        <f>Rent_Roll!BF10</f>
        <v>0</v>
      </c>
      <c r="BK9" s="31">
        <f>Rent_Roll!BG10</f>
        <v>0</v>
      </c>
      <c r="BL9" s="31">
        <f>Rent_Roll!BH10</f>
        <v>0</v>
      </c>
      <c r="BM9" s="31">
        <f>Rent_Roll!BI10</f>
        <v>0</v>
      </c>
      <c r="BN9" s="31">
        <f>Rent_Roll!BJ10</f>
        <v>0</v>
      </c>
      <c r="BO9" s="31">
        <f>Rent_Roll!BK10</f>
        <v>0</v>
      </c>
      <c r="BP9" s="31">
        <f>Rent_Roll!BL10</f>
        <v>0</v>
      </c>
      <c r="BQ9" s="31">
        <f>Rent_Roll!BM10</f>
        <v>0</v>
      </c>
      <c r="BR9" s="31">
        <f>Rent_Roll!BN10</f>
        <v>0</v>
      </c>
      <c r="BS9" s="31">
        <f>Rent_Roll!BO10</f>
        <v>0</v>
      </c>
      <c r="BT9" s="31">
        <f>Rent_Roll!BP10</f>
        <v>0</v>
      </c>
      <c r="BU9" s="31">
        <f>Rent_Roll!BQ10</f>
        <v>0</v>
      </c>
      <c r="BV9" s="31">
        <f>Rent_Roll!BR10</f>
        <v>0</v>
      </c>
      <c r="BW9" s="31">
        <f>Rent_Roll!BS10</f>
        <v>0</v>
      </c>
      <c r="BX9" s="31">
        <f>Rent_Roll!BT10</f>
        <v>0</v>
      </c>
      <c r="BY9" s="31">
        <f>Rent_Roll!BU10</f>
        <v>0</v>
      </c>
      <c r="BZ9" s="31">
        <f>Rent_Roll!BV10</f>
        <v>0</v>
      </c>
      <c r="CA9" s="31">
        <f>Rent_Roll!BW10</f>
        <v>0</v>
      </c>
      <c r="CB9" s="31">
        <f>Rent_Roll!BX10</f>
        <v>0</v>
      </c>
      <c r="CC9" s="31">
        <f>Rent_Roll!BY10</f>
        <v>0</v>
      </c>
      <c r="CD9" s="31">
        <f>Rent_Roll!BZ10</f>
        <v>0</v>
      </c>
      <c r="CE9" s="31">
        <f>Rent_Roll!CA10</f>
        <v>0</v>
      </c>
      <c r="CF9" s="31">
        <f>Rent_Roll!CB10</f>
        <v>0</v>
      </c>
      <c r="CG9" s="31">
        <f>Rent_Roll!CC10</f>
        <v>0</v>
      </c>
      <c r="CH9" s="31">
        <f>Rent_Roll!CD10</f>
        <v>0</v>
      </c>
      <c r="CI9" s="31">
        <f>Rent_Roll!CE10</f>
        <v>0</v>
      </c>
      <c r="CJ9" s="31">
        <f>Rent_Roll!CF10</f>
        <v>0</v>
      </c>
      <c r="CK9" s="31">
        <f>Rent_Roll!CG10</f>
        <v>0</v>
      </c>
      <c r="CL9" s="31">
        <f>Rent_Roll!CH10</f>
        <v>0</v>
      </c>
      <c r="CM9" s="31">
        <f>Rent_Roll!CI10</f>
        <v>0</v>
      </c>
      <c r="CN9" s="31">
        <f>Rent_Roll!CJ10</f>
        <v>0</v>
      </c>
      <c r="CO9" s="31">
        <f>Rent_Roll!CK10</f>
        <v>0</v>
      </c>
      <c r="CP9" s="31">
        <f>Rent_Roll!CL10</f>
        <v>0</v>
      </c>
      <c r="CQ9" s="31">
        <f>Rent_Roll!CM10</f>
        <v>0</v>
      </c>
      <c r="CR9" s="31">
        <f>Rent_Roll!CN10</f>
        <v>0</v>
      </c>
      <c r="CS9" s="31">
        <f>Rent_Roll!CO10</f>
        <v>0</v>
      </c>
      <c r="CT9" s="31">
        <f>Rent_Roll!CP10</f>
        <v>0</v>
      </c>
      <c r="CU9" s="31">
        <f>Rent_Roll!CQ10</f>
        <v>0</v>
      </c>
      <c r="CV9" s="31">
        <f>Rent_Roll!CR10</f>
        <v>0</v>
      </c>
      <c r="CW9" s="31">
        <f>Rent_Roll!CS10</f>
        <v>0</v>
      </c>
      <c r="CX9" s="31">
        <f>Rent_Roll!CT10</f>
        <v>0</v>
      </c>
      <c r="CY9" s="31">
        <f>Rent_Roll!CU10</f>
        <v>0</v>
      </c>
      <c r="CZ9" s="31">
        <f>Rent_Roll!CV10</f>
        <v>0</v>
      </c>
      <c r="DA9" s="31">
        <f>Rent_Roll!CW10</f>
        <v>0</v>
      </c>
      <c r="DB9" s="31">
        <f>Rent_Roll!CX10</f>
        <v>0</v>
      </c>
      <c r="DC9" s="31">
        <f>Rent_Roll!CY10</f>
        <v>0</v>
      </c>
      <c r="DD9" s="31">
        <f>Rent_Roll!CZ10</f>
        <v>0</v>
      </c>
      <c r="DE9" s="31">
        <f>Rent_Roll!DA10</f>
        <v>0</v>
      </c>
      <c r="DF9" s="31">
        <f>Rent_Roll!DB10</f>
        <v>0</v>
      </c>
      <c r="DG9" s="31">
        <f>Rent_Roll!DC10</f>
        <v>0</v>
      </c>
      <c r="DH9" s="31">
        <f>Rent_Roll!DD10</f>
        <v>0</v>
      </c>
      <c r="DI9" s="31">
        <f>Rent_Roll!DE10</f>
        <v>0</v>
      </c>
      <c r="DJ9" s="31">
        <f>Rent_Roll!DF10</f>
        <v>0</v>
      </c>
      <c r="DK9" s="31">
        <f>Rent_Roll!DG10</f>
        <v>0</v>
      </c>
      <c r="DL9" s="31">
        <f>Rent_Roll!DH10</f>
        <v>0</v>
      </c>
      <c r="DM9" s="31">
        <f>Rent_Roll!DI10</f>
        <v>0</v>
      </c>
      <c r="DN9" s="31">
        <f>Rent_Roll!DJ10</f>
        <v>0</v>
      </c>
      <c r="DO9" s="31">
        <f>Rent_Roll!DK10</f>
        <v>0</v>
      </c>
      <c r="DP9" s="31">
        <f>Rent_Roll!DL10</f>
        <v>0</v>
      </c>
      <c r="DQ9" s="31">
        <f>Rent_Roll!DM10</f>
        <v>0</v>
      </c>
      <c r="DR9" s="31">
        <f>Rent_Roll!DN10</f>
        <v>0</v>
      </c>
      <c r="DS9" s="31">
        <f>Rent_Roll!DO10</f>
        <v>0</v>
      </c>
      <c r="DT9" s="31">
        <f>Rent_Roll!DP10</f>
        <v>0</v>
      </c>
      <c r="DU9" s="31">
        <f>Rent_Roll!DQ10</f>
        <v>0</v>
      </c>
      <c r="DV9" s="31">
        <f>Rent_Roll!DR10</f>
        <v>0</v>
      </c>
      <c r="DW9" s="31">
        <f>Rent_Roll!DS10</f>
        <v>0</v>
      </c>
      <c r="DX9" s="31">
        <f>Rent_Roll!DT10</f>
        <v>0</v>
      </c>
      <c r="DY9" s="31">
        <f>Rent_Roll!DU10</f>
        <v>0</v>
      </c>
      <c r="DZ9" s="31">
        <f>Rent_Roll!DV10</f>
        <v>0</v>
      </c>
      <c r="EA9" s="31">
        <f>Rent_Roll!DW10</f>
        <v>0</v>
      </c>
      <c r="EB9" s="31">
        <f>Rent_Roll!DX10</f>
        <v>0</v>
      </c>
      <c r="EC9" s="31">
        <f>Rent_Roll!DY10</f>
        <v>0</v>
      </c>
      <c r="ED9" s="31">
        <f>Rent_Roll!DZ10</f>
        <v>0</v>
      </c>
      <c r="EE9" s="31">
        <f>Rent_Roll!EA10</f>
        <v>0</v>
      </c>
      <c r="EF9" s="31">
        <f>Rent_Roll!EB10</f>
        <v>0</v>
      </c>
      <c r="EG9" s="31">
        <f>Rent_Roll!EC10</f>
        <v>0</v>
      </c>
      <c r="EH9" s="31">
        <f>Rent_Roll!ED10</f>
        <v>0</v>
      </c>
      <c r="EI9" s="31">
        <f>Rent_Roll!EE10</f>
        <v>0</v>
      </c>
      <c r="EJ9" s="31">
        <f>Rent_Roll!EF10</f>
        <v>0</v>
      </c>
      <c r="EK9" s="31">
        <f>Rent_Roll!EG10</f>
        <v>0</v>
      </c>
      <c r="EL9" s="31">
        <f>Rent_Roll!EH10</f>
        <v>0</v>
      </c>
      <c r="EM9" s="31">
        <f>Rent_Roll!EI10</f>
        <v>0</v>
      </c>
      <c r="EN9" s="31">
        <f>Rent_Roll!EJ10</f>
        <v>0</v>
      </c>
      <c r="EO9" s="31">
        <f>Rent_Roll!EK10</f>
        <v>0</v>
      </c>
      <c r="EP9" s="31">
        <f>Rent_Roll!EL10</f>
        <v>0</v>
      </c>
      <c r="EQ9" s="27"/>
    </row>
    <row r="10" spans="1:147" ht="15.75" customHeight="1" x14ac:dyDescent="0.2">
      <c r="B10" s="7" t="str">
        <f>Rent_Roll!C11</f>
        <v xml:space="preserve">Storage Income </v>
      </c>
      <c r="Z10" s="3"/>
      <c r="AA10" s="31">
        <f>Rent_Roll!W11</f>
        <v>0</v>
      </c>
      <c r="AB10" s="31">
        <f>Rent_Roll!X11</f>
        <v>0</v>
      </c>
      <c r="AC10" s="31">
        <f>Rent_Roll!Y11</f>
        <v>0</v>
      </c>
      <c r="AD10" s="31">
        <f>Rent_Roll!Z11</f>
        <v>0</v>
      </c>
      <c r="AE10" s="31">
        <f>Rent_Roll!AA11</f>
        <v>0</v>
      </c>
      <c r="AF10" s="31">
        <f>Rent_Roll!AB11</f>
        <v>0</v>
      </c>
      <c r="AG10" s="31">
        <f>Rent_Roll!AC11</f>
        <v>0</v>
      </c>
      <c r="AH10" s="31">
        <f>Rent_Roll!AD11</f>
        <v>0</v>
      </c>
      <c r="AI10" s="31">
        <f>Rent_Roll!AE11</f>
        <v>0</v>
      </c>
      <c r="AJ10" s="31">
        <f>Rent_Roll!AF11</f>
        <v>0</v>
      </c>
      <c r="AK10" s="31">
        <f>Rent_Roll!AG11</f>
        <v>0</v>
      </c>
      <c r="AL10" s="31">
        <f>Rent_Roll!AH11</f>
        <v>0</v>
      </c>
      <c r="AM10" s="31">
        <f>Rent_Roll!AI11</f>
        <v>0</v>
      </c>
      <c r="AN10" s="31">
        <f>Rent_Roll!AJ11</f>
        <v>0</v>
      </c>
      <c r="AO10" s="31">
        <f>Rent_Roll!AK11</f>
        <v>0</v>
      </c>
      <c r="AP10" s="31">
        <f>Rent_Roll!AL11</f>
        <v>0</v>
      </c>
      <c r="AQ10" s="31">
        <f>Rent_Roll!AM11</f>
        <v>0</v>
      </c>
      <c r="AR10" s="31">
        <f>Rent_Roll!AN11</f>
        <v>0</v>
      </c>
      <c r="AS10" s="31">
        <f>Rent_Roll!AO11</f>
        <v>0</v>
      </c>
      <c r="AT10" s="31">
        <f>Rent_Roll!AP11</f>
        <v>0</v>
      </c>
      <c r="AU10" s="31">
        <f>Rent_Roll!AQ11</f>
        <v>0</v>
      </c>
      <c r="AV10" s="31">
        <f>Rent_Roll!AR11</f>
        <v>0</v>
      </c>
      <c r="AW10" s="31">
        <f>Rent_Roll!AS11</f>
        <v>0</v>
      </c>
      <c r="AX10" s="31">
        <f>Rent_Roll!AT11</f>
        <v>0</v>
      </c>
      <c r="AY10" s="31">
        <f>Rent_Roll!AU11</f>
        <v>0</v>
      </c>
      <c r="AZ10" s="31">
        <f>Rent_Roll!AV11</f>
        <v>0</v>
      </c>
      <c r="BA10" s="31">
        <f>Rent_Roll!AW11</f>
        <v>0</v>
      </c>
      <c r="BB10" s="31">
        <f>Rent_Roll!AX11</f>
        <v>0</v>
      </c>
      <c r="BC10" s="31">
        <f>Rent_Roll!AY11</f>
        <v>0</v>
      </c>
      <c r="BD10" s="31">
        <f>Rent_Roll!AZ11</f>
        <v>0</v>
      </c>
      <c r="BE10" s="31">
        <f>Rent_Roll!BA11</f>
        <v>0</v>
      </c>
      <c r="BF10" s="31">
        <f>Rent_Roll!BB11</f>
        <v>0</v>
      </c>
      <c r="BG10" s="31">
        <f>Rent_Roll!BC11</f>
        <v>0</v>
      </c>
      <c r="BH10" s="31">
        <f>Rent_Roll!BD11</f>
        <v>0</v>
      </c>
      <c r="BI10" s="31">
        <f>Rent_Roll!BE11</f>
        <v>0</v>
      </c>
      <c r="BJ10" s="31">
        <f>Rent_Roll!BF11</f>
        <v>0</v>
      </c>
      <c r="BK10" s="31">
        <f>Rent_Roll!BG11</f>
        <v>0</v>
      </c>
      <c r="BL10" s="31">
        <f>Rent_Roll!BH11</f>
        <v>0</v>
      </c>
      <c r="BM10" s="31">
        <f>Rent_Roll!BI11</f>
        <v>0</v>
      </c>
      <c r="BN10" s="31">
        <f>Rent_Roll!BJ11</f>
        <v>0</v>
      </c>
      <c r="BO10" s="31">
        <f>Rent_Roll!BK11</f>
        <v>0</v>
      </c>
      <c r="BP10" s="31">
        <f>Rent_Roll!BL11</f>
        <v>0</v>
      </c>
      <c r="BQ10" s="31">
        <f>Rent_Roll!BM11</f>
        <v>0</v>
      </c>
      <c r="BR10" s="31">
        <f>Rent_Roll!BN11</f>
        <v>0</v>
      </c>
      <c r="BS10" s="31">
        <f>Rent_Roll!BO11</f>
        <v>0</v>
      </c>
      <c r="BT10" s="31">
        <f>Rent_Roll!BP11</f>
        <v>0</v>
      </c>
      <c r="BU10" s="31">
        <f>Rent_Roll!BQ11</f>
        <v>0</v>
      </c>
      <c r="BV10" s="31">
        <f>Rent_Roll!BR11</f>
        <v>0</v>
      </c>
      <c r="BW10" s="31">
        <f>Rent_Roll!BS11</f>
        <v>0</v>
      </c>
      <c r="BX10" s="31">
        <f>Rent_Roll!BT11</f>
        <v>0</v>
      </c>
      <c r="BY10" s="31">
        <f>Rent_Roll!BU11</f>
        <v>0</v>
      </c>
      <c r="BZ10" s="31">
        <f>Rent_Roll!BV11</f>
        <v>0</v>
      </c>
      <c r="CA10" s="31">
        <f>Rent_Roll!BW11</f>
        <v>0</v>
      </c>
      <c r="CB10" s="31">
        <f>Rent_Roll!BX11</f>
        <v>0</v>
      </c>
      <c r="CC10" s="31">
        <f>Rent_Roll!BY11</f>
        <v>0</v>
      </c>
      <c r="CD10" s="31">
        <f>Rent_Roll!BZ11</f>
        <v>0</v>
      </c>
      <c r="CE10" s="31">
        <f>Rent_Roll!CA11</f>
        <v>0</v>
      </c>
      <c r="CF10" s="31">
        <f>Rent_Roll!CB11</f>
        <v>0</v>
      </c>
      <c r="CG10" s="31">
        <f>Rent_Roll!CC11</f>
        <v>0</v>
      </c>
      <c r="CH10" s="31">
        <f>Rent_Roll!CD11</f>
        <v>0</v>
      </c>
      <c r="CI10" s="31">
        <f>Rent_Roll!CE11</f>
        <v>0</v>
      </c>
      <c r="CJ10" s="31">
        <f>Rent_Roll!CF11</f>
        <v>0</v>
      </c>
      <c r="CK10" s="31">
        <f>Rent_Roll!CG11</f>
        <v>0</v>
      </c>
      <c r="CL10" s="31">
        <f>Rent_Roll!CH11</f>
        <v>0</v>
      </c>
      <c r="CM10" s="31">
        <f>Rent_Roll!CI11</f>
        <v>0</v>
      </c>
      <c r="CN10" s="31">
        <f>Rent_Roll!CJ11</f>
        <v>0</v>
      </c>
      <c r="CO10" s="31">
        <f>Rent_Roll!CK11</f>
        <v>0</v>
      </c>
      <c r="CP10" s="31">
        <f>Rent_Roll!CL11</f>
        <v>0</v>
      </c>
      <c r="CQ10" s="31">
        <f>Rent_Roll!CM11</f>
        <v>0</v>
      </c>
      <c r="CR10" s="31">
        <f>Rent_Roll!CN11</f>
        <v>0</v>
      </c>
      <c r="CS10" s="31">
        <f>Rent_Roll!CO11</f>
        <v>0</v>
      </c>
      <c r="CT10" s="31">
        <f>Rent_Roll!CP11</f>
        <v>0</v>
      </c>
      <c r="CU10" s="31">
        <f>Rent_Roll!CQ11</f>
        <v>0</v>
      </c>
      <c r="CV10" s="31">
        <f>Rent_Roll!CR11</f>
        <v>0</v>
      </c>
      <c r="CW10" s="31">
        <f>Rent_Roll!CS11</f>
        <v>0</v>
      </c>
      <c r="CX10" s="31">
        <f>Rent_Roll!CT11</f>
        <v>0</v>
      </c>
      <c r="CY10" s="31">
        <f>Rent_Roll!CU11</f>
        <v>0</v>
      </c>
      <c r="CZ10" s="31">
        <f>Rent_Roll!CV11</f>
        <v>0</v>
      </c>
      <c r="DA10" s="31">
        <f>Rent_Roll!CW11</f>
        <v>0</v>
      </c>
      <c r="DB10" s="31">
        <f>Rent_Roll!CX11</f>
        <v>0</v>
      </c>
      <c r="DC10" s="31">
        <f>Rent_Roll!CY11</f>
        <v>0</v>
      </c>
      <c r="DD10" s="31">
        <f>Rent_Roll!CZ11</f>
        <v>0</v>
      </c>
      <c r="DE10" s="31">
        <f>Rent_Roll!DA11</f>
        <v>0</v>
      </c>
      <c r="DF10" s="31">
        <f>Rent_Roll!DB11</f>
        <v>0</v>
      </c>
      <c r="DG10" s="31">
        <f>Rent_Roll!DC11</f>
        <v>0</v>
      </c>
      <c r="DH10" s="31">
        <f>Rent_Roll!DD11</f>
        <v>0</v>
      </c>
      <c r="DI10" s="31">
        <f>Rent_Roll!DE11</f>
        <v>0</v>
      </c>
      <c r="DJ10" s="31">
        <f>Rent_Roll!DF11</f>
        <v>0</v>
      </c>
      <c r="DK10" s="31">
        <f>Rent_Roll!DG11</f>
        <v>0</v>
      </c>
      <c r="DL10" s="31">
        <f>Rent_Roll!DH11</f>
        <v>0</v>
      </c>
      <c r="DM10" s="31">
        <f>Rent_Roll!DI11</f>
        <v>0</v>
      </c>
      <c r="DN10" s="31">
        <f>Rent_Roll!DJ11</f>
        <v>0</v>
      </c>
      <c r="DO10" s="31">
        <f>Rent_Roll!DK11</f>
        <v>0</v>
      </c>
      <c r="DP10" s="31">
        <f>Rent_Roll!DL11</f>
        <v>0</v>
      </c>
      <c r="DQ10" s="31">
        <f>Rent_Roll!DM11</f>
        <v>0</v>
      </c>
      <c r="DR10" s="31">
        <f>Rent_Roll!DN11</f>
        <v>0</v>
      </c>
      <c r="DS10" s="31">
        <f>Rent_Roll!DO11</f>
        <v>0</v>
      </c>
      <c r="DT10" s="31">
        <f>Rent_Roll!DP11</f>
        <v>0</v>
      </c>
      <c r="DU10" s="31">
        <f>Rent_Roll!DQ11</f>
        <v>0</v>
      </c>
      <c r="DV10" s="31">
        <f>Rent_Roll!DR11</f>
        <v>0</v>
      </c>
      <c r="DW10" s="31">
        <f>Rent_Roll!DS11</f>
        <v>0</v>
      </c>
      <c r="DX10" s="31">
        <f>Rent_Roll!DT11</f>
        <v>0</v>
      </c>
      <c r="DY10" s="31">
        <f>Rent_Roll!DU11</f>
        <v>0</v>
      </c>
      <c r="DZ10" s="31">
        <f>Rent_Roll!DV11</f>
        <v>0</v>
      </c>
      <c r="EA10" s="31">
        <f>Rent_Roll!DW11</f>
        <v>0</v>
      </c>
      <c r="EB10" s="31">
        <f>Rent_Roll!DX11</f>
        <v>0</v>
      </c>
      <c r="EC10" s="31">
        <f>Rent_Roll!DY11</f>
        <v>0</v>
      </c>
      <c r="ED10" s="31">
        <f>Rent_Roll!DZ11</f>
        <v>0</v>
      </c>
      <c r="EE10" s="31">
        <f>Rent_Roll!EA11</f>
        <v>0</v>
      </c>
      <c r="EF10" s="31">
        <f>Rent_Roll!EB11</f>
        <v>0</v>
      </c>
      <c r="EG10" s="31">
        <f>Rent_Roll!EC11</f>
        <v>0</v>
      </c>
      <c r="EH10" s="31">
        <f>Rent_Roll!ED11</f>
        <v>0</v>
      </c>
      <c r="EI10" s="31">
        <f>Rent_Roll!EE11</f>
        <v>0</v>
      </c>
      <c r="EJ10" s="31">
        <f>Rent_Roll!EF11</f>
        <v>0</v>
      </c>
      <c r="EK10" s="31">
        <f>Rent_Roll!EG11</f>
        <v>0</v>
      </c>
      <c r="EL10" s="31">
        <f>Rent_Roll!EH11</f>
        <v>0</v>
      </c>
      <c r="EM10" s="31">
        <f>Rent_Roll!EI11</f>
        <v>0</v>
      </c>
      <c r="EN10" s="31">
        <f>Rent_Roll!EJ11</f>
        <v>0</v>
      </c>
      <c r="EO10" s="31">
        <f>Rent_Roll!EK11</f>
        <v>0</v>
      </c>
      <c r="EP10" s="31">
        <f>Rent_Roll!EL11</f>
        <v>0</v>
      </c>
      <c r="EQ10" s="27"/>
    </row>
    <row r="11" spans="1:147" ht="15.75" customHeight="1" x14ac:dyDescent="0.2">
      <c r="B11" s="7" t="str">
        <f>Rent_Roll!C12</f>
        <v xml:space="preserve">Pet Fees </v>
      </c>
      <c r="Z11" s="3"/>
      <c r="AA11" s="31">
        <f>Rent_Roll!W12</f>
        <v>0</v>
      </c>
      <c r="AB11" s="31">
        <f>Rent_Roll!X12</f>
        <v>0</v>
      </c>
      <c r="AC11" s="31">
        <f>Rent_Roll!Y12</f>
        <v>0</v>
      </c>
      <c r="AD11" s="31">
        <f>Rent_Roll!Z12</f>
        <v>0</v>
      </c>
      <c r="AE11" s="31">
        <f>Rent_Roll!AA12</f>
        <v>0</v>
      </c>
      <c r="AF11" s="31">
        <f>Rent_Roll!AB12</f>
        <v>0</v>
      </c>
      <c r="AG11" s="31">
        <f>Rent_Roll!AC12</f>
        <v>0</v>
      </c>
      <c r="AH11" s="31">
        <f>Rent_Roll!AD12</f>
        <v>0</v>
      </c>
      <c r="AI11" s="31">
        <f>Rent_Roll!AE12</f>
        <v>0</v>
      </c>
      <c r="AJ11" s="31">
        <f>Rent_Roll!AF12</f>
        <v>0</v>
      </c>
      <c r="AK11" s="31">
        <f>Rent_Roll!AG12</f>
        <v>0</v>
      </c>
      <c r="AL11" s="31">
        <f>Rent_Roll!AH12</f>
        <v>0</v>
      </c>
      <c r="AM11" s="31">
        <f>Rent_Roll!AI12</f>
        <v>0</v>
      </c>
      <c r="AN11" s="31">
        <f>Rent_Roll!AJ12</f>
        <v>0</v>
      </c>
      <c r="AO11" s="31">
        <f>Rent_Roll!AK12</f>
        <v>0</v>
      </c>
      <c r="AP11" s="31">
        <f>Rent_Roll!AL12</f>
        <v>0</v>
      </c>
      <c r="AQ11" s="31">
        <f>Rent_Roll!AM12</f>
        <v>0</v>
      </c>
      <c r="AR11" s="31">
        <f>Rent_Roll!AN12</f>
        <v>0</v>
      </c>
      <c r="AS11" s="31">
        <f>Rent_Roll!AO12</f>
        <v>0</v>
      </c>
      <c r="AT11" s="31">
        <f>Rent_Roll!AP12</f>
        <v>0</v>
      </c>
      <c r="AU11" s="31">
        <f>Rent_Roll!AQ12</f>
        <v>0</v>
      </c>
      <c r="AV11" s="31">
        <f>Rent_Roll!AR12</f>
        <v>0</v>
      </c>
      <c r="AW11" s="31">
        <f>Rent_Roll!AS12</f>
        <v>0</v>
      </c>
      <c r="AX11" s="31">
        <f>Rent_Roll!AT12</f>
        <v>0</v>
      </c>
      <c r="AY11" s="31">
        <f>Rent_Roll!AU12</f>
        <v>0</v>
      </c>
      <c r="AZ11" s="31">
        <f>Rent_Roll!AV12</f>
        <v>0</v>
      </c>
      <c r="BA11" s="31">
        <f>Rent_Roll!AW12</f>
        <v>0</v>
      </c>
      <c r="BB11" s="31">
        <f>Rent_Roll!AX12</f>
        <v>0</v>
      </c>
      <c r="BC11" s="31">
        <f>Rent_Roll!AY12</f>
        <v>0</v>
      </c>
      <c r="BD11" s="31">
        <f>Rent_Roll!AZ12</f>
        <v>0</v>
      </c>
      <c r="BE11" s="31">
        <f>Rent_Roll!BA12</f>
        <v>0</v>
      </c>
      <c r="BF11" s="31">
        <f>Rent_Roll!BB12</f>
        <v>0</v>
      </c>
      <c r="BG11" s="31">
        <f>Rent_Roll!BC12</f>
        <v>0</v>
      </c>
      <c r="BH11" s="31">
        <f>Rent_Roll!BD12</f>
        <v>0</v>
      </c>
      <c r="BI11" s="31">
        <f>Rent_Roll!BE12</f>
        <v>0</v>
      </c>
      <c r="BJ11" s="31">
        <f>Rent_Roll!BF12</f>
        <v>0</v>
      </c>
      <c r="BK11" s="31">
        <f>Rent_Roll!BG12</f>
        <v>0</v>
      </c>
      <c r="BL11" s="31">
        <f>Rent_Roll!BH12</f>
        <v>0</v>
      </c>
      <c r="BM11" s="31">
        <f>Rent_Roll!BI12</f>
        <v>0</v>
      </c>
      <c r="BN11" s="31">
        <f>Rent_Roll!BJ12</f>
        <v>0</v>
      </c>
      <c r="BO11" s="31">
        <f>Rent_Roll!BK12</f>
        <v>0</v>
      </c>
      <c r="BP11" s="31">
        <f>Rent_Roll!BL12</f>
        <v>0</v>
      </c>
      <c r="BQ11" s="31">
        <f>Rent_Roll!BM12</f>
        <v>0</v>
      </c>
      <c r="BR11" s="31">
        <f>Rent_Roll!BN12</f>
        <v>0</v>
      </c>
      <c r="BS11" s="31">
        <f>Rent_Roll!BO12</f>
        <v>0</v>
      </c>
      <c r="BT11" s="31">
        <f>Rent_Roll!BP12</f>
        <v>0</v>
      </c>
      <c r="BU11" s="31">
        <f>Rent_Roll!BQ12</f>
        <v>0</v>
      </c>
      <c r="BV11" s="31">
        <f>Rent_Roll!BR12</f>
        <v>0</v>
      </c>
      <c r="BW11" s="31">
        <f>Rent_Roll!BS12</f>
        <v>0</v>
      </c>
      <c r="BX11" s="31">
        <f>Rent_Roll!BT12</f>
        <v>0</v>
      </c>
      <c r="BY11" s="31">
        <f>Rent_Roll!BU12</f>
        <v>0</v>
      </c>
      <c r="BZ11" s="31">
        <f>Rent_Roll!BV12</f>
        <v>0</v>
      </c>
      <c r="CA11" s="31">
        <f>Rent_Roll!BW12</f>
        <v>0</v>
      </c>
      <c r="CB11" s="31">
        <f>Rent_Roll!BX12</f>
        <v>0</v>
      </c>
      <c r="CC11" s="31">
        <f>Rent_Roll!BY12</f>
        <v>0</v>
      </c>
      <c r="CD11" s="31">
        <f>Rent_Roll!BZ12</f>
        <v>0</v>
      </c>
      <c r="CE11" s="31">
        <f>Rent_Roll!CA12</f>
        <v>0</v>
      </c>
      <c r="CF11" s="31">
        <f>Rent_Roll!CB12</f>
        <v>0</v>
      </c>
      <c r="CG11" s="31">
        <f>Rent_Roll!CC12</f>
        <v>0</v>
      </c>
      <c r="CH11" s="31">
        <f>Rent_Roll!CD12</f>
        <v>0</v>
      </c>
      <c r="CI11" s="31">
        <f>Rent_Roll!CE12</f>
        <v>0</v>
      </c>
      <c r="CJ11" s="31">
        <f>Rent_Roll!CF12</f>
        <v>0</v>
      </c>
      <c r="CK11" s="31">
        <f>Rent_Roll!CG12</f>
        <v>0</v>
      </c>
      <c r="CL11" s="31">
        <f>Rent_Roll!CH12</f>
        <v>0</v>
      </c>
      <c r="CM11" s="31">
        <f>Rent_Roll!CI12</f>
        <v>0</v>
      </c>
      <c r="CN11" s="31">
        <f>Rent_Roll!CJ12</f>
        <v>0</v>
      </c>
      <c r="CO11" s="31">
        <f>Rent_Roll!CK12</f>
        <v>0</v>
      </c>
      <c r="CP11" s="31">
        <f>Rent_Roll!CL12</f>
        <v>0</v>
      </c>
      <c r="CQ11" s="31">
        <f>Rent_Roll!CM12</f>
        <v>0</v>
      </c>
      <c r="CR11" s="31">
        <f>Rent_Roll!CN12</f>
        <v>0</v>
      </c>
      <c r="CS11" s="31">
        <f>Rent_Roll!CO12</f>
        <v>0</v>
      </c>
      <c r="CT11" s="31">
        <f>Rent_Roll!CP12</f>
        <v>0</v>
      </c>
      <c r="CU11" s="31">
        <f>Rent_Roll!CQ12</f>
        <v>0</v>
      </c>
      <c r="CV11" s="31">
        <f>Rent_Roll!CR12</f>
        <v>0</v>
      </c>
      <c r="CW11" s="31">
        <f>Rent_Roll!CS12</f>
        <v>0</v>
      </c>
      <c r="CX11" s="31">
        <f>Rent_Roll!CT12</f>
        <v>0</v>
      </c>
      <c r="CY11" s="31">
        <f>Rent_Roll!CU12</f>
        <v>0</v>
      </c>
      <c r="CZ11" s="31">
        <f>Rent_Roll!CV12</f>
        <v>0</v>
      </c>
      <c r="DA11" s="31">
        <f>Rent_Roll!CW12</f>
        <v>0</v>
      </c>
      <c r="DB11" s="31">
        <f>Rent_Roll!CX12</f>
        <v>0</v>
      </c>
      <c r="DC11" s="31">
        <f>Rent_Roll!CY12</f>
        <v>0</v>
      </c>
      <c r="DD11" s="31">
        <f>Rent_Roll!CZ12</f>
        <v>0</v>
      </c>
      <c r="DE11" s="31">
        <f>Rent_Roll!DA12</f>
        <v>0</v>
      </c>
      <c r="DF11" s="31">
        <f>Rent_Roll!DB12</f>
        <v>0</v>
      </c>
      <c r="DG11" s="31">
        <f>Rent_Roll!DC12</f>
        <v>0</v>
      </c>
      <c r="DH11" s="31">
        <f>Rent_Roll!DD12</f>
        <v>0</v>
      </c>
      <c r="DI11" s="31">
        <f>Rent_Roll!DE12</f>
        <v>0</v>
      </c>
      <c r="DJ11" s="31">
        <f>Rent_Roll!DF12</f>
        <v>0</v>
      </c>
      <c r="DK11" s="31">
        <f>Rent_Roll!DG12</f>
        <v>0</v>
      </c>
      <c r="DL11" s="31">
        <f>Rent_Roll!DH12</f>
        <v>0</v>
      </c>
      <c r="DM11" s="31">
        <f>Rent_Roll!DI12</f>
        <v>0</v>
      </c>
      <c r="DN11" s="31">
        <f>Rent_Roll!DJ12</f>
        <v>0</v>
      </c>
      <c r="DO11" s="31">
        <f>Rent_Roll!DK12</f>
        <v>0</v>
      </c>
      <c r="DP11" s="31">
        <f>Rent_Roll!DL12</f>
        <v>0</v>
      </c>
      <c r="DQ11" s="31">
        <f>Rent_Roll!DM12</f>
        <v>0</v>
      </c>
      <c r="DR11" s="31">
        <f>Rent_Roll!DN12</f>
        <v>0</v>
      </c>
      <c r="DS11" s="31">
        <f>Rent_Roll!DO12</f>
        <v>0</v>
      </c>
      <c r="DT11" s="31">
        <f>Rent_Roll!DP12</f>
        <v>0</v>
      </c>
      <c r="DU11" s="31">
        <f>Rent_Roll!DQ12</f>
        <v>0</v>
      </c>
      <c r="DV11" s="31">
        <f>Rent_Roll!DR12</f>
        <v>0</v>
      </c>
      <c r="DW11" s="31">
        <f>Rent_Roll!DS12</f>
        <v>0</v>
      </c>
      <c r="DX11" s="31">
        <f>Rent_Roll!DT12</f>
        <v>0</v>
      </c>
      <c r="DY11" s="31">
        <f>Rent_Roll!DU12</f>
        <v>0</v>
      </c>
      <c r="DZ11" s="31">
        <f>Rent_Roll!DV12</f>
        <v>0</v>
      </c>
      <c r="EA11" s="31">
        <f>Rent_Roll!DW12</f>
        <v>0</v>
      </c>
      <c r="EB11" s="31">
        <f>Rent_Roll!DX12</f>
        <v>0</v>
      </c>
      <c r="EC11" s="31">
        <f>Rent_Roll!DY12</f>
        <v>0</v>
      </c>
      <c r="ED11" s="31">
        <f>Rent_Roll!DZ12</f>
        <v>0</v>
      </c>
      <c r="EE11" s="31">
        <f>Rent_Roll!EA12</f>
        <v>0</v>
      </c>
      <c r="EF11" s="31">
        <f>Rent_Roll!EB12</f>
        <v>0</v>
      </c>
      <c r="EG11" s="31">
        <f>Rent_Roll!EC12</f>
        <v>0</v>
      </c>
      <c r="EH11" s="31">
        <f>Rent_Roll!ED12</f>
        <v>0</v>
      </c>
      <c r="EI11" s="31">
        <f>Rent_Roll!EE12</f>
        <v>0</v>
      </c>
      <c r="EJ11" s="31">
        <f>Rent_Roll!EF12</f>
        <v>0</v>
      </c>
      <c r="EK11" s="31">
        <f>Rent_Roll!EG12</f>
        <v>0</v>
      </c>
      <c r="EL11" s="31">
        <f>Rent_Roll!EH12</f>
        <v>0</v>
      </c>
      <c r="EM11" s="31">
        <f>Rent_Roll!EI12</f>
        <v>0</v>
      </c>
      <c r="EN11" s="31">
        <f>Rent_Roll!EJ12</f>
        <v>0</v>
      </c>
      <c r="EO11" s="31">
        <f>Rent_Roll!EK12</f>
        <v>0</v>
      </c>
      <c r="EP11" s="31">
        <f>Rent_Roll!EL12</f>
        <v>0</v>
      </c>
      <c r="EQ11" s="27"/>
    </row>
    <row r="12" spans="1:147" ht="15.75" customHeight="1" x14ac:dyDescent="0.2">
      <c r="B12" s="7" t="str">
        <f>Rent_Roll!C13</f>
        <v xml:space="preserve">Early Termination Fees </v>
      </c>
      <c r="Z12" s="3"/>
      <c r="AA12" s="31">
        <f>Rent_Roll!W13</f>
        <v>0</v>
      </c>
      <c r="AB12" s="31">
        <f>Rent_Roll!X13</f>
        <v>0</v>
      </c>
      <c r="AC12" s="31">
        <f>Rent_Roll!Y13</f>
        <v>0</v>
      </c>
      <c r="AD12" s="31">
        <f>Rent_Roll!Z13</f>
        <v>0</v>
      </c>
      <c r="AE12" s="31">
        <f>Rent_Roll!AA13</f>
        <v>0</v>
      </c>
      <c r="AF12" s="31">
        <f>Rent_Roll!AB13</f>
        <v>0</v>
      </c>
      <c r="AG12" s="31">
        <f>Rent_Roll!AC13</f>
        <v>0</v>
      </c>
      <c r="AH12" s="31">
        <f>Rent_Roll!AD13</f>
        <v>0</v>
      </c>
      <c r="AI12" s="31">
        <f>Rent_Roll!AE13</f>
        <v>0</v>
      </c>
      <c r="AJ12" s="31">
        <f>Rent_Roll!AF13</f>
        <v>0</v>
      </c>
      <c r="AK12" s="31">
        <f>Rent_Roll!AG13</f>
        <v>0</v>
      </c>
      <c r="AL12" s="31">
        <f>Rent_Roll!AH13</f>
        <v>0</v>
      </c>
      <c r="AM12" s="31">
        <f>Rent_Roll!AI13</f>
        <v>0</v>
      </c>
      <c r="AN12" s="31">
        <f>Rent_Roll!AJ13</f>
        <v>0</v>
      </c>
      <c r="AO12" s="31">
        <f>Rent_Roll!AK13</f>
        <v>0</v>
      </c>
      <c r="AP12" s="31">
        <f>Rent_Roll!AL13</f>
        <v>0</v>
      </c>
      <c r="AQ12" s="31">
        <f>Rent_Roll!AM13</f>
        <v>0</v>
      </c>
      <c r="AR12" s="31">
        <f>Rent_Roll!AN13</f>
        <v>0</v>
      </c>
      <c r="AS12" s="31">
        <f>Rent_Roll!AO13</f>
        <v>0</v>
      </c>
      <c r="AT12" s="31">
        <f>Rent_Roll!AP13</f>
        <v>0</v>
      </c>
      <c r="AU12" s="31">
        <f>Rent_Roll!AQ13</f>
        <v>0</v>
      </c>
      <c r="AV12" s="31">
        <f>Rent_Roll!AR13</f>
        <v>0</v>
      </c>
      <c r="AW12" s="31">
        <f>Rent_Roll!AS13</f>
        <v>0</v>
      </c>
      <c r="AX12" s="31">
        <f>Rent_Roll!AT13</f>
        <v>0</v>
      </c>
      <c r="AY12" s="31">
        <f>Rent_Roll!AU13</f>
        <v>0</v>
      </c>
      <c r="AZ12" s="31">
        <f>Rent_Roll!AV13</f>
        <v>0</v>
      </c>
      <c r="BA12" s="31">
        <f>Rent_Roll!AW13</f>
        <v>0</v>
      </c>
      <c r="BB12" s="31">
        <f>Rent_Roll!AX13</f>
        <v>0</v>
      </c>
      <c r="BC12" s="31">
        <f>Rent_Roll!AY13</f>
        <v>0</v>
      </c>
      <c r="BD12" s="31">
        <f>Rent_Roll!AZ13</f>
        <v>0</v>
      </c>
      <c r="BE12" s="31">
        <f>Rent_Roll!BA13</f>
        <v>0</v>
      </c>
      <c r="BF12" s="31">
        <f>Rent_Roll!BB13</f>
        <v>0</v>
      </c>
      <c r="BG12" s="31">
        <f>Rent_Roll!BC13</f>
        <v>0</v>
      </c>
      <c r="BH12" s="31">
        <f>Rent_Roll!BD13</f>
        <v>0</v>
      </c>
      <c r="BI12" s="31">
        <f>Rent_Roll!BE13</f>
        <v>0</v>
      </c>
      <c r="BJ12" s="31">
        <f>Rent_Roll!BF13</f>
        <v>0</v>
      </c>
      <c r="BK12" s="31">
        <f>Rent_Roll!BG13</f>
        <v>0</v>
      </c>
      <c r="BL12" s="31">
        <f>Rent_Roll!BH13</f>
        <v>0</v>
      </c>
      <c r="BM12" s="31">
        <f>Rent_Roll!BI13</f>
        <v>0</v>
      </c>
      <c r="BN12" s="31">
        <f>Rent_Roll!BJ13</f>
        <v>0</v>
      </c>
      <c r="BO12" s="31">
        <f>Rent_Roll!BK13</f>
        <v>0</v>
      </c>
      <c r="BP12" s="31">
        <f>Rent_Roll!BL13</f>
        <v>0</v>
      </c>
      <c r="BQ12" s="31">
        <f>Rent_Roll!BM13</f>
        <v>0</v>
      </c>
      <c r="BR12" s="31">
        <f>Rent_Roll!BN13</f>
        <v>0</v>
      </c>
      <c r="BS12" s="31">
        <f>Rent_Roll!BO13</f>
        <v>0</v>
      </c>
      <c r="BT12" s="31">
        <f>Rent_Roll!BP13</f>
        <v>0</v>
      </c>
      <c r="BU12" s="31">
        <f>Rent_Roll!BQ13</f>
        <v>0</v>
      </c>
      <c r="BV12" s="31">
        <f>Rent_Roll!BR13</f>
        <v>0</v>
      </c>
      <c r="BW12" s="31">
        <f>Rent_Roll!BS13</f>
        <v>0</v>
      </c>
      <c r="BX12" s="31">
        <f>Rent_Roll!BT13</f>
        <v>0</v>
      </c>
      <c r="BY12" s="31">
        <f>Rent_Roll!BU13</f>
        <v>0</v>
      </c>
      <c r="BZ12" s="31">
        <f>Rent_Roll!BV13</f>
        <v>0</v>
      </c>
      <c r="CA12" s="31">
        <f>Rent_Roll!BW13</f>
        <v>0</v>
      </c>
      <c r="CB12" s="31">
        <f>Rent_Roll!BX13</f>
        <v>0</v>
      </c>
      <c r="CC12" s="31">
        <f>Rent_Roll!BY13</f>
        <v>0</v>
      </c>
      <c r="CD12" s="31">
        <f>Rent_Roll!BZ13</f>
        <v>0</v>
      </c>
      <c r="CE12" s="31">
        <f>Rent_Roll!CA13</f>
        <v>0</v>
      </c>
      <c r="CF12" s="31">
        <f>Rent_Roll!CB13</f>
        <v>0</v>
      </c>
      <c r="CG12" s="31">
        <f>Rent_Roll!CC13</f>
        <v>0</v>
      </c>
      <c r="CH12" s="31">
        <f>Rent_Roll!CD13</f>
        <v>0</v>
      </c>
      <c r="CI12" s="31">
        <f>Rent_Roll!CE13</f>
        <v>0</v>
      </c>
      <c r="CJ12" s="31">
        <f>Rent_Roll!CF13</f>
        <v>0</v>
      </c>
      <c r="CK12" s="31">
        <f>Rent_Roll!CG13</f>
        <v>0</v>
      </c>
      <c r="CL12" s="31">
        <f>Rent_Roll!CH13</f>
        <v>0</v>
      </c>
      <c r="CM12" s="31">
        <f>Rent_Roll!CI13</f>
        <v>0</v>
      </c>
      <c r="CN12" s="31">
        <f>Rent_Roll!CJ13</f>
        <v>0</v>
      </c>
      <c r="CO12" s="31">
        <f>Rent_Roll!CK13</f>
        <v>0</v>
      </c>
      <c r="CP12" s="31">
        <f>Rent_Roll!CL13</f>
        <v>0</v>
      </c>
      <c r="CQ12" s="31">
        <f>Rent_Roll!CM13</f>
        <v>0</v>
      </c>
      <c r="CR12" s="31">
        <f>Rent_Roll!CN13</f>
        <v>0</v>
      </c>
      <c r="CS12" s="31">
        <f>Rent_Roll!CO13</f>
        <v>0</v>
      </c>
      <c r="CT12" s="31">
        <f>Rent_Roll!CP13</f>
        <v>0</v>
      </c>
      <c r="CU12" s="31">
        <f>Rent_Roll!CQ13</f>
        <v>0</v>
      </c>
      <c r="CV12" s="31">
        <f>Rent_Roll!CR13</f>
        <v>0</v>
      </c>
      <c r="CW12" s="31">
        <f>Rent_Roll!CS13</f>
        <v>0</v>
      </c>
      <c r="CX12" s="31">
        <f>Rent_Roll!CT13</f>
        <v>0</v>
      </c>
      <c r="CY12" s="31">
        <f>Rent_Roll!CU13</f>
        <v>0</v>
      </c>
      <c r="CZ12" s="31">
        <f>Rent_Roll!CV13</f>
        <v>0</v>
      </c>
      <c r="DA12" s="31">
        <f>Rent_Roll!CW13</f>
        <v>0</v>
      </c>
      <c r="DB12" s="31">
        <f>Rent_Roll!CX13</f>
        <v>0</v>
      </c>
      <c r="DC12" s="31">
        <f>Rent_Roll!CY13</f>
        <v>0</v>
      </c>
      <c r="DD12" s="31">
        <f>Rent_Roll!CZ13</f>
        <v>0</v>
      </c>
      <c r="DE12" s="31">
        <f>Rent_Roll!DA13</f>
        <v>0</v>
      </c>
      <c r="DF12" s="31">
        <f>Rent_Roll!DB13</f>
        <v>0</v>
      </c>
      <c r="DG12" s="31">
        <f>Rent_Roll!DC13</f>
        <v>0</v>
      </c>
      <c r="DH12" s="31">
        <f>Rent_Roll!DD13</f>
        <v>0</v>
      </c>
      <c r="DI12" s="31">
        <f>Rent_Roll!DE13</f>
        <v>0</v>
      </c>
      <c r="DJ12" s="31">
        <f>Rent_Roll!DF13</f>
        <v>0</v>
      </c>
      <c r="DK12" s="31">
        <f>Rent_Roll!DG13</f>
        <v>0</v>
      </c>
      <c r="DL12" s="31">
        <f>Rent_Roll!DH13</f>
        <v>0</v>
      </c>
      <c r="DM12" s="31">
        <f>Rent_Roll!DI13</f>
        <v>0</v>
      </c>
      <c r="DN12" s="31">
        <f>Rent_Roll!DJ13</f>
        <v>0</v>
      </c>
      <c r="DO12" s="31">
        <f>Rent_Roll!DK13</f>
        <v>0</v>
      </c>
      <c r="DP12" s="31">
        <f>Rent_Roll!DL13</f>
        <v>0</v>
      </c>
      <c r="DQ12" s="31">
        <f>Rent_Roll!DM13</f>
        <v>0</v>
      </c>
      <c r="DR12" s="31">
        <f>Rent_Roll!DN13</f>
        <v>0</v>
      </c>
      <c r="DS12" s="31">
        <f>Rent_Roll!DO13</f>
        <v>0</v>
      </c>
      <c r="DT12" s="31">
        <f>Rent_Roll!DP13</f>
        <v>0</v>
      </c>
      <c r="DU12" s="31">
        <f>Rent_Roll!DQ13</f>
        <v>0</v>
      </c>
      <c r="DV12" s="31">
        <f>Rent_Roll!DR13</f>
        <v>0</v>
      </c>
      <c r="DW12" s="31">
        <f>Rent_Roll!DS13</f>
        <v>0</v>
      </c>
      <c r="DX12" s="31">
        <f>Rent_Roll!DT13</f>
        <v>0</v>
      </c>
      <c r="DY12" s="31">
        <f>Rent_Roll!DU13</f>
        <v>0</v>
      </c>
      <c r="DZ12" s="31">
        <f>Rent_Roll!DV13</f>
        <v>0</v>
      </c>
      <c r="EA12" s="31">
        <f>Rent_Roll!DW13</f>
        <v>0</v>
      </c>
      <c r="EB12" s="31">
        <f>Rent_Roll!DX13</f>
        <v>0</v>
      </c>
      <c r="EC12" s="31">
        <f>Rent_Roll!DY13</f>
        <v>0</v>
      </c>
      <c r="ED12" s="31">
        <f>Rent_Roll!DZ13</f>
        <v>0</v>
      </c>
      <c r="EE12" s="31">
        <f>Rent_Roll!EA13</f>
        <v>0</v>
      </c>
      <c r="EF12" s="31">
        <f>Rent_Roll!EB13</f>
        <v>0</v>
      </c>
      <c r="EG12" s="31">
        <f>Rent_Roll!EC13</f>
        <v>0</v>
      </c>
      <c r="EH12" s="31">
        <f>Rent_Roll!ED13</f>
        <v>0</v>
      </c>
      <c r="EI12" s="31">
        <f>Rent_Roll!EE13</f>
        <v>0</v>
      </c>
      <c r="EJ12" s="31">
        <f>Rent_Roll!EF13</f>
        <v>0</v>
      </c>
      <c r="EK12" s="31">
        <f>Rent_Roll!EG13</f>
        <v>0</v>
      </c>
      <c r="EL12" s="31">
        <f>Rent_Roll!EH13</f>
        <v>0</v>
      </c>
      <c r="EM12" s="31">
        <f>Rent_Roll!EI13</f>
        <v>0</v>
      </c>
      <c r="EN12" s="31">
        <f>Rent_Roll!EJ13</f>
        <v>0</v>
      </c>
      <c r="EO12" s="31">
        <f>Rent_Roll!EK13</f>
        <v>0</v>
      </c>
      <c r="EP12" s="31">
        <f>Rent_Roll!EL13</f>
        <v>0</v>
      </c>
      <c r="EQ12" s="27"/>
    </row>
    <row r="13" spans="1:147" ht="15.75" customHeight="1" x14ac:dyDescent="0.2">
      <c r="B13" s="7" t="str">
        <f>Rent_Roll!C14</f>
        <v xml:space="preserve">Application Fees </v>
      </c>
      <c r="Z13" s="3"/>
      <c r="AA13" s="31">
        <f>Rent_Roll!W14</f>
        <v>0</v>
      </c>
      <c r="AB13" s="31">
        <f>Rent_Roll!X14</f>
        <v>0</v>
      </c>
      <c r="AC13" s="31">
        <f>Rent_Roll!Y14</f>
        <v>0</v>
      </c>
      <c r="AD13" s="31">
        <f>Rent_Roll!Z14</f>
        <v>0</v>
      </c>
      <c r="AE13" s="31">
        <f>Rent_Roll!AA14</f>
        <v>0</v>
      </c>
      <c r="AF13" s="31">
        <f>Rent_Roll!AB14</f>
        <v>0</v>
      </c>
      <c r="AG13" s="31">
        <f>Rent_Roll!AC14</f>
        <v>0</v>
      </c>
      <c r="AH13" s="31">
        <f>Rent_Roll!AD14</f>
        <v>0</v>
      </c>
      <c r="AI13" s="31">
        <f>Rent_Roll!AE14</f>
        <v>0</v>
      </c>
      <c r="AJ13" s="31">
        <f>Rent_Roll!AF14</f>
        <v>0</v>
      </c>
      <c r="AK13" s="31">
        <f>Rent_Roll!AG14</f>
        <v>0</v>
      </c>
      <c r="AL13" s="31">
        <f>Rent_Roll!AH14</f>
        <v>0</v>
      </c>
      <c r="AM13" s="31">
        <f>Rent_Roll!AI14</f>
        <v>0</v>
      </c>
      <c r="AN13" s="31">
        <f>Rent_Roll!AJ14</f>
        <v>0</v>
      </c>
      <c r="AO13" s="31">
        <f>Rent_Roll!AK14</f>
        <v>0</v>
      </c>
      <c r="AP13" s="31">
        <f>Rent_Roll!AL14</f>
        <v>0</v>
      </c>
      <c r="AQ13" s="31">
        <f>Rent_Roll!AM14</f>
        <v>0</v>
      </c>
      <c r="AR13" s="31">
        <f>Rent_Roll!AN14</f>
        <v>0</v>
      </c>
      <c r="AS13" s="31">
        <f>Rent_Roll!AO14</f>
        <v>0</v>
      </c>
      <c r="AT13" s="31">
        <f>Rent_Roll!AP14</f>
        <v>0</v>
      </c>
      <c r="AU13" s="31">
        <f>Rent_Roll!AQ14</f>
        <v>0</v>
      </c>
      <c r="AV13" s="31">
        <f>Rent_Roll!AR14</f>
        <v>0</v>
      </c>
      <c r="AW13" s="31">
        <f>Rent_Roll!AS14</f>
        <v>0</v>
      </c>
      <c r="AX13" s="31">
        <f>Rent_Roll!AT14</f>
        <v>0</v>
      </c>
      <c r="AY13" s="31">
        <f>Rent_Roll!AU14</f>
        <v>0</v>
      </c>
      <c r="AZ13" s="31">
        <f>Rent_Roll!AV14</f>
        <v>0</v>
      </c>
      <c r="BA13" s="31">
        <f>Rent_Roll!AW14</f>
        <v>0</v>
      </c>
      <c r="BB13" s="31">
        <f>Rent_Roll!AX14</f>
        <v>0</v>
      </c>
      <c r="BC13" s="31">
        <f>Rent_Roll!AY14</f>
        <v>0</v>
      </c>
      <c r="BD13" s="31">
        <f>Rent_Roll!AZ14</f>
        <v>0</v>
      </c>
      <c r="BE13" s="31">
        <f>Rent_Roll!BA14</f>
        <v>0</v>
      </c>
      <c r="BF13" s="31">
        <f>Rent_Roll!BB14</f>
        <v>0</v>
      </c>
      <c r="BG13" s="31">
        <f>Rent_Roll!BC14</f>
        <v>0</v>
      </c>
      <c r="BH13" s="31">
        <f>Rent_Roll!BD14</f>
        <v>0</v>
      </c>
      <c r="BI13" s="31">
        <f>Rent_Roll!BE14</f>
        <v>0</v>
      </c>
      <c r="BJ13" s="31">
        <f>Rent_Roll!BF14</f>
        <v>0</v>
      </c>
      <c r="BK13" s="31">
        <f>Rent_Roll!BG14</f>
        <v>0</v>
      </c>
      <c r="BL13" s="31">
        <f>Rent_Roll!BH14</f>
        <v>0</v>
      </c>
      <c r="BM13" s="31">
        <f>Rent_Roll!BI14</f>
        <v>0</v>
      </c>
      <c r="BN13" s="31">
        <f>Rent_Roll!BJ14</f>
        <v>0</v>
      </c>
      <c r="BO13" s="31">
        <f>Rent_Roll!BK14</f>
        <v>0</v>
      </c>
      <c r="BP13" s="31">
        <f>Rent_Roll!BL14</f>
        <v>0</v>
      </c>
      <c r="BQ13" s="31">
        <f>Rent_Roll!BM14</f>
        <v>0</v>
      </c>
      <c r="BR13" s="31">
        <f>Rent_Roll!BN14</f>
        <v>0</v>
      </c>
      <c r="BS13" s="31">
        <f>Rent_Roll!BO14</f>
        <v>0</v>
      </c>
      <c r="BT13" s="31">
        <f>Rent_Roll!BP14</f>
        <v>0</v>
      </c>
      <c r="BU13" s="31">
        <f>Rent_Roll!BQ14</f>
        <v>0</v>
      </c>
      <c r="BV13" s="31">
        <f>Rent_Roll!BR14</f>
        <v>0</v>
      </c>
      <c r="BW13" s="31">
        <f>Rent_Roll!BS14</f>
        <v>0</v>
      </c>
      <c r="BX13" s="31">
        <f>Rent_Roll!BT14</f>
        <v>0</v>
      </c>
      <c r="BY13" s="31">
        <f>Rent_Roll!BU14</f>
        <v>0</v>
      </c>
      <c r="BZ13" s="31">
        <f>Rent_Roll!BV14</f>
        <v>0</v>
      </c>
      <c r="CA13" s="31">
        <f>Rent_Roll!BW14</f>
        <v>0</v>
      </c>
      <c r="CB13" s="31">
        <f>Rent_Roll!BX14</f>
        <v>0</v>
      </c>
      <c r="CC13" s="31">
        <f>Rent_Roll!BY14</f>
        <v>0</v>
      </c>
      <c r="CD13" s="31">
        <f>Rent_Roll!BZ14</f>
        <v>0</v>
      </c>
      <c r="CE13" s="31">
        <f>Rent_Roll!CA14</f>
        <v>0</v>
      </c>
      <c r="CF13" s="31">
        <f>Rent_Roll!CB14</f>
        <v>0</v>
      </c>
      <c r="CG13" s="31">
        <f>Rent_Roll!CC14</f>
        <v>0</v>
      </c>
      <c r="CH13" s="31">
        <f>Rent_Roll!CD14</f>
        <v>0</v>
      </c>
      <c r="CI13" s="31">
        <f>Rent_Roll!CE14</f>
        <v>0</v>
      </c>
      <c r="CJ13" s="31">
        <f>Rent_Roll!CF14</f>
        <v>0</v>
      </c>
      <c r="CK13" s="31">
        <f>Rent_Roll!CG14</f>
        <v>0</v>
      </c>
      <c r="CL13" s="31">
        <f>Rent_Roll!CH14</f>
        <v>0</v>
      </c>
      <c r="CM13" s="31">
        <f>Rent_Roll!CI14</f>
        <v>0</v>
      </c>
      <c r="CN13" s="31">
        <f>Rent_Roll!CJ14</f>
        <v>0</v>
      </c>
      <c r="CO13" s="31">
        <f>Rent_Roll!CK14</f>
        <v>0</v>
      </c>
      <c r="CP13" s="31">
        <f>Rent_Roll!CL14</f>
        <v>0</v>
      </c>
      <c r="CQ13" s="31">
        <f>Rent_Roll!CM14</f>
        <v>0</v>
      </c>
      <c r="CR13" s="31">
        <f>Rent_Roll!CN14</f>
        <v>0</v>
      </c>
      <c r="CS13" s="31">
        <f>Rent_Roll!CO14</f>
        <v>0</v>
      </c>
      <c r="CT13" s="31">
        <f>Rent_Roll!CP14</f>
        <v>0</v>
      </c>
      <c r="CU13" s="31">
        <f>Rent_Roll!CQ14</f>
        <v>0</v>
      </c>
      <c r="CV13" s="31">
        <f>Rent_Roll!CR14</f>
        <v>0</v>
      </c>
      <c r="CW13" s="31">
        <f>Rent_Roll!CS14</f>
        <v>0</v>
      </c>
      <c r="CX13" s="31">
        <f>Rent_Roll!CT14</f>
        <v>0</v>
      </c>
      <c r="CY13" s="31">
        <f>Rent_Roll!CU14</f>
        <v>0</v>
      </c>
      <c r="CZ13" s="31">
        <f>Rent_Roll!CV14</f>
        <v>0</v>
      </c>
      <c r="DA13" s="31">
        <f>Rent_Roll!CW14</f>
        <v>0</v>
      </c>
      <c r="DB13" s="31">
        <f>Rent_Roll!CX14</f>
        <v>0</v>
      </c>
      <c r="DC13" s="31">
        <f>Rent_Roll!CY14</f>
        <v>0</v>
      </c>
      <c r="DD13" s="31">
        <f>Rent_Roll!CZ14</f>
        <v>0</v>
      </c>
      <c r="DE13" s="31">
        <f>Rent_Roll!DA14</f>
        <v>0</v>
      </c>
      <c r="DF13" s="31">
        <f>Rent_Roll!DB14</f>
        <v>0</v>
      </c>
      <c r="DG13" s="31">
        <f>Rent_Roll!DC14</f>
        <v>0</v>
      </c>
      <c r="DH13" s="31">
        <f>Rent_Roll!DD14</f>
        <v>0</v>
      </c>
      <c r="DI13" s="31">
        <f>Rent_Roll!DE14</f>
        <v>0</v>
      </c>
      <c r="DJ13" s="31">
        <f>Rent_Roll!DF14</f>
        <v>0</v>
      </c>
      <c r="DK13" s="31">
        <f>Rent_Roll!DG14</f>
        <v>0</v>
      </c>
      <c r="DL13" s="31">
        <f>Rent_Roll!DH14</f>
        <v>0</v>
      </c>
      <c r="DM13" s="31">
        <f>Rent_Roll!DI14</f>
        <v>0</v>
      </c>
      <c r="DN13" s="31">
        <f>Rent_Roll!DJ14</f>
        <v>0</v>
      </c>
      <c r="DO13" s="31">
        <f>Rent_Roll!DK14</f>
        <v>0</v>
      </c>
      <c r="DP13" s="31">
        <f>Rent_Roll!DL14</f>
        <v>0</v>
      </c>
      <c r="DQ13" s="31">
        <f>Rent_Roll!DM14</f>
        <v>0</v>
      </c>
      <c r="DR13" s="31">
        <f>Rent_Roll!DN14</f>
        <v>0</v>
      </c>
      <c r="DS13" s="31">
        <f>Rent_Roll!DO14</f>
        <v>0</v>
      </c>
      <c r="DT13" s="31">
        <f>Rent_Roll!DP14</f>
        <v>0</v>
      </c>
      <c r="DU13" s="31">
        <f>Rent_Roll!DQ14</f>
        <v>0</v>
      </c>
      <c r="DV13" s="31">
        <f>Rent_Roll!DR14</f>
        <v>0</v>
      </c>
      <c r="DW13" s="31">
        <f>Rent_Roll!DS14</f>
        <v>0</v>
      </c>
      <c r="DX13" s="31">
        <f>Rent_Roll!DT14</f>
        <v>0</v>
      </c>
      <c r="DY13" s="31">
        <f>Rent_Roll!DU14</f>
        <v>0</v>
      </c>
      <c r="DZ13" s="31">
        <f>Rent_Roll!DV14</f>
        <v>0</v>
      </c>
      <c r="EA13" s="31">
        <f>Rent_Roll!DW14</f>
        <v>0</v>
      </c>
      <c r="EB13" s="31">
        <f>Rent_Roll!DX14</f>
        <v>0</v>
      </c>
      <c r="EC13" s="31">
        <f>Rent_Roll!DY14</f>
        <v>0</v>
      </c>
      <c r="ED13" s="31">
        <f>Rent_Roll!DZ14</f>
        <v>0</v>
      </c>
      <c r="EE13" s="31">
        <f>Rent_Roll!EA14</f>
        <v>0</v>
      </c>
      <c r="EF13" s="31">
        <f>Rent_Roll!EB14</f>
        <v>0</v>
      </c>
      <c r="EG13" s="31">
        <f>Rent_Roll!EC14</f>
        <v>0</v>
      </c>
      <c r="EH13" s="31">
        <f>Rent_Roll!ED14</f>
        <v>0</v>
      </c>
      <c r="EI13" s="31">
        <f>Rent_Roll!EE14</f>
        <v>0</v>
      </c>
      <c r="EJ13" s="31">
        <f>Rent_Roll!EF14</f>
        <v>0</v>
      </c>
      <c r="EK13" s="31">
        <f>Rent_Roll!EG14</f>
        <v>0</v>
      </c>
      <c r="EL13" s="31">
        <f>Rent_Roll!EH14</f>
        <v>0</v>
      </c>
      <c r="EM13" s="31">
        <f>Rent_Roll!EI14</f>
        <v>0</v>
      </c>
      <c r="EN13" s="31">
        <f>Rent_Roll!EJ14</f>
        <v>0</v>
      </c>
      <c r="EO13" s="31">
        <f>Rent_Roll!EK14</f>
        <v>0</v>
      </c>
      <c r="EP13" s="31">
        <f>Rent_Roll!EL14</f>
        <v>0</v>
      </c>
      <c r="EQ13" s="27"/>
    </row>
    <row r="14" spans="1:147" ht="15.75" customHeight="1" x14ac:dyDescent="0.2">
      <c r="B14" s="7" t="str">
        <f>Rent_Roll!C15</f>
        <v xml:space="preserve">Tenant Insurance </v>
      </c>
      <c r="Z14" s="3"/>
      <c r="AA14" s="31">
        <f>Rent_Roll!W15</f>
        <v>0</v>
      </c>
      <c r="AB14" s="31">
        <f>Rent_Roll!X15</f>
        <v>0</v>
      </c>
      <c r="AC14" s="31">
        <f>Rent_Roll!Y15</f>
        <v>0</v>
      </c>
      <c r="AD14" s="31">
        <f>Rent_Roll!Z15</f>
        <v>0</v>
      </c>
      <c r="AE14" s="31">
        <f>Rent_Roll!AA15</f>
        <v>0</v>
      </c>
      <c r="AF14" s="31">
        <f>Rent_Roll!AB15</f>
        <v>0</v>
      </c>
      <c r="AG14" s="31">
        <f>Rent_Roll!AC15</f>
        <v>0</v>
      </c>
      <c r="AH14" s="31">
        <f>Rent_Roll!AD15</f>
        <v>0</v>
      </c>
      <c r="AI14" s="31">
        <f>Rent_Roll!AE15</f>
        <v>0</v>
      </c>
      <c r="AJ14" s="31">
        <f>Rent_Roll!AF15</f>
        <v>0</v>
      </c>
      <c r="AK14" s="31">
        <f>Rent_Roll!AG15</f>
        <v>0</v>
      </c>
      <c r="AL14" s="31">
        <f>Rent_Roll!AH15</f>
        <v>0</v>
      </c>
      <c r="AM14" s="31">
        <f>Rent_Roll!AI15</f>
        <v>0</v>
      </c>
      <c r="AN14" s="31">
        <f>Rent_Roll!AJ15</f>
        <v>0</v>
      </c>
      <c r="AO14" s="31">
        <f>Rent_Roll!AK15</f>
        <v>0</v>
      </c>
      <c r="AP14" s="31">
        <f>Rent_Roll!AL15</f>
        <v>0</v>
      </c>
      <c r="AQ14" s="31">
        <f>Rent_Roll!AM15</f>
        <v>0</v>
      </c>
      <c r="AR14" s="31">
        <f>Rent_Roll!AN15</f>
        <v>0</v>
      </c>
      <c r="AS14" s="31">
        <f>Rent_Roll!AO15</f>
        <v>0</v>
      </c>
      <c r="AT14" s="31">
        <f>Rent_Roll!AP15</f>
        <v>0</v>
      </c>
      <c r="AU14" s="31">
        <f>Rent_Roll!AQ15</f>
        <v>0</v>
      </c>
      <c r="AV14" s="31">
        <f>Rent_Roll!AR15</f>
        <v>0</v>
      </c>
      <c r="AW14" s="31">
        <f>Rent_Roll!AS15</f>
        <v>0</v>
      </c>
      <c r="AX14" s="31">
        <f>Rent_Roll!AT15</f>
        <v>0</v>
      </c>
      <c r="AY14" s="31">
        <f>Rent_Roll!AU15</f>
        <v>0</v>
      </c>
      <c r="AZ14" s="31">
        <f>Rent_Roll!AV15</f>
        <v>0</v>
      </c>
      <c r="BA14" s="31">
        <f>Rent_Roll!AW15</f>
        <v>0</v>
      </c>
      <c r="BB14" s="31">
        <f>Rent_Roll!AX15</f>
        <v>0</v>
      </c>
      <c r="BC14" s="31">
        <f>Rent_Roll!AY15</f>
        <v>0</v>
      </c>
      <c r="BD14" s="31">
        <f>Rent_Roll!AZ15</f>
        <v>0</v>
      </c>
      <c r="BE14" s="31">
        <f>Rent_Roll!BA15</f>
        <v>0</v>
      </c>
      <c r="BF14" s="31">
        <f>Rent_Roll!BB15</f>
        <v>0</v>
      </c>
      <c r="BG14" s="31">
        <f>Rent_Roll!BC15</f>
        <v>0</v>
      </c>
      <c r="BH14" s="31">
        <f>Rent_Roll!BD15</f>
        <v>0</v>
      </c>
      <c r="BI14" s="31">
        <f>Rent_Roll!BE15</f>
        <v>0</v>
      </c>
      <c r="BJ14" s="31">
        <f>Rent_Roll!BF15</f>
        <v>0</v>
      </c>
      <c r="BK14" s="31">
        <f>Rent_Roll!BG15</f>
        <v>0</v>
      </c>
      <c r="BL14" s="31">
        <f>Rent_Roll!BH15</f>
        <v>0</v>
      </c>
      <c r="BM14" s="31">
        <f>Rent_Roll!BI15</f>
        <v>0</v>
      </c>
      <c r="BN14" s="31">
        <f>Rent_Roll!BJ15</f>
        <v>0</v>
      </c>
      <c r="BO14" s="31">
        <f>Rent_Roll!BK15</f>
        <v>0</v>
      </c>
      <c r="BP14" s="31">
        <f>Rent_Roll!BL15</f>
        <v>0</v>
      </c>
      <c r="BQ14" s="31">
        <f>Rent_Roll!BM15</f>
        <v>0</v>
      </c>
      <c r="BR14" s="31">
        <f>Rent_Roll!BN15</f>
        <v>0</v>
      </c>
      <c r="BS14" s="31">
        <f>Rent_Roll!BO15</f>
        <v>0</v>
      </c>
      <c r="BT14" s="31">
        <f>Rent_Roll!BP15</f>
        <v>0</v>
      </c>
      <c r="BU14" s="31">
        <f>Rent_Roll!BQ15</f>
        <v>0</v>
      </c>
      <c r="BV14" s="31">
        <f>Rent_Roll!BR15</f>
        <v>0</v>
      </c>
      <c r="BW14" s="31">
        <f>Rent_Roll!BS15</f>
        <v>0</v>
      </c>
      <c r="BX14" s="31">
        <f>Rent_Roll!BT15</f>
        <v>0</v>
      </c>
      <c r="BY14" s="31">
        <f>Rent_Roll!BU15</f>
        <v>0</v>
      </c>
      <c r="BZ14" s="31">
        <f>Rent_Roll!BV15</f>
        <v>0</v>
      </c>
      <c r="CA14" s="31">
        <f>Rent_Roll!BW15</f>
        <v>0</v>
      </c>
      <c r="CB14" s="31">
        <f>Rent_Roll!BX15</f>
        <v>0</v>
      </c>
      <c r="CC14" s="31">
        <f>Rent_Roll!BY15</f>
        <v>0</v>
      </c>
      <c r="CD14" s="31">
        <f>Rent_Roll!BZ15</f>
        <v>0</v>
      </c>
      <c r="CE14" s="31">
        <f>Rent_Roll!CA15</f>
        <v>0</v>
      </c>
      <c r="CF14" s="31">
        <f>Rent_Roll!CB15</f>
        <v>0</v>
      </c>
      <c r="CG14" s="31">
        <f>Rent_Roll!CC15</f>
        <v>0</v>
      </c>
      <c r="CH14" s="31">
        <f>Rent_Roll!CD15</f>
        <v>0</v>
      </c>
      <c r="CI14" s="31">
        <f>Rent_Roll!CE15</f>
        <v>0</v>
      </c>
      <c r="CJ14" s="31">
        <f>Rent_Roll!CF15</f>
        <v>0</v>
      </c>
      <c r="CK14" s="31">
        <f>Rent_Roll!CG15</f>
        <v>0</v>
      </c>
      <c r="CL14" s="31">
        <f>Rent_Roll!CH15</f>
        <v>0</v>
      </c>
      <c r="CM14" s="31">
        <f>Rent_Roll!CI15</f>
        <v>0</v>
      </c>
      <c r="CN14" s="31">
        <f>Rent_Roll!CJ15</f>
        <v>0</v>
      </c>
      <c r="CO14" s="31">
        <f>Rent_Roll!CK15</f>
        <v>0</v>
      </c>
      <c r="CP14" s="31">
        <f>Rent_Roll!CL15</f>
        <v>0</v>
      </c>
      <c r="CQ14" s="31">
        <f>Rent_Roll!CM15</f>
        <v>0</v>
      </c>
      <c r="CR14" s="31">
        <f>Rent_Roll!CN15</f>
        <v>0</v>
      </c>
      <c r="CS14" s="31">
        <f>Rent_Roll!CO15</f>
        <v>0</v>
      </c>
      <c r="CT14" s="31">
        <f>Rent_Roll!CP15</f>
        <v>0</v>
      </c>
      <c r="CU14" s="31">
        <f>Rent_Roll!CQ15</f>
        <v>0</v>
      </c>
      <c r="CV14" s="31">
        <f>Rent_Roll!CR15</f>
        <v>0</v>
      </c>
      <c r="CW14" s="31">
        <f>Rent_Roll!CS15</f>
        <v>0</v>
      </c>
      <c r="CX14" s="31">
        <f>Rent_Roll!CT15</f>
        <v>0</v>
      </c>
      <c r="CY14" s="31">
        <f>Rent_Roll!CU15</f>
        <v>0</v>
      </c>
      <c r="CZ14" s="31">
        <f>Rent_Roll!CV15</f>
        <v>0</v>
      </c>
      <c r="DA14" s="31">
        <f>Rent_Roll!CW15</f>
        <v>0</v>
      </c>
      <c r="DB14" s="31">
        <f>Rent_Roll!CX15</f>
        <v>0</v>
      </c>
      <c r="DC14" s="31">
        <f>Rent_Roll!CY15</f>
        <v>0</v>
      </c>
      <c r="DD14" s="31">
        <f>Rent_Roll!CZ15</f>
        <v>0</v>
      </c>
      <c r="DE14" s="31">
        <f>Rent_Roll!DA15</f>
        <v>0</v>
      </c>
      <c r="DF14" s="31">
        <f>Rent_Roll!DB15</f>
        <v>0</v>
      </c>
      <c r="DG14" s="31">
        <f>Rent_Roll!DC15</f>
        <v>0</v>
      </c>
      <c r="DH14" s="31">
        <f>Rent_Roll!DD15</f>
        <v>0</v>
      </c>
      <c r="DI14" s="31">
        <f>Rent_Roll!DE15</f>
        <v>0</v>
      </c>
      <c r="DJ14" s="31">
        <f>Rent_Roll!DF15</f>
        <v>0</v>
      </c>
      <c r="DK14" s="31">
        <f>Rent_Roll!DG15</f>
        <v>0</v>
      </c>
      <c r="DL14" s="31">
        <f>Rent_Roll!DH15</f>
        <v>0</v>
      </c>
      <c r="DM14" s="31">
        <f>Rent_Roll!DI15</f>
        <v>0</v>
      </c>
      <c r="DN14" s="31">
        <f>Rent_Roll!DJ15</f>
        <v>0</v>
      </c>
      <c r="DO14" s="31">
        <f>Rent_Roll!DK15</f>
        <v>0</v>
      </c>
      <c r="DP14" s="31">
        <f>Rent_Roll!DL15</f>
        <v>0</v>
      </c>
      <c r="DQ14" s="31">
        <f>Rent_Roll!DM15</f>
        <v>0</v>
      </c>
      <c r="DR14" s="31">
        <f>Rent_Roll!DN15</f>
        <v>0</v>
      </c>
      <c r="DS14" s="31">
        <f>Rent_Roll!DO15</f>
        <v>0</v>
      </c>
      <c r="DT14" s="31">
        <f>Rent_Roll!DP15</f>
        <v>0</v>
      </c>
      <c r="DU14" s="31">
        <f>Rent_Roll!DQ15</f>
        <v>0</v>
      </c>
      <c r="DV14" s="31">
        <f>Rent_Roll!DR15</f>
        <v>0</v>
      </c>
      <c r="DW14" s="31">
        <f>Rent_Roll!DS15</f>
        <v>0</v>
      </c>
      <c r="DX14" s="31">
        <f>Rent_Roll!DT15</f>
        <v>0</v>
      </c>
      <c r="DY14" s="31">
        <f>Rent_Roll!DU15</f>
        <v>0</v>
      </c>
      <c r="DZ14" s="31">
        <f>Rent_Roll!DV15</f>
        <v>0</v>
      </c>
      <c r="EA14" s="31">
        <f>Rent_Roll!DW15</f>
        <v>0</v>
      </c>
      <c r="EB14" s="31">
        <f>Rent_Roll!DX15</f>
        <v>0</v>
      </c>
      <c r="EC14" s="31">
        <f>Rent_Roll!DY15</f>
        <v>0</v>
      </c>
      <c r="ED14" s="31">
        <f>Rent_Roll!DZ15</f>
        <v>0</v>
      </c>
      <c r="EE14" s="31">
        <f>Rent_Roll!EA15</f>
        <v>0</v>
      </c>
      <c r="EF14" s="31">
        <f>Rent_Roll!EB15</f>
        <v>0</v>
      </c>
      <c r="EG14" s="31">
        <f>Rent_Roll!EC15</f>
        <v>0</v>
      </c>
      <c r="EH14" s="31">
        <f>Rent_Roll!ED15</f>
        <v>0</v>
      </c>
      <c r="EI14" s="31">
        <f>Rent_Roll!EE15</f>
        <v>0</v>
      </c>
      <c r="EJ14" s="31">
        <f>Rent_Roll!EF15</f>
        <v>0</v>
      </c>
      <c r="EK14" s="31">
        <f>Rent_Roll!EG15</f>
        <v>0</v>
      </c>
      <c r="EL14" s="31">
        <f>Rent_Roll!EH15</f>
        <v>0</v>
      </c>
      <c r="EM14" s="31">
        <f>Rent_Roll!EI15</f>
        <v>0</v>
      </c>
      <c r="EN14" s="31">
        <f>Rent_Roll!EJ15</f>
        <v>0</v>
      </c>
      <c r="EO14" s="31">
        <f>Rent_Roll!EK15</f>
        <v>0</v>
      </c>
      <c r="EP14" s="31">
        <f>Rent_Roll!EL15</f>
        <v>0</v>
      </c>
      <c r="EQ14" s="27"/>
    </row>
    <row r="15" spans="1:147" ht="15.75" customHeight="1" x14ac:dyDescent="0.2">
      <c r="B15" s="7" t="str">
        <f>Rent_Roll!C16</f>
        <v xml:space="preserve">Utility Billback </v>
      </c>
      <c r="Z15" s="3"/>
      <c r="AA15" s="31">
        <f>Rent_Roll!W16</f>
        <v>0</v>
      </c>
      <c r="AB15" s="31">
        <f>Rent_Roll!X16</f>
        <v>0</v>
      </c>
      <c r="AC15" s="31">
        <f>Rent_Roll!Y16</f>
        <v>0</v>
      </c>
      <c r="AD15" s="31">
        <f>Rent_Roll!Z16</f>
        <v>0</v>
      </c>
      <c r="AE15" s="31">
        <f>Rent_Roll!AA16</f>
        <v>0</v>
      </c>
      <c r="AF15" s="31">
        <f>Rent_Roll!AB16</f>
        <v>0</v>
      </c>
      <c r="AG15" s="31">
        <f>Rent_Roll!AC16</f>
        <v>0</v>
      </c>
      <c r="AH15" s="31">
        <f>Rent_Roll!AD16</f>
        <v>0</v>
      </c>
      <c r="AI15" s="31">
        <f>Rent_Roll!AE16</f>
        <v>0</v>
      </c>
      <c r="AJ15" s="31">
        <f>Rent_Roll!AF16</f>
        <v>0</v>
      </c>
      <c r="AK15" s="31">
        <f>Rent_Roll!AG16</f>
        <v>0</v>
      </c>
      <c r="AL15" s="31">
        <f>Rent_Roll!AH16</f>
        <v>0</v>
      </c>
      <c r="AM15" s="31">
        <f>Rent_Roll!AI16</f>
        <v>0</v>
      </c>
      <c r="AN15" s="31">
        <f>Rent_Roll!AJ16</f>
        <v>0</v>
      </c>
      <c r="AO15" s="31">
        <f>Rent_Roll!AK16</f>
        <v>0</v>
      </c>
      <c r="AP15" s="31">
        <f>Rent_Roll!AL16</f>
        <v>0</v>
      </c>
      <c r="AQ15" s="31">
        <f>Rent_Roll!AM16</f>
        <v>0</v>
      </c>
      <c r="AR15" s="31">
        <f>Rent_Roll!AN16</f>
        <v>0</v>
      </c>
      <c r="AS15" s="31">
        <f>Rent_Roll!AO16</f>
        <v>0</v>
      </c>
      <c r="AT15" s="31">
        <f>Rent_Roll!AP16</f>
        <v>0</v>
      </c>
      <c r="AU15" s="31">
        <f>Rent_Roll!AQ16</f>
        <v>0</v>
      </c>
      <c r="AV15" s="31">
        <f>Rent_Roll!AR16</f>
        <v>0</v>
      </c>
      <c r="AW15" s="31">
        <f>Rent_Roll!AS16</f>
        <v>0</v>
      </c>
      <c r="AX15" s="31">
        <f>Rent_Roll!AT16</f>
        <v>0</v>
      </c>
      <c r="AY15" s="31">
        <f>Rent_Roll!AU16</f>
        <v>0</v>
      </c>
      <c r="AZ15" s="31">
        <f>Rent_Roll!AV16</f>
        <v>0</v>
      </c>
      <c r="BA15" s="31">
        <f>Rent_Roll!AW16</f>
        <v>0</v>
      </c>
      <c r="BB15" s="31">
        <f>Rent_Roll!AX16</f>
        <v>0</v>
      </c>
      <c r="BC15" s="31">
        <f>Rent_Roll!AY16</f>
        <v>0</v>
      </c>
      <c r="BD15" s="31">
        <f>Rent_Roll!AZ16</f>
        <v>0</v>
      </c>
      <c r="BE15" s="31">
        <f>Rent_Roll!BA16</f>
        <v>0</v>
      </c>
      <c r="BF15" s="31">
        <f>Rent_Roll!BB16</f>
        <v>0</v>
      </c>
      <c r="BG15" s="31">
        <f>Rent_Roll!BC16</f>
        <v>0</v>
      </c>
      <c r="BH15" s="31">
        <f>Rent_Roll!BD16</f>
        <v>0</v>
      </c>
      <c r="BI15" s="31">
        <f>Rent_Roll!BE16</f>
        <v>0</v>
      </c>
      <c r="BJ15" s="31">
        <f>Rent_Roll!BF16</f>
        <v>0</v>
      </c>
      <c r="BK15" s="31">
        <f>Rent_Roll!BG16</f>
        <v>0</v>
      </c>
      <c r="BL15" s="31">
        <f>Rent_Roll!BH16</f>
        <v>0</v>
      </c>
      <c r="BM15" s="31">
        <f>Rent_Roll!BI16</f>
        <v>0</v>
      </c>
      <c r="BN15" s="31">
        <f>Rent_Roll!BJ16</f>
        <v>0</v>
      </c>
      <c r="BO15" s="31">
        <f>Rent_Roll!BK16</f>
        <v>0</v>
      </c>
      <c r="BP15" s="31">
        <f>Rent_Roll!BL16</f>
        <v>0</v>
      </c>
      <c r="BQ15" s="31">
        <f>Rent_Roll!BM16</f>
        <v>0</v>
      </c>
      <c r="BR15" s="31">
        <f>Rent_Roll!BN16</f>
        <v>0</v>
      </c>
      <c r="BS15" s="31">
        <f>Rent_Roll!BO16</f>
        <v>0</v>
      </c>
      <c r="BT15" s="31">
        <f>Rent_Roll!BP16</f>
        <v>0</v>
      </c>
      <c r="BU15" s="31">
        <f>Rent_Roll!BQ16</f>
        <v>0</v>
      </c>
      <c r="BV15" s="31">
        <f>Rent_Roll!BR16</f>
        <v>0</v>
      </c>
      <c r="BW15" s="31">
        <f>Rent_Roll!BS16</f>
        <v>0</v>
      </c>
      <c r="BX15" s="31">
        <f>Rent_Roll!BT16</f>
        <v>0</v>
      </c>
      <c r="BY15" s="31">
        <f>Rent_Roll!BU16</f>
        <v>0</v>
      </c>
      <c r="BZ15" s="31">
        <f>Rent_Roll!BV16</f>
        <v>0</v>
      </c>
      <c r="CA15" s="31">
        <f>Rent_Roll!BW16</f>
        <v>0</v>
      </c>
      <c r="CB15" s="31">
        <f>Rent_Roll!BX16</f>
        <v>0</v>
      </c>
      <c r="CC15" s="31">
        <f>Rent_Roll!BY16</f>
        <v>0</v>
      </c>
      <c r="CD15" s="31">
        <f>Rent_Roll!BZ16</f>
        <v>0</v>
      </c>
      <c r="CE15" s="31">
        <f>Rent_Roll!CA16</f>
        <v>0</v>
      </c>
      <c r="CF15" s="31">
        <f>Rent_Roll!CB16</f>
        <v>0</v>
      </c>
      <c r="CG15" s="31">
        <f>Rent_Roll!CC16</f>
        <v>0</v>
      </c>
      <c r="CH15" s="31">
        <f>Rent_Roll!CD16</f>
        <v>0</v>
      </c>
      <c r="CI15" s="31">
        <f>Rent_Roll!CE16</f>
        <v>0</v>
      </c>
      <c r="CJ15" s="31">
        <f>Rent_Roll!CF16</f>
        <v>0</v>
      </c>
      <c r="CK15" s="31">
        <f>Rent_Roll!CG16</f>
        <v>0</v>
      </c>
      <c r="CL15" s="31">
        <f>Rent_Roll!CH16</f>
        <v>0</v>
      </c>
      <c r="CM15" s="31">
        <f>Rent_Roll!CI16</f>
        <v>0</v>
      </c>
      <c r="CN15" s="31">
        <f>Rent_Roll!CJ16</f>
        <v>0</v>
      </c>
      <c r="CO15" s="31">
        <f>Rent_Roll!CK16</f>
        <v>0</v>
      </c>
      <c r="CP15" s="31">
        <f>Rent_Roll!CL16</f>
        <v>0</v>
      </c>
      <c r="CQ15" s="31">
        <f>Rent_Roll!CM16</f>
        <v>0</v>
      </c>
      <c r="CR15" s="31">
        <f>Rent_Roll!CN16</f>
        <v>0</v>
      </c>
      <c r="CS15" s="31">
        <f>Rent_Roll!CO16</f>
        <v>0</v>
      </c>
      <c r="CT15" s="31">
        <f>Rent_Roll!CP16</f>
        <v>0</v>
      </c>
      <c r="CU15" s="31">
        <f>Rent_Roll!CQ16</f>
        <v>0</v>
      </c>
      <c r="CV15" s="31">
        <f>Rent_Roll!CR16</f>
        <v>0</v>
      </c>
      <c r="CW15" s="31">
        <f>Rent_Roll!CS16</f>
        <v>0</v>
      </c>
      <c r="CX15" s="31">
        <f>Rent_Roll!CT16</f>
        <v>0</v>
      </c>
      <c r="CY15" s="31">
        <f>Rent_Roll!CU16</f>
        <v>0</v>
      </c>
      <c r="CZ15" s="31">
        <f>Rent_Roll!CV16</f>
        <v>0</v>
      </c>
      <c r="DA15" s="31">
        <f>Rent_Roll!CW16</f>
        <v>0</v>
      </c>
      <c r="DB15" s="31">
        <f>Rent_Roll!CX16</f>
        <v>0</v>
      </c>
      <c r="DC15" s="31">
        <f>Rent_Roll!CY16</f>
        <v>0</v>
      </c>
      <c r="DD15" s="31">
        <f>Rent_Roll!CZ16</f>
        <v>0</v>
      </c>
      <c r="DE15" s="31">
        <f>Rent_Roll!DA16</f>
        <v>0</v>
      </c>
      <c r="DF15" s="31">
        <f>Rent_Roll!DB16</f>
        <v>0</v>
      </c>
      <c r="DG15" s="31">
        <f>Rent_Roll!DC16</f>
        <v>0</v>
      </c>
      <c r="DH15" s="31">
        <f>Rent_Roll!DD16</f>
        <v>0</v>
      </c>
      <c r="DI15" s="31">
        <f>Rent_Roll!DE16</f>
        <v>0</v>
      </c>
      <c r="DJ15" s="31">
        <f>Rent_Roll!DF16</f>
        <v>0</v>
      </c>
      <c r="DK15" s="31">
        <f>Rent_Roll!DG16</f>
        <v>0</v>
      </c>
      <c r="DL15" s="31">
        <f>Rent_Roll!DH16</f>
        <v>0</v>
      </c>
      <c r="DM15" s="31">
        <f>Rent_Roll!DI16</f>
        <v>0</v>
      </c>
      <c r="DN15" s="31">
        <f>Rent_Roll!DJ16</f>
        <v>0</v>
      </c>
      <c r="DO15" s="31">
        <f>Rent_Roll!DK16</f>
        <v>0</v>
      </c>
      <c r="DP15" s="31">
        <f>Rent_Roll!DL16</f>
        <v>0</v>
      </c>
      <c r="DQ15" s="31">
        <f>Rent_Roll!DM16</f>
        <v>0</v>
      </c>
      <c r="DR15" s="31">
        <f>Rent_Roll!DN16</f>
        <v>0</v>
      </c>
      <c r="DS15" s="31">
        <f>Rent_Roll!DO16</f>
        <v>0</v>
      </c>
      <c r="DT15" s="31">
        <f>Rent_Roll!DP16</f>
        <v>0</v>
      </c>
      <c r="DU15" s="31">
        <f>Rent_Roll!DQ16</f>
        <v>0</v>
      </c>
      <c r="DV15" s="31">
        <f>Rent_Roll!DR16</f>
        <v>0</v>
      </c>
      <c r="DW15" s="31">
        <f>Rent_Roll!DS16</f>
        <v>0</v>
      </c>
      <c r="DX15" s="31">
        <f>Rent_Roll!DT16</f>
        <v>0</v>
      </c>
      <c r="DY15" s="31">
        <f>Rent_Roll!DU16</f>
        <v>0</v>
      </c>
      <c r="DZ15" s="31">
        <f>Rent_Roll!DV16</f>
        <v>0</v>
      </c>
      <c r="EA15" s="31">
        <f>Rent_Roll!DW16</f>
        <v>0</v>
      </c>
      <c r="EB15" s="31">
        <f>Rent_Roll!DX16</f>
        <v>0</v>
      </c>
      <c r="EC15" s="31">
        <f>Rent_Roll!DY16</f>
        <v>0</v>
      </c>
      <c r="ED15" s="31">
        <f>Rent_Roll!DZ16</f>
        <v>0</v>
      </c>
      <c r="EE15" s="31">
        <f>Rent_Roll!EA16</f>
        <v>0</v>
      </c>
      <c r="EF15" s="31">
        <f>Rent_Roll!EB16</f>
        <v>0</v>
      </c>
      <c r="EG15" s="31">
        <f>Rent_Roll!EC16</f>
        <v>0</v>
      </c>
      <c r="EH15" s="31">
        <f>Rent_Roll!ED16</f>
        <v>0</v>
      </c>
      <c r="EI15" s="31">
        <f>Rent_Roll!EE16</f>
        <v>0</v>
      </c>
      <c r="EJ15" s="31">
        <f>Rent_Roll!EF16</f>
        <v>0</v>
      </c>
      <c r="EK15" s="31">
        <f>Rent_Roll!EG16</f>
        <v>0</v>
      </c>
      <c r="EL15" s="31">
        <f>Rent_Roll!EH16</f>
        <v>0</v>
      </c>
      <c r="EM15" s="31">
        <f>Rent_Roll!EI16</f>
        <v>0</v>
      </c>
      <c r="EN15" s="31">
        <f>Rent_Roll!EJ16</f>
        <v>0</v>
      </c>
      <c r="EO15" s="31">
        <f>Rent_Roll!EK16</f>
        <v>0</v>
      </c>
      <c r="EP15" s="31">
        <f>Rent_Roll!EL16</f>
        <v>0</v>
      </c>
      <c r="EQ15" s="27"/>
    </row>
    <row r="16" spans="1:147" ht="15.75" customHeight="1" x14ac:dyDescent="0.2">
      <c r="B16" s="7" t="str">
        <f>Rent_Roll!C17</f>
        <v xml:space="preserve">Move-Out Charges </v>
      </c>
      <c r="Z16" s="3"/>
      <c r="AA16" s="31">
        <f>Rent_Roll!W17</f>
        <v>0</v>
      </c>
      <c r="AB16" s="31">
        <f>Rent_Roll!X17</f>
        <v>0</v>
      </c>
      <c r="AC16" s="31">
        <f>Rent_Roll!Y17</f>
        <v>0</v>
      </c>
      <c r="AD16" s="31">
        <f>Rent_Roll!Z17</f>
        <v>0</v>
      </c>
      <c r="AE16" s="31">
        <f>Rent_Roll!AA17</f>
        <v>0</v>
      </c>
      <c r="AF16" s="31">
        <f>Rent_Roll!AB17</f>
        <v>0</v>
      </c>
      <c r="AG16" s="31">
        <f>Rent_Roll!AC17</f>
        <v>0</v>
      </c>
      <c r="AH16" s="31">
        <f>Rent_Roll!AD17</f>
        <v>0</v>
      </c>
      <c r="AI16" s="31">
        <f>Rent_Roll!AE17</f>
        <v>0</v>
      </c>
      <c r="AJ16" s="31">
        <f>Rent_Roll!AF17</f>
        <v>0</v>
      </c>
      <c r="AK16" s="31">
        <f>Rent_Roll!AG17</f>
        <v>0</v>
      </c>
      <c r="AL16" s="31">
        <f>Rent_Roll!AH17</f>
        <v>0</v>
      </c>
      <c r="AM16" s="31">
        <f>Rent_Roll!AI17</f>
        <v>0</v>
      </c>
      <c r="AN16" s="31">
        <f>Rent_Roll!AJ17</f>
        <v>0</v>
      </c>
      <c r="AO16" s="31">
        <f>Rent_Roll!AK17</f>
        <v>0</v>
      </c>
      <c r="AP16" s="31">
        <f>Rent_Roll!AL17</f>
        <v>0</v>
      </c>
      <c r="AQ16" s="31">
        <f>Rent_Roll!AM17</f>
        <v>0</v>
      </c>
      <c r="AR16" s="31">
        <f>Rent_Roll!AN17</f>
        <v>0</v>
      </c>
      <c r="AS16" s="31">
        <f>Rent_Roll!AO17</f>
        <v>0</v>
      </c>
      <c r="AT16" s="31">
        <f>Rent_Roll!AP17</f>
        <v>0</v>
      </c>
      <c r="AU16" s="31">
        <f>Rent_Roll!AQ17</f>
        <v>0</v>
      </c>
      <c r="AV16" s="31">
        <f>Rent_Roll!AR17</f>
        <v>0</v>
      </c>
      <c r="AW16" s="31">
        <f>Rent_Roll!AS17</f>
        <v>0</v>
      </c>
      <c r="AX16" s="31">
        <f>Rent_Roll!AT17</f>
        <v>0</v>
      </c>
      <c r="AY16" s="31">
        <f>Rent_Roll!AU17</f>
        <v>0</v>
      </c>
      <c r="AZ16" s="31">
        <f>Rent_Roll!AV17</f>
        <v>0</v>
      </c>
      <c r="BA16" s="31">
        <f>Rent_Roll!AW17</f>
        <v>0</v>
      </c>
      <c r="BB16" s="31">
        <f>Rent_Roll!AX17</f>
        <v>0</v>
      </c>
      <c r="BC16" s="31">
        <f>Rent_Roll!AY17</f>
        <v>0</v>
      </c>
      <c r="BD16" s="31">
        <f>Rent_Roll!AZ17</f>
        <v>0</v>
      </c>
      <c r="BE16" s="31">
        <f>Rent_Roll!BA17</f>
        <v>0</v>
      </c>
      <c r="BF16" s="31">
        <f>Rent_Roll!BB17</f>
        <v>0</v>
      </c>
      <c r="BG16" s="31">
        <f>Rent_Roll!BC17</f>
        <v>0</v>
      </c>
      <c r="BH16" s="31">
        <f>Rent_Roll!BD17</f>
        <v>0</v>
      </c>
      <c r="BI16" s="31">
        <f>Rent_Roll!BE17</f>
        <v>0</v>
      </c>
      <c r="BJ16" s="31">
        <f>Rent_Roll!BF17</f>
        <v>0</v>
      </c>
      <c r="BK16" s="31">
        <f>Rent_Roll!BG17</f>
        <v>0</v>
      </c>
      <c r="BL16" s="31">
        <f>Rent_Roll!BH17</f>
        <v>0</v>
      </c>
      <c r="BM16" s="31">
        <f>Rent_Roll!BI17</f>
        <v>0</v>
      </c>
      <c r="BN16" s="31">
        <f>Rent_Roll!BJ17</f>
        <v>0</v>
      </c>
      <c r="BO16" s="31">
        <f>Rent_Roll!BK17</f>
        <v>0</v>
      </c>
      <c r="BP16" s="31">
        <f>Rent_Roll!BL17</f>
        <v>0</v>
      </c>
      <c r="BQ16" s="31">
        <f>Rent_Roll!BM17</f>
        <v>0</v>
      </c>
      <c r="BR16" s="31">
        <f>Rent_Roll!BN17</f>
        <v>0</v>
      </c>
      <c r="BS16" s="31">
        <f>Rent_Roll!BO17</f>
        <v>0</v>
      </c>
      <c r="BT16" s="31">
        <f>Rent_Roll!BP17</f>
        <v>0</v>
      </c>
      <c r="BU16" s="31">
        <f>Rent_Roll!BQ17</f>
        <v>0</v>
      </c>
      <c r="BV16" s="31">
        <f>Rent_Roll!BR17</f>
        <v>0</v>
      </c>
      <c r="BW16" s="31">
        <f>Rent_Roll!BS17</f>
        <v>0</v>
      </c>
      <c r="BX16" s="31">
        <f>Rent_Roll!BT17</f>
        <v>0</v>
      </c>
      <c r="BY16" s="31">
        <f>Rent_Roll!BU17</f>
        <v>0</v>
      </c>
      <c r="BZ16" s="31">
        <f>Rent_Roll!BV17</f>
        <v>0</v>
      </c>
      <c r="CA16" s="31">
        <f>Rent_Roll!BW17</f>
        <v>0</v>
      </c>
      <c r="CB16" s="31">
        <f>Rent_Roll!BX17</f>
        <v>0</v>
      </c>
      <c r="CC16" s="31">
        <f>Rent_Roll!BY17</f>
        <v>0</v>
      </c>
      <c r="CD16" s="31">
        <f>Rent_Roll!BZ17</f>
        <v>0</v>
      </c>
      <c r="CE16" s="31">
        <f>Rent_Roll!CA17</f>
        <v>0</v>
      </c>
      <c r="CF16" s="31">
        <f>Rent_Roll!CB17</f>
        <v>0</v>
      </c>
      <c r="CG16" s="31">
        <f>Rent_Roll!CC17</f>
        <v>0</v>
      </c>
      <c r="CH16" s="31">
        <f>Rent_Roll!CD17</f>
        <v>0</v>
      </c>
      <c r="CI16" s="31">
        <f>Rent_Roll!CE17</f>
        <v>0</v>
      </c>
      <c r="CJ16" s="31">
        <f>Rent_Roll!CF17</f>
        <v>0</v>
      </c>
      <c r="CK16" s="31">
        <f>Rent_Roll!CG17</f>
        <v>0</v>
      </c>
      <c r="CL16" s="31">
        <f>Rent_Roll!CH17</f>
        <v>0</v>
      </c>
      <c r="CM16" s="31">
        <f>Rent_Roll!CI17</f>
        <v>0</v>
      </c>
      <c r="CN16" s="31">
        <f>Rent_Roll!CJ17</f>
        <v>0</v>
      </c>
      <c r="CO16" s="31">
        <f>Rent_Roll!CK17</f>
        <v>0</v>
      </c>
      <c r="CP16" s="31">
        <f>Rent_Roll!CL17</f>
        <v>0</v>
      </c>
      <c r="CQ16" s="31">
        <f>Rent_Roll!CM17</f>
        <v>0</v>
      </c>
      <c r="CR16" s="31">
        <f>Rent_Roll!CN17</f>
        <v>0</v>
      </c>
      <c r="CS16" s="31">
        <f>Rent_Roll!CO17</f>
        <v>0</v>
      </c>
      <c r="CT16" s="31">
        <f>Rent_Roll!CP17</f>
        <v>0</v>
      </c>
      <c r="CU16" s="31">
        <f>Rent_Roll!CQ17</f>
        <v>0</v>
      </c>
      <c r="CV16" s="31">
        <f>Rent_Roll!CR17</f>
        <v>0</v>
      </c>
      <c r="CW16" s="31">
        <f>Rent_Roll!CS17</f>
        <v>0</v>
      </c>
      <c r="CX16" s="31">
        <f>Rent_Roll!CT17</f>
        <v>0</v>
      </c>
      <c r="CY16" s="31">
        <f>Rent_Roll!CU17</f>
        <v>0</v>
      </c>
      <c r="CZ16" s="31">
        <f>Rent_Roll!CV17</f>
        <v>0</v>
      </c>
      <c r="DA16" s="31">
        <f>Rent_Roll!CW17</f>
        <v>0</v>
      </c>
      <c r="DB16" s="31">
        <f>Rent_Roll!CX17</f>
        <v>0</v>
      </c>
      <c r="DC16" s="31">
        <f>Rent_Roll!CY17</f>
        <v>0</v>
      </c>
      <c r="DD16" s="31">
        <f>Rent_Roll!CZ17</f>
        <v>0</v>
      </c>
      <c r="DE16" s="31">
        <f>Rent_Roll!DA17</f>
        <v>0</v>
      </c>
      <c r="DF16" s="31">
        <f>Rent_Roll!DB17</f>
        <v>0</v>
      </c>
      <c r="DG16" s="31">
        <f>Rent_Roll!DC17</f>
        <v>0</v>
      </c>
      <c r="DH16" s="31">
        <f>Rent_Roll!DD17</f>
        <v>0</v>
      </c>
      <c r="DI16" s="31">
        <f>Rent_Roll!DE17</f>
        <v>0</v>
      </c>
      <c r="DJ16" s="31">
        <f>Rent_Roll!DF17</f>
        <v>0</v>
      </c>
      <c r="DK16" s="31">
        <f>Rent_Roll!DG17</f>
        <v>0</v>
      </c>
      <c r="DL16" s="31">
        <f>Rent_Roll!DH17</f>
        <v>0</v>
      </c>
      <c r="DM16" s="31">
        <f>Rent_Roll!DI17</f>
        <v>0</v>
      </c>
      <c r="DN16" s="31">
        <f>Rent_Roll!DJ17</f>
        <v>0</v>
      </c>
      <c r="DO16" s="31">
        <f>Rent_Roll!DK17</f>
        <v>0</v>
      </c>
      <c r="DP16" s="31">
        <f>Rent_Roll!DL17</f>
        <v>0</v>
      </c>
      <c r="DQ16" s="31">
        <f>Rent_Roll!DM17</f>
        <v>0</v>
      </c>
      <c r="DR16" s="31">
        <f>Rent_Roll!DN17</f>
        <v>0</v>
      </c>
      <c r="DS16" s="31">
        <f>Rent_Roll!DO17</f>
        <v>0</v>
      </c>
      <c r="DT16" s="31">
        <f>Rent_Roll!DP17</f>
        <v>0</v>
      </c>
      <c r="DU16" s="31">
        <f>Rent_Roll!DQ17</f>
        <v>0</v>
      </c>
      <c r="DV16" s="31">
        <f>Rent_Roll!DR17</f>
        <v>0</v>
      </c>
      <c r="DW16" s="31">
        <f>Rent_Roll!DS17</f>
        <v>0</v>
      </c>
      <c r="DX16" s="31">
        <f>Rent_Roll!DT17</f>
        <v>0</v>
      </c>
      <c r="DY16" s="31">
        <f>Rent_Roll!DU17</f>
        <v>0</v>
      </c>
      <c r="DZ16" s="31">
        <f>Rent_Roll!DV17</f>
        <v>0</v>
      </c>
      <c r="EA16" s="31">
        <f>Rent_Roll!DW17</f>
        <v>0</v>
      </c>
      <c r="EB16" s="31">
        <f>Rent_Roll!DX17</f>
        <v>0</v>
      </c>
      <c r="EC16" s="31">
        <f>Rent_Roll!DY17</f>
        <v>0</v>
      </c>
      <c r="ED16" s="31">
        <f>Rent_Roll!DZ17</f>
        <v>0</v>
      </c>
      <c r="EE16" s="31">
        <f>Rent_Roll!EA17</f>
        <v>0</v>
      </c>
      <c r="EF16" s="31">
        <f>Rent_Roll!EB17</f>
        <v>0</v>
      </c>
      <c r="EG16" s="31">
        <f>Rent_Roll!EC17</f>
        <v>0</v>
      </c>
      <c r="EH16" s="31">
        <f>Rent_Roll!ED17</f>
        <v>0</v>
      </c>
      <c r="EI16" s="31">
        <f>Rent_Roll!EE17</f>
        <v>0</v>
      </c>
      <c r="EJ16" s="31">
        <f>Rent_Roll!EF17</f>
        <v>0</v>
      </c>
      <c r="EK16" s="31">
        <f>Rent_Roll!EG17</f>
        <v>0</v>
      </c>
      <c r="EL16" s="31">
        <f>Rent_Roll!EH17</f>
        <v>0</v>
      </c>
      <c r="EM16" s="31">
        <f>Rent_Roll!EI17</f>
        <v>0</v>
      </c>
      <c r="EN16" s="31">
        <f>Rent_Roll!EJ17</f>
        <v>0</v>
      </c>
      <c r="EO16" s="31">
        <f>Rent_Roll!EK17</f>
        <v>0</v>
      </c>
      <c r="EP16" s="31">
        <f>Rent_Roll!EL17</f>
        <v>0</v>
      </c>
      <c r="EQ16" s="27"/>
    </row>
    <row r="17" spans="1:147" ht="15.75" customHeight="1" x14ac:dyDescent="0.2">
      <c r="B17" s="7" t="str">
        <f>Rent_Roll!C18</f>
        <v xml:space="preserve">Misc. Income </v>
      </c>
      <c r="Z17" s="3"/>
      <c r="AA17" s="31">
        <f>Rent_Roll!W18</f>
        <v>0</v>
      </c>
      <c r="AB17" s="31">
        <f>Rent_Roll!X18</f>
        <v>0</v>
      </c>
      <c r="AC17" s="31">
        <f>Rent_Roll!Y18</f>
        <v>0</v>
      </c>
      <c r="AD17" s="31">
        <f>Rent_Roll!Z18</f>
        <v>0</v>
      </c>
      <c r="AE17" s="31">
        <f>Rent_Roll!AA18</f>
        <v>0</v>
      </c>
      <c r="AF17" s="31">
        <f>Rent_Roll!AB18</f>
        <v>0</v>
      </c>
      <c r="AG17" s="31">
        <f>Rent_Roll!AC18</f>
        <v>0</v>
      </c>
      <c r="AH17" s="31">
        <f>Rent_Roll!AD18</f>
        <v>0</v>
      </c>
      <c r="AI17" s="31">
        <f>Rent_Roll!AE18</f>
        <v>0</v>
      </c>
      <c r="AJ17" s="31">
        <f>Rent_Roll!AF18</f>
        <v>0</v>
      </c>
      <c r="AK17" s="31">
        <f>Rent_Roll!AG18</f>
        <v>0</v>
      </c>
      <c r="AL17" s="31">
        <f>Rent_Roll!AH18</f>
        <v>0</v>
      </c>
      <c r="AM17" s="31">
        <f>Rent_Roll!AI18</f>
        <v>0</v>
      </c>
      <c r="AN17" s="31">
        <f>Rent_Roll!AJ18</f>
        <v>0</v>
      </c>
      <c r="AO17" s="31">
        <f>Rent_Roll!AK18</f>
        <v>0</v>
      </c>
      <c r="AP17" s="31">
        <f>Rent_Roll!AL18</f>
        <v>0</v>
      </c>
      <c r="AQ17" s="31">
        <f>Rent_Roll!AM18</f>
        <v>0</v>
      </c>
      <c r="AR17" s="31">
        <f>Rent_Roll!AN18</f>
        <v>0</v>
      </c>
      <c r="AS17" s="31">
        <f>Rent_Roll!AO18</f>
        <v>0</v>
      </c>
      <c r="AT17" s="31">
        <f>Rent_Roll!AP18</f>
        <v>0</v>
      </c>
      <c r="AU17" s="31">
        <f>Rent_Roll!AQ18</f>
        <v>0</v>
      </c>
      <c r="AV17" s="31">
        <f>Rent_Roll!AR18</f>
        <v>0</v>
      </c>
      <c r="AW17" s="31">
        <f>Rent_Roll!AS18</f>
        <v>0</v>
      </c>
      <c r="AX17" s="31">
        <f>Rent_Roll!AT18</f>
        <v>0</v>
      </c>
      <c r="AY17" s="31">
        <f>Rent_Roll!AU18</f>
        <v>0</v>
      </c>
      <c r="AZ17" s="31">
        <f>Rent_Roll!AV18</f>
        <v>0</v>
      </c>
      <c r="BA17" s="31">
        <f>Rent_Roll!AW18</f>
        <v>0</v>
      </c>
      <c r="BB17" s="31">
        <f>Rent_Roll!AX18</f>
        <v>0</v>
      </c>
      <c r="BC17" s="31">
        <f>Rent_Roll!AY18</f>
        <v>0</v>
      </c>
      <c r="BD17" s="31">
        <f>Rent_Roll!AZ18</f>
        <v>0</v>
      </c>
      <c r="BE17" s="31">
        <f>Rent_Roll!BA18</f>
        <v>0</v>
      </c>
      <c r="BF17" s="31">
        <f>Rent_Roll!BB18</f>
        <v>0</v>
      </c>
      <c r="BG17" s="31">
        <f>Rent_Roll!BC18</f>
        <v>0</v>
      </c>
      <c r="BH17" s="31">
        <f>Rent_Roll!BD18</f>
        <v>0</v>
      </c>
      <c r="BI17" s="31">
        <f>Rent_Roll!BE18</f>
        <v>0</v>
      </c>
      <c r="BJ17" s="31">
        <f>Rent_Roll!BF18</f>
        <v>0</v>
      </c>
      <c r="BK17" s="31">
        <f>Rent_Roll!BG18</f>
        <v>0</v>
      </c>
      <c r="BL17" s="31">
        <f>Rent_Roll!BH18</f>
        <v>0</v>
      </c>
      <c r="BM17" s="31">
        <f>Rent_Roll!BI18</f>
        <v>0</v>
      </c>
      <c r="BN17" s="31">
        <f>Rent_Roll!BJ18</f>
        <v>0</v>
      </c>
      <c r="BO17" s="31">
        <f>Rent_Roll!BK18</f>
        <v>0</v>
      </c>
      <c r="BP17" s="31">
        <f>Rent_Roll!BL18</f>
        <v>0</v>
      </c>
      <c r="BQ17" s="31">
        <f>Rent_Roll!BM18</f>
        <v>0</v>
      </c>
      <c r="BR17" s="31">
        <f>Rent_Roll!BN18</f>
        <v>0</v>
      </c>
      <c r="BS17" s="31">
        <f>Rent_Roll!BO18</f>
        <v>0</v>
      </c>
      <c r="BT17" s="31">
        <f>Rent_Roll!BP18</f>
        <v>0</v>
      </c>
      <c r="BU17" s="31">
        <f>Rent_Roll!BQ18</f>
        <v>0</v>
      </c>
      <c r="BV17" s="31">
        <f>Rent_Roll!BR18</f>
        <v>0</v>
      </c>
      <c r="BW17" s="31">
        <f>Rent_Roll!BS18</f>
        <v>0</v>
      </c>
      <c r="BX17" s="31">
        <f>Rent_Roll!BT18</f>
        <v>0</v>
      </c>
      <c r="BY17" s="31">
        <f>Rent_Roll!BU18</f>
        <v>0</v>
      </c>
      <c r="BZ17" s="31">
        <f>Rent_Roll!BV18</f>
        <v>0</v>
      </c>
      <c r="CA17" s="31">
        <f>Rent_Roll!BW18</f>
        <v>0</v>
      </c>
      <c r="CB17" s="31">
        <f>Rent_Roll!BX18</f>
        <v>0</v>
      </c>
      <c r="CC17" s="31">
        <f>Rent_Roll!BY18</f>
        <v>0</v>
      </c>
      <c r="CD17" s="31">
        <f>Rent_Roll!BZ18</f>
        <v>0</v>
      </c>
      <c r="CE17" s="31">
        <f>Rent_Roll!CA18</f>
        <v>0</v>
      </c>
      <c r="CF17" s="31">
        <f>Rent_Roll!CB18</f>
        <v>0</v>
      </c>
      <c r="CG17" s="31">
        <f>Rent_Roll!CC18</f>
        <v>0</v>
      </c>
      <c r="CH17" s="31">
        <f>Rent_Roll!CD18</f>
        <v>0</v>
      </c>
      <c r="CI17" s="31">
        <f>Rent_Roll!CE18</f>
        <v>0</v>
      </c>
      <c r="CJ17" s="31">
        <f>Rent_Roll!CF18</f>
        <v>0</v>
      </c>
      <c r="CK17" s="31">
        <f>Rent_Roll!CG18</f>
        <v>0</v>
      </c>
      <c r="CL17" s="31">
        <f>Rent_Roll!CH18</f>
        <v>0</v>
      </c>
      <c r="CM17" s="31">
        <f>Rent_Roll!CI18</f>
        <v>0</v>
      </c>
      <c r="CN17" s="31">
        <f>Rent_Roll!CJ18</f>
        <v>0</v>
      </c>
      <c r="CO17" s="31">
        <f>Rent_Roll!CK18</f>
        <v>0</v>
      </c>
      <c r="CP17" s="31">
        <f>Rent_Roll!CL18</f>
        <v>0</v>
      </c>
      <c r="CQ17" s="31">
        <f>Rent_Roll!CM18</f>
        <v>0</v>
      </c>
      <c r="CR17" s="31">
        <f>Rent_Roll!CN18</f>
        <v>0</v>
      </c>
      <c r="CS17" s="31">
        <f>Rent_Roll!CO18</f>
        <v>0</v>
      </c>
      <c r="CT17" s="31">
        <f>Rent_Roll!CP18</f>
        <v>0</v>
      </c>
      <c r="CU17" s="31">
        <f>Rent_Roll!CQ18</f>
        <v>0</v>
      </c>
      <c r="CV17" s="31">
        <f>Rent_Roll!CR18</f>
        <v>0</v>
      </c>
      <c r="CW17" s="31">
        <f>Rent_Roll!CS18</f>
        <v>0</v>
      </c>
      <c r="CX17" s="31">
        <f>Rent_Roll!CT18</f>
        <v>0</v>
      </c>
      <c r="CY17" s="31">
        <f>Rent_Roll!CU18</f>
        <v>0</v>
      </c>
      <c r="CZ17" s="31">
        <f>Rent_Roll!CV18</f>
        <v>0</v>
      </c>
      <c r="DA17" s="31">
        <f>Rent_Roll!CW18</f>
        <v>0</v>
      </c>
      <c r="DB17" s="31">
        <f>Rent_Roll!CX18</f>
        <v>0</v>
      </c>
      <c r="DC17" s="31">
        <f>Rent_Roll!CY18</f>
        <v>0</v>
      </c>
      <c r="DD17" s="31">
        <f>Rent_Roll!CZ18</f>
        <v>0</v>
      </c>
      <c r="DE17" s="31">
        <f>Rent_Roll!DA18</f>
        <v>0</v>
      </c>
      <c r="DF17" s="31">
        <f>Rent_Roll!DB18</f>
        <v>0</v>
      </c>
      <c r="DG17" s="31">
        <f>Rent_Roll!DC18</f>
        <v>0</v>
      </c>
      <c r="DH17" s="31">
        <f>Rent_Roll!DD18</f>
        <v>0</v>
      </c>
      <c r="DI17" s="31">
        <f>Rent_Roll!DE18</f>
        <v>0</v>
      </c>
      <c r="DJ17" s="31">
        <f>Rent_Roll!DF18</f>
        <v>0</v>
      </c>
      <c r="DK17" s="31">
        <f>Rent_Roll!DG18</f>
        <v>0</v>
      </c>
      <c r="DL17" s="31">
        <f>Rent_Roll!DH18</f>
        <v>0</v>
      </c>
      <c r="DM17" s="31">
        <f>Rent_Roll!DI18</f>
        <v>0</v>
      </c>
      <c r="DN17" s="31">
        <f>Rent_Roll!DJ18</f>
        <v>0</v>
      </c>
      <c r="DO17" s="31">
        <f>Rent_Roll!DK18</f>
        <v>0</v>
      </c>
      <c r="DP17" s="31">
        <f>Rent_Roll!DL18</f>
        <v>0</v>
      </c>
      <c r="DQ17" s="31">
        <f>Rent_Roll!DM18</f>
        <v>0</v>
      </c>
      <c r="DR17" s="31">
        <f>Rent_Roll!DN18</f>
        <v>0</v>
      </c>
      <c r="DS17" s="31">
        <f>Rent_Roll!DO18</f>
        <v>0</v>
      </c>
      <c r="DT17" s="31">
        <f>Rent_Roll!DP18</f>
        <v>0</v>
      </c>
      <c r="DU17" s="31">
        <f>Rent_Roll!DQ18</f>
        <v>0</v>
      </c>
      <c r="DV17" s="31">
        <f>Rent_Roll!DR18</f>
        <v>0</v>
      </c>
      <c r="DW17" s="31">
        <f>Rent_Roll!DS18</f>
        <v>0</v>
      </c>
      <c r="DX17" s="31">
        <f>Rent_Roll!DT18</f>
        <v>0</v>
      </c>
      <c r="DY17" s="31">
        <f>Rent_Roll!DU18</f>
        <v>0</v>
      </c>
      <c r="DZ17" s="31">
        <f>Rent_Roll!DV18</f>
        <v>0</v>
      </c>
      <c r="EA17" s="31">
        <f>Rent_Roll!DW18</f>
        <v>0</v>
      </c>
      <c r="EB17" s="31">
        <f>Rent_Roll!DX18</f>
        <v>0</v>
      </c>
      <c r="EC17" s="31">
        <f>Rent_Roll!DY18</f>
        <v>0</v>
      </c>
      <c r="ED17" s="31">
        <f>Rent_Roll!DZ18</f>
        <v>0</v>
      </c>
      <c r="EE17" s="31">
        <f>Rent_Roll!EA18</f>
        <v>0</v>
      </c>
      <c r="EF17" s="31">
        <f>Rent_Roll!EB18</f>
        <v>0</v>
      </c>
      <c r="EG17" s="31">
        <f>Rent_Roll!EC18</f>
        <v>0</v>
      </c>
      <c r="EH17" s="31">
        <f>Rent_Roll!ED18</f>
        <v>0</v>
      </c>
      <c r="EI17" s="31">
        <f>Rent_Roll!EE18</f>
        <v>0</v>
      </c>
      <c r="EJ17" s="31">
        <f>Rent_Roll!EF18</f>
        <v>0</v>
      </c>
      <c r="EK17" s="31">
        <f>Rent_Roll!EG18</f>
        <v>0</v>
      </c>
      <c r="EL17" s="31">
        <f>Rent_Roll!EH18</f>
        <v>0</v>
      </c>
      <c r="EM17" s="31">
        <f>Rent_Roll!EI18</f>
        <v>0</v>
      </c>
      <c r="EN17" s="31">
        <f>Rent_Roll!EJ18</f>
        <v>0</v>
      </c>
      <c r="EO17" s="31">
        <f>Rent_Roll!EK18</f>
        <v>0</v>
      </c>
      <c r="EP17" s="31">
        <f>Rent_Roll!EL18</f>
        <v>0</v>
      </c>
      <c r="EQ17" s="27"/>
    </row>
    <row r="18" spans="1:147" ht="15.75" customHeight="1" x14ac:dyDescent="0.2">
      <c r="A18" s="147"/>
      <c r="B18" s="147"/>
      <c r="C18" s="147"/>
      <c r="D18" s="147" t="s">
        <v>173</v>
      </c>
      <c r="E18" s="147"/>
      <c r="F18" s="147"/>
      <c r="G18" s="147"/>
      <c r="H18" s="147"/>
      <c r="I18" s="147"/>
      <c r="J18" s="147"/>
      <c r="K18" s="147"/>
      <c r="L18" s="147"/>
      <c r="M18" s="147"/>
      <c r="N18" s="147"/>
      <c r="O18" s="147"/>
      <c r="P18" s="147"/>
      <c r="Q18" s="147"/>
      <c r="R18" s="147"/>
      <c r="S18" s="147"/>
      <c r="T18" s="147"/>
      <c r="U18" s="147"/>
      <c r="V18" s="147"/>
      <c r="W18" s="147"/>
      <c r="X18" s="147"/>
      <c r="Y18" s="147"/>
      <c r="Z18" s="148"/>
      <c r="AA18" s="149">
        <f t="shared" ref="AA18:BF18" si="2">SUBTOTAL(9,AA4:AA17)</f>
        <v>18550</v>
      </c>
      <c r="AB18" s="149">
        <f t="shared" si="2"/>
        <v>18550</v>
      </c>
      <c r="AC18" s="149">
        <f t="shared" si="2"/>
        <v>18550</v>
      </c>
      <c r="AD18" s="149">
        <f t="shared" si="2"/>
        <v>18550</v>
      </c>
      <c r="AE18" s="149">
        <f t="shared" si="2"/>
        <v>18550</v>
      </c>
      <c r="AF18" s="149">
        <f t="shared" si="2"/>
        <v>18550</v>
      </c>
      <c r="AG18" s="149">
        <f t="shared" si="2"/>
        <v>18550</v>
      </c>
      <c r="AH18" s="149">
        <f t="shared" si="2"/>
        <v>18550</v>
      </c>
      <c r="AI18" s="149">
        <f t="shared" si="2"/>
        <v>18550</v>
      </c>
      <c r="AJ18" s="149">
        <f t="shared" si="2"/>
        <v>18550</v>
      </c>
      <c r="AK18" s="149">
        <f t="shared" si="2"/>
        <v>18550</v>
      </c>
      <c r="AL18" s="149">
        <f t="shared" si="2"/>
        <v>18550</v>
      </c>
      <c r="AM18" s="149">
        <f t="shared" si="2"/>
        <v>18921</v>
      </c>
      <c r="AN18" s="149">
        <f t="shared" si="2"/>
        <v>18921</v>
      </c>
      <c r="AO18" s="149">
        <f t="shared" si="2"/>
        <v>18921</v>
      </c>
      <c r="AP18" s="149">
        <f t="shared" si="2"/>
        <v>18921</v>
      </c>
      <c r="AQ18" s="149">
        <f t="shared" si="2"/>
        <v>18921</v>
      </c>
      <c r="AR18" s="149">
        <f t="shared" si="2"/>
        <v>18921</v>
      </c>
      <c r="AS18" s="149">
        <f t="shared" si="2"/>
        <v>18921</v>
      </c>
      <c r="AT18" s="149">
        <f t="shared" si="2"/>
        <v>18921</v>
      </c>
      <c r="AU18" s="149">
        <f t="shared" si="2"/>
        <v>18921</v>
      </c>
      <c r="AV18" s="149">
        <f t="shared" si="2"/>
        <v>18921</v>
      </c>
      <c r="AW18" s="149">
        <f t="shared" si="2"/>
        <v>18921</v>
      </c>
      <c r="AX18" s="149">
        <f t="shared" si="2"/>
        <v>18921</v>
      </c>
      <c r="AY18" s="149">
        <f t="shared" si="2"/>
        <v>19299.419999999995</v>
      </c>
      <c r="AZ18" s="149">
        <f t="shared" si="2"/>
        <v>19299.419999999995</v>
      </c>
      <c r="BA18" s="149">
        <f t="shared" si="2"/>
        <v>19299.419999999995</v>
      </c>
      <c r="BB18" s="149">
        <f t="shared" si="2"/>
        <v>19299.419999999995</v>
      </c>
      <c r="BC18" s="149">
        <f t="shared" si="2"/>
        <v>19299.419999999995</v>
      </c>
      <c r="BD18" s="149">
        <f t="shared" si="2"/>
        <v>19299.419999999995</v>
      </c>
      <c r="BE18" s="149">
        <f t="shared" si="2"/>
        <v>19299.419999999995</v>
      </c>
      <c r="BF18" s="149">
        <f t="shared" si="2"/>
        <v>19299.419999999995</v>
      </c>
      <c r="BG18" s="149">
        <f t="shared" ref="BG18:CL18" si="3">SUBTOTAL(9,BG4:BG17)</f>
        <v>19299.419999999995</v>
      </c>
      <c r="BH18" s="149">
        <f t="shared" si="3"/>
        <v>19299.419999999995</v>
      </c>
      <c r="BI18" s="149">
        <f t="shared" si="3"/>
        <v>19299.419999999995</v>
      </c>
      <c r="BJ18" s="149">
        <f t="shared" si="3"/>
        <v>19299.419999999995</v>
      </c>
      <c r="BK18" s="149">
        <f t="shared" si="3"/>
        <v>19685.4084</v>
      </c>
      <c r="BL18" s="149">
        <f t="shared" si="3"/>
        <v>19685.4084</v>
      </c>
      <c r="BM18" s="149">
        <f t="shared" si="3"/>
        <v>19685.4084</v>
      </c>
      <c r="BN18" s="149">
        <f t="shared" si="3"/>
        <v>19685.4084</v>
      </c>
      <c r="BO18" s="149">
        <f t="shared" si="3"/>
        <v>19685.4084</v>
      </c>
      <c r="BP18" s="149">
        <f t="shared" si="3"/>
        <v>19685.4084</v>
      </c>
      <c r="BQ18" s="149">
        <f t="shared" si="3"/>
        <v>19685.4084</v>
      </c>
      <c r="BR18" s="149">
        <f t="shared" si="3"/>
        <v>19685.4084</v>
      </c>
      <c r="BS18" s="149">
        <f t="shared" si="3"/>
        <v>19685.4084</v>
      </c>
      <c r="BT18" s="149">
        <f t="shared" si="3"/>
        <v>19685.4084</v>
      </c>
      <c r="BU18" s="149">
        <f t="shared" si="3"/>
        <v>19685.4084</v>
      </c>
      <c r="BV18" s="149">
        <f t="shared" si="3"/>
        <v>19685.4084</v>
      </c>
      <c r="BW18" s="149">
        <f t="shared" si="3"/>
        <v>20079.116568000001</v>
      </c>
      <c r="BX18" s="149">
        <f t="shared" si="3"/>
        <v>20079.116568000001</v>
      </c>
      <c r="BY18" s="149">
        <f t="shared" si="3"/>
        <v>20079.116568000001</v>
      </c>
      <c r="BZ18" s="149">
        <f t="shared" si="3"/>
        <v>20079.116568000001</v>
      </c>
      <c r="CA18" s="149">
        <f t="shared" si="3"/>
        <v>20079.116568000001</v>
      </c>
      <c r="CB18" s="149">
        <f t="shared" si="3"/>
        <v>20079.116568000001</v>
      </c>
      <c r="CC18" s="149">
        <f t="shared" si="3"/>
        <v>20079.116568000001</v>
      </c>
      <c r="CD18" s="149">
        <f t="shared" si="3"/>
        <v>20079.116568000001</v>
      </c>
      <c r="CE18" s="149">
        <f t="shared" si="3"/>
        <v>20079.116568000001</v>
      </c>
      <c r="CF18" s="149">
        <f t="shared" si="3"/>
        <v>20079.116568000001</v>
      </c>
      <c r="CG18" s="149">
        <f t="shared" si="3"/>
        <v>20079.116568000001</v>
      </c>
      <c r="CH18" s="149">
        <f t="shared" si="3"/>
        <v>20079.116568000001</v>
      </c>
      <c r="CI18" s="149">
        <f t="shared" si="3"/>
        <v>20480.698899359999</v>
      </c>
      <c r="CJ18" s="149">
        <f t="shared" si="3"/>
        <v>20480.698899359999</v>
      </c>
      <c r="CK18" s="149">
        <f t="shared" si="3"/>
        <v>20480.698899359999</v>
      </c>
      <c r="CL18" s="149">
        <f t="shared" si="3"/>
        <v>20480.698899359999</v>
      </c>
      <c r="CM18" s="149">
        <f t="shared" ref="CM18:DR18" si="4">SUBTOTAL(9,CM4:CM17)</f>
        <v>20480.698899359999</v>
      </c>
      <c r="CN18" s="149">
        <f t="shared" si="4"/>
        <v>20480.698899359999</v>
      </c>
      <c r="CO18" s="149">
        <f t="shared" si="4"/>
        <v>20480.698899359999</v>
      </c>
      <c r="CP18" s="149">
        <f t="shared" si="4"/>
        <v>20480.698899359999</v>
      </c>
      <c r="CQ18" s="149">
        <f t="shared" si="4"/>
        <v>20480.698899359999</v>
      </c>
      <c r="CR18" s="149">
        <f t="shared" si="4"/>
        <v>20480.698899359999</v>
      </c>
      <c r="CS18" s="149">
        <f t="shared" si="4"/>
        <v>20480.698899359999</v>
      </c>
      <c r="CT18" s="149">
        <f t="shared" si="4"/>
        <v>20480.698899359999</v>
      </c>
      <c r="CU18" s="149">
        <f t="shared" si="4"/>
        <v>20890.312877347205</v>
      </c>
      <c r="CV18" s="149">
        <f t="shared" si="4"/>
        <v>20890.312877347205</v>
      </c>
      <c r="CW18" s="149">
        <f t="shared" si="4"/>
        <v>20890.312877347205</v>
      </c>
      <c r="CX18" s="149">
        <f t="shared" si="4"/>
        <v>20890.312877347205</v>
      </c>
      <c r="CY18" s="149">
        <f t="shared" si="4"/>
        <v>20890.312877347205</v>
      </c>
      <c r="CZ18" s="149">
        <f t="shared" si="4"/>
        <v>20890.312877347205</v>
      </c>
      <c r="DA18" s="149">
        <f t="shared" si="4"/>
        <v>20890.312877347205</v>
      </c>
      <c r="DB18" s="149">
        <f t="shared" si="4"/>
        <v>20890.312877347205</v>
      </c>
      <c r="DC18" s="149">
        <f t="shared" si="4"/>
        <v>20890.312877347205</v>
      </c>
      <c r="DD18" s="149">
        <f t="shared" si="4"/>
        <v>20890.312877347205</v>
      </c>
      <c r="DE18" s="149">
        <f t="shared" si="4"/>
        <v>20890.312877347205</v>
      </c>
      <c r="DF18" s="149">
        <f t="shared" si="4"/>
        <v>20890.312877347205</v>
      </c>
      <c r="DG18" s="149">
        <f t="shared" si="4"/>
        <v>21308.119134894143</v>
      </c>
      <c r="DH18" s="149">
        <f t="shared" si="4"/>
        <v>21308.119134894143</v>
      </c>
      <c r="DI18" s="149">
        <f t="shared" si="4"/>
        <v>21308.119134894143</v>
      </c>
      <c r="DJ18" s="149">
        <f t="shared" si="4"/>
        <v>21308.119134894143</v>
      </c>
      <c r="DK18" s="149">
        <f t="shared" si="4"/>
        <v>21308.119134894143</v>
      </c>
      <c r="DL18" s="149">
        <f t="shared" si="4"/>
        <v>21308.119134894143</v>
      </c>
      <c r="DM18" s="149">
        <f t="shared" si="4"/>
        <v>21308.119134894143</v>
      </c>
      <c r="DN18" s="149">
        <f t="shared" si="4"/>
        <v>21308.119134894143</v>
      </c>
      <c r="DO18" s="149">
        <f t="shared" si="4"/>
        <v>21308.119134894143</v>
      </c>
      <c r="DP18" s="149">
        <f t="shared" si="4"/>
        <v>21308.119134894143</v>
      </c>
      <c r="DQ18" s="149">
        <f t="shared" si="4"/>
        <v>21308.119134894143</v>
      </c>
      <c r="DR18" s="149">
        <f t="shared" si="4"/>
        <v>21308.119134894143</v>
      </c>
      <c r="DS18" s="149">
        <f t="shared" ref="DS18:EP18" si="5">SUBTOTAL(9,DS4:DS17)</f>
        <v>21734.281517592033</v>
      </c>
      <c r="DT18" s="149">
        <f t="shared" si="5"/>
        <v>21734.281517592033</v>
      </c>
      <c r="DU18" s="149">
        <f t="shared" si="5"/>
        <v>21734.281517592033</v>
      </c>
      <c r="DV18" s="149">
        <f t="shared" si="5"/>
        <v>21734.281517592033</v>
      </c>
      <c r="DW18" s="149">
        <f t="shared" si="5"/>
        <v>21734.281517592033</v>
      </c>
      <c r="DX18" s="149">
        <f t="shared" si="5"/>
        <v>21734.281517592033</v>
      </c>
      <c r="DY18" s="149">
        <f t="shared" si="5"/>
        <v>21734.281517592033</v>
      </c>
      <c r="DZ18" s="149">
        <f t="shared" si="5"/>
        <v>21734.281517592033</v>
      </c>
      <c r="EA18" s="149">
        <f t="shared" si="5"/>
        <v>21734.281517592033</v>
      </c>
      <c r="EB18" s="149">
        <f t="shared" si="5"/>
        <v>21734.281517592033</v>
      </c>
      <c r="EC18" s="149">
        <f t="shared" si="5"/>
        <v>21734.281517592033</v>
      </c>
      <c r="ED18" s="149">
        <f t="shared" si="5"/>
        <v>21734.281517592033</v>
      </c>
      <c r="EE18" s="149">
        <f t="shared" si="5"/>
        <v>22168.967147943869</v>
      </c>
      <c r="EF18" s="149">
        <f t="shared" si="5"/>
        <v>22168.967147943869</v>
      </c>
      <c r="EG18" s="149">
        <f t="shared" si="5"/>
        <v>22168.967147943869</v>
      </c>
      <c r="EH18" s="149">
        <f t="shared" si="5"/>
        <v>22168.967147943869</v>
      </c>
      <c r="EI18" s="149">
        <f t="shared" si="5"/>
        <v>22168.967147943869</v>
      </c>
      <c r="EJ18" s="149">
        <f t="shared" si="5"/>
        <v>22168.967147943869</v>
      </c>
      <c r="EK18" s="149">
        <f t="shared" si="5"/>
        <v>22168.967147943869</v>
      </c>
      <c r="EL18" s="149">
        <f t="shared" si="5"/>
        <v>22168.967147943869</v>
      </c>
      <c r="EM18" s="149">
        <f t="shared" si="5"/>
        <v>22168.967147943869</v>
      </c>
      <c r="EN18" s="149">
        <f t="shared" si="5"/>
        <v>22168.967147943869</v>
      </c>
      <c r="EO18" s="149">
        <f t="shared" si="5"/>
        <v>22168.967147943869</v>
      </c>
      <c r="EP18" s="149">
        <f t="shared" si="5"/>
        <v>22168.967147943869</v>
      </c>
      <c r="EQ18" s="150"/>
    </row>
    <row r="19" spans="1:147" ht="15.75" customHeight="1" x14ac:dyDescent="0.2">
      <c r="B19" s="7"/>
      <c r="Z19" s="3"/>
      <c r="EQ19" s="27"/>
    </row>
    <row r="20" spans="1:147" ht="15.75" customHeight="1" x14ac:dyDescent="0.2">
      <c r="B20" s="7" t="str">
        <f>Executive_Summary!F19</f>
        <v>Vacancy</v>
      </c>
      <c r="Z20" s="3"/>
      <c r="AA20" s="125">
        <f t="shared" ref="AA20:BF20" si="6">-Vacancy1*AA18</f>
        <v>-927.5</v>
      </c>
      <c r="AB20" s="125">
        <f t="shared" si="6"/>
        <v>-927.5</v>
      </c>
      <c r="AC20" s="125">
        <f t="shared" si="6"/>
        <v>-927.5</v>
      </c>
      <c r="AD20" s="125">
        <f t="shared" si="6"/>
        <v>-927.5</v>
      </c>
      <c r="AE20" s="125">
        <f t="shared" si="6"/>
        <v>-927.5</v>
      </c>
      <c r="AF20" s="125">
        <f t="shared" si="6"/>
        <v>-927.5</v>
      </c>
      <c r="AG20" s="125">
        <f t="shared" si="6"/>
        <v>-927.5</v>
      </c>
      <c r="AH20" s="125">
        <f t="shared" si="6"/>
        <v>-927.5</v>
      </c>
      <c r="AI20" s="125">
        <f t="shared" si="6"/>
        <v>-927.5</v>
      </c>
      <c r="AJ20" s="125">
        <f t="shared" si="6"/>
        <v>-927.5</v>
      </c>
      <c r="AK20" s="125">
        <f t="shared" si="6"/>
        <v>-927.5</v>
      </c>
      <c r="AL20" s="125">
        <f t="shared" si="6"/>
        <v>-927.5</v>
      </c>
      <c r="AM20" s="125">
        <f t="shared" si="6"/>
        <v>-946.05000000000007</v>
      </c>
      <c r="AN20" s="125">
        <f t="shared" si="6"/>
        <v>-946.05000000000007</v>
      </c>
      <c r="AO20" s="125">
        <f t="shared" si="6"/>
        <v>-946.05000000000007</v>
      </c>
      <c r="AP20" s="125">
        <f t="shared" si="6"/>
        <v>-946.05000000000007</v>
      </c>
      <c r="AQ20" s="125">
        <f t="shared" si="6"/>
        <v>-946.05000000000007</v>
      </c>
      <c r="AR20" s="125">
        <f t="shared" si="6"/>
        <v>-946.05000000000007</v>
      </c>
      <c r="AS20" s="125">
        <f t="shared" si="6"/>
        <v>-946.05000000000007</v>
      </c>
      <c r="AT20" s="125">
        <f t="shared" si="6"/>
        <v>-946.05000000000007</v>
      </c>
      <c r="AU20" s="125">
        <f t="shared" si="6"/>
        <v>-946.05000000000007</v>
      </c>
      <c r="AV20" s="125">
        <f t="shared" si="6"/>
        <v>-946.05000000000007</v>
      </c>
      <c r="AW20" s="125">
        <f t="shared" si="6"/>
        <v>-946.05000000000007</v>
      </c>
      <c r="AX20" s="125">
        <f t="shared" si="6"/>
        <v>-946.05000000000007</v>
      </c>
      <c r="AY20" s="125">
        <f t="shared" si="6"/>
        <v>-964.97099999999978</v>
      </c>
      <c r="AZ20" s="125">
        <f t="shared" si="6"/>
        <v>-964.97099999999978</v>
      </c>
      <c r="BA20" s="125">
        <f t="shared" si="6"/>
        <v>-964.97099999999978</v>
      </c>
      <c r="BB20" s="125">
        <f t="shared" si="6"/>
        <v>-964.97099999999978</v>
      </c>
      <c r="BC20" s="125">
        <f t="shared" si="6"/>
        <v>-964.97099999999978</v>
      </c>
      <c r="BD20" s="125">
        <f t="shared" si="6"/>
        <v>-964.97099999999978</v>
      </c>
      <c r="BE20" s="125">
        <f t="shared" si="6"/>
        <v>-964.97099999999978</v>
      </c>
      <c r="BF20" s="125">
        <f t="shared" si="6"/>
        <v>-964.97099999999978</v>
      </c>
      <c r="BG20" s="125">
        <f t="shared" ref="BG20:CL20" si="7">-Vacancy1*BG18</f>
        <v>-964.97099999999978</v>
      </c>
      <c r="BH20" s="125">
        <f t="shared" si="7"/>
        <v>-964.97099999999978</v>
      </c>
      <c r="BI20" s="125">
        <f t="shared" si="7"/>
        <v>-964.97099999999978</v>
      </c>
      <c r="BJ20" s="125">
        <f t="shared" si="7"/>
        <v>-964.97099999999978</v>
      </c>
      <c r="BK20" s="125">
        <f t="shared" si="7"/>
        <v>-984.27042000000006</v>
      </c>
      <c r="BL20" s="125">
        <f t="shared" si="7"/>
        <v>-984.27042000000006</v>
      </c>
      <c r="BM20" s="125">
        <f t="shared" si="7"/>
        <v>-984.27042000000006</v>
      </c>
      <c r="BN20" s="125">
        <f t="shared" si="7"/>
        <v>-984.27042000000006</v>
      </c>
      <c r="BO20" s="125">
        <f t="shared" si="7"/>
        <v>-984.27042000000006</v>
      </c>
      <c r="BP20" s="125">
        <f t="shared" si="7"/>
        <v>-984.27042000000006</v>
      </c>
      <c r="BQ20" s="125">
        <f t="shared" si="7"/>
        <v>-984.27042000000006</v>
      </c>
      <c r="BR20" s="125">
        <f t="shared" si="7"/>
        <v>-984.27042000000006</v>
      </c>
      <c r="BS20" s="125">
        <f t="shared" si="7"/>
        <v>-984.27042000000006</v>
      </c>
      <c r="BT20" s="125">
        <f t="shared" si="7"/>
        <v>-984.27042000000006</v>
      </c>
      <c r="BU20" s="125">
        <f t="shared" si="7"/>
        <v>-984.27042000000006</v>
      </c>
      <c r="BV20" s="125">
        <f t="shared" si="7"/>
        <v>-984.27042000000006</v>
      </c>
      <c r="BW20" s="125">
        <f t="shared" si="7"/>
        <v>-1003.9558284000001</v>
      </c>
      <c r="BX20" s="125">
        <f t="shared" si="7"/>
        <v>-1003.9558284000001</v>
      </c>
      <c r="BY20" s="125">
        <f t="shared" si="7"/>
        <v>-1003.9558284000001</v>
      </c>
      <c r="BZ20" s="125">
        <f t="shared" si="7"/>
        <v>-1003.9558284000001</v>
      </c>
      <c r="CA20" s="125">
        <f t="shared" si="7"/>
        <v>-1003.9558284000001</v>
      </c>
      <c r="CB20" s="125">
        <f t="shared" si="7"/>
        <v>-1003.9558284000001</v>
      </c>
      <c r="CC20" s="125">
        <f t="shared" si="7"/>
        <v>-1003.9558284000001</v>
      </c>
      <c r="CD20" s="125">
        <f t="shared" si="7"/>
        <v>-1003.9558284000001</v>
      </c>
      <c r="CE20" s="125">
        <f t="shared" si="7"/>
        <v>-1003.9558284000001</v>
      </c>
      <c r="CF20" s="125">
        <f t="shared" si="7"/>
        <v>-1003.9558284000001</v>
      </c>
      <c r="CG20" s="125">
        <f t="shared" si="7"/>
        <v>-1003.9558284000001</v>
      </c>
      <c r="CH20" s="125">
        <f t="shared" si="7"/>
        <v>-1003.9558284000001</v>
      </c>
      <c r="CI20" s="125">
        <f t="shared" si="7"/>
        <v>-1024.034944968</v>
      </c>
      <c r="CJ20" s="125">
        <f t="shared" si="7"/>
        <v>-1024.034944968</v>
      </c>
      <c r="CK20" s="125">
        <f t="shared" si="7"/>
        <v>-1024.034944968</v>
      </c>
      <c r="CL20" s="125">
        <f t="shared" si="7"/>
        <v>-1024.034944968</v>
      </c>
      <c r="CM20" s="125">
        <f t="shared" ref="CM20:DR20" si="8">-Vacancy1*CM18</f>
        <v>-1024.034944968</v>
      </c>
      <c r="CN20" s="125">
        <f t="shared" si="8"/>
        <v>-1024.034944968</v>
      </c>
      <c r="CO20" s="125">
        <f t="shared" si="8"/>
        <v>-1024.034944968</v>
      </c>
      <c r="CP20" s="125">
        <f t="shared" si="8"/>
        <v>-1024.034944968</v>
      </c>
      <c r="CQ20" s="125">
        <f t="shared" si="8"/>
        <v>-1024.034944968</v>
      </c>
      <c r="CR20" s="125">
        <f t="shared" si="8"/>
        <v>-1024.034944968</v>
      </c>
      <c r="CS20" s="125">
        <f t="shared" si="8"/>
        <v>-1024.034944968</v>
      </c>
      <c r="CT20" s="125">
        <f t="shared" si="8"/>
        <v>-1024.034944968</v>
      </c>
      <c r="CU20" s="125">
        <f t="shared" si="8"/>
        <v>-1044.5156438673603</v>
      </c>
      <c r="CV20" s="125">
        <f t="shared" si="8"/>
        <v>-1044.5156438673603</v>
      </c>
      <c r="CW20" s="125">
        <f t="shared" si="8"/>
        <v>-1044.5156438673603</v>
      </c>
      <c r="CX20" s="125">
        <f t="shared" si="8"/>
        <v>-1044.5156438673603</v>
      </c>
      <c r="CY20" s="125">
        <f t="shared" si="8"/>
        <v>-1044.5156438673603</v>
      </c>
      <c r="CZ20" s="125">
        <f t="shared" si="8"/>
        <v>-1044.5156438673603</v>
      </c>
      <c r="DA20" s="125">
        <f t="shared" si="8"/>
        <v>-1044.5156438673603</v>
      </c>
      <c r="DB20" s="125">
        <f t="shared" si="8"/>
        <v>-1044.5156438673603</v>
      </c>
      <c r="DC20" s="125">
        <f t="shared" si="8"/>
        <v>-1044.5156438673603</v>
      </c>
      <c r="DD20" s="125">
        <f t="shared" si="8"/>
        <v>-1044.5156438673603</v>
      </c>
      <c r="DE20" s="125">
        <f t="shared" si="8"/>
        <v>-1044.5156438673603</v>
      </c>
      <c r="DF20" s="125">
        <f t="shared" si="8"/>
        <v>-1044.5156438673603</v>
      </c>
      <c r="DG20" s="125">
        <f t="shared" si="8"/>
        <v>-1065.4059567447073</v>
      </c>
      <c r="DH20" s="125">
        <f t="shared" si="8"/>
        <v>-1065.4059567447073</v>
      </c>
      <c r="DI20" s="125">
        <f t="shared" si="8"/>
        <v>-1065.4059567447073</v>
      </c>
      <c r="DJ20" s="125">
        <f t="shared" si="8"/>
        <v>-1065.4059567447073</v>
      </c>
      <c r="DK20" s="125">
        <f t="shared" si="8"/>
        <v>-1065.4059567447073</v>
      </c>
      <c r="DL20" s="125">
        <f t="shared" si="8"/>
        <v>-1065.4059567447073</v>
      </c>
      <c r="DM20" s="125">
        <f t="shared" si="8"/>
        <v>-1065.4059567447073</v>
      </c>
      <c r="DN20" s="125">
        <f t="shared" si="8"/>
        <v>-1065.4059567447073</v>
      </c>
      <c r="DO20" s="125">
        <f t="shared" si="8"/>
        <v>-1065.4059567447073</v>
      </c>
      <c r="DP20" s="125">
        <f t="shared" si="8"/>
        <v>-1065.4059567447073</v>
      </c>
      <c r="DQ20" s="125">
        <f t="shared" si="8"/>
        <v>-1065.4059567447073</v>
      </c>
      <c r="DR20" s="125">
        <f t="shared" si="8"/>
        <v>-1065.4059567447073</v>
      </c>
      <c r="DS20" s="125">
        <f t="shared" ref="DS20:EP20" si="9">-Vacancy1*DS18</f>
        <v>-1086.7140758796018</v>
      </c>
      <c r="DT20" s="125">
        <f t="shared" si="9"/>
        <v>-1086.7140758796018</v>
      </c>
      <c r="DU20" s="125">
        <f t="shared" si="9"/>
        <v>-1086.7140758796018</v>
      </c>
      <c r="DV20" s="125">
        <f t="shared" si="9"/>
        <v>-1086.7140758796018</v>
      </c>
      <c r="DW20" s="125">
        <f t="shared" si="9"/>
        <v>-1086.7140758796018</v>
      </c>
      <c r="DX20" s="125">
        <f t="shared" si="9"/>
        <v>-1086.7140758796018</v>
      </c>
      <c r="DY20" s="125">
        <f t="shared" si="9"/>
        <v>-1086.7140758796018</v>
      </c>
      <c r="DZ20" s="125">
        <f t="shared" si="9"/>
        <v>-1086.7140758796018</v>
      </c>
      <c r="EA20" s="125">
        <f t="shared" si="9"/>
        <v>-1086.7140758796018</v>
      </c>
      <c r="EB20" s="125">
        <f t="shared" si="9"/>
        <v>-1086.7140758796018</v>
      </c>
      <c r="EC20" s="125">
        <f t="shared" si="9"/>
        <v>-1086.7140758796018</v>
      </c>
      <c r="ED20" s="125">
        <f t="shared" si="9"/>
        <v>-1086.7140758796018</v>
      </c>
      <c r="EE20" s="125">
        <f t="shared" si="9"/>
        <v>-1108.4483573971936</v>
      </c>
      <c r="EF20" s="125">
        <f t="shared" si="9"/>
        <v>-1108.4483573971936</v>
      </c>
      <c r="EG20" s="125">
        <f t="shared" si="9"/>
        <v>-1108.4483573971936</v>
      </c>
      <c r="EH20" s="125">
        <f t="shared" si="9"/>
        <v>-1108.4483573971936</v>
      </c>
      <c r="EI20" s="125">
        <f t="shared" si="9"/>
        <v>-1108.4483573971936</v>
      </c>
      <c r="EJ20" s="125">
        <f t="shared" si="9"/>
        <v>-1108.4483573971936</v>
      </c>
      <c r="EK20" s="125">
        <f t="shared" si="9"/>
        <v>-1108.4483573971936</v>
      </c>
      <c r="EL20" s="125">
        <f t="shared" si="9"/>
        <v>-1108.4483573971936</v>
      </c>
      <c r="EM20" s="125">
        <f t="shared" si="9"/>
        <v>-1108.4483573971936</v>
      </c>
      <c r="EN20" s="125">
        <f t="shared" si="9"/>
        <v>-1108.4483573971936</v>
      </c>
      <c r="EO20" s="125">
        <f t="shared" si="9"/>
        <v>-1108.4483573971936</v>
      </c>
      <c r="EP20" s="125">
        <f t="shared" si="9"/>
        <v>-1108.4483573971936</v>
      </c>
      <c r="EQ20" s="27"/>
    </row>
    <row r="21" spans="1:147" ht="15.75" customHeight="1" x14ac:dyDescent="0.2">
      <c r="B21" s="7"/>
      <c r="Z21" s="3"/>
      <c r="EQ21" s="27"/>
    </row>
    <row r="22" spans="1:147" ht="15.75" customHeight="1" x14ac:dyDescent="0.2">
      <c r="A22" s="53"/>
      <c r="B22" s="53"/>
      <c r="C22" s="53" t="s">
        <v>174</v>
      </c>
      <c r="D22" s="53"/>
      <c r="E22" s="53"/>
      <c r="F22" s="53"/>
      <c r="G22" s="53"/>
      <c r="H22" s="53"/>
      <c r="I22" s="53"/>
      <c r="J22" s="53"/>
      <c r="K22" s="53"/>
      <c r="L22" s="53"/>
      <c r="M22" s="53"/>
      <c r="N22" s="53"/>
      <c r="O22" s="53"/>
      <c r="P22" s="53"/>
      <c r="Q22" s="53"/>
      <c r="R22" s="53"/>
      <c r="S22" s="53"/>
      <c r="T22" s="53"/>
      <c r="U22" s="53"/>
      <c r="V22" s="53"/>
      <c r="W22" s="53"/>
      <c r="X22" s="53"/>
      <c r="Y22" s="53"/>
      <c r="Z22" s="151"/>
      <c r="AA22" s="152">
        <f t="shared" ref="AA22:EP22" si="10">SUBTOTAL(9,AA20:AA21)</f>
        <v>-927.5</v>
      </c>
      <c r="AB22" s="152">
        <f t="shared" si="10"/>
        <v>-927.5</v>
      </c>
      <c r="AC22" s="152">
        <f t="shared" si="10"/>
        <v>-927.5</v>
      </c>
      <c r="AD22" s="152">
        <f t="shared" si="10"/>
        <v>-927.5</v>
      </c>
      <c r="AE22" s="152">
        <f t="shared" si="10"/>
        <v>-927.5</v>
      </c>
      <c r="AF22" s="152">
        <f t="shared" si="10"/>
        <v>-927.5</v>
      </c>
      <c r="AG22" s="152">
        <f t="shared" si="10"/>
        <v>-927.5</v>
      </c>
      <c r="AH22" s="152">
        <f t="shared" si="10"/>
        <v>-927.5</v>
      </c>
      <c r="AI22" s="152">
        <f t="shared" si="10"/>
        <v>-927.5</v>
      </c>
      <c r="AJ22" s="152">
        <f t="shared" si="10"/>
        <v>-927.5</v>
      </c>
      <c r="AK22" s="152">
        <f t="shared" si="10"/>
        <v>-927.5</v>
      </c>
      <c r="AL22" s="152">
        <f t="shared" si="10"/>
        <v>-927.5</v>
      </c>
      <c r="AM22" s="152">
        <f t="shared" si="10"/>
        <v>-946.05000000000007</v>
      </c>
      <c r="AN22" s="152">
        <f t="shared" si="10"/>
        <v>-946.05000000000007</v>
      </c>
      <c r="AO22" s="152">
        <f t="shared" si="10"/>
        <v>-946.05000000000007</v>
      </c>
      <c r="AP22" s="152">
        <f t="shared" si="10"/>
        <v>-946.05000000000007</v>
      </c>
      <c r="AQ22" s="152">
        <f t="shared" si="10"/>
        <v>-946.05000000000007</v>
      </c>
      <c r="AR22" s="152">
        <f t="shared" si="10"/>
        <v>-946.05000000000007</v>
      </c>
      <c r="AS22" s="152">
        <f t="shared" si="10"/>
        <v>-946.05000000000007</v>
      </c>
      <c r="AT22" s="152">
        <f t="shared" si="10"/>
        <v>-946.05000000000007</v>
      </c>
      <c r="AU22" s="152">
        <f t="shared" si="10"/>
        <v>-946.05000000000007</v>
      </c>
      <c r="AV22" s="152">
        <f t="shared" si="10"/>
        <v>-946.05000000000007</v>
      </c>
      <c r="AW22" s="152">
        <f t="shared" si="10"/>
        <v>-946.05000000000007</v>
      </c>
      <c r="AX22" s="152">
        <f t="shared" si="10"/>
        <v>-946.05000000000007</v>
      </c>
      <c r="AY22" s="152">
        <f t="shared" si="10"/>
        <v>-964.97099999999978</v>
      </c>
      <c r="AZ22" s="152">
        <f t="shared" si="10"/>
        <v>-964.97099999999978</v>
      </c>
      <c r="BA22" s="152">
        <f t="shared" si="10"/>
        <v>-964.97099999999978</v>
      </c>
      <c r="BB22" s="152">
        <f t="shared" si="10"/>
        <v>-964.97099999999978</v>
      </c>
      <c r="BC22" s="152">
        <f t="shared" si="10"/>
        <v>-964.97099999999978</v>
      </c>
      <c r="BD22" s="152">
        <f t="shared" si="10"/>
        <v>-964.97099999999978</v>
      </c>
      <c r="BE22" s="152">
        <f t="shared" si="10"/>
        <v>-964.97099999999978</v>
      </c>
      <c r="BF22" s="152">
        <f t="shared" si="10"/>
        <v>-964.97099999999978</v>
      </c>
      <c r="BG22" s="152">
        <f t="shared" si="10"/>
        <v>-964.97099999999978</v>
      </c>
      <c r="BH22" s="152">
        <f t="shared" si="10"/>
        <v>-964.97099999999978</v>
      </c>
      <c r="BI22" s="152">
        <f t="shared" si="10"/>
        <v>-964.97099999999978</v>
      </c>
      <c r="BJ22" s="152">
        <f t="shared" si="10"/>
        <v>-964.97099999999978</v>
      </c>
      <c r="BK22" s="152">
        <f t="shared" si="10"/>
        <v>-984.27042000000006</v>
      </c>
      <c r="BL22" s="152">
        <f t="shared" si="10"/>
        <v>-984.27042000000006</v>
      </c>
      <c r="BM22" s="152">
        <f t="shared" si="10"/>
        <v>-984.27042000000006</v>
      </c>
      <c r="BN22" s="152">
        <f t="shared" si="10"/>
        <v>-984.27042000000006</v>
      </c>
      <c r="BO22" s="152">
        <f t="shared" si="10"/>
        <v>-984.27042000000006</v>
      </c>
      <c r="BP22" s="152">
        <f t="shared" si="10"/>
        <v>-984.27042000000006</v>
      </c>
      <c r="BQ22" s="152">
        <f t="shared" si="10"/>
        <v>-984.27042000000006</v>
      </c>
      <c r="BR22" s="152">
        <f t="shared" si="10"/>
        <v>-984.27042000000006</v>
      </c>
      <c r="BS22" s="152">
        <f t="shared" si="10"/>
        <v>-984.27042000000006</v>
      </c>
      <c r="BT22" s="152">
        <f t="shared" si="10"/>
        <v>-984.27042000000006</v>
      </c>
      <c r="BU22" s="152">
        <f t="shared" si="10"/>
        <v>-984.27042000000006</v>
      </c>
      <c r="BV22" s="152">
        <f t="shared" si="10"/>
        <v>-984.27042000000006</v>
      </c>
      <c r="BW22" s="152">
        <f t="shared" si="10"/>
        <v>-1003.9558284000001</v>
      </c>
      <c r="BX22" s="152">
        <f t="shared" si="10"/>
        <v>-1003.9558284000001</v>
      </c>
      <c r="BY22" s="152">
        <f t="shared" si="10"/>
        <v>-1003.9558284000001</v>
      </c>
      <c r="BZ22" s="152">
        <f t="shared" si="10"/>
        <v>-1003.9558284000001</v>
      </c>
      <c r="CA22" s="152">
        <f t="shared" si="10"/>
        <v>-1003.9558284000001</v>
      </c>
      <c r="CB22" s="152">
        <f t="shared" si="10"/>
        <v>-1003.9558284000001</v>
      </c>
      <c r="CC22" s="152">
        <f t="shared" si="10"/>
        <v>-1003.9558284000001</v>
      </c>
      <c r="CD22" s="152">
        <f t="shared" si="10"/>
        <v>-1003.9558284000001</v>
      </c>
      <c r="CE22" s="152">
        <f t="shared" si="10"/>
        <v>-1003.9558284000001</v>
      </c>
      <c r="CF22" s="152">
        <f t="shared" si="10"/>
        <v>-1003.9558284000001</v>
      </c>
      <c r="CG22" s="152">
        <f t="shared" si="10"/>
        <v>-1003.9558284000001</v>
      </c>
      <c r="CH22" s="152">
        <f t="shared" si="10"/>
        <v>-1003.9558284000001</v>
      </c>
      <c r="CI22" s="152">
        <f t="shared" si="10"/>
        <v>-1024.034944968</v>
      </c>
      <c r="CJ22" s="152">
        <f t="shared" si="10"/>
        <v>-1024.034944968</v>
      </c>
      <c r="CK22" s="152">
        <f t="shared" si="10"/>
        <v>-1024.034944968</v>
      </c>
      <c r="CL22" s="152">
        <f t="shared" si="10"/>
        <v>-1024.034944968</v>
      </c>
      <c r="CM22" s="152">
        <f t="shared" si="10"/>
        <v>-1024.034944968</v>
      </c>
      <c r="CN22" s="152">
        <f t="shared" si="10"/>
        <v>-1024.034944968</v>
      </c>
      <c r="CO22" s="152">
        <f t="shared" si="10"/>
        <v>-1024.034944968</v>
      </c>
      <c r="CP22" s="152">
        <f t="shared" si="10"/>
        <v>-1024.034944968</v>
      </c>
      <c r="CQ22" s="152">
        <f t="shared" si="10"/>
        <v>-1024.034944968</v>
      </c>
      <c r="CR22" s="152">
        <f t="shared" si="10"/>
        <v>-1024.034944968</v>
      </c>
      <c r="CS22" s="152">
        <f t="shared" si="10"/>
        <v>-1024.034944968</v>
      </c>
      <c r="CT22" s="152">
        <f t="shared" si="10"/>
        <v>-1024.034944968</v>
      </c>
      <c r="CU22" s="152">
        <f t="shared" si="10"/>
        <v>-1044.5156438673603</v>
      </c>
      <c r="CV22" s="152">
        <f t="shared" si="10"/>
        <v>-1044.5156438673603</v>
      </c>
      <c r="CW22" s="152">
        <f t="shared" si="10"/>
        <v>-1044.5156438673603</v>
      </c>
      <c r="CX22" s="152">
        <f t="shared" si="10"/>
        <v>-1044.5156438673603</v>
      </c>
      <c r="CY22" s="152">
        <f t="shared" si="10"/>
        <v>-1044.5156438673603</v>
      </c>
      <c r="CZ22" s="152">
        <f t="shared" si="10"/>
        <v>-1044.5156438673603</v>
      </c>
      <c r="DA22" s="152">
        <f t="shared" si="10"/>
        <v>-1044.5156438673603</v>
      </c>
      <c r="DB22" s="152">
        <f t="shared" si="10"/>
        <v>-1044.5156438673603</v>
      </c>
      <c r="DC22" s="152">
        <f t="shared" si="10"/>
        <v>-1044.5156438673603</v>
      </c>
      <c r="DD22" s="152">
        <f t="shared" si="10"/>
        <v>-1044.5156438673603</v>
      </c>
      <c r="DE22" s="152">
        <f t="shared" si="10"/>
        <v>-1044.5156438673603</v>
      </c>
      <c r="DF22" s="152">
        <f t="shared" si="10"/>
        <v>-1044.5156438673603</v>
      </c>
      <c r="DG22" s="152">
        <f t="shared" si="10"/>
        <v>-1065.4059567447073</v>
      </c>
      <c r="DH22" s="152">
        <f t="shared" si="10"/>
        <v>-1065.4059567447073</v>
      </c>
      <c r="DI22" s="152">
        <f t="shared" si="10"/>
        <v>-1065.4059567447073</v>
      </c>
      <c r="DJ22" s="152">
        <f t="shared" si="10"/>
        <v>-1065.4059567447073</v>
      </c>
      <c r="DK22" s="152">
        <f t="shared" si="10"/>
        <v>-1065.4059567447073</v>
      </c>
      <c r="DL22" s="152">
        <f t="shared" si="10"/>
        <v>-1065.4059567447073</v>
      </c>
      <c r="DM22" s="152">
        <f t="shared" si="10"/>
        <v>-1065.4059567447073</v>
      </c>
      <c r="DN22" s="152">
        <f t="shared" si="10"/>
        <v>-1065.4059567447073</v>
      </c>
      <c r="DO22" s="152">
        <f t="shared" si="10"/>
        <v>-1065.4059567447073</v>
      </c>
      <c r="DP22" s="152">
        <f t="shared" si="10"/>
        <v>-1065.4059567447073</v>
      </c>
      <c r="DQ22" s="152">
        <f t="shared" si="10"/>
        <v>-1065.4059567447073</v>
      </c>
      <c r="DR22" s="152">
        <f t="shared" si="10"/>
        <v>-1065.4059567447073</v>
      </c>
      <c r="DS22" s="152">
        <f t="shared" si="10"/>
        <v>-1086.7140758796018</v>
      </c>
      <c r="DT22" s="152">
        <f t="shared" si="10"/>
        <v>-1086.7140758796018</v>
      </c>
      <c r="DU22" s="152">
        <f t="shared" si="10"/>
        <v>-1086.7140758796018</v>
      </c>
      <c r="DV22" s="152">
        <f t="shared" si="10"/>
        <v>-1086.7140758796018</v>
      </c>
      <c r="DW22" s="152">
        <f t="shared" si="10"/>
        <v>-1086.7140758796018</v>
      </c>
      <c r="DX22" s="152">
        <f t="shared" si="10"/>
        <v>-1086.7140758796018</v>
      </c>
      <c r="DY22" s="152">
        <f t="shared" si="10"/>
        <v>-1086.7140758796018</v>
      </c>
      <c r="DZ22" s="152">
        <f t="shared" si="10"/>
        <v>-1086.7140758796018</v>
      </c>
      <c r="EA22" s="152">
        <f t="shared" si="10"/>
        <v>-1086.7140758796018</v>
      </c>
      <c r="EB22" s="152">
        <f t="shared" si="10"/>
        <v>-1086.7140758796018</v>
      </c>
      <c r="EC22" s="152">
        <f t="shared" si="10"/>
        <v>-1086.7140758796018</v>
      </c>
      <c r="ED22" s="152">
        <f t="shared" si="10"/>
        <v>-1086.7140758796018</v>
      </c>
      <c r="EE22" s="152">
        <f t="shared" si="10"/>
        <v>-1108.4483573971936</v>
      </c>
      <c r="EF22" s="152">
        <f t="shared" si="10"/>
        <v>-1108.4483573971936</v>
      </c>
      <c r="EG22" s="152">
        <f t="shared" si="10"/>
        <v>-1108.4483573971936</v>
      </c>
      <c r="EH22" s="152">
        <f t="shared" si="10"/>
        <v>-1108.4483573971936</v>
      </c>
      <c r="EI22" s="152">
        <f t="shared" si="10"/>
        <v>-1108.4483573971936</v>
      </c>
      <c r="EJ22" s="152">
        <f t="shared" si="10"/>
        <v>-1108.4483573971936</v>
      </c>
      <c r="EK22" s="152">
        <f t="shared" si="10"/>
        <v>-1108.4483573971936</v>
      </c>
      <c r="EL22" s="152">
        <f t="shared" si="10"/>
        <v>-1108.4483573971936</v>
      </c>
      <c r="EM22" s="152">
        <f t="shared" si="10"/>
        <v>-1108.4483573971936</v>
      </c>
      <c r="EN22" s="152">
        <f t="shared" si="10"/>
        <v>-1108.4483573971936</v>
      </c>
      <c r="EO22" s="152">
        <f t="shared" si="10"/>
        <v>-1108.4483573971936</v>
      </c>
      <c r="EP22" s="152">
        <f t="shared" si="10"/>
        <v>-1108.4483573971936</v>
      </c>
      <c r="EQ22" s="153"/>
    </row>
    <row r="23" spans="1:147" ht="15.75" customHeight="1" x14ac:dyDescent="0.2">
      <c r="B23" s="7"/>
      <c r="Z23" s="3"/>
      <c r="EQ23" s="27"/>
    </row>
    <row r="24" spans="1:147" ht="15.75" customHeight="1" x14ac:dyDescent="0.2">
      <c r="A24" s="154"/>
      <c r="B24" s="154"/>
      <c r="C24" s="154" t="s">
        <v>175</v>
      </c>
      <c r="D24" s="154"/>
      <c r="E24" s="154"/>
      <c r="F24" s="154"/>
      <c r="G24" s="154"/>
      <c r="H24" s="154"/>
      <c r="I24" s="154"/>
      <c r="J24" s="154"/>
      <c r="K24" s="154"/>
      <c r="L24" s="154"/>
      <c r="M24" s="154"/>
      <c r="N24" s="154"/>
      <c r="O24" s="154"/>
      <c r="P24" s="154"/>
      <c r="Q24" s="154"/>
      <c r="R24" s="154"/>
      <c r="S24" s="154"/>
      <c r="T24" s="154"/>
      <c r="U24" s="154"/>
      <c r="V24" s="154"/>
      <c r="W24" s="154"/>
      <c r="X24" s="154"/>
      <c r="Y24" s="154"/>
      <c r="Z24" s="155"/>
      <c r="AA24" s="156">
        <f t="shared" ref="AA24:BF24" si="11">SUBTOTAL(9,AA4:AA23)</f>
        <v>17622.5</v>
      </c>
      <c r="AB24" s="156">
        <f t="shared" si="11"/>
        <v>17622.5</v>
      </c>
      <c r="AC24" s="156">
        <f t="shared" si="11"/>
        <v>17622.5</v>
      </c>
      <c r="AD24" s="156">
        <f t="shared" si="11"/>
        <v>17622.5</v>
      </c>
      <c r="AE24" s="156">
        <f t="shared" si="11"/>
        <v>17622.5</v>
      </c>
      <c r="AF24" s="156">
        <f t="shared" si="11"/>
        <v>17622.5</v>
      </c>
      <c r="AG24" s="156">
        <f t="shared" si="11"/>
        <v>17622.5</v>
      </c>
      <c r="AH24" s="156">
        <f t="shared" si="11"/>
        <v>17622.5</v>
      </c>
      <c r="AI24" s="156">
        <f t="shared" si="11"/>
        <v>17622.5</v>
      </c>
      <c r="AJ24" s="156">
        <f t="shared" si="11"/>
        <v>17622.5</v>
      </c>
      <c r="AK24" s="156">
        <f t="shared" si="11"/>
        <v>17622.5</v>
      </c>
      <c r="AL24" s="156">
        <f t="shared" si="11"/>
        <v>17622.5</v>
      </c>
      <c r="AM24" s="156">
        <f t="shared" si="11"/>
        <v>17974.95</v>
      </c>
      <c r="AN24" s="156">
        <f t="shared" si="11"/>
        <v>17974.95</v>
      </c>
      <c r="AO24" s="156">
        <f t="shared" si="11"/>
        <v>17974.95</v>
      </c>
      <c r="AP24" s="156">
        <f t="shared" si="11"/>
        <v>17974.95</v>
      </c>
      <c r="AQ24" s="156">
        <f t="shared" si="11"/>
        <v>17974.95</v>
      </c>
      <c r="AR24" s="156">
        <f t="shared" si="11"/>
        <v>17974.95</v>
      </c>
      <c r="AS24" s="156">
        <f t="shared" si="11"/>
        <v>17974.95</v>
      </c>
      <c r="AT24" s="156">
        <f t="shared" si="11"/>
        <v>17974.95</v>
      </c>
      <c r="AU24" s="156">
        <f t="shared" si="11"/>
        <v>17974.95</v>
      </c>
      <c r="AV24" s="156">
        <f t="shared" si="11"/>
        <v>17974.95</v>
      </c>
      <c r="AW24" s="156">
        <f t="shared" si="11"/>
        <v>17974.95</v>
      </c>
      <c r="AX24" s="156">
        <f t="shared" si="11"/>
        <v>17974.95</v>
      </c>
      <c r="AY24" s="156">
        <f t="shared" si="11"/>
        <v>18334.448999999993</v>
      </c>
      <c r="AZ24" s="156">
        <f t="shared" si="11"/>
        <v>18334.448999999993</v>
      </c>
      <c r="BA24" s="156">
        <f t="shared" si="11"/>
        <v>18334.448999999993</v>
      </c>
      <c r="BB24" s="156">
        <f t="shared" si="11"/>
        <v>18334.448999999993</v>
      </c>
      <c r="BC24" s="156">
        <f t="shared" si="11"/>
        <v>18334.448999999993</v>
      </c>
      <c r="BD24" s="156">
        <f t="shared" si="11"/>
        <v>18334.448999999993</v>
      </c>
      <c r="BE24" s="156">
        <f t="shared" si="11"/>
        <v>18334.448999999993</v>
      </c>
      <c r="BF24" s="156">
        <f t="shared" si="11"/>
        <v>18334.448999999993</v>
      </c>
      <c r="BG24" s="156">
        <f t="shared" ref="BG24:CL24" si="12">SUBTOTAL(9,BG4:BG23)</f>
        <v>18334.448999999993</v>
      </c>
      <c r="BH24" s="156">
        <f t="shared" si="12"/>
        <v>18334.448999999993</v>
      </c>
      <c r="BI24" s="156">
        <f t="shared" si="12"/>
        <v>18334.448999999993</v>
      </c>
      <c r="BJ24" s="156">
        <f t="shared" si="12"/>
        <v>18334.448999999993</v>
      </c>
      <c r="BK24" s="156">
        <f t="shared" si="12"/>
        <v>18701.13798</v>
      </c>
      <c r="BL24" s="156">
        <f t="shared" si="12"/>
        <v>18701.13798</v>
      </c>
      <c r="BM24" s="156">
        <f t="shared" si="12"/>
        <v>18701.13798</v>
      </c>
      <c r="BN24" s="156">
        <f t="shared" si="12"/>
        <v>18701.13798</v>
      </c>
      <c r="BO24" s="156">
        <f t="shared" si="12"/>
        <v>18701.13798</v>
      </c>
      <c r="BP24" s="156">
        <f t="shared" si="12"/>
        <v>18701.13798</v>
      </c>
      <c r="BQ24" s="156">
        <f t="shared" si="12"/>
        <v>18701.13798</v>
      </c>
      <c r="BR24" s="156">
        <f t="shared" si="12"/>
        <v>18701.13798</v>
      </c>
      <c r="BS24" s="156">
        <f t="shared" si="12"/>
        <v>18701.13798</v>
      </c>
      <c r="BT24" s="156">
        <f t="shared" si="12"/>
        <v>18701.13798</v>
      </c>
      <c r="BU24" s="156">
        <f t="shared" si="12"/>
        <v>18701.13798</v>
      </c>
      <c r="BV24" s="156">
        <f t="shared" si="12"/>
        <v>18701.13798</v>
      </c>
      <c r="BW24" s="156">
        <f t="shared" si="12"/>
        <v>19075.1607396</v>
      </c>
      <c r="BX24" s="156">
        <f t="shared" si="12"/>
        <v>19075.1607396</v>
      </c>
      <c r="BY24" s="156">
        <f t="shared" si="12"/>
        <v>19075.1607396</v>
      </c>
      <c r="BZ24" s="156">
        <f t="shared" si="12"/>
        <v>19075.1607396</v>
      </c>
      <c r="CA24" s="156">
        <f t="shared" si="12"/>
        <v>19075.1607396</v>
      </c>
      <c r="CB24" s="156">
        <f t="shared" si="12"/>
        <v>19075.1607396</v>
      </c>
      <c r="CC24" s="156">
        <f t="shared" si="12"/>
        <v>19075.1607396</v>
      </c>
      <c r="CD24" s="156">
        <f t="shared" si="12"/>
        <v>19075.1607396</v>
      </c>
      <c r="CE24" s="156">
        <f t="shared" si="12"/>
        <v>19075.1607396</v>
      </c>
      <c r="CF24" s="156">
        <f t="shared" si="12"/>
        <v>19075.1607396</v>
      </c>
      <c r="CG24" s="156">
        <f t="shared" si="12"/>
        <v>19075.1607396</v>
      </c>
      <c r="CH24" s="156">
        <f t="shared" si="12"/>
        <v>19075.1607396</v>
      </c>
      <c r="CI24" s="156">
        <f t="shared" si="12"/>
        <v>19456.663954391999</v>
      </c>
      <c r="CJ24" s="156">
        <f t="shared" si="12"/>
        <v>19456.663954391999</v>
      </c>
      <c r="CK24" s="156">
        <f t="shared" si="12"/>
        <v>19456.663954391999</v>
      </c>
      <c r="CL24" s="156">
        <f t="shared" si="12"/>
        <v>19456.663954391999</v>
      </c>
      <c r="CM24" s="156">
        <f t="shared" ref="CM24:DR24" si="13">SUBTOTAL(9,CM4:CM23)</f>
        <v>19456.663954391999</v>
      </c>
      <c r="CN24" s="156">
        <f t="shared" si="13"/>
        <v>19456.663954391999</v>
      </c>
      <c r="CO24" s="156">
        <f t="shared" si="13"/>
        <v>19456.663954391999</v>
      </c>
      <c r="CP24" s="156">
        <f t="shared" si="13"/>
        <v>19456.663954391999</v>
      </c>
      <c r="CQ24" s="156">
        <f t="shared" si="13"/>
        <v>19456.663954391999</v>
      </c>
      <c r="CR24" s="156">
        <f t="shared" si="13"/>
        <v>19456.663954391999</v>
      </c>
      <c r="CS24" s="156">
        <f t="shared" si="13"/>
        <v>19456.663954391999</v>
      </c>
      <c r="CT24" s="156">
        <f t="shared" si="13"/>
        <v>19456.663954391999</v>
      </c>
      <c r="CU24" s="156">
        <f t="shared" si="13"/>
        <v>19845.797233479847</v>
      </c>
      <c r="CV24" s="156">
        <f t="shared" si="13"/>
        <v>19845.797233479847</v>
      </c>
      <c r="CW24" s="156">
        <f t="shared" si="13"/>
        <v>19845.797233479847</v>
      </c>
      <c r="CX24" s="156">
        <f t="shared" si="13"/>
        <v>19845.797233479847</v>
      </c>
      <c r="CY24" s="156">
        <f t="shared" si="13"/>
        <v>19845.797233479847</v>
      </c>
      <c r="CZ24" s="156">
        <f t="shared" si="13"/>
        <v>19845.797233479847</v>
      </c>
      <c r="DA24" s="156">
        <f t="shared" si="13"/>
        <v>19845.797233479847</v>
      </c>
      <c r="DB24" s="156">
        <f t="shared" si="13"/>
        <v>19845.797233479847</v>
      </c>
      <c r="DC24" s="156">
        <f t="shared" si="13"/>
        <v>19845.797233479847</v>
      </c>
      <c r="DD24" s="156">
        <f t="shared" si="13"/>
        <v>19845.797233479847</v>
      </c>
      <c r="DE24" s="156">
        <f t="shared" si="13"/>
        <v>19845.797233479847</v>
      </c>
      <c r="DF24" s="156">
        <f t="shared" si="13"/>
        <v>19845.797233479847</v>
      </c>
      <c r="DG24" s="156">
        <f t="shared" si="13"/>
        <v>20242.713178149435</v>
      </c>
      <c r="DH24" s="156">
        <f t="shared" si="13"/>
        <v>20242.713178149435</v>
      </c>
      <c r="DI24" s="156">
        <f t="shared" si="13"/>
        <v>20242.713178149435</v>
      </c>
      <c r="DJ24" s="156">
        <f t="shared" si="13"/>
        <v>20242.713178149435</v>
      </c>
      <c r="DK24" s="156">
        <f t="shared" si="13"/>
        <v>20242.713178149435</v>
      </c>
      <c r="DL24" s="156">
        <f t="shared" si="13"/>
        <v>20242.713178149435</v>
      </c>
      <c r="DM24" s="156">
        <f t="shared" si="13"/>
        <v>20242.713178149435</v>
      </c>
      <c r="DN24" s="156">
        <f t="shared" si="13"/>
        <v>20242.713178149435</v>
      </c>
      <c r="DO24" s="156">
        <f t="shared" si="13"/>
        <v>20242.713178149435</v>
      </c>
      <c r="DP24" s="156">
        <f t="shared" si="13"/>
        <v>20242.713178149435</v>
      </c>
      <c r="DQ24" s="156">
        <f t="shared" si="13"/>
        <v>20242.713178149435</v>
      </c>
      <c r="DR24" s="156">
        <f t="shared" si="13"/>
        <v>20242.713178149435</v>
      </c>
      <c r="DS24" s="156">
        <f t="shared" ref="DS24:EP24" si="14">SUBTOTAL(9,DS4:DS23)</f>
        <v>20647.567441712432</v>
      </c>
      <c r="DT24" s="156">
        <f t="shared" si="14"/>
        <v>20647.567441712432</v>
      </c>
      <c r="DU24" s="156">
        <f t="shared" si="14"/>
        <v>20647.567441712432</v>
      </c>
      <c r="DV24" s="156">
        <f t="shared" si="14"/>
        <v>20647.567441712432</v>
      </c>
      <c r="DW24" s="156">
        <f t="shared" si="14"/>
        <v>20647.567441712432</v>
      </c>
      <c r="DX24" s="156">
        <f t="shared" si="14"/>
        <v>20647.567441712432</v>
      </c>
      <c r="DY24" s="156">
        <f t="shared" si="14"/>
        <v>20647.567441712432</v>
      </c>
      <c r="DZ24" s="156">
        <f t="shared" si="14"/>
        <v>20647.567441712432</v>
      </c>
      <c r="EA24" s="156">
        <f t="shared" si="14"/>
        <v>20647.567441712432</v>
      </c>
      <c r="EB24" s="156">
        <f t="shared" si="14"/>
        <v>20647.567441712432</v>
      </c>
      <c r="EC24" s="156">
        <f t="shared" si="14"/>
        <v>20647.567441712432</v>
      </c>
      <c r="ED24" s="156">
        <f t="shared" si="14"/>
        <v>20647.567441712432</v>
      </c>
      <c r="EE24" s="156">
        <f t="shared" si="14"/>
        <v>21060.518790546677</v>
      </c>
      <c r="EF24" s="156">
        <f t="shared" si="14"/>
        <v>21060.518790546677</v>
      </c>
      <c r="EG24" s="156">
        <f t="shared" si="14"/>
        <v>21060.518790546677</v>
      </c>
      <c r="EH24" s="156">
        <f t="shared" si="14"/>
        <v>21060.518790546677</v>
      </c>
      <c r="EI24" s="156">
        <f t="shared" si="14"/>
        <v>21060.518790546677</v>
      </c>
      <c r="EJ24" s="156">
        <f t="shared" si="14"/>
        <v>21060.518790546677</v>
      </c>
      <c r="EK24" s="156">
        <f t="shared" si="14"/>
        <v>21060.518790546677</v>
      </c>
      <c r="EL24" s="156">
        <f t="shared" si="14"/>
        <v>21060.518790546677</v>
      </c>
      <c r="EM24" s="156">
        <f t="shared" si="14"/>
        <v>21060.518790546677</v>
      </c>
      <c r="EN24" s="156">
        <f t="shared" si="14"/>
        <v>21060.518790546677</v>
      </c>
      <c r="EO24" s="156">
        <f t="shared" si="14"/>
        <v>21060.518790546677</v>
      </c>
      <c r="EP24" s="156">
        <f t="shared" si="14"/>
        <v>21060.518790546677</v>
      </c>
      <c r="EQ24" s="157"/>
    </row>
    <row r="25" spans="1:147" ht="15.75" customHeight="1" x14ac:dyDescent="0.2">
      <c r="B25" s="7"/>
      <c r="Z25" s="3"/>
      <c r="EQ25" s="27"/>
    </row>
    <row r="26" spans="1:147" ht="15.75" customHeight="1" x14ac:dyDescent="0.2">
      <c r="A26" s="65" t="s">
        <v>176</v>
      </c>
      <c r="B26" s="66"/>
      <c r="C26" s="66"/>
      <c r="D26" s="66"/>
      <c r="E26" s="66"/>
      <c r="F26" s="66"/>
      <c r="G26" s="66"/>
      <c r="H26" s="66"/>
      <c r="I26" s="66"/>
      <c r="J26" s="66"/>
      <c r="K26" s="66"/>
      <c r="L26" s="66"/>
      <c r="M26" s="66"/>
      <c r="N26" s="66"/>
      <c r="O26" s="66"/>
      <c r="P26" s="66"/>
      <c r="Q26" s="66"/>
      <c r="R26" s="66"/>
      <c r="S26" s="66"/>
      <c r="T26" s="66"/>
      <c r="U26" s="66"/>
      <c r="V26" s="66"/>
      <c r="W26" s="66"/>
      <c r="X26" s="66"/>
      <c r="Y26" s="66"/>
      <c r="Z26" s="158"/>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159"/>
    </row>
    <row r="27" spans="1:147" ht="15.75" customHeight="1" x14ac:dyDescent="0.2">
      <c r="B27" s="160" t="str">
        <f>Executive_Summary!F24</f>
        <v xml:space="preserve">Taxes: </v>
      </c>
      <c r="Z27" s="3"/>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27"/>
    </row>
    <row r="28" spans="1:147" ht="15.75" customHeight="1" x14ac:dyDescent="0.2">
      <c r="B28" s="161" t="str">
        <f>Executive_Summary!F25</f>
        <v>Property Taxes</v>
      </c>
      <c r="Z28" s="3"/>
      <c r="AA28" s="124">
        <f>(Executive_Summary!$I25/12)*(1+Expense_Increase)^(AA$3-1)</f>
        <v>1895.9974814168002</v>
      </c>
      <c r="AB28" s="124">
        <f>(Executive_Summary!$I25/12)*(1+Expense_Increase)^(AB$3-1)</f>
        <v>1895.9974814168002</v>
      </c>
      <c r="AC28" s="124">
        <f>(Executive_Summary!$I25/12)*(1+Expense_Increase)^(AC$3-1)</f>
        <v>1895.9974814168002</v>
      </c>
      <c r="AD28" s="124">
        <f>(Executive_Summary!$I25/12)*(1+Expense_Increase)^(AD$3-1)</f>
        <v>1895.9974814168002</v>
      </c>
      <c r="AE28" s="124">
        <f>(Executive_Summary!$I25/12)*(1+Expense_Increase)^(AE$3-1)</f>
        <v>1895.9974814168002</v>
      </c>
      <c r="AF28" s="124">
        <f>(Executive_Summary!$I25/12)*(1+Expense_Increase)^(AF$3-1)</f>
        <v>1895.9974814168002</v>
      </c>
      <c r="AG28" s="124">
        <f>(Executive_Summary!$I25/12)*(1+Expense_Increase)^(AG$3-1)</f>
        <v>1895.9974814168002</v>
      </c>
      <c r="AH28" s="124">
        <f>(Executive_Summary!$I25/12)*(1+Expense_Increase)^(AH$3-1)</f>
        <v>1895.9974814168002</v>
      </c>
      <c r="AI28" s="124">
        <f>(Executive_Summary!$I25/12)*(1+Expense_Increase)^(AI$3-1)</f>
        <v>1895.9974814168002</v>
      </c>
      <c r="AJ28" s="124">
        <f>(Executive_Summary!$I25/12)*(1+Expense_Increase)^(AJ$3-1)</f>
        <v>1895.9974814168002</v>
      </c>
      <c r="AK28" s="124">
        <f>(Executive_Summary!$I25/12)*(1+Expense_Increase)^(AK$3-1)</f>
        <v>1895.9974814168002</v>
      </c>
      <c r="AL28" s="124">
        <f>(Executive_Summary!$I25/12)*(1+Expense_Increase)^(AL$3-1)</f>
        <v>1895.9974814168002</v>
      </c>
      <c r="AM28" s="124">
        <f>(Executive_Summary!$I25/12)*(1+Expense_Increase)^(AM$3-1)</f>
        <v>1937.7094260079698</v>
      </c>
      <c r="AN28" s="124">
        <f>(Executive_Summary!$I25/12)*(1+Expense_Increase)^(AN$3-1)</f>
        <v>1937.7094260079698</v>
      </c>
      <c r="AO28" s="124">
        <f>(Executive_Summary!$I25/12)*(1+Expense_Increase)^(AO$3-1)</f>
        <v>1937.7094260079698</v>
      </c>
      <c r="AP28" s="124">
        <f>(Executive_Summary!$I25/12)*(1+Expense_Increase)^(AP$3-1)</f>
        <v>1937.7094260079698</v>
      </c>
      <c r="AQ28" s="124">
        <f>(Executive_Summary!$I25/12)*(1+Expense_Increase)^(AQ$3-1)</f>
        <v>1937.7094260079698</v>
      </c>
      <c r="AR28" s="124">
        <f>(Executive_Summary!$I25/12)*(1+Expense_Increase)^(AR$3-1)</f>
        <v>1937.7094260079698</v>
      </c>
      <c r="AS28" s="124">
        <f>(Executive_Summary!$I25/12)*(1+Expense_Increase)^(AS$3-1)</f>
        <v>1937.7094260079698</v>
      </c>
      <c r="AT28" s="124">
        <f>(Executive_Summary!$I25/12)*(1+Expense_Increase)^(AT$3-1)</f>
        <v>1937.7094260079698</v>
      </c>
      <c r="AU28" s="124">
        <f>(Executive_Summary!$I25/12)*(1+Expense_Increase)^(AU$3-1)</f>
        <v>1937.7094260079698</v>
      </c>
      <c r="AV28" s="124">
        <f>(Executive_Summary!$I25/12)*(1+Expense_Increase)^(AV$3-1)</f>
        <v>1937.7094260079698</v>
      </c>
      <c r="AW28" s="124">
        <f>(Executive_Summary!$I25/12)*(1+Expense_Increase)^(AW$3-1)</f>
        <v>1937.7094260079698</v>
      </c>
      <c r="AX28" s="124">
        <f>(Executive_Summary!$I25/12)*(1+Expense_Increase)^(AX$3-1)</f>
        <v>1937.7094260079698</v>
      </c>
      <c r="AY28" s="124">
        <f>(Executive_Summary!$I25/12)*(1+Expense_Increase)^(AY$3-1)</f>
        <v>1980.3390333801451</v>
      </c>
      <c r="AZ28" s="124">
        <f>(Executive_Summary!$I25/12)*(1+Expense_Increase)^(AZ$3-1)</f>
        <v>1980.3390333801451</v>
      </c>
      <c r="BA28" s="124">
        <f>(Executive_Summary!$I25/12)*(1+Expense_Increase)^(BA$3-1)</f>
        <v>1980.3390333801451</v>
      </c>
      <c r="BB28" s="124">
        <f>(Executive_Summary!$I25/12)*(1+Expense_Increase)^(BB$3-1)</f>
        <v>1980.3390333801451</v>
      </c>
      <c r="BC28" s="124">
        <f>(Executive_Summary!$I25/12)*(1+Expense_Increase)^(BC$3-1)</f>
        <v>1980.3390333801451</v>
      </c>
      <c r="BD28" s="124">
        <f>(Executive_Summary!$I25/12)*(1+Expense_Increase)^(BD$3-1)</f>
        <v>1980.3390333801451</v>
      </c>
      <c r="BE28" s="124">
        <f>(Executive_Summary!$I25/12)*(1+Expense_Increase)^(BE$3-1)</f>
        <v>1980.3390333801451</v>
      </c>
      <c r="BF28" s="124">
        <f>(Executive_Summary!$I25/12)*(1+Expense_Increase)^(BF$3-1)</f>
        <v>1980.3390333801451</v>
      </c>
      <c r="BG28" s="124">
        <f>(Executive_Summary!$I25/12)*(1+Expense_Increase)^(BG$3-1)</f>
        <v>1980.3390333801451</v>
      </c>
      <c r="BH28" s="124">
        <f>(Executive_Summary!$I25/12)*(1+Expense_Increase)^(BH$3-1)</f>
        <v>1980.3390333801451</v>
      </c>
      <c r="BI28" s="124">
        <f>(Executive_Summary!$I25/12)*(1+Expense_Increase)^(BI$3-1)</f>
        <v>1980.3390333801451</v>
      </c>
      <c r="BJ28" s="124">
        <f>(Executive_Summary!$I25/12)*(1+Expense_Increase)^(BJ$3-1)</f>
        <v>1980.3390333801451</v>
      </c>
      <c r="BK28" s="124">
        <f>(Executive_Summary!$I25/12)*(1+Expense_Increase)^(BK$3-1)</f>
        <v>2023.9064921145084</v>
      </c>
      <c r="BL28" s="124">
        <f>(Executive_Summary!$I25/12)*(1+Expense_Increase)^(BL$3-1)</f>
        <v>2023.9064921145084</v>
      </c>
      <c r="BM28" s="124">
        <f>(Executive_Summary!$I25/12)*(1+Expense_Increase)^(BM$3-1)</f>
        <v>2023.9064921145084</v>
      </c>
      <c r="BN28" s="124">
        <f>(Executive_Summary!$I25/12)*(1+Expense_Increase)^(BN$3-1)</f>
        <v>2023.9064921145084</v>
      </c>
      <c r="BO28" s="124">
        <f>(Executive_Summary!$I25/12)*(1+Expense_Increase)^(BO$3-1)</f>
        <v>2023.9064921145084</v>
      </c>
      <c r="BP28" s="124">
        <f>(Executive_Summary!$I25/12)*(1+Expense_Increase)^(BP$3-1)</f>
        <v>2023.9064921145084</v>
      </c>
      <c r="BQ28" s="124">
        <f>(Executive_Summary!$I25/12)*(1+Expense_Increase)^(BQ$3-1)</f>
        <v>2023.9064921145084</v>
      </c>
      <c r="BR28" s="124">
        <f>(Executive_Summary!$I25/12)*(1+Expense_Increase)^(BR$3-1)</f>
        <v>2023.9064921145084</v>
      </c>
      <c r="BS28" s="124">
        <f>(Executive_Summary!$I25/12)*(1+Expense_Increase)^(BS$3-1)</f>
        <v>2023.9064921145084</v>
      </c>
      <c r="BT28" s="124">
        <f>(Executive_Summary!$I25/12)*(1+Expense_Increase)^(BT$3-1)</f>
        <v>2023.9064921145084</v>
      </c>
      <c r="BU28" s="124">
        <f>(Executive_Summary!$I25/12)*(1+Expense_Increase)^(BU$3-1)</f>
        <v>2023.9064921145084</v>
      </c>
      <c r="BV28" s="124">
        <f>(Executive_Summary!$I25/12)*(1+Expense_Increase)^(BV$3-1)</f>
        <v>2023.9064921145084</v>
      </c>
      <c r="BW28" s="124">
        <f>(Executive_Summary!$I25/12)*(1+Expense_Increase)^(BW$3-1)</f>
        <v>2068.4324349410276</v>
      </c>
      <c r="BX28" s="124">
        <f>(Executive_Summary!$I25/12)*(1+Expense_Increase)^(BX$3-1)</f>
        <v>2068.4324349410276</v>
      </c>
      <c r="BY28" s="124">
        <f>(Executive_Summary!$I25/12)*(1+Expense_Increase)^(BY$3-1)</f>
        <v>2068.4324349410276</v>
      </c>
      <c r="BZ28" s="124">
        <f>(Executive_Summary!$I25/12)*(1+Expense_Increase)^(BZ$3-1)</f>
        <v>2068.4324349410276</v>
      </c>
      <c r="CA28" s="124">
        <f>(Executive_Summary!$I25/12)*(1+Expense_Increase)^(CA$3-1)</f>
        <v>2068.4324349410276</v>
      </c>
      <c r="CB28" s="124">
        <f>(Executive_Summary!$I25/12)*(1+Expense_Increase)^(CB$3-1)</f>
        <v>2068.4324349410276</v>
      </c>
      <c r="CC28" s="124">
        <f>(Executive_Summary!$I25/12)*(1+Expense_Increase)^(CC$3-1)</f>
        <v>2068.4324349410276</v>
      </c>
      <c r="CD28" s="124">
        <f>(Executive_Summary!$I25/12)*(1+Expense_Increase)^(CD$3-1)</f>
        <v>2068.4324349410276</v>
      </c>
      <c r="CE28" s="124">
        <f>(Executive_Summary!$I25/12)*(1+Expense_Increase)^(CE$3-1)</f>
        <v>2068.4324349410276</v>
      </c>
      <c r="CF28" s="124">
        <f>(Executive_Summary!$I25/12)*(1+Expense_Increase)^(CF$3-1)</f>
        <v>2068.4324349410276</v>
      </c>
      <c r="CG28" s="124">
        <f>(Executive_Summary!$I25/12)*(1+Expense_Increase)^(CG$3-1)</f>
        <v>2068.4324349410276</v>
      </c>
      <c r="CH28" s="124">
        <f>(Executive_Summary!$I25/12)*(1+Expense_Increase)^(CH$3-1)</f>
        <v>2068.4324349410276</v>
      </c>
      <c r="CI28" s="124">
        <f>(Executive_Summary!$I25/12)*(1+Expense_Increase)^(CI$3-1)</f>
        <v>2113.9379485097302</v>
      </c>
      <c r="CJ28" s="124">
        <f>(Executive_Summary!$I25/12)*(1+Expense_Increase)^(CJ$3-1)</f>
        <v>2113.9379485097302</v>
      </c>
      <c r="CK28" s="124">
        <f>(Executive_Summary!$I25/12)*(1+Expense_Increase)^(CK$3-1)</f>
        <v>2113.9379485097302</v>
      </c>
      <c r="CL28" s="124">
        <f>(Executive_Summary!$I25/12)*(1+Expense_Increase)^(CL$3-1)</f>
        <v>2113.9379485097302</v>
      </c>
      <c r="CM28" s="124">
        <f>(Executive_Summary!$I25/12)*(1+Expense_Increase)^(CM$3-1)</f>
        <v>2113.9379485097302</v>
      </c>
      <c r="CN28" s="124">
        <f>(Executive_Summary!$I25/12)*(1+Expense_Increase)^(CN$3-1)</f>
        <v>2113.9379485097302</v>
      </c>
      <c r="CO28" s="124">
        <f>(Executive_Summary!$I25/12)*(1+Expense_Increase)^(CO$3-1)</f>
        <v>2113.9379485097302</v>
      </c>
      <c r="CP28" s="124">
        <f>(Executive_Summary!$I25/12)*(1+Expense_Increase)^(CP$3-1)</f>
        <v>2113.9379485097302</v>
      </c>
      <c r="CQ28" s="124">
        <f>(Executive_Summary!$I25/12)*(1+Expense_Increase)^(CQ$3-1)</f>
        <v>2113.9379485097302</v>
      </c>
      <c r="CR28" s="124">
        <f>(Executive_Summary!$I25/12)*(1+Expense_Increase)^(CR$3-1)</f>
        <v>2113.9379485097302</v>
      </c>
      <c r="CS28" s="124">
        <f>(Executive_Summary!$I25/12)*(1+Expense_Increase)^(CS$3-1)</f>
        <v>2113.9379485097302</v>
      </c>
      <c r="CT28" s="124">
        <f>(Executive_Summary!$I25/12)*(1+Expense_Increase)^(CT$3-1)</f>
        <v>2113.9379485097302</v>
      </c>
      <c r="CU28" s="124">
        <f>(Executive_Summary!$I25/12)*(1+Expense_Increase)^(CU$3-1)</f>
        <v>2160.4445833769441</v>
      </c>
      <c r="CV28" s="124">
        <f>(Executive_Summary!$I25/12)*(1+Expense_Increase)^(CV$3-1)</f>
        <v>2160.4445833769441</v>
      </c>
      <c r="CW28" s="124">
        <f>(Executive_Summary!$I25/12)*(1+Expense_Increase)^(CW$3-1)</f>
        <v>2160.4445833769441</v>
      </c>
      <c r="CX28" s="124">
        <f>(Executive_Summary!$I25/12)*(1+Expense_Increase)^(CX$3-1)</f>
        <v>2160.4445833769441</v>
      </c>
      <c r="CY28" s="124">
        <f>(Executive_Summary!$I25/12)*(1+Expense_Increase)^(CY$3-1)</f>
        <v>2160.4445833769441</v>
      </c>
      <c r="CZ28" s="124">
        <f>(Executive_Summary!$I25/12)*(1+Expense_Increase)^(CZ$3-1)</f>
        <v>2160.4445833769441</v>
      </c>
      <c r="DA28" s="124">
        <f>(Executive_Summary!$I25/12)*(1+Expense_Increase)^(DA$3-1)</f>
        <v>2160.4445833769441</v>
      </c>
      <c r="DB28" s="124">
        <f>(Executive_Summary!$I25/12)*(1+Expense_Increase)^(DB$3-1)</f>
        <v>2160.4445833769441</v>
      </c>
      <c r="DC28" s="124">
        <f>(Executive_Summary!$I25/12)*(1+Expense_Increase)^(DC$3-1)</f>
        <v>2160.4445833769441</v>
      </c>
      <c r="DD28" s="124">
        <f>(Executive_Summary!$I25/12)*(1+Expense_Increase)^(DD$3-1)</f>
        <v>2160.4445833769441</v>
      </c>
      <c r="DE28" s="124">
        <f>(Executive_Summary!$I25/12)*(1+Expense_Increase)^(DE$3-1)</f>
        <v>2160.4445833769441</v>
      </c>
      <c r="DF28" s="124">
        <f>(Executive_Summary!$I25/12)*(1+Expense_Increase)^(DF$3-1)</f>
        <v>2160.4445833769441</v>
      </c>
      <c r="DG28" s="124">
        <f>(Executive_Summary!$I25/12)*(1+Expense_Increase)^(DG$3-1)</f>
        <v>2207.9743642112367</v>
      </c>
      <c r="DH28" s="124">
        <f>(Executive_Summary!$I25/12)*(1+Expense_Increase)^(DH$3-1)</f>
        <v>2207.9743642112367</v>
      </c>
      <c r="DI28" s="124">
        <f>(Executive_Summary!$I25/12)*(1+Expense_Increase)^(DI$3-1)</f>
        <v>2207.9743642112367</v>
      </c>
      <c r="DJ28" s="124">
        <f>(Executive_Summary!$I25/12)*(1+Expense_Increase)^(DJ$3-1)</f>
        <v>2207.9743642112367</v>
      </c>
      <c r="DK28" s="124">
        <f>(Executive_Summary!$I25/12)*(1+Expense_Increase)^(DK$3-1)</f>
        <v>2207.9743642112367</v>
      </c>
      <c r="DL28" s="124">
        <f>(Executive_Summary!$I25/12)*(1+Expense_Increase)^(DL$3-1)</f>
        <v>2207.9743642112367</v>
      </c>
      <c r="DM28" s="124">
        <f>(Executive_Summary!$I25/12)*(1+Expense_Increase)^(DM$3-1)</f>
        <v>2207.9743642112367</v>
      </c>
      <c r="DN28" s="124">
        <f>(Executive_Summary!$I25/12)*(1+Expense_Increase)^(DN$3-1)</f>
        <v>2207.9743642112367</v>
      </c>
      <c r="DO28" s="124">
        <f>(Executive_Summary!$I25/12)*(1+Expense_Increase)^(DO$3-1)</f>
        <v>2207.9743642112367</v>
      </c>
      <c r="DP28" s="124">
        <f>(Executive_Summary!$I25/12)*(1+Expense_Increase)^(DP$3-1)</f>
        <v>2207.9743642112367</v>
      </c>
      <c r="DQ28" s="124">
        <f>(Executive_Summary!$I25/12)*(1+Expense_Increase)^(DQ$3-1)</f>
        <v>2207.9743642112367</v>
      </c>
      <c r="DR28" s="124">
        <f>(Executive_Summary!$I25/12)*(1+Expense_Increase)^(DR$3-1)</f>
        <v>2207.9743642112367</v>
      </c>
      <c r="DS28" s="124">
        <f>(Executive_Summary!$I25/12)*(1+Expense_Increase)^(DS$3-1)</f>
        <v>2256.5498002238842</v>
      </c>
      <c r="DT28" s="124">
        <f>(Executive_Summary!$I25/12)*(1+Expense_Increase)^(DT$3-1)</f>
        <v>2256.5498002238842</v>
      </c>
      <c r="DU28" s="124">
        <f>(Executive_Summary!$I25/12)*(1+Expense_Increase)^(DU$3-1)</f>
        <v>2256.5498002238842</v>
      </c>
      <c r="DV28" s="124">
        <f>(Executive_Summary!$I25/12)*(1+Expense_Increase)^(DV$3-1)</f>
        <v>2256.5498002238842</v>
      </c>
      <c r="DW28" s="124">
        <f>(Executive_Summary!$I25/12)*(1+Expense_Increase)^(DW$3-1)</f>
        <v>2256.5498002238842</v>
      </c>
      <c r="DX28" s="124">
        <f>(Executive_Summary!$I25/12)*(1+Expense_Increase)^(DX$3-1)</f>
        <v>2256.5498002238842</v>
      </c>
      <c r="DY28" s="124">
        <f>(Executive_Summary!$I25/12)*(1+Expense_Increase)^(DY$3-1)</f>
        <v>2256.5498002238842</v>
      </c>
      <c r="DZ28" s="124">
        <f>(Executive_Summary!$I25/12)*(1+Expense_Increase)^(DZ$3-1)</f>
        <v>2256.5498002238842</v>
      </c>
      <c r="EA28" s="124">
        <f>(Executive_Summary!$I25/12)*(1+Expense_Increase)^(EA$3-1)</f>
        <v>2256.5498002238842</v>
      </c>
      <c r="EB28" s="124">
        <f>(Executive_Summary!$I25/12)*(1+Expense_Increase)^(EB$3-1)</f>
        <v>2256.5498002238842</v>
      </c>
      <c r="EC28" s="124">
        <f>(Executive_Summary!$I25/12)*(1+Expense_Increase)^(EC$3-1)</f>
        <v>2256.5498002238842</v>
      </c>
      <c r="ED28" s="124">
        <f>(Executive_Summary!$I25/12)*(1+Expense_Increase)^(ED$3-1)</f>
        <v>2256.5498002238842</v>
      </c>
      <c r="EE28" s="124">
        <f>(Executive_Summary!$I25/12)*(1+Expense_Increase)^(EE$3-1)</f>
        <v>2306.1938958288097</v>
      </c>
      <c r="EF28" s="124">
        <f>(Executive_Summary!$I25/12)*(1+Expense_Increase)^(EF$3-1)</f>
        <v>2306.1938958288097</v>
      </c>
      <c r="EG28" s="124">
        <f>(Executive_Summary!$I25/12)*(1+Expense_Increase)^(EG$3-1)</f>
        <v>2306.1938958288097</v>
      </c>
      <c r="EH28" s="124">
        <f>(Executive_Summary!$I25/12)*(1+Expense_Increase)^(EH$3-1)</f>
        <v>2306.1938958288097</v>
      </c>
      <c r="EI28" s="124">
        <f>(Executive_Summary!$I25/12)*(1+Expense_Increase)^(EI$3-1)</f>
        <v>2306.1938958288097</v>
      </c>
      <c r="EJ28" s="124">
        <f>(Executive_Summary!$I25/12)*(1+Expense_Increase)^(EJ$3-1)</f>
        <v>2306.1938958288097</v>
      </c>
      <c r="EK28" s="124">
        <f>(Executive_Summary!$I25/12)*(1+Expense_Increase)^(EK$3-1)</f>
        <v>2306.1938958288097</v>
      </c>
      <c r="EL28" s="124">
        <f>(Executive_Summary!$I25/12)*(1+Expense_Increase)^(EL$3-1)</f>
        <v>2306.1938958288097</v>
      </c>
      <c r="EM28" s="124">
        <f>(Executive_Summary!$I25/12)*(1+Expense_Increase)^(EM$3-1)</f>
        <v>2306.1938958288097</v>
      </c>
      <c r="EN28" s="124">
        <f>(Executive_Summary!$I25/12)*(1+Expense_Increase)^(EN$3-1)</f>
        <v>2306.1938958288097</v>
      </c>
      <c r="EO28" s="124">
        <f>(Executive_Summary!$I25/12)*(1+Expense_Increase)^(EO$3-1)</f>
        <v>2306.1938958288097</v>
      </c>
      <c r="EP28" s="124">
        <f>(Executive_Summary!$I25/12)*(1+Expense_Increase)^(EP$3-1)</f>
        <v>2306.1938958288097</v>
      </c>
      <c r="EQ28" s="27"/>
    </row>
    <row r="29" spans="1:147" ht="15.75" customHeight="1" x14ac:dyDescent="0.2">
      <c r="B29" s="161" t="str">
        <f>Executive_Summary!F26</f>
        <v xml:space="preserve">Payroll Taxes </v>
      </c>
      <c r="Z29" s="3"/>
      <c r="AA29" s="124">
        <f>(Executive_Summary!$I26/12)*(1+Expense_Increase)^(AA$3-1)</f>
        <v>0</v>
      </c>
      <c r="AB29" s="124">
        <f>(Executive_Summary!$I26/12)*(1+Expense_Increase)^(AB$3-1)</f>
        <v>0</v>
      </c>
      <c r="AC29" s="124">
        <f>(Executive_Summary!$I26/12)*(1+Expense_Increase)^(AC$3-1)</f>
        <v>0</v>
      </c>
      <c r="AD29" s="124">
        <f>(Executive_Summary!$I26/12)*(1+Expense_Increase)^(AD$3-1)</f>
        <v>0</v>
      </c>
      <c r="AE29" s="124">
        <f>(Executive_Summary!$I26/12)*(1+Expense_Increase)^(AE$3-1)</f>
        <v>0</v>
      </c>
      <c r="AF29" s="124">
        <f>(Executive_Summary!$I26/12)*(1+Expense_Increase)^(AF$3-1)</f>
        <v>0</v>
      </c>
      <c r="AG29" s="124">
        <f>(Executive_Summary!$I26/12)*(1+Expense_Increase)^(AG$3-1)</f>
        <v>0</v>
      </c>
      <c r="AH29" s="124">
        <f>(Executive_Summary!$I26/12)*(1+Expense_Increase)^(AH$3-1)</f>
        <v>0</v>
      </c>
      <c r="AI29" s="124">
        <f>(Executive_Summary!$I26/12)*(1+Expense_Increase)^(AI$3-1)</f>
        <v>0</v>
      </c>
      <c r="AJ29" s="124">
        <f>(Executive_Summary!$I26/12)*(1+Expense_Increase)^(AJ$3-1)</f>
        <v>0</v>
      </c>
      <c r="AK29" s="124">
        <f>(Executive_Summary!$I26/12)*(1+Expense_Increase)^(AK$3-1)</f>
        <v>0</v>
      </c>
      <c r="AL29" s="124">
        <f>(Executive_Summary!$I26/12)*(1+Expense_Increase)^(AL$3-1)</f>
        <v>0</v>
      </c>
      <c r="AM29" s="124">
        <f>(Executive_Summary!$I26/12)*(1+Expense_Increase)^(AM$3-1)</f>
        <v>0</v>
      </c>
      <c r="AN29" s="124">
        <f>(Executive_Summary!$I26/12)*(1+Expense_Increase)^(AN$3-1)</f>
        <v>0</v>
      </c>
      <c r="AO29" s="124">
        <f>(Executive_Summary!$I26/12)*(1+Expense_Increase)^(AO$3-1)</f>
        <v>0</v>
      </c>
      <c r="AP29" s="124">
        <f>(Executive_Summary!$I26/12)*(1+Expense_Increase)^(AP$3-1)</f>
        <v>0</v>
      </c>
      <c r="AQ29" s="124">
        <f>(Executive_Summary!$I26/12)*(1+Expense_Increase)^(AQ$3-1)</f>
        <v>0</v>
      </c>
      <c r="AR29" s="124">
        <f>(Executive_Summary!$I26/12)*(1+Expense_Increase)^(AR$3-1)</f>
        <v>0</v>
      </c>
      <c r="AS29" s="124">
        <f>(Executive_Summary!$I26/12)*(1+Expense_Increase)^(AS$3-1)</f>
        <v>0</v>
      </c>
      <c r="AT29" s="124">
        <f>(Executive_Summary!$I26/12)*(1+Expense_Increase)^(AT$3-1)</f>
        <v>0</v>
      </c>
      <c r="AU29" s="124">
        <f>(Executive_Summary!$I26/12)*(1+Expense_Increase)^(AU$3-1)</f>
        <v>0</v>
      </c>
      <c r="AV29" s="124">
        <f>(Executive_Summary!$I26/12)*(1+Expense_Increase)^(AV$3-1)</f>
        <v>0</v>
      </c>
      <c r="AW29" s="124">
        <f>(Executive_Summary!$I26/12)*(1+Expense_Increase)^(AW$3-1)</f>
        <v>0</v>
      </c>
      <c r="AX29" s="124">
        <f>(Executive_Summary!$I26/12)*(1+Expense_Increase)^(AX$3-1)</f>
        <v>0</v>
      </c>
      <c r="AY29" s="124">
        <f>(Executive_Summary!$I26/12)*(1+Expense_Increase)^(AY$3-1)</f>
        <v>0</v>
      </c>
      <c r="AZ29" s="124">
        <f>(Executive_Summary!$I26/12)*(1+Expense_Increase)^(AZ$3-1)</f>
        <v>0</v>
      </c>
      <c r="BA29" s="124">
        <f>(Executive_Summary!$I26/12)*(1+Expense_Increase)^(BA$3-1)</f>
        <v>0</v>
      </c>
      <c r="BB29" s="124">
        <f>(Executive_Summary!$I26/12)*(1+Expense_Increase)^(BB$3-1)</f>
        <v>0</v>
      </c>
      <c r="BC29" s="124">
        <f>(Executive_Summary!$I26/12)*(1+Expense_Increase)^(BC$3-1)</f>
        <v>0</v>
      </c>
      <c r="BD29" s="124">
        <f>(Executive_Summary!$I26/12)*(1+Expense_Increase)^(BD$3-1)</f>
        <v>0</v>
      </c>
      <c r="BE29" s="124">
        <f>(Executive_Summary!$I26/12)*(1+Expense_Increase)^(BE$3-1)</f>
        <v>0</v>
      </c>
      <c r="BF29" s="124">
        <f>(Executive_Summary!$I26/12)*(1+Expense_Increase)^(BF$3-1)</f>
        <v>0</v>
      </c>
      <c r="BG29" s="124">
        <f>(Executive_Summary!$I26/12)*(1+Expense_Increase)^(BG$3-1)</f>
        <v>0</v>
      </c>
      <c r="BH29" s="124">
        <f>(Executive_Summary!$I26/12)*(1+Expense_Increase)^(BH$3-1)</f>
        <v>0</v>
      </c>
      <c r="BI29" s="124">
        <f>(Executive_Summary!$I26/12)*(1+Expense_Increase)^(BI$3-1)</f>
        <v>0</v>
      </c>
      <c r="BJ29" s="124">
        <f>(Executive_Summary!$I26/12)*(1+Expense_Increase)^(BJ$3-1)</f>
        <v>0</v>
      </c>
      <c r="BK29" s="124">
        <f>(Executive_Summary!$I26/12)*(1+Expense_Increase)^(BK$3-1)</f>
        <v>0</v>
      </c>
      <c r="BL29" s="124">
        <f>(Executive_Summary!$I26/12)*(1+Expense_Increase)^(BL$3-1)</f>
        <v>0</v>
      </c>
      <c r="BM29" s="124">
        <f>(Executive_Summary!$I26/12)*(1+Expense_Increase)^(BM$3-1)</f>
        <v>0</v>
      </c>
      <c r="BN29" s="124">
        <f>(Executive_Summary!$I26/12)*(1+Expense_Increase)^(BN$3-1)</f>
        <v>0</v>
      </c>
      <c r="BO29" s="124">
        <f>(Executive_Summary!$I26/12)*(1+Expense_Increase)^(BO$3-1)</f>
        <v>0</v>
      </c>
      <c r="BP29" s="124">
        <f>(Executive_Summary!$I26/12)*(1+Expense_Increase)^(BP$3-1)</f>
        <v>0</v>
      </c>
      <c r="BQ29" s="124">
        <f>(Executive_Summary!$I26/12)*(1+Expense_Increase)^(BQ$3-1)</f>
        <v>0</v>
      </c>
      <c r="BR29" s="124">
        <f>(Executive_Summary!$I26/12)*(1+Expense_Increase)^(BR$3-1)</f>
        <v>0</v>
      </c>
      <c r="BS29" s="124">
        <f>(Executive_Summary!$I26/12)*(1+Expense_Increase)^(BS$3-1)</f>
        <v>0</v>
      </c>
      <c r="BT29" s="124">
        <f>(Executive_Summary!$I26/12)*(1+Expense_Increase)^(BT$3-1)</f>
        <v>0</v>
      </c>
      <c r="BU29" s="124">
        <f>(Executive_Summary!$I26/12)*(1+Expense_Increase)^(BU$3-1)</f>
        <v>0</v>
      </c>
      <c r="BV29" s="124">
        <f>(Executive_Summary!$I26/12)*(1+Expense_Increase)^(BV$3-1)</f>
        <v>0</v>
      </c>
      <c r="BW29" s="124">
        <f>(Executive_Summary!$I26/12)*(1+Expense_Increase)^(BW$3-1)</f>
        <v>0</v>
      </c>
      <c r="BX29" s="124">
        <f>(Executive_Summary!$I26/12)*(1+Expense_Increase)^(BX$3-1)</f>
        <v>0</v>
      </c>
      <c r="BY29" s="124">
        <f>(Executive_Summary!$I26/12)*(1+Expense_Increase)^(BY$3-1)</f>
        <v>0</v>
      </c>
      <c r="BZ29" s="124">
        <f>(Executive_Summary!$I26/12)*(1+Expense_Increase)^(BZ$3-1)</f>
        <v>0</v>
      </c>
      <c r="CA29" s="124">
        <f>(Executive_Summary!$I26/12)*(1+Expense_Increase)^(CA$3-1)</f>
        <v>0</v>
      </c>
      <c r="CB29" s="124">
        <f>(Executive_Summary!$I26/12)*(1+Expense_Increase)^(CB$3-1)</f>
        <v>0</v>
      </c>
      <c r="CC29" s="124">
        <f>(Executive_Summary!$I26/12)*(1+Expense_Increase)^(CC$3-1)</f>
        <v>0</v>
      </c>
      <c r="CD29" s="124">
        <f>(Executive_Summary!$I26/12)*(1+Expense_Increase)^(CD$3-1)</f>
        <v>0</v>
      </c>
      <c r="CE29" s="124">
        <f>(Executive_Summary!$I26/12)*(1+Expense_Increase)^(CE$3-1)</f>
        <v>0</v>
      </c>
      <c r="CF29" s="124">
        <f>(Executive_Summary!$I26/12)*(1+Expense_Increase)^(CF$3-1)</f>
        <v>0</v>
      </c>
      <c r="CG29" s="124">
        <f>(Executive_Summary!$I26/12)*(1+Expense_Increase)^(CG$3-1)</f>
        <v>0</v>
      </c>
      <c r="CH29" s="124">
        <f>(Executive_Summary!$I26/12)*(1+Expense_Increase)^(CH$3-1)</f>
        <v>0</v>
      </c>
      <c r="CI29" s="124">
        <f>(Executive_Summary!$I26/12)*(1+Expense_Increase)^(CI$3-1)</f>
        <v>0</v>
      </c>
      <c r="CJ29" s="124">
        <f>(Executive_Summary!$I26/12)*(1+Expense_Increase)^(CJ$3-1)</f>
        <v>0</v>
      </c>
      <c r="CK29" s="124">
        <f>(Executive_Summary!$I26/12)*(1+Expense_Increase)^(CK$3-1)</f>
        <v>0</v>
      </c>
      <c r="CL29" s="124">
        <f>(Executive_Summary!$I26/12)*(1+Expense_Increase)^(CL$3-1)</f>
        <v>0</v>
      </c>
      <c r="CM29" s="124">
        <f>(Executive_Summary!$I26/12)*(1+Expense_Increase)^(CM$3-1)</f>
        <v>0</v>
      </c>
      <c r="CN29" s="124">
        <f>(Executive_Summary!$I26/12)*(1+Expense_Increase)^(CN$3-1)</f>
        <v>0</v>
      </c>
      <c r="CO29" s="124">
        <f>(Executive_Summary!$I26/12)*(1+Expense_Increase)^(CO$3-1)</f>
        <v>0</v>
      </c>
      <c r="CP29" s="124">
        <f>(Executive_Summary!$I26/12)*(1+Expense_Increase)^(CP$3-1)</f>
        <v>0</v>
      </c>
      <c r="CQ29" s="124">
        <f>(Executive_Summary!$I26/12)*(1+Expense_Increase)^(CQ$3-1)</f>
        <v>0</v>
      </c>
      <c r="CR29" s="124">
        <f>(Executive_Summary!$I26/12)*(1+Expense_Increase)^(CR$3-1)</f>
        <v>0</v>
      </c>
      <c r="CS29" s="124">
        <f>(Executive_Summary!$I26/12)*(1+Expense_Increase)^(CS$3-1)</f>
        <v>0</v>
      </c>
      <c r="CT29" s="124">
        <f>(Executive_Summary!$I26/12)*(1+Expense_Increase)^(CT$3-1)</f>
        <v>0</v>
      </c>
      <c r="CU29" s="124">
        <f>(Executive_Summary!$I26/12)*(1+Expense_Increase)^(CU$3-1)</f>
        <v>0</v>
      </c>
      <c r="CV29" s="124">
        <f>(Executive_Summary!$I26/12)*(1+Expense_Increase)^(CV$3-1)</f>
        <v>0</v>
      </c>
      <c r="CW29" s="124">
        <f>(Executive_Summary!$I26/12)*(1+Expense_Increase)^(CW$3-1)</f>
        <v>0</v>
      </c>
      <c r="CX29" s="124">
        <f>(Executive_Summary!$I26/12)*(1+Expense_Increase)^(CX$3-1)</f>
        <v>0</v>
      </c>
      <c r="CY29" s="124">
        <f>(Executive_Summary!$I26/12)*(1+Expense_Increase)^(CY$3-1)</f>
        <v>0</v>
      </c>
      <c r="CZ29" s="124">
        <f>(Executive_Summary!$I26/12)*(1+Expense_Increase)^(CZ$3-1)</f>
        <v>0</v>
      </c>
      <c r="DA29" s="124">
        <f>(Executive_Summary!$I26/12)*(1+Expense_Increase)^(DA$3-1)</f>
        <v>0</v>
      </c>
      <c r="DB29" s="124">
        <f>(Executive_Summary!$I26/12)*(1+Expense_Increase)^(DB$3-1)</f>
        <v>0</v>
      </c>
      <c r="DC29" s="124">
        <f>(Executive_Summary!$I26/12)*(1+Expense_Increase)^(DC$3-1)</f>
        <v>0</v>
      </c>
      <c r="DD29" s="124">
        <f>(Executive_Summary!$I26/12)*(1+Expense_Increase)^(DD$3-1)</f>
        <v>0</v>
      </c>
      <c r="DE29" s="124">
        <f>(Executive_Summary!$I26/12)*(1+Expense_Increase)^(DE$3-1)</f>
        <v>0</v>
      </c>
      <c r="DF29" s="124">
        <f>(Executive_Summary!$I26/12)*(1+Expense_Increase)^(DF$3-1)</f>
        <v>0</v>
      </c>
      <c r="DG29" s="124">
        <f>(Executive_Summary!$I26/12)*(1+Expense_Increase)^(DG$3-1)</f>
        <v>0</v>
      </c>
      <c r="DH29" s="124">
        <f>(Executive_Summary!$I26/12)*(1+Expense_Increase)^(DH$3-1)</f>
        <v>0</v>
      </c>
      <c r="DI29" s="124">
        <f>(Executive_Summary!$I26/12)*(1+Expense_Increase)^(DI$3-1)</f>
        <v>0</v>
      </c>
      <c r="DJ29" s="124">
        <f>(Executive_Summary!$I26/12)*(1+Expense_Increase)^(DJ$3-1)</f>
        <v>0</v>
      </c>
      <c r="DK29" s="124">
        <f>(Executive_Summary!$I26/12)*(1+Expense_Increase)^(DK$3-1)</f>
        <v>0</v>
      </c>
      <c r="DL29" s="124">
        <f>(Executive_Summary!$I26/12)*(1+Expense_Increase)^(DL$3-1)</f>
        <v>0</v>
      </c>
      <c r="DM29" s="124">
        <f>(Executive_Summary!$I26/12)*(1+Expense_Increase)^(DM$3-1)</f>
        <v>0</v>
      </c>
      <c r="DN29" s="124">
        <f>(Executive_Summary!$I26/12)*(1+Expense_Increase)^(DN$3-1)</f>
        <v>0</v>
      </c>
      <c r="DO29" s="124">
        <f>(Executive_Summary!$I26/12)*(1+Expense_Increase)^(DO$3-1)</f>
        <v>0</v>
      </c>
      <c r="DP29" s="124">
        <f>(Executive_Summary!$I26/12)*(1+Expense_Increase)^(DP$3-1)</f>
        <v>0</v>
      </c>
      <c r="DQ29" s="124">
        <f>(Executive_Summary!$I26/12)*(1+Expense_Increase)^(DQ$3-1)</f>
        <v>0</v>
      </c>
      <c r="DR29" s="124">
        <f>(Executive_Summary!$I26/12)*(1+Expense_Increase)^(DR$3-1)</f>
        <v>0</v>
      </c>
      <c r="DS29" s="124">
        <f>(Executive_Summary!$I26/12)*(1+Expense_Increase)^(DS$3-1)</f>
        <v>0</v>
      </c>
      <c r="DT29" s="124">
        <f>(Executive_Summary!$I26/12)*(1+Expense_Increase)^(DT$3-1)</f>
        <v>0</v>
      </c>
      <c r="DU29" s="124">
        <f>(Executive_Summary!$I26/12)*(1+Expense_Increase)^(DU$3-1)</f>
        <v>0</v>
      </c>
      <c r="DV29" s="124">
        <f>(Executive_Summary!$I26/12)*(1+Expense_Increase)^(DV$3-1)</f>
        <v>0</v>
      </c>
      <c r="DW29" s="124">
        <f>(Executive_Summary!$I26/12)*(1+Expense_Increase)^(DW$3-1)</f>
        <v>0</v>
      </c>
      <c r="DX29" s="124">
        <f>(Executive_Summary!$I26/12)*(1+Expense_Increase)^(DX$3-1)</f>
        <v>0</v>
      </c>
      <c r="DY29" s="124">
        <f>(Executive_Summary!$I26/12)*(1+Expense_Increase)^(DY$3-1)</f>
        <v>0</v>
      </c>
      <c r="DZ29" s="124">
        <f>(Executive_Summary!$I26/12)*(1+Expense_Increase)^(DZ$3-1)</f>
        <v>0</v>
      </c>
      <c r="EA29" s="124">
        <f>(Executive_Summary!$I26/12)*(1+Expense_Increase)^(EA$3-1)</f>
        <v>0</v>
      </c>
      <c r="EB29" s="124">
        <f>(Executive_Summary!$I26/12)*(1+Expense_Increase)^(EB$3-1)</f>
        <v>0</v>
      </c>
      <c r="EC29" s="124">
        <f>(Executive_Summary!$I26/12)*(1+Expense_Increase)^(EC$3-1)</f>
        <v>0</v>
      </c>
      <c r="ED29" s="124">
        <f>(Executive_Summary!$I26/12)*(1+Expense_Increase)^(ED$3-1)</f>
        <v>0</v>
      </c>
      <c r="EE29" s="124">
        <f>(Executive_Summary!$I26/12)*(1+Expense_Increase)^(EE$3-1)</f>
        <v>0</v>
      </c>
      <c r="EF29" s="124">
        <f>(Executive_Summary!$I26/12)*(1+Expense_Increase)^(EF$3-1)</f>
        <v>0</v>
      </c>
      <c r="EG29" s="124">
        <f>(Executive_Summary!$I26/12)*(1+Expense_Increase)^(EG$3-1)</f>
        <v>0</v>
      </c>
      <c r="EH29" s="124">
        <f>(Executive_Summary!$I26/12)*(1+Expense_Increase)^(EH$3-1)</f>
        <v>0</v>
      </c>
      <c r="EI29" s="124">
        <f>(Executive_Summary!$I26/12)*(1+Expense_Increase)^(EI$3-1)</f>
        <v>0</v>
      </c>
      <c r="EJ29" s="124">
        <f>(Executive_Summary!$I26/12)*(1+Expense_Increase)^(EJ$3-1)</f>
        <v>0</v>
      </c>
      <c r="EK29" s="124">
        <f>(Executive_Summary!$I26/12)*(1+Expense_Increase)^(EK$3-1)</f>
        <v>0</v>
      </c>
      <c r="EL29" s="124">
        <f>(Executive_Summary!$I26/12)*(1+Expense_Increase)^(EL$3-1)</f>
        <v>0</v>
      </c>
      <c r="EM29" s="124">
        <f>(Executive_Summary!$I26/12)*(1+Expense_Increase)^(EM$3-1)</f>
        <v>0</v>
      </c>
      <c r="EN29" s="124">
        <f>(Executive_Summary!$I26/12)*(1+Expense_Increase)^(EN$3-1)</f>
        <v>0</v>
      </c>
      <c r="EO29" s="124">
        <f>(Executive_Summary!$I26/12)*(1+Expense_Increase)^(EO$3-1)</f>
        <v>0</v>
      </c>
      <c r="EP29" s="124">
        <f>(Executive_Summary!$I26/12)*(1+Expense_Increase)^(EP$3-1)</f>
        <v>0</v>
      </c>
      <c r="EQ29" s="27"/>
    </row>
    <row r="30" spans="1:147" ht="15.75" customHeight="1" x14ac:dyDescent="0.2">
      <c r="B30" s="161" t="str">
        <f>Executive_Summary!F27</f>
        <v xml:space="preserve">Other Taxes </v>
      </c>
      <c r="Z30" s="3"/>
      <c r="AA30" s="124">
        <f>(Executive_Summary!$I27/12)*(1+Expense_Increase)^(AA$3-1)</f>
        <v>0</v>
      </c>
      <c r="AB30" s="124">
        <f>(Executive_Summary!$I27/12)*(1+Expense_Increase)^(AB$3-1)</f>
        <v>0</v>
      </c>
      <c r="AC30" s="124">
        <f>(Executive_Summary!$I27/12)*(1+Expense_Increase)^(AC$3-1)</f>
        <v>0</v>
      </c>
      <c r="AD30" s="124">
        <f>(Executive_Summary!$I27/12)*(1+Expense_Increase)^(AD$3-1)</f>
        <v>0</v>
      </c>
      <c r="AE30" s="124">
        <f>(Executive_Summary!$I27/12)*(1+Expense_Increase)^(AE$3-1)</f>
        <v>0</v>
      </c>
      <c r="AF30" s="124">
        <f>(Executive_Summary!$I27/12)*(1+Expense_Increase)^(AF$3-1)</f>
        <v>0</v>
      </c>
      <c r="AG30" s="124">
        <f>(Executive_Summary!$I27/12)*(1+Expense_Increase)^(AG$3-1)</f>
        <v>0</v>
      </c>
      <c r="AH30" s="124">
        <f>(Executive_Summary!$I27/12)*(1+Expense_Increase)^(AH$3-1)</f>
        <v>0</v>
      </c>
      <c r="AI30" s="124">
        <f>(Executive_Summary!$I27/12)*(1+Expense_Increase)^(AI$3-1)</f>
        <v>0</v>
      </c>
      <c r="AJ30" s="124">
        <f>(Executive_Summary!$I27/12)*(1+Expense_Increase)^(AJ$3-1)</f>
        <v>0</v>
      </c>
      <c r="AK30" s="124">
        <f>(Executive_Summary!$I27/12)*(1+Expense_Increase)^(AK$3-1)</f>
        <v>0</v>
      </c>
      <c r="AL30" s="124">
        <f>(Executive_Summary!$I27/12)*(1+Expense_Increase)^(AL$3-1)</f>
        <v>0</v>
      </c>
      <c r="AM30" s="124">
        <f>(Executive_Summary!$I27/12)*(1+Expense_Increase)^(AM$3-1)</f>
        <v>0</v>
      </c>
      <c r="AN30" s="124">
        <f>(Executive_Summary!$I27/12)*(1+Expense_Increase)^(AN$3-1)</f>
        <v>0</v>
      </c>
      <c r="AO30" s="124">
        <f>(Executive_Summary!$I27/12)*(1+Expense_Increase)^(AO$3-1)</f>
        <v>0</v>
      </c>
      <c r="AP30" s="124">
        <f>(Executive_Summary!$I27/12)*(1+Expense_Increase)^(AP$3-1)</f>
        <v>0</v>
      </c>
      <c r="AQ30" s="124">
        <f>(Executive_Summary!$I27/12)*(1+Expense_Increase)^(AQ$3-1)</f>
        <v>0</v>
      </c>
      <c r="AR30" s="124">
        <f>(Executive_Summary!$I27/12)*(1+Expense_Increase)^(AR$3-1)</f>
        <v>0</v>
      </c>
      <c r="AS30" s="124">
        <f>(Executive_Summary!$I27/12)*(1+Expense_Increase)^(AS$3-1)</f>
        <v>0</v>
      </c>
      <c r="AT30" s="124">
        <f>(Executive_Summary!$I27/12)*(1+Expense_Increase)^(AT$3-1)</f>
        <v>0</v>
      </c>
      <c r="AU30" s="124">
        <f>(Executive_Summary!$I27/12)*(1+Expense_Increase)^(AU$3-1)</f>
        <v>0</v>
      </c>
      <c r="AV30" s="124">
        <f>(Executive_Summary!$I27/12)*(1+Expense_Increase)^(AV$3-1)</f>
        <v>0</v>
      </c>
      <c r="AW30" s="124">
        <f>(Executive_Summary!$I27/12)*(1+Expense_Increase)^(AW$3-1)</f>
        <v>0</v>
      </c>
      <c r="AX30" s="124">
        <f>(Executive_Summary!$I27/12)*(1+Expense_Increase)^(AX$3-1)</f>
        <v>0</v>
      </c>
      <c r="AY30" s="124">
        <f>(Executive_Summary!$I27/12)*(1+Expense_Increase)^(AY$3-1)</f>
        <v>0</v>
      </c>
      <c r="AZ30" s="124">
        <f>(Executive_Summary!$I27/12)*(1+Expense_Increase)^(AZ$3-1)</f>
        <v>0</v>
      </c>
      <c r="BA30" s="124">
        <f>(Executive_Summary!$I27/12)*(1+Expense_Increase)^(BA$3-1)</f>
        <v>0</v>
      </c>
      <c r="BB30" s="124">
        <f>(Executive_Summary!$I27/12)*(1+Expense_Increase)^(BB$3-1)</f>
        <v>0</v>
      </c>
      <c r="BC30" s="124">
        <f>(Executive_Summary!$I27/12)*(1+Expense_Increase)^(BC$3-1)</f>
        <v>0</v>
      </c>
      <c r="BD30" s="124">
        <f>(Executive_Summary!$I27/12)*(1+Expense_Increase)^(BD$3-1)</f>
        <v>0</v>
      </c>
      <c r="BE30" s="124">
        <f>(Executive_Summary!$I27/12)*(1+Expense_Increase)^(BE$3-1)</f>
        <v>0</v>
      </c>
      <c r="BF30" s="124">
        <f>(Executive_Summary!$I27/12)*(1+Expense_Increase)^(BF$3-1)</f>
        <v>0</v>
      </c>
      <c r="BG30" s="124">
        <f>(Executive_Summary!$I27/12)*(1+Expense_Increase)^(BG$3-1)</f>
        <v>0</v>
      </c>
      <c r="BH30" s="124">
        <f>(Executive_Summary!$I27/12)*(1+Expense_Increase)^(BH$3-1)</f>
        <v>0</v>
      </c>
      <c r="BI30" s="124">
        <f>(Executive_Summary!$I27/12)*(1+Expense_Increase)^(BI$3-1)</f>
        <v>0</v>
      </c>
      <c r="BJ30" s="124">
        <f>(Executive_Summary!$I27/12)*(1+Expense_Increase)^(BJ$3-1)</f>
        <v>0</v>
      </c>
      <c r="BK30" s="124">
        <f>(Executive_Summary!$I27/12)*(1+Expense_Increase)^(BK$3-1)</f>
        <v>0</v>
      </c>
      <c r="BL30" s="124">
        <f>(Executive_Summary!$I27/12)*(1+Expense_Increase)^(BL$3-1)</f>
        <v>0</v>
      </c>
      <c r="BM30" s="124">
        <f>(Executive_Summary!$I27/12)*(1+Expense_Increase)^(BM$3-1)</f>
        <v>0</v>
      </c>
      <c r="BN30" s="124">
        <f>(Executive_Summary!$I27/12)*(1+Expense_Increase)^(BN$3-1)</f>
        <v>0</v>
      </c>
      <c r="BO30" s="124">
        <f>(Executive_Summary!$I27/12)*(1+Expense_Increase)^(BO$3-1)</f>
        <v>0</v>
      </c>
      <c r="BP30" s="124">
        <f>(Executive_Summary!$I27/12)*(1+Expense_Increase)^(BP$3-1)</f>
        <v>0</v>
      </c>
      <c r="BQ30" s="124">
        <f>(Executive_Summary!$I27/12)*(1+Expense_Increase)^(BQ$3-1)</f>
        <v>0</v>
      </c>
      <c r="BR30" s="124">
        <f>(Executive_Summary!$I27/12)*(1+Expense_Increase)^(BR$3-1)</f>
        <v>0</v>
      </c>
      <c r="BS30" s="124">
        <f>(Executive_Summary!$I27/12)*(1+Expense_Increase)^(BS$3-1)</f>
        <v>0</v>
      </c>
      <c r="BT30" s="124">
        <f>(Executive_Summary!$I27/12)*(1+Expense_Increase)^(BT$3-1)</f>
        <v>0</v>
      </c>
      <c r="BU30" s="124">
        <f>(Executive_Summary!$I27/12)*(1+Expense_Increase)^(BU$3-1)</f>
        <v>0</v>
      </c>
      <c r="BV30" s="124">
        <f>(Executive_Summary!$I27/12)*(1+Expense_Increase)^(BV$3-1)</f>
        <v>0</v>
      </c>
      <c r="BW30" s="124">
        <f>(Executive_Summary!$I27/12)*(1+Expense_Increase)^(BW$3-1)</f>
        <v>0</v>
      </c>
      <c r="BX30" s="124">
        <f>(Executive_Summary!$I27/12)*(1+Expense_Increase)^(BX$3-1)</f>
        <v>0</v>
      </c>
      <c r="BY30" s="124">
        <f>(Executive_Summary!$I27/12)*(1+Expense_Increase)^(BY$3-1)</f>
        <v>0</v>
      </c>
      <c r="BZ30" s="124">
        <f>(Executive_Summary!$I27/12)*(1+Expense_Increase)^(BZ$3-1)</f>
        <v>0</v>
      </c>
      <c r="CA30" s="124">
        <f>(Executive_Summary!$I27/12)*(1+Expense_Increase)^(CA$3-1)</f>
        <v>0</v>
      </c>
      <c r="CB30" s="124">
        <f>(Executive_Summary!$I27/12)*(1+Expense_Increase)^(CB$3-1)</f>
        <v>0</v>
      </c>
      <c r="CC30" s="124">
        <f>(Executive_Summary!$I27/12)*(1+Expense_Increase)^(CC$3-1)</f>
        <v>0</v>
      </c>
      <c r="CD30" s="124">
        <f>(Executive_Summary!$I27/12)*(1+Expense_Increase)^(CD$3-1)</f>
        <v>0</v>
      </c>
      <c r="CE30" s="124">
        <f>(Executive_Summary!$I27/12)*(1+Expense_Increase)^(CE$3-1)</f>
        <v>0</v>
      </c>
      <c r="CF30" s="124">
        <f>(Executive_Summary!$I27/12)*(1+Expense_Increase)^(CF$3-1)</f>
        <v>0</v>
      </c>
      <c r="CG30" s="124">
        <f>(Executive_Summary!$I27/12)*(1+Expense_Increase)^(CG$3-1)</f>
        <v>0</v>
      </c>
      <c r="CH30" s="124">
        <f>(Executive_Summary!$I27/12)*(1+Expense_Increase)^(CH$3-1)</f>
        <v>0</v>
      </c>
      <c r="CI30" s="124">
        <f>(Executive_Summary!$I27/12)*(1+Expense_Increase)^(CI$3-1)</f>
        <v>0</v>
      </c>
      <c r="CJ30" s="124">
        <f>(Executive_Summary!$I27/12)*(1+Expense_Increase)^(CJ$3-1)</f>
        <v>0</v>
      </c>
      <c r="CK30" s="124">
        <f>(Executive_Summary!$I27/12)*(1+Expense_Increase)^(CK$3-1)</f>
        <v>0</v>
      </c>
      <c r="CL30" s="124">
        <f>(Executive_Summary!$I27/12)*(1+Expense_Increase)^(CL$3-1)</f>
        <v>0</v>
      </c>
      <c r="CM30" s="124">
        <f>(Executive_Summary!$I27/12)*(1+Expense_Increase)^(CM$3-1)</f>
        <v>0</v>
      </c>
      <c r="CN30" s="124">
        <f>(Executive_Summary!$I27/12)*(1+Expense_Increase)^(CN$3-1)</f>
        <v>0</v>
      </c>
      <c r="CO30" s="124">
        <f>(Executive_Summary!$I27/12)*(1+Expense_Increase)^(CO$3-1)</f>
        <v>0</v>
      </c>
      <c r="CP30" s="124">
        <f>(Executive_Summary!$I27/12)*(1+Expense_Increase)^(CP$3-1)</f>
        <v>0</v>
      </c>
      <c r="CQ30" s="124">
        <f>(Executive_Summary!$I27/12)*(1+Expense_Increase)^(CQ$3-1)</f>
        <v>0</v>
      </c>
      <c r="CR30" s="124">
        <f>(Executive_Summary!$I27/12)*(1+Expense_Increase)^(CR$3-1)</f>
        <v>0</v>
      </c>
      <c r="CS30" s="124">
        <f>(Executive_Summary!$I27/12)*(1+Expense_Increase)^(CS$3-1)</f>
        <v>0</v>
      </c>
      <c r="CT30" s="124">
        <f>(Executive_Summary!$I27/12)*(1+Expense_Increase)^(CT$3-1)</f>
        <v>0</v>
      </c>
      <c r="CU30" s="124">
        <f>(Executive_Summary!$I27/12)*(1+Expense_Increase)^(CU$3-1)</f>
        <v>0</v>
      </c>
      <c r="CV30" s="124">
        <f>(Executive_Summary!$I27/12)*(1+Expense_Increase)^(CV$3-1)</f>
        <v>0</v>
      </c>
      <c r="CW30" s="124">
        <f>(Executive_Summary!$I27/12)*(1+Expense_Increase)^(CW$3-1)</f>
        <v>0</v>
      </c>
      <c r="CX30" s="124">
        <f>(Executive_Summary!$I27/12)*(1+Expense_Increase)^(CX$3-1)</f>
        <v>0</v>
      </c>
      <c r="CY30" s="124">
        <f>(Executive_Summary!$I27/12)*(1+Expense_Increase)^(CY$3-1)</f>
        <v>0</v>
      </c>
      <c r="CZ30" s="124">
        <f>(Executive_Summary!$I27/12)*(1+Expense_Increase)^(CZ$3-1)</f>
        <v>0</v>
      </c>
      <c r="DA30" s="124">
        <f>(Executive_Summary!$I27/12)*(1+Expense_Increase)^(DA$3-1)</f>
        <v>0</v>
      </c>
      <c r="DB30" s="124">
        <f>(Executive_Summary!$I27/12)*(1+Expense_Increase)^(DB$3-1)</f>
        <v>0</v>
      </c>
      <c r="DC30" s="124">
        <f>(Executive_Summary!$I27/12)*(1+Expense_Increase)^(DC$3-1)</f>
        <v>0</v>
      </c>
      <c r="DD30" s="124">
        <f>(Executive_Summary!$I27/12)*(1+Expense_Increase)^(DD$3-1)</f>
        <v>0</v>
      </c>
      <c r="DE30" s="124">
        <f>(Executive_Summary!$I27/12)*(1+Expense_Increase)^(DE$3-1)</f>
        <v>0</v>
      </c>
      <c r="DF30" s="124">
        <f>(Executive_Summary!$I27/12)*(1+Expense_Increase)^(DF$3-1)</f>
        <v>0</v>
      </c>
      <c r="DG30" s="124">
        <f>(Executive_Summary!$I27/12)*(1+Expense_Increase)^(DG$3-1)</f>
        <v>0</v>
      </c>
      <c r="DH30" s="124">
        <f>(Executive_Summary!$I27/12)*(1+Expense_Increase)^(DH$3-1)</f>
        <v>0</v>
      </c>
      <c r="DI30" s="124">
        <f>(Executive_Summary!$I27/12)*(1+Expense_Increase)^(DI$3-1)</f>
        <v>0</v>
      </c>
      <c r="DJ30" s="124">
        <f>(Executive_Summary!$I27/12)*(1+Expense_Increase)^(DJ$3-1)</f>
        <v>0</v>
      </c>
      <c r="DK30" s="124">
        <f>(Executive_Summary!$I27/12)*(1+Expense_Increase)^(DK$3-1)</f>
        <v>0</v>
      </c>
      <c r="DL30" s="124">
        <f>(Executive_Summary!$I27/12)*(1+Expense_Increase)^(DL$3-1)</f>
        <v>0</v>
      </c>
      <c r="DM30" s="124">
        <f>(Executive_Summary!$I27/12)*(1+Expense_Increase)^(DM$3-1)</f>
        <v>0</v>
      </c>
      <c r="DN30" s="124">
        <f>(Executive_Summary!$I27/12)*(1+Expense_Increase)^(DN$3-1)</f>
        <v>0</v>
      </c>
      <c r="DO30" s="124">
        <f>(Executive_Summary!$I27/12)*(1+Expense_Increase)^(DO$3-1)</f>
        <v>0</v>
      </c>
      <c r="DP30" s="124">
        <f>(Executive_Summary!$I27/12)*(1+Expense_Increase)^(DP$3-1)</f>
        <v>0</v>
      </c>
      <c r="DQ30" s="124">
        <f>(Executive_Summary!$I27/12)*(1+Expense_Increase)^(DQ$3-1)</f>
        <v>0</v>
      </c>
      <c r="DR30" s="124">
        <f>(Executive_Summary!$I27/12)*(1+Expense_Increase)^(DR$3-1)</f>
        <v>0</v>
      </c>
      <c r="DS30" s="124">
        <f>(Executive_Summary!$I27/12)*(1+Expense_Increase)^(DS$3-1)</f>
        <v>0</v>
      </c>
      <c r="DT30" s="124">
        <f>(Executive_Summary!$I27/12)*(1+Expense_Increase)^(DT$3-1)</f>
        <v>0</v>
      </c>
      <c r="DU30" s="124">
        <f>(Executive_Summary!$I27/12)*(1+Expense_Increase)^(DU$3-1)</f>
        <v>0</v>
      </c>
      <c r="DV30" s="124">
        <f>(Executive_Summary!$I27/12)*(1+Expense_Increase)^(DV$3-1)</f>
        <v>0</v>
      </c>
      <c r="DW30" s="124">
        <f>(Executive_Summary!$I27/12)*(1+Expense_Increase)^(DW$3-1)</f>
        <v>0</v>
      </c>
      <c r="DX30" s="124">
        <f>(Executive_Summary!$I27/12)*(1+Expense_Increase)^(DX$3-1)</f>
        <v>0</v>
      </c>
      <c r="DY30" s="124">
        <f>(Executive_Summary!$I27/12)*(1+Expense_Increase)^(DY$3-1)</f>
        <v>0</v>
      </c>
      <c r="DZ30" s="124">
        <f>(Executive_Summary!$I27/12)*(1+Expense_Increase)^(DZ$3-1)</f>
        <v>0</v>
      </c>
      <c r="EA30" s="124">
        <f>(Executive_Summary!$I27/12)*(1+Expense_Increase)^(EA$3-1)</f>
        <v>0</v>
      </c>
      <c r="EB30" s="124">
        <f>(Executive_Summary!$I27/12)*(1+Expense_Increase)^(EB$3-1)</f>
        <v>0</v>
      </c>
      <c r="EC30" s="124">
        <f>(Executive_Summary!$I27/12)*(1+Expense_Increase)^(EC$3-1)</f>
        <v>0</v>
      </c>
      <c r="ED30" s="124">
        <f>(Executive_Summary!$I27/12)*(1+Expense_Increase)^(ED$3-1)</f>
        <v>0</v>
      </c>
      <c r="EE30" s="124">
        <f>(Executive_Summary!$I27/12)*(1+Expense_Increase)^(EE$3-1)</f>
        <v>0</v>
      </c>
      <c r="EF30" s="124">
        <f>(Executive_Summary!$I27/12)*(1+Expense_Increase)^(EF$3-1)</f>
        <v>0</v>
      </c>
      <c r="EG30" s="124">
        <f>(Executive_Summary!$I27/12)*(1+Expense_Increase)^(EG$3-1)</f>
        <v>0</v>
      </c>
      <c r="EH30" s="124">
        <f>(Executive_Summary!$I27/12)*(1+Expense_Increase)^(EH$3-1)</f>
        <v>0</v>
      </c>
      <c r="EI30" s="124">
        <f>(Executive_Summary!$I27/12)*(1+Expense_Increase)^(EI$3-1)</f>
        <v>0</v>
      </c>
      <c r="EJ30" s="124">
        <f>(Executive_Summary!$I27/12)*(1+Expense_Increase)^(EJ$3-1)</f>
        <v>0</v>
      </c>
      <c r="EK30" s="124">
        <f>(Executive_Summary!$I27/12)*(1+Expense_Increase)^(EK$3-1)</f>
        <v>0</v>
      </c>
      <c r="EL30" s="124">
        <f>(Executive_Summary!$I27/12)*(1+Expense_Increase)^(EL$3-1)</f>
        <v>0</v>
      </c>
      <c r="EM30" s="124">
        <f>(Executive_Summary!$I27/12)*(1+Expense_Increase)^(EM$3-1)</f>
        <v>0</v>
      </c>
      <c r="EN30" s="124">
        <f>(Executive_Summary!$I27/12)*(1+Expense_Increase)^(EN$3-1)</f>
        <v>0</v>
      </c>
      <c r="EO30" s="124">
        <f>(Executive_Summary!$I27/12)*(1+Expense_Increase)^(EO$3-1)</f>
        <v>0</v>
      </c>
      <c r="EP30" s="124">
        <f>(Executive_Summary!$I27/12)*(1+Expense_Increase)^(EP$3-1)</f>
        <v>0</v>
      </c>
      <c r="EQ30" s="27"/>
    </row>
    <row r="31" spans="1:147" ht="15.75" customHeight="1" x14ac:dyDescent="0.2">
      <c r="B31" s="160" t="str">
        <f>Executive_Summary!F28</f>
        <v xml:space="preserve">Insurance: </v>
      </c>
      <c r="Z31" s="3"/>
      <c r="AA31" s="124">
        <f>(Executive_Summary!$I28/12)*(1+Expense_Increase)^(AA$3-1)</f>
        <v>0</v>
      </c>
      <c r="AB31" s="124">
        <f>(Executive_Summary!$I28/12)*(1+Expense_Increase)^(AB$3-1)</f>
        <v>0</v>
      </c>
      <c r="AC31" s="124">
        <f>(Executive_Summary!$I28/12)*(1+Expense_Increase)^(AC$3-1)</f>
        <v>0</v>
      </c>
      <c r="AD31" s="124">
        <f>(Executive_Summary!$I28/12)*(1+Expense_Increase)^(AD$3-1)</f>
        <v>0</v>
      </c>
      <c r="AE31" s="124">
        <f>(Executive_Summary!$I28/12)*(1+Expense_Increase)^(AE$3-1)</f>
        <v>0</v>
      </c>
      <c r="AF31" s="124">
        <f>(Executive_Summary!$I28/12)*(1+Expense_Increase)^(AF$3-1)</f>
        <v>0</v>
      </c>
      <c r="AG31" s="124">
        <f>(Executive_Summary!$I28/12)*(1+Expense_Increase)^(AG$3-1)</f>
        <v>0</v>
      </c>
      <c r="AH31" s="124">
        <f>(Executive_Summary!$I28/12)*(1+Expense_Increase)^(AH$3-1)</f>
        <v>0</v>
      </c>
      <c r="AI31" s="124">
        <f>(Executive_Summary!$I28/12)*(1+Expense_Increase)^(AI$3-1)</f>
        <v>0</v>
      </c>
      <c r="AJ31" s="124">
        <f>(Executive_Summary!$I28/12)*(1+Expense_Increase)^(AJ$3-1)</f>
        <v>0</v>
      </c>
      <c r="AK31" s="124">
        <f>(Executive_Summary!$I28/12)*(1+Expense_Increase)^(AK$3-1)</f>
        <v>0</v>
      </c>
      <c r="AL31" s="124">
        <f>(Executive_Summary!$I28/12)*(1+Expense_Increase)^(AL$3-1)</f>
        <v>0</v>
      </c>
      <c r="AM31" s="124">
        <f>(Executive_Summary!$I28/12)*(1+Expense_Increase)^(AM$3-1)</f>
        <v>0</v>
      </c>
      <c r="AN31" s="124">
        <f>(Executive_Summary!$I28/12)*(1+Expense_Increase)^(AN$3-1)</f>
        <v>0</v>
      </c>
      <c r="AO31" s="124">
        <f>(Executive_Summary!$I28/12)*(1+Expense_Increase)^(AO$3-1)</f>
        <v>0</v>
      </c>
      <c r="AP31" s="124">
        <f>(Executive_Summary!$I28/12)*(1+Expense_Increase)^(AP$3-1)</f>
        <v>0</v>
      </c>
      <c r="AQ31" s="124">
        <f>(Executive_Summary!$I28/12)*(1+Expense_Increase)^(AQ$3-1)</f>
        <v>0</v>
      </c>
      <c r="AR31" s="124">
        <f>(Executive_Summary!$I28/12)*(1+Expense_Increase)^(AR$3-1)</f>
        <v>0</v>
      </c>
      <c r="AS31" s="124">
        <f>(Executive_Summary!$I28/12)*(1+Expense_Increase)^(AS$3-1)</f>
        <v>0</v>
      </c>
      <c r="AT31" s="124">
        <f>(Executive_Summary!$I28/12)*(1+Expense_Increase)^(AT$3-1)</f>
        <v>0</v>
      </c>
      <c r="AU31" s="124">
        <f>(Executive_Summary!$I28/12)*(1+Expense_Increase)^(AU$3-1)</f>
        <v>0</v>
      </c>
      <c r="AV31" s="124">
        <f>(Executive_Summary!$I28/12)*(1+Expense_Increase)^(AV$3-1)</f>
        <v>0</v>
      </c>
      <c r="AW31" s="124">
        <f>(Executive_Summary!$I28/12)*(1+Expense_Increase)^(AW$3-1)</f>
        <v>0</v>
      </c>
      <c r="AX31" s="124">
        <f>(Executive_Summary!$I28/12)*(1+Expense_Increase)^(AX$3-1)</f>
        <v>0</v>
      </c>
      <c r="AY31" s="124">
        <f>(Executive_Summary!$I28/12)*(1+Expense_Increase)^(AY$3-1)</f>
        <v>0</v>
      </c>
      <c r="AZ31" s="124">
        <f>(Executive_Summary!$I28/12)*(1+Expense_Increase)^(AZ$3-1)</f>
        <v>0</v>
      </c>
      <c r="BA31" s="124">
        <f>(Executive_Summary!$I28/12)*(1+Expense_Increase)^(BA$3-1)</f>
        <v>0</v>
      </c>
      <c r="BB31" s="124">
        <f>(Executive_Summary!$I28/12)*(1+Expense_Increase)^(BB$3-1)</f>
        <v>0</v>
      </c>
      <c r="BC31" s="124">
        <f>(Executive_Summary!$I28/12)*(1+Expense_Increase)^(BC$3-1)</f>
        <v>0</v>
      </c>
      <c r="BD31" s="124">
        <f>(Executive_Summary!$I28/12)*(1+Expense_Increase)^(BD$3-1)</f>
        <v>0</v>
      </c>
      <c r="BE31" s="124">
        <f>(Executive_Summary!$I28/12)*(1+Expense_Increase)^(BE$3-1)</f>
        <v>0</v>
      </c>
      <c r="BF31" s="124">
        <f>(Executive_Summary!$I28/12)*(1+Expense_Increase)^(BF$3-1)</f>
        <v>0</v>
      </c>
      <c r="BG31" s="124">
        <f>(Executive_Summary!$I28/12)*(1+Expense_Increase)^(BG$3-1)</f>
        <v>0</v>
      </c>
      <c r="BH31" s="124">
        <f>(Executive_Summary!$I28/12)*(1+Expense_Increase)^(BH$3-1)</f>
        <v>0</v>
      </c>
      <c r="BI31" s="124">
        <f>(Executive_Summary!$I28/12)*(1+Expense_Increase)^(BI$3-1)</f>
        <v>0</v>
      </c>
      <c r="BJ31" s="124">
        <f>(Executive_Summary!$I28/12)*(1+Expense_Increase)^(BJ$3-1)</f>
        <v>0</v>
      </c>
      <c r="BK31" s="124">
        <f>(Executive_Summary!$I28/12)*(1+Expense_Increase)^(BK$3-1)</f>
        <v>0</v>
      </c>
      <c r="BL31" s="124">
        <f>(Executive_Summary!$I28/12)*(1+Expense_Increase)^(BL$3-1)</f>
        <v>0</v>
      </c>
      <c r="BM31" s="124">
        <f>(Executive_Summary!$I28/12)*(1+Expense_Increase)^(BM$3-1)</f>
        <v>0</v>
      </c>
      <c r="BN31" s="124">
        <f>(Executive_Summary!$I28/12)*(1+Expense_Increase)^(BN$3-1)</f>
        <v>0</v>
      </c>
      <c r="BO31" s="124">
        <f>(Executive_Summary!$I28/12)*(1+Expense_Increase)^(BO$3-1)</f>
        <v>0</v>
      </c>
      <c r="BP31" s="124">
        <f>(Executive_Summary!$I28/12)*(1+Expense_Increase)^(BP$3-1)</f>
        <v>0</v>
      </c>
      <c r="BQ31" s="124">
        <f>(Executive_Summary!$I28/12)*(1+Expense_Increase)^(BQ$3-1)</f>
        <v>0</v>
      </c>
      <c r="BR31" s="124">
        <f>(Executive_Summary!$I28/12)*(1+Expense_Increase)^(BR$3-1)</f>
        <v>0</v>
      </c>
      <c r="BS31" s="124">
        <f>(Executive_Summary!$I28/12)*(1+Expense_Increase)^(BS$3-1)</f>
        <v>0</v>
      </c>
      <c r="BT31" s="124">
        <f>(Executive_Summary!$I28/12)*(1+Expense_Increase)^(BT$3-1)</f>
        <v>0</v>
      </c>
      <c r="BU31" s="124">
        <f>(Executive_Summary!$I28/12)*(1+Expense_Increase)^(BU$3-1)</f>
        <v>0</v>
      </c>
      <c r="BV31" s="124">
        <f>(Executive_Summary!$I28/12)*(1+Expense_Increase)^(BV$3-1)</f>
        <v>0</v>
      </c>
      <c r="BW31" s="124">
        <f>(Executive_Summary!$I28/12)*(1+Expense_Increase)^(BW$3-1)</f>
        <v>0</v>
      </c>
      <c r="BX31" s="124">
        <f>(Executive_Summary!$I28/12)*(1+Expense_Increase)^(BX$3-1)</f>
        <v>0</v>
      </c>
      <c r="BY31" s="124">
        <f>(Executive_Summary!$I28/12)*(1+Expense_Increase)^(BY$3-1)</f>
        <v>0</v>
      </c>
      <c r="BZ31" s="124">
        <f>(Executive_Summary!$I28/12)*(1+Expense_Increase)^(BZ$3-1)</f>
        <v>0</v>
      </c>
      <c r="CA31" s="124">
        <f>(Executive_Summary!$I28/12)*(1+Expense_Increase)^(CA$3-1)</f>
        <v>0</v>
      </c>
      <c r="CB31" s="124">
        <f>(Executive_Summary!$I28/12)*(1+Expense_Increase)^(CB$3-1)</f>
        <v>0</v>
      </c>
      <c r="CC31" s="124">
        <f>(Executive_Summary!$I28/12)*(1+Expense_Increase)^(CC$3-1)</f>
        <v>0</v>
      </c>
      <c r="CD31" s="124">
        <f>(Executive_Summary!$I28/12)*(1+Expense_Increase)^(CD$3-1)</f>
        <v>0</v>
      </c>
      <c r="CE31" s="124">
        <f>(Executive_Summary!$I28/12)*(1+Expense_Increase)^(CE$3-1)</f>
        <v>0</v>
      </c>
      <c r="CF31" s="124">
        <f>(Executive_Summary!$I28/12)*(1+Expense_Increase)^(CF$3-1)</f>
        <v>0</v>
      </c>
      <c r="CG31" s="124">
        <f>(Executive_Summary!$I28/12)*(1+Expense_Increase)^(CG$3-1)</f>
        <v>0</v>
      </c>
      <c r="CH31" s="124">
        <f>(Executive_Summary!$I28/12)*(1+Expense_Increase)^(CH$3-1)</f>
        <v>0</v>
      </c>
      <c r="CI31" s="124">
        <f>(Executive_Summary!$I28/12)*(1+Expense_Increase)^(CI$3-1)</f>
        <v>0</v>
      </c>
      <c r="CJ31" s="124">
        <f>(Executive_Summary!$I28/12)*(1+Expense_Increase)^(CJ$3-1)</f>
        <v>0</v>
      </c>
      <c r="CK31" s="124">
        <f>(Executive_Summary!$I28/12)*(1+Expense_Increase)^(CK$3-1)</f>
        <v>0</v>
      </c>
      <c r="CL31" s="124">
        <f>(Executive_Summary!$I28/12)*(1+Expense_Increase)^(CL$3-1)</f>
        <v>0</v>
      </c>
      <c r="CM31" s="124">
        <f>(Executive_Summary!$I28/12)*(1+Expense_Increase)^(CM$3-1)</f>
        <v>0</v>
      </c>
      <c r="CN31" s="124">
        <f>(Executive_Summary!$I28/12)*(1+Expense_Increase)^(CN$3-1)</f>
        <v>0</v>
      </c>
      <c r="CO31" s="124">
        <f>(Executive_Summary!$I28/12)*(1+Expense_Increase)^(CO$3-1)</f>
        <v>0</v>
      </c>
      <c r="CP31" s="124">
        <f>(Executive_Summary!$I28/12)*(1+Expense_Increase)^(CP$3-1)</f>
        <v>0</v>
      </c>
      <c r="CQ31" s="124">
        <f>(Executive_Summary!$I28/12)*(1+Expense_Increase)^(CQ$3-1)</f>
        <v>0</v>
      </c>
      <c r="CR31" s="124">
        <f>(Executive_Summary!$I28/12)*(1+Expense_Increase)^(CR$3-1)</f>
        <v>0</v>
      </c>
      <c r="CS31" s="124">
        <f>(Executive_Summary!$I28/12)*(1+Expense_Increase)^(CS$3-1)</f>
        <v>0</v>
      </c>
      <c r="CT31" s="124">
        <f>(Executive_Summary!$I28/12)*(1+Expense_Increase)^(CT$3-1)</f>
        <v>0</v>
      </c>
      <c r="CU31" s="124">
        <f>(Executive_Summary!$I28/12)*(1+Expense_Increase)^(CU$3-1)</f>
        <v>0</v>
      </c>
      <c r="CV31" s="124">
        <f>(Executive_Summary!$I28/12)*(1+Expense_Increase)^(CV$3-1)</f>
        <v>0</v>
      </c>
      <c r="CW31" s="124">
        <f>(Executive_Summary!$I28/12)*(1+Expense_Increase)^(CW$3-1)</f>
        <v>0</v>
      </c>
      <c r="CX31" s="124">
        <f>(Executive_Summary!$I28/12)*(1+Expense_Increase)^(CX$3-1)</f>
        <v>0</v>
      </c>
      <c r="CY31" s="124">
        <f>(Executive_Summary!$I28/12)*(1+Expense_Increase)^(CY$3-1)</f>
        <v>0</v>
      </c>
      <c r="CZ31" s="124">
        <f>(Executive_Summary!$I28/12)*(1+Expense_Increase)^(CZ$3-1)</f>
        <v>0</v>
      </c>
      <c r="DA31" s="124">
        <f>(Executive_Summary!$I28/12)*(1+Expense_Increase)^(DA$3-1)</f>
        <v>0</v>
      </c>
      <c r="DB31" s="124">
        <f>(Executive_Summary!$I28/12)*(1+Expense_Increase)^(DB$3-1)</f>
        <v>0</v>
      </c>
      <c r="DC31" s="124">
        <f>(Executive_Summary!$I28/12)*(1+Expense_Increase)^(DC$3-1)</f>
        <v>0</v>
      </c>
      <c r="DD31" s="124">
        <f>(Executive_Summary!$I28/12)*(1+Expense_Increase)^(DD$3-1)</f>
        <v>0</v>
      </c>
      <c r="DE31" s="124">
        <f>(Executive_Summary!$I28/12)*(1+Expense_Increase)^(DE$3-1)</f>
        <v>0</v>
      </c>
      <c r="DF31" s="124">
        <f>(Executive_Summary!$I28/12)*(1+Expense_Increase)^(DF$3-1)</f>
        <v>0</v>
      </c>
      <c r="DG31" s="124">
        <f>(Executive_Summary!$I28/12)*(1+Expense_Increase)^(DG$3-1)</f>
        <v>0</v>
      </c>
      <c r="DH31" s="124">
        <f>(Executive_Summary!$I28/12)*(1+Expense_Increase)^(DH$3-1)</f>
        <v>0</v>
      </c>
      <c r="DI31" s="124">
        <f>(Executive_Summary!$I28/12)*(1+Expense_Increase)^(DI$3-1)</f>
        <v>0</v>
      </c>
      <c r="DJ31" s="124">
        <f>(Executive_Summary!$I28/12)*(1+Expense_Increase)^(DJ$3-1)</f>
        <v>0</v>
      </c>
      <c r="DK31" s="124">
        <f>(Executive_Summary!$I28/12)*(1+Expense_Increase)^(DK$3-1)</f>
        <v>0</v>
      </c>
      <c r="DL31" s="124">
        <f>(Executive_Summary!$I28/12)*(1+Expense_Increase)^(DL$3-1)</f>
        <v>0</v>
      </c>
      <c r="DM31" s="124">
        <f>(Executive_Summary!$I28/12)*(1+Expense_Increase)^(DM$3-1)</f>
        <v>0</v>
      </c>
      <c r="DN31" s="124">
        <f>(Executive_Summary!$I28/12)*(1+Expense_Increase)^(DN$3-1)</f>
        <v>0</v>
      </c>
      <c r="DO31" s="124">
        <f>(Executive_Summary!$I28/12)*(1+Expense_Increase)^(DO$3-1)</f>
        <v>0</v>
      </c>
      <c r="DP31" s="124">
        <f>(Executive_Summary!$I28/12)*(1+Expense_Increase)^(DP$3-1)</f>
        <v>0</v>
      </c>
      <c r="DQ31" s="124">
        <f>(Executive_Summary!$I28/12)*(1+Expense_Increase)^(DQ$3-1)</f>
        <v>0</v>
      </c>
      <c r="DR31" s="124">
        <f>(Executive_Summary!$I28/12)*(1+Expense_Increase)^(DR$3-1)</f>
        <v>0</v>
      </c>
      <c r="DS31" s="124">
        <f>(Executive_Summary!$I28/12)*(1+Expense_Increase)^(DS$3-1)</f>
        <v>0</v>
      </c>
      <c r="DT31" s="124">
        <f>(Executive_Summary!$I28/12)*(1+Expense_Increase)^(DT$3-1)</f>
        <v>0</v>
      </c>
      <c r="DU31" s="124">
        <f>(Executive_Summary!$I28/12)*(1+Expense_Increase)^(DU$3-1)</f>
        <v>0</v>
      </c>
      <c r="DV31" s="124">
        <f>(Executive_Summary!$I28/12)*(1+Expense_Increase)^(DV$3-1)</f>
        <v>0</v>
      </c>
      <c r="DW31" s="124">
        <f>(Executive_Summary!$I28/12)*(1+Expense_Increase)^(DW$3-1)</f>
        <v>0</v>
      </c>
      <c r="DX31" s="124">
        <f>(Executive_Summary!$I28/12)*(1+Expense_Increase)^(DX$3-1)</f>
        <v>0</v>
      </c>
      <c r="DY31" s="124">
        <f>(Executive_Summary!$I28/12)*(1+Expense_Increase)^(DY$3-1)</f>
        <v>0</v>
      </c>
      <c r="DZ31" s="124">
        <f>(Executive_Summary!$I28/12)*(1+Expense_Increase)^(DZ$3-1)</f>
        <v>0</v>
      </c>
      <c r="EA31" s="124">
        <f>(Executive_Summary!$I28/12)*(1+Expense_Increase)^(EA$3-1)</f>
        <v>0</v>
      </c>
      <c r="EB31" s="124">
        <f>(Executive_Summary!$I28/12)*(1+Expense_Increase)^(EB$3-1)</f>
        <v>0</v>
      </c>
      <c r="EC31" s="124">
        <f>(Executive_Summary!$I28/12)*(1+Expense_Increase)^(EC$3-1)</f>
        <v>0</v>
      </c>
      <c r="ED31" s="124">
        <f>(Executive_Summary!$I28/12)*(1+Expense_Increase)^(ED$3-1)</f>
        <v>0</v>
      </c>
      <c r="EE31" s="124">
        <f>(Executive_Summary!$I28/12)*(1+Expense_Increase)^(EE$3-1)</f>
        <v>0</v>
      </c>
      <c r="EF31" s="124">
        <f>(Executive_Summary!$I28/12)*(1+Expense_Increase)^(EF$3-1)</f>
        <v>0</v>
      </c>
      <c r="EG31" s="124">
        <f>(Executive_Summary!$I28/12)*(1+Expense_Increase)^(EG$3-1)</f>
        <v>0</v>
      </c>
      <c r="EH31" s="124">
        <f>(Executive_Summary!$I28/12)*(1+Expense_Increase)^(EH$3-1)</f>
        <v>0</v>
      </c>
      <c r="EI31" s="124">
        <f>(Executive_Summary!$I28/12)*(1+Expense_Increase)^(EI$3-1)</f>
        <v>0</v>
      </c>
      <c r="EJ31" s="124">
        <f>(Executive_Summary!$I28/12)*(1+Expense_Increase)^(EJ$3-1)</f>
        <v>0</v>
      </c>
      <c r="EK31" s="124">
        <f>(Executive_Summary!$I28/12)*(1+Expense_Increase)^(EK$3-1)</f>
        <v>0</v>
      </c>
      <c r="EL31" s="124">
        <f>(Executive_Summary!$I28/12)*(1+Expense_Increase)^(EL$3-1)</f>
        <v>0</v>
      </c>
      <c r="EM31" s="124">
        <f>(Executive_Summary!$I28/12)*(1+Expense_Increase)^(EM$3-1)</f>
        <v>0</v>
      </c>
      <c r="EN31" s="124">
        <f>(Executive_Summary!$I28/12)*(1+Expense_Increase)^(EN$3-1)</f>
        <v>0</v>
      </c>
      <c r="EO31" s="124">
        <f>(Executive_Summary!$I28/12)*(1+Expense_Increase)^(EO$3-1)</f>
        <v>0</v>
      </c>
      <c r="EP31" s="124">
        <f>(Executive_Summary!$I28/12)*(1+Expense_Increase)^(EP$3-1)</f>
        <v>0</v>
      </c>
      <c r="EQ31" s="27"/>
    </row>
    <row r="32" spans="1:147" ht="15.75" customHeight="1" x14ac:dyDescent="0.2">
      <c r="B32" s="161" t="str">
        <f>Executive_Summary!F29</f>
        <v>Property Insurance</v>
      </c>
      <c r="Z32" s="3"/>
      <c r="AA32" s="124">
        <f>(Executive_Summary!$I29/12)*(1+Expense_Increase)^(AA$3-1)</f>
        <v>1800</v>
      </c>
      <c r="AB32" s="124">
        <f>(Executive_Summary!$I29/12)*(1+Expense_Increase)^(AB$3-1)</f>
        <v>1800</v>
      </c>
      <c r="AC32" s="124">
        <f>(Executive_Summary!$I29/12)*(1+Expense_Increase)^(AC$3-1)</f>
        <v>1800</v>
      </c>
      <c r="AD32" s="124">
        <f>(Executive_Summary!$I29/12)*(1+Expense_Increase)^(AD$3-1)</f>
        <v>1800</v>
      </c>
      <c r="AE32" s="124">
        <f>(Executive_Summary!$I29/12)*(1+Expense_Increase)^(AE$3-1)</f>
        <v>1800</v>
      </c>
      <c r="AF32" s="124">
        <f>(Executive_Summary!$I29/12)*(1+Expense_Increase)^(AF$3-1)</f>
        <v>1800</v>
      </c>
      <c r="AG32" s="124">
        <f>(Executive_Summary!$I29/12)*(1+Expense_Increase)^(AG$3-1)</f>
        <v>1800</v>
      </c>
      <c r="AH32" s="124">
        <f>(Executive_Summary!$I29/12)*(1+Expense_Increase)^(AH$3-1)</f>
        <v>1800</v>
      </c>
      <c r="AI32" s="124">
        <f>(Executive_Summary!$I29/12)*(1+Expense_Increase)^(AI$3-1)</f>
        <v>1800</v>
      </c>
      <c r="AJ32" s="124">
        <f>(Executive_Summary!$I29/12)*(1+Expense_Increase)^(AJ$3-1)</f>
        <v>1800</v>
      </c>
      <c r="AK32" s="124">
        <f>(Executive_Summary!$I29/12)*(1+Expense_Increase)^(AK$3-1)</f>
        <v>1800</v>
      </c>
      <c r="AL32" s="124">
        <f>(Executive_Summary!$I29/12)*(1+Expense_Increase)^(AL$3-1)</f>
        <v>1800</v>
      </c>
      <c r="AM32" s="124">
        <f>(Executive_Summary!$I29/12)*(1+Expense_Increase)^(AM$3-1)</f>
        <v>1839.6000000000001</v>
      </c>
      <c r="AN32" s="124">
        <f>(Executive_Summary!$I29/12)*(1+Expense_Increase)^(AN$3-1)</f>
        <v>1839.6000000000001</v>
      </c>
      <c r="AO32" s="124">
        <f>(Executive_Summary!$I29/12)*(1+Expense_Increase)^(AO$3-1)</f>
        <v>1839.6000000000001</v>
      </c>
      <c r="AP32" s="124">
        <f>(Executive_Summary!$I29/12)*(1+Expense_Increase)^(AP$3-1)</f>
        <v>1839.6000000000001</v>
      </c>
      <c r="AQ32" s="124">
        <f>(Executive_Summary!$I29/12)*(1+Expense_Increase)^(AQ$3-1)</f>
        <v>1839.6000000000001</v>
      </c>
      <c r="AR32" s="124">
        <f>(Executive_Summary!$I29/12)*(1+Expense_Increase)^(AR$3-1)</f>
        <v>1839.6000000000001</v>
      </c>
      <c r="AS32" s="124">
        <f>(Executive_Summary!$I29/12)*(1+Expense_Increase)^(AS$3-1)</f>
        <v>1839.6000000000001</v>
      </c>
      <c r="AT32" s="124">
        <f>(Executive_Summary!$I29/12)*(1+Expense_Increase)^(AT$3-1)</f>
        <v>1839.6000000000001</v>
      </c>
      <c r="AU32" s="124">
        <f>(Executive_Summary!$I29/12)*(1+Expense_Increase)^(AU$3-1)</f>
        <v>1839.6000000000001</v>
      </c>
      <c r="AV32" s="124">
        <f>(Executive_Summary!$I29/12)*(1+Expense_Increase)^(AV$3-1)</f>
        <v>1839.6000000000001</v>
      </c>
      <c r="AW32" s="124">
        <f>(Executive_Summary!$I29/12)*(1+Expense_Increase)^(AW$3-1)</f>
        <v>1839.6000000000001</v>
      </c>
      <c r="AX32" s="124">
        <f>(Executive_Summary!$I29/12)*(1+Expense_Increase)^(AX$3-1)</f>
        <v>1839.6000000000001</v>
      </c>
      <c r="AY32" s="124">
        <f>(Executive_Summary!$I29/12)*(1+Expense_Increase)^(AY$3-1)</f>
        <v>1880.0711999999999</v>
      </c>
      <c r="AZ32" s="124">
        <f>(Executive_Summary!$I29/12)*(1+Expense_Increase)^(AZ$3-1)</f>
        <v>1880.0711999999999</v>
      </c>
      <c r="BA32" s="124">
        <f>(Executive_Summary!$I29/12)*(1+Expense_Increase)^(BA$3-1)</f>
        <v>1880.0711999999999</v>
      </c>
      <c r="BB32" s="124">
        <f>(Executive_Summary!$I29/12)*(1+Expense_Increase)^(BB$3-1)</f>
        <v>1880.0711999999999</v>
      </c>
      <c r="BC32" s="124">
        <f>(Executive_Summary!$I29/12)*(1+Expense_Increase)^(BC$3-1)</f>
        <v>1880.0711999999999</v>
      </c>
      <c r="BD32" s="124">
        <f>(Executive_Summary!$I29/12)*(1+Expense_Increase)^(BD$3-1)</f>
        <v>1880.0711999999999</v>
      </c>
      <c r="BE32" s="124">
        <f>(Executive_Summary!$I29/12)*(1+Expense_Increase)^(BE$3-1)</f>
        <v>1880.0711999999999</v>
      </c>
      <c r="BF32" s="124">
        <f>(Executive_Summary!$I29/12)*(1+Expense_Increase)^(BF$3-1)</f>
        <v>1880.0711999999999</v>
      </c>
      <c r="BG32" s="124">
        <f>(Executive_Summary!$I29/12)*(1+Expense_Increase)^(BG$3-1)</f>
        <v>1880.0711999999999</v>
      </c>
      <c r="BH32" s="124">
        <f>(Executive_Summary!$I29/12)*(1+Expense_Increase)^(BH$3-1)</f>
        <v>1880.0711999999999</v>
      </c>
      <c r="BI32" s="124">
        <f>(Executive_Summary!$I29/12)*(1+Expense_Increase)^(BI$3-1)</f>
        <v>1880.0711999999999</v>
      </c>
      <c r="BJ32" s="124">
        <f>(Executive_Summary!$I29/12)*(1+Expense_Increase)^(BJ$3-1)</f>
        <v>1880.0711999999999</v>
      </c>
      <c r="BK32" s="124">
        <f>(Executive_Summary!$I29/12)*(1+Expense_Increase)^(BK$3-1)</f>
        <v>1921.4327664</v>
      </c>
      <c r="BL32" s="124">
        <f>(Executive_Summary!$I29/12)*(1+Expense_Increase)^(BL$3-1)</f>
        <v>1921.4327664</v>
      </c>
      <c r="BM32" s="124">
        <f>(Executive_Summary!$I29/12)*(1+Expense_Increase)^(BM$3-1)</f>
        <v>1921.4327664</v>
      </c>
      <c r="BN32" s="124">
        <f>(Executive_Summary!$I29/12)*(1+Expense_Increase)^(BN$3-1)</f>
        <v>1921.4327664</v>
      </c>
      <c r="BO32" s="124">
        <f>(Executive_Summary!$I29/12)*(1+Expense_Increase)^(BO$3-1)</f>
        <v>1921.4327664</v>
      </c>
      <c r="BP32" s="124">
        <f>(Executive_Summary!$I29/12)*(1+Expense_Increase)^(BP$3-1)</f>
        <v>1921.4327664</v>
      </c>
      <c r="BQ32" s="124">
        <f>(Executive_Summary!$I29/12)*(1+Expense_Increase)^(BQ$3-1)</f>
        <v>1921.4327664</v>
      </c>
      <c r="BR32" s="124">
        <f>(Executive_Summary!$I29/12)*(1+Expense_Increase)^(BR$3-1)</f>
        <v>1921.4327664</v>
      </c>
      <c r="BS32" s="124">
        <f>(Executive_Summary!$I29/12)*(1+Expense_Increase)^(BS$3-1)</f>
        <v>1921.4327664</v>
      </c>
      <c r="BT32" s="124">
        <f>(Executive_Summary!$I29/12)*(1+Expense_Increase)^(BT$3-1)</f>
        <v>1921.4327664</v>
      </c>
      <c r="BU32" s="124">
        <f>(Executive_Summary!$I29/12)*(1+Expense_Increase)^(BU$3-1)</f>
        <v>1921.4327664</v>
      </c>
      <c r="BV32" s="124">
        <f>(Executive_Summary!$I29/12)*(1+Expense_Increase)^(BV$3-1)</f>
        <v>1921.4327664</v>
      </c>
      <c r="BW32" s="124">
        <f>(Executive_Summary!$I29/12)*(1+Expense_Increase)^(BW$3-1)</f>
        <v>1963.7042872608001</v>
      </c>
      <c r="BX32" s="124">
        <f>(Executive_Summary!$I29/12)*(1+Expense_Increase)^(BX$3-1)</f>
        <v>1963.7042872608001</v>
      </c>
      <c r="BY32" s="124">
        <f>(Executive_Summary!$I29/12)*(1+Expense_Increase)^(BY$3-1)</f>
        <v>1963.7042872608001</v>
      </c>
      <c r="BZ32" s="124">
        <f>(Executive_Summary!$I29/12)*(1+Expense_Increase)^(BZ$3-1)</f>
        <v>1963.7042872608001</v>
      </c>
      <c r="CA32" s="124">
        <f>(Executive_Summary!$I29/12)*(1+Expense_Increase)^(CA$3-1)</f>
        <v>1963.7042872608001</v>
      </c>
      <c r="CB32" s="124">
        <f>(Executive_Summary!$I29/12)*(1+Expense_Increase)^(CB$3-1)</f>
        <v>1963.7042872608001</v>
      </c>
      <c r="CC32" s="124">
        <f>(Executive_Summary!$I29/12)*(1+Expense_Increase)^(CC$3-1)</f>
        <v>1963.7042872608001</v>
      </c>
      <c r="CD32" s="124">
        <f>(Executive_Summary!$I29/12)*(1+Expense_Increase)^(CD$3-1)</f>
        <v>1963.7042872608001</v>
      </c>
      <c r="CE32" s="124">
        <f>(Executive_Summary!$I29/12)*(1+Expense_Increase)^(CE$3-1)</f>
        <v>1963.7042872608001</v>
      </c>
      <c r="CF32" s="124">
        <f>(Executive_Summary!$I29/12)*(1+Expense_Increase)^(CF$3-1)</f>
        <v>1963.7042872608001</v>
      </c>
      <c r="CG32" s="124">
        <f>(Executive_Summary!$I29/12)*(1+Expense_Increase)^(CG$3-1)</f>
        <v>1963.7042872608001</v>
      </c>
      <c r="CH32" s="124">
        <f>(Executive_Summary!$I29/12)*(1+Expense_Increase)^(CH$3-1)</f>
        <v>1963.7042872608001</v>
      </c>
      <c r="CI32" s="124">
        <f>(Executive_Summary!$I29/12)*(1+Expense_Increase)^(CI$3-1)</f>
        <v>2006.9057815805377</v>
      </c>
      <c r="CJ32" s="124">
        <f>(Executive_Summary!$I29/12)*(1+Expense_Increase)^(CJ$3-1)</f>
        <v>2006.9057815805377</v>
      </c>
      <c r="CK32" s="124">
        <f>(Executive_Summary!$I29/12)*(1+Expense_Increase)^(CK$3-1)</f>
        <v>2006.9057815805377</v>
      </c>
      <c r="CL32" s="124">
        <f>(Executive_Summary!$I29/12)*(1+Expense_Increase)^(CL$3-1)</f>
        <v>2006.9057815805377</v>
      </c>
      <c r="CM32" s="124">
        <f>(Executive_Summary!$I29/12)*(1+Expense_Increase)^(CM$3-1)</f>
        <v>2006.9057815805377</v>
      </c>
      <c r="CN32" s="124">
        <f>(Executive_Summary!$I29/12)*(1+Expense_Increase)^(CN$3-1)</f>
        <v>2006.9057815805377</v>
      </c>
      <c r="CO32" s="124">
        <f>(Executive_Summary!$I29/12)*(1+Expense_Increase)^(CO$3-1)</f>
        <v>2006.9057815805377</v>
      </c>
      <c r="CP32" s="124">
        <f>(Executive_Summary!$I29/12)*(1+Expense_Increase)^(CP$3-1)</f>
        <v>2006.9057815805377</v>
      </c>
      <c r="CQ32" s="124">
        <f>(Executive_Summary!$I29/12)*(1+Expense_Increase)^(CQ$3-1)</f>
        <v>2006.9057815805377</v>
      </c>
      <c r="CR32" s="124">
        <f>(Executive_Summary!$I29/12)*(1+Expense_Increase)^(CR$3-1)</f>
        <v>2006.9057815805377</v>
      </c>
      <c r="CS32" s="124">
        <f>(Executive_Summary!$I29/12)*(1+Expense_Increase)^(CS$3-1)</f>
        <v>2006.9057815805377</v>
      </c>
      <c r="CT32" s="124">
        <f>(Executive_Summary!$I29/12)*(1+Expense_Increase)^(CT$3-1)</f>
        <v>2006.9057815805377</v>
      </c>
      <c r="CU32" s="124">
        <f>(Executive_Summary!$I29/12)*(1+Expense_Increase)^(CU$3-1)</f>
        <v>2051.0577087753095</v>
      </c>
      <c r="CV32" s="124">
        <f>(Executive_Summary!$I29/12)*(1+Expense_Increase)^(CV$3-1)</f>
        <v>2051.0577087753095</v>
      </c>
      <c r="CW32" s="124">
        <f>(Executive_Summary!$I29/12)*(1+Expense_Increase)^(CW$3-1)</f>
        <v>2051.0577087753095</v>
      </c>
      <c r="CX32" s="124">
        <f>(Executive_Summary!$I29/12)*(1+Expense_Increase)^(CX$3-1)</f>
        <v>2051.0577087753095</v>
      </c>
      <c r="CY32" s="124">
        <f>(Executive_Summary!$I29/12)*(1+Expense_Increase)^(CY$3-1)</f>
        <v>2051.0577087753095</v>
      </c>
      <c r="CZ32" s="124">
        <f>(Executive_Summary!$I29/12)*(1+Expense_Increase)^(CZ$3-1)</f>
        <v>2051.0577087753095</v>
      </c>
      <c r="DA32" s="124">
        <f>(Executive_Summary!$I29/12)*(1+Expense_Increase)^(DA$3-1)</f>
        <v>2051.0577087753095</v>
      </c>
      <c r="DB32" s="124">
        <f>(Executive_Summary!$I29/12)*(1+Expense_Increase)^(DB$3-1)</f>
        <v>2051.0577087753095</v>
      </c>
      <c r="DC32" s="124">
        <f>(Executive_Summary!$I29/12)*(1+Expense_Increase)^(DC$3-1)</f>
        <v>2051.0577087753095</v>
      </c>
      <c r="DD32" s="124">
        <f>(Executive_Summary!$I29/12)*(1+Expense_Increase)^(DD$3-1)</f>
        <v>2051.0577087753095</v>
      </c>
      <c r="DE32" s="124">
        <f>(Executive_Summary!$I29/12)*(1+Expense_Increase)^(DE$3-1)</f>
        <v>2051.0577087753095</v>
      </c>
      <c r="DF32" s="124">
        <f>(Executive_Summary!$I29/12)*(1+Expense_Increase)^(DF$3-1)</f>
        <v>2051.0577087753095</v>
      </c>
      <c r="DG32" s="124">
        <f>(Executive_Summary!$I29/12)*(1+Expense_Increase)^(DG$3-1)</f>
        <v>2096.1809783683661</v>
      </c>
      <c r="DH32" s="124">
        <f>(Executive_Summary!$I29/12)*(1+Expense_Increase)^(DH$3-1)</f>
        <v>2096.1809783683661</v>
      </c>
      <c r="DI32" s="124">
        <f>(Executive_Summary!$I29/12)*(1+Expense_Increase)^(DI$3-1)</f>
        <v>2096.1809783683661</v>
      </c>
      <c r="DJ32" s="124">
        <f>(Executive_Summary!$I29/12)*(1+Expense_Increase)^(DJ$3-1)</f>
        <v>2096.1809783683661</v>
      </c>
      <c r="DK32" s="124">
        <f>(Executive_Summary!$I29/12)*(1+Expense_Increase)^(DK$3-1)</f>
        <v>2096.1809783683661</v>
      </c>
      <c r="DL32" s="124">
        <f>(Executive_Summary!$I29/12)*(1+Expense_Increase)^(DL$3-1)</f>
        <v>2096.1809783683661</v>
      </c>
      <c r="DM32" s="124">
        <f>(Executive_Summary!$I29/12)*(1+Expense_Increase)^(DM$3-1)</f>
        <v>2096.1809783683661</v>
      </c>
      <c r="DN32" s="124">
        <f>(Executive_Summary!$I29/12)*(1+Expense_Increase)^(DN$3-1)</f>
        <v>2096.1809783683661</v>
      </c>
      <c r="DO32" s="124">
        <f>(Executive_Summary!$I29/12)*(1+Expense_Increase)^(DO$3-1)</f>
        <v>2096.1809783683661</v>
      </c>
      <c r="DP32" s="124">
        <f>(Executive_Summary!$I29/12)*(1+Expense_Increase)^(DP$3-1)</f>
        <v>2096.1809783683661</v>
      </c>
      <c r="DQ32" s="124">
        <f>(Executive_Summary!$I29/12)*(1+Expense_Increase)^(DQ$3-1)</f>
        <v>2096.1809783683661</v>
      </c>
      <c r="DR32" s="124">
        <f>(Executive_Summary!$I29/12)*(1+Expense_Increase)^(DR$3-1)</f>
        <v>2096.1809783683661</v>
      </c>
      <c r="DS32" s="124">
        <f>(Executive_Summary!$I29/12)*(1+Expense_Increase)^(DS$3-1)</f>
        <v>2142.2969598924706</v>
      </c>
      <c r="DT32" s="124">
        <f>(Executive_Summary!$I29/12)*(1+Expense_Increase)^(DT$3-1)</f>
        <v>2142.2969598924706</v>
      </c>
      <c r="DU32" s="124">
        <f>(Executive_Summary!$I29/12)*(1+Expense_Increase)^(DU$3-1)</f>
        <v>2142.2969598924706</v>
      </c>
      <c r="DV32" s="124">
        <f>(Executive_Summary!$I29/12)*(1+Expense_Increase)^(DV$3-1)</f>
        <v>2142.2969598924706</v>
      </c>
      <c r="DW32" s="124">
        <f>(Executive_Summary!$I29/12)*(1+Expense_Increase)^(DW$3-1)</f>
        <v>2142.2969598924706</v>
      </c>
      <c r="DX32" s="124">
        <f>(Executive_Summary!$I29/12)*(1+Expense_Increase)^(DX$3-1)</f>
        <v>2142.2969598924706</v>
      </c>
      <c r="DY32" s="124">
        <f>(Executive_Summary!$I29/12)*(1+Expense_Increase)^(DY$3-1)</f>
        <v>2142.2969598924706</v>
      </c>
      <c r="DZ32" s="124">
        <f>(Executive_Summary!$I29/12)*(1+Expense_Increase)^(DZ$3-1)</f>
        <v>2142.2969598924706</v>
      </c>
      <c r="EA32" s="124">
        <f>(Executive_Summary!$I29/12)*(1+Expense_Increase)^(EA$3-1)</f>
        <v>2142.2969598924706</v>
      </c>
      <c r="EB32" s="124">
        <f>(Executive_Summary!$I29/12)*(1+Expense_Increase)^(EB$3-1)</f>
        <v>2142.2969598924706</v>
      </c>
      <c r="EC32" s="124">
        <f>(Executive_Summary!$I29/12)*(1+Expense_Increase)^(EC$3-1)</f>
        <v>2142.2969598924706</v>
      </c>
      <c r="ED32" s="124">
        <f>(Executive_Summary!$I29/12)*(1+Expense_Increase)^(ED$3-1)</f>
        <v>2142.2969598924706</v>
      </c>
      <c r="EE32" s="124">
        <f>(Executive_Summary!$I29/12)*(1+Expense_Increase)^(EE$3-1)</f>
        <v>2189.4274930101046</v>
      </c>
      <c r="EF32" s="124">
        <f>(Executive_Summary!$I29/12)*(1+Expense_Increase)^(EF$3-1)</f>
        <v>2189.4274930101046</v>
      </c>
      <c r="EG32" s="124">
        <f>(Executive_Summary!$I29/12)*(1+Expense_Increase)^(EG$3-1)</f>
        <v>2189.4274930101046</v>
      </c>
      <c r="EH32" s="124">
        <f>(Executive_Summary!$I29/12)*(1+Expense_Increase)^(EH$3-1)</f>
        <v>2189.4274930101046</v>
      </c>
      <c r="EI32" s="124">
        <f>(Executive_Summary!$I29/12)*(1+Expense_Increase)^(EI$3-1)</f>
        <v>2189.4274930101046</v>
      </c>
      <c r="EJ32" s="124">
        <f>(Executive_Summary!$I29/12)*(1+Expense_Increase)^(EJ$3-1)</f>
        <v>2189.4274930101046</v>
      </c>
      <c r="EK32" s="124">
        <f>(Executive_Summary!$I29/12)*(1+Expense_Increase)^(EK$3-1)</f>
        <v>2189.4274930101046</v>
      </c>
      <c r="EL32" s="124">
        <f>(Executive_Summary!$I29/12)*(1+Expense_Increase)^(EL$3-1)</f>
        <v>2189.4274930101046</v>
      </c>
      <c r="EM32" s="124">
        <f>(Executive_Summary!$I29/12)*(1+Expense_Increase)^(EM$3-1)</f>
        <v>2189.4274930101046</v>
      </c>
      <c r="EN32" s="124">
        <f>(Executive_Summary!$I29/12)*(1+Expense_Increase)^(EN$3-1)</f>
        <v>2189.4274930101046</v>
      </c>
      <c r="EO32" s="124">
        <f>(Executive_Summary!$I29/12)*(1+Expense_Increase)^(EO$3-1)</f>
        <v>2189.4274930101046</v>
      </c>
      <c r="EP32" s="124">
        <f>(Executive_Summary!$I29/12)*(1+Expense_Increase)^(EP$3-1)</f>
        <v>2189.4274930101046</v>
      </c>
      <c r="EQ32" s="27"/>
    </row>
    <row r="33" spans="2:147" ht="15.75" customHeight="1" x14ac:dyDescent="0.2">
      <c r="B33" s="161" t="str">
        <f>Executive_Summary!F30</f>
        <v xml:space="preserve">Payroll Insurance </v>
      </c>
      <c r="Z33" s="3"/>
      <c r="AA33" s="124">
        <f>(Executive_Summary!$I30/12)*(1+Expense_Increase)^(AA$3-1)</f>
        <v>0</v>
      </c>
      <c r="AB33" s="124">
        <f>(Executive_Summary!$I30/12)*(1+Expense_Increase)^(AB$3-1)</f>
        <v>0</v>
      </c>
      <c r="AC33" s="124">
        <f>(Executive_Summary!$I30/12)*(1+Expense_Increase)^(AC$3-1)</f>
        <v>0</v>
      </c>
      <c r="AD33" s="124">
        <f>(Executive_Summary!$I30/12)*(1+Expense_Increase)^(AD$3-1)</f>
        <v>0</v>
      </c>
      <c r="AE33" s="124">
        <f>(Executive_Summary!$I30/12)*(1+Expense_Increase)^(AE$3-1)</f>
        <v>0</v>
      </c>
      <c r="AF33" s="124">
        <f>(Executive_Summary!$I30/12)*(1+Expense_Increase)^(AF$3-1)</f>
        <v>0</v>
      </c>
      <c r="AG33" s="124">
        <f>(Executive_Summary!$I30/12)*(1+Expense_Increase)^(AG$3-1)</f>
        <v>0</v>
      </c>
      <c r="AH33" s="124">
        <f>(Executive_Summary!$I30/12)*(1+Expense_Increase)^(AH$3-1)</f>
        <v>0</v>
      </c>
      <c r="AI33" s="124">
        <f>(Executive_Summary!$I30/12)*(1+Expense_Increase)^(AI$3-1)</f>
        <v>0</v>
      </c>
      <c r="AJ33" s="124">
        <f>(Executive_Summary!$I30/12)*(1+Expense_Increase)^(AJ$3-1)</f>
        <v>0</v>
      </c>
      <c r="AK33" s="124">
        <f>(Executive_Summary!$I30/12)*(1+Expense_Increase)^(AK$3-1)</f>
        <v>0</v>
      </c>
      <c r="AL33" s="124">
        <f>(Executive_Summary!$I30/12)*(1+Expense_Increase)^(AL$3-1)</f>
        <v>0</v>
      </c>
      <c r="AM33" s="124">
        <f>(Executive_Summary!$I30/12)*(1+Expense_Increase)^(AM$3-1)</f>
        <v>0</v>
      </c>
      <c r="AN33" s="124">
        <f>(Executive_Summary!$I30/12)*(1+Expense_Increase)^(AN$3-1)</f>
        <v>0</v>
      </c>
      <c r="AO33" s="124">
        <f>(Executive_Summary!$I30/12)*(1+Expense_Increase)^(AO$3-1)</f>
        <v>0</v>
      </c>
      <c r="AP33" s="124">
        <f>(Executive_Summary!$I30/12)*(1+Expense_Increase)^(AP$3-1)</f>
        <v>0</v>
      </c>
      <c r="AQ33" s="124">
        <f>(Executive_Summary!$I30/12)*(1+Expense_Increase)^(AQ$3-1)</f>
        <v>0</v>
      </c>
      <c r="AR33" s="124">
        <f>(Executive_Summary!$I30/12)*(1+Expense_Increase)^(AR$3-1)</f>
        <v>0</v>
      </c>
      <c r="AS33" s="124">
        <f>(Executive_Summary!$I30/12)*(1+Expense_Increase)^(AS$3-1)</f>
        <v>0</v>
      </c>
      <c r="AT33" s="124">
        <f>(Executive_Summary!$I30/12)*(1+Expense_Increase)^(AT$3-1)</f>
        <v>0</v>
      </c>
      <c r="AU33" s="124">
        <f>(Executive_Summary!$I30/12)*(1+Expense_Increase)^(AU$3-1)</f>
        <v>0</v>
      </c>
      <c r="AV33" s="124">
        <f>(Executive_Summary!$I30/12)*(1+Expense_Increase)^(AV$3-1)</f>
        <v>0</v>
      </c>
      <c r="AW33" s="124">
        <f>(Executive_Summary!$I30/12)*(1+Expense_Increase)^(AW$3-1)</f>
        <v>0</v>
      </c>
      <c r="AX33" s="124">
        <f>(Executive_Summary!$I30/12)*(1+Expense_Increase)^(AX$3-1)</f>
        <v>0</v>
      </c>
      <c r="AY33" s="124">
        <f>(Executive_Summary!$I30/12)*(1+Expense_Increase)^(AY$3-1)</f>
        <v>0</v>
      </c>
      <c r="AZ33" s="124">
        <f>(Executive_Summary!$I30/12)*(1+Expense_Increase)^(AZ$3-1)</f>
        <v>0</v>
      </c>
      <c r="BA33" s="124">
        <f>(Executive_Summary!$I30/12)*(1+Expense_Increase)^(BA$3-1)</f>
        <v>0</v>
      </c>
      <c r="BB33" s="124">
        <f>(Executive_Summary!$I30/12)*(1+Expense_Increase)^(BB$3-1)</f>
        <v>0</v>
      </c>
      <c r="BC33" s="124">
        <f>(Executive_Summary!$I30/12)*(1+Expense_Increase)^(BC$3-1)</f>
        <v>0</v>
      </c>
      <c r="BD33" s="124">
        <f>(Executive_Summary!$I30/12)*(1+Expense_Increase)^(BD$3-1)</f>
        <v>0</v>
      </c>
      <c r="BE33" s="124">
        <f>(Executive_Summary!$I30/12)*(1+Expense_Increase)^(BE$3-1)</f>
        <v>0</v>
      </c>
      <c r="BF33" s="124">
        <f>(Executive_Summary!$I30/12)*(1+Expense_Increase)^(BF$3-1)</f>
        <v>0</v>
      </c>
      <c r="BG33" s="124">
        <f>(Executive_Summary!$I30/12)*(1+Expense_Increase)^(BG$3-1)</f>
        <v>0</v>
      </c>
      <c r="BH33" s="124">
        <f>(Executive_Summary!$I30/12)*(1+Expense_Increase)^(BH$3-1)</f>
        <v>0</v>
      </c>
      <c r="BI33" s="124">
        <f>(Executive_Summary!$I30/12)*(1+Expense_Increase)^(BI$3-1)</f>
        <v>0</v>
      </c>
      <c r="BJ33" s="124">
        <f>(Executive_Summary!$I30/12)*(1+Expense_Increase)^(BJ$3-1)</f>
        <v>0</v>
      </c>
      <c r="BK33" s="124">
        <f>(Executive_Summary!$I30/12)*(1+Expense_Increase)^(BK$3-1)</f>
        <v>0</v>
      </c>
      <c r="BL33" s="124">
        <f>(Executive_Summary!$I30/12)*(1+Expense_Increase)^(BL$3-1)</f>
        <v>0</v>
      </c>
      <c r="BM33" s="124">
        <f>(Executive_Summary!$I30/12)*(1+Expense_Increase)^(BM$3-1)</f>
        <v>0</v>
      </c>
      <c r="BN33" s="124">
        <f>(Executive_Summary!$I30/12)*(1+Expense_Increase)^(BN$3-1)</f>
        <v>0</v>
      </c>
      <c r="BO33" s="124">
        <f>(Executive_Summary!$I30/12)*(1+Expense_Increase)^(BO$3-1)</f>
        <v>0</v>
      </c>
      <c r="BP33" s="124">
        <f>(Executive_Summary!$I30/12)*(1+Expense_Increase)^(BP$3-1)</f>
        <v>0</v>
      </c>
      <c r="BQ33" s="124">
        <f>(Executive_Summary!$I30/12)*(1+Expense_Increase)^(BQ$3-1)</f>
        <v>0</v>
      </c>
      <c r="BR33" s="124">
        <f>(Executive_Summary!$I30/12)*(1+Expense_Increase)^(BR$3-1)</f>
        <v>0</v>
      </c>
      <c r="BS33" s="124">
        <f>(Executive_Summary!$I30/12)*(1+Expense_Increase)^(BS$3-1)</f>
        <v>0</v>
      </c>
      <c r="BT33" s="124">
        <f>(Executive_Summary!$I30/12)*(1+Expense_Increase)^(BT$3-1)</f>
        <v>0</v>
      </c>
      <c r="BU33" s="124">
        <f>(Executive_Summary!$I30/12)*(1+Expense_Increase)^(BU$3-1)</f>
        <v>0</v>
      </c>
      <c r="BV33" s="124">
        <f>(Executive_Summary!$I30/12)*(1+Expense_Increase)^(BV$3-1)</f>
        <v>0</v>
      </c>
      <c r="BW33" s="124">
        <f>(Executive_Summary!$I30/12)*(1+Expense_Increase)^(BW$3-1)</f>
        <v>0</v>
      </c>
      <c r="BX33" s="124">
        <f>(Executive_Summary!$I30/12)*(1+Expense_Increase)^(BX$3-1)</f>
        <v>0</v>
      </c>
      <c r="BY33" s="124">
        <f>(Executive_Summary!$I30/12)*(1+Expense_Increase)^(BY$3-1)</f>
        <v>0</v>
      </c>
      <c r="BZ33" s="124">
        <f>(Executive_Summary!$I30/12)*(1+Expense_Increase)^(BZ$3-1)</f>
        <v>0</v>
      </c>
      <c r="CA33" s="124">
        <f>(Executive_Summary!$I30/12)*(1+Expense_Increase)^(CA$3-1)</f>
        <v>0</v>
      </c>
      <c r="CB33" s="124">
        <f>(Executive_Summary!$I30/12)*(1+Expense_Increase)^(CB$3-1)</f>
        <v>0</v>
      </c>
      <c r="CC33" s="124">
        <f>(Executive_Summary!$I30/12)*(1+Expense_Increase)^(CC$3-1)</f>
        <v>0</v>
      </c>
      <c r="CD33" s="124">
        <f>(Executive_Summary!$I30/12)*(1+Expense_Increase)^(CD$3-1)</f>
        <v>0</v>
      </c>
      <c r="CE33" s="124">
        <f>(Executive_Summary!$I30/12)*(1+Expense_Increase)^(CE$3-1)</f>
        <v>0</v>
      </c>
      <c r="CF33" s="124">
        <f>(Executive_Summary!$I30/12)*(1+Expense_Increase)^(CF$3-1)</f>
        <v>0</v>
      </c>
      <c r="CG33" s="124">
        <f>(Executive_Summary!$I30/12)*(1+Expense_Increase)^(CG$3-1)</f>
        <v>0</v>
      </c>
      <c r="CH33" s="124">
        <f>(Executive_Summary!$I30/12)*(1+Expense_Increase)^(CH$3-1)</f>
        <v>0</v>
      </c>
      <c r="CI33" s="124">
        <f>(Executive_Summary!$I30/12)*(1+Expense_Increase)^(CI$3-1)</f>
        <v>0</v>
      </c>
      <c r="CJ33" s="124">
        <f>(Executive_Summary!$I30/12)*(1+Expense_Increase)^(CJ$3-1)</f>
        <v>0</v>
      </c>
      <c r="CK33" s="124">
        <f>(Executive_Summary!$I30/12)*(1+Expense_Increase)^(CK$3-1)</f>
        <v>0</v>
      </c>
      <c r="CL33" s="124">
        <f>(Executive_Summary!$I30/12)*(1+Expense_Increase)^(CL$3-1)</f>
        <v>0</v>
      </c>
      <c r="CM33" s="124">
        <f>(Executive_Summary!$I30/12)*(1+Expense_Increase)^(CM$3-1)</f>
        <v>0</v>
      </c>
      <c r="CN33" s="124">
        <f>(Executive_Summary!$I30/12)*(1+Expense_Increase)^(CN$3-1)</f>
        <v>0</v>
      </c>
      <c r="CO33" s="124">
        <f>(Executive_Summary!$I30/12)*(1+Expense_Increase)^(CO$3-1)</f>
        <v>0</v>
      </c>
      <c r="CP33" s="124">
        <f>(Executive_Summary!$I30/12)*(1+Expense_Increase)^(CP$3-1)</f>
        <v>0</v>
      </c>
      <c r="CQ33" s="124">
        <f>(Executive_Summary!$I30/12)*(1+Expense_Increase)^(CQ$3-1)</f>
        <v>0</v>
      </c>
      <c r="CR33" s="124">
        <f>(Executive_Summary!$I30/12)*(1+Expense_Increase)^(CR$3-1)</f>
        <v>0</v>
      </c>
      <c r="CS33" s="124">
        <f>(Executive_Summary!$I30/12)*(1+Expense_Increase)^(CS$3-1)</f>
        <v>0</v>
      </c>
      <c r="CT33" s="124">
        <f>(Executive_Summary!$I30/12)*(1+Expense_Increase)^(CT$3-1)</f>
        <v>0</v>
      </c>
      <c r="CU33" s="124">
        <f>(Executive_Summary!$I30/12)*(1+Expense_Increase)^(CU$3-1)</f>
        <v>0</v>
      </c>
      <c r="CV33" s="124">
        <f>(Executive_Summary!$I30/12)*(1+Expense_Increase)^(CV$3-1)</f>
        <v>0</v>
      </c>
      <c r="CW33" s="124">
        <f>(Executive_Summary!$I30/12)*(1+Expense_Increase)^(CW$3-1)</f>
        <v>0</v>
      </c>
      <c r="CX33" s="124">
        <f>(Executive_Summary!$I30/12)*(1+Expense_Increase)^(CX$3-1)</f>
        <v>0</v>
      </c>
      <c r="CY33" s="124">
        <f>(Executive_Summary!$I30/12)*(1+Expense_Increase)^(CY$3-1)</f>
        <v>0</v>
      </c>
      <c r="CZ33" s="124">
        <f>(Executive_Summary!$I30/12)*(1+Expense_Increase)^(CZ$3-1)</f>
        <v>0</v>
      </c>
      <c r="DA33" s="124">
        <f>(Executive_Summary!$I30/12)*(1+Expense_Increase)^(DA$3-1)</f>
        <v>0</v>
      </c>
      <c r="DB33" s="124">
        <f>(Executive_Summary!$I30/12)*(1+Expense_Increase)^(DB$3-1)</f>
        <v>0</v>
      </c>
      <c r="DC33" s="124">
        <f>(Executive_Summary!$I30/12)*(1+Expense_Increase)^(DC$3-1)</f>
        <v>0</v>
      </c>
      <c r="DD33" s="124">
        <f>(Executive_Summary!$I30/12)*(1+Expense_Increase)^(DD$3-1)</f>
        <v>0</v>
      </c>
      <c r="DE33" s="124">
        <f>(Executive_Summary!$I30/12)*(1+Expense_Increase)^(DE$3-1)</f>
        <v>0</v>
      </c>
      <c r="DF33" s="124">
        <f>(Executive_Summary!$I30/12)*(1+Expense_Increase)^(DF$3-1)</f>
        <v>0</v>
      </c>
      <c r="DG33" s="124">
        <f>(Executive_Summary!$I30/12)*(1+Expense_Increase)^(DG$3-1)</f>
        <v>0</v>
      </c>
      <c r="DH33" s="124">
        <f>(Executive_Summary!$I30/12)*(1+Expense_Increase)^(DH$3-1)</f>
        <v>0</v>
      </c>
      <c r="DI33" s="124">
        <f>(Executive_Summary!$I30/12)*(1+Expense_Increase)^(DI$3-1)</f>
        <v>0</v>
      </c>
      <c r="DJ33" s="124">
        <f>(Executive_Summary!$I30/12)*(1+Expense_Increase)^(DJ$3-1)</f>
        <v>0</v>
      </c>
      <c r="DK33" s="124">
        <f>(Executive_Summary!$I30/12)*(1+Expense_Increase)^(DK$3-1)</f>
        <v>0</v>
      </c>
      <c r="DL33" s="124">
        <f>(Executive_Summary!$I30/12)*(1+Expense_Increase)^(DL$3-1)</f>
        <v>0</v>
      </c>
      <c r="DM33" s="124">
        <f>(Executive_Summary!$I30/12)*(1+Expense_Increase)^(DM$3-1)</f>
        <v>0</v>
      </c>
      <c r="DN33" s="124">
        <f>(Executive_Summary!$I30/12)*(1+Expense_Increase)^(DN$3-1)</f>
        <v>0</v>
      </c>
      <c r="DO33" s="124">
        <f>(Executive_Summary!$I30/12)*(1+Expense_Increase)^(DO$3-1)</f>
        <v>0</v>
      </c>
      <c r="DP33" s="124">
        <f>(Executive_Summary!$I30/12)*(1+Expense_Increase)^(DP$3-1)</f>
        <v>0</v>
      </c>
      <c r="DQ33" s="124">
        <f>(Executive_Summary!$I30/12)*(1+Expense_Increase)^(DQ$3-1)</f>
        <v>0</v>
      </c>
      <c r="DR33" s="124">
        <f>(Executive_Summary!$I30/12)*(1+Expense_Increase)^(DR$3-1)</f>
        <v>0</v>
      </c>
      <c r="DS33" s="124">
        <f>(Executive_Summary!$I30/12)*(1+Expense_Increase)^(DS$3-1)</f>
        <v>0</v>
      </c>
      <c r="DT33" s="124">
        <f>(Executive_Summary!$I30/12)*(1+Expense_Increase)^(DT$3-1)</f>
        <v>0</v>
      </c>
      <c r="DU33" s="124">
        <f>(Executive_Summary!$I30/12)*(1+Expense_Increase)^(DU$3-1)</f>
        <v>0</v>
      </c>
      <c r="DV33" s="124">
        <f>(Executive_Summary!$I30/12)*(1+Expense_Increase)^(DV$3-1)</f>
        <v>0</v>
      </c>
      <c r="DW33" s="124">
        <f>(Executive_Summary!$I30/12)*(1+Expense_Increase)^(DW$3-1)</f>
        <v>0</v>
      </c>
      <c r="DX33" s="124">
        <f>(Executive_Summary!$I30/12)*(1+Expense_Increase)^(DX$3-1)</f>
        <v>0</v>
      </c>
      <c r="DY33" s="124">
        <f>(Executive_Summary!$I30/12)*(1+Expense_Increase)^(DY$3-1)</f>
        <v>0</v>
      </c>
      <c r="DZ33" s="124">
        <f>(Executive_Summary!$I30/12)*(1+Expense_Increase)^(DZ$3-1)</f>
        <v>0</v>
      </c>
      <c r="EA33" s="124">
        <f>(Executive_Summary!$I30/12)*(1+Expense_Increase)^(EA$3-1)</f>
        <v>0</v>
      </c>
      <c r="EB33" s="124">
        <f>(Executive_Summary!$I30/12)*(1+Expense_Increase)^(EB$3-1)</f>
        <v>0</v>
      </c>
      <c r="EC33" s="124">
        <f>(Executive_Summary!$I30/12)*(1+Expense_Increase)^(EC$3-1)</f>
        <v>0</v>
      </c>
      <c r="ED33" s="124">
        <f>(Executive_Summary!$I30/12)*(1+Expense_Increase)^(ED$3-1)</f>
        <v>0</v>
      </c>
      <c r="EE33" s="124">
        <f>(Executive_Summary!$I30/12)*(1+Expense_Increase)^(EE$3-1)</f>
        <v>0</v>
      </c>
      <c r="EF33" s="124">
        <f>(Executive_Summary!$I30/12)*(1+Expense_Increase)^(EF$3-1)</f>
        <v>0</v>
      </c>
      <c r="EG33" s="124">
        <f>(Executive_Summary!$I30/12)*(1+Expense_Increase)^(EG$3-1)</f>
        <v>0</v>
      </c>
      <c r="EH33" s="124">
        <f>(Executive_Summary!$I30/12)*(1+Expense_Increase)^(EH$3-1)</f>
        <v>0</v>
      </c>
      <c r="EI33" s="124">
        <f>(Executive_Summary!$I30/12)*(1+Expense_Increase)^(EI$3-1)</f>
        <v>0</v>
      </c>
      <c r="EJ33" s="124">
        <f>(Executive_Summary!$I30/12)*(1+Expense_Increase)^(EJ$3-1)</f>
        <v>0</v>
      </c>
      <c r="EK33" s="124">
        <f>(Executive_Summary!$I30/12)*(1+Expense_Increase)^(EK$3-1)</f>
        <v>0</v>
      </c>
      <c r="EL33" s="124">
        <f>(Executive_Summary!$I30/12)*(1+Expense_Increase)^(EL$3-1)</f>
        <v>0</v>
      </c>
      <c r="EM33" s="124">
        <f>(Executive_Summary!$I30/12)*(1+Expense_Increase)^(EM$3-1)</f>
        <v>0</v>
      </c>
      <c r="EN33" s="124">
        <f>(Executive_Summary!$I30/12)*(1+Expense_Increase)^(EN$3-1)</f>
        <v>0</v>
      </c>
      <c r="EO33" s="124">
        <f>(Executive_Summary!$I30/12)*(1+Expense_Increase)^(EO$3-1)</f>
        <v>0</v>
      </c>
      <c r="EP33" s="124">
        <f>(Executive_Summary!$I30/12)*(1+Expense_Increase)^(EP$3-1)</f>
        <v>0</v>
      </c>
      <c r="EQ33" s="27"/>
    </row>
    <row r="34" spans="2:147" ht="15.75" customHeight="1" x14ac:dyDescent="0.2">
      <c r="B34" s="161" t="str">
        <f>Executive_Summary!F31</f>
        <v>Other Insurance</v>
      </c>
      <c r="Z34" s="3"/>
      <c r="AA34" s="124">
        <f>(Executive_Summary!$I31/12)*(1+Expense_Increase)^(AA$3-1)</f>
        <v>0</v>
      </c>
      <c r="AB34" s="124">
        <f>(Executive_Summary!$I31/12)*(1+Expense_Increase)^(AB$3-1)</f>
        <v>0</v>
      </c>
      <c r="AC34" s="124">
        <f>(Executive_Summary!$I31/12)*(1+Expense_Increase)^(AC$3-1)</f>
        <v>0</v>
      </c>
      <c r="AD34" s="124">
        <f>(Executive_Summary!$I31/12)*(1+Expense_Increase)^(AD$3-1)</f>
        <v>0</v>
      </c>
      <c r="AE34" s="124">
        <f>(Executive_Summary!$I31/12)*(1+Expense_Increase)^(AE$3-1)</f>
        <v>0</v>
      </c>
      <c r="AF34" s="124">
        <f>(Executive_Summary!$I31/12)*(1+Expense_Increase)^(AF$3-1)</f>
        <v>0</v>
      </c>
      <c r="AG34" s="124">
        <f>(Executive_Summary!$I31/12)*(1+Expense_Increase)^(AG$3-1)</f>
        <v>0</v>
      </c>
      <c r="AH34" s="124">
        <f>(Executive_Summary!$I31/12)*(1+Expense_Increase)^(AH$3-1)</f>
        <v>0</v>
      </c>
      <c r="AI34" s="124">
        <f>(Executive_Summary!$I31/12)*(1+Expense_Increase)^(AI$3-1)</f>
        <v>0</v>
      </c>
      <c r="AJ34" s="124">
        <f>(Executive_Summary!$I31/12)*(1+Expense_Increase)^(AJ$3-1)</f>
        <v>0</v>
      </c>
      <c r="AK34" s="124">
        <f>(Executive_Summary!$I31/12)*(1+Expense_Increase)^(AK$3-1)</f>
        <v>0</v>
      </c>
      <c r="AL34" s="124">
        <f>(Executive_Summary!$I31/12)*(1+Expense_Increase)^(AL$3-1)</f>
        <v>0</v>
      </c>
      <c r="AM34" s="124">
        <f>(Executive_Summary!$I31/12)*(1+Expense_Increase)^(AM$3-1)</f>
        <v>0</v>
      </c>
      <c r="AN34" s="124">
        <f>(Executive_Summary!$I31/12)*(1+Expense_Increase)^(AN$3-1)</f>
        <v>0</v>
      </c>
      <c r="AO34" s="124">
        <f>(Executive_Summary!$I31/12)*(1+Expense_Increase)^(AO$3-1)</f>
        <v>0</v>
      </c>
      <c r="AP34" s="124">
        <f>(Executive_Summary!$I31/12)*(1+Expense_Increase)^(AP$3-1)</f>
        <v>0</v>
      </c>
      <c r="AQ34" s="124">
        <f>(Executive_Summary!$I31/12)*(1+Expense_Increase)^(AQ$3-1)</f>
        <v>0</v>
      </c>
      <c r="AR34" s="124">
        <f>(Executive_Summary!$I31/12)*(1+Expense_Increase)^(AR$3-1)</f>
        <v>0</v>
      </c>
      <c r="AS34" s="124">
        <f>(Executive_Summary!$I31/12)*(1+Expense_Increase)^(AS$3-1)</f>
        <v>0</v>
      </c>
      <c r="AT34" s="124">
        <f>(Executive_Summary!$I31/12)*(1+Expense_Increase)^(AT$3-1)</f>
        <v>0</v>
      </c>
      <c r="AU34" s="124">
        <f>(Executive_Summary!$I31/12)*(1+Expense_Increase)^(AU$3-1)</f>
        <v>0</v>
      </c>
      <c r="AV34" s="124">
        <f>(Executive_Summary!$I31/12)*(1+Expense_Increase)^(AV$3-1)</f>
        <v>0</v>
      </c>
      <c r="AW34" s="124">
        <f>(Executive_Summary!$I31/12)*(1+Expense_Increase)^(AW$3-1)</f>
        <v>0</v>
      </c>
      <c r="AX34" s="124">
        <f>(Executive_Summary!$I31/12)*(1+Expense_Increase)^(AX$3-1)</f>
        <v>0</v>
      </c>
      <c r="AY34" s="124">
        <f>(Executive_Summary!$I31/12)*(1+Expense_Increase)^(AY$3-1)</f>
        <v>0</v>
      </c>
      <c r="AZ34" s="124">
        <f>(Executive_Summary!$I31/12)*(1+Expense_Increase)^(AZ$3-1)</f>
        <v>0</v>
      </c>
      <c r="BA34" s="124">
        <f>(Executive_Summary!$I31/12)*(1+Expense_Increase)^(BA$3-1)</f>
        <v>0</v>
      </c>
      <c r="BB34" s="124">
        <f>(Executive_Summary!$I31/12)*(1+Expense_Increase)^(BB$3-1)</f>
        <v>0</v>
      </c>
      <c r="BC34" s="124">
        <f>(Executive_Summary!$I31/12)*(1+Expense_Increase)^(BC$3-1)</f>
        <v>0</v>
      </c>
      <c r="BD34" s="124">
        <f>(Executive_Summary!$I31/12)*(1+Expense_Increase)^(BD$3-1)</f>
        <v>0</v>
      </c>
      <c r="BE34" s="124">
        <f>(Executive_Summary!$I31/12)*(1+Expense_Increase)^(BE$3-1)</f>
        <v>0</v>
      </c>
      <c r="BF34" s="124">
        <f>(Executive_Summary!$I31/12)*(1+Expense_Increase)^(BF$3-1)</f>
        <v>0</v>
      </c>
      <c r="BG34" s="124">
        <f>(Executive_Summary!$I31/12)*(1+Expense_Increase)^(BG$3-1)</f>
        <v>0</v>
      </c>
      <c r="BH34" s="124">
        <f>(Executive_Summary!$I31/12)*(1+Expense_Increase)^(BH$3-1)</f>
        <v>0</v>
      </c>
      <c r="BI34" s="124">
        <f>(Executive_Summary!$I31/12)*(1+Expense_Increase)^(BI$3-1)</f>
        <v>0</v>
      </c>
      <c r="BJ34" s="124">
        <f>(Executive_Summary!$I31/12)*(1+Expense_Increase)^(BJ$3-1)</f>
        <v>0</v>
      </c>
      <c r="BK34" s="124">
        <f>(Executive_Summary!$I31/12)*(1+Expense_Increase)^(BK$3-1)</f>
        <v>0</v>
      </c>
      <c r="BL34" s="124">
        <f>(Executive_Summary!$I31/12)*(1+Expense_Increase)^(BL$3-1)</f>
        <v>0</v>
      </c>
      <c r="BM34" s="124">
        <f>(Executive_Summary!$I31/12)*(1+Expense_Increase)^(BM$3-1)</f>
        <v>0</v>
      </c>
      <c r="BN34" s="124">
        <f>(Executive_Summary!$I31/12)*(1+Expense_Increase)^(BN$3-1)</f>
        <v>0</v>
      </c>
      <c r="BO34" s="124">
        <f>(Executive_Summary!$I31/12)*(1+Expense_Increase)^(BO$3-1)</f>
        <v>0</v>
      </c>
      <c r="BP34" s="124">
        <f>(Executive_Summary!$I31/12)*(1+Expense_Increase)^(BP$3-1)</f>
        <v>0</v>
      </c>
      <c r="BQ34" s="124">
        <f>(Executive_Summary!$I31/12)*(1+Expense_Increase)^(BQ$3-1)</f>
        <v>0</v>
      </c>
      <c r="BR34" s="124">
        <f>(Executive_Summary!$I31/12)*(1+Expense_Increase)^(BR$3-1)</f>
        <v>0</v>
      </c>
      <c r="BS34" s="124">
        <f>(Executive_Summary!$I31/12)*(1+Expense_Increase)^(BS$3-1)</f>
        <v>0</v>
      </c>
      <c r="BT34" s="124">
        <f>(Executive_Summary!$I31/12)*(1+Expense_Increase)^(BT$3-1)</f>
        <v>0</v>
      </c>
      <c r="BU34" s="124">
        <f>(Executive_Summary!$I31/12)*(1+Expense_Increase)^(BU$3-1)</f>
        <v>0</v>
      </c>
      <c r="BV34" s="124">
        <f>(Executive_Summary!$I31/12)*(1+Expense_Increase)^(BV$3-1)</f>
        <v>0</v>
      </c>
      <c r="BW34" s="124">
        <f>(Executive_Summary!$I31/12)*(1+Expense_Increase)^(BW$3-1)</f>
        <v>0</v>
      </c>
      <c r="BX34" s="124">
        <f>(Executive_Summary!$I31/12)*(1+Expense_Increase)^(BX$3-1)</f>
        <v>0</v>
      </c>
      <c r="BY34" s="124">
        <f>(Executive_Summary!$I31/12)*(1+Expense_Increase)^(BY$3-1)</f>
        <v>0</v>
      </c>
      <c r="BZ34" s="124">
        <f>(Executive_Summary!$I31/12)*(1+Expense_Increase)^(BZ$3-1)</f>
        <v>0</v>
      </c>
      <c r="CA34" s="124">
        <f>(Executive_Summary!$I31/12)*(1+Expense_Increase)^(CA$3-1)</f>
        <v>0</v>
      </c>
      <c r="CB34" s="124">
        <f>(Executive_Summary!$I31/12)*(1+Expense_Increase)^(CB$3-1)</f>
        <v>0</v>
      </c>
      <c r="CC34" s="124">
        <f>(Executive_Summary!$I31/12)*(1+Expense_Increase)^(CC$3-1)</f>
        <v>0</v>
      </c>
      <c r="CD34" s="124">
        <f>(Executive_Summary!$I31/12)*(1+Expense_Increase)^(CD$3-1)</f>
        <v>0</v>
      </c>
      <c r="CE34" s="124">
        <f>(Executive_Summary!$I31/12)*(1+Expense_Increase)^(CE$3-1)</f>
        <v>0</v>
      </c>
      <c r="CF34" s="124">
        <f>(Executive_Summary!$I31/12)*(1+Expense_Increase)^(CF$3-1)</f>
        <v>0</v>
      </c>
      <c r="CG34" s="124">
        <f>(Executive_Summary!$I31/12)*(1+Expense_Increase)^(CG$3-1)</f>
        <v>0</v>
      </c>
      <c r="CH34" s="124">
        <f>(Executive_Summary!$I31/12)*(1+Expense_Increase)^(CH$3-1)</f>
        <v>0</v>
      </c>
      <c r="CI34" s="124">
        <f>(Executive_Summary!$I31/12)*(1+Expense_Increase)^(CI$3-1)</f>
        <v>0</v>
      </c>
      <c r="CJ34" s="124">
        <f>(Executive_Summary!$I31/12)*(1+Expense_Increase)^(CJ$3-1)</f>
        <v>0</v>
      </c>
      <c r="CK34" s="124">
        <f>(Executive_Summary!$I31/12)*(1+Expense_Increase)^(CK$3-1)</f>
        <v>0</v>
      </c>
      <c r="CL34" s="124">
        <f>(Executive_Summary!$I31/12)*(1+Expense_Increase)^(CL$3-1)</f>
        <v>0</v>
      </c>
      <c r="CM34" s="124">
        <f>(Executive_Summary!$I31/12)*(1+Expense_Increase)^(CM$3-1)</f>
        <v>0</v>
      </c>
      <c r="CN34" s="124">
        <f>(Executive_Summary!$I31/12)*(1+Expense_Increase)^(CN$3-1)</f>
        <v>0</v>
      </c>
      <c r="CO34" s="124">
        <f>(Executive_Summary!$I31/12)*(1+Expense_Increase)^(CO$3-1)</f>
        <v>0</v>
      </c>
      <c r="CP34" s="124">
        <f>(Executive_Summary!$I31/12)*(1+Expense_Increase)^(CP$3-1)</f>
        <v>0</v>
      </c>
      <c r="CQ34" s="124">
        <f>(Executive_Summary!$I31/12)*(1+Expense_Increase)^(CQ$3-1)</f>
        <v>0</v>
      </c>
      <c r="CR34" s="124">
        <f>(Executive_Summary!$I31/12)*(1+Expense_Increase)^(CR$3-1)</f>
        <v>0</v>
      </c>
      <c r="CS34" s="124">
        <f>(Executive_Summary!$I31/12)*(1+Expense_Increase)^(CS$3-1)</f>
        <v>0</v>
      </c>
      <c r="CT34" s="124">
        <f>(Executive_Summary!$I31/12)*(1+Expense_Increase)^(CT$3-1)</f>
        <v>0</v>
      </c>
      <c r="CU34" s="124">
        <f>(Executive_Summary!$I31/12)*(1+Expense_Increase)^(CU$3-1)</f>
        <v>0</v>
      </c>
      <c r="CV34" s="124">
        <f>(Executive_Summary!$I31/12)*(1+Expense_Increase)^(CV$3-1)</f>
        <v>0</v>
      </c>
      <c r="CW34" s="124">
        <f>(Executive_Summary!$I31/12)*(1+Expense_Increase)^(CW$3-1)</f>
        <v>0</v>
      </c>
      <c r="CX34" s="124">
        <f>(Executive_Summary!$I31/12)*(1+Expense_Increase)^(CX$3-1)</f>
        <v>0</v>
      </c>
      <c r="CY34" s="124">
        <f>(Executive_Summary!$I31/12)*(1+Expense_Increase)^(CY$3-1)</f>
        <v>0</v>
      </c>
      <c r="CZ34" s="124">
        <f>(Executive_Summary!$I31/12)*(1+Expense_Increase)^(CZ$3-1)</f>
        <v>0</v>
      </c>
      <c r="DA34" s="124">
        <f>(Executive_Summary!$I31/12)*(1+Expense_Increase)^(DA$3-1)</f>
        <v>0</v>
      </c>
      <c r="DB34" s="124">
        <f>(Executive_Summary!$I31/12)*(1+Expense_Increase)^(DB$3-1)</f>
        <v>0</v>
      </c>
      <c r="DC34" s="124">
        <f>(Executive_Summary!$I31/12)*(1+Expense_Increase)^(DC$3-1)</f>
        <v>0</v>
      </c>
      <c r="DD34" s="124">
        <f>(Executive_Summary!$I31/12)*(1+Expense_Increase)^(DD$3-1)</f>
        <v>0</v>
      </c>
      <c r="DE34" s="124">
        <f>(Executive_Summary!$I31/12)*(1+Expense_Increase)^(DE$3-1)</f>
        <v>0</v>
      </c>
      <c r="DF34" s="124">
        <f>(Executive_Summary!$I31/12)*(1+Expense_Increase)^(DF$3-1)</f>
        <v>0</v>
      </c>
      <c r="DG34" s="124">
        <f>(Executive_Summary!$I31/12)*(1+Expense_Increase)^(DG$3-1)</f>
        <v>0</v>
      </c>
      <c r="DH34" s="124">
        <f>(Executive_Summary!$I31/12)*(1+Expense_Increase)^(DH$3-1)</f>
        <v>0</v>
      </c>
      <c r="DI34" s="124">
        <f>(Executive_Summary!$I31/12)*(1+Expense_Increase)^(DI$3-1)</f>
        <v>0</v>
      </c>
      <c r="DJ34" s="124">
        <f>(Executive_Summary!$I31/12)*(1+Expense_Increase)^(DJ$3-1)</f>
        <v>0</v>
      </c>
      <c r="DK34" s="124">
        <f>(Executive_Summary!$I31/12)*(1+Expense_Increase)^(DK$3-1)</f>
        <v>0</v>
      </c>
      <c r="DL34" s="124">
        <f>(Executive_Summary!$I31/12)*(1+Expense_Increase)^(DL$3-1)</f>
        <v>0</v>
      </c>
      <c r="DM34" s="124">
        <f>(Executive_Summary!$I31/12)*(1+Expense_Increase)^(DM$3-1)</f>
        <v>0</v>
      </c>
      <c r="DN34" s="124">
        <f>(Executive_Summary!$I31/12)*(1+Expense_Increase)^(DN$3-1)</f>
        <v>0</v>
      </c>
      <c r="DO34" s="124">
        <f>(Executive_Summary!$I31/12)*(1+Expense_Increase)^(DO$3-1)</f>
        <v>0</v>
      </c>
      <c r="DP34" s="124">
        <f>(Executive_Summary!$I31/12)*(1+Expense_Increase)^(DP$3-1)</f>
        <v>0</v>
      </c>
      <c r="DQ34" s="124">
        <f>(Executive_Summary!$I31/12)*(1+Expense_Increase)^(DQ$3-1)</f>
        <v>0</v>
      </c>
      <c r="DR34" s="124">
        <f>(Executive_Summary!$I31/12)*(1+Expense_Increase)^(DR$3-1)</f>
        <v>0</v>
      </c>
      <c r="DS34" s="124">
        <f>(Executive_Summary!$I31/12)*(1+Expense_Increase)^(DS$3-1)</f>
        <v>0</v>
      </c>
      <c r="DT34" s="124">
        <f>(Executive_Summary!$I31/12)*(1+Expense_Increase)^(DT$3-1)</f>
        <v>0</v>
      </c>
      <c r="DU34" s="124">
        <f>(Executive_Summary!$I31/12)*(1+Expense_Increase)^(DU$3-1)</f>
        <v>0</v>
      </c>
      <c r="DV34" s="124">
        <f>(Executive_Summary!$I31/12)*(1+Expense_Increase)^(DV$3-1)</f>
        <v>0</v>
      </c>
      <c r="DW34" s="124">
        <f>(Executive_Summary!$I31/12)*(1+Expense_Increase)^(DW$3-1)</f>
        <v>0</v>
      </c>
      <c r="DX34" s="124">
        <f>(Executive_Summary!$I31/12)*(1+Expense_Increase)^(DX$3-1)</f>
        <v>0</v>
      </c>
      <c r="DY34" s="124">
        <f>(Executive_Summary!$I31/12)*(1+Expense_Increase)^(DY$3-1)</f>
        <v>0</v>
      </c>
      <c r="DZ34" s="124">
        <f>(Executive_Summary!$I31/12)*(1+Expense_Increase)^(DZ$3-1)</f>
        <v>0</v>
      </c>
      <c r="EA34" s="124">
        <f>(Executive_Summary!$I31/12)*(1+Expense_Increase)^(EA$3-1)</f>
        <v>0</v>
      </c>
      <c r="EB34" s="124">
        <f>(Executive_Summary!$I31/12)*(1+Expense_Increase)^(EB$3-1)</f>
        <v>0</v>
      </c>
      <c r="EC34" s="124">
        <f>(Executive_Summary!$I31/12)*(1+Expense_Increase)^(EC$3-1)</f>
        <v>0</v>
      </c>
      <c r="ED34" s="124">
        <f>(Executive_Summary!$I31/12)*(1+Expense_Increase)^(ED$3-1)</f>
        <v>0</v>
      </c>
      <c r="EE34" s="124">
        <f>(Executive_Summary!$I31/12)*(1+Expense_Increase)^(EE$3-1)</f>
        <v>0</v>
      </c>
      <c r="EF34" s="124">
        <f>(Executive_Summary!$I31/12)*(1+Expense_Increase)^(EF$3-1)</f>
        <v>0</v>
      </c>
      <c r="EG34" s="124">
        <f>(Executive_Summary!$I31/12)*(1+Expense_Increase)^(EG$3-1)</f>
        <v>0</v>
      </c>
      <c r="EH34" s="124">
        <f>(Executive_Summary!$I31/12)*(1+Expense_Increase)^(EH$3-1)</f>
        <v>0</v>
      </c>
      <c r="EI34" s="124">
        <f>(Executive_Summary!$I31/12)*(1+Expense_Increase)^(EI$3-1)</f>
        <v>0</v>
      </c>
      <c r="EJ34" s="124">
        <f>(Executive_Summary!$I31/12)*(1+Expense_Increase)^(EJ$3-1)</f>
        <v>0</v>
      </c>
      <c r="EK34" s="124">
        <f>(Executive_Summary!$I31/12)*(1+Expense_Increase)^(EK$3-1)</f>
        <v>0</v>
      </c>
      <c r="EL34" s="124">
        <f>(Executive_Summary!$I31/12)*(1+Expense_Increase)^(EL$3-1)</f>
        <v>0</v>
      </c>
      <c r="EM34" s="124">
        <f>(Executive_Summary!$I31/12)*(1+Expense_Increase)^(EM$3-1)</f>
        <v>0</v>
      </c>
      <c r="EN34" s="124">
        <f>(Executive_Summary!$I31/12)*(1+Expense_Increase)^(EN$3-1)</f>
        <v>0</v>
      </c>
      <c r="EO34" s="124">
        <f>(Executive_Summary!$I31/12)*(1+Expense_Increase)^(EO$3-1)</f>
        <v>0</v>
      </c>
      <c r="EP34" s="124">
        <f>(Executive_Summary!$I31/12)*(1+Expense_Increase)^(EP$3-1)</f>
        <v>0</v>
      </c>
      <c r="EQ34" s="27"/>
    </row>
    <row r="35" spans="2:147" ht="15.75" customHeight="1" x14ac:dyDescent="0.2">
      <c r="B35" s="160" t="str">
        <f>Executive_Summary!F32</f>
        <v xml:space="preserve">Utilities: </v>
      </c>
      <c r="Z35" s="3"/>
      <c r="AA35" s="124">
        <f>(Executive_Summary!$I32/12)*(1+Expense_Increase)^(AA$3-1)</f>
        <v>0</v>
      </c>
      <c r="AB35" s="124">
        <f>(Executive_Summary!$I32/12)*(1+Expense_Increase)^(AB$3-1)</f>
        <v>0</v>
      </c>
      <c r="AC35" s="124">
        <f>(Executive_Summary!$I32/12)*(1+Expense_Increase)^(AC$3-1)</f>
        <v>0</v>
      </c>
      <c r="AD35" s="124">
        <f>(Executive_Summary!$I32/12)*(1+Expense_Increase)^(AD$3-1)</f>
        <v>0</v>
      </c>
      <c r="AE35" s="124">
        <f>(Executive_Summary!$I32/12)*(1+Expense_Increase)^(AE$3-1)</f>
        <v>0</v>
      </c>
      <c r="AF35" s="124">
        <f>(Executive_Summary!$I32/12)*(1+Expense_Increase)^(AF$3-1)</f>
        <v>0</v>
      </c>
      <c r="AG35" s="124">
        <f>(Executive_Summary!$I32/12)*(1+Expense_Increase)^(AG$3-1)</f>
        <v>0</v>
      </c>
      <c r="AH35" s="124">
        <f>(Executive_Summary!$I32/12)*(1+Expense_Increase)^(AH$3-1)</f>
        <v>0</v>
      </c>
      <c r="AI35" s="124">
        <f>(Executive_Summary!$I32/12)*(1+Expense_Increase)^(AI$3-1)</f>
        <v>0</v>
      </c>
      <c r="AJ35" s="124">
        <f>(Executive_Summary!$I32/12)*(1+Expense_Increase)^(AJ$3-1)</f>
        <v>0</v>
      </c>
      <c r="AK35" s="124">
        <f>(Executive_Summary!$I32/12)*(1+Expense_Increase)^(AK$3-1)</f>
        <v>0</v>
      </c>
      <c r="AL35" s="124">
        <f>(Executive_Summary!$I32/12)*(1+Expense_Increase)^(AL$3-1)</f>
        <v>0</v>
      </c>
      <c r="AM35" s="124">
        <f>(Executive_Summary!$I32/12)*(1+Expense_Increase)^(AM$3-1)</f>
        <v>0</v>
      </c>
      <c r="AN35" s="124">
        <f>(Executive_Summary!$I32/12)*(1+Expense_Increase)^(AN$3-1)</f>
        <v>0</v>
      </c>
      <c r="AO35" s="124">
        <f>(Executive_Summary!$I32/12)*(1+Expense_Increase)^(AO$3-1)</f>
        <v>0</v>
      </c>
      <c r="AP35" s="124">
        <f>(Executive_Summary!$I32/12)*(1+Expense_Increase)^(AP$3-1)</f>
        <v>0</v>
      </c>
      <c r="AQ35" s="124">
        <f>(Executive_Summary!$I32/12)*(1+Expense_Increase)^(AQ$3-1)</f>
        <v>0</v>
      </c>
      <c r="AR35" s="124">
        <f>(Executive_Summary!$I32/12)*(1+Expense_Increase)^(AR$3-1)</f>
        <v>0</v>
      </c>
      <c r="AS35" s="124">
        <f>(Executive_Summary!$I32/12)*(1+Expense_Increase)^(AS$3-1)</f>
        <v>0</v>
      </c>
      <c r="AT35" s="124">
        <f>(Executive_Summary!$I32/12)*(1+Expense_Increase)^(AT$3-1)</f>
        <v>0</v>
      </c>
      <c r="AU35" s="124">
        <f>(Executive_Summary!$I32/12)*(1+Expense_Increase)^(AU$3-1)</f>
        <v>0</v>
      </c>
      <c r="AV35" s="124">
        <f>(Executive_Summary!$I32/12)*(1+Expense_Increase)^(AV$3-1)</f>
        <v>0</v>
      </c>
      <c r="AW35" s="124">
        <f>(Executive_Summary!$I32/12)*(1+Expense_Increase)^(AW$3-1)</f>
        <v>0</v>
      </c>
      <c r="AX35" s="124">
        <f>(Executive_Summary!$I32/12)*(1+Expense_Increase)^(AX$3-1)</f>
        <v>0</v>
      </c>
      <c r="AY35" s="124">
        <f>(Executive_Summary!$I32/12)*(1+Expense_Increase)^(AY$3-1)</f>
        <v>0</v>
      </c>
      <c r="AZ35" s="124">
        <f>(Executive_Summary!$I32/12)*(1+Expense_Increase)^(AZ$3-1)</f>
        <v>0</v>
      </c>
      <c r="BA35" s="124">
        <f>(Executive_Summary!$I32/12)*(1+Expense_Increase)^(BA$3-1)</f>
        <v>0</v>
      </c>
      <c r="BB35" s="124">
        <f>(Executive_Summary!$I32/12)*(1+Expense_Increase)^(BB$3-1)</f>
        <v>0</v>
      </c>
      <c r="BC35" s="124">
        <f>(Executive_Summary!$I32/12)*(1+Expense_Increase)^(BC$3-1)</f>
        <v>0</v>
      </c>
      <c r="BD35" s="124">
        <f>(Executive_Summary!$I32/12)*(1+Expense_Increase)^(BD$3-1)</f>
        <v>0</v>
      </c>
      <c r="BE35" s="124">
        <f>(Executive_Summary!$I32/12)*(1+Expense_Increase)^(BE$3-1)</f>
        <v>0</v>
      </c>
      <c r="BF35" s="124">
        <f>(Executive_Summary!$I32/12)*(1+Expense_Increase)^(BF$3-1)</f>
        <v>0</v>
      </c>
      <c r="BG35" s="124">
        <f>(Executive_Summary!$I32/12)*(1+Expense_Increase)^(BG$3-1)</f>
        <v>0</v>
      </c>
      <c r="BH35" s="124">
        <f>(Executive_Summary!$I32/12)*(1+Expense_Increase)^(BH$3-1)</f>
        <v>0</v>
      </c>
      <c r="BI35" s="124">
        <f>(Executive_Summary!$I32/12)*(1+Expense_Increase)^(BI$3-1)</f>
        <v>0</v>
      </c>
      <c r="BJ35" s="124">
        <f>(Executive_Summary!$I32/12)*(1+Expense_Increase)^(BJ$3-1)</f>
        <v>0</v>
      </c>
      <c r="BK35" s="124">
        <f>(Executive_Summary!$I32/12)*(1+Expense_Increase)^(BK$3-1)</f>
        <v>0</v>
      </c>
      <c r="BL35" s="124">
        <f>(Executive_Summary!$I32/12)*(1+Expense_Increase)^(BL$3-1)</f>
        <v>0</v>
      </c>
      <c r="BM35" s="124">
        <f>(Executive_Summary!$I32/12)*(1+Expense_Increase)^(BM$3-1)</f>
        <v>0</v>
      </c>
      <c r="BN35" s="124">
        <f>(Executive_Summary!$I32/12)*(1+Expense_Increase)^(BN$3-1)</f>
        <v>0</v>
      </c>
      <c r="BO35" s="124">
        <f>(Executive_Summary!$I32/12)*(1+Expense_Increase)^(BO$3-1)</f>
        <v>0</v>
      </c>
      <c r="BP35" s="124">
        <f>(Executive_Summary!$I32/12)*(1+Expense_Increase)^(BP$3-1)</f>
        <v>0</v>
      </c>
      <c r="BQ35" s="124">
        <f>(Executive_Summary!$I32/12)*(1+Expense_Increase)^(BQ$3-1)</f>
        <v>0</v>
      </c>
      <c r="BR35" s="124">
        <f>(Executive_Summary!$I32/12)*(1+Expense_Increase)^(BR$3-1)</f>
        <v>0</v>
      </c>
      <c r="BS35" s="124">
        <f>(Executive_Summary!$I32/12)*(1+Expense_Increase)^(BS$3-1)</f>
        <v>0</v>
      </c>
      <c r="BT35" s="124">
        <f>(Executive_Summary!$I32/12)*(1+Expense_Increase)^(BT$3-1)</f>
        <v>0</v>
      </c>
      <c r="BU35" s="124">
        <f>(Executive_Summary!$I32/12)*(1+Expense_Increase)^(BU$3-1)</f>
        <v>0</v>
      </c>
      <c r="BV35" s="124">
        <f>(Executive_Summary!$I32/12)*(1+Expense_Increase)^(BV$3-1)</f>
        <v>0</v>
      </c>
      <c r="BW35" s="124">
        <f>(Executive_Summary!$I32/12)*(1+Expense_Increase)^(BW$3-1)</f>
        <v>0</v>
      </c>
      <c r="BX35" s="124">
        <f>(Executive_Summary!$I32/12)*(1+Expense_Increase)^(BX$3-1)</f>
        <v>0</v>
      </c>
      <c r="BY35" s="124">
        <f>(Executive_Summary!$I32/12)*(1+Expense_Increase)^(BY$3-1)</f>
        <v>0</v>
      </c>
      <c r="BZ35" s="124">
        <f>(Executive_Summary!$I32/12)*(1+Expense_Increase)^(BZ$3-1)</f>
        <v>0</v>
      </c>
      <c r="CA35" s="124">
        <f>(Executive_Summary!$I32/12)*(1+Expense_Increase)^(CA$3-1)</f>
        <v>0</v>
      </c>
      <c r="CB35" s="124">
        <f>(Executive_Summary!$I32/12)*(1+Expense_Increase)^(CB$3-1)</f>
        <v>0</v>
      </c>
      <c r="CC35" s="124">
        <f>(Executive_Summary!$I32/12)*(1+Expense_Increase)^(CC$3-1)</f>
        <v>0</v>
      </c>
      <c r="CD35" s="124">
        <f>(Executive_Summary!$I32/12)*(1+Expense_Increase)^(CD$3-1)</f>
        <v>0</v>
      </c>
      <c r="CE35" s="124">
        <f>(Executive_Summary!$I32/12)*(1+Expense_Increase)^(CE$3-1)</f>
        <v>0</v>
      </c>
      <c r="CF35" s="124">
        <f>(Executive_Summary!$I32/12)*(1+Expense_Increase)^(CF$3-1)</f>
        <v>0</v>
      </c>
      <c r="CG35" s="124">
        <f>(Executive_Summary!$I32/12)*(1+Expense_Increase)^(CG$3-1)</f>
        <v>0</v>
      </c>
      <c r="CH35" s="124">
        <f>(Executive_Summary!$I32/12)*(1+Expense_Increase)^(CH$3-1)</f>
        <v>0</v>
      </c>
      <c r="CI35" s="124">
        <f>(Executive_Summary!$I32/12)*(1+Expense_Increase)^(CI$3-1)</f>
        <v>0</v>
      </c>
      <c r="CJ35" s="124">
        <f>(Executive_Summary!$I32/12)*(1+Expense_Increase)^(CJ$3-1)</f>
        <v>0</v>
      </c>
      <c r="CK35" s="124">
        <f>(Executive_Summary!$I32/12)*(1+Expense_Increase)^(CK$3-1)</f>
        <v>0</v>
      </c>
      <c r="CL35" s="124">
        <f>(Executive_Summary!$I32/12)*(1+Expense_Increase)^(CL$3-1)</f>
        <v>0</v>
      </c>
      <c r="CM35" s="124">
        <f>(Executive_Summary!$I32/12)*(1+Expense_Increase)^(CM$3-1)</f>
        <v>0</v>
      </c>
      <c r="CN35" s="124">
        <f>(Executive_Summary!$I32/12)*(1+Expense_Increase)^(CN$3-1)</f>
        <v>0</v>
      </c>
      <c r="CO35" s="124">
        <f>(Executive_Summary!$I32/12)*(1+Expense_Increase)^(CO$3-1)</f>
        <v>0</v>
      </c>
      <c r="CP35" s="124">
        <f>(Executive_Summary!$I32/12)*(1+Expense_Increase)^(CP$3-1)</f>
        <v>0</v>
      </c>
      <c r="CQ35" s="124">
        <f>(Executive_Summary!$I32/12)*(1+Expense_Increase)^(CQ$3-1)</f>
        <v>0</v>
      </c>
      <c r="CR35" s="124">
        <f>(Executive_Summary!$I32/12)*(1+Expense_Increase)^(CR$3-1)</f>
        <v>0</v>
      </c>
      <c r="CS35" s="124">
        <f>(Executive_Summary!$I32/12)*(1+Expense_Increase)^(CS$3-1)</f>
        <v>0</v>
      </c>
      <c r="CT35" s="124">
        <f>(Executive_Summary!$I32/12)*(1+Expense_Increase)^(CT$3-1)</f>
        <v>0</v>
      </c>
      <c r="CU35" s="124">
        <f>(Executive_Summary!$I32/12)*(1+Expense_Increase)^(CU$3-1)</f>
        <v>0</v>
      </c>
      <c r="CV35" s="124">
        <f>(Executive_Summary!$I32/12)*(1+Expense_Increase)^(CV$3-1)</f>
        <v>0</v>
      </c>
      <c r="CW35" s="124">
        <f>(Executive_Summary!$I32/12)*(1+Expense_Increase)^(CW$3-1)</f>
        <v>0</v>
      </c>
      <c r="CX35" s="124">
        <f>(Executive_Summary!$I32/12)*(1+Expense_Increase)^(CX$3-1)</f>
        <v>0</v>
      </c>
      <c r="CY35" s="124">
        <f>(Executive_Summary!$I32/12)*(1+Expense_Increase)^(CY$3-1)</f>
        <v>0</v>
      </c>
      <c r="CZ35" s="124">
        <f>(Executive_Summary!$I32/12)*(1+Expense_Increase)^(CZ$3-1)</f>
        <v>0</v>
      </c>
      <c r="DA35" s="124">
        <f>(Executive_Summary!$I32/12)*(1+Expense_Increase)^(DA$3-1)</f>
        <v>0</v>
      </c>
      <c r="DB35" s="124">
        <f>(Executive_Summary!$I32/12)*(1+Expense_Increase)^(DB$3-1)</f>
        <v>0</v>
      </c>
      <c r="DC35" s="124">
        <f>(Executive_Summary!$I32/12)*(1+Expense_Increase)^(DC$3-1)</f>
        <v>0</v>
      </c>
      <c r="DD35" s="124">
        <f>(Executive_Summary!$I32/12)*(1+Expense_Increase)^(DD$3-1)</f>
        <v>0</v>
      </c>
      <c r="DE35" s="124">
        <f>(Executive_Summary!$I32/12)*(1+Expense_Increase)^(DE$3-1)</f>
        <v>0</v>
      </c>
      <c r="DF35" s="124">
        <f>(Executive_Summary!$I32/12)*(1+Expense_Increase)^(DF$3-1)</f>
        <v>0</v>
      </c>
      <c r="DG35" s="124">
        <f>(Executive_Summary!$I32/12)*(1+Expense_Increase)^(DG$3-1)</f>
        <v>0</v>
      </c>
      <c r="DH35" s="124">
        <f>(Executive_Summary!$I32/12)*(1+Expense_Increase)^(DH$3-1)</f>
        <v>0</v>
      </c>
      <c r="DI35" s="124">
        <f>(Executive_Summary!$I32/12)*(1+Expense_Increase)^(DI$3-1)</f>
        <v>0</v>
      </c>
      <c r="DJ35" s="124">
        <f>(Executive_Summary!$I32/12)*(1+Expense_Increase)^(DJ$3-1)</f>
        <v>0</v>
      </c>
      <c r="DK35" s="124">
        <f>(Executive_Summary!$I32/12)*(1+Expense_Increase)^(DK$3-1)</f>
        <v>0</v>
      </c>
      <c r="DL35" s="124">
        <f>(Executive_Summary!$I32/12)*(1+Expense_Increase)^(DL$3-1)</f>
        <v>0</v>
      </c>
      <c r="DM35" s="124">
        <f>(Executive_Summary!$I32/12)*(1+Expense_Increase)^(DM$3-1)</f>
        <v>0</v>
      </c>
      <c r="DN35" s="124">
        <f>(Executive_Summary!$I32/12)*(1+Expense_Increase)^(DN$3-1)</f>
        <v>0</v>
      </c>
      <c r="DO35" s="124">
        <f>(Executive_Summary!$I32/12)*(1+Expense_Increase)^(DO$3-1)</f>
        <v>0</v>
      </c>
      <c r="DP35" s="124">
        <f>(Executive_Summary!$I32/12)*(1+Expense_Increase)^(DP$3-1)</f>
        <v>0</v>
      </c>
      <c r="DQ35" s="124">
        <f>(Executive_Summary!$I32/12)*(1+Expense_Increase)^(DQ$3-1)</f>
        <v>0</v>
      </c>
      <c r="DR35" s="124">
        <f>(Executive_Summary!$I32/12)*(1+Expense_Increase)^(DR$3-1)</f>
        <v>0</v>
      </c>
      <c r="DS35" s="124">
        <f>(Executive_Summary!$I32/12)*(1+Expense_Increase)^(DS$3-1)</f>
        <v>0</v>
      </c>
      <c r="DT35" s="124">
        <f>(Executive_Summary!$I32/12)*(1+Expense_Increase)^(DT$3-1)</f>
        <v>0</v>
      </c>
      <c r="DU35" s="124">
        <f>(Executive_Summary!$I32/12)*(1+Expense_Increase)^(DU$3-1)</f>
        <v>0</v>
      </c>
      <c r="DV35" s="124">
        <f>(Executive_Summary!$I32/12)*(1+Expense_Increase)^(DV$3-1)</f>
        <v>0</v>
      </c>
      <c r="DW35" s="124">
        <f>(Executive_Summary!$I32/12)*(1+Expense_Increase)^(DW$3-1)</f>
        <v>0</v>
      </c>
      <c r="DX35" s="124">
        <f>(Executive_Summary!$I32/12)*(1+Expense_Increase)^(DX$3-1)</f>
        <v>0</v>
      </c>
      <c r="DY35" s="124">
        <f>(Executive_Summary!$I32/12)*(1+Expense_Increase)^(DY$3-1)</f>
        <v>0</v>
      </c>
      <c r="DZ35" s="124">
        <f>(Executive_Summary!$I32/12)*(1+Expense_Increase)^(DZ$3-1)</f>
        <v>0</v>
      </c>
      <c r="EA35" s="124">
        <f>(Executive_Summary!$I32/12)*(1+Expense_Increase)^(EA$3-1)</f>
        <v>0</v>
      </c>
      <c r="EB35" s="124">
        <f>(Executive_Summary!$I32/12)*(1+Expense_Increase)^(EB$3-1)</f>
        <v>0</v>
      </c>
      <c r="EC35" s="124">
        <f>(Executive_Summary!$I32/12)*(1+Expense_Increase)^(EC$3-1)</f>
        <v>0</v>
      </c>
      <c r="ED35" s="124">
        <f>(Executive_Summary!$I32/12)*(1+Expense_Increase)^(ED$3-1)</f>
        <v>0</v>
      </c>
      <c r="EE35" s="124">
        <f>(Executive_Summary!$I32/12)*(1+Expense_Increase)^(EE$3-1)</f>
        <v>0</v>
      </c>
      <c r="EF35" s="124">
        <f>(Executive_Summary!$I32/12)*(1+Expense_Increase)^(EF$3-1)</f>
        <v>0</v>
      </c>
      <c r="EG35" s="124">
        <f>(Executive_Summary!$I32/12)*(1+Expense_Increase)^(EG$3-1)</f>
        <v>0</v>
      </c>
      <c r="EH35" s="124">
        <f>(Executive_Summary!$I32/12)*(1+Expense_Increase)^(EH$3-1)</f>
        <v>0</v>
      </c>
      <c r="EI35" s="124">
        <f>(Executive_Summary!$I32/12)*(1+Expense_Increase)^(EI$3-1)</f>
        <v>0</v>
      </c>
      <c r="EJ35" s="124">
        <f>(Executive_Summary!$I32/12)*(1+Expense_Increase)^(EJ$3-1)</f>
        <v>0</v>
      </c>
      <c r="EK35" s="124">
        <f>(Executive_Summary!$I32/12)*(1+Expense_Increase)^(EK$3-1)</f>
        <v>0</v>
      </c>
      <c r="EL35" s="124">
        <f>(Executive_Summary!$I32/12)*(1+Expense_Increase)^(EL$3-1)</f>
        <v>0</v>
      </c>
      <c r="EM35" s="124">
        <f>(Executive_Summary!$I32/12)*(1+Expense_Increase)^(EM$3-1)</f>
        <v>0</v>
      </c>
      <c r="EN35" s="124">
        <f>(Executive_Summary!$I32/12)*(1+Expense_Increase)^(EN$3-1)</f>
        <v>0</v>
      </c>
      <c r="EO35" s="124">
        <f>(Executive_Summary!$I32/12)*(1+Expense_Increase)^(EO$3-1)</f>
        <v>0</v>
      </c>
      <c r="EP35" s="124">
        <f>(Executive_Summary!$I32/12)*(1+Expense_Increase)^(EP$3-1)</f>
        <v>0</v>
      </c>
      <c r="EQ35" s="27"/>
    </row>
    <row r="36" spans="2:147" ht="15.75" customHeight="1" x14ac:dyDescent="0.2">
      <c r="B36" s="161" t="str">
        <f>Executive_Summary!F33</f>
        <v xml:space="preserve">Gas_Heat </v>
      </c>
      <c r="Z36" s="3"/>
      <c r="AA36" s="124">
        <f>(Executive_Summary!$I33/12)*(1+Expense_Increase)^(AA$3-1)</f>
        <v>1800</v>
      </c>
      <c r="AB36" s="124">
        <f>(Executive_Summary!$I33/12)*(1+Expense_Increase)^(AB$3-1)</f>
        <v>1800</v>
      </c>
      <c r="AC36" s="124">
        <f>(Executive_Summary!$I33/12)*(1+Expense_Increase)^(AC$3-1)</f>
        <v>1800</v>
      </c>
      <c r="AD36" s="124">
        <f>(Executive_Summary!$I33/12)*(1+Expense_Increase)^(AD$3-1)</f>
        <v>1800</v>
      </c>
      <c r="AE36" s="124">
        <f>(Executive_Summary!$I33/12)*(1+Expense_Increase)^(AE$3-1)</f>
        <v>1800</v>
      </c>
      <c r="AF36" s="124">
        <f>(Executive_Summary!$I33/12)*(1+Expense_Increase)^(AF$3-1)</f>
        <v>1800</v>
      </c>
      <c r="AG36" s="124">
        <f>(Executive_Summary!$I33/12)*(1+Expense_Increase)^(AG$3-1)</f>
        <v>1800</v>
      </c>
      <c r="AH36" s="124">
        <f>(Executive_Summary!$I33/12)*(1+Expense_Increase)^(AH$3-1)</f>
        <v>1800</v>
      </c>
      <c r="AI36" s="124">
        <f>(Executive_Summary!$I33/12)*(1+Expense_Increase)^(AI$3-1)</f>
        <v>1800</v>
      </c>
      <c r="AJ36" s="124">
        <f>(Executive_Summary!$I33/12)*(1+Expense_Increase)^(AJ$3-1)</f>
        <v>1800</v>
      </c>
      <c r="AK36" s="124">
        <f>(Executive_Summary!$I33/12)*(1+Expense_Increase)^(AK$3-1)</f>
        <v>1800</v>
      </c>
      <c r="AL36" s="124">
        <f>(Executive_Summary!$I33/12)*(1+Expense_Increase)^(AL$3-1)</f>
        <v>1800</v>
      </c>
      <c r="AM36" s="124">
        <f>(Executive_Summary!$I33/12)*(1+Expense_Increase)^(AM$3-1)</f>
        <v>1839.6000000000001</v>
      </c>
      <c r="AN36" s="124">
        <f>(Executive_Summary!$I33/12)*(1+Expense_Increase)^(AN$3-1)</f>
        <v>1839.6000000000001</v>
      </c>
      <c r="AO36" s="124">
        <f>(Executive_Summary!$I33/12)*(1+Expense_Increase)^(AO$3-1)</f>
        <v>1839.6000000000001</v>
      </c>
      <c r="AP36" s="124">
        <f>(Executive_Summary!$I33/12)*(1+Expense_Increase)^(AP$3-1)</f>
        <v>1839.6000000000001</v>
      </c>
      <c r="AQ36" s="124">
        <f>(Executive_Summary!$I33/12)*(1+Expense_Increase)^(AQ$3-1)</f>
        <v>1839.6000000000001</v>
      </c>
      <c r="AR36" s="124">
        <f>(Executive_Summary!$I33/12)*(1+Expense_Increase)^(AR$3-1)</f>
        <v>1839.6000000000001</v>
      </c>
      <c r="AS36" s="124">
        <f>(Executive_Summary!$I33/12)*(1+Expense_Increase)^(AS$3-1)</f>
        <v>1839.6000000000001</v>
      </c>
      <c r="AT36" s="124">
        <f>(Executive_Summary!$I33/12)*(1+Expense_Increase)^(AT$3-1)</f>
        <v>1839.6000000000001</v>
      </c>
      <c r="AU36" s="124">
        <f>(Executive_Summary!$I33/12)*(1+Expense_Increase)^(AU$3-1)</f>
        <v>1839.6000000000001</v>
      </c>
      <c r="AV36" s="124">
        <f>(Executive_Summary!$I33/12)*(1+Expense_Increase)^(AV$3-1)</f>
        <v>1839.6000000000001</v>
      </c>
      <c r="AW36" s="124">
        <f>(Executive_Summary!$I33/12)*(1+Expense_Increase)^(AW$3-1)</f>
        <v>1839.6000000000001</v>
      </c>
      <c r="AX36" s="124">
        <f>(Executive_Summary!$I33/12)*(1+Expense_Increase)^(AX$3-1)</f>
        <v>1839.6000000000001</v>
      </c>
      <c r="AY36" s="124">
        <f>(Executive_Summary!$I33/12)*(1+Expense_Increase)^(AY$3-1)</f>
        <v>1880.0711999999999</v>
      </c>
      <c r="AZ36" s="124">
        <f>(Executive_Summary!$I33/12)*(1+Expense_Increase)^(AZ$3-1)</f>
        <v>1880.0711999999999</v>
      </c>
      <c r="BA36" s="124">
        <f>(Executive_Summary!$I33/12)*(1+Expense_Increase)^(BA$3-1)</f>
        <v>1880.0711999999999</v>
      </c>
      <c r="BB36" s="124">
        <f>(Executive_Summary!$I33/12)*(1+Expense_Increase)^(BB$3-1)</f>
        <v>1880.0711999999999</v>
      </c>
      <c r="BC36" s="124">
        <f>(Executive_Summary!$I33/12)*(1+Expense_Increase)^(BC$3-1)</f>
        <v>1880.0711999999999</v>
      </c>
      <c r="BD36" s="124">
        <f>(Executive_Summary!$I33/12)*(1+Expense_Increase)^(BD$3-1)</f>
        <v>1880.0711999999999</v>
      </c>
      <c r="BE36" s="124">
        <f>(Executive_Summary!$I33/12)*(1+Expense_Increase)^(BE$3-1)</f>
        <v>1880.0711999999999</v>
      </c>
      <c r="BF36" s="124">
        <f>(Executive_Summary!$I33/12)*(1+Expense_Increase)^(BF$3-1)</f>
        <v>1880.0711999999999</v>
      </c>
      <c r="BG36" s="124">
        <f>(Executive_Summary!$I33/12)*(1+Expense_Increase)^(BG$3-1)</f>
        <v>1880.0711999999999</v>
      </c>
      <c r="BH36" s="124">
        <f>(Executive_Summary!$I33/12)*(1+Expense_Increase)^(BH$3-1)</f>
        <v>1880.0711999999999</v>
      </c>
      <c r="BI36" s="124">
        <f>(Executive_Summary!$I33/12)*(1+Expense_Increase)^(BI$3-1)</f>
        <v>1880.0711999999999</v>
      </c>
      <c r="BJ36" s="124">
        <f>(Executive_Summary!$I33/12)*(1+Expense_Increase)^(BJ$3-1)</f>
        <v>1880.0711999999999</v>
      </c>
      <c r="BK36" s="124">
        <f>(Executive_Summary!$I33/12)*(1+Expense_Increase)^(BK$3-1)</f>
        <v>1921.4327664</v>
      </c>
      <c r="BL36" s="124">
        <f>(Executive_Summary!$I33/12)*(1+Expense_Increase)^(BL$3-1)</f>
        <v>1921.4327664</v>
      </c>
      <c r="BM36" s="124">
        <f>(Executive_Summary!$I33/12)*(1+Expense_Increase)^(BM$3-1)</f>
        <v>1921.4327664</v>
      </c>
      <c r="BN36" s="124">
        <f>(Executive_Summary!$I33/12)*(1+Expense_Increase)^(BN$3-1)</f>
        <v>1921.4327664</v>
      </c>
      <c r="BO36" s="124">
        <f>(Executive_Summary!$I33/12)*(1+Expense_Increase)^(BO$3-1)</f>
        <v>1921.4327664</v>
      </c>
      <c r="BP36" s="124">
        <f>(Executive_Summary!$I33/12)*(1+Expense_Increase)^(BP$3-1)</f>
        <v>1921.4327664</v>
      </c>
      <c r="BQ36" s="124">
        <f>(Executive_Summary!$I33/12)*(1+Expense_Increase)^(BQ$3-1)</f>
        <v>1921.4327664</v>
      </c>
      <c r="BR36" s="124">
        <f>(Executive_Summary!$I33/12)*(1+Expense_Increase)^(BR$3-1)</f>
        <v>1921.4327664</v>
      </c>
      <c r="BS36" s="124">
        <f>(Executive_Summary!$I33/12)*(1+Expense_Increase)^(BS$3-1)</f>
        <v>1921.4327664</v>
      </c>
      <c r="BT36" s="124">
        <f>(Executive_Summary!$I33/12)*(1+Expense_Increase)^(BT$3-1)</f>
        <v>1921.4327664</v>
      </c>
      <c r="BU36" s="124">
        <f>(Executive_Summary!$I33/12)*(1+Expense_Increase)^(BU$3-1)</f>
        <v>1921.4327664</v>
      </c>
      <c r="BV36" s="124">
        <f>(Executive_Summary!$I33/12)*(1+Expense_Increase)^(BV$3-1)</f>
        <v>1921.4327664</v>
      </c>
      <c r="BW36" s="124">
        <f>(Executive_Summary!$I33/12)*(1+Expense_Increase)^(BW$3-1)</f>
        <v>1963.7042872608001</v>
      </c>
      <c r="BX36" s="124">
        <f>(Executive_Summary!$I33/12)*(1+Expense_Increase)^(BX$3-1)</f>
        <v>1963.7042872608001</v>
      </c>
      <c r="BY36" s="124">
        <f>(Executive_Summary!$I33/12)*(1+Expense_Increase)^(BY$3-1)</f>
        <v>1963.7042872608001</v>
      </c>
      <c r="BZ36" s="124">
        <f>(Executive_Summary!$I33/12)*(1+Expense_Increase)^(BZ$3-1)</f>
        <v>1963.7042872608001</v>
      </c>
      <c r="CA36" s="124">
        <f>(Executive_Summary!$I33/12)*(1+Expense_Increase)^(CA$3-1)</f>
        <v>1963.7042872608001</v>
      </c>
      <c r="CB36" s="124">
        <f>(Executive_Summary!$I33/12)*(1+Expense_Increase)^(CB$3-1)</f>
        <v>1963.7042872608001</v>
      </c>
      <c r="CC36" s="124">
        <f>(Executive_Summary!$I33/12)*(1+Expense_Increase)^(CC$3-1)</f>
        <v>1963.7042872608001</v>
      </c>
      <c r="CD36" s="124">
        <f>(Executive_Summary!$I33/12)*(1+Expense_Increase)^(CD$3-1)</f>
        <v>1963.7042872608001</v>
      </c>
      <c r="CE36" s="124">
        <f>(Executive_Summary!$I33/12)*(1+Expense_Increase)^(CE$3-1)</f>
        <v>1963.7042872608001</v>
      </c>
      <c r="CF36" s="124">
        <f>(Executive_Summary!$I33/12)*(1+Expense_Increase)^(CF$3-1)</f>
        <v>1963.7042872608001</v>
      </c>
      <c r="CG36" s="124">
        <f>(Executive_Summary!$I33/12)*(1+Expense_Increase)^(CG$3-1)</f>
        <v>1963.7042872608001</v>
      </c>
      <c r="CH36" s="124">
        <f>(Executive_Summary!$I33/12)*(1+Expense_Increase)^(CH$3-1)</f>
        <v>1963.7042872608001</v>
      </c>
      <c r="CI36" s="124">
        <f>(Executive_Summary!$I33/12)*(1+Expense_Increase)^(CI$3-1)</f>
        <v>2006.9057815805377</v>
      </c>
      <c r="CJ36" s="124">
        <f>(Executive_Summary!$I33/12)*(1+Expense_Increase)^(CJ$3-1)</f>
        <v>2006.9057815805377</v>
      </c>
      <c r="CK36" s="124">
        <f>(Executive_Summary!$I33/12)*(1+Expense_Increase)^(CK$3-1)</f>
        <v>2006.9057815805377</v>
      </c>
      <c r="CL36" s="124">
        <f>(Executive_Summary!$I33/12)*(1+Expense_Increase)^(CL$3-1)</f>
        <v>2006.9057815805377</v>
      </c>
      <c r="CM36" s="124">
        <f>(Executive_Summary!$I33/12)*(1+Expense_Increase)^(CM$3-1)</f>
        <v>2006.9057815805377</v>
      </c>
      <c r="CN36" s="124">
        <f>(Executive_Summary!$I33/12)*(1+Expense_Increase)^(CN$3-1)</f>
        <v>2006.9057815805377</v>
      </c>
      <c r="CO36" s="124">
        <f>(Executive_Summary!$I33/12)*(1+Expense_Increase)^(CO$3-1)</f>
        <v>2006.9057815805377</v>
      </c>
      <c r="CP36" s="124">
        <f>(Executive_Summary!$I33/12)*(1+Expense_Increase)^(CP$3-1)</f>
        <v>2006.9057815805377</v>
      </c>
      <c r="CQ36" s="124">
        <f>(Executive_Summary!$I33/12)*(1+Expense_Increase)^(CQ$3-1)</f>
        <v>2006.9057815805377</v>
      </c>
      <c r="CR36" s="124">
        <f>(Executive_Summary!$I33/12)*(1+Expense_Increase)^(CR$3-1)</f>
        <v>2006.9057815805377</v>
      </c>
      <c r="CS36" s="124">
        <f>(Executive_Summary!$I33/12)*(1+Expense_Increase)^(CS$3-1)</f>
        <v>2006.9057815805377</v>
      </c>
      <c r="CT36" s="124">
        <f>(Executive_Summary!$I33/12)*(1+Expense_Increase)^(CT$3-1)</f>
        <v>2006.9057815805377</v>
      </c>
      <c r="CU36" s="124">
        <f>(Executive_Summary!$I33/12)*(1+Expense_Increase)^(CU$3-1)</f>
        <v>2051.0577087753095</v>
      </c>
      <c r="CV36" s="124">
        <f>(Executive_Summary!$I33/12)*(1+Expense_Increase)^(CV$3-1)</f>
        <v>2051.0577087753095</v>
      </c>
      <c r="CW36" s="124">
        <f>(Executive_Summary!$I33/12)*(1+Expense_Increase)^(CW$3-1)</f>
        <v>2051.0577087753095</v>
      </c>
      <c r="CX36" s="124">
        <f>(Executive_Summary!$I33/12)*(1+Expense_Increase)^(CX$3-1)</f>
        <v>2051.0577087753095</v>
      </c>
      <c r="CY36" s="124">
        <f>(Executive_Summary!$I33/12)*(1+Expense_Increase)^(CY$3-1)</f>
        <v>2051.0577087753095</v>
      </c>
      <c r="CZ36" s="124">
        <f>(Executive_Summary!$I33/12)*(1+Expense_Increase)^(CZ$3-1)</f>
        <v>2051.0577087753095</v>
      </c>
      <c r="DA36" s="124">
        <f>(Executive_Summary!$I33/12)*(1+Expense_Increase)^(DA$3-1)</f>
        <v>2051.0577087753095</v>
      </c>
      <c r="DB36" s="124">
        <f>(Executive_Summary!$I33/12)*(1+Expense_Increase)^(DB$3-1)</f>
        <v>2051.0577087753095</v>
      </c>
      <c r="DC36" s="124">
        <f>(Executive_Summary!$I33/12)*(1+Expense_Increase)^(DC$3-1)</f>
        <v>2051.0577087753095</v>
      </c>
      <c r="DD36" s="124">
        <f>(Executive_Summary!$I33/12)*(1+Expense_Increase)^(DD$3-1)</f>
        <v>2051.0577087753095</v>
      </c>
      <c r="DE36" s="124">
        <f>(Executive_Summary!$I33/12)*(1+Expense_Increase)^(DE$3-1)</f>
        <v>2051.0577087753095</v>
      </c>
      <c r="DF36" s="124">
        <f>(Executive_Summary!$I33/12)*(1+Expense_Increase)^(DF$3-1)</f>
        <v>2051.0577087753095</v>
      </c>
      <c r="DG36" s="124">
        <f>(Executive_Summary!$I33/12)*(1+Expense_Increase)^(DG$3-1)</f>
        <v>2096.1809783683661</v>
      </c>
      <c r="DH36" s="124">
        <f>(Executive_Summary!$I33/12)*(1+Expense_Increase)^(DH$3-1)</f>
        <v>2096.1809783683661</v>
      </c>
      <c r="DI36" s="124">
        <f>(Executive_Summary!$I33/12)*(1+Expense_Increase)^(DI$3-1)</f>
        <v>2096.1809783683661</v>
      </c>
      <c r="DJ36" s="124">
        <f>(Executive_Summary!$I33/12)*(1+Expense_Increase)^(DJ$3-1)</f>
        <v>2096.1809783683661</v>
      </c>
      <c r="DK36" s="124">
        <f>(Executive_Summary!$I33/12)*(1+Expense_Increase)^(DK$3-1)</f>
        <v>2096.1809783683661</v>
      </c>
      <c r="DL36" s="124">
        <f>(Executive_Summary!$I33/12)*(1+Expense_Increase)^(DL$3-1)</f>
        <v>2096.1809783683661</v>
      </c>
      <c r="DM36" s="124">
        <f>(Executive_Summary!$I33/12)*(1+Expense_Increase)^(DM$3-1)</f>
        <v>2096.1809783683661</v>
      </c>
      <c r="DN36" s="124">
        <f>(Executive_Summary!$I33/12)*(1+Expense_Increase)^(DN$3-1)</f>
        <v>2096.1809783683661</v>
      </c>
      <c r="DO36" s="124">
        <f>(Executive_Summary!$I33/12)*(1+Expense_Increase)^(DO$3-1)</f>
        <v>2096.1809783683661</v>
      </c>
      <c r="DP36" s="124">
        <f>(Executive_Summary!$I33/12)*(1+Expense_Increase)^(DP$3-1)</f>
        <v>2096.1809783683661</v>
      </c>
      <c r="DQ36" s="124">
        <f>(Executive_Summary!$I33/12)*(1+Expense_Increase)^(DQ$3-1)</f>
        <v>2096.1809783683661</v>
      </c>
      <c r="DR36" s="124">
        <f>(Executive_Summary!$I33/12)*(1+Expense_Increase)^(DR$3-1)</f>
        <v>2096.1809783683661</v>
      </c>
      <c r="DS36" s="124">
        <f>(Executive_Summary!$I33/12)*(1+Expense_Increase)^(DS$3-1)</f>
        <v>2142.2969598924706</v>
      </c>
      <c r="DT36" s="124">
        <f>(Executive_Summary!$I33/12)*(1+Expense_Increase)^(DT$3-1)</f>
        <v>2142.2969598924706</v>
      </c>
      <c r="DU36" s="124">
        <f>(Executive_Summary!$I33/12)*(1+Expense_Increase)^(DU$3-1)</f>
        <v>2142.2969598924706</v>
      </c>
      <c r="DV36" s="124">
        <f>(Executive_Summary!$I33/12)*(1+Expense_Increase)^(DV$3-1)</f>
        <v>2142.2969598924706</v>
      </c>
      <c r="DW36" s="124">
        <f>(Executive_Summary!$I33/12)*(1+Expense_Increase)^(DW$3-1)</f>
        <v>2142.2969598924706</v>
      </c>
      <c r="DX36" s="124">
        <f>(Executive_Summary!$I33/12)*(1+Expense_Increase)^(DX$3-1)</f>
        <v>2142.2969598924706</v>
      </c>
      <c r="DY36" s="124">
        <f>(Executive_Summary!$I33/12)*(1+Expense_Increase)^(DY$3-1)</f>
        <v>2142.2969598924706</v>
      </c>
      <c r="DZ36" s="124">
        <f>(Executive_Summary!$I33/12)*(1+Expense_Increase)^(DZ$3-1)</f>
        <v>2142.2969598924706</v>
      </c>
      <c r="EA36" s="124">
        <f>(Executive_Summary!$I33/12)*(1+Expense_Increase)^(EA$3-1)</f>
        <v>2142.2969598924706</v>
      </c>
      <c r="EB36" s="124">
        <f>(Executive_Summary!$I33/12)*(1+Expense_Increase)^(EB$3-1)</f>
        <v>2142.2969598924706</v>
      </c>
      <c r="EC36" s="124">
        <f>(Executive_Summary!$I33/12)*(1+Expense_Increase)^(EC$3-1)</f>
        <v>2142.2969598924706</v>
      </c>
      <c r="ED36" s="124">
        <f>(Executive_Summary!$I33/12)*(1+Expense_Increase)^(ED$3-1)</f>
        <v>2142.2969598924706</v>
      </c>
      <c r="EE36" s="124">
        <f>(Executive_Summary!$I33/12)*(1+Expense_Increase)^(EE$3-1)</f>
        <v>2189.4274930101046</v>
      </c>
      <c r="EF36" s="124">
        <f>(Executive_Summary!$I33/12)*(1+Expense_Increase)^(EF$3-1)</f>
        <v>2189.4274930101046</v>
      </c>
      <c r="EG36" s="124">
        <f>(Executive_Summary!$I33/12)*(1+Expense_Increase)^(EG$3-1)</f>
        <v>2189.4274930101046</v>
      </c>
      <c r="EH36" s="124">
        <f>(Executive_Summary!$I33/12)*(1+Expense_Increase)^(EH$3-1)</f>
        <v>2189.4274930101046</v>
      </c>
      <c r="EI36" s="124">
        <f>(Executive_Summary!$I33/12)*(1+Expense_Increase)^(EI$3-1)</f>
        <v>2189.4274930101046</v>
      </c>
      <c r="EJ36" s="124">
        <f>(Executive_Summary!$I33/12)*(1+Expense_Increase)^(EJ$3-1)</f>
        <v>2189.4274930101046</v>
      </c>
      <c r="EK36" s="124">
        <f>(Executive_Summary!$I33/12)*(1+Expense_Increase)^(EK$3-1)</f>
        <v>2189.4274930101046</v>
      </c>
      <c r="EL36" s="124">
        <f>(Executive_Summary!$I33/12)*(1+Expense_Increase)^(EL$3-1)</f>
        <v>2189.4274930101046</v>
      </c>
      <c r="EM36" s="124">
        <f>(Executive_Summary!$I33/12)*(1+Expense_Increase)^(EM$3-1)</f>
        <v>2189.4274930101046</v>
      </c>
      <c r="EN36" s="124">
        <f>(Executive_Summary!$I33/12)*(1+Expense_Increase)^(EN$3-1)</f>
        <v>2189.4274930101046</v>
      </c>
      <c r="EO36" s="124">
        <f>(Executive_Summary!$I33/12)*(1+Expense_Increase)^(EO$3-1)</f>
        <v>2189.4274930101046</v>
      </c>
      <c r="EP36" s="124">
        <f>(Executive_Summary!$I33/12)*(1+Expense_Increase)^(EP$3-1)</f>
        <v>2189.4274930101046</v>
      </c>
      <c r="EQ36" s="27"/>
    </row>
    <row r="37" spans="2:147" ht="15.75" customHeight="1" x14ac:dyDescent="0.2">
      <c r="B37" s="161" t="str">
        <f>Executive_Summary!F34</f>
        <v>Electricity</v>
      </c>
      <c r="Z37" s="3"/>
      <c r="AA37" s="124">
        <f>(Executive_Summary!$I34/12)*(1+Expense_Increase)^(AA$3-1)</f>
        <v>0</v>
      </c>
      <c r="AB37" s="124">
        <f>(Executive_Summary!$I34/12)*(1+Expense_Increase)^(AB$3-1)</f>
        <v>0</v>
      </c>
      <c r="AC37" s="124">
        <f>(Executive_Summary!$I34/12)*(1+Expense_Increase)^(AC$3-1)</f>
        <v>0</v>
      </c>
      <c r="AD37" s="124">
        <f>(Executive_Summary!$I34/12)*(1+Expense_Increase)^(AD$3-1)</f>
        <v>0</v>
      </c>
      <c r="AE37" s="124">
        <f>(Executive_Summary!$I34/12)*(1+Expense_Increase)^(AE$3-1)</f>
        <v>0</v>
      </c>
      <c r="AF37" s="124">
        <f>(Executive_Summary!$I34/12)*(1+Expense_Increase)^(AF$3-1)</f>
        <v>0</v>
      </c>
      <c r="AG37" s="124">
        <f>(Executive_Summary!$I34/12)*(1+Expense_Increase)^(AG$3-1)</f>
        <v>0</v>
      </c>
      <c r="AH37" s="124">
        <f>(Executive_Summary!$I34/12)*(1+Expense_Increase)^(AH$3-1)</f>
        <v>0</v>
      </c>
      <c r="AI37" s="124">
        <f>(Executive_Summary!$I34/12)*(1+Expense_Increase)^(AI$3-1)</f>
        <v>0</v>
      </c>
      <c r="AJ37" s="124">
        <f>(Executive_Summary!$I34/12)*(1+Expense_Increase)^(AJ$3-1)</f>
        <v>0</v>
      </c>
      <c r="AK37" s="124">
        <f>(Executive_Summary!$I34/12)*(1+Expense_Increase)^(AK$3-1)</f>
        <v>0</v>
      </c>
      <c r="AL37" s="124">
        <f>(Executive_Summary!$I34/12)*(1+Expense_Increase)^(AL$3-1)</f>
        <v>0</v>
      </c>
      <c r="AM37" s="124">
        <f>(Executive_Summary!$I34/12)*(1+Expense_Increase)^(AM$3-1)</f>
        <v>0</v>
      </c>
      <c r="AN37" s="124">
        <f>(Executive_Summary!$I34/12)*(1+Expense_Increase)^(AN$3-1)</f>
        <v>0</v>
      </c>
      <c r="AO37" s="124">
        <f>(Executive_Summary!$I34/12)*(1+Expense_Increase)^(AO$3-1)</f>
        <v>0</v>
      </c>
      <c r="AP37" s="124">
        <f>(Executive_Summary!$I34/12)*(1+Expense_Increase)^(AP$3-1)</f>
        <v>0</v>
      </c>
      <c r="AQ37" s="124">
        <f>(Executive_Summary!$I34/12)*(1+Expense_Increase)^(AQ$3-1)</f>
        <v>0</v>
      </c>
      <c r="AR37" s="124">
        <f>(Executive_Summary!$I34/12)*(1+Expense_Increase)^(AR$3-1)</f>
        <v>0</v>
      </c>
      <c r="AS37" s="124">
        <f>(Executive_Summary!$I34/12)*(1+Expense_Increase)^(AS$3-1)</f>
        <v>0</v>
      </c>
      <c r="AT37" s="124">
        <f>(Executive_Summary!$I34/12)*(1+Expense_Increase)^(AT$3-1)</f>
        <v>0</v>
      </c>
      <c r="AU37" s="124">
        <f>(Executive_Summary!$I34/12)*(1+Expense_Increase)^(AU$3-1)</f>
        <v>0</v>
      </c>
      <c r="AV37" s="124">
        <f>(Executive_Summary!$I34/12)*(1+Expense_Increase)^(AV$3-1)</f>
        <v>0</v>
      </c>
      <c r="AW37" s="124">
        <f>(Executive_Summary!$I34/12)*(1+Expense_Increase)^(AW$3-1)</f>
        <v>0</v>
      </c>
      <c r="AX37" s="124">
        <f>(Executive_Summary!$I34/12)*(1+Expense_Increase)^(AX$3-1)</f>
        <v>0</v>
      </c>
      <c r="AY37" s="124">
        <f>(Executive_Summary!$I34/12)*(1+Expense_Increase)^(AY$3-1)</f>
        <v>0</v>
      </c>
      <c r="AZ37" s="124">
        <f>(Executive_Summary!$I34/12)*(1+Expense_Increase)^(AZ$3-1)</f>
        <v>0</v>
      </c>
      <c r="BA37" s="124">
        <f>(Executive_Summary!$I34/12)*(1+Expense_Increase)^(BA$3-1)</f>
        <v>0</v>
      </c>
      <c r="BB37" s="124">
        <f>(Executive_Summary!$I34/12)*(1+Expense_Increase)^(BB$3-1)</f>
        <v>0</v>
      </c>
      <c r="BC37" s="124">
        <f>(Executive_Summary!$I34/12)*(1+Expense_Increase)^(BC$3-1)</f>
        <v>0</v>
      </c>
      <c r="BD37" s="124">
        <f>(Executive_Summary!$I34/12)*(1+Expense_Increase)^(BD$3-1)</f>
        <v>0</v>
      </c>
      <c r="BE37" s="124">
        <f>(Executive_Summary!$I34/12)*(1+Expense_Increase)^(BE$3-1)</f>
        <v>0</v>
      </c>
      <c r="BF37" s="124">
        <f>(Executive_Summary!$I34/12)*(1+Expense_Increase)^(BF$3-1)</f>
        <v>0</v>
      </c>
      <c r="BG37" s="124">
        <f>(Executive_Summary!$I34/12)*(1+Expense_Increase)^(BG$3-1)</f>
        <v>0</v>
      </c>
      <c r="BH37" s="124">
        <f>(Executive_Summary!$I34/12)*(1+Expense_Increase)^(BH$3-1)</f>
        <v>0</v>
      </c>
      <c r="BI37" s="124">
        <f>(Executive_Summary!$I34/12)*(1+Expense_Increase)^(BI$3-1)</f>
        <v>0</v>
      </c>
      <c r="BJ37" s="124">
        <f>(Executive_Summary!$I34/12)*(1+Expense_Increase)^(BJ$3-1)</f>
        <v>0</v>
      </c>
      <c r="BK37" s="124">
        <f>(Executive_Summary!$I34/12)*(1+Expense_Increase)^(BK$3-1)</f>
        <v>0</v>
      </c>
      <c r="BL37" s="124">
        <f>(Executive_Summary!$I34/12)*(1+Expense_Increase)^(BL$3-1)</f>
        <v>0</v>
      </c>
      <c r="BM37" s="124">
        <f>(Executive_Summary!$I34/12)*(1+Expense_Increase)^(BM$3-1)</f>
        <v>0</v>
      </c>
      <c r="BN37" s="124">
        <f>(Executive_Summary!$I34/12)*(1+Expense_Increase)^(BN$3-1)</f>
        <v>0</v>
      </c>
      <c r="BO37" s="124">
        <f>(Executive_Summary!$I34/12)*(1+Expense_Increase)^(BO$3-1)</f>
        <v>0</v>
      </c>
      <c r="BP37" s="124">
        <f>(Executive_Summary!$I34/12)*(1+Expense_Increase)^(BP$3-1)</f>
        <v>0</v>
      </c>
      <c r="BQ37" s="124">
        <f>(Executive_Summary!$I34/12)*(1+Expense_Increase)^(BQ$3-1)</f>
        <v>0</v>
      </c>
      <c r="BR37" s="124">
        <f>(Executive_Summary!$I34/12)*(1+Expense_Increase)^(BR$3-1)</f>
        <v>0</v>
      </c>
      <c r="BS37" s="124">
        <f>(Executive_Summary!$I34/12)*(1+Expense_Increase)^(BS$3-1)</f>
        <v>0</v>
      </c>
      <c r="BT37" s="124">
        <f>(Executive_Summary!$I34/12)*(1+Expense_Increase)^(BT$3-1)</f>
        <v>0</v>
      </c>
      <c r="BU37" s="124">
        <f>(Executive_Summary!$I34/12)*(1+Expense_Increase)^(BU$3-1)</f>
        <v>0</v>
      </c>
      <c r="BV37" s="124">
        <f>(Executive_Summary!$I34/12)*(1+Expense_Increase)^(BV$3-1)</f>
        <v>0</v>
      </c>
      <c r="BW37" s="124">
        <f>(Executive_Summary!$I34/12)*(1+Expense_Increase)^(BW$3-1)</f>
        <v>0</v>
      </c>
      <c r="BX37" s="124">
        <f>(Executive_Summary!$I34/12)*(1+Expense_Increase)^(BX$3-1)</f>
        <v>0</v>
      </c>
      <c r="BY37" s="124">
        <f>(Executive_Summary!$I34/12)*(1+Expense_Increase)^(BY$3-1)</f>
        <v>0</v>
      </c>
      <c r="BZ37" s="124">
        <f>(Executive_Summary!$I34/12)*(1+Expense_Increase)^(BZ$3-1)</f>
        <v>0</v>
      </c>
      <c r="CA37" s="124">
        <f>(Executive_Summary!$I34/12)*(1+Expense_Increase)^(CA$3-1)</f>
        <v>0</v>
      </c>
      <c r="CB37" s="124">
        <f>(Executive_Summary!$I34/12)*(1+Expense_Increase)^(CB$3-1)</f>
        <v>0</v>
      </c>
      <c r="CC37" s="124">
        <f>(Executive_Summary!$I34/12)*(1+Expense_Increase)^(CC$3-1)</f>
        <v>0</v>
      </c>
      <c r="CD37" s="124">
        <f>(Executive_Summary!$I34/12)*(1+Expense_Increase)^(CD$3-1)</f>
        <v>0</v>
      </c>
      <c r="CE37" s="124">
        <f>(Executive_Summary!$I34/12)*(1+Expense_Increase)^(CE$3-1)</f>
        <v>0</v>
      </c>
      <c r="CF37" s="124">
        <f>(Executive_Summary!$I34/12)*(1+Expense_Increase)^(CF$3-1)</f>
        <v>0</v>
      </c>
      <c r="CG37" s="124">
        <f>(Executive_Summary!$I34/12)*(1+Expense_Increase)^(CG$3-1)</f>
        <v>0</v>
      </c>
      <c r="CH37" s="124">
        <f>(Executive_Summary!$I34/12)*(1+Expense_Increase)^(CH$3-1)</f>
        <v>0</v>
      </c>
      <c r="CI37" s="124">
        <f>(Executive_Summary!$I34/12)*(1+Expense_Increase)^(CI$3-1)</f>
        <v>0</v>
      </c>
      <c r="CJ37" s="124">
        <f>(Executive_Summary!$I34/12)*(1+Expense_Increase)^(CJ$3-1)</f>
        <v>0</v>
      </c>
      <c r="CK37" s="124">
        <f>(Executive_Summary!$I34/12)*(1+Expense_Increase)^(CK$3-1)</f>
        <v>0</v>
      </c>
      <c r="CL37" s="124">
        <f>(Executive_Summary!$I34/12)*(1+Expense_Increase)^(CL$3-1)</f>
        <v>0</v>
      </c>
      <c r="CM37" s="124">
        <f>(Executive_Summary!$I34/12)*(1+Expense_Increase)^(CM$3-1)</f>
        <v>0</v>
      </c>
      <c r="CN37" s="124">
        <f>(Executive_Summary!$I34/12)*(1+Expense_Increase)^(CN$3-1)</f>
        <v>0</v>
      </c>
      <c r="CO37" s="124">
        <f>(Executive_Summary!$I34/12)*(1+Expense_Increase)^(CO$3-1)</f>
        <v>0</v>
      </c>
      <c r="CP37" s="124">
        <f>(Executive_Summary!$I34/12)*(1+Expense_Increase)^(CP$3-1)</f>
        <v>0</v>
      </c>
      <c r="CQ37" s="124">
        <f>(Executive_Summary!$I34/12)*(1+Expense_Increase)^(CQ$3-1)</f>
        <v>0</v>
      </c>
      <c r="CR37" s="124">
        <f>(Executive_Summary!$I34/12)*(1+Expense_Increase)^(CR$3-1)</f>
        <v>0</v>
      </c>
      <c r="CS37" s="124">
        <f>(Executive_Summary!$I34/12)*(1+Expense_Increase)^(CS$3-1)</f>
        <v>0</v>
      </c>
      <c r="CT37" s="124">
        <f>(Executive_Summary!$I34/12)*(1+Expense_Increase)^(CT$3-1)</f>
        <v>0</v>
      </c>
      <c r="CU37" s="124">
        <f>(Executive_Summary!$I34/12)*(1+Expense_Increase)^(CU$3-1)</f>
        <v>0</v>
      </c>
      <c r="CV37" s="124">
        <f>(Executive_Summary!$I34/12)*(1+Expense_Increase)^(CV$3-1)</f>
        <v>0</v>
      </c>
      <c r="CW37" s="124">
        <f>(Executive_Summary!$I34/12)*(1+Expense_Increase)^(CW$3-1)</f>
        <v>0</v>
      </c>
      <c r="CX37" s="124">
        <f>(Executive_Summary!$I34/12)*(1+Expense_Increase)^(CX$3-1)</f>
        <v>0</v>
      </c>
      <c r="CY37" s="124">
        <f>(Executive_Summary!$I34/12)*(1+Expense_Increase)^(CY$3-1)</f>
        <v>0</v>
      </c>
      <c r="CZ37" s="124">
        <f>(Executive_Summary!$I34/12)*(1+Expense_Increase)^(CZ$3-1)</f>
        <v>0</v>
      </c>
      <c r="DA37" s="124">
        <f>(Executive_Summary!$I34/12)*(1+Expense_Increase)^(DA$3-1)</f>
        <v>0</v>
      </c>
      <c r="DB37" s="124">
        <f>(Executive_Summary!$I34/12)*(1+Expense_Increase)^(DB$3-1)</f>
        <v>0</v>
      </c>
      <c r="DC37" s="124">
        <f>(Executive_Summary!$I34/12)*(1+Expense_Increase)^(DC$3-1)</f>
        <v>0</v>
      </c>
      <c r="DD37" s="124">
        <f>(Executive_Summary!$I34/12)*(1+Expense_Increase)^(DD$3-1)</f>
        <v>0</v>
      </c>
      <c r="DE37" s="124">
        <f>(Executive_Summary!$I34/12)*(1+Expense_Increase)^(DE$3-1)</f>
        <v>0</v>
      </c>
      <c r="DF37" s="124">
        <f>(Executive_Summary!$I34/12)*(1+Expense_Increase)^(DF$3-1)</f>
        <v>0</v>
      </c>
      <c r="DG37" s="124">
        <f>(Executive_Summary!$I34/12)*(1+Expense_Increase)^(DG$3-1)</f>
        <v>0</v>
      </c>
      <c r="DH37" s="124">
        <f>(Executive_Summary!$I34/12)*(1+Expense_Increase)^(DH$3-1)</f>
        <v>0</v>
      </c>
      <c r="DI37" s="124">
        <f>(Executive_Summary!$I34/12)*(1+Expense_Increase)^(DI$3-1)</f>
        <v>0</v>
      </c>
      <c r="DJ37" s="124">
        <f>(Executive_Summary!$I34/12)*(1+Expense_Increase)^(DJ$3-1)</f>
        <v>0</v>
      </c>
      <c r="DK37" s="124">
        <f>(Executive_Summary!$I34/12)*(1+Expense_Increase)^(DK$3-1)</f>
        <v>0</v>
      </c>
      <c r="DL37" s="124">
        <f>(Executive_Summary!$I34/12)*(1+Expense_Increase)^(DL$3-1)</f>
        <v>0</v>
      </c>
      <c r="DM37" s="124">
        <f>(Executive_Summary!$I34/12)*(1+Expense_Increase)^(DM$3-1)</f>
        <v>0</v>
      </c>
      <c r="DN37" s="124">
        <f>(Executive_Summary!$I34/12)*(1+Expense_Increase)^(DN$3-1)</f>
        <v>0</v>
      </c>
      <c r="DO37" s="124">
        <f>(Executive_Summary!$I34/12)*(1+Expense_Increase)^(DO$3-1)</f>
        <v>0</v>
      </c>
      <c r="DP37" s="124">
        <f>(Executive_Summary!$I34/12)*(1+Expense_Increase)^(DP$3-1)</f>
        <v>0</v>
      </c>
      <c r="DQ37" s="124">
        <f>(Executive_Summary!$I34/12)*(1+Expense_Increase)^(DQ$3-1)</f>
        <v>0</v>
      </c>
      <c r="DR37" s="124">
        <f>(Executive_Summary!$I34/12)*(1+Expense_Increase)^(DR$3-1)</f>
        <v>0</v>
      </c>
      <c r="DS37" s="124">
        <f>(Executive_Summary!$I34/12)*(1+Expense_Increase)^(DS$3-1)</f>
        <v>0</v>
      </c>
      <c r="DT37" s="124">
        <f>(Executive_Summary!$I34/12)*(1+Expense_Increase)^(DT$3-1)</f>
        <v>0</v>
      </c>
      <c r="DU37" s="124">
        <f>(Executive_Summary!$I34/12)*(1+Expense_Increase)^(DU$3-1)</f>
        <v>0</v>
      </c>
      <c r="DV37" s="124">
        <f>(Executive_Summary!$I34/12)*(1+Expense_Increase)^(DV$3-1)</f>
        <v>0</v>
      </c>
      <c r="DW37" s="124">
        <f>(Executive_Summary!$I34/12)*(1+Expense_Increase)^(DW$3-1)</f>
        <v>0</v>
      </c>
      <c r="DX37" s="124">
        <f>(Executive_Summary!$I34/12)*(1+Expense_Increase)^(DX$3-1)</f>
        <v>0</v>
      </c>
      <c r="DY37" s="124">
        <f>(Executive_Summary!$I34/12)*(1+Expense_Increase)^(DY$3-1)</f>
        <v>0</v>
      </c>
      <c r="DZ37" s="124">
        <f>(Executive_Summary!$I34/12)*(1+Expense_Increase)^(DZ$3-1)</f>
        <v>0</v>
      </c>
      <c r="EA37" s="124">
        <f>(Executive_Summary!$I34/12)*(1+Expense_Increase)^(EA$3-1)</f>
        <v>0</v>
      </c>
      <c r="EB37" s="124">
        <f>(Executive_Summary!$I34/12)*(1+Expense_Increase)^(EB$3-1)</f>
        <v>0</v>
      </c>
      <c r="EC37" s="124">
        <f>(Executive_Summary!$I34/12)*(1+Expense_Increase)^(EC$3-1)</f>
        <v>0</v>
      </c>
      <c r="ED37" s="124">
        <f>(Executive_Summary!$I34/12)*(1+Expense_Increase)^(ED$3-1)</f>
        <v>0</v>
      </c>
      <c r="EE37" s="124">
        <f>(Executive_Summary!$I34/12)*(1+Expense_Increase)^(EE$3-1)</f>
        <v>0</v>
      </c>
      <c r="EF37" s="124">
        <f>(Executive_Summary!$I34/12)*(1+Expense_Increase)^(EF$3-1)</f>
        <v>0</v>
      </c>
      <c r="EG37" s="124">
        <f>(Executive_Summary!$I34/12)*(1+Expense_Increase)^(EG$3-1)</f>
        <v>0</v>
      </c>
      <c r="EH37" s="124">
        <f>(Executive_Summary!$I34/12)*(1+Expense_Increase)^(EH$3-1)</f>
        <v>0</v>
      </c>
      <c r="EI37" s="124">
        <f>(Executive_Summary!$I34/12)*(1+Expense_Increase)^(EI$3-1)</f>
        <v>0</v>
      </c>
      <c r="EJ37" s="124">
        <f>(Executive_Summary!$I34/12)*(1+Expense_Increase)^(EJ$3-1)</f>
        <v>0</v>
      </c>
      <c r="EK37" s="124">
        <f>(Executive_Summary!$I34/12)*(1+Expense_Increase)^(EK$3-1)</f>
        <v>0</v>
      </c>
      <c r="EL37" s="124">
        <f>(Executive_Summary!$I34/12)*(1+Expense_Increase)^(EL$3-1)</f>
        <v>0</v>
      </c>
      <c r="EM37" s="124">
        <f>(Executive_Summary!$I34/12)*(1+Expense_Increase)^(EM$3-1)</f>
        <v>0</v>
      </c>
      <c r="EN37" s="124">
        <f>(Executive_Summary!$I34/12)*(1+Expense_Increase)^(EN$3-1)</f>
        <v>0</v>
      </c>
      <c r="EO37" s="124">
        <f>(Executive_Summary!$I34/12)*(1+Expense_Increase)^(EO$3-1)</f>
        <v>0</v>
      </c>
      <c r="EP37" s="124">
        <f>(Executive_Summary!$I34/12)*(1+Expense_Increase)^(EP$3-1)</f>
        <v>0</v>
      </c>
      <c r="EQ37" s="27"/>
    </row>
    <row r="38" spans="2:147" ht="15.75" customHeight="1" x14ac:dyDescent="0.2">
      <c r="B38" s="161" t="str">
        <f>Executive_Summary!F35</f>
        <v xml:space="preserve">Water </v>
      </c>
      <c r="Z38" s="3"/>
      <c r="AA38" s="124">
        <f>(Executive_Summary!$I35/12)*(1+Expense_Increase)^(AA$3-1)</f>
        <v>1080</v>
      </c>
      <c r="AB38" s="124">
        <f>(Executive_Summary!$I35/12)*(1+Expense_Increase)^(AB$3-1)</f>
        <v>1080</v>
      </c>
      <c r="AC38" s="124">
        <f>(Executive_Summary!$I35/12)*(1+Expense_Increase)^(AC$3-1)</f>
        <v>1080</v>
      </c>
      <c r="AD38" s="124">
        <f>(Executive_Summary!$I35/12)*(1+Expense_Increase)^(AD$3-1)</f>
        <v>1080</v>
      </c>
      <c r="AE38" s="124">
        <f>(Executive_Summary!$I35/12)*(1+Expense_Increase)^(AE$3-1)</f>
        <v>1080</v>
      </c>
      <c r="AF38" s="124">
        <f>(Executive_Summary!$I35/12)*(1+Expense_Increase)^(AF$3-1)</f>
        <v>1080</v>
      </c>
      <c r="AG38" s="124">
        <f>(Executive_Summary!$I35/12)*(1+Expense_Increase)^(AG$3-1)</f>
        <v>1080</v>
      </c>
      <c r="AH38" s="124">
        <f>(Executive_Summary!$I35/12)*(1+Expense_Increase)^(AH$3-1)</f>
        <v>1080</v>
      </c>
      <c r="AI38" s="124">
        <f>(Executive_Summary!$I35/12)*(1+Expense_Increase)^(AI$3-1)</f>
        <v>1080</v>
      </c>
      <c r="AJ38" s="124">
        <f>(Executive_Summary!$I35/12)*(1+Expense_Increase)^(AJ$3-1)</f>
        <v>1080</v>
      </c>
      <c r="AK38" s="124">
        <f>(Executive_Summary!$I35/12)*(1+Expense_Increase)^(AK$3-1)</f>
        <v>1080</v>
      </c>
      <c r="AL38" s="124">
        <f>(Executive_Summary!$I35/12)*(1+Expense_Increase)^(AL$3-1)</f>
        <v>1080</v>
      </c>
      <c r="AM38" s="124">
        <f>(Executive_Summary!$I35/12)*(1+Expense_Increase)^(AM$3-1)</f>
        <v>1103.76</v>
      </c>
      <c r="AN38" s="124">
        <f>(Executive_Summary!$I35/12)*(1+Expense_Increase)^(AN$3-1)</f>
        <v>1103.76</v>
      </c>
      <c r="AO38" s="124">
        <f>(Executive_Summary!$I35/12)*(1+Expense_Increase)^(AO$3-1)</f>
        <v>1103.76</v>
      </c>
      <c r="AP38" s="124">
        <f>(Executive_Summary!$I35/12)*(1+Expense_Increase)^(AP$3-1)</f>
        <v>1103.76</v>
      </c>
      <c r="AQ38" s="124">
        <f>(Executive_Summary!$I35/12)*(1+Expense_Increase)^(AQ$3-1)</f>
        <v>1103.76</v>
      </c>
      <c r="AR38" s="124">
        <f>(Executive_Summary!$I35/12)*(1+Expense_Increase)^(AR$3-1)</f>
        <v>1103.76</v>
      </c>
      <c r="AS38" s="124">
        <f>(Executive_Summary!$I35/12)*(1+Expense_Increase)^(AS$3-1)</f>
        <v>1103.76</v>
      </c>
      <c r="AT38" s="124">
        <f>(Executive_Summary!$I35/12)*(1+Expense_Increase)^(AT$3-1)</f>
        <v>1103.76</v>
      </c>
      <c r="AU38" s="124">
        <f>(Executive_Summary!$I35/12)*(1+Expense_Increase)^(AU$3-1)</f>
        <v>1103.76</v>
      </c>
      <c r="AV38" s="124">
        <f>(Executive_Summary!$I35/12)*(1+Expense_Increase)^(AV$3-1)</f>
        <v>1103.76</v>
      </c>
      <c r="AW38" s="124">
        <f>(Executive_Summary!$I35/12)*(1+Expense_Increase)^(AW$3-1)</f>
        <v>1103.76</v>
      </c>
      <c r="AX38" s="124">
        <f>(Executive_Summary!$I35/12)*(1+Expense_Increase)^(AX$3-1)</f>
        <v>1103.76</v>
      </c>
      <c r="AY38" s="124">
        <f>(Executive_Summary!$I35/12)*(1+Expense_Increase)^(AY$3-1)</f>
        <v>1128.0427199999999</v>
      </c>
      <c r="AZ38" s="124">
        <f>(Executive_Summary!$I35/12)*(1+Expense_Increase)^(AZ$3-1)</f>
        <v>1128.0427199999999</v>
      </c>
      <c r="BA38" s="124">
        <f>(Executive_Summary!$I35/12)*(1+Expense_Increase)^(BA$3-1)</f>
        <v>1128.0427199999999</v>
      </c>
      <c r="BB38" s="124">
        <f>(Executive_Summary!$I35/12)*(1+Expense_Increase)^(BB$3-1)</f>
        <v>1128.0427199999999</v>
      </c>
      <c r="BC38" s="124">
        <f>(Executive_Summary!$I35/12)*(1+Expense_Increase)^(BC$3-1)</f>
        <v>1128.0427199999999</v>
      </c>
      <c r="BD38" s="124">
        <f>(Executive_Summary!$I35/12)*(1+Expense_Increase)^(BD$3-1)</f>
        <v>1128.0427199999999</v>
      </c>
      <c r="BE38" s="124">
        <f>(Executive_Summary!$I35/12)*(1+Expense_Increase)^(BE$3-1)</f>
        <v>1128.0427199999999</v>
      </c>
      <c r="BF38" s="124">
        <f>(Executive_Summary!$I35/12)*(1+Expense_Increase)^(BF$3-1)</f>
        <v>1128.0427199999999</v>
      </c>
      <c r="BG38" s="124">
        <f>(Executive_Summary!$I35/12)*(1+Expense_Increase)^(BG$3-1)</f>
        <v>1128.0427199999999</v>
      </c>
      <c r="BH38" s="124">
        <f>(Executive_Summary!$I35/12)*(1+Expense_Increase)^(BH$3-1)</f>
        <v>1128.0427199999999</v>
      </c>
      <c r="BI38" s="124">
        <f>(Executive_Summary!$I35/12)*(1+Expense_Increase)^(BI$3-1)</f>
        <v>1128.0427199999999</v>
      </c>
      <c r="BJ38" s="124">
        <f>(Executive_Summary!$I35/12)*(1+Expense_Increase)^(BJ$3-1)</f>
        <v>1128.0427199999999</v>
      </c>
      <c r="BK38" s="124">
        <f>(Executive_Summary!$I35/12)*(1+Expense_Increase)^(BK$3-1)</f>
        <v>1152.8596598399999</v>
      </c>
      <c r="BL38" s="124">
        <f>(Executive_Summary!$I35/12)*(1+Expense_Increase)^(BL$3-1)</f>
        <v>1152.8596598399999</v>
      </c>
      <c r="BM38" s="124">
        <f>(Executive_Summary!$I35/12)*(1+Expense_Increase)^(BM$3-1)</f>
        <v>1152.8596598399999</v>
      </c>
      <c r="BN38" s="124">
        <f>(Executive_Summary!$I35/12)*(1+Expense_Increase)^(BN$3-1)</f>
        <v>1152.8596598399999</v>
      </c>
      <c r="BO38" s="124">
        <f>(Executive_Summary!$I35/12)*(1+Expense_Increase)^(BO$3-1)</f>
        <v>1152.8596598399999</v>
      </c>
      <c r="BP38" s="124">
        <f>(Executive_Summary!$I35/12)*(1+Expense_Increase)^(BP$3-1)</f>
        <v>1152.8596598399999</v>
      </c>
      <c r="BQ38" s="124">
        <f>(Executive_Summary!$I35/12)*(1+Expense_Increase)^(BQ$3-1)</f>
        <v>1152.8596598399999</v>
      </c>
      <c r="BR38" s="124">
        <f>(Executive_Summary!$I35/12)*(1+Expense_Increase)^(BR$3-1)</f>
        <v>1152.8596598399999</v>
      </c>
      <c r="BS38" s="124">
        <f>(Executive_Summary!$I35/12)*(1+Expense_Increase)^(BS$3-1)</f>
        <v>1152.8596598399999</v>
      </c>
      <c r="BT38" s="124">
        <f>(Executive_Summary!$I35/12)*(1+Expense_Increase)^(BT$3-1)</f>
        <v>1152.8596598399999</v>
      </c>
      <c r="BU38" s="124">
        <f>(Executive_Summary!$I35/12)*(1+Expense_Increase)^(BU$3-1)</f>
        <v>1152.8596598399999</v>
      </c>
      <c r="BV38" s="124">
        <f>(Executive_Summary!$I35/12)*(1+Expense_Increase)^(BV$3-1)</f>
        <v>1152.8596598399999</v>
      </c>
      <c r="BW38" s="124">
        <f>(Executive_Summary!$I35/12)*(1+Expense_Increase)^(BW$3-1)</f>
        <v>1178.22257235648</v>
      </c>
      <c r="BX38" s="124">
        <f>(Executive_Summary!$I35/12)*(1+Expense_Increase)^(BX$3-1)</f>
        <v>1178.22257235648</v>
      </c>
      <c r="BY38" s="124">
        <f>(Executive_Summary!$I35/12)*(1+Expense_Increase)^(BY$3-1)</f>
        <v>1178.22257235648</v>
      </c>
      <c r="BZ38" s="124">
        <f>(Executive_Summary!$I35/12)*(1+Expense_Increase)^(BZ$3-1)</f>
        <v>1178.22257235648</v>
      </c>
      <c r="CA38" s="124">
        <f>(Executive_Summary!$I35/12)*(1+Expense_Increase)^(CA$3-1)</f>
        <v>1178.22257235648</v>
      </c>
      <c r="CB38" s="124">
        <f>(Executive_Summary!$I35/12)*(1+Expense_Increase)^(CB$3-1)</f>
        <v>1178.22257235648</v>
      </c>
      <c r="CC38" s="124">
        <f>(Executive_Summary!$I35/12)*(1+Expense_Increase)^(CC$3-1)</f>
        <v>1178.22257235648</v>
      </c>
      <c r="CD38" s="124">
        <f>(Executive_Summary!$I35/12)*(1+Expense_Increase)^(CD$3-1)</f>
        <v>1178.22257235648</v>
      </c>
      <c r="CE38" s="124">
        <f>(Executive_Summary!$I35/12)*(1+Expense_Increase)^(CE$3-1)</f>
        <v>1178.22257235648</v>
      </c>
      <c r="CF38" s="124">
        <f>(Executive_Summary!$I35/12)*(1+Expense_Increase)^(CF$3-1)</f>
        <v>1178.22257235648</v>
      </c>
      <c r="CG38" s="124">
        <f>(Executive_Summary!$I35/12)*(1+Expense_Increase)^(CG$3-1)</f>
        <v>1178.22257235648</v>
      </c>
      <c r="CH38" s="124">
        <f>(Executive_Summary!$I35/12)*(1+Expense_Increase)^(CH$3-1)</f>
        <v>1178.22257235648</v>
      </c>
      <c r="CI38" s="124">
        <f>(Executive_Summary!$I35/12)*(1+Expense_Increase)^(CI$3-1)</f>
        <v>1204.1434689483226</v>
      </c>
      <c r="CJ38" s="124">
        <f>(Executive_Summary!$I35/12)*(1+Expense_Increase)^(CJ$3-1)</f>
        <v>1204.1434689483226</v>
      </c>
      <c r="CK38" s="124">
        <f>(Executive_Summary!$I35/12)*(1+Expense_Increase)^(CK$3-1)</f>
        <v>1204.1434689483226</v>
      </c>
      <c r="CL38" s="124">
        <f>(Executive_Summary!$I35/12)*(1+Expense_Increase)^(CL$3-1)</f>
        <v>1204.1434689483226</v>
      </c>
      <c r="CM38" s="124">
        <f>(Executive_Summary!$I35/12)*(1+Expense_Increase)^(CM$3-1)</f>
        <v>1204.1434689483226</v>
      </c>
      <c r="CN38" s="124">
        <f>(Executive_Summary!$I35/12)*(1+Expense_Increase)^(CN$3-1)</f>
        <v>1204.1434689483226</v>
      </c>
      <c r="CO38" s="124">
        <f>(Executive_Summary!$I35/12)*(1+Expense_Increase)^(CO$3-1)</f>
        <v>1204.1434689483226</v>
      </c>
      <c r="CP38" s="124">
        <f>(Executive_Summary!$I35/12)*(1+Expense_Increase)^(CP$3-1)</f>
        <v>1204.1434689483226</v>
      </c>
      <c r="CQ38" s="124">
        <f>(Executive_Summary!$I35/12)*(1+Expense_Increase)^(CQ$3-1)</f>
        <v>1204.1434689483226</v>
      </c>
      <c r="CR38" s="124">
        <f>(Executive_Summary!$I35/12)*(1+Expense_Increase)^(CR$3-1)</f>
        <v>1204.1434689483226</v>
      </c>
      <c r="CS38" s="124">
        <f>(Executive_Summary!$I35/12)*(1+Expense_Increase)^(CS$3-1)</f>
        <v>1204.1434689483226</v>
      </c>
      <c r="CT38" s="124">
        <f>(Executive_Summary!$I35/12)*(1+Expense_Increase)^(CT$3-1)</f>
        <v>1204.1434689483226</v>
      </c>
      <c r="CU38" s="124">
        <f>(Executive_Summary!$I35/12)*(1+Expense_Increase)^(CU$3-1)</f>
        <v>1230.6346252651856</v>
      </c>
      <c r="CV38" s="124">
        <f>(Executive_Summary!$I35/12)*(1+Expense_Increase)^(CV$3-1)</f>
        <v>1230.6346252651856</v>
      </c>
      <c r="CW38" s="124">
        <f>(Executive_Summary!$I35/12)*(1+Expense_Increase)^(CW$3-1)</f>
        <v>1230.6346252651856</v>
      </c>
      <c r="CX38" s="124">
        <f>(Executive_Summary!$I35/12)*(1+Expense_Increase)^(CX$3-1)</f>
        <v>1230.6346252651856</v>
      </c>
      <c r="CY38" s="124">
        <f>(Executive_Summary!$I35/12)*(1+Expense_Increase)^(CY$3-1)</f>
        <v>1230.6346252651856</v>
      </c>
      <c r="CZ38" s="124">
        <f>(Executive_Summary!$I35/12)*(1+Expense_Increase)^(CZ$3-1)</f>
        <v>1230.6346252651856</v>
      </c>
      <c r="DA38" s="124">
        <f>(Executive_Summary!$I35/12)*(1+Expense_Increase)^(DA$3-1)</f>
        <v>1230.6346252651856</v>
      </c>
      <c r="DB38" s="124">
        <f>(Executive_Summary!$I35/12)*(1+Expense_Increase)^(DB$3-1)</f>
        <v>1230.6346252651856</v>
      </c>
      <c r="DC38" s="124">
        <f>(Executive_Summary!$I35/12)*(1+Expense_Increase)^(DC$3-1)</f>
        <v>1230.6346252651856</v>
      </c>
      <c r="DD38" s="124">
        <f>(Executive_Summary!$I35/12)*(1+Expense_Increase)^(DD$3-1)</f>
        <v>1230.6346252651856</v>
      </c>
      <c r="DE38" s="124">
        <f>(Executive_Summary!$I35/12)*(1+Expense_Increase)^(DE$3-1)</f>
        <v>1230.6346252651856</v>
      </c>
      <c r="DF38" s="124">
        <f>(Executive_Summary!$I35/12)*(1+Expense_Increase)^(DF$3-1)</f>
        <v>1230.6346252651856</v>
      </c>
      <c r="DG38" s="124">
        <f>(Executive_Summary!$I35/12)*(1+Expense_Increase)^(DG$3-1)</f>
        <v>1257.7085870210196</v>
      </c>
      <c r="DH38" s="124">
        <f>(Executive_Summary!$I35/12)*(1+Expense_Increase)^(DH$3-1)</f>
        <v>1257.7085870210196</v>
      </c>
      <c r="DI38" s="124">
        <f>(Executive_Summary!$I35/12)*(1+Expense_Increase)^(DI$3-1)</f>
        <v>1257.7085870210196</v>
      </c>
      <c r="DJ38" s="124">
        <f>(Executive_Summary!$I35/12)*(1+Expense_Increase)^(DJ$3-1)</f>
        <v>1257.7085870210196</v>
      </c>
      <c r="DK38" s="124">
        <f>(Executive_Summary!$I35/12)*(1+Expense_Increase)^(DK$3-1)</f>
        <v>1257.7085870210196</v>
      </c>
      <c r="DL38" s="124">
        <f>(Executive_Summary!$I35/12)*(1+Expense_Increase)^(DL$3-1)</f>
        <v>1257.7085870210196</v>
      </c>
      <c r="DM38" s="124">
        <f>(Executive_Summary!$I35/12)*(1+Expense_Increase)^(DM$3-1)</f>
        <v>1257.7085870210196</v>
      </c>
      <c r="DN38" s="124">
        <f>(Executive_Summary!$I35/12)*(1+Expense_Increase)^(DN$3-1)</f>
        <v>1257.7085870210196</v>
      </c>
      <c r="DO38" s="124">
        <f>(Executive_Summary!$I35/12)*(1+Expense_Increase)^(DO$3-1)</f>
        <v>1257.7085870210196</v>
      </c>
      <c r="DP38" s="124">
        <f>(Executive_Summary!$I35/12)*(1+Expense_Increase)^(DP$3-1)</f>
        <v>1257.7085870210196</v>
      </c>
      <c r="DQ38" s="124">
        <f>(Executive_Summary!$I35/12)*(1+Expense_Increase)^(DQ$3-1)</f>
        <v>1257.7085870210196</v>
      </c>
      <c r="DR38" s="124">
        <f>(Executive_Summary!$I35/12)*(1+Expense_Increase)^(DR$3-1)</f>
        <v>1257.7085870210196</v>
      </c>
      <c r="DS38" s="124">
        <f>(Executive_Summary!$I35/12)*(1+Expense_Increase)^(DS$3-1)</f>
        <v>1285.3781759354824</v>
      </c>
      <c r="DT38" s="124">
        <f>(Executive_Summary!$I35/12)*(1+Expense_Increase)^(DT$3-1)</f>
        <v>1285.3781759354824</v>
      </c>
      <c r="DU38" s="124">
        <f>(Executive_Summary!$I35/12)*(1+Expense_Increase)^(DU$3-1)</f>
        <v>1285.3781759354824</v>
      </c>
      <c r="DV38" s="124">
        <f>(Executive_Summary!$I35/12)*(1+Expense_Increase)^(DV$3-1)</f>
        <v>1285.3781759354824</v>
      </c>
      <c r="DW38" s="124">
        <f>(Executive_Summary!$I35/12)*(1+Expense_Increase)^(DW$3-1)</f>
        <v>1285.3781759354824</v>
      </c>
      <c r="DX38" s="124">
        <f>(Executive_Summary!$I35/12)*(1+Expense_Increase)^(DX$3-1)</f>
        <v>1285.3781759354824</v>
      </c>
      <c r="DY38" s="124">
        <f>(Executive_Summary!$I35/12)*(1+Expense_Increase)^(DY$3-1)</f>
        <v>1285.3781759354824</v>
      </c>
      <c r="DZ38" s="124">
        <f>(Executive_Summary!$I35/12)*(1+Expense_Increase)^(DZ$3-1)</f>
        <v>1285.3781759354824</v>
      </c>
      <c r="EA38" s="124">
        <f>(Executive_Summary!$I35/12)*(1+Expense_Increase)^(EA$3-1)</f>
        <v>1285.3781759354824</v>
      </c>
      <c r="EB38" s="124">
        <f>(Executive_Summary!$I35/12)*(1+Expense_Increase)^(EB$3-1)</f>
        <v>1285.3781759354824</v>
      </c>
      <c r="EC38" s="124">
        <f>(Executive_Summary!$I35/12)*(1+Expense_Increase)^(EC$3-1)</f>
        <v>1285.3781759354824</v>
      </c>
      <c r="ED38" s="124">
        <f>(Executive_Summary!$I35/12)*(1+Expense_Increase)^(ED$3-1)</f>
        <v>1285.3781759354824</v>
      </c>
      <c r="EE38" s="124">
        <f>(Executive_Summary!$I35/12)*(1+Expense_Increase)^(EE$3-1)</f>
        <v>1313.6564958060628</v>
      </c>
      <c r="EF38" s="124">
        <f>(Executive_Summary!$I35/12)*(1+Expense_Increase)^(EF$3-1)</f>
        <v>1313.6564958060628</v>
      </c>
      <c r="EG38" s="124">
        <f>(Executive_Summary!$I35/12)*(1+Expense_Increase)^(EG$3-1)</f>
        <v>1313.6564958060628</v>
      </c>
      <c r="EH38" s="124">
        <f>(Executive_Summary!$I35/12)*(1+Expense_Increase)^(EH$3-1)</f>
        <v>1313.6564958060628</v>
      </c>
      <c r="EI38" s="124">
        <f>(Executive_Summary!$I35/12)*(1+Expense_Increase)^(EI$3-1)</f>
        <v>1313.6564958060628</v>
      </c>
      <c r="EJ38" s="124">
        <f>(Executive_Summary!$I35/12)*(1+Expense_Increase)^(EJ$3-1)</f>
        <v>1313.6564958060628</v>
      </c>
      <c r="EK38" s="124">
        <f>(Executive_Summary!$I35/12)*(1+Expense_Increase)^(EK$3-1)</f>
        <v>1313.6564958060628</v>
      </c>
      <c r="EL38" s="124">
        <f>(Executive_Summary!$I35/12)*(1+Expense_Increase)^(EL$3-1)</f>
        <v>1313.6564958060628</v>
      </c>
      <c r="EM38" s="124">
        <f>(Executive_Summary!$I35/12)*(1+Expense_Increase)^(EM$3-1)</f>
        <v>1313.6564958060628</v>
      </c>
      <c r="EN38" s="124">
        <f>(Executive_Summary!$I35/12)*(1+Expense_Increase)^(EN$3-1)</f>
        <v>1313.6564958060628</v>
      </c>
      <c r="EO38" s="124">
        <f>(Executive_Summary!$I35/12)*(1+Expense_Increase)^(EO$3-1)</f>
        <v>1313.6564958060628</v>
      </c>
      <c r="EP38" s="124">
        <f>(Executive_Summary!$I35/12)*(1+Expense_Increase)^(EP$3-1)</f>
        <v>1313.6564958060628</v>
      </c>
      <c r="EQ38" s="27"/>
    </row>
    <row r="39" spans="2:147" ht="15.75" customHeight="1" x14ac:dyDescent="0.2">
      <c r="B39" s="161" t="str">
        <f>Executive_Summary!F36</f>
        <v xml:space="preserve">Sewer </v>
      </c>
      <c r="Z39" s="3"/>
      <c r="AA39" s="124">
        <f>(Executive_Summary!$I36/12)*(1+Expense_Increase)^(AA$3-1)</f>
        <v>0</v>
      </c>
      <c r="AB39" s="124">
        <f>(Executive_Summary!$I36/12)*(1+Expense_Increase)^(AB$3-1)</f>
        <v>0</v>
      </c>
      <c r="AC39" s="124">
        <f>(Executive_Summary!$I36/12)*(1+Expense_Increase)^(AC$3-1)</f>
        <v>0</v>
      </c>
      <c r="AD39" s="124">
        <f>(Executive_Summary!$I36/12)*(1+Expense_Increase)^(AD$3-1)</f>
        <v>0</v>
      </c>
      <c r="AE39" s="124">
        <f>(Executive_Summary!$I36/12)*(1+Expense_Increase)^(AE$3-1)</f>
        <v>0</v>
      </c>
      <c r="AF39" s="124">
        <f>(Executive_Summary!$I36/12)*(1+Expense_Increase)^(AF$3-1)</f>
        <v>0</v>
      </c>
      <c r="AG39" s="124">
        <f>(Executive_Summary!$I36/12)*(1+Expense_Increase)^(AG$3-1)</f>
        <v>0</v>
      </c>
      <c r="AH39" s="124">
        <f>(Executive_Summary!$I36/12)*(1+Expense_Increase)^(AH$3-1)</f>
        <v>0</v>
      </c>
      <c r="AI39" s="124">
        <f>(Executive_Summary!$I36/12)*(1+Expense_Increase)^(AI$3-1)</f>
        <v>0</v>
      </c>
      <c r="AJ39" s="124">
        <f>(Executive_Summary!$I36/12)*(1+Expense_Increase)^(AJ$3-1)</f>
        <v>0</v>
      </c>
      <c r="AK39" s="124">
        <f>(Executive_Summary!$I36/12)*(1+Expense_Increase)^(AK$3-1)</f>
        <v>0</v>
      </c>
      <c r="AL39" s="124">
        <f>(Executive_Summary!$I36/12)*(1+Expense_Increase)^(AL$3-1)</f>
        <v>0</v>
      </c>
      <c r="AM39" s="124">
        <f>(Executive_Summary!$I36/12)*(1+Expense_Increase)^(AM$3-1)</f>
        <v>0</v>
      </c>
      <c r="AN39" s="124">
        <f>(Executive_Summary!$I36/12)*(1+Expense_Increase)^(AN$3-1)</f>
        <v>0</v>
      </c>
      <c r="AO39" s="124">
        <f>(Executive_Summary!$I36/12)*(1+Expense_Increase)^(AO$3-1)</f>
        <v>0</v>
      </c>
      <c r="AP39" s="124">
        <f>(Executive_Summary!$I36/12)*(1+Expense_Increase)^(AP$3-1)</f>
        <v>0</v>
      </c>
      <c r="AQ39" s="124">
        <f>(Executive_Summary!$I36/12)*(1+Expense_Increase)^(AQ$3-1)</f>
        <v>0</v>
      </c>
      <c r="AR39" s="124">
        <f>(Executive_Summary!$I36/12)*(1+Expense_Increase)^(AR$3-1)</f>
        <v>0</v>
      </c>
      <c r="AS39" s="124">
        <f>(Executive_Summary!$I36/12)*(1+Expense_Increase)^(AS$3-1)</f>
        <v>0</v>
      </c>
      <c r="AT39" s="124">
        <f>(Executive_Summary!$I36/12)*(1+Expense_Increase)^(AT$3-1)</f>
        <v>0</v>
      </c>
      <c r="AU39" s="124">
        <f>(Executive_Summary!$I36/12)*(1+Expense_Increase)^(AU$3-1)</f>
        <v>0</v>
      </c>
      <c r="AV39" s="124">
        <f>(Executive_Summary!$I36/12)*(1+Expense_Increase)^(AV$3-1)</f>
        <v>0</v>
      </c>
      <c r="AW39" s="124">
        <f>(Executive_Summary!$I36/12)*(1+Expense_Increase)^(AW$3-1)</f>
        <v>0</v>
      </c>
      <c r="AX39" s="124">
        <f>(Executive_Summary!$I36/12)*(1+Expense_Increase)^(AX$3-1)</f>
        <v>0</v>
      </c>
      <c r="AY39" s="124">
        <f>(Executive_Summary!$I36/12)*(1+Expense_Increase)^(AY$3-1)</f>
        <v>0</v>
      </c>
      <c r="AZ39" s="124">
        <f>(Executive_Summary!$I36/12)*(1+Expense_Increase)^(AZ$3-1)</f>
        <v>0</v>
      </c>
      <c r="BA39" s="124">
        <f>(Executive_Summary!$I36/12)*(1+Expense_Increase)^(BA$3-1)</f>
        <v>0</v>
      </c>
      <c r="BB39" s="124">
        <f>(Executive_Summary!$I36/12)*(1+Expense_Increase)^(BB$3-1)</f>
        <v>0</v>
      </c>
      <c r="BC39" s="124">
        <f>(Executive_Summary!$I36/12)*(1+Expense_Increase)^(BC$3-1)</f>
        <v>0</v>
      </c>
      <c r="BD39" s="124">
        <f>(Executive_Summary!$I36/12)*(1+Expense_Increase)^(BD$3-1)</f>
        <v>0</v>
      </c>
      <c r="BE39" s="124">
        <f>(Executive_Summary!$I36/12)*(1+Expense_Increase)^(BE$3-1)</f>
        <v>0</v>
      </c>
      <c r="BF39" s="124">
        <f>(Executive_Summary!$I36/12)*(1+Expense_Increase)^(BF$3-1)</f>
        <v>0</v>
      </c>
      <c r="BG39" s="124">
        <f>(Executive_Summary!$I36/12)*(1+Expense_Increase)^(BG$3-1)</f>
        <v>0</v>
      </c>
      <c r="BH39" s="124">
        <f>(Executive_Summary!$I36/12)*(1+Expense_Increase)^(BH$3-1)</f>
        <v>0</v>
      </c>
      <c r="BI39" s="124">
        <f>(Executive_Summary!$I36/12)*(1+Expense_Increase)^(BI$3-1)</f>
        <v>0</v>
      </c>
      <c r="BJ39" s="124">
        <f>(Executive_Summary!$I36/12)*(1+Expense_Increase)^(BJ$3-1)</f>
        <v>0</v>
      </c>
      <c r="BK39" s="124">
        <f>(Executive_Summary!$I36/12)*(1+Expense_Increase)^(BK$3-1)</f>
        <v>0</v>
      </c>
      <c r="BL39" s="124">
        <f>(Executive_Summary!$I36/12)*(1+Expense_Increase)^(BL$3-1)</f>
        <v>0</v>
      </c>
      <c r="BM39" s="124">
        <f>(Executive_Summary!$I36/12)*(1+Expense_Increase)^(BM$3-1)</f>
        <v>0</v>
      </c>
      <c r="BN39" s="124">
        <f>(Executive_Summary!$I36/12)*(1+Expense_Increase)^(BN$3-1)</f>
        <v>0</v>
      </c>
      <c r="BO39" s="124">
        <f>(Executive_Summary!$I36/12)*(1+Expense_Increase)^(BO$3-1)</f>
        <v>0</v>
      </c>
      <c r="BP39" s="124">
        <f>(Executive_Summary!$I36/12)*(1+Expense_Increase)^(BP$3-1)</f>
        <v>0</v>
      </c>
      <c r="BQ39" s="124">
        <f>(Executive_Summary!$I36/12)*(1+Expense_Increase)^(BQ$3-1)</f>
        <v>0</v>
      </c>
      <c r="BR39" s="124">
        <f>(Executive_Summary!$I36/12)*(1+Expense_Increase)^(BR$3-1)</f>
        <v>0</v>
      </c>
      <c r="BS39" s="124">
        <f>(Executive_Summary!$I36/12)*(1+Expense_Increase)^(BS$3-1)</f>
        <v>0</v>
      </c>
      <c r="BT39" s="124">
        <f>(Executive_Summary!$I36/12)*(1+Expense_Increase)^(BT$3-1)</f>
        <v>0</v>
      </c>
      <c r="BU39" s="124">
        <f>(Executive_Summary!$I36/12)*(1+Expense_Increase)^(BU$3-1)</f>
        <v>0</v>
      </c>
      <c r="BV39" s="124">
        <f>(Executive_Summary!$I36/12)*(1+Expense_Increase)^(BV$3-1)</f>
        <v>0</v>
      </c>
      <c r="BW39" s="124">
        <f>(Executive_Summary!$I36/12)*(1+Expense_Increase)^(BW$3-1)</f>
        <v>0</v>
      </c>
      <c r="BX39" s="124">
        <f>(Executive_Summary!$I36/12)*(1+Expense_Increase)^(BX$3-1)</f>
        <v>0</v>
      </c>
      <c r="BY39" s="124">
        <f>(Executive_Summary!$I36/12)*(1+Expense_Increase)^(BY$3-1)</f>
        <v>0</v>
      </c>
      <c r="BZ39" s="124">
        <f>(Executive_Summary!$I36/12)*(1+Expense_Increase)^(BZ$3-1)</f>
        <v>0</v>
      </c>
      <c r="CA39" s="124">
        <f>(Executive_Summary!$I36/12)*(1+Expense_Increase)^(CA$3-1)</f>
        <v>0</v>
      </c>
      <c r="CB39" s="124">
        <f>(Executive_Summary!$I36/12)*(1+Expense_Increase)^(CB$3-1)</f>
        <v>0</v>
      </c>
      <c r="CC39" s="124">
        <f>(Executive_Summary!$I36/12)*(1+Expense_Increase)^(CC$3-1)</f>
        <v>0</v>
      </c>
      <c r="CD39" s="124">
        <f>(Executive_Summary!$I36/12)*(1+Expense_Increase)^(CD$3-1)</f>
        <v>0</v>
      </c>
      <c r="CE39" s="124">
        <f>(Executive_Summary!$I36/12)*(1+Expense_Increase)^(CE$3-1)</f>
        <v>0</v>
      </c>
      <c r="CF39" s="124">
        <f>(Executive_Summary!$I36/12)*(1+Expense_Increase)^(CF$3-1)</f>
        <v>0</v>
      </c>
      <c r="CG39" s="124">
        <f>(Executive_Summary!$I36/12)*(1+Expense_Increase)^(CG$3-1)</f>
        <v>0</v>
      </c>
      <c r="CH39" s="124">
        <f>(Executive_Summary!$I36/12)*(1+Expense_Increase)^(CH$3-1)</f>
        <v>0</v>
      </c>
      <c r="CI39" s="124">
        <f>(Executive_Summary!$I36/12)*(1+Expense_Increase)^(CI$3-1)</f>
        <v>0</v>
      </c>
      <c r="CJ39" s="124">
        <f>(Executive_Summary!$I36/12)*(1+Expense_Increase)^(CJ$3-1)</f>
        <v>0</v>
      </c>
      <c r="CK39" s="124">
        <f>(Executive_Summary!$I36/12)*(1+Expense_Increase)^(CK$3-1)</f>
        <v>0</v>
      </c>
      <c r="CL39" s="124">
        <f>(Executive_Summary!$I36/12)*(1+Expense_Increase)^(CL$3-1)</f>
        <v>0</v>
      </c>
      <c r="CM39" s="124">
        <f>(Executive_Summary!$I36/12)*(1+Expense_Increase)^(CM$3-1)</f>
        <v>0</v>
      </c>
      <c r="CN39" s="124">
        <f>(Executive_Summary!$I36/12)*(1+Expense_Increase)^(CN$3-1)</f>
        <v>0</v>
      </c>
      <c r="CO39" s="124">
        <f>(Executive_Summary!$I36/12)*(1+Expense_Increase)^(CO$3-1)</f>
        <v>0</v>
      </c>
      <c r="CP39" s="124">
        <f>(Executive_Summary!$I36/12)*(1+Expense_Increase)^(CP$3-1)</f>
        <v>0</v>
      </c>
      <c r="CQ39" s="124">
        <f>(Executive_Summary!$I36/12)*(1+Expense_Increase)^(CQ$3-1)</f>
        <v>0</v>
      </c>
      <c r="CR39" s="124">
        <f>(Executive_Summary!$I36/12)*(1+Expense_Increase)^(CR$3-1)</f>
        <v>0</v>
      </c>
      <c r="CS39" s="124">
        <f>(Executive_Summary!$I36/12)*(1+Expense_Increase)^(CS$3-1)</f>
        <v>0</v>
      </c>
      <c r="CT39" s="124">
        <f>(Executive_Summary!$I36/12)*(1+Expense_Increase)^(CT$3-1)</f>
        <v>0</v>
      </c>
      <c r="CU39" s="124">
        <f>(Executive_Summary!$I36/12)*(1+Expense_Increase)^(CU$3-1)</f>
        <v>0</v>
      </c>
      <c r="CV39" s="124">
        <f>(Executive_Summary!$I36/12)*(1+Expense_Increase)^(CV$3-1)</f>
        <v>0</v>
      </c>
      <c r="CW39" s="124">
        <f>(Executive_Summary!$I36/12)*(1+Expense_Increase)^(CW$3-1)</f>
        <v>0</v>
      </c>
      <c r="CX39" s="124">
        <f>(Executive_Summary!$I36/12)*(1+Expense_Increase)^(CX$3-1)</f>
        <v>0</v>
      </c>
      <c r="CY39" s="124">
        <f>(Executive_Summary!$I36/12)*(1+Expense_Increase)^(CY$3-1)</f>
        <v>0</v>
      </c>
      <c r="CZ39" s="124">
        <f>(Executive_Summary!$I36/12)*(1+Expense_Increase)^(CZ$3-1)</f>
        <v>0</v>
      </c>
      <c r="DA39" s="124">
        <f>(Executive_Summary!$I36/12)*(1+Expense_Increase)^(DA$3-1)</f>
        <v>0</v>
      </c>
      <c r="DB39" s="124">
        <f>(Executive_Summary!$I36/12)*(1+Expense_Increase)^(DB$3-1)</f>
        <v>0</v>
      </c>
      <c r="DC39" s="124">
        <f>(Executive_Summary!$I36/12)*(1+Expense_Increase)^(DC$3-1)</f>
        <v>0</v>
      </c>
      <c r="DD39" s="124">
        <f>(Executive_Summary!$I36/12)*(1+Expense_Increase)^(DD$3-1)</f>
        <v>0</v>
      </c>
      <c r="DE39" s="124">
        <f>(Executive_Summary!$I36/12)*(1+Expense_Increase)^(DE$3-1)</f>
        <v>0</v>
      </c>
      <c r="DF39" s="124">
        <f>(Executive_Summary!$I36/12)*(1+Expense_Increase)^(DF$3-1)</f>
        <v>0</v>
      </c>
      <c r="DG39" s="124">
        <f>(Executive_Summary!$I36/12)*(1+Expense_Increase)^(DG$3-1)</f>
        <v>0</v>
      </c>
      <c r="DH39" s="124">
        <f>(Executive_Summary!$I36/12)*(1+Expense_Increase)^(DH$3-1)</f>
        <v>0</v>
      </c>
      <c r="DI39" s="124">
        <f>(Executive_Summary!$I36/12)*(1+Expense_Increase)^(DI$3-1)</f>
        <v>0</v>
      </c>
      <c r="DJ39" s="124">
        <f>(Executive_Summary!$I36/12)*(1+Expense_Increase)^(DJ$3-1)</f>
        <v>0</v>
      </c>
      <c r="DK39" s="124">
        <f>(Executive_Summary!$I36/12)*(1+Expense_Increase)^(DK$3-1)</f>
        <v>0</v>
      </c>
      <c r="DL39" s="124">
        <f>(Executive_Summary!$I36/12)*(1+Expense_Increase)^(DL$3-1)</f>
        <v>0</v>
      </c>
      <c r="DM39" s="124">
        <f>(Executive_Summary!$I36/12)*(1+Expense_Increase)^(DM$3-1)</f>
        <v>0</v>
      </c>
      <c r="DN39" s="124">
        <f>(Executive_Summary!$I36/12)*(1+Expense_Increase)^(DN$3-1)</f>
        <v>0</v>
      </c>
      <c r="DO39" s="124">
        <f>(Executive_Summary!$I36/12)*(1+Expense_Increase)^(DO$3-1)</f>
        <v>0</v>
      </c>
      <c r="DP39" s="124">
        <f>(Executive_Summary!$I36/12)*(1+Expense_Increase)^(DP$3-1)</f>
        <v>0</v>
      </c>
      <c r="DQ39" s="124">
        <f>(Executive_Summary!$I36/12)*(1+Expense_Increase)^(DQ$3-1)</f>
        <v>0</v>
      </c>
      <c r="DR39" s="124">
        <f>(Executive_Summary!$I36/12)*(1+Expense_Increase)^(DR$3-1)</f>
        <v>0</v>
      </c>
      <c r="DS39" s="124">
        <f>(Executive_Summary!$I36/12)*(1+Expense_Increase)^(DS$3-1)</f>
        <v>0</v>
      </c>
      <c r="DT39" s="124">
        <f>(Executive_Summary!$I36/12)*(1+Expense_Increase)^(DT$3-1)</f>
        <v>0</v>
      </c>
      <c r="DU39" s="124">
        <f>(Executive_Summary!$I36/12)*(1+Expense_Increase)^(DU$3-1)</f>
        <v>0</v>
      </c>
      <c r="DV39" s="124">
        <f>(Executive_Summary!$I36/12)*(1+Expense_Increase)^(DV$3-1)</f>
        <v>0</v>
      </c>
      <c r="DW39" s="124">
        <f>(Executive_Summary!$I36/12)*(1+Expense_Increase)^(DW$3-1)</f>
        <v>0</v>
      </c>
      <c r="DX39" s="124">
        <f>(Executive_Summary!$I36/12)*(1+Expense_Increase)^(DX$3-1)</f>
        <v>0</v>
      </c>
      <c r="DY39" s="124">
        <f>(Executive_Summary!$I36/12)*(1+Expense_Increase)^(DY$3-1)</f>
        <v>0</v>
      </c>
      <c r="DZ39" s="124">
        <f>(Executive_Summary!$I36/12)*(1+Expense_Increase)^(DZ$3-1)</f>
        <v>0</v>
      </c>
      <c r="EA39" s="124">
        <f>(Executive_Summary!$I36/12)*(1+Expense_Increase)^(EA$3-1)</f>
        <v>0</v>
      </c>
      <c r="EB39" s="124">
        <f>(Executive_Summary!$I36/12)*(1+Expense_Increase)^(EB$3-1)</f>
        <v>0</v>
      </c>
      <c r="EC39" s="124">
        <f>(Executive_Summary!$I36/12)*(1+Expense_Increase)^(EC$3-1)</f>
        <v>0</v>
      </c>
      <c r="ED39" s="124">
        <f>(Executive_Summary!$I36/12)*(1+Expense_Increase)^(ED$3-1)</f>
        <v>0</v>
      </c>
      <c r="EE39" s="124">
        <f>(Executive_Summary!$I36/12)*(1+Expense_Increase)^(EE$3-1)</f>
        <v>0</v>
      </c>
      <c r="EF39" s="124">
        <f>(Executive_Summary!$I36/12)*(1+Expense_Increase)^(EF$3-1)</f>
        <v>0</v>
      </c>
      <c r="EG39" s="124">
        <f>(Executive_Summary!$I36/12)*(1+Expense_Increase)^(EG$3-1)</f>
        <v>0</v>
      </c>
      <c r="EH39" s="124">
        <f>(Executive_Summary!$I36/12)*(1+Expense_Increase)^(EH$3-1)</f>
        <v>0</v>
      </c>
      <c r="EI39" s="124">
        <f>(Executive_Summary!$I36/12)*(1+Expense_Increase)^(EI$3-1)</f>
        <v>0</v>
      </c>
      <c r="EJ39" s="124">
        <f>(Executive_Summary!$I36/12)*(1+Expense_Increase)^(EJ$3-1)</f>
        <v>0</v>
      </c>
      <c r="EK39" s="124">
        <f>(Executive_Summary!$I36/12)*(1+Expense_Increase)^(EK$3-1)</f>
        <v>0</v>
      </c>
      <c r="EL39" s="124">
        <f>(Executive_Summary!$I36/12)*(1+Expense_Increase)^(EL$3-1)</f>
        <v>0</v>
      </c>
      <c r="EM39" s="124">
        <f>(Executive_Summary!$I36/12)*(1+Expense_Increase)^(EM$3-1)</f>
        <v>0</v>
      </c>
      <c r="EN39" s="124">
        <f>(Executive_Summary!$I36/12)*(1+Expense_Increase)^(EN$3-1)</f>
        <v>0</v>
      </c>
      <c r="EO39" s="124">
        <f>(Executive_Summary!$I36/12)*(1+Expense_Increase)^(EO$3-1)</f>
        <v>0</v>
      </c>
      <c r="EP39" s="124">
        <f>(Executive_Summary!$I36/12)*(1+Expense_Increase)^(EP$3-1)</f>
        <v>0</v>
      </c>
      <c r="EQ39" s="27"/>
    </row>
    <row r="40" spans="2:147" ht="15.75" customHeight="1" x14ac:dyDescent="0.2">
      <c r="B40" s="161" t="str">
        <f>Executive_Summary!F37</f>
        <v xml:space="preserve">Pest Control </v>
      </c>
      <c r="Z40" s="3"/>
      <c r="AA40" s="124">
        <f>(Executive_Summary!$I37/12)*(1+Expense_Increase)^(AA$3-1)</f>
        <v>120</v>
      </c>
      <c r="AB40" s="124">
        <f>(Executive_Summary!$I37/12)*(1+Expense_Increase)^(AB$3-1)</f>
        <v>120</v>
      </c>
      <c r="AC40" s="124">
        <f>(Executive_Summary!$I37/12)*(1+Expense_Increase)^(AC$3-1)</f>
        <v>120</v>
      </c>
      <c r="AD40" s="124">
        <f>(Executive_Summary!$I37/12)*(1+Expense_Increase)^(AD$3-1)</f>
        <v>120</v>
      </c>
      <c r="AE40" s="124">
        <f>(Executive_Summary!$I37/12)*(1+Expense_Increase)^(AE$3-1)</f>
        <v>120</v>
      </c>
      <c r="AF40" s="124">
        <f>(Executive_Summary!$I37/12)*(1+Expense_Increase)^(AF$3-1)</f>
        <v>120</v>
      </c>
      <c r="AG40" s="124">
        <f>(Executive_Summary!$I37/12)*(1+Expense_Increase)^(AG$3-1)</f>
        <v>120</v>
      </c>
      <c r="AH40" s="124">
        <f>(Executive_Summary!$I37/12)*(1+Expense_Increase)^(AH$3-1)</f>
        <v>120</v>
      </c>
      <c r="AI40" s="124">
        <f>(Executive_Summary!$I37/12)*(1+Expense_Increase)^(AI$3-1)</f>
        <v>120</v>
      </c>
      <c r="AJ40" s="124">
        <f>(Executive_Summary!$I37/12)*(1+Expense_Increase)^(AJ$3-1)</f>
        <v>120</v>
      </c>
      <c r="AK40" s="124">
        <f>(Executive_Summary!$I37/12)*(1+Expense_Increase)^(AK$3-1)</f>
        <v>120</v>
      </c>
      <c r="AL40" s="124">
        <f>(Executive_Summary!$I37/12)*(1+Expense_Increase)^(AL$3-1)</f>
        <v>120</v>
      </c>
      <c r="AM40" s="124">
        <f>(Executive_Summary!$I37/12)*(1+Expense_Increase)^(AM$3-1)</f>
        <v>122.64</v>
      </c>
      <c r="AN40" s="124">
        <f>(Executive_Summary!$I37/12)*(1+Expense_Increase)^(AN$3-1)</f>
        <v>122.64</v>
      </c>
      <c r="AO40" s="124">
        <f>(Executive_Summary!$I37/12)*(1+Expense_Increase)^(AO$3-1)</f>
        <v>122.64</v>
      </c>
      <c r="AP40" s="124">
        <f>(Executive_Summary!$I37/12)*(1+Expense_Increase)^(AP$3-1)</f>
        <v>122.64</v>
      </c>
      <c r="AQ40" s="124">
        <f>(Executive_Summary!$I37/12)*(1+Expense_Increase)^(AQ$3-1)</f>
        <v>122.64</v>
      </c>
      <c r="AR40" s="124">
        <f>(Executive_Summary!$I37/12)*(1+Expense_Increase)^(AR$3-1)</f>
        <v>122.64</v>
      </c>
      <c r="AS40" s="124">
        <f>(Executive_Summary!$I37/12)*(1+Expense_Increase)^(AS$3-1)</f>
        <v>122.64</v>
      </c>
      <c r="AT40" s="124">
        <f>(Executive_Summary!$I37/12)*(1+Expense_Increase)^(AT$3-1)</f>
        <v>122.64</v>
      </c>
      <c r="AU40" s="124">
        <f>(Executive_Summary!$I37/12)*(1+Expense_Increase)^(AU$3-1)</f>
        <v>122.64</v>
      </c>
      <c r="AV40" s="124">
        <f>(Executive_Summary!$I37/12)*(1+Expense_Increase)^(AV$3-1)</f>
        <v>122.64</v>
      </c>
      <c r="AW40" s="124">
        <f>(Executive_Summary!$I37/12)*(1+Expense_Increase)^(AW$3-1)</f>
        <v>122.64</v>
      </c>
      <c r="AX40" s="124">
        <f>(Executive_Summary!$I37/12)*(1+Expense_Increase)^(AX$3-1)</f>
        <v>122.64</v>
      </c>
      <c r="AY40" s="124">
        <f>(Executive_Summary!$I37/12)*(1+Expense_Increase)^(AY$3-1)</f>
        <v>125.33807999999999</v>
      </c>
      <c r="AZ40" s="124">
        <f>(Executive_Summary!$I37/12)*(1+Expense_Increase)^(AZ$3-1)</f>
        <v>125.33807999999999</v>
      </c>
      <c r="BA40" s="124">
        <f>(Executive_Summary!$I37/12)*(1+Expense_Increase)^(BA$3-1)</f>
        <v>125.33807999999999</v>
      </c>
      <c r="BB40" s="124">
        <f>(Executive_Summary!$I37/12)*(1+Expense_Increase)^(BB$3-1)</f>
        <v>125.33807999999999</v>
      </c>
      <c r="BC40" s="124">
        <f>(Executive_Summary!$I37/12)*(1+Expense_Increase)^(BC$3-1)</f>
        <v>125.33807999999999</v>
      </c>
      <c r="BD40" s="124">
        <f>(Executive_Summary!$I37/12)*(1+Expense_Increase)^(BD$3-1)</f>
        <v>125.33807999999999</v>
      </c>
      <c r="BE40" s="124">
        <f>(Executive_Summary!$I37/12)*(1+Expense_Increase)^(BE$3-1)</f>
        <v>125.33807999999999</v>
      </c>
      <c r="BF40" s="124">
        <f>(Executive_Summary!$I37/12)*(1+Expense_Increase)^(BF$3-1)</f>
        <v>125.33807999999999</v>
      </c>
      <c r="BG40" s="124">
        <f>(Executive_Summary!$I37/12)*(1+Expense_Increase)^(BG$3-1)</f>
        <v>125.33807999999999</v>
      </c>
      <c r="BH40" s="124">
        <f>(Executive_Summary!$I37/12)*(1+Expense_Increase)^(BH$3-1)</f>
        <v>125.33807999999999</v>
      </c>
      <c r="BI40" s="124">
        <f>(Executive_Summary!$I37/12)*(1+Expense_Increase)^(BI$3-1)</f>
        <v>125.33807999999999</v>
      </c>
      <c r="BJ40" s="124">
        <f>(Executive_Summary!$I37/12)*(1+Expense_Increase)^(BJ$3-1)</f>
        <v>125.33807999999999</v>
      </c>
      <c r="BK40" s="124">
        <f>(Executive_Summary!$I37/12)*(1+Expense_Increase)^(BK$3-1)</f>
        <v>128.09551776000001</v>
      </c>
      <c r="BL40" s="124">
        <f>(Executive_Summary!$I37/12)*(1+Expense_Increase)^(BL$3-1)</f>
        <v>128.09551776000001</v>
      </c>
      <c r="BM40" s="124">
        <f>(Executive_Summary!$I37/12)*(1+Expense_Increase)^(BM$3-1)</f>
        <v>128.09551776000001</v>
      </c>
      <c r="BN40" s="124">
        <f>(Executive_Summary!$I37/12)*(1+Expense_Increase)^(BN$3-1)</f>
        <v>128.09551776000001</v>
      </c>
      <c r="BO40" s="124">
        <f>(Executive_Summary!$I37/12)*(1+Expense_Increase)^(BO$3-1)</f>
        <v>128.09551776000001</v>
      </c>
      <c r="BP40" s="124">
        <f>(Executive_Summary!$I37/12)*(1+Expense_Increase)^(BP$3-1)</f>
        <v>128.09551776000001</v>
      </c>
      <c r="BQ40" s="124">
        <f>(Executive_Summary!$I37/12)*(1+Expense_Increase)^(BQ$3-1)</f>
        <v>128.09551776000001</v>
      </c>
      <c r="BR40" s="124">
        <f>(Executive_Summary!$I37/12)*(1+Expense_Increase)^(BR$3-1)</f>
        <v>128.09551776000001</v>
      </c>
      <c r="BS40" s="124">
        <f>(Executive_Summary!$I37/12)*(1+Expense_Increase)^(BS$3-1)</f>
        <v>128.09551776000001</v>
      </c>
      <c r="BT40" s="124">
        <f>(Executive_Summary!$I37/12)*(1+Expense_Increase)^(BT$3-1)</f>
        <v>128.09551776000001</v>
      </c>
      <c r="BU40" s="124">
        <f>(Executive_Summary!$I37/12)*(1+Expense_Increase)^(BU$3-1)</f>
        <v>128.09551776000001</v>
      </c>
      <c r="BV40" s="124">
        <f>(Executive_Summary!$I37/12)*(1+Expense_Increase)^(BV$3-1)</f>
        <v>128.09551776000001</v>
      </c>
      <c r="BW40" s="124">
        <f>(Executive_Summary!$I37/12)*(1+Expense_Increase)^(BW$3-1)</f>
        <v>130.91361915072</v>
      </c>
      <c r="BX40" s="124">
        <f>(Executive_Summary!$I37/12)*(1+Expense_Increase)^(BX$3-1)</f>
        <v>130.91361915072</v>
      </c>
      <c r="BY40" s="124">
        <f>(Executive_Summary!$I37/12)*(1+Expense_Increase)^(BY$3-1)</f>
        <v>130.91361915072</v>
      </c>
      <c r="BZ40" s="124">
        <f>(Executive_Summary!$I37/12)*(1+Expense_Increase)^(BZ$3-1)</f>
        <v>130.91361915072</v>
      </c>
      <c r="CA40" s="124">
        <f>(Executive_Summary!$I37/12)*(1+Expense_Increase)^(CA$3-1)</f>
        <v>130.91361915072</v>
      </c>
      <c r="CB40" s="124">
        <f>(Executive_Summary!$I37/12)*(1+Expense_Increase)^(CB$3-1)</f>
        <v>130.91361915072</v>
      </c>
      <c r="CC40" s="124">
        <f>(Executive_Summary!$I37/12)*(1+Expense_Increase)^(CC$3-1)</f>
        <v>130.91361915072</v>
      </c>
      <c r="CD40" s="124">
        <f>(Executive_Summary!$I37/12)*(1+Expense_Increase)^(CD$3-1)</f>
        <v>130.91361915072</v>
      </c>
      <c r="CE40" s="124">
        <f>(Executive_Summary!$I37/12)*(1+Expense_Increase)^(CE$3-1)</f>
        <v>130.91361915072</v>
      </c>
      <c r="CF40" s="124">
        <f>(Executive_Summary!$I37/12)*(1+Expense_Increase)^(CF$3-1)</f>
        <v>130.91361915072</v>
      </c>
      <c r="CG40" s="124">
        <f>(Executive_Summary!$I37/12)*(1+Expense_Increase)^(CG$3-1)</f>
        <v>130.91361915072</v>
      </c>
      <c r="CH40" s="124">
        <f>(Executive_Summary!$I37/12)*(1+Expense_Increase)^(CH$3-1)</f>
        <v>130.91361915072</v>
      </c>
      <c r="CI40" s="124">
        <f>(Executive_Summary!$I37/12)*(1+Expense_Increase)^(CI$3-1)</f>
        <v>133.79371877203585</v>
      </c>
      <c r="CJ40" s="124">
        <f>(Executive_Summary!$I37/12)*(1+Expense_Increase)^(CJ$3-1)</f>
        <v>133.79371877203585</v>
      </c>
      <c r="CK40" s="124">
        <f>(Executive_Summary!$I37/12)*(1+Expense_Increase)^(CK$3-1)</f>
        <v>133.79371877203585</v>
      </c>
      <c r="CL40" s="124">
        <f>(Executive_Summary!$I37/12)*(1+Expense_Increase)^(CL$3-1)</f>
        <v>133.79371877203585</v>
      </c>
      <c r="CM40" s="124">
        <f>(Executive_Summary!$I37/12)*(1+Expense_Increase)^(CM$3-1)</f>
        <v>133.79371877203585</v>
      </c>
      <c r="CN40" s="124">
        <f>(Executive_Summary!$I37/12)*(1+Expense_Increase)^(CN$3-1)</f>
        <v>133.79371877203585</v>
      </c>
      <c r="CO40" s="124">
        <f>(Executive_Summary!$I37/12)*(1+Expense_Increase)^(CO$3-1)</f>
        <v>133.79371877203585</v>
      </c>
      <c r="CP40" s="124">
        <f>(Executive_Summary!$I37/12)*(1+Expense_Increase)^(CP$3-1)</f>
        <v>133.79371877203585</v>
      </c>
      <c r="CQ40" s="124">
        <f>(Executive_Summary!$I37/12)*(1+Expense_Increase)^(CQ$3-1)</f>
        <v>133.79371877203585</v>
      </c>
      <c r="CR40" s="124">
        <f>(Executive_Summary!$I37/12)*(1+Expense_Increase)^(CR$3-1)</f>
        <v>133.79371877203585</v>
      </c>
      <c r="CS40" s="124">
        <f>(Executive_Summary!$I37/12)*(1+Expense_Increase)^(CS$3-1)</f>
        <v>133.79371877203585</v>
      </c>
      <c r="CT40" s="124">
        <f>(Executive_Summary!$I37/12)*(1+Expense_Increase)^(CT$3-1)</f>
        <v>133.79371877203585</v>
      </c>
      <c r="CU40" s="124">
        <f>(Executive_Summary!$I37/12)*(1+Expense_Increase)^(CU$3-1)</f>
        <v>136.73718058502061</v>
      </c>
      <c r="CV40" s="124">
        <f>(Executive_Summary!$I37/12)*(1+Expense_Increase)^(CV$3-1)</f>
        <v>136.73718058502061</v>
      </c>
      <c r="CW40" s="124">
        <f>(Executive_Summary!$I37/12)*(1+Expense_Increase)^(CW$3-1)</f>
        <v>136.73718058502061</v>
      </c>
      <c r="CX40" s="124">
        <f>(Executive_Summary!$I37/12)*(1+Expense_Increase)^(CX$3-1)</f>
        <v>136.73718058502061</v>
      </c>
      <c r="CY40" s="124">
        <f>(Executive_Summary!$I37/12)*(1+Expense_Increase)^(CY$3-1)</f>
        <v>136.73718058502061</v>
      </c>
      <c r="CZ40" s="124">
        <f>(Executive_Summary!$I37/12)*(1+Expense_Increase)^(CZ$3-1)</f>
        <v>136.73718058502061</v>
      </c>
      <c r="DA40" s="124">
        <f>(Executive_Summary!$I37/12)*(1+Expense_Increase)^(DA$3-1)</f>
        <v>136.73718058502061</v>
      </c>
      <c r="DB40" s="124">
        <f>(Executive_Summary!$I37/12)*(1+Expense_Increase)^(DB$3-1)</f>
        <v>136.73718058502061</v>
      </c>
      <c r="DC40" s="124">
        <f>(Executive_Summary!$I37/12)*(1+Expense_Increase)^(DC$3-1)</f>
        <v>136.73718058502061</v>
      </c>
      <c r="DD40" s="124">
        <f>(Executive_Summary!$I37/12)*(1+Expense_Increase)^(DD$3-1)</f>
        <v>136.73718058502061</v>
      </c>
      <c r="DE40" s="124">
        <f>(Executive_Summary!$I37/12)*(1+Expense_Increase)^(DE$3-1)</f>
        <v>136.73718058502061</v>
      </c>
      <c r="DF40" s="124">
        <f>(Executive_Summary!$I37/12)*(1+Expense_Increase)^(DF$3-1)</f>
        <v>136.73718058502061</v>
      </c>
      <c r="DG40" s="124">
        <f>(Executive_Summary!$I37/12)*(1+Expense_Increase)^(DG$3-1)</f>
        <v>139.74539855789109</v>
      </c>
      <c r="DH40" s="124">
        <f>(Executive_Summary!$I37/12)*(1+Expense_Increase)^(DH$3-1)</f>
        <v>139.74539855789109</v>
      </c>
      <c r="DI40" s="124">
        <f>(Executive_Summary!$I37/12)*(1+Expense_Increase)^(DI$3-1)</f>
        <v>139.74539855789109</v>
      </c>
      <c r="DJ40" s="124">
        <f>(Executive_Summary!$I37/12)*(1+Expense_Increase)^(DJ$3-1)</f>
        <v>139.74539855789109</v>
      </c>
      <c r="DK40" s="124">
        <f>(Executive_Summary!$I37/12)*(1+Expense_Increase)^(DK$3-1)</f>
        <v>139.74539855789109</v>
      </c>
      <c r="DL40" s="124">
        <f>(Executive_Summary!$I37/12)*(1+Expense_Increase)^(DL$3-1)</f>
        <v>139.74539855789109</v>
      </c>
      <c r="DM40" s="124">
        <f>(Executive_Summary!$I37/12)*(1+Expense_Increase)^(DM$3-1)</f>
        <v>139.74539855789109</v>
      </c>
      <c r="DN40" s="124">
        <f>(Executive_Summary!$I37/12)*(1+Expense_Increase)^(DN$3-1)</f>
        <v>139.74539855789109</v>
      </c>
      <c r="DO40" s="124">
        <f>(Executive_Summary!$I37/12)*(1+Expense_Increase)^(DO$3-1)</f>
        <v>139.74539855789109</v>
      </c>
      <c r="DP40" s="124">
        <f>(Executive_Summary!$I37/12)*(1+Expense_Increase)^(DP$3-1)</f>
        <v>139.74539855789109</v>
      </c>
      <c r="DQ40" s="124">
        <f>(Executive_Summary!$I37/12)*(1+Expense_Increase)^(DQ$3-1)</f>
        <v>139.74539855789109</v>
      </c>
      <c r="DR40" s="124">
        <f>(Executive_Summary!$I37/12)*(1+Expense_Increase)^(DR$3-1)</f>
        <v>139.74539855789109</v>
      </c>
      <c r="DS40" s="124">
        <f>(Executive_Summary!$I37/12)*(1+Expense_Increase)^(DS$3-1)</f>
        <v>142.81979732616469</v>
      </c>
      <c r="DT40" s="124">
        <f>(Executive_Summary!$I37/12)*(1+Expense_Increase)^(DT$3-1)</f>
        <v>142.81979732616469</v>
      </c>
      <c r="DU40" s="124">
        <f>(Executive_Summary!$I37/12)*(1+Expense_Increase)^(DU$3-1)</f>
        <v>142.81979732616469</v>
      </c>
      <c r="DV40" s="124">
        <f>(Executive_Summary!$I37/12)*(1+Expense_Increase)^(DV$3-1)</f>
        <v>142.81979732616469</v>
      </c>
      <c r="DW40" s="124">
        <f>(Executive_Summary!$I37/12)*(1+Expense_Increase)^(DW$3-1)</f>
        <v>142.81979732616469</v>
      </c>
      <c r="DX40" s="124">
        <f>(Executive_Summary!$I37/12)*(1+Expense_Increase)^(DX$3-1)</f>
        <v>142.81979732616469</v>
      </c>
      <c r="DY40" s="124">
        <f>(Executive_Summary!$I37/12)*(1+Expense_Increase)^(DY$3-1)</f>
        <v>142.81979732616469</v>
      </c>
      <c r="DZ40" s="124">
        <f>(Executive_Summary!$I37/12)*(1+Expense_Increase)^(DZ$3-1)</f>
        <v>142.81979732616469</v>
      </c>
      <c r="EA40" s="124">
        <f>(Executive_Summary!$I37/12)*(1+Expense_Increase)^(EA$3-1)</f>
        <v>142.81979732616469</v>
      </c>
      <c r="EB40" s="124">
        <f>(Executive_Summary!$I37/12)*(1+Expense_Increase)^(EB$3-1)</f>
        <v>142.81979732616469</v>
      </c>
      <c r="EC40" s="124">
        <f>(Executive_Summary!$I37/12)*(1+Expense_Increase)^(EC$3-1)</f>
        <v>142.81979732616469</v>
      </c>
      <c r="ED40" s="124">
        <f>(Executive_Summary!$I37/12)*(1+Expense_Increase)^(ED$3-1)</f>
        <v>142.81979732616469</v>
      </c>
      <c r="EE40" s="124">
        <f>(Executive_Summary!$I37/12)*(1+Expense_Increase)^(EE$3-1)</f>
        <v>145.96183286734032</v>
      </c>
      <c r="EF40" s="124">
        <f>(Executive_Summary!$I37/12)*(1+Expense_Increase)^(EF$3-1)</f>
        <v>145.96183286734032</v>
      </c>
      <c r="EG40" s="124">
        <f>(Executive_Summary!$I37/12)*(1+Expense_Increase)^(EG$3-1)</f>
        <v>145.96183286734032</v>
      </c>
      <c r="EH40" s="124">
        <f>(Executive_Summary!$I37/12)*(1+Expense_Increase)^(EH$3-1)</f>
        <v>145.96183286734032</v>
      </c>
      <c r="EI40" s="124">
        <f>(Executive_Summary!$I37/12)*(1+Expense_Increase)^(EI$3-1)</f>
        <v>145.96183286734032</v>
      </c>
      <c r="EJ40" s="124">
        <f>(Executive_Summary!$I37/12)*(1+Expense_Increase)^(EJ$3-1)</f>
        <v>145.96183286734032</v>
      </c>
      <c r="EK40" s="124">
        <f>(Executive_Summary!$I37/12)*(1+Expense_Increase)^(EK$3-1)</f>
        <v>145.96183286734032</v>
      </c>
      <c r="EL40" s="124">
        <f>(Executive_Summary!$I37/12)*(1+Expense_Increase)^(EL$3-1)</f>
        <v>145.96183286734032</v>
      </c>
      <c r="EM40" s="124">
        <f>(Executive_Summary!$I37/12)*(1+Expense_Increase)^(EM$3-1)</f>
        <v>145.96183286734032</v>
      </c>
      <c r="EN40" s="124">
        <f>(Executive_Summary!$I37/12)*(1+Expense_Increase)^(EN$3-1)</f>
        <v>145.96183286734032</v>
      </c>
      <c r="EO40" s="124">
        <f>(Executive_Summary!$I37/12)*(1+Expense_Increase)^(EO$3-1)</f>
        <v>145.96183286734032</v>
      </c>
      <c r="EP40" s="124">
        <f>(Executive_Summary!$I37/12)*(1+Expense_Increase)^(EP$3-1)</f>
        <v>145.96183286734032</v>
      </c>
      <c r="EQ40" s="27"/>
    </row>
    <row r="41" spans="2:147" ht="15.75" customHeight="1" x14ac:dyDescent="0.2">
      <c r="B41" s="161" t="str">
        <f>Executive_Summary!F38</f>
        <v>Trash Removal</v>
      </c>
      <c r="Z41" s="3"/>
      <c r="AA41" s="124">
        <f>(Executive_Summary!$I38/12)*(1+Expense_Increase)^(AA$3-1)</f>
        <v>150</v>
      </c>
      <c r="AB41" s="124">
        <f>(Executive_Summary!$I38/12)*(1+Expense_Increase)^(AB$3-1)</f>
        <v>150</v>
      </c>
      <c r="AC41" s="124">
        <f>(Executive_Summary!$I38/12)*(1+Expense_Increase)^(AC$3-1)</f>
        <v>150</v>
      </c>
      <c r="AD41" s="124">
        <f>(Executive_Summary!$I38/12)*(1+Expense_Increase)^(AD$3-1)</f>
        <v>150</v>
      </c>
      <c r="AE41" s="124">
        <f>(Executive_Summary!$I38/12)*(1+Expense_Increase)^(AE$3-1)</f>
        <v>150</v>
      </c>
      <c r="AF41" s="124">
        <f>(Executive_Summary!$I38/12)*(1+Expense_Increase)^(AF$3-1)</f>
        <v>150</v>
      </c>
      <c r="AG41" s="124">
        <f>(Executive_Summary!$I38/12)*(1+Expense_Increase)^(AG$3-1)</f>
        <v>150</v>
      </c>
      <c r="AH41" s="124">
        <f>(Executive_Summary!$I38/12)*(1+Expense_Increase)^(AH$3-1)</f>
        <v>150</v>
      </c>
      <c r="AI41" s="124">
        <f>(Executive_Summary!$I38/12)*(1+Expense_Increase)^(AI$3-1)</f>
        <v>150</v>
      </c>
      <c r="AJ41" s="124">
        <f>(Executive_Summary!$I38/12)*(1+Expense_Increase)^(AJ$3-1)</f>
        <v>150</v>
      </c>
      <c r="AK41" s="124">
        <f>(Executive_Summary!$I38/12)*(1+Expense_Increase)^(AK$3-1)</f>
        <v>150</v>
      </c>
      <c r="AL41" s="124">
        <f>(Executive_Summary!$I38/12)*(1+Expense_Increase)^(AL$3-1)</f>
        <v>150</v>
      </c>
      <c r="AM41" s="124">
        <f>(Executive_Summary!$I38/12)*(1+Expense_Increase)^(AM$3-1)</f>
        <v>153.30000000000001</v>
      </c>
      <c r="AN41" s="124">
        <f>(Executive_Summary!$I38/12)*(1+Expense_Increase)^(AN$3-1)</f>
        <v>153.30000000000001</v>
      </c>
      <c r="AO41" s="124">
        <f>(Executive_Summary!$I38/12)*(1+Expense_Increase)^(AO$3-1)</f>
        <v>153.30000000000001</v>
      </c>
      <c r="AP41" s="124">
        <f>(Executive_Summary!$I38/12)*(1+Expense_Increase)^(AP$3-1)</f>
        <v>153.30000000000001</v>
      </c>
      <c r="AQ41" s="124">
        <f>(Executive_Summary!$I38/12)*(1+Expense_Increase)^(AQ$3-1)</f>
        <v>153.30000000000001</v>
      </c>
      <c r="AR41" s="124">
        <f>(Executive_Summary!$I38/12)*(1+Expense_Increase)^(AR$3-1)</f>
        <v>153.30000000000001</v>
      </c>
      <c r="AS41" s="124">
        <f>(Executive_Summary!$I38/12)*(1+Expense_Increase)^(AS$3-1)</f>
        <v>153.30000000000001</v>
      </c>
      <c r="AT41" s="124">
        <f>(Executive_Summary!$I38/12)*(1+Expense_Increase)^(AT$3-1)</f>
        <v>153.30000000000001</v>
      </c>
      <c r="AU41" s="124">
        <f>(Executive_Summary!$I38/12)*(1+Expense_Increase)^(AU$3-1)</f>
        <v>153.30000000000001</v>
      </c>
      <c r="AV41" s="124">
        <f>(Executive_Summary!$I38/12)*(1+Expense_Increase)^(AV$3-1)</f>
        <v>153.30000000000001</v>
      </c>
      <c r="AW41" s="124">
        <f>(Executive_Summary!$I38/12)*(1+Expense_Increase)^(AW$3-1)</f>
        <v>153.30000000000001</v>
      </c>
      <c r="AX41" s="124">
        <f>(Executive_Summary!$I38/12)*(1+Expense_Increase)^(AX$3-1)</f>
        <v>153.30000000000001</v>
      </c>
      <c r="AY41" s="124">
        <f>(Executive_Summary!$I38/12)*(1+Expense_Increase)^(AY$3-1)</f>
        <v>156.67259999999999</v>
      </c>
      <c r="AZ41" s="124">
        <f>(Executive_Summary!$I38/12)*(1+Expense_Increase)^(AZ$3-1)</f>
        <v>156.67259999999999</v>
      </c>
      <c r="BA41" s="124">
        <f>(Executive_Summary!$I38/12)*(1+Expense_Increase)^(BA$3-1)</f>
        <v>156.67259999999999</v>
      </c>
      <c r="BB41" s="124">
        <f>(Executive_Summary!$I38/12)*(1+Expense_Increase)^(BB$3-1)</f>
        <v>156.67259999999999</v>
      </c>
      <c r="BC41" s="124">
        <f>(Executive_Summary!$I38/12)*(1+Expense_Increase)^(BC$3-1)</f>
        <v>156.67259999999999</v>
      </c>
      <c r="BD41" s="124">
        <f>(Executive_Summary!$I38/12)*(1+Expense_Increase)^(BD$3-1)</f>
        <v>156.67259999999999</v>
      </c>
      <c r="BE41" s="124">
        <f>(Executive_Summary!$I38/12)*(1+Expense_Increase)^(BE$3-1)</f>
        <v>156.67259999999999</v>
      </c>
      <c r="BF41" s="124">
        <f>(Executive_Summary!$I38/12)*(1+Expense_Increase)^(BF$3-1)</f>
        <v>156.67259999999999</v>
      </c>
      <c r="BG41" s="124">
        <f>(Executive_Summary!$I38/12)*(1+Expense_Increase)^(BG$3-1)</f>
        <v>156.67259999999999</v>
      </c>
      <c r="BH41" s="124">
        <f>(Executive_Summary!$I38/12)*(1+Expense_Increase)^(BH$3-1)</f>
        <v>156.67259999999999</v>
      </c>
      <c r="BI41" s="124">
        <f>(Executive_Summary!$I38/12)*(1+Expense_Increase)^(BI$3-1)</f>
        <v>156.67259999999999</v>
      </c>
      <c r="BJ41" s="124">
        <f>(Executive_Summary!$I38/12)*(1+Expense_Increase)^(BJ$3-1)</f>
        <v>156.67259999999999</v>
      </c>
      <c r="BK41" s="124">
        <f>(Executive_Summary!$I38/12)*(1+Expense_Increase)^(BK$3-1)</f>
        <v>160.11939720000001</v>
      </c>
      <c r="BL41" s="124">
        <f>(Executive_Summary!$I38/12)*(1+Expense_Increase)^(BL$3-1)</f>
        <v>160.11939720000001</v>
      </c>
      <c r="BM41" s="124">
        <f>(Executive_Summary!$I38/12)*(1+Expense_Increase)^(BM$3-1)</f>
        <v>160.11939720000001</v>
      </c>
      <c r="BN41" s="124">
        <f>(Executive_Summary!$I38/12)*(1+Expense_Increase)^(BN$3-1)</f>
        <v>160.11939720000001</v>
      </c>
      <c r="BO41" s="124">
        <f>(Executive_Summary!$I38/12)*(1+Expense_Increase)^(BO$3-1)</f>
        <v>160.11939720000001</v>
      </c>
      <c r="BP41" s="124">
        <f>(Executive_Summary!$I38/12)*(1+Expense_Increase)^(BP$3-1)</f>
        <v>160.11939720000001</v>
      </c>
      <c r="BQ41" s="124">
        <f>(Executive_Summary!$I38/12)*(1+Expense_Increase)^(BQ$3-1)</f>
        <v>160.11939720000001</v>
      </c>
      <c r="BR41" s="124">
        <f>(Executive_Summary!$I38/12)*(1+Expense_Increase)^(BR$3-1)</f>
        <v>160.11939720000001</v>
      </c>
      <c r="BS41" s="124">
        <f>(Executive_Summary!$I38/12)*(1+Expense_Increase)^(BS$3-1)</f>
        <v>160.11939720000001</v>
      </c>
      <c r="BT41" s="124">
        <f>(Executive_Summary!$I38/12)*(1+Expense_Increase)^(BT$3-1)</f>
        <v>160.11939720000001</v>
      </c>
      <c r="BU41" s="124">
        <f>(Executive_Summary!$I38/12)*(1+Expense_Increase)^(BU$3-1)</f>
        <v>160.11939720000001</v>
      </c>
      <c r="BV41" s="124">
        <f>(Executive_Summary!$I38/12)*(1+Expense_Increase)^(BV$3-1)</f>
        <v>160.11939720000001</v>
      </c>
      <c r="BW41" s="124">
        <f>(Executive_Summary!$I38/12)*(1+Expense_Increase)^(BW$3-1)</f>
        <v>163.6420239384</v>
      </c>
      <c r="BX41" s="124">
        <f>(Executive_Summary!$I38/12)*(1+Expense_Increase)^(BX$3-1)</f>
        <v>163.6420239384</v>
      </c>
      <c r="BY41" s="124">
        <f>(Executive_Summary!$I38/12)*(1+Expense_Increase)^(BY$3-1)</f>
        <v>163.6420239384</v>
      </c>
      <c r="BZ41" s="124">
        <f>(Executive_Summary!$I38/12)*(1+Expense_Increase)^(BZ$3-1)</f>
        <v>163.6420239384</v>
      </c>
      <c r="CA41" s="124">
        <f>(Executive_Summary!$I38/12)*(1+Expense_Increase)^(CA$3-1)</f>
        <v>163.6420239384</v>
      </c>
      <c r="CB41" s="124">
        <f>(Executive_Summary!$I38/12)*(1+Expense_Increase)^(CB$3-1)</f>
        <v>163.6420239384</v>
      </c>
      <c r="CC41" s="124">
        <f>(Executive_Summary!$I38/12)*(1+Expense_Increase)^(CC$3-1)</f>
        <v>163.6420239384</v>
      </c>
      <c r="CD41" s="124">
        <f>(Executive_Summary!$I38/12)*(1+Expense_Increase)^(CD$3-1)</f>
        <v>163.6420239384</v>
      </c>
      <c r="CE41" s="124">
        <f>(Executive_Summary!$I38/12)*(1+Expense_Increase)^(CE$3-1)</f>
        <v>163.6420239384</v>
      </c>
      <c r="CF41" s="124">
        <f>(Executive_Summary!$I38/12)*(1+Expense_Increase)^(CF$3-1)</f>
        <v>163.6420239384</v>
      </c>
      <c r="CG41" s="124">
        <f>(Executive_Summary!$I38/12)*(1+Expense_Increase)^(CG$3-1)</f>
        <v>163.6420239384</v>
      </c>
      <c r="CH41" s="124">
        <f>(Executive_Summary!$I38/12)*(1+Expense_Increase)^(CH$3-1)</f>
        <v>163.6420239384</v>
      </c>
      <c r="CI41" s="124">
        <f>(Executive_Summary!$I38/12)*(1+Expense_Increase)^(CI$3-1)</f>
        <v>167.24214846504481</v>
      </c>
      <c r="CJ41" s="124">
        <f>(Executive_Summary!$I38/12)*(1+Expense_Increase)^(CJ$3-1)</f>
        <v>167.24214846504481</v>
      </c>
      <c r="CK41" s="124">
        <f>(Executive_Summary!$I38/12)*(1+Expense_Increase)^(CK$3-1)</f>
        <v>167.24214846504481</v>
      </c>
      <c r="CL41" s="124">
        <f>(Executive_Summary!$I38/12)*(1+Expense_Increase)^(CL$3-1)</f>
        <v>167.24214846504481</v>
      </c>
      <c r="CM41" s="124">
        <f>(Executive_Summary!$I38/12)*(1+Expense_Increase)^(CM$3-1)</f>
        <v>167.24214846504481</v>
      </c>
      <c r="CN41" s="124">
        <f>(Executive_Summary!$I38/12)*(1+Expense_Increase)^(CN$3-1)</f>
        <v>167.24214846504481</v>
      </c>
      <c r="CO41" s="124">
        <f>(Executive_Summary!$I38/12)*(1+Expense_Increase)^(CO$3-1)</f>
        <v>167.24214846504481</v>
      </c>
      <c r="CP41" s="124">
        <f>(Executive_Summary!$I38/12)*(1+Expense_Increase)^(CP$3-1)</f>
        <v>167.24214846504481</v>
      </c>
      <c r="CQ41" s="124">
        <f>(Executive_Summary!$I38/12)*(1+Expense_Increase)^(CQ$3-1)</f>
        <v>167.24214846504481</v>
      </c>
      <c r="CR41" s="124">
        <f>(Executive_Summary!$I38/12)*(1+Expense_Increase)^(CR$3-1)</f>
        <v>167.24214846504481</v>
      </c>
      <c r="CS41" s="124">
        <f>(Executive_Summary!$I38/12)*(1+Expense_Increase)^(CS$3-1)</f>
        <v>167.24214846504481</v>
      </c>
      <c r="CT41" s="124">
        <f>(Executive_Summary!$I38/12)*(1+Expense_Increase)^(CT$3-1)</f>
        <v>167.24214846504481</v>
      </c>
      <c r="CU41" s="124">
        <f>(Executive_Summary!$I38/12)*(1+Expense_Increase)^(CU$3-1)</f>
        <v>170.92147573127576</v>
      </c>
      <c r="CV41" s="124">
        <f>(Executive_Summary!$I38/12)*(1+Expense_Increase)^(CV$3-1)</f>
        <v>170.92147573127576</v>
      </c>
      <c r="CW41" s="124">
        <f>(Executive_Summary!$I38/12)*(1+Expense_Increase)^(CW$3-1)</f>
        <v>170.92147573127576</v>
      </c>
      <c r="CX41" s="124">
        <f>(Executive_Summary!$I38/12)*(1+Expense_Increase)^(CX$3-1)</f>
        <v>170.92147573127576</v>
      </c>
      <c r="CY41" s="124">
        <f>(Executive_Summary!$I38/12)*(1+Expense_Increase)^(CY$3-1)</f>
        <v>170.92147573127576</v>
      </c>
      <c r="CZ41" s="124">
        <f>(Executive_Summary!$I38/12)*(1+Expense_Increase)^(CZ$3-1)</f>
        <v>170.92147573127576</v>
      </c>
      <c r="DA41" s="124">
        <f>(Executive_Summary!$I38/12)*(1+Expense_Increase)^(DA$3-1)</f>
        <v>170.92147573127576</v>
      </c>
      <c r="DB41" s="124">
        <f>(Executive_Summary!$I38/12)*(1+Expense_Increase)^(DB$3-1)</f>
        <v>170.92147573127576</v>
      </c>
      <c r="DC41" s="124">
        <f>(Executive_Summary!$I38/12)*(1+Expense_Increase)^(DC$3-1)</f>
        <v>170.92147573127576</v>
      </c>
      <c r="DD41" s="124">
        <f>(Executive_Summary!$I38/12)*(1+Expense_Increase)^(DD$3-1)</f>
        <v>170.92147573127576</v>
      </c>
      <c r="DE41" s="124">
        <f>(Executive_Summary!$I38/12)*(1+Expense_Increase)^(DE$3-1)</f>
        <v>170.92147573127576</v>
      </c>
      <c r="DF41" s="124">
        <f>(Executive_Summary!$I38/12)*(1+Expense_Increase)^(DF$3-1)</f>
        <v>170.92147573127576</v>
      </c>
      <c r="DG41" s="124">
        <f>(Executive_Summary!$I38/12)*(1+Expense_Increase)^(DG$3-1)</f>
        <v>174.68174819736385</v>
      </c>
      <c r="DH41" s="124">
        <f>(Executive_Summary!$I38/12)*(1+Expense_Increase)^(DH$3-1)</f>
        <v>174.68174819736385</v>
      </c>
      <c r="DI41" s="124">
        <f>(Executive_Summary!$I38/12)*(1+Expense_Increase)^(DI$3-1)</f>
        <v>174.68174819736385</v>
      </c>
      <c r="DJ41" s="124">
        <f>(Executive_Summary!$I38/12)*(1+Expense_Increase)^(DJ$3-1)</f>
        <v>174.68174819736385</v>
      </c>
      <c r="DK41" s="124">
        <f>(Executive_Summary!$I38/12)*(1+Expense_Increase)^(DK$3-1)</f>
        <v>174.68174819736385</v>
      </c>
      <c r="DL41" s="124">
        <f>(Executive_Summary!$I38/12)*(1+Expense_Increase)^(DL$3-1)</f>
        <v>174.68174819736385</v>
      </c>
      <c r="DM41" s="124">
        <f>(Executive_Summary!$I38/12)*(1+Expense_Increase)^(DM$3-1)</f>
        <v>174.68174819736385</v>
      </c>
      <c r="DN41" s="124">
        <f>(Executive_Summary!$I38/12)*(1+Expense_Increase)^(DN$3-1)</f>
        <v>174.68174819736385</v>
      </c>
      <c r="DO41" s="124">
        <f>(Executive_Summary!$I38/12)*(1+Expense_Increase)^(DO$3-1)</f>
        <v>174.68174819736385</v>
      </c>
      <c r="DP41" s="124">
        <f>(Executive_Summary!$I38/12)*(1+Expense_Increase)^(DP$3-1)</f>
        <v>174.68174819736385</v>
      </c>
      <c r="DQ41" s="124">
        <f>(Executive_Summary!$I38/12)*(1+Expense_Increase)^(DQ$3-1)</f>
        <v>174.68174819736385</v>
      </c>
      <c r="DR41" s="124">
        <f>(Executive_Summary!$I38/12)*(1+Expense_Increase)^(DR$3-1)</f>
        <v>174.68174819736385</v>
      </c>
      <c r="DS41" s="124">
        <f>(Executive_Summary!$I38/12)*(1+Expense_Increase)^(DS$3-1)</f>
        <v>178.52474665770589</v>
      </c>
      <c r="DT41" s="124">
        <f>(Executive_Summary!$I38/12)*(1+Expense_Increase)^(DT$3-1)</f>
        <v>178.52474665770589</v>
      </c>
      <c r="DU41" s="124">
        <f>(Executive_Summary!$I38/12)*(1+Expense_Increase)^(DU$3-1)</f>
        <v>178.52474665770589</v>
      </c>
      <c r="DV41" s="124">
        <f>(Executive_Summary!$I38/12)*(1+Expense_Increase)^(DV$3-1)</f>
        <v>178.52474665770589</v>
      </c>
      <c r="DW41" s="124">
        <f>(Executive_Summary!$I38/12)*(1+Expense_Increase)^(DW$3-1)</f>
        <v>178.52474665770589</v>
      </c>
      <c r="DX41" s="124">
        <f>(Executive_Summary!$I38/12)*(1+Expense_Increase)^(DX$3-1)</f>
        <v>178.52474665770589</v>
      </c>
      <c r="DY41" s="124">
        <f>(Executive_Summary!$I38/12)*(1+Expense_Increase)^(DY$3-1)</f>
        <v>178.52474665770589</v>
      </c>
      <c r="DZ41" s="124">
        <f>(Executive_Summary!$I38/12)*(1+Expense_Increase)^(DZ$3-1)</f>
        <v>178.52474665770589</v>
      </c>
      <c r="EA41" s="124">
        <f>(Executive_Summary!$I38/12)*(1+Expense_Increase)^(EA$3-1)</f>
        <v>178.52474665770589</v>
      </c>
      <c r="EB41" s="124">
        <f>(Executive_Summary!$I38/12)*(1+Expense_Increase)^(EB$3-1)</f>
        <v>178.52474665770589</v>
      </c>
      <c r="EC41" s="124">
        <f>(Executive_Summary!$I38/12)*(1+Expense_Increase)^(EC$3-1)</f>
        <v>178.52474665770589</v>
      </c>
      <c r="ED41" s="124">
        <f>(Executive_Summary!$I38/12)*(1+Expense_Increase)^(ED$3-1)</f>
        <v>178.52474665770589</v>
      </c>
      <c r="EE41" s="124">
        <f>(Executive_Summary!$I38/12)*(1+Expense_Increase)^(EE$3-1)</f>
        <v>182.45229108417539</v>
      </c>
      <c r="EF41" s="124">
        <f>(Executive_Summary!$I38/12)*(1+Expense_Increase)^(EF$3-1)</f>
        <v>182.45229108417539</v>
      </c>
      <c r="EG41" s="124">
        <f>(Executive_Summary!$I38/12)*(1+Expense_Increase)^(EG$3-1)</f>
        <v>182.45229108417539</v>
      </c>
      <c r="EH41" s="124">
        <f>(Executive_Summary!$I38/12)*(1+Expense_Increase)^(EH$3-1)</f>
        <v>182.45229108417539</v>
      </c>
      <c r="EI41" s="124">
        <f>(Executive_Summary!$I38/12)*(1+Expense_Increase)^(EI$3-1)</f>
        <v>182.45229108417539</v>
      </c>
      <c r="EJ41" s="124">
        <f>(Executive_Summary!$I38/12)*(1+Expense_Increase)^(EJ$3-1)</f>
        <v>182.45229108417539</v>
      </c>
      <c r="EK41" s="124">
        <f>(Executive_Summary!$I38/12)*(1+Expense_Increase)^(EK$3-1)</f>
        <v>182.45229108417539</v>
      </c>
      <c r="EL41" s="124">
        <f>(Executive_Summary!$I38/12)*(1+Expense_Increase)^(EL$3-1)</f>
        <v>182.45229108417539</v>
      </c>
      <c r="EM41" s="124">
        <f>(Executive_Summary!$I38/12)*(1+Expense_Increase)^(EM$3-1)</f>
        <v>182.45229108417539</v>
      </c>
      <c r="EN41" s="124">
        <f>(Executive_Summary!$I38/12)*(1+Expense_Increase)^(EN$3-1)</f>
        <v>182.45229108417539</v>
      </c>
      <c r="EO41" s="124">
        <f>(Executive_Summary!$I38/12)*(1+Expense_Increase)^(EO$3-1)</f>
        <v>182.45229108417539</v>
      </c>
      <c r="EP41" s="124">
        <f>(Executive_Summary!$I38/12)*(1+Expense_Increase)^(EP$3-1)</f>
        <v>182.45229108417539</v>
      </c>
      <c r="EQ41" s="27"/>
    </row>
    <row r="42" spans="2:147" ht="15.75" customHeight="1" x14ac:dyDescent="0.2">
      <c r="B42" s="161" t="str">
        <f>Executive_Summary!F39</f>
        <v xml:space="preserve">Cable&amp;Internet </v>
      </c>
      <c r="Z42" s="3"/>
      <c r="AA42" s="124">
        <f>(Executive_Summary!$I39/12)*(1+Expense_Increase)^(AA$3-1)</f>
        <v>0</v>
      </c>
      <c r="AB42" s="124">
        <f>(Executive_Summary!$I39/12)*(1+Expense_Increase)^(AB$3-1)</f>
        <v>0</v>
      </c>
      <c r="AC42" s="124">
        <f>(Executive_Summary!$I39/12)*(1+Expense_Increase)^(AC$3-1)</f>
        <v>0</v>
      </c>
      <c r="AD42" s="124">
        <f>(Executive_Summary!$I39/12)*(1+Expense_Increase)^(AD$3-1)</f>
        <v>0</v>
      </c>
      <c r="AE42" s="124">
        <f>(Executive_Summary!$I39/12)*(1+Expense_Increase)^(AE$3-1)</f>
        <v>0</v>
      </c>
      <c r="AF42" s="124">
        <f>(Executive_Summary!$I39/12)*(1+Expense_Increase)^(AF$3-1)</f>
        <v>0</v>
      </c>
      <c r="AG42" s="124">
        <f>(Executive_Summary!$I39/12)*(1+Expense_Increase)^(AG$3-1)</f>
        <v>0</v>
      </c>
      <c r="AH42" s="124">
        <f>(Executive_Summary!$I39/12)*(1+Expense_Increase)^(AH$3-1)</f>
        <v>0</v>
      </c>
      <c r="AI42" s="124">
        <f>(Executive_Summary!$I39/12)*(1+Expense_Increase)^(AI$3-1)</f>
        <v>0</v>
      </c>
      <c r="AJ42" s="124">
        <f>(Executive_Summary!$I39/12)*(1+Expense_Increase)^(AJ$3-1)</f>
        <v>0</v>
      </c>
      <c r="AK42" s="124">
        <f>(Executive_Summary!$I39/12)*(1+Expense_Increase)^(AK$3-1)</f>
        <v>0</v>
      </c>
      <c r="AL42" s="124">
        <f>(Executive_Summary!$I39/12)*(1+Expense_Increase)^(AL$3-1)</f>
        <v>0</v>
      </c>
      <c r="AM42" s="124">
        <f>(Executive_Summary!$I39/12)*(1+Expense_Increase)^(AM$3-1)</f>
        <v>0</v>
      </c>
      <c r="AN42" s="124">
        <f>(Executive_Summary!$I39/12)*(1+Expense_Increase)^(AN$3-1)</f>
        <v>0</v>
      </c>
      <c r="AO42" s="124">
        <f>(Executive_Summary!$I39/12)*(1+Expense_Increase)^(AO$3-1)</f>
        <v>0</v>
      </c>
      <c r="AP42" s="124">
        <f>(Executive_Summary!$I39/12)*(1+Expense_Increase)^(AP$3-1)</f>
        <v>0</v>
      </c>
      <c r="AQ42" s="124">
        <f>(Executive_Summary!$I39/12)*(1+Expense_Increase)^(AQ$3-1)</f>
        <v>0</v>
      </c>
      <c r="AR42" s="124">
        <f>(Executive_Summary!$I39/12)*(1+Expense_Increase)^(AR$3-1)</f>
        <v>0</v>
      </c>
      <c r="AS42" s="124">
        <f>(Executive_Summary!$I39/12)*(1+Expense_Increase)^(AS$3-1)</f>
        <v>0</v>
      </c>
      <c r="AT42" s="124">
        <f>(Executive_Summary!$I39/12)*(1+Expense_Increase)^(AT$3-1)</f>
        <v>0</v>
      </c>
      <c r="AU42" s="124">
        <f>(Executive_Summary!$I39/12)*(1+Expense_Increase)^(AU$3-1)</f>
        <v>0</v>
      </c>
      <c r="AV42" s="124">
        <f>(Executive_Summary!$I39/12)*(1+Expense_Increase)^(AV$3-1)</f>
        <v>0</v>
      </c>
      <c r="AW42" s="124">
        <f>(Executive_Summary!$I39/12)*(1+Expense_Increase)^(AW$3-1)</f>
        <v>0</v>
      </c>
      <c r="AX42" s="124">
        <f>(Executive_Summary!$I39/12)*(1+Expense_Increase)^(AX$3-1)</f>
        <v>0</v>
      </c>
      <c r="AY42" s="124">
        <f>(Executive_Summary!$I39/12)*(1+Expense_Increase)^(AY$3-1)</f>
        <v>0</v>
      </c>
      <c r="AZ42" s="124">
        <f>(Executive_Summary!$I39/12)*(1+Expense_Increase)^(AZ$3-1)</f>
        <v>0</v>
      </c>
      <c r="BA42" s="124">
        <f>(Executive_Summary!$I39/12)*(1+Expense_Increase)^(BA$3-1)</f>
        <v>0</v>
      </c>
      <c r="BB42" s="124">
        <f>(Executive_Summary!$I39/12)*(1+Expense_Increase)^(BB$3-1)</f>
        <v>0</v>
      </c>
      <c r="BC42" s="124">
        <f>(Executive_Summary!$I39/12)*(1+Expense_Increase)^(BC$3-1)</f>
        <v>0</v>
      </c>
      <c r="BD42" s="124">
        <f>(Executive_Summary!$I39/12)*(1+Expense_Increase)^(BD$3-1)</f>
        <v>0</v>
      </c>
      <c r="BE42" s="124">
        <f>(Executive_Summary!$I39/12)*(1+Expense_Increase)^(BE$3-1)</f>
        <v>0</v>
      </c>
      <c r="BF42" s="124">
        <f>(Executive_Summary!$I39/12)*(1+Expense_Increase)^(BF$3-1)</f>
        <v>0</v>
      </c>
      <c r="BG42" s="124">
        <f>(Executive_Summary!$I39/12)*(1+Expense_Increase)^(BG$3-1)</f>
        <v>0</v>
      </c>
      <c r="BH42" s="124">
        <f>(Executive_Summary!$I39/12)*(1+Expense_Increase)^(BH$3-1)</f>
        <v>0</v>
      </c>
      <c r="BI42" s="124">
        <f>(Executive_Summary!$I39/12)*(1+Expense_Increase)^(BI$3-1)</f>
        <v>0</v>
      </c>
      <c r="BJ42" s="124">
        <f>(Executive_Summary!$I39/12)*(1+Expense_Increase)^(BJ$3-1)</f>
        <v>0</v>
      </c>
      <c r="BK42" s="124">
        <f>(Executive_Summary!$I39/12)*(1+Expense_Increase)^(BK$3-1)</f>
        <v>0</v>
      </c>
      <c r="BL42" s="124">
        <f>(Executive_Summary!$I39/12)*(1+Expense_Increase)^(BL$3-1)</f>
        <v>0</v>
      </c>
      <c r="BM42" s="124">
        <f>(Executive_Summary!$I39/12)*(1+Expense_Increase)^(BM$3-1)</f>
        <v>0</v>
      </c>
      <c r="BN42" s="124">
        <f>(Executive_Summary!$I39/12)*(1+Expense_Increase)^(BN$3-1)</f>
        <v>0</v>
      </c>
      <c r="BO42" s="124">
        <f>(Executive_Summary!$I39/12)*(1+Expense_Increase)^(BO$3-1)</f>
        <v>0</v>
      </c>
      <c r="BP42" s="124">
        <f>(Executive_Summary!$I39/12)*(1+Expense_Increase)^(BP$3-1)</f>
        <v>0</v>
      </c>
      <c r="BQ42" s="124">
        <f>(Executive_Summary!$I39/12)*(1+Expense_Increase)^(BQ$3-1)</f>
        <v>0</v>
      </c>
      <c r="BR42" s="124">
        <f>(Executive_Summary!$I39/12)*(1+Expense_Increase)^(BR$3-1)</f>
        <v>0</v>
      </c>
      <c r="BS42" s="124">
        <f>(Executive_Summary!$I39/12)*(1+Expense_Increase)^(BS$3-1)</f>
        <v>0</v>
      </c>
      <c r="BT42" s="124">
        <f>(Executive_Summary!$I39/12)*(1+Expense_Increase)^(BT$3-1)</f>
        <v>0</v>
      </c>
      <c r="BU42" s="124">
        <f>(Executive_Summary!$I39/12)*(1+Expense_Increase)^(BU$3-1)</f>
        <v>0</v>
      </c>
      <c r="BV42" s="124">
        <f>(Executive_Summary!$I39/12)*(1+Expense_Increase)^(BV$3-1)</f>
        <v>0</v>
      </c>
      <c r="BW42" s="124">
        <f>(Executive_Summary!$I39/12)*(1+Expense_Increase)^(BW$3-1)</f>
        <v>0</v>
      </c>
      <c r="BX42" s="124">
        <f>(Executive_Summary!$I39/12)*(1+Expense_Increase)^(BX$3-1)</f>
        <v>0</v>
      </c>
      <c r="BY42" s="124">
        <f>(Executive_Summary!$I39/12)*(1+Expense_Increase)^(BY$3-1)</f>
        <v>0</v>
      </c>
      <c r="BZ42" s="124">
        <f>(Executive_Summary!$I39/12)*(1+Expense_Increase)^(BZ$3-1)</f>
        <v>0</v>
      </c>
      <c r="CA42" s="124">
        <f>(Executive_Summary!$I39/12)*(1+Expense_Increase)^(CA$3-1)</f>
        <v>0</v>
      </c>
      <c r="CB42" s="124">
        <f>(Executive_Summary!$I39/12)*(1+Expense_Increase)^(CB$3-1)</f>
        <v>0</v>
      </c>
      <c r="CC42" s="124">
        <f>(Executive_Summary!$I39/12)*(1+Expense_Increase)^(CC$3-1)</f>
        <v>0</v>
      </c>
      <c r="CD42" s="124">
        <f>(Executive_Summary!$I39/12)*(1+Expense_Increase)^(CD$3-1)</f>
        <v>0</v>
      </c>
      <c r="CE42" s="124">
        <f>(Executive_Summary!$I39/12)*(1+Expense_Increase)^(CE$3-1)</f>
        <v>0</v>
      </c>
      <c r="CF42" s="124">
        <f>(Executive_Summary!$I39/12)*(1+Expense_Increase)^(CF$3-1)</f>
        <v>0</v>
      </c>
      <c r="CG42" s="124">
        <f>(Executive_Summary!$I39/12)*(1+Expense_Increase)^(CG$3-1)</f>
        <v>0</v>
      </c>
      <c r="CH42" s="124">
        <f>(Executive_Summary!$I39/12)*(1+Expense_Increase)^(CH$3-1)</f>
        <v>0</v>
      </c>
      <c r="CI42" s="124">
        <f>(Executive_Summary!$I39/12)*(1+Expense_Increase)^(CI$3-1)</f>
        <v>0</v>
      </c>
      <c r="CJ42" s="124">
        <f>(Executive_Summary!$I39/12)*(1+Expense_Increase)^(CJ$3-1)</f>
        <v>0</v>
      </c>
      <c r="CK42" s="124">
        <f>(Executive_Summary!$I39/12)*(1+Expense_Increase)^(CK$3-1)</f>
        <v>0</v>
      </c>
      <c r="CL42" s="124">
        <f>(Executive_Summary!$I39/12)*(1+Expense_Increase)^(CL$3-1)</f>
        <v>0</v>
      </c>
      <c r="CM42" s="124">
        <f>(Executive_Summary!$I39/12)*(1+Expense_Increase)^(CM$3-1)</f>
        <v>0</v>
      </c>
      <c r="CN42" s="124">
        <f>(Executive_Summary!$I39/12)*(1+Expense_Increase)^(CN$3-1)</f>
        <v>0</v>
      </c>
      <c r="CO42" s="124">
        <f>(Executive_Summary!$I39/12)*(1+Expense_Increase)^(CO$3-1)</f>
        <v>0</v>
      </c>
      <c r="CP42" s="124">
        <f>(Executive_Summary!$I39/12)*(1+Expense_Increase)^(CP$3-1)</f>
        <v>0</v>
      </c>
      <c r="CQ42" s="124">
        <f>(Executive_Summary!$I39/12)*(1+Expense_Increase)^(CQ$3-1)</f>
        <v>0</v>
      </c>
      <c r="CR42" s="124">
        <f>(Executive_Summary!$I39/12)*(1+Expense_Increase)^(CR$3-1)</f>
        <v>0</v>
      </c>
      <c r="CS42" s="124">
        <f>(Executive_Summary!$I39/12)*(1+Expense_Increase)^(CS$3-1)</f>
        <v>0</v>
      </c>
      <c r="CT42" s="124">
        <f>(Executive_Summary!$I39/12)*(1+Expense_Increase)^(CT$3-1)</f>
        <v>0</v>
      </c>
      <c r="CU42" s="124">
        <f>(Executive_Summary!$I39/12)*(1+Expense_Increase)^(CU$3-1)</f>
        <v>0</v>
      </c>
      <c r="CV42" s="124">
        <f>(Executive_Summary!$I39/12)*(1+Expense_Increase)^(CV$3-1)</f>
        <v>0</v>
      </c>
      <c r="CW42" s="124">
        <f>(Executive_Summary!$I39/12)*(1+Expense_Increase)^(CW$3-1)</f>
        <v>0</v>
      </c>
      <c r="CX42" s="124">
        <f>(Executive_Summary!$I39/12)*(1+Expense_Increase)^(CX$3-1)</f>
        <v>0</v>
      </c>
      <c r="CY42" s="124">
        <f>(Executive_Summary!$I39/12)*(1+Expense_Increase)^(CY$3-1)</f>
        <v>0</v>
      </c>
      <c r="CZ42" s="124">
        <f>(Executive_Summary!$I39/12)*(1+Expense_Increase)^(CZ$3-1)</f>
        <v>0</v>
      </c>
      <c r="DA42" s="124">
        <f>(Executive_Summary!$I39/12)*(1+Expense_Increase)^(DA$3-1)</f>
        <v>0</v>
      </c>
      <c r="DB42" s="124">
        <f>(Executive_Summary!$I39/12)*(1+Expense_Increase)^(DB$3-1)</f>
        <v>0</v>
      </c>
      <c r="DC42" s="124">
        <f>(Executive_Summary!$I39/12)*(1+Expense_Increase)^(DC$3-1)</f>
        <v>0</v>
      </c>
      <c r="DD42" s="124">
        <f>(Executive_Summary!$I39/12)*(1+Expense_Increase)^(DD$3-1)</f>
        <v>0</v>
      </c>
      <c r="DE42" s="124">
        <f>(Executive_Summary!$I39/12)*(1+Expense_Increase)^(DE$3-1)</f>
        <v>0</v>
      </c>
      <c r="DF42" s="124">
        <f>(Executive_Summary!$I39/12)*(1+Expense_Increase)^(DF$3-1)</f>
        <v>0</v>
      </c>
      <c r="DG42" s="124">
        <f>(Executive_Summary!$I39/12)*(1+Expense_Increase)^(DG$3-1)</f>
        <v>0</v>
      </c>
      <c r="DH42" s="124">
        <f>(Executive_Summary!$I39/12)*(1+Expense_Increase)^(DH$3-1)</f>
        <v>0</v>
      </c>
      <c r="DI42" s="124">
        <f>(Executive_Summary!$I39/12)*(1+Expense_Increase)^(DI$3-1)</f>
        <v>0</v>
      </c>
      <c r="DJ42" s="124">
        <f>(Executive_Summary!$I39/12)*(1+Expense_Increase)^(DJ$3-1)</f>
        <v>0</v>
      </c>
      <c r="DK42" s="124">
        <f>(Executive_Summary!$I39/12)*(1+Expense_Increase)^(DK$3-1)</f>
        <v>0</v>
      </c>
      <c r="DL42" s="124">
        <f>(Executive_Summary!$I39/12)*(1+Expense_Increase)^(DL$3-1)</f>
        <v>0</v>
      </c>
      <c r="DM42" s="124">
        <f>(Executive_Summary!$I39/12)*(1+Expense_Increase)^(DM$3-1)</f>
        <v>0</v>
      </c>
      <c r="DN42" s="124">
        <f>(Executive_Summary!$I39/12)*(1+Expense_Increase)^(DN$3-1)</f>
        <v>0</v>
      </c>
      <c r="DO42" s="124">
        <f>(Executive_Summary!$I39/12)*(1+Expense_Increase)^(DO$3-1)</f>
        <v>0</v>
      </c>
      <c r="DP42" s="124">
        <f>(Executive_Summary!$I39/12)*(1+Expense_Increase)^(DP$3-1)</f>
        <v>0</v>
      </c>
      <c r="DQ42" s="124">
        <f>(Executive_Summary!$I39/12)*(1+Expense_Increase)^(DQ$3-1)</f>
        <v>0</v>
      </c>
      <c r="DR42" s="124">
        <f>(Executive_Summary!$I39/12)*(1+Expense_Increase)^(DR$3-1)</f>
        <v>0</v>
      </c>
      <c r="DS42" s="124">
        <f>(Executive_Summary!$I39/12)*(1+Expense_Increase)^(DS$3-1)</f>
        <v>0</v>
      </c>
      <c r="DT42" s="124">
        <f>(Executive_Summary!$I39/12)*(1+Expense_Increase)^(DT$3-1)</f>
        <v>0</v>
      </c>
      <c r="DU42" s="124">
        <f>(Executive_Summary!$I39/12)*(1+Expense_Increase)^(DU$3-1)</f>
        <v>0</v>
      </c>
      <c r="DV42" s="124">
        <f>(Executive_Summary!$I39/12)*(1+Expense_Increase)^(DV$3-1)</f>
        <v>0</v>
      </c>
      <c r="DW42" s="124">
        <f>(Executive_Summary!$I39/12)*(1+Expense_Increase)^(DW$3-1)</f>
        <v>0</v>
      </c>
      <c r="DX42" s="124">
        <f>(Executive_Summary!$I39/12)*(1+Expense_Increase)^(DX$3-1)</f>
        <v>0</v>
      </c>
      <c r="DY42" s="124">
        <f>(Executive_Summary!$I39/12)*(1+Expense_Increase)^(DY$3-1)</f>
        <v>0</v>
      </c>
      <c r="DZ42" s="124">
        <f>(Executive_Summary!$I39/12)*(1+Expense_Increase)^(DZ$3-1)</f>
        <v>0</v>
      </c>
      <c r="EA42" s="124">
        <f>(Executive_Summary!$I39/12)*(1+Expense_Increase)^(EA$3-1)</f>
        <v>0</v>
      </c>
      <c r="EB42" s="124">
        <f>(Executive_Summary!$I39/12)*(1+Expense_Increase)^(EB$3-1)</f>
        <v>0</v>
      </c>
      <c r="EC42" s="124">
        <f>(Executive_Summary!$I39/12)*(1+Expense_Increase)^(EC$3-1)</f>
        <v>0</v>
      </c>
      <c r="ED42" s="124">
        <f>(Executive_Summary!$I39/12)*(1+Expense_Increase)^(ED$3-1)</f>
        <v>0</v>
      </c>
      <c r="EE42" s="124">
        <f>(Executive_Summary!$I39/12)*(1+Expense_Increase)^(EE$3-1)</f>
        <v>0</v>
      </c>
      <c r="EF42" s="124">
        <f>(Executive_Summary!$I39/12)*(1+Expense_Increase)^(EF$3-1)</f>
        <v>0</v>
      </c>
      <c r="EG42" s="124">
        <f>(Executive_Summary!$I39/12)*(1+Expense_Increase)^(EG$3-1)</f>
        <v>0</v>
      </c>
      <c r="EH42" s="124">
        <f>(Executive_Summary!$I39/12)*(1+Expense_Increase)^(EH$3-1)</f>
        <v>0</v>
      </c>
      <c r="EI42" s="124">
        <f>(Executive_Summary!$I39/12)*(1+Expense_Increase)^(EI$3-1)</f>
        <v>0</v>
      </c>
      <c r="EJ42" s="124">
        <f>(Executive_Summary!$I39/12)*(1+Expense_Increase)^(EJ$3-1)</f>
        <v>0</v>
      </c>
      <c r="EK42" s="124">
        <f>(Executive_Summary!$I39/12)*(1+Expense_Increase)^(EK$3-1)</f>
        <v>0</v>
      </c>
      <c r="EL42" s="124">
        <f>(Executive_Summary!$I39/12)*(1+Expense_Increase)^(EL$3-1)</f>
        <v>0</v>
      </c>
      <c r="EM42" s="124">
        <f>(Executive_Summary!$I39/12)*(1+Expense_Increase)^(EM$3-1)</f>
        <v>0</v>
      </c>
      <c r="EN42" s="124">
        <f>(Executive_Summary!$I39/12)*(1+Expense_Increase)^(EN$3-1)</f>
        <v>0</v>
      </c>
      <c r="EO42" s="124">
        <f>(Executive_Summary!$I39/12)*(1+Expense_Increase)^(EO$3-1)</f>
        <v>0</v>
      </c>
      <c r="EP42" s="124">
        <f>(Executive_Summary!$I39/12)*(1+Expense_Increase)^(EP$3-1)</f>
        <v>0</v>
      </c>
      <c r="EQ42" s="27"/>
    </row>
    <row r="43" spans="2:147" ht="15.75" customHeight="1" x14ac:dyDescent="0.2">
      <c r="B43" s="161" t="str">
        <f>Executive_Summary!F40</f>
        <v xml:space="preserve">Vacant Units </v>
      </c>
      <c r="Z43" s="3"/>
      <c r="AA43" s="124">
        <f>(Executive_Summary!$I40/12)*(1+Expense_Increase)^(AA$3-1)</f>
        <v>0</v>
      </c>
      <c r="AB43" s="124">
        <f>(Executive_Summary!$I40/12)*(1+Expense_Increase)^(AB$3-1)</f>
        <v>0</v>
      </c>
      <c r="AC43" s="124">
        <f>(Executive_Summary!$I40/12)*(1+Expense_Increase)^(AC$3-1)</f>
        <v>0</v>
      </c>
      <c r="AD43" s="124">
        <f>(Executive_Summary!$I40/12)*(1+Expense_Increase)^(AD$3-1)</f>
        <v>0</v>
      </c>
      <c r="AE43" s="124">
        <f>(Executive_Summary!$I40/12)*(1+Expense_Increase)^(AE$3-1)</f>
        <v>0</v>
      </c>
      <c r="AF43" s="124">
        <f>(Executive_Summary!$I40/12)*(1+Expense_Increase)^(AF$3-1)</f>
        <v>0</v>
      </c>
      <c r="AG43" s="124">
        <f>(Executive_Summary!$I40/12)*(1+Expense_Increase)^(AG$3-1)</f>
        <v>0</v>
      </c>
      <c r="AH43" s="124">
        <f>(Executive_Summary!$I40/12)*(1+Expense_Increase)^(AH$3-1)</f>
        <v>0</v>
      </c>
      <c r="AI43" s="124">
        <f>(Executive_Summary!$I40/12)*(1+Expense_Increase)^(AI$3-1)</f>
        <v>0</v>
      </c>
      <c r="AJ43" s="124">
        <f>(Executive_Summary!$I40/12)*(1+Expense_Increase)^(AJ$3-1)</f>
        <v>0</v>
      </c>
      <c r="AK43" s="124">
        <f>(Executive_Summary!$I40/12)*(1+Expense_Increase)^(AK$3-1)</f>
        <v>0</v>
      </c>
      <c r="AL43" s="124">
        <f>(Executive_Summary!$I40/12)*(1+Expense_Increase)^(AL$3-1)</f>
        <v>0</v>
      </c>
      <c r="AM43" s="124">
        <f>(Executive_Summary!$I40/12)*(1+Expense_Increase)^(AM$3-1)</f>
        <v>0</v>
      </c>
      <c r="AN43" s="124">
        <f>(Executive_Summary!$I40/12)*(1+Expense_Increase)^(AN$3-1)</f>
        <v>0</v>
      </c>
      <c r="AO43" s="124">
        <f>(Executive_Summary!$I40/12)*(1+Expense_Increase)^(AO$3-1)</f>
        <v>0</v>
      </c>
      <c r="AP43" s="124">
        <f>(Executive_Summary!$I40/12)*(1+Expense_Increase)^(AP$3-1)</f>
        <v>0</v>
      </c>
      <c r="AQ43" s="124">
        <f>(Executive_Summary!$I40/12)*(1+Expense_Increase)^(AQ$3-1)</f>
        <v>0</v>
      </c>
      <c r="AR43" s="124">
        <f>(Executive_Summary!$I40/12)*(1+Expense_Increase)^(AR$3-1)</f>
        <v>0</v>
      </c>
      <c r="AS43" s="124">
        <f>(Executive_Summary!$I40/12)*(1+Expense_Increase)^(AS$3-1)</f>
        <v>0</v>
      </c>
      <c r="AT43" s="124">
        <f>(Executive_Summary!$I40/12)*(1+Expense_Increase)^(AT$3-1)</f>
        <v>0</v>
      </c>
      <c r="AU43" s="124">
        <f>(Executive_Summary!$I40/12)*(1+Expense_Increase)^(AU$3-1)</f>
        <v>0</v>
      </c>
      <c r="AV43" s="124">
        <f>(Executive_Summary!$I40/12)*(1+Expense_Increase)^(AV$3-1)</f>
        <v>0</v>
      </c>
      <c r="AW43" s="124">
        <f>(Executive_Summary!$I40/12)*(1+Expense_Increase)^(AW$3-1)</f>
        <v>0</v>
      </c>
      <c r="AX43" s="124">
        <f>(Executive_Summary!$I40/12)*(1+Expense_Increase)^(AX$3-1)</f>
        <v>0</v>
      </c>
      <c r="AY43" s="124">
        <f>(Executive_Summary!$I40/12)*(1+Expense_Increase)^(AY$3-1)</f>
        <v>0</v>
      </c>
      <c r="AZ43" s="124">
        <f>(Executive_Summary!$I40/12)*(1+Expense_Increase)^(AZ$3-1)</f>
        <v>0</v>
      </c>
      <c r="BA43" s="124">
        <f>(Executive_Summary!$I40/12)*(1+Expense_Increase)^(BA$3-1)</f>
        <v>0</v>
      </c>
      <c r="BB43" s="124">
        <f>(Executive_Summary!$I40/12)*(1+Expense_Increase)^(BB$3-1)</f>
        <v>0</v>
      </c>
      <c r="BC43" s="124">
        <f>(Executive_Summary!$I40/12)*(1+Expense_Increase)^(BC$3-1)</f>
        <v>0</v>
      </c>
      <c r="BD43" s="124">
        <f>(Executive_Summary!$I40/12)*(1+Expense_Increase)^(BD$3-1)</f>
        <v>0</v>
      </c>
      <c r="BE43" s="124">
        <f>(Executive_Summary!$I40/12)*(1+Expense_Increase)^(BE$3-1)</f>
        <v>0</v>
      </c>
      <c r="BF43" s="124">
        <f>(Executive_Summary!$I40/12)*(1+Expense_Increase)^(BF$3-1)</f>
        <v>0</v>
      </c>
      <c r="BG43" s="124">
        <f>(Executive_Summary!$I40/12)*(1+Expense_Increase)^(BG$3-1)</f>
        <v>0</v>
      </c>
      <c r="BH43" s="124">
        <f>(Executive_Summary!$I40/12)*(1+Expense_Increase)^(BH$3-1)</f>
        <v>0</v>
      </c>
      <c r="BI43" s="124">
        <f>(Executive_Summary!$I40/12)*(1+Expense_Increase)^(BI$3-1)</f>
        <v>0</v>
      </c>
      <c r="BJ43" s="124">
        <f>(Executive_Summary!$I40/12)*(1+Expense_Increase)^(BJ$3-1)</f>
        <v>0</v>
      </c>
      <c r="BK43" s="124">
        <f>(Executive_Summary!$I40/12)*(1+Expense_Increase)^(BK$3-1)</f>
        <v>0</v>
      </c>
      <c r="BL43" s="124">
        <f>(Executive_Summary!$I40/12)*(1+Expense_Increase)^(BL$3-1)</f>
        <v>0</v>
      </c>
      <c r="BM43" s="124">
        <f>(Executive_Summary!$I40/12)*(1+Expense_Increase)^(BM$3-1)</f>
        <v>0</v>
      </c>
      <c r="BN43" s="124">
        <f>(Executive_Summary!$I40/12)*(1+Expense_Increase)^(BN$3-1)</f>
        <v>0</v>
      </c>
      <c r="BO43" s="124">
        <f>(Executive_Summary!$I40/12)*(1+Expense_Increase)^(BO$3-1)</f>
        <v>0</v>
      </c>
      <c r="BP43" s="124">
        <f>(Executive_Summary!$I40/12)*(1+Expense_Increase)^(BP$3-1)</f>
        <v>0</v>
      </c>
      <c r="BQ43" s="124">
        <f>(Executive_Summary!$I40/12)*(1+Expense_Increase)^(BQ$3-1)</f>
        <v>0</v>
      </c>
      <c r="BR43" s="124">
        <f>(Executive_Summary!$I40/12)*(1+Expense_Increase)^(BR$3-1)</f>
        <v>0</v>
      </c>
      <c r="BS43" s="124">
        <f>(Executive_Summary!$I40/12)*(1+Expense_Increase)^(BS$3-1)</f>
        <v>0</v>
      </c>
      <c r="BT43" s="124">
        <f>(Executive_Summary!$I40/12)*(1+Expense_Increase)^(BT$3-1)</f>
        <v>0</v>
      </c>
      <c r="BU43" s="124">
        <f>(Executive_Summary!$I40/12)*(1+Expense_Increase)^(BU$3-1)</f>
        <v>0</v>
      </c>
      <c r="BV43" s="124">
        <f>(Executive_Summary!$I40/12)*(1+Expense_Increase)^(BV$3-1)</f>
        <v>0</v>
      </c>
      <c r="BW43" s="124">
        <f>(Executive_Summary!$I40/12)*(1+Expense_Increase)^(BW$3-1)</f>
        <v>0</v>
      </c>
      <c r="BX43" s="124">
        <f>(Executive_Summary!$I40/12)*(1+Expense_Increase)^(BX$3-1)</f>
        <v>0</v>
      </c>
      <c r="BY43" s="124">
        <f>(Executive_Summary!$I40/12)*(1+Expense_Increase)^(BY$3-1)</f>
        <v>0</v>
      </c>
      <c r="BZ43" s="124">
        <f>(Executive_Summary!$I40/12)*(1+Expense_Increase)^(BZ$3-1)</f>
        <v>0</v>
      </c>
      <c r="CA43" s="124">
        <f>(Executive_Summary!$I40/12)*(1+Expense_Increase)^(CA$3-1)</f>
        <v>0</v>
      </c>
      <c r="CB43" s="124">
        <f>(Executive_Summary!$I40/12)*(1+Expense_Increase)^(CB$3-1)</f>
        <v>0</v>
      </c>
      <c r="CC43" s="124">
        <f>(Executive_Summary!$I40/12)*(1+Expense_Increase)^(CC$3-1)</f>
        <v>0</v>
      </c>
      <c r="CD43" s="124">
        <f>(Executive_Summary!$I40/12)*(1+Expense_Increase)^(CD$3-1)</f>
        <v>0</v>
      </c>
      <c r="CE43" s="124">
        <f>(Executive_Summary!$I40/12)*(1+Expense_Increase)^(CE$3-1)</f>
        <v>0</v>
      </c>
      <c r="CF43" s="124">
        <f>(Executive_Summary!$I40/12)*(1+Expense_Increase)^(CF$3-1)</f>
        <v>0</v>
      </c>
      <c r="CG43" s="124">
        <f>(Executive_Summary!$I40/12)*(1+Expense_Increase)^(CG$3-1)</f>
        <v>0</v>
      </c>
      <c r="CH43" s="124">
        <f>(Executive_Summary!$I40/12)*(1+Expense_Increase)^(CH$3-1)</f>
        <v>0</v>
      </c>
      <c r="CI43" s="124">
        <f>(Executive_Summary!$I40/12)*(1+Expense_Increase)^(CI$3-1)</f>
        <v>0</v>
      </c>
      <c r="CJ43" s="124">
        <f>(Executive_Summary!$I40/12)*(1+Expense_Increase)^(CJ$3-1)</f>
        <v>0</v>
      </c>
      <c r="CK43" s="124">
        <f>(Executive_Summary!$I40/12)*(1+Expense_Increase)^(CK$3-1)</f>
        <v>0</v>
      </c>
      <c r="CL43" s="124">
        <f>(Executive_Summary!$I40/12)*(1+Expense_Increase)^(CL$3-1)</f>
        <v>0</v>
      </c>
      <c r="CM43" s="124">
        <f>(Executive_Summary!$I40/12)*(1+Expense_Increase)^(CM$3-1)</f>
        <v>0</v>
      </c>
      <c r="CN43" s="124">
        <f>(Executive_Summary!$I40/12)*(1+Expense_Increase)^(CN$3-1)</f>
        <v>0</v>
      </c>
      <c r="CO43" s="124">
        <f>(Executive_Summary!$I40/12)*(1+Expense_Increase)^(CO$3-1)</f>
        <v>0</v>
      </c>
      <c r="CP43" s="124">
        <f>(Executive_Summary!$I40/12)*(1+Expense_Increase)^(CP$3-1)</f>
        <v>0</v>
      </c>
      <c r="CQ43" s="124">
        <f>(Executive_Summary!$I40/12)*(1+Expense_Increase)^(CQ$3-1)</f>
        <v>0</v>
      </c>
      <c r="CR43" s="124">
        <f>(Executive_Summary!$I40/12)*(1+Expense_Increase)^(CR$3-1)</f>
        <v>0</v>
      </c>
      <c r="CS43" s="124">
        <f>(Executive_Summary!$I40/12)*(1+Expense_Increase)^(CS$3-1)</f>
        <v>0</v>
      </c>
      <c r="CT43" s="124">
        <f>(Executive_Summary!$I40/12)*(1+Expense_Increase)^(CT$3-1)</f>
        <v>0</v>
      </c>
      <c r="CU43" s="124">
        <f>(Executive_Summary!$I40/12)*(1+Expense_Increase)^(CU$3-1)</f>
        <v>0</v>
      </c>
      <c r="CV43" s="124">
        <f>(Executive_Summary!$I40/12)*(1+Expense_Increase)^(CV$3-1)</f>
        <v>0</v>
      </c>
      <c r="CW43" s="124">
        <f>(Executive_Summary!$I40/12)*(1+Expense_Increase)^(CW$3-1)</f>
        <v>0</v>
      </c>
      <c r="CX43" s="124">
        <f>(Executive_Summary!$I40/12)*(1+Expense_Increase)^(CX$3-1)</f>
        <v>0</v>
      </c>
      <c r="CY43" s="124">
        <f>(Executive_Summary!$I40/12)*(1+Expense_Increase)^(CY$3-1)</f>
        <v>0</v>
      </c>
      <c r="CZ43" s="124">
        <f>(Executive_Summary!$I40/12)*(1+Expense_Increase)^(CZ$3-1)</f>
        <v>0</v>
      </c>
      <c r="DA43" s="124">
        <f>(Executive_Summary!$I40/12)*(1+Expense_Increase)^(DA$3-1)</f>
        <v>0</v>
      </c>
      <c r="DB43" s="124">
        <f>(Executive_Summary!$I40/12)*(1+Expense_Increase)^(DB$3-1)</f>
        <v>0</v>
      </c>
      <c r="DC43" s="124">
        <f>(Executive_Summary!$I40/12)*(1+Expense_Increase)^(DC$3-1)</f>
        <v>0</v>
      </c>
      <c r="DD43" s="124">
        <f>(Executive_Summary!$I40/12)*(1+Expense_Increase)^(DD$3-1)</f>
        <v>0</v>
      </c>
      <c r="DE43" s="124">
        <f>(Executive_Summary!$I40/12)*(1+Expense_Increase)^(DE$3-1)</f>
        <v>0</v>
      </c>
      <c r="DF43" s="124">
        <f>(Executive_Summary!$I40/12)*(1+Expense_Increase)^(DF$3-1)</f>
        <v>0</v>
      </c>
      <c r="DG43" s="124">
        <f>(Executive_Summary!$I40/12)*(1+Expense_Increase)^(DG$3-1)</f>
        <v>0</v>
      </c>
      <c r="DH43" s="124">
        <f>(Executive_Summary!$I40/12)*(1+Expense_Increase)^(DH$3-1)</f>
        <v>0</v>
      </c>
      <c r="DI43" s="124">
        <f>(Executive_Summary!$I40/12)*(1+Expense_Increase)^(DI$3-1)</f>
        <v>0</v>
      </c>
      <c r="DJ43" s="124">
        <f>(Executive_Summary!$I40/12)*(1+Expense_Increase)^(DJ$3-1)</f>
        <v>0</v>
      </c>
      <c r="DK43" s="124">
        <f>(Executive_Summary!$I40/12)*(1+Expense_Increase)^(DK$3-1)</f>
        <v>0</v>
      </c>
      <c r="DL43" s="124">
        <f>(Executive_Summary!$I40/12)*(1+Expense_Increase)^(DL$3-1)</f>
        <v>0</v>
      </c>
      <c r="DM43" s="124">
        <f>(Executive_Summary!$I40/12)*(1+Expense_Increase)^(DM$3-1)</f>
        <v>0</v>
      </c>
      <c r="DN43" s="124">
        <f>(Executive_Summary!$I40/12)*(1+Expense_Increase)^(DN$3-1)</f>
        <v>0</v>
      </c>
      <c r="DO43" s="124">
        <f>(Executive_Summary!$I40/12)*(1+Expense_Increase)^(DO$3-1)</f>
        <v>0</v>
      </c>
      <c r="DP43" s="124">
        <f>(Executive_Summary!$I40/12)*(1+Expense_Increase)^(DP$3-1)</f>
        <v>0</v>
      </c>
      <c r="DQ43" s="124">
        <f>(Executive_Summary!$I40/12)*(1+Expense_Increase)^(DQ$3-1)</f>
        <v>0</v>
      </c>
      <c r="DR43" s="124">
        <f>(Executive_Summary!$I40/12)*(1+Expense_Increase)^(DR$3-1)</f>
        <v>0</v>
      </c>
      <c r="DS43" s="124">
        <f>(Executive_Summary!$I40/12)*(1+Expense_Increase)^(DS$3-1)</f>
        <v>0</v>
      </c>
      <c r="DT43" s="124">
        <f>(Executive_Summary!$I40/12)*(1+Expense_Increase)^(DT$3-1)</f>
        <v>0</v>
      </c>
      <c r="DU43" s="124">
        <f>(Executive_Summary!$I40/12)*(1+Expense_Increase)^(DU$3-1)</f>
        <v>0</v>
      </c>
      <c r="DV43" s="124">
        <f>(Executive_Summary!$I40/12)*(1+Expense_Increase)^(DV$3-1)</f>
        <v>0</v>
      </c>
      <c r="DW43" s="124">
        <f>(Executive_Summary!$I40/12)*(1+Expense_Increase)^(DW$3-1)</f>
        <v>0</v>
      </c>
      <c r="DX43" s="124">
        <f>(Executive_Summary!$I40/12)*(1+Expense_Increase)^(DX$3-1)</f>
        <v>0</v>
      </c>
      <c r="DY43" s="124">
        <f>(Executive_Summary!$I40/12)*(1+Expense_Increase)^(DY$3-1)</f>
        <v>0</v>
      </c>
      <c r="DZ43" s="124">
        <f>(Executive_Summary!$I40/12)*(1+Expense_Increase)^(DZ$3-1)</f>
        <v>0</v>
      </c>
      <c r="EA43" s="124">
        <f>(Executive_Summary!$I40/12)*(1+Expense_Increase)^(EA$3-1)</f>
        <v>0</v>
      </c>
      <c r="EB43" s="124">
        <f>(Executive_Summary!$I40/12)*(1+Expense_Increase)^(EB$3-1)</f>
        <v>0</v>
      </c>
      <c r="EC43" s="124">
        <f>(Executive_Summary!$I40/12)*(1+Expense_Increase)^(EC$3-1)</f>
        <v>0</v>
      </c>
      <c r="ED43" s="124">
        <f>(Executive_Summary!$I40/12)*(1+Expense_Increase)^(ED$3-1)</f>
        <v>0</v>
      </c>
      <c r="EE43" s="124">
        <f>(Executive_Summary!$I40/12)*(1+Expense_Increase)^(EE$3-1)</f>
        <v>0</v>
      </c>
      <c r="EF43" s="124">
        <f>(Executive_Summary!$I40/12)*(1+Expense_Increase)^(EF$3-1)</f>
        <v>0</v>
      </c>
      <c r="EG43" s="124">
        <f>(Executive_Summary!$I40/12)*(1+Expense_Increase)^(EG$3-1)</f>
        <v>0</v>
      </c>
      <c r="EH43" s="124">
        <f>(Executive_Summary!$I40/12)*(1+Expense_Increase)^(EH$3-1)</f>
        <v>0</v>
      </c>
      <c r="EI43" s="124">
        <f>(Executive_Summary!$I40/12)*(1+Expense_Increase)^(EI$3-1)</f>
        <v>0</v>
      </c>
      <c r="EJ43" s="124">
        <f>(Executive_Summary!$I40/12)*(1+Expense_Increase)^(EJ$3-1)</f>
        <v>0</v>
      </c>
      <c r="EK43" s="124">
        <f>(Executive_Summary!$I40/12)*(1+Expense_Increase)^(EK$3-1)</f>
        <v>0</v>
      </c>
      <c r="EL43" s="124">
        <f>(Executive_Summary!$I40/12)*(1+Expense_Increase)^(EL$3-1)</f>
        <v>0</v>
      </c>
      <c r="EM43" s="124">
        <f>(Executive_Summary!$I40/12)*(1+Expense_Increase)^(EM$3-1)</f>
        <v>0</v>
      </c>
      <c r="EN43" s="124">
        <f>(Executive_Summary!$I40/12)*(1+Expense_Increase)^(EN$3-1)</f>
        <v>0</v>
      </c>
      <c r="EO43" s="124">
        <f>(Executive_Summary!$I40/12)*(1+Expense_Increase)^(EO$3-1)</f>
        <v>0</v>
      </c>
      <c r="EP43" s="124">
        <f>(Executive_Summary!$I40/12)*(1+Expense_Increase)^(EP$3-1)</f>
        <v>0</v>
      </c>
      <c r="EQ43" s="27"/>
    </row>
    <row r="44" spans="2:147" ht="15.75" customHeight="1" x14ac:dyDescent="0.2">
      <c r="B44" s="160" t="str">
        <f>Executive_Summary!F41</f>
        <v xml:space="preserve">Repairs &amp; Maintenance: </v>
      </c>
      <c r="Z44" s="3"/>
      <c r="AA44" s="124">
        <f>(Executive_Summary!$I41/12)*(1+Expense_Increase)^(AA$3-1)</f>
        <v>0</v>
      </c>
      <c r="AB44" s="124">
        <f>(Executive_Summary!$I41/12)*(1+Expense_Increase)^(AB$3-1)</f>
        <v>0</v>
      </c>
      <c r="AC44" s="124">
        <f>(Executive_Summary!$I41/12)*(1+Expense_Increase)^(AC$3-1)</f>
        <v>0</v>
      </c>
      <c r="AD44" s="124">
        <f>(Executive_Summary!$I41/12)*(1+Expense_Increase)^(AD$3-1)</f>
        <v>0</v>
      </c>
      <c r="AE44" s="124">
        <f>(Executive_Summary!$I41/12)*(1+Expense_Increase)^(AE$3-1)</f>
        <v>0</v>
      </c>
      <c r="AF44" s="124">
        <f>(Executive_Summary!$I41/12)*(1+Expense_Increase)^(AF$3-1)</f>
        <v>0</v>
      </c>
      <c r="AG44" s="124">
        <f>(Executive_Summary!$I41/12)*(1+Expense_Increase)^(AG$3-1)</f>
        <v>0</v>
      </c>
      <c r="AH44" s="124">
        <f>(Executive_Summary!$I41/12)*(1+Expense_Increase)^(AH$3-1)</f>
        <v>0</v>
      </c>
      <c r="AI44" s="124">
        <f>(Executive_Summary!$I41/12)*(1+Expense_Increase)^(AI$3-1)</f>
        <v>0</v>
      </c>
      <c r="AJ44" s="124">
        <f>(Executive_Summary!$I41/12)*(1+Expense_Increase)^(AJ$3-1)</f>
        <v>0</v>
      </c>
      <c r="AK44" s="124">
        <f>(Executive_Summary!$I41/12)*(1+Expense_Increase)^(AK$3-1)</f>
        <v>0</v>
      </c>
      <c r="AL44" s="124">
        <f>(Executive_Summary!$I41/12)*(1+Expense_Increase)^(AL$3-1)</f>
        <v>0</v>
      </c>
      <c r="AM44" s="124">
        <f>(Executive_Summary!$I41/12)*(1+Expense_Increase)^(AM$3-1)</f>
        <v>0</v>
      </c>
      <c r="AN44" s="124">
        <f>(Executive_Summary!$I41/12)*(1+Expense_Increase)^(AN$3-1)</f>
        <v>0</v>
      </c>
      <c r="AO44" s="124">
        <f>(Executive_Summary!$I41/12)*(1+Expense_Increase)^(AO$3-1)</f>
        <v>0</v>
      </c>
      <c r="AP44" s="124">
        <f>(Executive_Summary!$I41/12)*(1+Expense_Increase)^(AP$3-1)</f>
        <v>0</v>
      </c>
      <c r="AQ44" s="124">
        <f>(Executive_Summary!$I41/12)*(1+Expense_Increase)^(AQ$3-1)</f>
        <v>0</v>
      </c>
      <c r="AR44" s="124">
        <f>(Executive_Summary!$I41/12)*(1+Expense_Increase)^(AR$3-1)</f>
        <v>0</v>
      </c>
      <c r="AS44" s="124">
        <f>(Executive_Summary!$I41/12)*(1+Expense_Increase)^(AS$3-1)</f>
        <v>0</v>
      </c>
      <c r="AT44" s="124">
        <f>(Executive_Summary!$I41/12)*(1+Expense_Increase)^(AT$3-1)</f>
        <v>0</v>
      </c>
      <c r="AU44" s="124">
        <f>(Executive_Summary!$I41/12)*(1+Expense_Increase)^(AU$3-1)</f>
        <v>0</v>
      </c>
      <c r="AV44" s="124">
        <f>(Executive_Summary!$I41/12)*(1+Expense_Increase)^(AV$3-1)</f>
        <v>0</v>
      </c>
      <c r="AW44" s="124">
        <f>(Executive_Summary!$I41/12)*(1+Expense_Increase)^(AW$3-1)</f>
        <v>0</v>
      </c>
      <c r="AX44" s="124">
        <f>(Executive_Summary!$I41/12)*(1+Expense_Increase)^(AX$3-1)</f>
        <v>0</v>
      </c>
      <c r="AY44" s="124">
        <f>(Executive_Summary!$I41/12)*(1+Expense_Increase)^(AY$3-1)</f>
        <v>0</v>
      </c>
      <c r="AZ44" s="124">
        <f>(Executive_Summary!$I41/12)*(1+Expense_Increase)^(AZ$3-1)</f>
        <v>0</v>
      </c>
      <c r="BA44" s="124">
        <f>(Executive_Summary!$I41/12)*(1+Expense_Increase)^(BA$3-1)</f>
        <v>0</v>
      </c>
      <c r="BB44" s="124">
        <f>(Executive_Summary!$I41/12)*(1+Expense_Increase)^(BB$3-1)</f>
        <v>0</v>
      </c>
      <c r="BC44" s="124">
        <f>(Executive_Summary!$I41/12)*(1+Expense_Increase)^(BC$3-1)</f>
        <v>0</v>
      </c>
      <c r="BD44" s="124">
        <f>(Executive_Summary!$I41/12)*(1+Expense_Increase)^(BD$3-1)</f>
        <v>0</v>
      </c>
      <c r="BE44" s="124">
        <f>(Executive_Summary!$I41/12)*(1+Expense_Increase)^(BE$3-1)</f>
        <v>0</v>
      </c>
      <c r="BF44" s="124">
        <f>(Executive_Summary!$I41/12)*(1+Expense_Increase)^(BF$3-1)</f>
        <v>0</v>
      </c>
      <c r="BG44" s="124">
        <f>(Executive_Summary!$I41/12)*(1+Expense_Increase)^(BG$3-1)</f>
        <v>0</v>
      </c>
      <c r="BH44" s="124">
        <f>(Executive_Summary!$I41/12)*(1+Expense_Increase)^(BH$3-1)</f>
        <v>0</v>
      </c>
      <c r="BI44" s="124">
        <f>(Executive_Summary!$I41/12)*(1+Expense_Increase)^(BI$3-1)</f>
        <v>0</v>
      </c>
      <c r="BJ44" s="124">
        <f>(Executive_Summary!$I41/12)*(1+Expense_Increase)^(BJ$3-1)</f>
        <v>0</v>
      </c>
      <c r="BK44" s="124">
        <f>(Executive_Summary!$I41/12)*(1+Expense_Increase)^(BK$3-1)</f>
        <v>0</v>
      </c>
      <c r="BL44" s="124">
        <f>(Executive_Summary!$I41/12)*(1+Expense_Increase)^(BL$3-1)</f>
        <v>0</v>
      </c>
      <c r="BM44" s="124">
        <f>(Executive_Summary!$I41/12)*(1+Expense_Increase)^(BM$3-1)</f>
        <v>0</v>
      </c>
      <c r="BN44" s="124">
        <f>(Executive_Summary!$I41/12)*(1+Expense_Increase)^(BN$3-1)</f>
        <v>0</v>
      </c>
      <c r="BO44" s="124">
        <f>(Executive_Summary!$I41/12)*(1+Expense_Increase)^(BO$3-1)</f>
        <v>0</v>
      </c>
      <c r="BP44" s="124">
        <f>(Executive_Summary!$I41/12)*(1+Expense_Increase)^(BP$3-1)</f>
        <v>0</v>
      </c>
      <c r="BQ44" s="124">
        <f>(Executive_Summary!$I41/12)*(1+Expense_Increase)^(BQ$3-1)</f>
        <v>0</v>
      </c>
      <c r="BR44" s="124">
        <f>(Executive_Summary!$I41/12)*(1+Expense_Increase)^(BR$3-1)</f>
        <v>0</v>
      </c>
      <c r="BS44" s="124">
        <f>(Executive_Summary!$I41/12)*(1+Expense_Increase)^(BS$3-1)</f>
        <v>0</v>
      </c>
      <c r="BT44" s="124">
        <f>(Executive_Summary!$I41/12)*(1+Expense_Increase)^(BT$3-1)</f>
        <v>0</v>
      </c>
      <c r="BU44" s="124">
        <f>(Executive_Summary!$I41/12)*(1+Expense_Increase)^(BU$3-1)</f>
        <v>0</v>
      </c>
      <c r="BV44" s="124">
        <f>(Executive_Summary!$I41/12)*(1+Expense_Increase)^(BV$3-1)</f>
        <v>0</v>
      </c>
      <c r="BW44" s="124">
        <f>(Executive_Summary!$I41/12)*(1+Expense_Increase)^(BW$3-1)</f>
        <v>0</v>
      </c>
      <c r="BX44" s="124">
        <f>(Executive_Summary!$I41/12)*(1+Expense_Increase)^(BX$3-1)</f>
        <v>0</v>
      </c>
      <c r="BY44" s="124">
        <f>(Executive_Summary!$I41/12)*(1+Expense_Increase)^(BY$3-1)</f>
        <v>0</v>
      </c>
      <c r="BZ44" s="124">
        <f>(Executive_Summary!$I41/12)*(1+Expense_Increase)^(BZ$3-1)</f>
        <v>0</v>
      </c>
      <c r="CA44" s="124">
        <f>(Executive_Summary!$I41/12)*(1+Expense_Increase)^(CA$3-1)</f>
        <v>0</v>
      </c>
      <c r="CB44" s="124">
        <f>(Executive_Summary!$I41/12)*(1+Expense_Increase)^(CB$3-1)</f>
        <v>0</v>
      </c>
      <c r="CC44" s="124">
        <f>(Executive_Summary!$I41/12)*(1+Expense_Increase)^(CC$3-1)</f>
        <v>0</v>
      </c>
      <c r="CD44" s="124">
        <f>(Executive_Summary!$I41/12)*(1+Expense_Increase)^(CD$3-1)</f>
        <v>0</v>
      </c>
      <c r="CE44" s="124">
        <f>(Executive_Summary!$I41/12)*(1+Expense_Increase)^(CE$3-1)</f>
        <v>0</v>
      </c>
      <c r="CF44" s="124">
        <f>(Executive_Summary!$I41/12)*(1+Expense_Increase)^(CF$3-1)</f>
        <v>0</v>
      </c>
      <c r="CG44" s="124">
        <f>(Executive_Summary!$I41/12)*(1+Expense_Increase)^(CG$3-1)</f>
        <v>0</v>
      </c>
      <c r="CH44" s="124">
        <f>(Executive_Summary!$I41/12)*(1+Expense_Increase)^(CH$3-1)</f>
        <v>0</v>
      </c>
      <c r="CI44" s="124">
        <f>(Executive_Summary!$I41/12)*(1+Expense_Increase)^(CI$3-1)</f>
        <v>0</v>
      </c>
      <c r="CJ44" s="124">
        <f>(Executive_Summary!$I41/12)*(1+Expense_Increase)^(CJ$3-1)</f>
        <v>0</v>
      </c>
      <c r="CK44" s="124">
        <f>(Executive_Summary!$I41/12)*(1+Expense_Increase)^(CK$3-1)</f>
        <v>0</v>
      </c>
      <c r="CL44" s="124">
        <f>(Executive_Summary!$I41/12)*(1+Expense_Increase)^(CL$3-1)</f>
        <v>0</v>
      </c>
      <c r="CM44" s="124">
        <f>(Executive_Summary!$I41/12)*(1+Expense_Increase)^(CM$3-1)</f>
        <v>0</v>
      </c>
      <c r="CN44" s="124">
        <f>(Executive_Summary!$I41/12)*(1+Expense_Increase)^(CN$3-1)</f>
        <v>0</v>
      </c>
      <c r="CO44" s="124">
        <f>(Executive_Summary!$I41/12)*(1+Expense_Increase)^(CO$3-1)</f>
        <v>0</v>
      </c>
      <c r="CP44" s="124">
        <f>(Executive_Summary!$I41/12)*(1+Expense_Increase)^(CP$3-1)</f>
        <v>0</v>
      </c>
      <c r="CQ44" s="124">
        <f>(Executive_Summary!$I41/12)*(1+Expense_Increase)^(CQ$3-1)</f>
        <v>0</v>
      </c>
      <c r="CR44" s="124">
        <f>(Executive_Summary!$I41/12)*(1+Expense_Increase)^(CR$3-1)</f>
        <v>0</v>
      </c>
      <c r="CS44" s="124">
        <f>(Executive_Summary!$I41/12)*(1+Expense_Increase)^(CS$3-1)</f>
        <v>0</v>
      </c>
      <c r="CT44" s="124">
        <f>(Executive_Summary!$I41/12)*(1+Expense_Increase)^(CT$3-1)</f>
        <v>0</v>
      </c>
      <c r="CU44" s="124">
        <f>(Executive_Summary!$I41/12)*(1+Expense_Increase)^(CU$3-1)</f>
        <v>0</v>
      </c>
      <c r="CV44" s="124">
        <f>(Executive_Summary!$I41/12)*(1+Expense_Increase)^(CV$3-1)</f>
        <v>0</v>
      </c>
      <c r="CW44" s="124">
        <f>(Executive_Summary!$I41/12)*(1+Expense_Increase)^(CW$3-1)</f>
        <v>0</v>
      </c>
      <c r="CX44" s="124">
        <f>(Executive_Summary!$I41/12)*(1+Expense_Increase)^(CX$3-1)</f>
        <v>0</v>
      </c>
      <c r="CY44" s="124">
        <f>(Executive_Summary!$I41/12)*(1+Expense_Increase)^(CY$3-1)</f>
        <v>0</v>
      </c>
      <c r="CZ44" s="124">
        <f>(Executive_Summary!$I41/12)*(1+Expense_Increase)^(CZ$3-1)</f>
        <v>0</v>
      </c>
      <c r="DA44" s="124">
        <f>(Executive_Summary!$I41/12)*(1+Expense_Increase)^(DA$3-1)</f>
        <v>0</v>
      </c>
      <c r="DB44" s="124">
        <f>(Executive_Summary!$I41/12)*(1+Expense_Increase)^(DB$3-1)</f>
        <v>0</v>
      </c>
      <c r="DC44" s="124">
        <f>(Executive_Summary!$I41/12)*(1+Expense_Increase)^(DC$3-1)</f>
        <v>0</v>
      </c>
      <c r="DD44" s="124">
        <f>(Executive_Summary!$I41/12)*(1+Expense_Increase)^(DD$3-1)</f>
        <v>0</v>
      </c>
      <c r="DE44" s="124">
        <f>(Executive_Summary!$I41/12)*(1+Expense_Increase)^(DE$3-1)</f>
        <v>0</v>
      </c>
      <c r="DF44" s="124">
        <f>(Executive_Summary!$I41/12)*(1+Expense_Increase)^(DF$3-1)</f>
        <v>0</v>
      </c>
      <c r="DG44" s="124">
        <f>(Executive_Summary!$I41/12)*(1+Expense_Increase)^(DG$3-1)</f>
        <v>0</v>
      </c>
      <c r="DH44" s="124">
        <f>(Executive_Summary!$I41/12)*(1+Expense_Increase)^(DH$3-1)</f>
        <v>0</v>
      </c>
      <c r="DI44" s="124">
        <f>(Executive_Summary!$I41/12)*(1+Expense_Increase)^(DI$3-1)</f>
        <v>0</v>
      </c>
      <c r="DJ44" s="124">
        <f>(Executive_Summary!$I41/12)*(1+Expense_Increase)^(DJ$3-1)</f>
        <v>0</v>
      </c>
      <c r="DK44" s="124">
        <f>(Executive_Summary!$I41/12)*(1+Expense_Increase)^(DK$3-1)</f>
        <v>0</v>
      </c>
      <c r="DL44" s="124">
        <f>(Executive_Summary!$I41/12)*(1+Expense_Increase)^(DL$3-1)</f>
        <v>0</v>
      </c>
      <c r="DM44" s="124">
        <f>(Executive_Summary!$I41/12)*(1+Expense_Increase)^(DM$3-1)</f>
        <v>0</v>
      </c>
      <c r="DN44" s="124">
        <f>(Executive_Summary!$I41/12)*(1+Expense_Increase)^(DN$3-1)</f>
        <v>0</v>
      </c>
      <c r="DO44" s="124">
        <f>(Executive_Summary!$I41/12)*(1+Expense_Increase)^(DO$3-1)</f>
        <v>0</v>
      </c>
      <c r="DP44" s="124">
        <f>(Executive_Summary!$I41/12)*(1+Expense_Increase)^(DP$3-1)</f>
        <v>0</v>
      </c>
      <c r="DQ44" s="124">
        <f>(Executive_Summary!$I41/12)*(1+Expense_Increase)^(DQ$3-1)</f>
        <v>0</v>
      </c>
      <c r="DR44" s="124">
        <f>(Executive_Summary!$I41/12)*(1+Expense_Increase)^(DR$3-1)</f>
        <v>0</v>
      </c>
      <c r="DS44" s="124">
        <f>(Executive_Summary!$I41/12)*(1+Expense_Increase)^(DS$3-1)</f>
        <v>0</v>
      </c>
      <c r="DT44" s="124">
        <f>(Executive_Summary!$I41/12)*(1+Expense_Increase)^(DT$3-1)</f>
        <v>0</v>
      </c>
      <c r="DU44" s="124">
        <f>(Executive_Summary!$I41/12)*(1+Expense_Increase)^(DU$3-1)</f>
        <v>0</v>
      </c>
      <c r="DV44" s="124">
        <f>(Executive_Summary!$I41/12)*(1+Expense_Increase)^(DV$3-1)</f>
        <v>0</v>
      </c>
      <c r="DW44" s="124">
        <f>(Executive_Summary!$I41/12)*(1+Expense_Increase)^(DW$3-1)</f>
        <v>0</v>
      </c>
      <c r="DX44" s="124">
        <f>(Executive_Summary!$I41/12)*(1+Expense_Increase)^(DX$3-1)</f>
        <v>0</v>
      </c>
      <c r="DY44" s="124">
        <f>(Executive_Summary!$I41/12)*(1+Expense_Increase)^(DY$3-1)</f>
        <v>0</v>
      </c>
      <c r="DZ44" s="124">
        <f>(Executive_Summary!$I41/12)*(1+Expense_Increase)^(DZ$3-1)</f>
        <v>0</v>
      </c>
      <c r="EA44" s="124">
        <f>(Executive_Summary!$I41/12)*(1+Expense_Increase)^(EA$3-1)</f>
        <v>0</v>
      </c>
      <c r="EB44" s="124">
        <f>(Executive_Summary!$I41/12)*(1+Expense_Increase)^(EB$3-1)</f>
        <v>0</v>
      </c>
      <c r="EC44" s="124">
        <f>(Executive_Summary!$I41/12)*(1+Expense_Increase)^(EC$3-1)</f>
        <v>0</v>
      </c>
      <c r="ED44" s="124">
        <f>(Executive_Summary!$I41/12)*(1+Expense_Increase)^(ED$3-1)</f>
        <v>0</v>
      </c>
      <c r="EE44" s="124">
        <f>(Executive_Summary!$I41/12)*(1+Expense_Increase)^(EE$3-1)</f>
        <v>0</v>
      </c>
      <c r="EF44" s="124">
        <f>(Executive_Summary!$I41/12)*(1+Expense_Increase)^(EF$3-1)</f>
        <v>0</v>
      </c>
      <c r="EG44" s="124">
        <f>(Executive_Summary!$I41/12)*(1+Expense_Increase)^(EG$3-1)</f>
        <v>0</v>
      </c>
      <c r="EH44" s="124">
        <f>(Executive_Summary!$I41/12)*(1+Expense_Increase)^(EH$3-1)</f>
        <v>0</v>
      </c>
      <c r="EI44" s="124">
        <f>(Executive_Summary!$I41/12)*(1+Expense_Increase)^(EI$3-1)</f>
        <v>0</v>
      </c>
      <c r="EJ44" s="124">
        <f>(Executive_Summary!$I41/12)*(1+Expense_Increase)^(EJ$3-1)</f>
        <v>0</v>
      </c>
      <c r="EK44" s="124">
        <f>(Executive_Summary!$I41/12)*(1+Expense_Increase)^(EK$3-1)</f>
        <v>0</v>
      </c>
      <c r="EL44" s="124">
        <f>(Executive_Summary!$I41/12)*(1+Expense_Increase)^(EL$3-1)</f>
        <v>0</v>
      </c>
      <c r="EM44" s="124">
        <f>(Executive_Summary!$I41/12)*(1+Expense_Increase)^(EM$3-1)</f>
        <v>0</v>
      </c>
      <c r="EN44" s="124">
        <f>(Executive_Summary!$I41/12)*(1+Expense_Increase)^(EN$3-1)</f>
        <v>0</v>
      </c>
      <c r="EO44" s="124">
        <f>(Executive_Summary!$I41/12)*(1+Expense_Increase)^(EO$3-1)</f>
        <v>0</v>
      </c>
      <c r="EP44" s="124">
        <f>(Executive_Summary!$I41/12)*(1+Expense_Increase)^(EP$3-1)</f>
        <v>0</v>
      </c>
      <c r="EQ44" s="27"/>
    </row>
    <row r="45" spans="2:147" ht="15.75" customHeight="1" x14ac:dyDescent="0.2">
      <c r="B45" s="161" t="str">
        <f>Executive_Summary!F42</f>
        <v>Supplies</v>
      </c>
      <c r="Z45" s="3"/>
      <c r="AA45" s="124">
        <f>(Executive_Summary!$I42/12)*(1+Expense_Increase)^(AA$3-1)</f>
        <v>1500</v>
      </c>
      <c r="AB45" s="124">
        <f>(Executive_Summary!$I42/12)*(1+Expense_Increase)^(AB$3-1)</f>
        <v>1500</v>
      </c>
      <c r="AC45" s="124">
        <f>(Executive_Summary!$I42/12)*(1+Expense_Increase)^(AC$3-1)</f>
        <v>1500</v>
      </c>
      <c r="AD45" s="124">
        <f>(Executive_Summary!$I42/12)*(1+Expense_Increase)^(AD$3-1)</f>
        <v>1500</v>
      </c>
      <c r="AE45" s="124">
        <f>(Executive_Summary!$I42/12)*(1+Expense_Increase)^(AE$3-1)</f>
        <v>1500</v>
      </c>
      <c r="AF45" s="124">
        <f>(Executive_Summary!$I42/12)*(1+Expense_Increase)^(AF$3-1)</f>
        <v>1500</v>
      </c>
      <c r="AG45" s="124">
        <f>(Executive_Summary!$I42/12)*(1+Expense_Increase)^(AG$3-1)</f>
        <v>1500</v>
      </c>
      <c r="AH45" s="124">
        <f>(Executive_Summary!$I42/12)*(1+Expense_Increase)^(AH$3-1)</f>
        <v>1500</v>
      </c>
      <c r="AI45" s="124">
        <f>(Executive_Summary!$I42/12)*(1+Expense_Increase)^(AI$3-1)</f>
        <v>1500</v>
      </c>
      <c r="AJ45" s="124">
        <f>(Executive_Summary!$I42/12)*(1+Expense_Increase)^(AJ$3-1)</f>
        <v>1500</v>
      </c>
      <c r="AK45" s="124">
        <f>(Executive_Summary!$I42/12)*(1+Expense_Increase)^(AK$3-1)</f>
        <v>1500</v>
      </c>
      <c r="AL45" s="124">
        <f>(Executive_Summary!$I42/12)*(1+Expense_Increase)^(AL$3-1)</f>
        <v>1500</v>
      </c>
      <c r="AM45" s="124">
        <f>(Executive_Summary!$I42/12)*(1+Expense_Increase)^(AM$3-1)</f>
        <v>1533</v>
      </c>
      <c r="AN45" s="124">
        <f>(Executive_Summary!$I42/12)*(1+Expense_Increase)^(AN$3-1)</f>
        <v>1533</v>
      </c>
      <c r="AO45" s="124">
        <f>(Executive_Summary!$I42/12)*(1+Expense_Increase)^(AO$3-1)</f>
        <v>1533</v>
      </c>
      <c r="AP45" s="124">
        <f>(Executive_Summary!$I42/12)*(1+Expense_Increase)^(AP$3-1)</f>
        <v>1533</v>
      </c>
      <c r="AQ45" s="124">
        <f>(Executive_Summary!$I42/12)*(1+Expense_Increase)^(AQ$3-1)</f>
        <v>1533</v>
      </c>
      <c r="AR45" s="124">
        <f>(Executive_Summary!$I42/12)*(1+Expense_Increase)^(AR$3-1)</f>
        <v>1533</v>
      </c>
      <c r="AS45" s="124">
        <f>(Executive_Summary!$I42/12)*(1+Expense_Increase)^(AS$3-1)</f>
        <v>1533</v>
      </c>
      <c r="AT45" s="124">
        <f>(Executive_Summary!$I42/12)*(1+Expense_Increase)^(AT$3-1)</f>
        <v>1533</v>
      </c>
      <c r="AU45" s="124">
        <f>(Executive_Summary!$I42/12)*(1+Expense_Increase)^(AU$3-1)</f>
        <v>1533</v>
      </c>
      <c r="AV45" s="124">
        <f>(Executive_Summary!$I42/12)*(1+Expense_Increase)^(AV$3-1)</f>
        <v>1533</v>
      </c>
      <c r="AW45" s="124">
        <f>(Executive_Summary!$I42/12)*(1+Expense_Increase)^(AW$3-1)</f>
        <v>1533</v>
      </c>
      <c r="AX45" s="124">
        <f>(Executive_Summary!$I42/12)*(1+Expense_Increase)^(AX$3-1)</f>
        <v>1533</v>
      </c>
      <c r="AY45" s="124">
        <f>(Executive_Summary!$I42/12)*(1+Expense_Increase)^(AY$3-1)</f>
        <v>1566.7259999999999</v>
      </c>
      <c r="AZ45" s="124">
        <f>(Executive_Summary!$I42/12)*(1+Expense_Increase)^(AZ$3-1)</f>
        <v>1566.7259999999999</v>
      </c>
      <c r="BA45" s="124">
        <f>(Executive_Summary!$I42/12)*(1+Expense_Increase)^(BA$3-1)</f>
        <v>1566.7259999999999</v>
      </c>
      <c r="BB45" s="124">
        <f>(Executive_Summary!$I42/12)*(1+Expense_Increase)^(BB$3-1)</f>
        <v>1566.7259999999999</v>
      </c>
      <c r="BC45" s="124">
        <f>(Executive_Summary!$I42/12)*(1+Expense_Increase)^(BC$3-1)</f>
        <v>1566.7259999999999</v>
      </c>
      <c r="BD45" s="124">
        <f>(Executive_Summary!$I42/12)*(1+Expense_Increase)^(BD$3-1)</f>
        <v>1566.7259999999999</v>
      </c>
      <c r="BE45" s="124">
        <f>(Executive_Summary!$I42/12)*(1+Expense_Increase)^(BE$3-1)</f>
        <v>1566.7259999999999</v>
      </c>
      <c r="BF45" s="124">
        <f>(Executive_Summary!$I42/12)*(1+Expense_Increase)^(BF$3-1)</f>
        <v>1566.7259999999999</v>
      </c>
      <c r="BG45" s="124">
        <f>(Executive_Summary!$I42/12)*(1+Expense_Increase)^(BG$3-1)</f>
        <v>1566.7259999999999</v>
      </c>
      <c r="BH45" s="124">
        <f>(Executive_Summary!$I42/12)*(1+Expense_Increase)^(BH$3-1)</f>
        <v>1566.7259999999999</v>
      </c>
      <c r="BI45" s="124">
        <f>(Executive_Summary!$I42/12)*(1+Expense_Increase)^(BI$3-1)</f>
        <v>1566.7259999999999</v>
      </c>
      <c r="BJ45" s="124">
        <f>(Executive_Summary!$I42/12)*(1+Expense_Increase)^(BJ$3-1)</f>
        <v>1566.7259999999999</v>
      </c>
      <c r="BK45" s="124">
        <f>(Executive_Summary!$I42/12)*(1+Expense_Increase)^(BK$3-1)</f>
        <v>1601.193972</v>
      </c>
      <c r="BL45" s="124">
        <f>(Executive_Summary!$I42/12)*(1+Expense_Increase)^(BL$3-1)</f>
        <v>1601.193972</v>
      </c>
      <c r="BM45" s="124">
        <f>(Executive_Summary!$I42/12)*(1+Expense_Increase)^(BM$3-1)</f>
        <v>1601.193972</v>
      </c>
      <c r="BN45" s="124">
        <f>(Executive_Summary!$I42/12)*(1+Expense_Increase)^(BN$3-1)</f>
        <v>1601.193972</v>
      </c>
      <c r="BO45" s="124">
        <f>(Executive_Summary!$I42/12)*(1+Expense_Increase)^(BO$3-1)</f>
        <v>1601.193972</v>
      </c>
      <c r="BP45" s="124">
        <f>(Executive_Summary!$I42/12)*(1+Expense_Increase)^(BP$3-1)</f>
        <v>1601.193972</v>
      </c>
      <c r="BQ45" s="124">
        <f>(Executive_Summary!$I42/12)*(1+Expense_Increase)^(BQ$3-1)</f>
        <v>1601.193972</v>
      </c>
      <c r="BR45" s="124">
        <f>(Executive_Summary!$I42/12)*(1+Expense_Increase)^(BR$3-1)</f>
        <v>1601.193972</v>
      </c>
      <c r="BS45" s="124">
        <f>(Executive_Summary!$I42/12)*(1+Expense_Increase)^(BS$3-1)</f>
        <v>1601.193972</v>
      </c>
      <c r="BT45" s="124">
        <f>(Executive_Summary!$I42/12)*(1+Expense_Increase)^(BT$3-1)</f>
        <v>1601.193972</v>
      </c>
      <c r="BU45" s="124">
        <f>(Executive_Summary!$I42/12)*(1+Expense_Increase)^(BU$3-1)</f>
        <v>1601.193972</v>
      </c>
      <c r="BV45" s="124">
        <f>(Executive_Summary!$I42/12)*(1+Expense_Increase)^(BV$3-1)</f>
        <v>1601.193972</v>
      </c>
      <c r="BW45" s="124">
        <f>(Executive_Summary!$I42/12)*(1+Expense_Increase)^(BW$3-1)</f>
        <v>1636.4202393840001</v>
      </c>
      <c r="BX45" s="124">
        <f>(Executive_Summary!$I42/12)*(1+Expense_Increase)^(BX$3-1)</f>
        <v>1636.4202393840001</v>
      </c>
      <c r="BY45" s="124">
        <f>(Executive_Summary!$I42/12)*(1+Expense_Increase)^(BY$3-1)</f>
        <v>1636.4202393840001</v>
      </c>
      <c r="BZ45" s="124">
        <f>(Executive_Summary!$I42/12)*(1+Expense_Increase)^(BZ$3-1)</f>
        <v>1636.4202393840001</v>
      </c>
      <c r="CA45" s="124">
        <f>(Executive_Summary!$I42/12)*(1+Expense_Increase)^(CA$3-1)</f>
        <v>1636.4202393840001</v>
      </c>
      <c r="CB45" s="124">
        <f>(Executive_Summary!$I42/12)*(1+Expense_Increase)^(CB$3-1)</f>
        <v>1636.4202393840001</v>
      </c>
      <c r="CC45" s="124">
        <f>(Executive_Summary!$I42/12)*(1+Expense_Increase)^(CC$3-1)</f>
        <v>1636.4202393840001</v>
      </c>
      <c r="CD45" s="124">
        <f>(Executive_Summary!$I42/12)*(1+Expense_Increase)^(CD$3-1)</f>
        <v>1636.4202393840001</v>
      </c>
      <c r="CE45" s="124">
        <f>(Executive_Summary!$I42/12)*(1+Expense_Increase)^(CE$3-1)</f>
        <v>1636.4202393840001</v>
      </c>
      <c r="CF45" s="124">
        <f>(Executive_Summary!$I42/12)*(1+Expense_Increase)^(CF$3-1)</f>
        <v>1636.4202393840001</v>
      </c>
      <c r="CG45" s="124">
        <f>(Executive_Summary!$I42/12)*(1+Expense_Increase)^(CG$3-1)</f>
        <v>1636.4202393840001</v>
      </c>
      <c r="CH45" s="124">
        <f>(Executive_Summary!$I42/12)*(1+Expense_Increase)^(CH$3-1)</f>
        <v>1636.4202393840001</v>
      </c>
      <c r="CI45" s="124">
        <f>(Executive_Summary!$I42/12)*(1+Expense_Increase)^(CI$3-1)</f>
        <v>1672.4214846504481</v>
      </c>
      <c r="CJ45" s="124">
        <f>(Executive_Summary!$I42/12)*(1+Expense_Increase)^(CJ$3-1)</f>
        <v>1672.4214846504481</v>
      </c>
      <c r="CK45" s="124">
        <f>(Executive_Summary!$I42/12)*(1+Expense_Increase)^(CK$3-1)</f>
        <v>1672.4214846504481</v>
      </c>
      <c r="CL45" s="124">
        <f>(Executive_Summary!$I42/12)*(1+Expense_Increase)^(CL$3-1)</f>
        <v>1672.4214846504481</v>
      </c>
      <c r="CM45" s="124">
        <f>(Executive_Summary!$I42/12)*(1+Expense_Increase)^(CM$3-1)</f>
        <v>1672.4214846504481</v>
      </c>
      <c r="CN45" s="124">
        <f>(Executive_Summary!$I42/12)*(1+Expense_Increase)^(CN$3-1)</f>
        <v>1672.4214846504481</v>
      </c>
      <c r="CO45" s="124">
        <f>(Executive_Summary!$I42/12)*(1+Expense_Increase)^(CO$3-1)</f>
        <v>1672.4214846504481</v>
      </c>
      <c r="CP45" s="124">
        <f>(Executive_Summary!$I42/12)*(1+Expense_Increase)^(CP$3-1)</f>
        <v>1672.4214846504481</v>
      </c>
      <c r="CQ45" s="124">
        <f>(Executive_Summary!$I42/12)*(1+Expense_Increase)^(CQ$3-1)</f>
        <v>1672.4214846504481</v>
      </c>
      <c r="CR45" s="124">
        <f>(Executive_Summary!$I42/12)*(1+Expense_Increase)^(CR$3-1)</f>
        <v>1672.4214846504481</v>
      </c>
      <c r="CS45" s="124">
        <f>(Executive_Summary!$I42/12)*(1+Expense_Increase)^(CS$3-1)</f>
        <v>1672.4214846504481</v>
      </c>
      <c r="CT45" s="124">
        <f>(Executive_Summary!$I42/12)*(1+Expense_Increase)^(CT$3-1)</f>
        <v>1672.4214846504481</v>
      </c>
      <c r="CU45" s="124">
        <f>(Executive_Summary!$I42/12)*(1+Expense_Increase)^(CU$3-1)</f>
        <v>1709.2147573127577</v>
      </c>
      <c r="CV45" s="124">
        <f>(Executive_Summary!$I42/12)*(1+Expense_Increase)^(CV$3-1)</f>
        <v>1709.2147573127577</v>
      </c>
      <c r="CW45" s="124">
        <f>(Executive_Summary!$I42/12)*(1+Expense_Increase)^(CW$3-1)</f>
        <v>1709.2147573127577</v>
      </c>
      <c r="CX45" s="124">
        <f>(Executive_Summary!$I42/12)*(1+Expense_Increase)^(CX$3-1)</f>
        <v>1709.2147573127577</v>
      </c>
      <c r="CY45" s="124">
        <f>(Executive_Summary!$I42/12)*(1+Expense_Increase)^(CY$3-1)</f>
        <v>1709.2147573127577</v>
      </c>
      <c r="CZ45" s="124">
        <f>(Executive_Summary!$I42/12)*(1+Expense_Increase)^(CZ$3-1)</f>
        <v>1709.2147573127577</v>
      </c>
      <c r="DA45" s="124">
        <f>(Executive_Summary!$I42/12)*(1+Expense_Increase)^(DA$3-1)</f>
        <v>1709.2147573127577</v>
      </c>
      <c r="DB45" s="124">
        <f>(Executive_Summary!$I42/12)*(1+Expense_Increase)^(DB$3-1)</f>
        <v>1709.2147573127577</v>
      </c>
      <c r="DC45" s="124">
        <f>(Executive_Summary!$I42/12)*(1+Expense_Increase)^(DC$3-1)</f>
        <v>1709.2147573127577</v>
      </c>
      <c r="DD45" s="124">
        <f>(Executive_Summary!$I42/12)*(1+Expense_Increase)^(DD$3-1)</f>
        <v>1709.2147573127577</v>
      </c>
      <c r="DE45" s="124">
        <f>(Executive_Summary!$I42/12)*(1+Expense_Increase)^(DE$3-1)</f>
        <v>1709.2147573127577</v>
      </c>
      <c r="DF45" s="124">
        <f>(Executive_Summary!$I42/12)*(1+Expense_Increase)^(DF$3-1)</f>
        <v>1709.2147573127577</v>
      </c>
      <c r="DG45" s="124">
        <f>(Executive_Summary!$I42/12)*(1+Expense_Increase)^(DG$3-1)</f>
        <v>1746.8174819736385</v>
      </c>
      <c r="DH45" s="124">
        <f>(Executive_Summary!$I42/12)*(1+Expense_Increase)^(DH$3-1)</f>
        <v>1746.8174819736385</v>
      </c>
      <c r="DI45" s="124">
        <f>(Executive_Summary!$I42/12)*(1+Expense_Increase)^(DI$3-1)</f>
        <v>1746.8174819736385</v>
      </c>
      <c r="DJ45" s="124">
        <f>(Executive_Summary!$I42/12)*(1+Expense_Increase)^(DJ$3-1)</f>
        <v>1746.8174819736385</v>
      </c>
      <c r="DK45" s="124">
        <f>(Executive_Summary!$I42/12)*(1+Expense_Increase)^(DK$3-1)</f>
        <v>1746.8174819736385</v>
      </c>
      <c r="DL45" s="124">
        <f>(Executive_Summary!$I42/12)*(1+Expense_Increase)^(DL$3-1)</f>
        <v>1746.8174819736385</v>
      </c>
      <c r="DM45" s="124">
        <f>(Executive_Summary!$I42/12)*(1+Expense_Increase)^(DM$3-1)</f>
        <v>1746.8174819736385</v>
      </c>
      <c r="DN45" s="124">
        <f>(Executive_Summary!$I42/12)*(1+Expense_Increase)^(DN$3-1)</f>
        <v>1746.8174819736385</v>
      </c>
      <c r="DO45" s="124">
        <f>(Executive_Summary!$I42/12)*(1+Expense_Increase)^(DO$3-1)</f>
        <v>1746.8174819736385</v>
      </c>
      <c r="DP45" s="124">
        <f>(Executive_Summary!$I42/12)*(1+Expense_Increase)^(DP$3-1)</f>
        <v>1746.8174819736385</v>
      </c>
      <c r="DQ45" s="124">
        <f>(Executive_Summary!$I42/12)*(1+Expense_Increase)^(DQ$3-1)</f>
        <v>1746.8174819736385</v>
      </c>
      <c r="DR45" s="124">
        <f>(Executive_Summary!$I42/12)*(1+Expense_Increase)^(DR$3-1)</f>
        <v>1746.8174819736385</v>
      </c>
      <c r="DS45" s="124">
        <f>(Executive_Summary!$I42/12)*(1+Expense_Increase)^(DS$3-1)</f>
        <v>1785.2474665770587</v>
      </c>
      <c r="DT45" s="124">
        <f>(Executive_Summary!$I42/12)*(1+Expense_Increase)^(DT$3-1)</f>
        <v>1785.2474665770587</v>
      </c>
      <c r="DU45" s="124">
        <f>(Executive_Summary!$I42/12)*(1+Expense_Increase)^(DU$3-1)</f>
        <v>1785.2474665770587</v>
      </c>
      <c r="DV45" s="124">
        <f>(Executive_Summary!$I42/12)*(1+Expense_Increase)^(DV$3-1)</f>
        <v>1785.2474665770587</v>
      </c>
      <c r="DW45" s="124">
        <f>(Executive_Summary!$I42/12)*(1+Expense_Increase)^(DW$3-1)</f>
        <v>1785.2474665770587</v>
      </c>
      <c r="DX45" s="124">
        <f>(Executive_Summary!$I42/12)*(1+Expense_Increase)^(DX$3-1)</f>
        <v>1785.2474665770587</v>
      </c>
      <c r="DY45" s="124">
        <f>(Executive_Summary!$I42/12)*(1+Expense_Increase)^(DY$3-1)</f>
        <v>1785.2474665770587</v>
      </c>
      <c r="DZ45" s="124">
        <f>(Executive_Summary!$I42/12)*(1+Expense_Increase)^(DZ$3-1)</f>
        <v>1785.2474665770587</v>
      </c>
      <c r="EA45" s="124">
        <f>(Executive_Summary!$I42/12)*(1+Expense_Increase)^(EA$3-1)</f>
        <v>1785.2474665770587</v>
      </c>
      <c r="EB45" s="124">
        <f>(Executive_Summary!$I42/12)*(1+Expense_Increase)^(EB$3-1)</f>
        <v>1785.2474665770587</v>
      </c>
      <c r="EC45" s="124">
        <f>(Executive_Summary!$I42/12)*(1+Expense_Increase)^(EC$3-1)</f>
        <v>1785.2474665770587</v>
      </c>
      <c r="ED45" s="124">
        <f>(Executive_Summary!$I42/12)*(1+Expense_Increase)^(ED$3-1)</f>
        <v>1785.2474665770587</v>
      </c>
      <c r="EE45" s="124">
        <f>(Executive_Summary!$I42/12)*(1+Expense_Increase)^(EE$3-1)</f>
        <v>1824.5229108417541</v>
      </c>
      <c r="EF45" s="124">
        <f>(Executive_Summary!$I42/12)*(1+Expense_Increase)^(EF$3-1)</f>
        <v>1824.5229108417541</v>
      </c>
      <c r="EG45" s="124">
        <f>(Executive_Summary!$I42/12)*(1+Expense_Increase)^(EG$3-1)</f>
        <v>1824.5229108417541</v>
      </c>
      <c r="EH45" s="124">
        <f>(Executive_Summary!$I42/12)*(1+Expense_Increase)^(EH$3-1)</f>
        <v>1824.5229108417541</v>
      </c>
      <c r="EI45" s="124">
        <f>(Executive_Summary!$I42/12)*(1+Expense_Increase)^(EI$3-1)</f>
        <v>1824.5229108417541</v>
      </c>
      <c r="EJ45" s="124">
        <f>(Executive_Summary!$I42/12)*(1+Expense_Increase)^(EJ$3-1)</f>
        <v>1824.5229108417541</v>
      </c>
      <c r="EK45" s="124">
        <f>(Executive_Summary!$I42/12)*(1+Expense_Increase)^(EK$3-1)</f>
        <v>1824.5229108417541</v>
      </c>
      <c r="EL45" s="124">
        <f>(Executive_Summary!$I42/12)*(1+Expense_Increase)^(EL$3-1)</f>
        <v>1824.5229108417541</v>
      </c>
      <c r="EM45" s="124">
        <f>(Executive_Summary!$I42/12)*(1+Expense_Increase)^(EM$3-1)</f>
        <v>1824.5229108417541</v>
      </c>
      <c r="EN45" s="124">
        <f>(Executive_Summary!$I42/12)*(1+Expense_Increase)^(EN$3-1)</f>
        <v>1824.5229108417541</v>
      </c>
      <c r="EO45" s="124">
        <f>(Executive_Summary!$I42/12)*(1+Expense_Increase)^(EO$3-1)</f>
        <v>1824.5229108417541</v>
      </c>
      <c r="EP45" s="124">
        <f>(Executive_Summary!$I42/12)*(1+Expense_Increase)^(EP$3-1)</f>
        <v>1824.5229108417541</v>
      </c>
      <c r="EQ45" s="27"/>
    </row>
    <row r="46" spans="2:147" ht="15.75" customHeight="1" x14ac:dyDescent="0.2">
      <c r="B46" s="161" t="str">
        <f>Executive_Summary!F43</f>
        <v xml:space="preserve">General Maintenance </v>
      </c>
      <c r="Z46" s="3"/>
      <c r="AA46" s="124">
        <f>(Executive_Summary!$I43/12)*(1+Expense_Increase)^(AA$3-1)</f>
        <v>1500</v>
      </c>
      <c r="AB46" s="124">
        <f>(Executive_Summary!$I43/12)*(1+Expense_Increase)^(AB$3-1)</f>
        <v>1500</v>
      </c>
      <c r="AC46" s="124">
        <f>(Executive_Summary!$I43/12)*(1+Expense_Increase)^(AC$3-1)</f>
        <v>1500</v>
      </c>
      <c r="AD46" s="124">
        <f>(Executive_Summary!$I43/12)*(1+Expense_Increase)^(AD$3-1)</f>
        <v>1500</v>
      </c>
      <c r="AE46" s="124">
        <f>(Executive_Summary!$I43/12)*(1+Expense_Increase)^(AE$3-1)</f>
        <v>1500</v>
      </c>
      <c r="AF46" s="124">
        <f>(Executive_Summary!$I43/12)*(1+Expense_Increase)^(AF$3-1)</f>
        <v>1500</v>
      </c>
      <c r="AG46" s="124">
        <f>(Executive_Summary!$I43/12)*(1+Expense_Increase)^(AG$3-1)</f>
        <v>1500</v>
      </c>
      <c r="AH46" s="124">
        <f>(Executive_Summary!$I43/12)*(1+Expense_Increase)^(AH$3-1)</f>
        <v>1500</v>
      </c>
      <c r="AI46" s="124">
        <f>(Executive_Summary!$I43/12)*(1+Expense_Increase)^(AI$3-1)</f>
        <v>1500</v>
      </c>
      <c r="AJ46" s="124">
        <f>(Executive_Summary!$I43/12)*(1+Expense_Increase)^(AJ$3-1)</f>
        <v>1500</v>
      </c>
      <c r="AK46" s="124">
        <f>(Executive_Summary!$I43/12)*(1+Expense_Increase)^(AK$3-1)</f>
        <v>1500</v>
      </c>
      <c r="AL46" s="124">
        <f>(Executive_Summary!$I43/12)*(1+Expense_Increase)^(AL$3-1)</f>
        <v>1500</v>
      </c>
      <c r="AM46" s="124">
        <f>(Executive_Summary!$I43/12)*(1+Expense_Increase)^(AM$3-1)</f>
        <v>1533</v>
      </c>
      <c r="AN46" s="124">
        <f>(Executive_Summary!$I43/12)*(1+Expense_Increase)^(AN$3-1)</f>
        <v>1533</v>
      </c>
      <c r="AO46" s="124">
        <f>(Executive_Summary!$I43/12)*(1+Expense_Increase)^(AO$3-1)</f>
        <v>1533</v>
      </c>
      <c r="AP46" s="124">
        <f>(Executive_Summary!$I43/12)*(1+Expense_Increase)^(AP$3-1)</f>
        <v>1533</v>
      </c>
      <c r="AQ46" s="124">
        <f>(Executive_Summary!$I43/12)*(1+Expense_Increase)^(AQ$3-1)</f>
        <v>1533</v>
      </c>
      <c r="AR46" s="124">
        <f>(Executive_Summary!$I43/12)*(1+Expense_Increase)^(AR$3-1)</f>
        <v>1533</v>
      </c>
      <c r="AS46" s="124">
        <f>(Executive_Summary!$I43/12)*(1+Expense_Increase)^(AS$3-1)</f>
        <v>1533</v>
      </c>
      <c r="AT46" s="124">
        <f>(Executive_Summary!$I43/12)*(1+Expense_Increase)^(AT$3-1)</f>
        <v>1533</v>
      </c>
      <c r="AU46" s="124">
        <f>(Executive_Summary!$I43/12)*(1+Expense_Increase)^(AU$3-1)</f>
        <v>1533</v>
      </c>
      <c r="AV46" s="124">
        <f>(Executive_Summary!$I43/12)*(1+Expense_Increase)^(AV$3-1)</f>
        <v>1533</v>
      </c>
      <c r="AW46" s="124">
        <f>(Executive_Summary!$I43/12)*(1+Expense_Increase)^(AW$3-1)</f>
        <v>1533</v>
      </c>
      <c r="AX46" s="124">
        <f>(Executive_Summary!$I43/12)*(1+Expense_Increase)^(AX$3-1)</f>
        <v>1533</v>
      </c>
      <c r="AY46" s="124">
        <f>(Executive_Summary!$I43/12)*(1+Expense_Increase)^(AY$3-1)</f>
        <v>1566.7259999999999</v>
      </c>
      <c r="AZ46" s="124">
        <f>(Executive_Summary!$I43/12)*(1+Expense_Increase)^(AZ$3-1)</f>
        <v>1566.7259999999999</v>
      </c>
      <c r="BA46" s="124">
        <f>(Executive_Summary!$I43/12)*(1+Expense_Increase)^(BA$3-1)</f>
        <v>1566.7259999999999</v>
      </c>
      <c r="BB46" s="124">
        <f>(Executive_Summary!$I43/12)*(1+Expense_Increase)^(BB$3-1)</f>
        <v>1566.7259999999999</v>
      </c>
      <c r="BC46" s="124">
        <f>(Executive_Summary!$I43/12)*(1+Expense_Increase)^(BC$3-1)</f>
        <v>1566.7259999999999</v>
      </c>
      <c r="BD46" s="124">
        <f>(Executive_Summary!$I43/12)*(1+Expense_Increase)^(BD$3-1)</f>
        <v>1566.7259999999999</v>
      </c>
      <c r="BE46" s="124">
        <f>(Executive_Summary!$I43/12)*(1+Expense_Increase)^(BE$3-1)</f>
        <v>1566.7259999999999</v>
      </c>
      <c r="BF46" s="124">
        <f>(Executive_Summary!$I43/12)*(1+Expense_Increase)^(BF$3-1)</f>
        <v>1566.7259999999999</v>
      </c>
      <c r="BG46" s="124">
        <f>(Executive_Summary!$I43/12)*(1+Expense_Increase)^(BG$3-1)</f>
        <v>1566.7259999999999</v>
      </c>
      <c r="BH46" s="124">
        <f>(Executive_Summary!$I43/12)*(1+Expense_Increase)^(BH$3-1)</f>
        <v>1566.7259999999999</v>
      </c>
      <c r="BI46" s="124">
        <f>(Executive_Summary!$I43/12)*(1+Expense_Increase)^(BI$3-1)</f>
        <v>1566.7259999999999</v>
      </c>
      <c r="BJ46" s="124">
        <f>(Executive_Summary!$I43/12)*(1+Expense_Increase)^(BJ$3-1)</f>
        <v>1566.7259999999999</v>
      </c>
      <c r="BK46" s="124">
        <f>(Executive_Summary!$I43/12)*(1+Expense_Increase)^(BK$3-1)</f>
        <v>1601.193972</v>
      </c>
      <c r="BL46" s="124">
        <f>(Executive_Summary!$I43/12)*(1+Expense_Increase)^(BL$3-1)</f>
        <v>1601.193972</v>
      </c>
      <c r="BM46" s="124">
        <f>(Executive_Summary!$I43/12)*(1+Expense_Increase)^(BM$3-1)</f>
        <v>1601.193972</v>
      </c>
      <c r="BN46" s="124">
        <f>(Executive_Summary!$I43/12)*(1+Expense_Increase)^(BN$3-1)</f>
        <v>1601.193972</v>
      </c>
      <c r="BO46" s="124">
        <f>(Executive_Summary!$I43/12)*(1+Expense_Increase)^(BO$3-1)</f>
        <v>1601.193972</v>
      </c>
      <c r="BP46" s="124">
        <f>(Executive_Summary!$I43/12)*(1+Expense_Increase)^(BP$3-1)</f>
        <v>1601.193972</v>
      </c>
      <c r="BQ46" s="124">
        <f>(Executive_Summary!$I43/12)*(1+Expense_Increase)^(BQ$3-1)</f>
        <v>1601.193972</v>
      </c>
      <c r="BR46" s="124">
        <f>(Executive_Summary!$I43/12)*(1+Expense_Increase)^(BR$3-1)</f>
        <v>1601.193972</v>
      </c>
      <c r="BS46" s="124">
        <f>(Executive_Summary!$I43/12)*(1+Expense_Increase)^(BS$3-1)</f>
        <v>1601.193972</v>
      </c>
      <c r="BT46" s="124">
        <f>(Executive_Summary!$I43/12)*(1+Expense_Increase)^(BT$3-1)</f>
        <v>1601.193972</v>
      </c>
      <c r="BU46" s="124">
        <f>(Executive_Summary!$I43/12)*(1+Expense_Increase)^(BU$3-1)</f>
        <v>1601.193972</v>
      </c>
      <c r="BV46" s="124">
        <f>(Executive_Summary!$I43/12)*(1+Expense_Increase)^(BV$3-1)</f>
        <v>1601.193972</v>
      </c>
      <c r="BW46" s="124">
        <f>(Executive_Summary!$I43/12)*(1+Expense_Increase)^(BW$3-1)</f>
        <v>1636.4202393840001</v>
      </c>
      <c r="BX46" s="124">
        <f>(Executive_Summary!$I43/12)*(1+Expense_Increase)^(BX$3-1)</f>
        <v>1636.4202393840001</v>
      </c>
      <c r="BY46" s="124">
        <f>(Executive_Summary!$I43/12)*(1+Expense_Increase)^(BY$3-1)</f>
        <v>1636.4202393840001</v>
      </c>
      <c r="BZ46" s="124">
        <f>(Executive_Summary!$I43/12)*(1+Expense_Increase)^(BZ$3-1)</f>
        <v>1636.4202393840001</v>
      </c>
      <c r="CA46" s="124">
        <f>(Executive_Summary!$I43/12)*(1+Expense_Increase)^(CA$3-1)</f>
        <v>1636.4202393840001</v>
      </c>
      <c r="CB46" s="124">
        <f>(Executive_Summary!$I43/12)*(1+Expense_Increase)^(CB$3-1)</f>
        <v>1636.4202393840001</v>
      </c>
      <c r="CC46" s="124">
        <f>(Executive_Summary!$I43/12)*(1+Expense_Increase)^(CC$3-1)</f>
        <v>1636.4202393840001</v>
      </c>
      <c r="CD46" s="124">
        <f>(Executive_Summary!$I43/12)*(1+Expense_Increase)^(CD$3-1)</f>
        <v>1636.4202393840001</v>
      </c>
      <c r="CE46" s="124">
        <f>(Executive_Summary!$I43/12)*(1+Expense_Increase)^(CE$3-1)</f>
        <v>1636.4202393840001</v>
      </c>
      <c r="CF46" s="124">
        <f>(Executive_Summary!$I43/12)*(1+Expense_Increase)^(CF$3-1)</f>
        <v>1636.4202393840001</v>
      </c>
      <c r="CG46" s="124">
        <f>(Executive_Summary!$I43/12)*(1+Expense_Increase)^(CG$3-1)</f>
        <v>1636.4202393840001</v>
      </c>
      <c r="CH46" s="124">
        <f>(Executive_Summary!$I43/12)*(1+Expense_Increase)^(CH$3-1)</f>
        <v>1636.4202393840001</v>
      </c>
      <c r="CI46" s="124">
        <f>(Executive_Summary!$I43/12)*(1+Expense_Increase)^(CI$3-1)</f>
        <v>1672.4214846504481</v>
      </c>
      <c r="CJ46" s="124">
        <f>(Executive_Summary!$I43/12)*(1+Expense_Increase)^(CJ$3-1)</f>
        <v>1672.4214846504481</v>
      </c>
      <c r="CK46" s="124">
        <f>(Executive_Summary!$I43/12)*(1+Expense_Increase)^(CK$3-1)</f>
        <v>1672.4214846504481</v>
      </c>
      <c r="CL46" s="124">
        <f>(Executive_Summary!$I43/12)*(1+Expense_Increase)^(CL$3-1)</f>
        <v>1672.4214846504481</v>
      </c>
      <c r="CM46" s="124">
        <f>(Executive_Summary!$I43/12)*(1+Expense_Increase)^(CM$3-1)</f>
        <v>1672.4214846504481</v>
      </c>
      <c r="CN46" s="124">
        <f>(Executive_Summary!$I43/12)*(1+Expense_Increase)^(CN$3-1)</f>
        <v>1672.4214846504481</v>
      </c>
      <c r="CO46" s="124">
        <f>(Executive_Summary!$I43/12)*(1+Expense_Increase)^(CO$3-1)</f>
        <v>1672.4214846504481</v>
      </c>
      <c r="CP46" s="124">
        <f>(Executive_Summary!$I43/12)*(1+Expense_Increase)^(CP$3-1)</f>
        <v>1672.4214846504481</v>
      </c>
      <c r="CQ46" s="124">
        <f>(Executive_Summary!$I43/12)*(1+Expense_Increase)^(CQ$3-1)</f>
        <v>1672.4214846504481</v>
      </c>
      <c r="CR46" s="124">
        <f>(Executive_Summary!$I43/12)*(1+Expense_Increase)^(CR$3-1)</f>
        <v>1672.4214846504481</v>
      </c>
      <c r="CS46" s="124">
        <f>(Executive_Summary!$I43/12)*(1+Expense_Increase)^(CS$3-1)</f>
        <v>1672.4214846504481</v>
      </c>
      <c r="CT46" s="124">
        <f>(Executive_Summary!$I43/12)*(1+Expense_Increase)^(CT$3-1)</f>
        <v>1672.4214846504481</v>
      </c>
      <c r="CU46" s="124">
        <f>(Executive_Summary!$I43/12)*(1+Expense_Increase)^(CU$3-1)</f>
        <v>1709.2147573127577</v>
      </c>
      <c r="CV46" s="124">
        <f>(Executive_Summary!$I43/12)*(1+Expense_Increase)^(CV$3-1)</f>
        <v>1709.2147573127577</v>
      </c>
      <c r="CW46" s="124">
        <f>(Executive_Summary!$I43/12)*(1+Expense_Increase)^(CW$3-1)</f>
        <v>1709.2147573127577</v>
      </c>
      <c r="CX46" s="124">
        <f>(Executive_Summary!$I43/12)*(1+Expense_Increase)^(CX$3-1)</f>
        <v>1709.2147573127577</v>
      </c>
      <c r="CY46" s="124">
        <f>(Executive_Summary!$I43/12)*(1+Expense_Increase)^(CY$3-1)</f>
        <v>1709.2147573127577</v>
      </c>
      <c r="CZ46" s="124">
        <f>(Executive_Summary!$I43/12)*(1+Expense_Increase)^(CZ$3-1)</f>
        <v>1709.2147573127577</v>
      </c>
      <c r="DA46" s="124">
        <f>(Executive_Summary!$I43/12)*(1+Expense_Increase)^(DA$3-1)</f>
        <v>1709.2147573127577</v>
      </c>
      <c r="DB46" s="124">
        <f>(Executive_Summary!$I43/12)*(1+Expense_Increase)^(DB$3-1)</f>
        <v>1709.2147573127577</v>
      </c>
      <c r="DC46" s="124">
        <f>(Executive_Summary!$I43/12)*(1+Expense_Increase)^(DC$3-1)</f>
        <v>1709.2147573127577</v>
      </c>
      <c r="DD46" s="124">
        <f>(Executive_Summary!$I43/12)*(1+Expense_Increase)^(DD$3-1)</f>
        <v>1709.2147573127577</v>
      </c>
      <c r="DE46" s="124">
        <f>(Executive_Summary!$I43/12)*(1+Expense_Increase)^(DE$3-1)</f>
        <v>1709.2147573127577</v>
      </c>
      <c r="DF46" s="124">
        <f>(Executive_Summary!$I43/12)*(1+Expense_Increase)^(DF$3-1)</f>
        <v>1709.2147573127577</v>
      </c>
      <c r="DG46" s="124">
        <f>(Executive_Summary!$I43/12)*(1+Expense_Increase)^(DG$3-1)</f>
        <v>1746.8174819736385</v>
      </c>
      <c r="DH46" s="124">
        <f>(Executive_Summary!$I43/12)*(1+Expense_Increase)^(DH$3-1)</f>
        <v>1746.8174819736385</v>
      </c>
      <c r="DI46" s="124">
        <f>(Executive_Summary!$I43/12)*(1+Expense_Increase)^(DI$3-1)</f>
        <v>1746.8174819736385</v>
      </c>
      <c r="DJ46" s="124">
        <f>(Executive_Summary!$I43/12)*(1+Expense_Increase)^(DJ$3-1)</f>
        <v>1746.8174819736385</v>
      </c>
      <c r="DK46" s="124">
        <f>(Executive_Summary!$I43/12)*(1+Expense_Increase)^(DK$3-1)</f>
        <v>1746.8174819736385</v>
      </c>
      <c r="DL46" s="124">
        <f>(Executive_Summary!$I43/12)*(1+Expense_Increase)^(DL$3-1)</f>
        <v>1746.8174819736385</v>
      </c>
      <c r="DM46" s="124">
        <f>(Executive_Summary!$I43/12)*(1+Expense_Increase)^(DM$3-1)</f>
        <v>1746.8174819736385</v>
      </c>
      <c r="DN46" s="124">
        <f>(Executive_Summary!$I43/12)*(1+Expense_Increase)^(DN$3-1)</f>
        <v>1746.8174819736385</v>
      </c>
      <c r="DO46" s="124">
        <f>(Executive_Summary!$I43/12)*(1+Expense_Increase)^(DO$3-1)</f>
        <v>1746.8174819736385</v>
      </c>
      <c r="DP46" s="124">
        <f>(Executive_Summary!$I43/12)*(1+Expense_Increase)^(DP$3-1)</f>
        <v>1746.8174819736385</v>
      </c>
      <c r="DQ46" s="124">
        <f>(Executive_Summary!$I43/12)*(1+Expense_Increase)^(DQ$3-1)</f>
        <v>1746.8174819736385</v>
      </c>
      <c r="DR46" s="124">
        <f>(Executive_Summary!$I43/12)*(1+Expense_Increase)^(DR$3-1)</f>
        <v>1746.8174819736385</v>
      </c>
      <c r="DS46" s="124">
        <f>(Executive_Summary!$I43/12)*(1+Expense_Increase)^(DS$3-1)</f>
        <v>1785.2474665770587</v>
      </c>
      <c r="DT46" s="124">
        <f>(Executive_Summary!$I43/12)*(1+Expense_Increase)^(DT$3-1)</f>
        <v>1785.2474665770587</v>
      </c>
      <c r="DU46" s="124">
        <f>(Executive_Summary!$I43/12)*(1+Expense_Increase)^(DU$3-1)</f>
        <v>1785.2474665770587</v>
      </c>
      <c r="DV46" s="124">
        <f>(Executive_Summary!$I43/12)*(1+Expense_Increase)^(DV$3-1)</f>
        <v>1785.2474665770587</v>
      </c>
      <c r="DW46" s="124">
        <f>(Executive_Summary!$I43/12)*(1+Expense_Increase)^(DW$3-1)</f>
        <v>1785.2474665770587</v>
      </c>
      <c r="DX46" s="124">
        <f>(Executive_Summary!$I43/12)*(1+Expense_Increase)^(DX$3-1)</f>
        <v>1785.2474665770587</v>
      </c>
      <c r="DY46" s="124">
        <f>(Executive_Summary!$I43/12)*(1+Expense_Increase)^(DY$3-1)</f>
        <v>1785.2474665770587</v>
      </c>
      <c r="DZ46" s="124">
        <f>(Executive_Summary!$I43/12)*(1+Expense_Increase)^(DZ$3-1)</f>
        <v>1785.2474665770587</v>
      </c>
      <c r="EA46" s="124">
        <f>(Executive_Summary!$I43/12)*(1+Expense_Increase)^(EA$3-1)</f>
        <v>1785.2474665770587</v>
      </c>
      <c r="EB46" s="124">
        <f>(Executive_Summary!$I43/12)*(1+Expense_Increase)^(EB$3-1)</f>
        <v>1785.2474665770587</v>
      </c>
      <c r="EC46" s="124">
        <f>(Executive_Summary!$I43/12)*(1+Expense_Increase)^(EC$3-1)</f>
        <v>1785.2474665770587</v>
      </c>
      <c r="ED46" s="124">
        <f>(Executive_Summary!$I43/12)*(1+Expense_Increase)^(ED$3-1)</f>
        <v>1785.2474665770587</v>
      </c>
      <c r="EE46" s="124">
        <f>(Executive_Summary!$I43/12)*(1+Expense_Increase)^(EE$3-1)</f>
        <v>1824.5229108417541</v>
      </c>
      <c r="EF46" s="124">
        <f>(Executive_Summary!$I43/12)*(1+Expense_Increase)^(EF$3-1)</f>
        <v>1824.5229108417541</v>
      </c>
      <c r="EG46" s="124">
        <f>(Executive_Summary!$I43/12)*(1+Expense_Increase)^(EG$3-1)</f>
        <v>1824.5229108417541</v>
      </c>
      <c r="EH46" s="124">
        <f>(Executive_Summary!$I43/12)*(1+Expense_Increase)^(EH$3-1)</f>
        <v>1824.5229108417541</v>
      </c>
      <c r="EI46" s="124">
        <f>(Executive_Summary!$I43/12)*(1+Expense_Increase)^(EI$3-1)</f>
        <v>1824.5229108417541</v>
      </c>
      <c r="EJ46" s="124">
        <f>(Executive_Summary!$I43/12)*(1+Expense_Increase)^(EJ$3-1)</f>
        <v>1824.5229108417541</v>
      </c>
      <c r="EK46" s="124">
        <f>(Executive_Summary!$I43/12)*(1+Expense_Increase)^(EK$3-1)</f>
        <v>1824.5229108417541</v>
      </c>
      <c r="EL46" s="124">
        <f>(Executive_Summary!$I43/12)*(1+Expense_Increase)^(EL$3-1)</f>
        <v>1824.5229108417541</v>
      </c>
      <c r="EM46" s="124">
        <f>(Executive_Summary!$I43/12)*(1+Expense_Increase)^(EM$3-1)</f>
        <v>1824.5229108417541</v>
      </c>
      <c r="EN46" s="124">
        <f>(Executive_Summary!$I43/12)*(1+Expense_Increase)^(EN$3-1)</f>
        <v>1824.5229108417541</v>
      </c>
      <c r="EO46" s="124">
        <f>(Executive_Summary!$I43/12)*(1+Expense_Increase)^(EO$3-1)</f>
        <v>1824.5229108417541</v>
      </c>
      <c r="EP46" s="124">
        <f>(Executive_Summary!$I43/12)*(1+Expense_Increase)^(EP$3-1)</f>
        <v>1824.5229108417541</v>
      </c>
      <c r="EQ46" s="27"/>
    </row>
    <row r="47" spans="2:147" ht="15.75" customHeight="1" x14ac:dyDescent="0.2">
      <c r="B47" s="161" t="str">
        <f>Executive_Summary!F44</f>
        <v xml:space="preserve">Unit Turns </v>
      </c>
      <c r="Z47" s="3"/>
      <c r="AA47" s="124">
        <f>(Executive_Summary!$I44/12)*(1+Expense_Increase)^(AA$3-1)</f>
        <v>0</v>
      </c>
      <c r="AB47" s="124">
        <f>(Executive_Summary!$I44/12)*(1+Expense_Increase)^(AB$3-1)</f>
        <v>0</v>
      </c>
      <c r="AC47" s="124">
        <f>(Executive_Summary!$I44/12)*(1+Expense_Increase)^(AC$3-1)</f>
        <v>0</v>
      </c>
      <c r="AD47" s="124">
        <f>(Executive_Summary!$I44/12)*(1+Expense_Increase)^(AD$3-1)</f>
        <v>0</v>
      </c>
      <c r="AE47" s="124">
        <f>(Executive_Summary!$I44/12)*(1+Expense_Increase)^(AE$3-1)</f>
        <v>0</v>
      </c>
      <c r="AF47" s="124">
        <f>(Executive_Summary!$I44/12)*(1+Expense_Increase)^(AF$3-1)</f>
        <v>0</v>
      </c>
      <c r="AG47" s="124">
        <f>(Executive_Summary!$I44/12)*(1+Expense_Increase)^(AG$3-1)</f>
        <v>0</v>
      </c>
      <c r="AH47" s="124">
        <f>(Executive_Summary!$I44/12)*(1+Expense_Increase)^(AH$3-1)</f>
        <v>0</v>
      </c>
      <c r="AI47" s="124">
        <f>(Executive_Summary!$I44/12)*(1+Expense_Increase)^(AI$3-1)</f>
        <v>0</v>
      </c>
      <c r="AJ47" s="124">
        <f>(Executive_Summary!$I44/12)*(1+Expense_Increase)^(AJ$3-1)</f>
        <v>0</v>
      </c>
      <c r="AK47" s="124">
        <f>(Executive_Summary!$I44/12)*(1+Expense_Increase)^(AK$3-1)</f>
        <v>0</v>
      </c>
      <c r="AL47" s="124">
        <f>(Executive_Summary!$I44/12)*(1+Expense_Increase)^(AL$3-1)</f>
        <v>0</v>
      </c>
      <c r="AM47" s="124">
        <f>(Executive_Summary!$I44/12)*(1+Expense_Increase)^(AM$3-1)</f>
        <v>0</v>
      </c>
      <c r="AN47" s="124">
        <f>(Executive_Summary!$I44/12)*(1+Expense_Increase)^(AN$3-1)</f>
        <v>0</v>
      </c>
      <c r="AO47" s="124">
        <f>(Executive_Summary!$I44/12)*(1+Expense_Increase)^(AO$3-1)</f>
        <v>0</v>
      </c>
      <c r="AP47" s="124">
        <f>(Executive_Summary!$I44/12)*(1+Expense_Increase)^(AP$3-1)</f>
        <v>0</v>
      </c>
      <c r="AQ47" s="124">
        <f>(Executive_Summary!$I44/12)*(1+Expense_Increase)^(AQ$3-1)</f>
        <v>0</v>
      </c>
      <c r="AR47" s="124">
        <f>(Executive_Summary!$I44/12)*(1+Expense_Increase)^(AR$3-1)</f>
        <v>0</v>
      </c>
      <c r="AS47" s="124">
        <f>(Executive_Summary!$I44/12)*(1+Expense_Increase)^(AS$3-1)</f>
        <v>0</v>
      </c>
      <c r="AT47" s="124">
        <f>(Executive_Summary!$I44/12)*(1+Expense_Increase)^(AT$3-1)</f>
        <v>0</v>
      </c>
      <c r="AU47" s="124">
        <f>(Executive_Summary!$I44/12)*(1+Expense_Increase)^(AU$3-1)</f>
        <v>0</v>
      </c>
      <c r="AV47" s="124">
        <f>(Executive_Summary!$I44/12)*(1+Expense_Increase)^(AV$3-1)</f>
        <v>0</v>
      </c>
      <c r="AW47" s="124">
        <f>(Executive_Summary!$I44/12)*(1+Expense_Increase)^(AW$3-1)</f>
        <v>0</v>
      </c>
      <c r="AX47" s="124">
        <f>(Executive_Summary!$I44/12)*(1+Expense_Increase)^(AX$3-1)</f>
        <v>0</v>
      </c>
      <c r="AY47" s="124">
        <f>(Executive_Summary!$I44/12)*(1+Expense_Increase)^(AY$3-1)</f>
        <v>0</v>
      </c>
      <c r="AZ47" s="124">
        <f>(Executive_Summary!$I44/12)*(1+Expense_Increase)^(AZ$3-1)</f>
        <v>0</v>
      </c>
      <c r="BA47" s="124">
        <f>(Executive_Summary!$I44/12)*(1+Expense_Increase)^(BA$3-1)</f>
        <v>0</v>
      </c>
      <c r="BB47" s="124">
        <f>(Executive_Summary!$I44/12)*(1+Expense_Increase)^(BB$3-1)</f>
        <v>0</v>
      </c>
      <c r="BC47" s="124">
        <f>(Executive_Summary!$I44/12)*(1+Expense_Increase)^(BC$3-1)</f>
        <v>0</v>
      </c>
      <c r="BD47" s="124">
        <f>(Executive_Summary!$I44/12)*(1+Expense_Increase)^(BD$3-1)</f>
        <v>0</v>
      </c>
      <c r="BE47" s="124">
        <f>(Executive_Summary!$I44/12)*(1+Expense_Increase)^(BE$3-1)</f>
        <v>0</v>
      </c>
      <c r="BF47" s="124">
        <f>(Executive_Summary!$I44/12)*(1+Expense_Increase)^(BF$3-1)</f>
        <v>0</v>
      </c>
      <c r="BG47" s="124">
        <f>(Executive_Summary!$I44/12)*(1+Expense_Increase)^(BG$3-1)</f>
        <v>0</v>
      </c>
      <c r="BH47" s="124">
        <f>(Executive_Summary!$I44/12)*(1+Expense_Increase)^(BH$3-1)</f>
        <v>0</v>
      </c>
      <c r="BI47" s="124">
        <f>(Executive_Summary!$I44/12)*(1+Expense_Increase)^(BI$3-1)</f>
        <v>0</v>
      </c>
      <c r="BJ47" s="124">
        <f>(Executive_Summary!$I44/12)*(1+Expense_Increase)^(BJ$3-1)</f>
        <v>0</v>
      </c>
      <c r="BK47" s="124">
        <f>(Executive_Summary!$I44/12)*(1+Expense_Increase)^(BK$3-1)</f>
        <v>0</v>
      </c>
      <c r="BL47" s="124">
        <f>(Executive_Summary!$I44/12)*(1+Expense_Increase)^(BL$3-1)</f>
        <v>0</v>
      </c>
      <c r="BM47" s="124">
        <f>(Executive_Summary!$I44/12)*(1+Expense_Increase)^(BM$3-1)</f>
        <v>0</v>
      </c>
      <c r="BN47" s="124">
        <f>(Executive_Summary!$I44/12)*(1+Expense_Increase)^(BN$3-1)</f>
        <v>0</v>
      </c>
      <c r="BO47" s="124">
        <f>(Executive_Summary!$I44/12)*(1+Expense_Increase)^(BO$3-1)</f>
        <v>0</v>
      </c>
      <c r="BP47" s="124">
        <f>(Executive_Summary!$I44/12)*(1+Expense_Increase)^(BP$3-1)</f>
        <v>0</v>
      </c>
      <c r="BQ47" s="124">
        <f>(Executive_Summary!$I44/12)*(1+Expense_Increase)^(BQ$3-1)</f>
        <v>0</v>
      </c>
      <c r="BR47" s="124">
        <f>(Executive_Summary!$I44/12)*(1+Expense_Increase)^(BR$3-1)</f>
        <v>0</v>
      </c>
      <c r="BS47" s="124">
        <f>(Executive_Summary!$I44/12)*(1+Expense_Increase)^(BS$3-1)</f>
        <v>0</v>
      </c>
      <c r="BT47" s="124">
        <f>(Executive_Summary!$I44/12)*(1+Expense_Increase)^(BT$3-1)</f>
        <v>0</v>
      </c>
      <c r="BU47" s="124">
        <f>(Executive_Summary!$I44/12)*(1+Expense_Increase)^(BU$3-1)</f>
        <v>0</v>
      </c>
      <c r="BV47" s="124">
        <f>(Executive_Summary!$I44/12)*(1+Expense_Increase)^(BV$3-1)</f>
        <v>0</v>
      </c>
      <c r="BW47" s="124">
        <f>(Executive_Summary!$I44/12)*(1+Expense_Increase)^(BW$3-1)</f>
        <v>0</v>
      </c>
      <c r="BX47" s="124">
        <f>(Executive_Summary!$I44/12)*(1+Expense_Increase)^(BX$3-1)</f>
        <v>0</v>
      </c>
      <c r="BY47" s="124">
        <f>(Executive_Summary!$I44/12)*(1+Expense_Increase)^(BY$3-1)</f>
        <v>0</v>
      </c>
      <c r="BZ47" s="124">
        <f>(Executive_Summary!$I44/12)*(1+Expense_Increase)^(BZ$3-1)</f>
        <v>0</v>
      </c>
      <c r="CA47" s="124">
        <f>(Executive_Summary!$I44/12)*(1+Expense_Increase)^(CA$3-1)</f>
        <v>0</v>
      </c>
      <c r="CB47" s="124">
        <f>(Executive_Summary!$I44/12)*(1+Expense_Increase)^(CB$3-1)</f>
        <v>0</v>
      </c>
      <c r="CC47" s="124">
        <f>(Executive_Summary!$I44/12)*(1+Expense_Increase)^(CC$3-1)</f>
        <v>0</v>
      </c>
      <c r="CD47" s="124">
        <f>(Executive_Summary!$I44/12)*(1+Expense_Increase)^(CD$3-1)</f>
        <v>0</v>
      </c>
      <c r="CE47" s="124">
        <f>(Executive_Summary!$I44/12)*(1+Expense_Increase)^(CE$3-1)</f>
        <v>0</v>
      </c>
      <c r="CF47" s="124">
        <f>(Executive_Summary!$I44/12)*(1+Expense_Increase)^(CF$3-1)</f>
        <v>0</v>
      </c>
      <c r="CG47" s="124">
        <f>(Executive_Summary!$I44/12)*(1+Expense_Increase)^(CG$3-1)</f>
        <v>0</v>
      </c>
      <c r="CH47" s="124">
        <f>(Executive_Summary!$I44/12)*(1+Expense_Increase)^(CH$3-1)</f>
        <v>0</v>
      </c>
      <c r="CI47" s="124">
        <f>(Executive_Summary!$I44/12)*(1+Expense_Increase)^(CI$3-1)</f>
        <v>0</v>
      </c>
      <c r="CJ47" s="124">
        <f>(Executive_Summary!$I44/12)*(1+Expense_Increase)^(CJ$3-1)</f>
        <v>0</v>
      </c>
      <c r="CK47" s="124">
        <f>(Executive_Summary!$I44/12)*(1+Expense_Increase)^(CK$3-1)</f>
        <v>0</v>
      </c>
      <c r="CL47" s="124">
        <f>(Executive_Summary!$I44/12)*(1+Expense_Increase)^(CL$3-1)</f>
        <v>0</v>
      </c>
      <c r="CM47" s="124">
        <f>(Executive_Summary!$I44/12)*(1+Expense_Increase)^(CM$3-1)</f>
        <v>0</v>
      </c>
      <c r="CN47" s="124">
        <f>(Executive_Summary!$I44/12)*(1+Expense_Increase)^(CN$3-1)</f>
        <v>0</v>
      </c>
      <c r="CO47" s="124">
        <f>(Executive_Summary!$I44/12)*(1+Expense_Increase)^(CO$3-1)</f>
        <v>0</v>
      </c>
      <c r="CP47" s="124">
        <f>(Executive_Summary!$I44/12)*(1+Expense_Increase)^(CP$3-1)</f>
        <v>0</v>
      </c>
      <c r="CQ47" s="124">
        <f>(Executive_Summary!$I44/12)*(1+Expense_Increase)^(CQ$3-1)</f>
        <v>0</v>
      </c>
      <c r="CR47" s="124">
        <f>(Executive_Summary!$I44/12)*(1+Expense_Increase)^(CR$3-1)</f>
        <v>0</v>
      </c>
      <c r="CS47" s="124">
        <f>(Executive_Summary!$I44/12)*(1+Expense_Increase)^(CS$3-1)</f>
        <v>0</v>
      </c>
      <c r="CT47" s="124">
        <f>(Executive_Summary!$I44/12)*(1+Expense_Increase)^(CT$3-1)</f>
        <v>0</v>
      </c>
      <c r="CU47" s="124">
        <f>(Executive_Summary!$I44/12)*(1+Expense_Increase)^(CU$3-1)</f>
        <v>0</v>
      </c>
      <c r="CV47" s="124">
        <f>(Executive_Summary!$I44/12)*(1+Expense_Increase)^(CV$3-1)</f>
        <v>0</v>
      </c>
      <c r="CW47" s="124">
        <f>(Executive_Summary!$I44/12)*(1+Expense_Increase)^(CW$3-1)</f>
        <v>0</v>
      </c>
      <c r="CX47" s="124">
        <f>(Executive_Summary!$I44/12)*(1+Expense_Increase)^(CX$3-1)</f>
        <v>0</v>
      </c>
      <c r="CY47" s="124">
        <f>(Executive_Summary!$I44/12)*(1+Expense_Increase)^(CY$3-1)</f>
        <v>0</v>
      </c>
      <c r="CZ47" s="124">
        <f>(Executive_Summary!$I44/12)*(1+Expense_Increase)^(CZ$3-1)</f>
        <v>0</v>
      </c>
      <c r="DA47" s="124">
        <f>(Executive_Summary!$I44/12)*(1+Expense_Increase)^(DA$3-1)</f>
        <v>0</v>
      </c>
      <c r="DB47" s="124">
        <f>(Executive_Summary!$I44/12)*(1+Expense_Increase)^(DB$3-1)</f>
        <v>0</v>
      </c>
      <c r="DC47" s="124">
        <f>(Executive_Summary!$I44/12)*(1+Expense_Increase)^(DC$3-1)</f>
        <v>0</v>
      </c>
      <c r="DD47" s="124">
        <f>(Executive_Summary!$I44/12)*(1+Expense_Increase)^(DD$3-1)</f>
        <v>0</v>
      </c>
      <c r="DE47" s="124">
        <f>(Executive_Summary!$I44/12)*(1+Expense_Increase)^(DE$3-1)</f>
        <v>0</v>
      </c>
      <c r="DF47" s="124">
        <f>(Executive_Summary!$I44/12)*(1+Expense_Increase)^(DF$3-1)</f>
        <v>0</v>
      </c>
      <c r="DG47" s="124">
        <f>(Executive_Summary!$I44/12)*(1+Expense_Increase)^(DG$3-1)</f>
        <v>0</v>
      </c>
      <c r="DH47" s="124">
        <f>(Executive_Summary!$I44/12)*(1+Expense_Increase)^(DH$3-1)</f>
        <v>0</v>
      </c>
      <c r="DI47" s="124">
        <f>(Executive_Summary!$I44/12)*(1+Expense_Increase)^(DI$3-1)</f>
        <v>0</v>
      </c>
      <c r="DJ47" s="124">
        <f>(Executive_Summary!$I44/12)*(1+Expense_Increase)^(DJ$3-1)</f>
        <v>0</v>
      </c>
      <c r="DK47" s="124">
        <f>(Executive_Summary!$I44/12)*(1+Expense_Increase)^(DK$3-1)</f>
        <v>0</v>
      </c>
      <c r="DL47" s="124">
        <f>(Executive_Summary!$I44/12)*(1+Expense_Increase)^(DL$3-1)</f>
        <v>0</v>
      </c>
      <c r="DM47" s="124">
        <f>(Executive_Summary!$I44/12)*(1+Expense_Increase)^(DM$3-1)</f>
        <v>0</v>
      </c>
      <c r="DN47" s="124">
        <f>(Executive_Summary!$I44/12)*(1+Expense_Increase)^(DN$3-1)</f>
        <v>0</v>
      </c>
      <c r="DO47" s="124">
        <f>(Executive_Summary!$I44/12)*(1+Expense_Increase)^(DO$3-1)</f>
        <v>0</v>
      </c>
      <c r="DP47" s="124">
        <f>(Executive_Summary!$I44/12)*(1+Expense_Increase)^(DP$3-1)</f>
        <v>0</v>
      </c>
      <c r="DQ47" s="124">
        <f>(Executive_Summary!$I44/12)*(1+Expense_Increase)^(DQ$3-1)</f>
        <v>0</v>
      </c>
      <c r="DR47" s="124">
        <f>(Executive_Summary!$I44/12)*(1+Expense_Increase)^(DR$3-1)</f>
        <v>0</v>
      </c>
      <c r="DS47" s="124">
        <f>(Executive_Summary!$I44/12)*(1+Expense_Increase)^(DS$3-1)</f>
        <v>0</v>
      </c>
      <c r="DT47" s="124">
        <f>(Executive_Summary!$I44/12)*(1+Expense_Increase)^(DT$3-1)</f>
        <v>0</v>
      </c>
      <c r="DU47" s="124">
        <f>(Executive_Summary!$I44/12)*(1+Expense_Increase)^(DU$3-1)</f>
        <v>0</v>
      </c>
      <c r="DV47" s="124">
        <f>(Executive_Summary!$I44/12)*(1+Expense_Increase)^(DV$3-1)</f>
        <v>0</v>
      </c>
      <c r="DW47" s="124">
        <f>(Executive_Summary!$I44/12)*(1+Expense_Increase)^(DW$3-1)</f>
        <v>0</v>
      </c>
      <c r="DX47" s="124">
        <f>(Executive_Summary!$I44/12)*(1+Expense_Increase)^(DX$3-1)</f>
        <v>0</v>
      </c>
      <c r="DY47" s="124">
        <f>(Executive_Summary!$I44/12)*(1+Expense_Increase)^(DY$3-1)</f>
        <v>0</v>
      </c>
      <c r="DZ47" s="124">
        <f>(Executive_Summary!$I44/12)*(1+Expense_Increase)^(DZ$3-1)</f>
        <v>0</v>
      </c>
      <c r="EA47" s="124">
        <f>(Executive_Summary!$I44/12)*(1+Expense_Increase)^(EA$3-1)</f>
        <v>0</v>
      </c>
      <c r="EB47" s="124">
        <f>(Executive_Summary!$I44/12)*(1+Expense_Increase)^(EB$3-1)</f>
        <v>0</v>
      </c>
      <c r="EC47" s="124">
        <f>(Executive_Summary!$I44/12)*(1+Expense_Increase)^(EC$3-1)</f>
        <v>0</v>
      </c>
      <c r="ED47" s="124">
        <f>(Executive_Summary!$I44/12)*(1+Expense_Increase)^(ED$3-1)</f>
        <v>0</v>
      </c>
      <c r="EE47" s="124">
        <f>(Executive_Summary!$I44/12)*(1+Expense_Increase)^(EE$3-1)</f>
        <v>0</v>
      </c>
      <c r="EF47" s="124">
        <f>(Executive_Summary!$I44/12)*(1+Expense_Increase)^(EF$3-1)</f>
        <v>0</v>
      </c>
      <c r="EG47" s="124">
        <f>(Executive_Summary!$I44/12)*(1+Expense_Increase)^(EG$3-1)</f>
        <v>0</v>
      </c>
      <c r="EH47" s="124">
        <f>(Executive_Summary!$I44/12)*(1+Expense_Increase)^(EH$3-1)</f>
        <v>0</v>
      </c>
      <c r="EI47" s="124">
        <f>(Executive_Summary!$I44/12)*(1+Expense_Increase)^(EI$3-1)</f>
        <v>0</v>
      </c>
      <c r="EJ47" s="124">
        <f>(Executive_Summary!$I44/12)*(1+Expense_Increase)^(EJ$3-1)</f>
        <v>0</v>
      </c>
      <c r="EK47" s="124">
        <f>(Executive_Summary!$I44/12)*(1+Expense_Increase)^(EK$3-1)</f>
        <v>0</v>
      </c>
      <c r="EL47" s="124">
        <f>(Executive_Summary!$I44/12)*(1+Expense_Increase)^(EL$3-1)</f>
        <v>0</v>
      </c>
      <c r="EM47" s="124">
        <f>(Executive_Summary!$I44/12)*(1+Expense_Increase)^(EM$3-1)</f>
        <v>0</v>
      </c>
      <c r="EN47" s="124">
        <f>(Executive_Summary!$I44/12)*(1+Expense_Increase)^(EN$3-1)</f>
        <v>0</v>
      </c>
      <c r="EO47" s="124">
        <f>(Executive_Summary!$I44/12)*(1+Expense_Increase)^(EO$3-1)</f>
        <v>0</v>
      </c>
      <c r="EP47" s="124">
        <f>(Executive_Summary!$I44/12)*(1+Expense_Increase)^(EP$3-1)</f>
        <v>0</v>
      </c>
      <c r="EQ47" s="27"/>
    </row>
    <row r="48" spans="2:147" ht="15.75" customHeight="1" x14ac:dyDescent="0.2">
      <c r="B48" s="161" t="str">
        <f>Executive_Summary!F45</f>
        <v xml:space="preserve">Key/Lock Replacement </v>
      </c>
      <c r="Z48" s="3"/>
      <c r="AA48" s="124">
        <f>(Executive_Summary!$I45/12)*(1+Expense_Increase)^(AA$3-1)</f>
        <v>0</v>
      </c>
      <c r="AB48" s="124">
        <f>(Executive_Summary!$I45/12)*(1+Expense_Increase)^(AB$3-1)</f>
        <v>0</v>
      </c>
      <c r="AC48" s="124">
        <f>(Executive_Summary!$I45/12)*(1+Expense_Increase)^(AC$3-1)</f>
        <v>0</v>
      </c>
      <c r="AD48" s="124">
        <f>(Executive_Summary!$I45/12)*(1+Expense_Increase)^(AD$3-1)</f>
        <v>0</v>
      </c>
      <c r="AE48" s="124">
        <f>(Executive_Summary!$I45/12)*(1+Expense_Increase)^(AE$3-1)</f>
        <v>0</v>
      </c>
      <c r="AF48" s="124">
        <f>(Executive_Summary!$I45/12)*(1+Expense_Increase)^(AF$3-1)</f>
        <v>0</v>
      </c>
      <c r="AG48" s="124">
        <f>(Executive_Summary!$I45/12)*(1+Expense_Increase)^(AG$3-1)</f>
        <v>0</v>
      </c>
      <c r="AH48" s="124">
        <f>(Executive_Summary!$I45/12)*(1+Expense_Increase)^(AH$3-1)</f>
        <v>0</v>
      </c>
      <c r="AI48" s="124">
        <f>(Executive_Summary!$I45/12)*(1+Expense_Increase)^(AI$3-1)</f>
        <v>0</v>
      </c>
      <c r="AJ48" s="124">
        <f>(Executive_Summary!$I45/12)*(1+Expense_Increase)^(AJ$3-1)</f>
        <v>0</v>
      </c>
      <c r="AK48" s="124">
        <f>(Executive_Summary!$I45/12)*(1+Expense_Increase)^(AK$3-1)</f>
        <v>0</v>
      </c>
      <c r="AL48" s="124">
        <f>(Executive_Summary!$I45/12)*(1+Expense_Increase)^(AL$3-1)</f>
        <v>0</v>
      </c>
      <c r="AM48" s="124">
        <f>(Executive_Summary!$I45/12)*(1+Expense_Increase)^(AM$3-1)</f>
        <v>0</v>
      </c>
      <c r="AN48" s="124">
        <f>(Executive_Summary!$I45/12)*(1+Expense_Increase)^(AN$3-1)</f>
        <v>0</v>
      </c>
      <c r="AO48" s="124">
        <f>(Executive_Summary!$I45/12)*(1+Expense_Increase)^(AO$3-1)</f>
        <v>0</v>
      </c>
      <c r="AP48" s="124">
        <f>(Executive_Summary!$I45/12)*(1+Expense_Increase)^(AP$3-1)</f>
        <v>0</v>
      </c>
      <c r="AQ48" s="124">
        <f>(Executive_Summary!$I45/12)*(1+Expense_Increase)^(AQ$3-1)</f>
        <v>0</v>
      </c>
      <c r="AR48" s="124">
        <f>(Executive_Summary!$I45/12)*(1+Expense_Increase)^(AR$3-1)</f>
        <v>0</v>
      </c>
      <c r="AS48" s="124">
        <f>(Executive_Summary!$I45/12)*(1+Expense_Increase)^(AS$3-1)</f>
        <v>0</v>
      </c>
      <c r="AT48" s="124">
        <f>(Executive_Summary!$I45/12)*(1+Expense_Increase)^(AT$3-1)</f>
        <v>0</v>
      </c>
      <c r="AU48" s="124">
        <f>(Executive_Summary!$I45/12)*(1+Expense_Increase)^(AU$3-1)</f>
        <v>0</v>
      </c>
      <c r="AV48" s="124">
        <f>(Executive_Summary!$I45/12)*(1+Expense_Increase)^(AV$3-1)</f>
        <v>0</v>
      </c>
      <c r="AW48" s="124">
        <f>(Executive_Summary!$I45/12)*(1+Expense_Increase)^(AW$3-1)</f>
        <v>0</v>
      </c>
      <c r="AX48" s="124">
        <f>(Executive_Summary!$I45/12)*(1+Expense_Increase)^(AX$3-1)</f>
        <v>0</v>
      </c>
      <c r="AY48" s="124">
        <f>(Executive_Summary!$I45/12)*(1+Expense_Increase)^(AY$3-1)</f>
        <v>0</v>
      </c>
      <c r="AZ48" s="124">
        <f>(Executive_Summary!$I45/12)*(1+Expense_Increase)^(AZ$3-1)</f>
        <v>0</v>
      </c>
      <c r="BA48" s="124">
        <f>(Executive_Summary!$I45/12)*(1+Expense_Increase)^(BA$3-1)</f>
        <v>0</v>
      </c>
      <c r="BB48" s="124">
        <f>(Executive_Summary!$I45/12)*(1+Expense_Increase)^(BB$3-1)</f>
        <v>0</v>
      </c>
      <c r="BC48" s="124">
        <f>(Executive_Summary!$I45/12)*(1+Expense_Increase)^(BC$3-1)</f>
        <v>0</v>
      </c>
      <c r="BD48" s="124">
        <f>(Executive_Summary!$I45/12)*(1+Expense_Increase)^(BD$3-1)</f>
        <v>0</v>
      </c>
      <c r="BE48" s="124">
        <f>(Executive_Summary!$I45/12)*(1+Expense_Increase)^(BE$3-1)</f>
        <v>0</v>
      </c>
      <c r="BF48" s="124">
        <f>(Executive_Summary!$I45/12)*(1+Expense_Increase)^(BF$3-1)</f>
        <v>0</v>
      </c>
      <c r="BG48" s="124">
        <f>(Executive_Summary!$I45/12)*(1+Expense_Increase)^(BG$3-1)</f>
        <v>0</v>
      </c>
      <c r="BH48" s="124">
        <f>(Executive_Summary!$I45/12)*(1+Expense_Increase)^(BH$3-1)</f>
        <v>0</v>
      </c>
      <c r="BI48" s="124">
        <f>(Executive_Summary!$I45/12)*(1+Expense_Increase)^(BI$3-1)</f>
        <v>0</v>
      </c>
      <c r="BJ48" s="124">
        <f>(Executive_Summary!$I45/12)*(1+Expense_Increase)^(BJ$3-1)</f>
        <v>0</v>
      </c>
      <c r="BK48" s="124">
        <f>(Executive_Summary!$I45/12)*(1+Expense_Increase)^(BK$3-1)</f>
        <v>0</v>
      </c>
      <c r="BL48" s="124">
        <f>(Executive_Summary!$I45/12)*(1+Expense_Increase)^(BL$3-1)</f>
        <v>0</v>
      </c>
      <c r="BM48" s="124">
        <f>(Executive_Summary!$I45/12)*(1+Expense_Increase)^(BM$3-1)</f>
        <v>0</v>
      </c>
      <c r="BN48" s="124">
        <f>(Executive_Summary!$I45/12)*(1+Expense_Increase)^(BN$3-1)</f>
        <v>0</v>
      </c>
      <c r="BO48" s="124">
        <f>(Executive_Summary!$I45/12)*(1+Expense_Increase)^(BO$3-1)</f>
        <v>0</v>
      </c>
      <c r="BP48" s="124">
        <f>(Executive_Summary!$I45/12)*(1+Expense_Increase)^(BP$3-1)</f>
        <v>0</v>
      </c>
      <c r="BQ48" s="124">
        <f>(Executive_Summary!$I45/12)*(1+Expense_Increase)^(BQ$3-1)</f>
        <v>0</v>
      </c>
      <c r="BR48" s="124">
        <f>(Executive_Summary!$I45/12)*(1+Expense_Increase)^(BR$3-1)</f>
        <v>0</v>
      </c>
      <c r="BS48" s="124">
        <f>(Executive_Summary!$I45/12)*(1+Expense_Increase)^(BS$3-1)</f>
        <v>0</v>
      </c>
      <c r="BT48" s="124">
        <f>(Executive_Summary!$I45/12)*(1+Expense_Increase)^(BT$3-1)</f>
        <v>0</v>
      </c>
      <c r="BU48" s="124">
        <f>(Executive_Summary!$I45/12)*(1+Expense_Increase)^(BU$3-1)</f>
        <v>0</v>
      </c>
      <c r="BV48" s="124">
        <f>(Executive_Summary!$I45/12)*(1+Expense_Increase)^(BV$3-1)</f>
        <v>0</v>
      </c>
      <c r="BW48" s="124">
        <f>(Executive_Summary!$I45/12)*(1+Expense_Increase)^(BW$3-1)</f>
        <v>0</v>
      </c>
      <c r="BX48" s="124">
        <f>(Executive_Summary!$I45/12)*(1+Expense_Increase)^(BX$3-1)</f>
        <v>0</v>
      </c>
      <c r="BY48" s="124">
        <f>(Executive_Summary!$I45/12)*(1+Expense_Increase)^(BY$3-1)</f>
        <v>0</v>
      </c>
      <c r="BZ48" s="124">
        <f>(Executive_Summary!$I45/12)*(1+Expense_Increase)^(BZ$3-1)</f>
        <v>0</v>
      </c>
      <c r="CA48" s="124">
        <f>(Executive_Summary!$I45/12)*(1+Expense_Increase)^(CA$3-1)</f>
        <v>0</v>
      </c>
      <c r="CB48" s="124">
        <f>(Executive_Summary!$I45/12)*(1+Expense_Increase)^(CB$3-1)</f>
        <v>0</v>
      </c>
      <c r="CC48" s="124">
        <f>(Executive_Summary!$I45/12)*(1+Expense_Increase)^(CC$3-1)</f>
        <v>0</v>
      </c>
      <c r="CD48" s="124">
        <f>(Executive_Summary!$I45/12)*(1+Expense_Increase)^(CD$3-1)</f>
        <v>0</v>
      </c>
      <c r="CE48" s="124">
        <f>(Executive_Summary!$I45/12)*(1+Expense_Increase)^(CE$3-1)</f>
        <v>0</v>
      </c>
      <c r="CF48" s="124">
        <f>(Executive_Summary!$I45/12)*(1+Expense_Increase)^(CF$3-1)</f>
        <v>0</v>
      </c>
      <c r="CG48" s="124">
        <f>(Executive_Summary!$I45/12)*(1+Expense_Increase)^(CG$3-1)</f>
        <v>0</v>
      </c>
      <c r="CH48" s="124">
        <f>(Executive_Summary!$I45/12)*(1+Expense_Increase)^(CH$3-1)</f>
        <v>0</v>
      </c>
      <c r="CI48" s="124">
        <f>(Executive_Summary!$I45/12)*(1+Expense_Increase)^(CI$3-1)</f>
        <v>0</v>
      </c>
      <c r="CJ48" s="124">
        <f>(Executive_Summary!$I45/12)*(1+Expense_Increase)^(CJ$3-1)</f>
        <v>0</v>
      </c>
      <c r="CK48" s="124">
        <f>(Executive_Summary!$I45/12)*(1+Expense_Increase)^(CK$3-1)</f>
        <v>0</v>
      </c>
      <c r="CL48" s="124">
        <f>(Executive_Summary!$I45/12)*(1+Expense_Increase)^(CL$3-1)</f>
        <v>0</v>
      </c>
      <c r="CM48" s="124">
        <f>(Executive_Summary!$I45/12)*(1+Expense_Increase)^(CM$3-1)</f>
        <v>0</v>
      </c>
      <c r="CN48" s="124">
        <f>(Executive_Summary!$I45/12)*(1+Expense_Increase)^(CN$3-1)</f>
        <v>0</v>
      </c>
      <c r="CO48" s="124">
        <f>(Executive_Summary!$I45/12)*(1+Expense_Increase)^(CO$3-1)</f>
        <v>0</v>
      </c>
      <c r="CP48" s="124">
        <f>(Executive_Summary!$I45/12)*(1+Expense_Increase)^(CP$3-1)</f>
        <v>0</v>
      </c>
      <c r="CQ48" s="124">
        <f>(Executive_Summary!$I45/12)*(1+Expense_Increase)^(CQ$3-1)</f>
        <v>0</v>
      </c>
      <c r="CR48" s="124">
        <f>(Executive_Summary!$I45/12)*(1+Expense_Increase)^(CR$3-1)</f>
        <v>0</v>
      </c>
      <c r="CS48" s="124">
        <f>(Executive_Summary!$I45/12)*(1+Expense_Increase)^(CS$3-1)</f>
        <v>0</v>
      </c>
      <c r="CT48" s="124">
        <f>(Executive_Summary!$I45/12)*(1+Expense_Increase)^(CT$3-1)</f>
        <v>0</v>
      </c>
      <c r="CU48" s="124">
        <f>(Executive_Summary!$I45/12)*(1+Expense_Increase)^(CU$3-1)</f>
        <v>0</v>
      </c>
      <c r="CV48" s="124">
        <f>(Executive_Summary!$I45/12)*(1+Expense_Increase)^(CV$3-1)</f>
        <v>0</v>
      </c>
      <c r="CW48" s="124">
        <f>(Executive_Summary!$I45/12)*(1+Expense_Increase)^(CW$3-1)</f>
        <v>0</v>
      </c>
      <c r="CX48" s="124">
        <f>(Executive_Summary!$I45/12)*(1+Expense_Increase)^(CX$3-1)</f>
        <v>0</v>
      </c>
      <c r="CY48" s="124">
        <f>(Executive_Summary!$I45/12)*(1+Expense_Increase)^(CY$3-1)</f>
        <v>0</v>
      </c>
      <c r="CZ48" s="124">
        <f>(Executive_Summary!$I45/12)*(1+Expense_Increase)^(CZ$3-1)</f>
        <v>0</v>
      </c>
      <c r="DA48" s="124">
        <f>(Executive_Summary!$I45/12)*(1+Expense_Increase)^(DA$3-1)</f>
        <v>0</v>
      </c>
      <c r="DB48" s="124">
        <f>(Executive_Summary!$I45/12)*(1+Expense_Increase)^(DB$3-1)</f>
        <v>0</v>
      </c>
      <c r="DC48" s="124">
        <f>(Executive_Summary!$I45/12)*(1+Expense_Increase)^(DC$3-1)</f>
        <v>0</v>
      </c>
      <c r="DD48" s="124">
        <f>(Executive_Summary!$I45/12)*(1+Expense_Increase)^(DD$3-1)</f>
        <v>0</v>
      </c>
      <c r="DE48" s="124">
        <f>(Executive_Summary!$I45/12)*(1+Expense_Increase)^(DE$3-1)</f>
        <v>0</v>
      </c>
      <c r="DF48" s="124">
        <f>(Executive_Summary!$I45/12)*(1+Expense_Increase)^(DF$3-1)</f>
        <v>0</v>
      </c>
      <c r="DG48" s="124">
        <f>(Executive_Summary!$I45/12)*(1+Expense_Increase)^(DG$3-1)</f>
        <v>0</v>
      </c>
      <c r="DH48" s="124">
        <f>(Executive_Summary!$I45/12)*(1+Expense_Increase)^(DH$3-1)</f>
        <v>0</v>
      </c>
      <c r="DI48" s="124">
        <f>(Executive_Summary!$I45/12)*(1+Expense_Increase)^(DI$3-1)</f>
        <v>0</v>
      </c>
      <c r="DJ48" s="124">
        <f>(Executive_Summary!$I45/12)*(1+Expense_Increase)^(DJ$3-1)</f>
        <v>0</v>
      </c>
      <c r="DK48" s="124">
        <f>(Executive_Summary!$I45/12)*(1+Expense_Increase)^(DK$3-1)</f>
        <v>0</v>
      </c>
      <c r="DL48" s="124">
        <f>(Executive_Summary!$I45/12)*(1+Expense_Increase)^(DL$3-1)</f>
        <v>0</v>
      </c>
      <c r="DM48" s="124">
        <f>(Executive_Summary!$I45/12)*(1+Expense_Increase)^(DM$3-1)</f>
        <v>0</v>
      </c>
      <c r="DN48" s="124">
        <f>(Executive_Summary!$I45/12)*(1+Expense_Increase)^(DN$3-1)</f>
        <v>0</v>
      </c>
      <c r="DO48" s="124">
        <f>(Executive_Summary!$I45/12)*(1+Expense_Increase)^(DO$3-1)</f>
        <v>0</v>
      </c>
      <c r="DP48" s="124">
        <f>(Executive_Summary!$I45/12)*(1+Expense_Increase)^(DP$3-1)</f>
        <v>0</v>
      </c>
      <c r="DQ48" s="124">
        <f>(Executive_Summary!$I45/12)*(1+Expense_Increase)^(DQ$3-1)</f>
        <v>0</v>
      </c>
      <c r="DR48" s="124">
        <f>(Executive_Summary!$I45/12)*(1+Expense_Increase)^(DR$3-1)</f>
        <v>0</v>
      </c>
      <c r="DS48" s="124">
        <f>(Executive_Summary!$I45/12)*(1+Expense_Increase)^(DS$3-1)</f>
        <v>0</v>
      </c>
      <c r="DT48" s="124">
        <f>(Executive_Summary!$I45/12)*(1+Expense_Increase)^(DT$3-1)</f>
        <v>0</v>
      </c>
      <c r="DU48" s="124">
        <f>(Executive_Summary!$I45/12)*(1+Expense_Increase)^(DU$3-1)</f>
        <v>0</v>
      </c>
      <c r="DV48" s="124">
        <f>(Executive_Summary!$I45/12)*(1+Expense_Increase)^(DV$3-1)</f>
        <v>0</v>
      </c>
      <c r="DW48" s="124">
        <f>(Executive_Summary!$I45/12)*(1+Expense_Increase)^(DW$3-1)</f>
        <v>0</v>
      </c>
      <c r="DX48" s="124">
        <f>(Executive_Summary!$I45/12)*(1+Expense_Increase)^(DX$3-1)</f>
        <v>0</v>
      </c>
      <c r="DY48" s="124">
        <f>(Executive_Summary!$I45/12)*(1+Expense_Increase)^(DY$3-1)</f>
        <v>0</v>
      </c>
      <c r="DZ48" s="124">
        <f>(Executive_Summary!$I45/12)*(1+Expense_Increase)^(DZ$3-1)</f>
        <v>0</v>
      </c>
      <c r="EA48" s="124">
        <f>(Executive_Summary!$I45/12)*(1+Expense_Increase)^(EA$3-1)</f>
        <v>0</v>
      </c>
      <c r="EB48" s="124">
        <f>(Executive_Summary!$I45/12)*(1+Expense_Increase)^(EB$3-1)</f>
        <v>0</v>
      </c>
      <c r="EC48" s="124">
        <f>(Executive_Summary!$I45/12)*(1+Expense_Increase)^(EC$3-1)</f>
        <v>0</v>
      </c>
      <c r="ED48" s="124">
        <f>(Executive_Summary!$I45/12)*(1+Expense_Increase)^(ED$3-1)</f>
        <v>0</v>
      </c>
      <c r="EE48" s="124">
        <f>(Executive_Summary!$I45/12)*(1+Expense_Increase)^(EE$3-1)</f>
        <v>0</v>
      </c>
      <c r="EF48" s="124">
        <f>(Executive_Summary!$I45/12)*(1+Expense_Increase)^(EF$3-1)</f>
        <v>0</v>
      </c>
      <c r="EG48" s="124">
        <f>(Executive_Summary!$I45/12)*(1+Expense_Increase)^(EG$3-1)</f>
        <v>0</v>
      </c>
      <c r="EH48" s="124">
        <f>(Executive_Summary!$I45/12)*(1+Expense_Increase)^(EH$3-1)</f>
        <v>0</v>
      </c>
      <c r="EI48" s="124">
        <f>(Executive_Summary!$I45/12)*(1+Expense_Increase)^(EI$3-1)</f>
        <v>0</v>
      </c>
      <c r="EJ48" s="124">
        <f>(Executive_Summary!$I45/12)*(1+Expense_Increase)^(EJ$3-1)</f>
        <v>0</v>
      </c>
      <c r="EK48" s="124">
        <f>(Executive_Summary!$I45/12)*(1+Expense_Increase)^(EK$3-1)</f>
        <v>0</v>
      </c>
      <c r="EL48" s="124">
        <f>(Executive_Summary!$I45/12)*(1+Expense_Increase)^(EL$3-1)</f>
        <v>0</v>
      </c>
      <c r="EM48" s="124">
        <f>(Executive_Summary!$I45/12)*(1+Expense_Increase)^(EM$3-1)</f>
        <v>0</v>
      </c>
      <c r="EN48" s="124">
        <f>(Executive_Summary!$I45/12)*(1+Expense_Increase)^(EN$3-1)</f>
        <v>0</v>
      </c>
      <c r="EO48" s="124">
        <f>(Executive_Summary!$I45/12)*(1+Expense_Increase)^(EO$3-1)</f>
        <v>0</v>
      </c>
      <c r="EP48" s="124">
        <f>(Executive_Summary!$I45/12)*(1+Expense_Increase)^(EP$3-1)</f>
        <v>0</v>
      </c>
      <c r="EQ48" s="27"/>
    </row>
    <row r="49" spans="2:147" ht="15.75" customHeight="1" x14ac:dyDescent="0.2">
      <c r="B49" s="161" t="str">
        <f>Executive_Summary!F46</f>
        <v xml:space="preserve">Appliance Repairs </v>
      </c>
      <c r="Z49" s="3"/>
      <c r="AA49" s="124">
        <f>(Executive_Summary!$I46/12)*(1+Expense_Increase)^(AA$3-1)</f>
        <v>0</v>
      </c>
      <c r="AB49" s="124">
        <f>(Executive_Summary!$I46/12)*(1+Expense_Increase)^(AB$3-1)</f>
        <v>0</v>
      </c>
      <c r="AC49" s="124">
        <f>(Executive_Summary!$I46/12)*(1+Expense_Increase)^(AC$3-1)</f>
        <v>0</v>
      </c>
      <c r="AD49" s="124">
        <f>(Executive_Summary!$I46/12)*(1+Expense_Increase)^(AD$3-1)</f>
        <v>0</v>
      </c>
      <c r="AE49" s="124">
        <f>(Executive_Summary!$I46/12)*(1+Expense_Increase)^(AE$3-1)</f>
        <v>0</v>
      </c>
      <c r="AF49" s="124">
        <f>(Executive_Summary!$I46/12)*(1+Expense_Increase)^(AF$3-1)</f>
        <v>0</v>
      </c>
      <c r="AG49" s="124">
        <f>(Executive_Summary!$I46/12)*(1+Expense_Increase)^(AG$3-1)</f>
        <v>0</v>
      </c>
      <c r="AH49" s="124">
        <f>(Executive_Summary!$I46/12)*(1+Expense_Increase)^(AH$3-1)</f>
        <v>0</v>
      </c>
      <c r="AI49" s="124">
        <f>(Executive_Summary!$I46/12)*(1+Expense_Increase)^(AI$3-1)</f>
        <v>0</v>
      </c>
      <c r="AJ49" s="124">
        <f>(Executive_Summary!$I46/12)*(1+Expense_Increase)^(AJ$3-1)</f>
        <v>0</v>
      </c>
      <c r="AK49" s="124">
        <f>(Executive_Summary!$I46/12)*(1+Expense_Increase)^(AK$3-1)</f>
        <v>0</v>
      </c>
      <c r="AL49" s="124">
        <f>(Executive_Summary!$I46/12)*(1+Expense_Increase)^(AL$3-1)</f>
        <v>0</v>
      </c>
      <c r="AM49" s="124">
        <f>(Executive_Summary!$I46/12)*(1+Expense_Increase)^(AM$3-1)</f>
        <v>0</v>
      </c>
      <c r="AN49" s="124">
        <f>(Executive_Summary!$I46/12)*(1+Expense_Increase)^(AN$3-1)</f>
        <v>0</v>
      </c>
      <c r="AO49" s="124">
        <f>(Executive_Summary!$I46/12)*(1+Expense_Increase)^(AO$3-1)</f>
        <v>0</v>
      </c>
      <c r="AP49" s="124">
        <f>(Executive_Summary!$I46/12)*(1+Expense_Increase)^(AP$3-1)</f>
        <v>0</v>
      </c>
      <c r="AQ49" s="124">
        <f>(Executive_Summary!$I46/12)*(1+Expense_Increase)^(AQ$3-1)</f>
        <v>0</v>
      </c>
      <c r="AR49" s="124">
        <f>(Executive_Summary!$I46/12)*(1+Expense_Increase)^(AR$3-1)</f>
        <v>0</v>
      </c>
      <c r="AS49" s="124">
        <f>(Executive_Summary!$I46/12)*(1+Expense_Increase)^(AS$3-1)</f>
        <v>0</v>
      </c>
      <c r="AT49" s="124">
        <f>(Executive_Summary!$I46/12)*(1+Expense_Increase)^(AT$3-1)</f>
        <v>0</v>
      </c>
      <c r="AU49" s="124">
        <f>(Executive_Summary!$I46/12)*(1+Expense_Increase)^(AU$3-1)</f>
        <v>0</v>
      </c>
      <c r="AV49" s="124">
        <f>(Executive_Summary!$I46/12)*(1+Expense_Increase)^(AV$3-1)</f>
        <v>0</v>
      </c>
      <c r="AW49" s="124">
        <f>(Executive_Summary!$I46/12)*(1+Expense_Increase)^(AW$3-1)</f>
        <v>0</v>
      </c>
      <c r="AX49" s="124">
        <f>(Executive_Summary!$I46/12)*(1+Expense_Increase)^(AX$3-1)</f>
        <v>0</v>
      </c>
      <c r="AY49" s="124">
        <f>(Executive_Summary!$I46/12)*(1+Expense_Increase)^(AY$3-1)</f>
        <v>0</v>
      </c>
      <c r="AZ49" s="124">
        <f>(Executive_Summary!$I46/12)*(1+Expense_Increase)^(AZ$3-1)</f>
        <v>0</v>
      </c>
      <c r="BA49" s="124">
        <f>(Executive_Summary!$I46/12)*(1+Expense_Increase)^(BA$3-1)</f>
        <v>0</v>
      </c>
      <c r="BB49" s="124">
        <f>(Executive_Summary!$I46/12)*(1+Expense_Increase)^(BB$3-1)</f>
        <v>0</v>
      </c>
      <c r="BC49" s="124">
        <f>(Executive_Summary!$I46/12)*(1+Expense_Increase)^(BC$3-1)</f>
        <v>0</v>
      </c>
      <c r="BD49" s="124">
        <f>(Executive_Summary!$I46/12)*(1+Expense_Increase)^(BD$3-1)</f>
        <v>0</v>
      </c>
      <c r="BE49" s="124">
        <f>(Executive_Summary!$I46/12)*(1+Expense_Increase)^(BE$3-1)</f>
        <v>0</v>
      </c>
      <c r="BF49" s="124">
        <f>(Executive_Summary!$I46/12)*(1+Expense_Increase)^(BF$3-1)</f>
        <v>0</v>
      </c>
      <c r="BG49" s="124">
        <f>(Executive_Summary!$I46/12)*(1+Expense_Increase)^(BG$3-1)</f>
        <v>0</v>
      </c>
      <c r="BH49" s="124">
        <f>(Executive_Summary!$I46/12)*(1+Expense_Increase)^(BH$3-1)</f>
        <v>0</v>
      </c>
      <c r="BI49" s="124">
        <f>(Executive_Summary!$I46/12)*(1+Expense_Increase)^(BI$3-1)</f>
        <v>0</v>
      </c>
      <c r="BJ49" s="124">
        <f>(Executive_Summary!$I46/12)*(1+Expense_Increase)^(BJ$3-1)</f>
        <v>0</v>
      </c>
      <c r="BK49" s="124">
        <f>(Executive_Summary!$I46/12)*(1+Expense_Increase)^(BK$3-1)</f>
        <v>0</v>
      </c>
      <c r="BL49" s="124">
        <f>(Executive_Summary!$I46/12)*(1+Expense_Increase)^(BL$3-1)</f>
        <v>0</v>
      </c>
      <c r="BM49" s="124">
        <f>(Executive_Summary!$I46/12)*(1+Expense_Increase)^(BM$3-1)</f>
        <v>0</v>
      </c>
      <c r="BN49" s="124">
        <f>(Executive_Summary!$I46/12)*(1+Expense_Increase)^(BN$3-1)</f>
        <v>0</v>
      </c>
      <c r="BO49" s="124">
        <f>(Executive_Summary!$I46/12)*(1+Expense_Increase)^(BO$3-1)</f>
        <v>0</v>
      </c>
      <c r="BP49" s="124">
        <f>(Executive_Summary!$I46/12)*(1+Expense_Increase)^(BP$3-1)</f>
        <v>0</v>
      </c>
      <c r="BQ49" s="124">
        <f>(Executive_Summary!$I46/12)*(1+Expense_Increase)^(BQ$3-1)</f>
        <v>0</v>
      </c>
      <c r="BR49" s="124">
        <f>(Executive_Summary!$I46/12)*(1+Expense_Increase)^(BR$3-1)</f>
        <v>0</v>
      </c>
      <c r="BS49" s="124">
        <f>(Executive_Summary!$I46/12)*(1+Expense_Increase)^(BS$3-1)</f>
        <v>0</v>
      </c>
      <c r="BT49" s="124">
        <f>(Executive_Summary!$I46/12)*(1+Expense_Increase)^(BT$3-1)</f>
        <v>0</v>
      </c>
      <c r="BU49" s="124">
        <f>(Executive_Summary!$I46/12)*(1+Expense_Increase)^(BU$3-1)</f>
        <v>0</v>
      </c>
      <c r="BV49" s="124">
        <f>(Executive_Summary!$I46/12)*(1+Expense_Increase)^(BV$3-1)</f>
        <v>0</v>
      </c>
      <c r="BW49" s="124">
        <f>(Executive_Summary!$I46/12)*(1+Expense_Increase)^(BW$3-1)</f>
        <v>0</v>
      </c>
      <c r="BX49" s="124">
        <f>(Executive_Summary!$I46/12)*(1+Expense_Increase)^(BX$3-1)</f>
        <v>0</v>
      </c>
      <c r="BY49" s="124">
        <f>(Executive_Summary!$I46/12)*(1+Expense_Increase)^(BY$3-1)</f>
        <v>0</v>
      </c>
      <c r="BZ49" s="124">
        <f>(Executive_Summary!$I46/12)*(1+Expense_Increase)^(BZ$3-1)</f>
        <v>0</v>
      </c>
      <c r="CA49" s="124">
        <f>(Executive_Summary!$I46/12)*(1+Expense_Increase)^(CA$3-1)</f>
        <v>0</v>
      </c>
      <c r="CB49" s="124">
        <f>(Executive_Summary!$I46/12)*(1+Expense_Increase)^(CB$3-1)</f>
        <v>0</v>
      </c>
      <c r="CC49" s="124">
        <f>(Executive_Summary!$I46/12)*(1+Expense_Increase)^(CC$3-1)</f>
        <v>0</v>
      </c>
      <c r="CD49" s="124">
        <f>(Executive_Summary!$I46/12)*(1+Expense_Increase)^(CD$3-1)</f>
        <v>0</v>
      </c>
      <c r="CE49" s="124">
        <f>(Executive_Summary!$I46/12)*(1+Expense_Increase)^(CE$3-1)</f>
        <v>0</v>
      </c>
      <c r="CF49" s="124">
        <f>(Executive_Summary!$I46/12)*(1+Expense_Increase)^(CF$3-1)</f>
        <v>0</v>
      </c>
      <c r="CG49" s="124">
        <f>(Executive_Summary!$I46/12)*(1+Expense_Increase)^(CG$3-1)</f>
        <v>0</v>
      </c>
      <c r="CH49" s="124">
        <f>(Executive_Summary!$I46/12)*(1+Expense_Increase)^(CH$3-1)</f>
        <v>0</v>
      </c>
      <c r="CI49" s="124">
        <f>(Executive_Summary!$I46/12)*(1+Expense_Increase)^(CI$3-1)</f>
        <v>0</v>
      </c>
      <c r="CJ49" s="124">
        <f>(Executive_Summary!$I46/12)*(1+Expense_Increase)^(CJ$3-1)</f>
        <v>0</v>
      </c>
      <c r="CK49" s="124">
        <f>(Executive_Summary!$I46/12)*(1+Expense_Increase)^(CK$3-1)</f>
        <v>0</v>
      </c>
      <c r="CL49" s="124">
        <f>(Executive_Summary!$I46/12)*(1+Expense_Increase)^(CL$3-1)</f>
        <v>0</v>
      </c>
      <c r="CM49" s="124">
        <f>(Executive_Summary!$I46/12)*(1+Expense_Increase)^(CM$3-1)</f>
        <v>0</v>
      </c>
      <c r="CN49" s="124">
        <f>(Executive_Summary!$I46/12)*(1+Expense_Increase)^(CN$3-1)</f>
        <v>0</v>
      </c>
      <c r="CO49" s="124">
        <f>(Executive_Summary!$I46/12)*(1+Expense_Increase)^(CO$3-1)</f>
        <v>0</v>
      </c>
      <c r="CP49" s="124">
        <f>(Executive_Summary!$I46/12)*(1+Expense_Increase)^(CP$3-1)</f>
        <v>0</v>
      </c>
      <c r="CQ49" s="124">
        <f>(Executive_Summary!$I46/12)*(1+Expense_Increase)^(CQ$3-1)</f>
        <v>0</v>
      </c>
      <c r="CR49" s="124">
        <f>(Executive_Summary!$I46/12)*(1+Expense_Increase)^(CR$3-1)</f>
        <v>0</v>
      </c>
      <c r="CS49" s="124">
        <f>(Executive_Summary!$I46/12)*(1+Expense_Increase)^(CS$3-1)</f>
        <v>0</v>
      </c>
      <c r="CT49" s="124">
        <f>(Executive_Summary!$I46/12)*(1+Expense_Increase)^(CT$3-1)</f>
        <v>0</v>
      </c>
      <c r="CU49" s="124">
        <f>(Executive_Summary!$I46/12)*(1+Expense_Increase)^(CU$3-1)</f>
        <v>0</v>
      </c>
      <c r="CV49" s="124">
        <f>(Executive_Summary!$I46/12)*(1+Expense_Increase)^(CV$3-1)</f>
        <v>0</v>
      </c>
      <c r="CW49" s="124">
        <f>(Executive_Summary!$I46/12)*(1+Expense_Increase)^(CW$3-1)</f>
        <v>0</v>
      </c>
      <c r="CX49" s="124">
        <f>(Executive_Summary!$I46/12)*(1+Expense_Increase)^(CX$3-1)</f>
        <v>0</v>
      </c>
      <c r="CY49" s="124">
        <f>(Executive_Summary!$I46/12)*(1+Expense_Increase)^(CY$3-1)</f>
        <v>0</v>
      </c>
      <c r="CZ49" s="124">
        <f>(Executive_Summary!$I46/12)*(1+Expense_Increase)^(CZ$3-1)</f>
        <v>0</v>
      </c>
      <c r="DA49" s="124">
        <f>(Executive_Summary!$I46/12)*(1+Expense_Increase)^(DA$3-1)</f>
        <v>0</v>
      </c>
      <c r="DB49" s="124">
        <f>(Executive_Summary!$I46/12)*(1+Expense_Increase)^(DB$3-1)</f>
        <v>0</v>
      </c>
      <c r="DC49" s="124">
        <f>(Executive_Summary!$I46/12)*(1+Expense_Increase)^(DC$3-1)</f>
        <v>0</v>
      </c>
      <c r="DD49" s="124">
        <f>(Executive_Summary!$I46/12)*(1+Expense_Increase)^(DD$3-1)</f>
        <v>0</v>
      </c>
      <c r="DE49" s="124">
        <f>(Executive_Summary!$I46/12)*(1+Expense_Increase)^(DE$3-1)</f>
        <v>0</v>
      </c>
      <c r="DF49" s="124">
        <f>(Executive_Summary!$I46/12)*(1+Expense_Increase)^(DF$3-1)</f>
        <v>0</v>
      </c>
      <c r="DG49" s="124">
        <f>(Executive_Summary!$I46/12)*(1+Expense_Increase)^(DG$3-1)</f>
        <v>0</v>
      </c>
      <c r="DH49" s="124">
        <f>(Executive_Summary!$I46/12)*(1+Expense_Increase)^(DH$3-1)</f>
        <v>0</v>
      </c>
      <c r="DI49" s="124">
        <f>(Executive_Summary!$I46/12)*(1+Expense_Increase)^(DI$3-1)</f>
        <v>0</v>
      </c>
      <c r="DJ49" s="124">
        <f>(Executive_Summary!$I46/12)*(1+Expense_Increase)^(DJ$3-1)</f>
        <v>0</v>
      </c>
      <c r="DK49" s="124">
        <f>(Executive_Summary!$I46/12)*(1+Expense_Increase)^(DK$3-1)</f>
        <v>0</v>
      </c>
      <c r="DL49" s="124">
        <f>(Executive_Summary!$I46/12)*(1+Expense_Increase)^(DL$3-1)</f>
        <v>0</v>
      </c>
      <c r="DM49" s="124">
        <f>(Executive_Summary!$I46/12)*(1+Expense_Increase)^(DM$3-1)</f>
        <v>0</v>
      </c>
      <c r="DN49" s="124">
        <f>(Executive_Summary!$I46/12)*(1+Expense_Increase)^(DN$3-1)</f>
        <v>0</v>
      </c>
      <c r="DO49" s="124">
        <f>(Executive_Summary!$I46/12)*(1+Expense_Increase)^(DO$3-1)</f>
        <v>0</v>
      </c>
      <c r="DP49" s="124">
        <f>(Executive_Summary!$I46/12)*(1+Expense_Increase)^(DP$3-1)</f>
        <v>0</v>
      </c>
      <c r="DQ49" s="124">
        <f>(Executive_Summary!$I46/12)*(1+Expense_Increase)^(DQ$3-1)</f>
        <v>0</v>
      </c>
      <c r="DR49" s="124">
        <f>(Executive_Summary!$I46/12)*(1+Expense_Increase)^(DR$3-1)</f>
        <v>0</v>
      </c>
      <c r="DS49" s="124">
        <f>(Executive_Summary!$I46/12)*(1+Expense_Increase)^(DS$3-1)</f>
        <v>0</v>
      </c>
      <c r="DT49" s="124">
        <f>(Executive_Summary!$I46/12)*(1+Expense_Increase)^(DT$3-1)</f>
        <v>0</v>
      </c>
      <c r="DU49" s="124">
        <f>(Executive_Summary!$I46/12)*(1+Expense_Increase)^(DU$3-1)</f>
        <v>0</v>
      </c>
      <c r="DV49" s="124">
        <f>(Executive_Summary!$I46/12)*(1+Expense_Increase)^(DV$3-1)</f>
        <v>0</v>
      </c>
      <c r="DW49" s="124">
        <f>(Executive_Summary!$I46/12)*(1+Expense_Increase)^(DW$3-1)</f>
        <v>0</v>
      </c>
      <c r="DX49" s="124">
        <f>(Executive_Summary!$I46/12)*(1+Expense_Increase)^(DX$3-1)</f>
        <v>0</v>
      </c>
      <c r="DY49" s="124">
        <f>(Executive_Summary!$I46/12)*(1+Expense_Increase)^(DY$3-1)</f>
        <v>0</v>
      </c>
      <c r="DZ49" s="124">
        <f>(Executive_Summary!$I46/12)*(1+Expense_Increase)^(DZ$3-1)</f>
        <v>0</v>
      </c>
      <c r="EA49" s="124">
        <f>(Executive_Summary!$I46/12)*(1+Expense_Increase)^(EA$3-1)</f>
        <v>0</v>
      </c>
      <c r="EB49" s="124">
        <f>(Executive_Summary!$I46/12)*(1+Expense_Increase)^(EB$3-1)</f>
        <v>0</v>
      </c>
      <c r="EC49" s="124">
        <f>(Executive_Summary!$I46/12)*(1+Expense_Increase)^(EC$3-1)</f>
        <v>0</v>
      </c>
      <c r="ED49" s="124">
        <f>(Executive_Summary!$I46/12)*(1+Expense_Increase)^(ED$3-1)</f>
        <v>0</v>
      </c>
      <c r="EE49" s="124">
        <f>(Executive_Summary!$I46/12)*(1+Expense_Increase)^(EE$3-1)</f>
        <v>0</v>
      </c>
      <c r="EF49" s="124">
        <f>(Executive_Summary!$I46/12)*(1+Expense_Increase)^(EF$3-1)</f>
        <v>0</v>
      </c>
      <c r="EG49" s="124">
        <f>(Executive_Summary!$I46/12)*(1+Expense_Increase)^(EG$3-1)</f>
        <v>0</v>
      </c>
      <c r="EH49" s="124">
        <f>(Executive_Summary!$I46/12)*(1+Expense_Increase)^(EH$3-1)</f>
        <v>0</v>
      </c>
      <c r="EI49" s="124">
        <f>(Executive_Summary!$I46/12)*(1+Expense_Increase)^(EI$3-1)</f>
        <v>0</v>
      </c>
      <c r="EJ49" s="124">
        <f>(Executive_Summary!$I46/12)*(1+Expense_Increase)^(EJ$3-1)</f>
        <v>0</v>
      </c>
      <c r="EK49" s="124">
        <f>(Executive_Summary!$I46/12)*(1+Expense_Increase)^(EK$3-1)</f>
        <v>0</v>
      </c>
      <c r="EL49" s="124">
        <f>(Executive_Summary!$I46/12)*(1+Expense_Increase)^(EL$3-1)</f>
        <v>0</v>
      </c>
      <c r="EM49" s="124">
        <f>(Executive_Summary!$I46/12)*(1+Expense_Increase)^(EM$3-1)</f>
        <v>0</v>
      </c>
      <c r="EN49" s="124">
        <f>(Executive_Summary!$I46/12)*(1+Expense_Increase)^(EN$3-1)</f>
        <v>0</v>
      </c>
      <c r="EO49" s="124">
        <f>(Executive_Summary!$I46/12)*(1+Expense_Increase)^(EO$3-1)</f>
        <v>0</v>
      </c>
      <c r="EP49" s="124">
        <f>(Executive_Summary!$I46/12)*(1+Expense_Increase)^(EP$3-1)</f>
        <v>0</v>
      </c>
      <c r="EQ49" s="27"/>
    </row>
    <row r="50" spans="2:147" ht="15.75" customHeight="1" x14ac:dyDescent="0.2">
      <c r="B50" s="161" t="str">
        <f>Executive_Summary!F47</f>
        <v xml:space="preserve">Lawn/Landscaping/Grounds </v>
      </c>
      <c r="Z50" s="3"/>
      <c r="AA50" s="124">
        <f>(Executive_Summary!$I47/12)*(1+Expense_Increase)^(AA$3-1)</f>
        <v>200</v>
      </c>
      <c r="AB50" s="124">
        <f>(Executive_Summary!$I47/12)*(1+Expense_Increase)^(AB$3-1)</f>
        <v>200</v>
      </c>
      <c r="AC50" s="124">
        <f>(Executive_Summary!$I47/12)*(1+Expense_Increase)^(AC$3-1)</f>
        <v>200</v>
      </c>
      <c r="AD50" s="124">
        <f>(Executive_Summary!$I47/12)*(1+Expense_Increase)^(AD$3-1)</f>
        <v>200</v>
      </c>
      <c r="AE50" s="124">
        <f>(Executive_Summary!$I47/12)*(1+Expense_Increase)^(AE$3-1)</f>
        <v>200</v>
      </c>
      <c r="AF50" s="124">
        <f>(Executive_Summary!$I47/12)*(1+Expense_Increase)^(AF$3-1)</f>
        <v>200</v>
      </c>
      <c r="AG50" s="124">
        <f>(Executive_Summary!$I47/12)*(1+Expense_Increase)^(AG$3-1)</f>
        <v>200</v>
      </c>
      <c r="AH50" s="124">
        <f>(Executive_Summary!$I47/12)*(1+Expense_Increase)^(AH$3-1)</f>
        <v>200</v>
      </c>
      <c r="AI50" s="124">
        <f>(Executive_Summary!$I47/12)*(1+Expense_Increase)^(AI$3-1)</f>
        <v>200</v>
      </c>
      <c r="AJ50" s="124">
        <f>(Executive_Summary!$I47/12)*(1+Expense_Increase)^(AJ$3-1)</f>
        <v>200</v>
      </c>
      <c r="AK50" s="124">
        <f>(Executive_Summary!$I47/12)*(1+Expense_Increase)^(AK$3-1)</f>
        <v>200</v>
      </c>
      <c r="AL50" s="124">
        <f>(Executive_Summary!$I47/12)*(1+Expense_Increase)^(AL$3-1)</f>
        <v>200</v>
      </c>
      <c r="AM50" s="124">
        <f>(Executive_Summary!$I47/12)*(1+Expense_Increase)^(AM$3-1)</f>
        <v>204.4</v>
      </c>
      <c r="AN50" s="124">
        <f>(Executive_Summary!$I47/12)*(1+Expense_Increase)^(AN$3-1)</f>
        <v>204.4</v>
      </c>
      <c r="AO50" s="124">
        <f>(Executive_Summary!$I47/12)*(1+Expense_Increase)^(AO$3-1)</f>
        <v>204.4</v>
      </c>
      <c r="AP50" s="124">
        <f>(Executive_Summary!$I47/12)*(1+Expense_Increase)^(AP$3-1)</f>
        <v>204.4</v>
      </c>
      <c r="AQ50" s="124">
        <f>(Executive_Summary!$I47/12)*(1+Expense_Increase)^(AQ$3-1)</f>
        <v>204.4</v>
      </c>
      <c r="AR50" s="124">
        <f>(Executive_Summary!$I47/12)*(1+Expense_Increase)^(AR$3-1)</f>
        <v>204.4</v>
      </c>
      <c r="AS50" s="124">
        <f>(Executive_Summary!$I47/12)*(1+Expense_Increase)^(AS$3-1)</f>
        <v>204.4</v>
      </c>
      <c r="AT50" s="124">
        <f>(Executive_Summary!$I47/12)*(1+Expense_Increase)^(AT$3-1)</f>
        <v>204.4</v>
      </c>
      <c r="AU50" s="124">
        <f>(Executive_Summary!$I47/12)*(1+Expense_Increase)^(AU$3-1)</f>
        <v>204.4</v>
      </c>
      <c r="AV50" s="124">
        <f>(Executive_Summary!$I47/12)*(1+Expense_Increase)^(AV$3-1)</f>
        <v>204.4</v>
      </c>
      <c r="AW50" s="124">
        <f>(Executive_Summary!$I47/12)*(1+Expense_Increase)^(AW$3-1)</f>
        <v>204.4</v>
      </c>
      <c r="AX50" s="124">
        <f>(Executive_Summary!$I47/12)*(1+Expense_Increase)^(AX$3-1)</f>
        <v>204.4</v>
      </c>
      <c r="AY50" s="124">
        <f>(Executive_Summary!$I47/12)*(1+Expense_Increase)^(AY$3-1)</f>
        <v>208.89679999999998</v>
      </c>
      <c r="AZ50" s="124">
        <f>(Executive_Summary!$I47/12)*(1+Expense_Increase)^(AZ$3-1)</f>
        <v>208.89679999999998</v>
      </c>
      <c r="BA50" s="124">
        <f>(Executive_Summary!$I47/12)*(1+Expense_Increase)^(BA$3-1)</f>
        <v>208.89679999999998</v>
      </c>
      <c r="BB50" s="124">
        <f>(Executive_Summary!$I47/12)*(1+Expense_Increase)^(BB$3-1)</f>
        <v>208.89679999999998</v>
      </c>
      <c r="BC50" s="124">
        <f>(Executive_Summary!$I47/12)*(1+Expense_Increase)^(BC$3-1)</f>
        <v>208.89679999999998</v>
      </c>
      <c r="BD50" s="124">
        <f>(Executive_Summary!$I47/12)*(1+Expense_Increase)^(BD$3-1)</f>
        <v>208.89679999999998</v>
      </c>
      <c r="BE50" s="124">
        <f>(Executive_Summary!$I47/12)*(1+Expense_Increase)^(BE$3-1)</f>
        <v>208.89679999999998</v>
      </c>
      <c r="BF50" s="124">
        <f>(Executive_Summary!$I47/12)*(1+Expense_Increase)^(BF$3-1)</f>
        <v>208.89679999999998</v>
      </c>
      <c r="BG50" s="124">
        <f>(Executive_Summary!$I47/12)*(1+Expense_Increase)^(BG$3-1)</f>
        <v>208.89679999999998</v>
      </c>
      <c r="BH50" s="124">
        <f>(Executive_Summary!$I47/12)*(1+Expense_Increase)^(BH$3-1)</f>
        <v>208.89679999999998</v>
      </c>
      <c r="BI50" s="124">
        <f>(Executive_Summary!$I47/12)*(1+Expense_Increase)^(BI$3-1)</f>
        <v>208.89679999999998</v>
      </c>
      <c r="BJ50" s="124">
        <f>(Executive_Summary!$I47/12)*(1+Expense_Increase)^(BJ$3-1)</f>
        <v>208.89679999999998</v>
      </c>
      <c r="BK50" s="124">
        <f>(Executive_Summary!$I47/12)*(1+Expense_Increase)^(BK$3-1)</f>
        <v>213.49252960000001</v>
      </c>
      <c r="BL50" s="124">
        <f>(Executive_Summary!$I47/12)*(1+Expense_Increase)^(BL$3-1)</f>
        <v>213.49252960000001</v>
      </c>
      <c r="BM50" s="124">
        <f>(Executive_Summary!$I47/12)*(1+Expense_Increase)^(BM$3-1)</f>
        <v>213.49252960000001</v>
      </c>
      <c r="BN50" s="124">
        <f>(Executive_Summary!$I47/12)*(1+Expense_Increase)^(BN$3-1)</f>
        <v>213.49252960000001</v>
      </c>
      <c r="BO50" s="124">
        <f>(Executive_Summary!$I47/12)*(1+Expense_Increase)^(BO$3-1)</f>
        <v>213.49252960000001</v>
      </c>
      <c r="BP50" s="124">
        <f>(Executive_Summary!$I47/12)*(1+Expense_Increase)^(BP$3-1)</f>
        <v>213.49252960000001</v>
      </c>
      <c r="BQ50" s="124">
        <f>(Executive_Summary!$I47/12)*(1+Expense_Increase)^(BQ$3-1)</f>
        <v>213.49252960000001</v>
      </c>
      <c r="BR50" s="124">
        <f>(Executive_Summary!$I47/12)*(1+Expense_Increase)^(BR$3-1)</f>
        <v>213.49252960000001</v>
      </c>
      <c r="BS50" s="124">
        <f>(Executive_Summary!$I47/12)*(1+Expense_Increase)^(BS$3-1)</f>
        <v>213.49252960000001</v>
      </c>
      <c r="BT50" s="124">
        <f>(Executive_Summary!$I47/12)*(1+Expense_Increase)^(BT$3-1)</f>
        <v>213.49252960000001</v>
      </c>
      <c r="BU50" s="124">
        <f>(Executive_Summary!$I47/12)*(1+Expense_Increase)^(BU$3-1)</f>
        <v>213.49252960000001</v>
      </c>
      <c r="BV50" s="124">
        <f>(Executive_Summary!$I47/12)*(1+Expense_Increase)^(BV$3-1)</f>
        <v>213.49252960000001</v>
      </c>
      <c r="BW50" s="124">
        <f>(Executive_Summary!$I47/12)*(1+Expense_Increase)^(BW$3-1)</f>
        <v>218.1893652512</v>
      </c>
      <c r="BX50" s="124">
        <f>(Executive_Summary!$I47/12)*(1+Expense_Increase)^(BX$3-1)</f>
        <v>218.1893652512</v>
      </c>
      <c r="BY50" s="124">
        <f>(Executive_Summary!$I47/12)*(1+Expense_Increase)^(BY$3-1)</f>
        <v>218.1893652512</v>
      </c>
      <c r="BZ50" s="124">
        <f>(Executive_Summary!$I47/12)*(1+Expense_Increase)^(BZ$3-1)</f>
        <v>218.1893652512</v>
      </c>
      <c r="CA50" s="124">
        <f>(Executive_Summary!$I47/12)*(1+Expense_Increase)^(CA$3-1)</f>
        <v>218.1893652512</v>
      </c>
      <c r="CB50" s="124">
        <f>(Executive_Summary!$I47/12)*(1+Expense_Increase)^(CB$3-1)</f>
        <v>218.1893652512</v>
      </c>
      <c r="CC50" s="124">
        <f>(Executive_Summary!$I47/12)*(1+Expense_Increase)^(CC$3-1)</f>
        <v>218.1893652512</v>
      </c>
      <c r="CD50" s="124">
        <f>(Executive_Summary!$I47/12)*(1+Expense_Increase)^(CD$3-1)</f>
        <v>218.1893652512</v>
      </c>
      <c r="CE50" s="124">
        <f>(Executive_Summary!$I47/12)*(1+Expense_Increase)^(CE$3-1)</f>
        <v>218.1893652512</v>
      </c>
      <c r="CF50" s="124">
        <f>(Executive_Summary!$I47/12)*(1+Expense_Increase)^(CF$3-1)</f>
        <v>218.1893652512</v>
      </c>
      <c r="CG50" s="124">
        <f>(Executive_Summary!$I47/12)*(1+Expense_Increase)^(CG$3-1)</f>
        <v>218.1893652512</v>
      </c>
      <c r="CH50" s="124">
        <f>(Executive_Summary!$I47/12)*(1+Expense_Increase)^(CH$3-1)</f>
        <v>218.1893652512</v>
      </c>
      <c r="CI50" s="124">
        <f>(Executive_Summary!$I47/12)*(1+Expense_Increase)^(CI$3-1)</f>
        <v>222.98953128672642</v>
      </c>
      <c r="CJ50" s="124">
        <f>(Executive_Summary!$I47/12)*(1+Expense_Increase)^(CJ$3-1)</f>
        <v>222.98953128672642</v>
      </c>
      <c r="CK50" s="124">
        <f>(Executive_Summary!$I47/12)*(1+Expense_Increase)^(CK$3-1)</f>
        <v>222.98953128672642</v>
      </c>
      <c r="CL50" s="124">
        <f>(Executive_Summary!$I47/12)*(1+Expense_Increase)^(CL$3-1)</f>
        <v>222.98953128672642</v>
      </c>
      <c r="CM50" s="124">
        <f>(Executive_Summary!$I47/12)*(1+Expense_Increase)^(CM$3-1)</f>
        <v>222.98953128672642</v>
      </c>
      <c r="CN50" s="124">
        <f>(Executive_Summary!$I47/12)*(1+Expense_Increase)^(CN$3-1)</f>
        <v>222.98953128672642</v>
      </c>
      <c r="CO50" s="124">
        <f>(Executive_Summary!$I47/12)*(1+Expense_Increase)^(CO$3-1)</f>
        <v>222.98953128672642</v>
      </c>
      <c r="CP50" s="124">
        <f>(Executive_Summary!$I47/12)*(1+Expense_Increase)^(CP$3-1)</f>
        <v>222.98953128672642</v>
      </c>
      <c r="CQ50" s="124">
        <f>(Executive_Summary!$I47/12)*(1+Expense_Increase)^(CQ$3-1)</f>
        <v>222.98953128672642</v>
      </c>
      <c r="CR50" s="124">
        <f>(Executive_Summary!$I47/12)*(1+Expense_Increase)^(CR$3-1)</f>
        <v>222.98953128672642</v>
      </c>
      <c r="CS50" s="124">
        <f>(Executive_Summary!$I47/12)*(1+Expense_Increase)^(CS$3-1)</f>
        <v>222.98953128672642</v>
      </c>
      <c r="CT50" s="124">
        <f>(Executive_Summary!$I47/12)*(1+Expense_Increase)^(CT$3-1)</f>
        <v>222.98953128672642</v>
      </c>
      <c r="CU50" s="124">
        <f>(Executive_Summary!$I47/12)*(1+Expense_Increase)^(CU$3-1)</f>
        <v>227.89530097503436</v>
      </c>
      <c r="CV50" s="124">
        <f>(Executive_Summary!$I47/12)*(1+Expense_Increase)^(CV$3-1)</f>
        <v>227.89530097503436</v>
      </c>
      <c r="CW50" s="124">
        <f>(Executive_Summary!$I47/12)*(1+Expense_Increase)^(CW$3-1)</f>
        <v>227.89530097503436</v>
      </c>
      <c r="CX50" s="124">
        <f>(Executive_Summary!$I47/12)*(1+Expense_Increase)^(CX$3-1)</f>
        <v>227.89530097503436</v>
      </c>
      <c r="CY50" s="124">
        <f>(Executive_Summary!$I47/12)*(1+Expense_Increase)^(CY$3-1)</f>
        <v>227.89530097503436</v>
      </c>
      <c r="CZ50" s="124">
        <f>(Executive_Summary!$I47/12)*(1+Expense_Increase)^(CZ$3-1)</f>
        <v>227.89530097503436</v>
      </c>
      <c r="DA50" s="124">
        <f>(Executive_Summary!$I47/12)*(1+Expense_Increase)^(DA$3-1)</f>
        <v>227.89530097503436</v>
      </c>
      <c r="DB50" s="124">
        <f>(Executive_Summary!$I47/12)*(1+Expense_Increase)^(DB$3-1)</f>
        <v>227.89530097503436</v>
      </c>
      <c r="DC50" s="124">
        <f>(Executive_Summary!$I47/12)*(1+Expense_Increase)^(DC$3-1)</f>
        <v>227.89530097503436</v>
      </c>
      <c r="DD50" s="124">
        <f>(Executive_Summary!$I47/12)*(1+Expense_Increase)^(DD$3-1)</f>
        <v>227.89530097503436</v>
      </c>
      <c r="DE50" s="124">
        <f>(Executive_Summary!$I47/12)*(1+Expense_Increase)^(DE$3-1)</f>
        <v>227.89530097503436</v>
      </c>
      <c r="DF50" s="124">
        <f>(Executive_Summary!$I47/12)*(1+Expense_Increase)^(DF$3-1)</f>
        <v>227.89530097503436</v>
      </c>
      <c r="DG50" s="124">
        <f>(Executive_Summary!$I47/12)*(1+Expense_Increase)^(DG$3-1)</f>
        <v>232.90899759648514</v>
      </c>
      <c r="DH50" s="124">
        <f>(Executive_Summary!$I47/12)*(1+Expense_Increase)^(DH$3-1)</f>
        <v>232.90899759648514</v>
      </c>
      <c r="DI50" s="124">
        <f>(Executive_Summary!$I47/12)*(1+Expense_Increase)^(DI$3-1)</f>
        <v>232.90899759648514</v>
      </c>
      <c r="DJ50" s="124">
        <f>(Executive_Summary!$I47/12)*(1+Expense_Increase)^(DJ$3-1)</f>
        <v>232.90899759648514</v>
      </c>
      <c r="DK50" s="124">
        <f>(Executive_Summary!$I47/12)*(1+Expense_Increase)^(DK$3-1)</f>
        <v>232.90899759648514</v>
      </c>
      <c r="DL50" s="124">
        <f>(Executive_Summary!$I47/12)*(1+Expense_Increase)^(DL$3-1)</f>
        <v>232.90899759648514</v>
      </c>
      <c r="DM50" s="124">
        <f>(Executive_Summary!$I47/12)*(1+Expense_Increase)^(DM$3-1)</f>
        <v>232.90899759648514</v>
      </c>
      <c r="DN50" s="124">
        <f>(Executive_Summary!$I47/12)*(1+Expense_Increase)^(DN$3-1)</f>
        <v>232.90899759648514</v>
      </c>
      <c r="DO50" s="124">
        <f>(Executive_Summary!$I47/12)*(1+Expense_Increase)^(DO$3-1)</f>
        <v>232.90899759648514</v>
      </c>
      <c r="DP50" s="124">
        <f>(Executive_Summary!$I47/12)*(1+Expense_Increase)^(DP$3-1)</f>
        <v>232.90899759648514</v>
      </c>
      <c r="DQ50" s="124">
        <f>(Executive_Summary!$I47/12)*(1+Expense_Increase)^(DQ$3-1)</f>
        <v>232.90899759648514</v>
      </c>
      <c r="DR50" s="124">
        <f>(Executive_Summary!$I47/12)*(1+Expense_Increase)^(DR$3-1)</f>
        <v>232.90899759648514</v>
      </c>
      <c r="DS50" s="124">
        <f>(Executive_Summary!$I47/12)*(1+Expense_Increase)^(DS$3-1)</f>
        <v>238.03299554360785</v>
      </c>
      <c r="DT50" s="124">
        <f>(Executive_Summary!$I47/12)*(1+Expense_Increase)^(DT$3-1)</f>
        <v>238.03299554360785</v>
      </c>
      <c r="DU50" s="124">
        <f>(Executive_Summary!$I47/12)*(1+Expense_Increase)^(DU$3-1)</f>
        <v>238.03299554360785</v>
      </c>
      <c r="DV50" s="124">
        <f>(Executive_Summary!$I47/12)*(1+Expense_Increase)^(DV$3-1)</f>
        <v>238.03299554360785</v>
      </c>
      <c r="DW50" s="124">
        <f>(Executive_Summary!$I47/12)*(1+Expense_Increase)^(DW$3-1)</f>
        <v>238.03299554360785</v>
      </c>
      <c r="DX50" s="124">
        <f>(Executive_Summary!$I47/12)*(1+Expense_Increase)^(DX$3-1)</f>
        <v>238.03299554360785</v>
      </c>
      <c r="DY50" s="124">
        <f>(Executive_Summary!$I47/12)*(1+Expense_Increase)^(DY$3-1)</f>
        <v>238.03299554360785</v>
      </c>
      <c r="DZ50" s="124">
        <f>(Executive_Summary!$I47/12)*(1+Expense_Increase)^(DZ$3-1)</f>
        <v>238.03299554360785</v>
      </c>
      <c r="EA50" s="124">
        <f>(Executive_Summary!$I47/12)*(1+Expense_Increase)^(EA$3-1)</f>
        <v>238.03299554360785</v>
      </c>
      <c r="EB50" s="124">
        <f>(Executive_Summary!$I47/12)*(1+Expense_Increase)^(EB$3-1)</f>
        <v>238.03299554360785</v>
      </c>
      <c r="EC50" s="124">
        <f>(Executive_Summary!$I47/12)*(1+Expense_Increase)^(EC$3-1)</f>
        <v>238.03299554360785</v>
      </c>
      <c r="ED50" s="124">
        <f>(Executive_Summary!$I47/12)*(1+Expense_Increase)^(ED$3-1)</f>
        <v>238.03299554360785</v>
      </c>
      <c r="EE50" s="124">
        <f>(Executive_Summary!$I47/12)*(1+Expense_Increase)^(EE$3-1)</f>
        <v>243.2697214455672</v>
      </c>
      <c r="EF50" s="124">
        <f>(Executive_Summary!$I47/12)*(1+Expense_Increase)^(EF$3-1)</f>
        <v>243.2697214455672</v>
      </c>
      <c r="EG50" s="124">
        <f>(Executive_Summary!$I47/12)*(1+Expense_Increase)^(EG$3-1)</f>
        <v>243.2697214455672</v>
      </c>
      <c r="EH50" s="124">
        <f>(Executive_Summary!$I47/12)*(1+Expense_Increase)^(EH$3-1)</f>
        <v>243.2697214455672</v>
      </c>
      <c r="EI50" s="124">
        <f>(Executive_Summary!$I47/12)*(1+Expense_Increase)^(EI$3-1)</f>
        <v>243.2697214455672</v>
      </c>
      <c r="EJ50" s="124">
        <f>(Executive_Summary!$I47/12)*(1+Expense_Increase)^(EJ$3-1)</f>
        <v>243.2697214455672</v>
      </c>
      <c r="EK50" s="124">
        <f>(Executive_Summary!$I47/12)*(1+Expense_Increase)^(EK$3-1)</f>
        <v>243.2697214455672</v>
      </c>
      <c r="EL50" s="124">
        <f>(Executive_Summary!$I47/12)*(1+Expense_Increase)^(EL$3-1)</f>
        <v>243.2697214455672</v>
      </c>
      <c r="EM50" s="124">
        <f>(Executive_Summary!$I47/12)*(1+Expense_Increase)^(EM$3-1)</f>
        <v>243.2697214455672</v>
      </c>
      <c r="EN50" s="124">
        <f>(Executive_Summary!$I47/12)*(1+Expense_Increase)^(EN$3-1)</f>
        <v>243.2697214455672</v>
      </c>
      <c r="EO50" s="124">
        <f>(Executive_Summary!$I47/12)*(1+Expense_Increase)^(EO$3-1)</f>
        <v>243.2697214455672</v>
      </c>
      <c r="EP50" s="124">
        <f>(Executive_Summary!$I47/12)*(1+Expense_Increase)^(EP$3-1)</f>
        <v>243.2697214455672</v>
      </c>
      <c r="EQ50" s="27"/>
    </row>
    <row r="51" spans="2:147" ht="15.75" customHeight="1" x14ac:dyDescent="0.2">
      <c r="B51" s="161" t="str">
        <f>Executive_Summary!F48</f>
        <v xml:space="preserve">Snow Removal </v>
      </c>
      <c r="Z51" s="3"/>
      <c r="AA51" s="124">
        <f>(Executive_Summary!$I48/12)*(1+Expense_Increase)^(AA$3-1)</f>
        <v>208.33333333333334</v>
      </c>
      <c r="AB51" s="124">
        <f>(Executive_Summary!$I48/12)*(1+Expense_Increase)^(AB$3-1)</f>
        <v>208.33333333333334</v>
      </c>
      <c r="AC51" s="124">
        <f>(Executive_Summary!$I48/12)*(1+Expense_Increase)^(AC$3-1)</f>
        <v>208.33333333333334</v>
      </c>
      <c r="AD51" s="124">
        <f>(Executive_Summary!$I48/12)*(1+Expense_Increase)^(AD$3-1)</f>
        <v>208.33333333333334</v>
      </c>
      <c r="AE51" s="124">
        <f>(Executive_Summary!$I48/12)*(1+Expense_Increase)^(AE$3-1)</f>
        <v>208.33333333333334</v>
      </c>
      <c r="AF51" s="124">
        <f>(Executive_Summary!$I48/12)*(1+Expense_Increase)^(AF$3-1)</f>
        <v>208.33333333333334</v>
      </c>
      <c r="AG51" s="124">
        <f>(Executive_Summary!$I48/12)*(1+Expense_Increase)^(AG$3-1)</f>
        <v>208.33333333333334</v>
      </c>
      <c r="AH51" s="124">
        <f>(Executive_Summary!$I48/12)*(1+Expense_Increase)^(AH$3-1)</f>
        <v>208.33333333333334</v>
      </c>
      <c r="AI51" s="124">
        <f>(Executive_Summary!$I48/12)*(1+Expense_Increase)^(AI$3-1)</f>
        <v>208.33333333333334</v>
      </c>
      <c r="AJ51" s="124">
        <f>(Executive_Summary!$I48/12)*(1+Expense_Increase)^(AJ$3-1)</f>
        <v>208.33333333333334</v>
      </c>
      <c r="AK51" s="124">
        <f>(Executive_Summary!$I48/12)*(1+Expense_Increase)^(AK$3-1)</f>
        <v>208.33333333333334</v>
      </c>
      <c r="AL51" s="124">
        <f>(Executive_Summary!$I48/12)*(1+Expense_Increase)^(AL$3-1)</f>
        <v>208.33333333333334</v>
      </c>
      <c r="AM51" s="124">
        <f>(Executive_Summary!$I48/12)*(1+Expense_Increase)^(AM$3-1)</f>
        <v>212.91666666666669</v>
      </c>
      <c r="AN51" s="124">
        <f>(Executive_Summary!$I48/12)*(1+Expense_Increase)^(AN$3-1)</f>
        <v>212.91666666666669</v>
      </c>
      <c r="AO51" s="124">
        <f>(Executive_Summary!$I48/12)*(1+Expense_Increase)^(AO$3-1)</f>
        <v>212.91666666666669</v>
      </c>
      <c r="AP51" s="124">
        <f>(Executive_Summary!$I48/12)*(1+Expense_Increase)^(AP$3-1)</f>
        <v>212.91666666666669</v>
      </c>
      <c r="AQ51" s="124">
        <f>(Executive_Summary!$I48/12)*(1+Expense_Increase)^(AQ$3-1)</f>
        <v>212.91666666666669</v>
      </c>
      <c r="AR51" s="124">
        <f>(Executive_Summary!$I48/12)*(1+Expense_Increase)^(AR$3-1)</f>
        <v>212.91666666666669</v>
      </c>
      <c r="AS51" s="124">
        <f>(Executive_Summary!$I48/12)*(1+Expense_Increase)^(AS$3-1)</f>
        <v>212.91666666666669</v>
      </c>
      <c r="AT51" s="124">
        <f>(Executive_Summary!$I48/12)*(1+Expense_Increase)^(AT$3-1)</f>
        <v>212.91666666666669</v>
      </c>
      <c r="AU51" s="124">
        <f>(Executive_Summary!$I48/12)*(1+Expense_Increase)^(AU$3-1)</f>
        <v>212.91666666666669</v>
      </c>
      <c r="AV51" s="124">
        <f>(Executive_Summary!$I48/12)*(1+Expense_Increase)^(AV$3-1)</f>
        <v>212.91666666666669</v>
      </c>
      <c r="AW51" s="124">
        <f>(Executive_Summary!$I48/12)*(1+Expense_Increase)^(AW$3-1)</f>
        <v>212.91666666666669</v>
      </c>
      <c r="AX51" s="124">
        <f>(Executive_Summary!$I48/12)*(1+Expense_Increase)^(AX$3-1)</f>
        <v>212.91666666666669</v>
      </c>
      <c r="AY51" s="124">
        <f>(Executive_Summary!$I48/12)*(1+Expense_Increase)^(AY$3-1)</f>
        <v>217.60083333333333</v>
      </c>
      <c r="AZ51" s="124">
        <f>(Executive_Summary!$I48/12)*(1+Expense_Increase)^(AZ$3-1)</f>
        <v>217.60083333333333</v>
      </c>
      <c r="BA51" s="124">
        <f>(Executive_Summary!$I48/12)*(1+Expense_Increase)^(BA$3-1)</f>
        <v>217.60083333333333</v>
      </c>
      <c r="BB51" s="124">
        <f>(Executive_Summary!$I48/12)*(1+Expense_Increase)^(BB$3-1)</f>
        <v>217.60083333333333</v>
      </c>
      <c r="BC51" s="124">
        <f>(Executive_Summary!$I48/12)*(1+Expense_Increase)^(BC$3-1)</f>
        <v>217.60083333333333</v>
      </c>
      <c r="BD51" s="124">
        <f>(Executive_Summary!$I48/12)*(1+Expense_Increase)^(BD$3-1)</f>
        <v>217.60083333333333</v>
      </c>
      <c r="BE51" s="124">
        <f>(Executive_Summary!$I48/12)*(1+Expense_Increase)^(BE$3-1)</f>
        <v>217.60083333333333</v>
      </c>
      <c r="BF51" s="124">
        <f>(Executive_Summary!$I48/12)*(1+Expense_Increase)^(BF$3-1)</f>
        <v>217.60083333333333</v>
      </c>
      <c r="BG51" s="124">
        <f>(Executive_Summary!$I48/12)*(1+Expense_Increase)^(BG$3-1)</f>
        <v>217.60083333333333</v>
      </c>
      <c r="BH51" s="124">
        <f>(Executive_Summary!$I48/12)*(1+Expense_Increase)^(BH$3-1)</f>
        <v>217.60083333333333</v>
      </c>
      <c r="BI51" s="124">
        <f>(Executive_Summary!$I48/12)*(1+Expense_Increase)^(BI$3-1)</f>
        <v>217.60083333333333</v>
      </c>
      <c r="BJ51" s="124">
        <f>(Executive_Summary!$I48/12)*(1+Expense_Increase)^(BJ$3-1)</f>
        <v>217.60083333333333</v>
      </c>
      <c r="BK51" s="124">
        <f>(Executive_Summary!$I48/12)*(1+Expense_Increase)^(BK$3-1)</f>
        <v>222.38805166666668</v>
      </c>
      <c r="BL51" s="124">
        <f>(Executive_Summary!$I48/12)*(1+Expense_Increase)^(BL$3-1)</f>
        <v>222.38805166666668</v>
      </c>
      <c r="BM51" s="124">
        <f>(Executive_Summary!$I48/12)*(1+Expense_Increase)^(BM$3-1)</f>
        <v>222.38805166666668</v>
      </c>
      <c r="BN51" s="124">
        <f>(Executive_Summary!$I48/12)*(1+Expense_Increase)^(BN$3-1)</f>
        <v>222.38805166666668</v>
      </c>
      <c r="BO51" s="124">
        <f>(Executive_Summary!$I48/12)*(1+Expense_Increase)^(BO$3-1)</f>
        <v>222.38805166666668</v>
      </c>
      <c r="BP51" s="124">
        <f>(Executive_Summary!$I48/12)*(1+Expense_Increase)^(BP$3-1)</f>
        <v>222.38805166666668</v>
      </c>
      <c r="BQ51" s="124">
        <f>(Executive_Summary!$I48/12)*(1+Expense_Increase)^(BQ$3-1)</f>
        <v>222.38805166666668</v>
      </c>
      <c r="BR51" s="124">
        <f>(Executive_Summary!$I48/12)*(1+Expense_Increase)^(BR$3-1)</f>
        <v>222.38805166666668</v>
      </c>
      <c r="BS51" s="124">
        <f>(Executive_Summary!$I48/12)*(1+Expense_Increase)^(BS$3-1)</f>
        <v>222.38805166666668</v>
      </c>
      <c r="BT51" s="124">
        <f>(Executive_Summary!$I48/12)*(1+Expense_Increase)^(BT$3-1)</f>
        <v>222.38805166666668</v>
      </c>
      <c r="BU51" s="124">
        <f>(Executive_Summary!$I48/12)*(1+Expense_Increase)^(BU$3-1)</f>
        <v>222.38805166666668</v>
      </c>
      <c r="BV51" s="124">
        <f>(Executive_Summary!$I48/12)*(1+Expense_Increase)^(BV$3-1)</f>
        <v>222.38805166666668</v>
      </c>
      <c r="BW51" s="124">
        <f>(Executive_Summary!$I48/12)*(1+Expense_Increase)^(BW$3-1)</f>
        <v>227.28058880333336</v>
      </c>
      <c r="BX51" s="124">
        <f>(Executive_Summary!$I48/12)*(1+Expense_Increase)^(BX$3-1)</f>
        <v>227.28058880333336</v>
      </c>
      <c r="BY51" s="124">
        <f>(Executive_Summary!$I48/12)*(1+Expense_Increase)^(BY$3-1)</f>
        <v>227.28058880333336</v>
      </c>
      <c r="BZ51" s="124">
        <f>(Executive_Summary!$I48/12)*(1+Expense_Increase)^(BZ$3-1)</f>
        <v>227.28058880333336</v>
      </c>
      <c r="CA51" s="124">
        <f>(Executive_Summary!$I48/12)*(1+Expense_Increase)^(CA$3-1)</f>
        <v>227.28058880333336</v>
      </c>
      <c r="CB51" s="124">
        <f>(Executive_Summary!$I48/12)*(1+Expense_Increase)^(CB$3-1)</f>
        <v>227.28058880333336</v>
      </c>
      <c r="CC51" s="124">
        <f>(Executive_Summary!$I48/12)*(1+Expense_Increase)^(CC$3-1)</f>
        <v>227.28058880333336</v>
      </c>
      <c r="CD51" s="124">
        <f>(Executive_Summary!$I48/12)*(1+Expense_Increase)^(CD$3-1)</f>
        <v>227.28058880333336</v>
      </c>
      <c r="CE51" s="124">
        <f>(Executive_Summary!$I48/12)*(1+Expense_Increase)^(CE$3-1)</f>
        <v>227.28058880333336</v>
      </c>
      <c r="CF51" s="124">
        <f>(Executive_Summary!$I48/12)*(1+Expense_Increase)^(CF$3-1)</f>
        <v>227.28058880333336</v>
      </c>
      <c r="CG51" s="124">
        <f>(Executive_Summary!$I48/12)*(1+Expense_Increase)^(CG$3-1)</f>
        <v>227.28058880333336</v>
      </c>
      <c r="CH51" s="124">
        <f>(Executive_Summary!$I48/12)*(1+Expense_Increase)^(CH$3-1)</f>
        <v>227.28058880333336</v>
      </c>
      <c r="CI51" s="124">
        <f>(Executive_Summary!$I48/12)*(1+Expense_Increase)^(CI$3-1)</f>
        <v>232.28076175700667</v>
      </c>
      <c r="CJ51" s="124">
        <f>(Executive_Summary!$I48/12)*(1+Expense_Increase)^(CJ$3-1)</f>
        <v>232.28076175700667</v>
      </c>
      <c r="CK51" s="124">
        <f>(Executive_Summary!$I48/12)*(1+Expense_Increase)^(CK$3-1)</f>
        <v>232.28076175700667</v>
      </c>
      <c r="CL51" s="124">
        <f>(Executive_Summary!$I48/12)*(1+Expense_Increase)^(CL$3-1)</f>
        <v>232.28076175700667</v>
      </c>
      <c r="CM51" s="124">
        <f>(Executive_Summary!$I48/12)*(1+Expense_Increase)^(CM$3-1)</f>
        <v>232.28076175700667</v>
      </c>
      <c r="CN51" s="124">
        <f>(Executive_Summary!$I48/12)*(1+Expense_Increase)^(CN$3-1)</f>
        <v>232.28076175700667</v>
      </c>
      <c r="CO51" s="124">
        <f>(Executive_Summary!$I48/12)*(1+Expense_Increase)^(CO$3-1)</f>
        <v>232.28076175700667</v>
      </c>
      <c r="CP51" s="124">
        <f>(Executive_Summary!$I48/12)*(1+Expense_Increase)^(CP$3-1)</f>
        <v>232.28076175700667</v>
      </c>
      <c r="CQ51" s="124">
        <f>(Executive_Summary!$I48/12)*(1+Expense_Increase)^(CQ$3-1)</f>
        <v>232.28076175700667</v>
      </c>
      <c r="CR51" s="124">
        <f>(Executive_Summary!$I48/12)*(1+Expense_Increase)^(CR$3-1)</f>
        <v>232.28076175700667</v>
      </c>
      <c r="CS51" s="124">
        <f>(Executive_Summary!$I48/12)*(1+Expense_Increase)^(CS$3-1)</f>
        <v>232.28076175700667</v>
      </c>
      <c r="CT51" s="124">
        <f>(Executive_Summary!$I48/12)*(1+Expense_Increase)^(CT$3-1)</f>
        <v>232.28076175700667</v>
      </c>
      <c r="CU51" s="124">
        <f>(Executive_Summary!$I48/12)*(1+Expense_Increase)^(CU$3-1)</f>
        <v>237.39093851566082</v>
      </c>
      <c r="CV51" s="124">
        <f>(Executive_Summary!$I48/12)*(1+Expense_Increase)^(CV$3-1)</f>
        <v>237.39093851566082</v>
      </c>
      <c r="CW51" s="124">
        <f>(Executive_Summary!$I48/12)*(1+Expense_Increase)^(CW$3-1)</f>
        <v>237.39093851566082</v>
      </c>
      <c r="CX51" s="124">
        <f>(Executive_Summary!$I48/12)*(1+Expense_Increase)^(CX$3-1)</f>
        <v>237.39093851566082</v>
      </c>
      <c r="CY51" s="124">
        <f>(Executive_Summary!$I48/12)*(1+Expense_Increase)^(CY$3-1)</f>
        <v>237.39093851566082</v>
      </c>
      <c r="CZ51" s="124">
        <f>(Executive_Summary!$I48/12)*(1+Expense_Increase)^(CZ$3-1)</f>
        <v>237.39093851566082</v>
      </c>
      <c r="DA51" s="124">
        <f>(Executive_Summary!$I48/12)*(1+Expense_Increase)^(DA$3-1)</f>
        <v>237.39093851566082</v>
      </c>
      <c r="DB51" s="124">
        <f>(Executive_Summary!$I48/12)*(1+Expense_Increase)^(DB$3-1)</f>
        <v>237.39093851566082</v>
      </c>
      <c r="DC51" s="124">
        <f>(Executive_Summary!$I48/12)*(1+Expense_Increase)^(DC$3-1)</f>
        <v>237.39093851566082</v>
      </c>
      <c r="DD51" s="124">
        <f>(Executive_Summary!$I48/12)*(1+Expense_Increase)^(DD$3-1)</f>
        <v>237.39093851566082</v>
      </c>
      <c r="DE51" s="124">
        <f>(Executive_Summary!$I48/12)*(1+Expense_Increase)^(DE$3-1)</f>
        <v>237.39093851566082</v>
      </c>
      <c r="DF51" s="124">
        <f>(Executive_Summary!$I48/12)*(1+Expense_Increase)^(DF$3-1)</f>
        <v>237.39093851566082</v>
      </c>
      <c r="DG51" s="124">
        <f>(Executive_Summary!$I48/12)*(1+Expense_Increase)^(DG$3-1)</f>
        <v>242.61353916300536</v>
      </c>
      <c r="DH51" s="124">
        <f>(Executive_Summary!$I48/12)*(1+Expense_Increase)^(DH$3-1)</f>
        <v>242.61353916300536</v>
      </c>
      <c r="DI51" s="124">
        <f>(Executive_Summary!$I48/12)*(1+Expense_Increase)^(DI$3-1)</f>
        <v>242.61353916300536</v>
      </c>
      <c r="DJ51" s="124">
        <f>(Executive_Summary!$I48/12)*(1+Expense_Increase)^(DJ$3-1)</f>
        <v>242.61353916300536</v>
      </c>
      <c r="DK51" s="124">
        <f>(Executive_Summary!$I48/12)*(1+Expense_Increase)^(DK$3-1)</f>
        <v>242.61353916300536</v>
      </c>
      <c r="DL51" s="124">
        <f>(Executive_Summary!$I48/12)*(1+Expense_Increase)^(DL$3-1)</f>
        <v>242.61353916300536</v>
      </c>
      <c r="DM51" s="124">
        <f>(Executive_Summary!$I48/12)*(1+Expense_Increase)^(DM$3-1)</f>
        <v>242.61353916300536</v>
      </c>
      <c r="DN51" s="124">
        <f>(Executive_Summary!$I48/12)*(1+Expense_Increase)^(DN$3-1)</f>
        <v>242.61353916300536</v>
      </c>
      <c r="DO51" s="124">
        <f>(Executive_Summary!$I48/12)*(1+Expense_Increase)^(DO$3-1)</f>
        <v>242.61353916300536</v>
      </c>
      <c r="DP51" s="124">
        <f>(Executive_Summary!$I48/12)*(1+Expense_Increase)^(DP$3-1)</f>
        <v>242.61353916300536</v>
      </c>
      <c r="DQ51" s="124">
        <f>(Executive_Summary!$I48/12)*(1+Expense_Increase)^(DQ$3-1)</f>
        <v>242.61353916300536</v>
      </c>
      <c r="DR51" s="124">
        <f>(Executive_Summary!$I48/12)*(1+Expense_Increase)^(DR$3-1)</f>
        <v>242.61353916300536</v>
      </c>
      <c r="DS51" s="124">
        <f>(Executive_Summary!$I48/12)*(1+Expense_Increase)^(DS$3-1)</f>
        <v>247.9510370245915</v>
      </c>
      <c r="DT51" s="124">
        <f>(Executive_Summary!$I48/12)*(1+Expense_Increase)^(DT$3-1)</f>
        <v>247.9510370245915</v>
      </c>
      <c r="DU51" s="124">
        <f>(Executive_Summary!$I48/12)*(1+Expense_Increase)^(DU$3-1)</f>
        <v>247.9510370245915</v>
      </c>
      <c r="DV51" s="124">
        <f>(Executive_Summary!$I48/12)*(1+Expense_Increase)^(DV$3-1)</f>
        <v>247.9510370245915</v>
      </c>
      <c r="DW51" s="124">
        <f>(Executive_Summary!$I48/12)*(1+Expense_Increase)^(DW$3-1)</f>
        <v>247.9510370245915</v>
      </c>
      <c r="DX51" s="124">
        <f>(Executive_Summary!$I48/12)*(1+Expense_Increase)^(DX$3-1)</f>
        <v>247.9510370245915</v>
      </c>
      <c r="DY51" s="124">
        <f>(Executive_Summary!$I48/12)*(1+Expense_Increase)^(DY$3-1)</f>
        <v>247.9510370245915</v>
      </c>
      <c r="DZ51" s="124">
        <f>(Executive_Summary!$I48/12)*(1+Expense_Increase)^(DZ$3-1)</f>
        <v>247.9510370245915</v>
      </c>
      <c r="EA51" s="124">
        <f>(Executive_Summary!$I48/12)*(1+Expense_Increase)^(EA$3-1)</f>
        <v>247.9510370245915</v>
      </c>
      <c r="EB51" s="124">
        <f>(Executive_Summary!$I48/12)*(1+Expense_Increase)^(EB$3-1)</f>
        <v>247.9510370245915</v>
      </c>
      <c r="EC51" s="124">
        <f>(Executive_Summary!$I48/12)*(1+Expense_Increase)^(EC$3-1)</f>
        <v>247.9510370245915</v>
      </c>
      <c r="ED51" s="124">
        <f>(Executive_Summary!$I48/12)*(1+Expense_Increase)^(ED$3-1)</f>
        <v>247.9510370245915</v>
      </c>
      <c r="EE51" s="124">
        <f>(Executive_Summary!$I48/12)*(1+Expense_Increase)^(EE$3-1)</f>
        <v>253.40595983913252</v>
      </c>
      <c r="EF51" s="124">
        <f>(Executive_Summary!$I48/12)*(1+Expense_Increase)^(EF$3-1)</f>
        <v>253.40595983913252</v>
      </c>
      <c r="EG51" s="124">
        <f>(Executive_Summary!$I48/12)*(1+Expense_Increase)^(EG$3-1)</f>
        <v>253.40595983913252</v>
      </c>
      <c r="EH51" s="124">
        <f>(Executive_Summary!$I48/12)*(1+Expense_Increase)^(EH$3-1)</f>
        <v>253.40595983913252</v>
      </c>
      <c r="EI51" s="124">
        <f>(Executive_Summary!$I48/12)*(1+Expense_Increase)^(EI$3-1)</f>
        <v>253.40595983913252</v>
      </c>
      <c r="EJ51" s="124">
        <f>(Executive_Summary!$I48/12)*(1+Expense_Increase)^(EJ$3-1)</f>
        <v>253.40595983913252</v>
      </c>
      <c r="EK51" s="124">
        <f>(Executive_Summary!$I48/12)*(1+Expense_Increase)^(EK$3-1)</f>
        <v>253.40595983913252</v>
      </c>
      <c r="EL51" s="124">
        <f>(Executive_Summary!$I48/12)*(1+Expense_Increase)^(EL$3-1)</f>
        <v>253.40595983913252</v>
      </c>
      <c r="EM51" s="124">
        <f>(Executive_Summary!$I48/12)*(1+Expense_Increase)^(EM$3-1)</f>
        <v>253.40595983913252</v>
      </c>
      <c r="EN51" s="124">
        <f>(Executive_Summary!$I48/12)*(1+Expense_Increase)^(EN$3-1)</f>
        <v>253.40595983913252</v>
      </c>
      <c r="EO51" s="124">
        <f>(Executive_Summary!$I48/12)*(1+Expense_Increase)^(EO$3-1)</f>
        <v>253.40595983913252</v>
      </c>
      <c r="EP51" s="124">
        <f>(Executive_Summary!$I48/12)*(1+Expense_Increase)^(EP$3-1)</f>
        <v>253.40595983913252</v>
      </c>
      <c r="EQ51" s="27"/>
    </row>
    <row r="52" spans="2:147" ht="15.75" customHeight="1" x14ac:dyDescent="0.2">
      <c r="B52" s="161" t="str">
        <f>Executive_Summary!F49</f>
        <v xml:space="preserve">Capital Improvments </v>
      </c>
      <c r="Z52" s="3"/>
      <c r="AA52" s="124">
        <f>(Executive_Summary!$I49/12)*(1+Expense_Increase)^(AA$3-1)</f>
        <v>0</v>
      </c>
      <c r="AB52" s="124">
        <f>(Executive_Summary!$I49/12)*(1+Expense_Increase)^(AB$3-1)</f>
        <v>0</v>
      </c>
      <c r="AC52" s="124">
        <f>(Executive_Summary!$I49/12)*(1+Expense_Increase)^(AC$3-1)</f>
        <v>0</v>
      </c>
      <c r="AD52" s="124">
        <f>(Executive_Summary!$I49/12)*(1+Expense_Increase)^(AD$3-1)</f>
        <v>0</v>
      </c>
      <c r="AE52" s="124">
        <f>(Executive_Summary!$I49/12)*(1+Expense_Increase)^(AE$3-1)</f>
        <v>0</v>
      </c>
      <c r="AF52" s="124">
        <f>(Executive_Summary!$I49/12)*(1+Expense_Increase)^(AF$3-1)</f>
        <v>0</v>
      </c>
      <c r="AG52" s="124">
        <f>(Executive_Summary!$I49/12)*(1+Expense_Increase)^(AG$3-1)</f>
        <v>0</v>
      </c>
      <c r="AH52" s="124">
        <f>(Executive_Summary!$I49/12)*(1+Expense_Increase)^(AH$3-1)</f>
        <v>0</v>
      </c>
      <c r="AI52" s="124">
        <f>(Executive_Summary!$I49/12)*(1+Expense_Increase)^(AI$3-1)</f>
        <v>0</v>
      </c>
      <c r="AJ52" s="124">
        <f>(Executive_Summary!$I49/12)*(1+Expense_Increase)^(AJ$3-1)</f>
        <v>0</v>
      </c>
      <c r="AK52" s="124">
        <f>(Executive_Summary!$I49/12)*(1+Expense_Increase)^(AK$3-1)</f>
        <v>0</v>
      </c>
      <c r="AL52" s="124">
        <f>(Executive_Summary!$I49/12)*(1+Expense_Increase)^(AL$3-1)</f>
        <v>0</v>
      </c>
      <c r="AM52" s="124">
        <f>(Executive_Summary!$I49/12)*(1+Expense_Increase)^(AM$3-1)</f>
        <v>0</v>
      </c>
      <c r="AN52" s="124">
        <f>(Executive_Summary!$I49/12)*(1+Expense_Increase)^(AN$3-1)</f>
        <v>0</v>
      </c>
      <c r="AO52" s="124">
        <f>(Executive_Summary!$I49/12)*(1+Expense_Increase)^(AO$3-1)</f>
        <v>0</v>
      </c>
      <c r="AP52" s="124">
        <f>(Executive_Summary!$I49/12)*(1+Expense_Increase)^(AP$3-1)</f>
        <v>0</v>
      </c>
      <c r="AQ52" s="124">
        <f>(Executive_Summary!$I49/12)*(1+Expense_Increase)^(AQ$3-1)</f>
        <v>0</v>
      </c>
      <c r="AR52" s="124">
        <f>(Executive_Summary!$I49/12)*(1+Expense_Increase)^(AR$3-1)</f>
        <v>0</v>
      </c>
      <c r="AS52" s="124">
        <f>(Executive_Summary!$I49/12)*(1+Expense_Increase)^(AS$3-1)</f>
        <v>0</v>
      </c>
      <c r="AT52" s="124">
        <f>(Executive_Summary!$I49/12)*(1+Expense_Increase)^(AT$3-1)</f>
        <v>0</v>
      </c>
      <c r="AU52" s="124">
        <f>(Executive_Summary!$I49/12)*(1+Expense_Increase)^(AU$3-1)</f>
        <v>0</v>
      </c>
      <c r="AV52" s="124">
        <f>(Executive_Summary!$I49/12)*(1+Expense_Increase)^(AV$3-1)</f>
        <v>0</v>
      </c>
      <c r="AW52" s="124">
        <f>(Executive_Summary!$I49/12)*(1+Expense_Increase)^(AW$3-1)</f>
        <v>0</v>
      </c>
      <c r="AX52" s="124">
        <f>(Executive_Summary!$I49/12)*(1+Expense_Increase)^(AX$3-1)</f>
        <v>0</v>
      </c>
      <c r="AY52" s="124">
        <f>(Executive_Summary!$I49/12)*(1+Expense_Increase)^(AY$3-1)</f>
        <v>0</v>
      </c>
      <c r="AZ52" s="124">
        <f>(Executive_Summary!$I49/12)*(1+Expense_Increase)^(AZ$3-1)</f>
        <v>0</v>
      </c>
      <c r="BA52" s="124">
        <f>(Executive_Summary!$I49/12)*(1+Expense_Increase)^(BA$3-1)</f>
        <v>0</v>
      </c>
      <c r="BB52" s="124">
        <f>(Executive_Summary!$I49/12)*(1+Expense_Increase)^(BB$3-1)</f>
        <v>0</v>
      </c>
      <c r="BC52" s="124">
        <f>(Executive_Summary!$I49/12)*(1+Expense_Increase)^(BC$3-1)</f>
        <v>0</v>
      </c>
      <c r="BD52" s="124">
        <f>(Executive_Summary!$I49/12)*(1+Expense_Increase)^(BD$3-1)</f>
        <v>0</v>
      </c>
      <c r="BE52" s="124">
        <f>(Executive_Summary!$I49/12)*(1+Expense_Increase)^(BE$3-1)</f>
        <v>0</v>
      </c>
      <c r="BF52" s="124">
        <f>(Executive_Summary!$I49/12)*(1+Expense_Increase)^(BF$3-1)</f>
        <v>0</v>
      </c>
      <c r="BG52" s="124">
        <f>(Executive_Summary!$I49/12)*(1+Expense_Increase)^(BG$3-1)</f>
        <v>0</v>
      </c>
      <c r="BH52" s="124">
        <f>(Executive_Summary!$I49/12)*(1+Expense_Increase)^(BH$3-1)</f>
        <v>0</v>
      </c>
      <c r="BI52" s="124">
        <f>(Executive_Summary!$I49/12)*(1+Expense_Increase)^(BI$3-1)</f>
        <v>0</v>
      </c>
      <c r="BJ52" s="124">
        <f>(Executive_Summary!$I49/12)*(1+Expense_Increase)^(BJ$3-1)</f>
        <v>0</v>
      </c>
      <c r="BK52" s="124">
        <f>(Executive_Summary!$I49/12)*(1+Expense_Increase)^(BK$3-1)</f>
        <v>0</v>
      </c>
      <c r="BL52" s="124">
        <f>(Executive_Summary!$I49/12)*(1+Expense_Increase)^(BL$3-1)</f>
        <v>0</v>
      </c>
      <c r="BM52" s="124">
        <f>(Executive_Summary!$I49/12)*(1+Expense_Increase)^(BM$3-1)</f>
        <v>0</v>
      </c>
      <c r="BN52" s="124">
        <f>(Executive_Summary!$I49/12)*(1+Expense_Increase)^(BN$3-1)</f>
        <v>0</v>
      </c>
      <c r="BO52" s="124">
        <f>(Executive_Summary!$I49/12)*(1+Expense_Increase)^(BO$3-1)</f>
        <v>0</v>
      </c>
      <c r="BP52" s="124">
        <f>(Executive_Summary!$I49/12)*(1+Expense_Increase)^(BP$3-1)</f>
        <v>0</v>
      </c>
      <c r="BQ52" s="124">
        <f>(Executive_Summary!$I49/12)*(1+Expense_Increase)^(BQ$3-1)</f>
        <v>0</v>
      </c>
      <c r="BR52" s="124">
        <f>(Executive_Summary!$I49/12)*(1+Expense_Increase)^(BR$3-1)</f>
        <v>0</v>
      </c>
      <c r="BS52" s="124">
        <f>(Executive_Summary!$I49/12)*(1+Expense_Increase)^(BS$3-1)</f>
        <v>0</v>
      </c>
      <c r="BT52" s="124">
        <f>(Executive_Summary!$I49/12)*(1+Expense_Increase)^(BT$3-1)</f>
        <v>0</v>
      </c>
      <c r="BU52" s="124">
        <f>(Executive_Summary!$I49/12)*(1+Expense_Increase)^(BU$3-1)</f>
        <v>0</v>
      </c>
      <c r="BV52" s="124">
        <f>(Executive_Summary!$I49/12)*(1+Expense_Increase)^(BV$3-1)</f>
        <v>0</v>
      </c>
      <c r="BW52" s="124">
        <f>(Executive_Summary!$I49/12)*(1+Expense_Increase)^(BW$3-1)</f>
        <v>0</v>
      </c>
      <c r="BX52" s="124">
        <f>(Executive_Summary!$I49/12)*(1+Expense_Increase)^(BX$3-1)</f>
        <v>0</v>
      </c>
      <c r="BY52" s="124">
        <f>(Executive_Summary!$I49/12)*(1+Expense_Increase)^(BY$3-1)</f>
        <v>0</v>
      </c>
      <c r="BZ52" s="124">
        <f>(Executive_Summary!$I49/12)*(1+Expense_Increase)^(BZ$3-1)</f>
        <v>0</v>
      </c>
      <c r="CA52" s="124">
        <f>(Executive_Summary!$I49/12)*(1+Expense_Increase)^(CA$3-1)</f>
        <v>0</v>
      </c>
      <c r="CB52" s="124">
        <f>(Executive_Summary!$I49/12)*(1+Expense_Increase)^(CB$3-1)</f>
        <v>0</v>
      </c>
      <c r="CC52" s="124">
        <f>(Executive_Summary!$I49/12)*(1+Expense_Increase)^(CC$3-1)</f>
        <v>0</v>
      </c>
      <c r="CD52" s="124">
        <f>(Executive_Summary!$I49/12)*(1+Expense_Increase)^(CD$3-1)</f>
        <v>0</v>
      </c>
      <c r="CE52" s="124">
        <f>(Executive_Summary!$I49/12)*(1+Expense_Increase)^(CE$3-1)</f>
        <v>0</v>
      </c>
      <c r="CF52" s="124">
        <f>(Executive_Summary!$I49/12)*(1+Expense_Increase)^(CF$3-1)</f>
        <v>0</v>
      </c>
      <c r="CG52" s="124">
        <f>(Executive_Summary!$I49/12)*(1+Expense_Increase)^(CG$3-1)</f>
        <v>0</v>
      </c>
      <c r="CH52" s="124">
        <f>(Executive_Summary!$I49/12)*(1+Expense_Increase)^(CH$3-1)</f>
        <v>0</v>
      </c>
      <c r="CI52" s="124">
        <f>(Executive_Summary!$I49/12)*(1+Expense_Increase)^(CI$3-1)</f>
        <v>0</v>
      </c>
      <c r="CJ52" s="124">
        <f>(Executive_Summary!$I49/12)*(1+Expense_Increase)^(CJ$3-1)</f>
        <v>0</v>
      </c>
      <c r="CK52" s="124">
        <f>(Executive_Summary!$I49/12)*(1+Expense_Increase)^(CK$3-1)</f>
        <v>0</v>
      </c>
      <c r="CL52" s="124">
        <f>(Executive_Summary!$I49/12)*(1+Expense_Increase)^(CL$3-1)</f>
        <v>0</v>
      </c>
      <c r="CM52" s="124">
        <f>(Executive_Summary!$I49/12)*(1+Expense_Increase)^(CM$3-1)</f>
        <v>0</v>
      </c>
      <c r="CN52" s="124">
        <f>(Executive_Summary!$I49/12)*(1+Expense_Increase)^(CN$3-1)</f>
        <v>0</v>
      </c>
      <c r="CO52" s="124">
        <f>(Executive_Summary!$I49/12)*(1+Expense_Increase)^(CO$3-1)</f>
        <v>0</v>
      </c>
      <c r="CP52" s="124">
        <f>(Executive_Summary!$I49/12)*(1+Expense_Increase)^(CP$3-1)</f>
        <v>0</v>
      </c>
      <c r="CQ52" s="124">
        <f>(Executive_Summary!$I49/12)*(1+Expense_Increase)^(CQ$3-1)</f>
        <v>0</v>
      </c>
      <c r="CR52" s="124">
        <f>(Executive_Summary!$I49/12)*(1+Expense_Increase)^(CR$3-1)</f>
        <v>0</v>
      </c>
      <c r="CS52" s="124">
        <f>(Executive_Summary!$I49/12)*(1+Expense_Increase)^(CS$3-1)</f>
        <v>0</v>
      </c>
      <c r="CT52" s="124">
        <f>(Executive_Summary!$I49/12)*(1+Expense_Increase)^(CT$3-1)</f>
        <v>0</v>
      </c>
      <c r="CU52" s="124">
        <f>(Executive_Summary!$I49/12)*(1+Expense_Increase)^(CU$3-1)</f>
        <v>0</v>
      </c>
      <c r="CV52" s="124">
        <f>(Executive_Summary!$I49/12)*(1+Expense_Increase)^(CV$3-1)</f>
        <v>0</v>
      </c>
      <c r="CW52" s="124">
        <f>(Executive_Summary!$I49/12)*(1+Expense_Increase)^(CW$3-1)</f>
        <v>0</v>
      </c>
      <c r="CX52" s="124">
        <f>(Executive_Summary!$I49/12)*(1+Expense_Increase)^(CX$3-1)</f>
        <v>0</v>
      </c>
      <c r="CY52" s="124">
        <f>(Executive_Summary!$I49/12)*(1+Expense_Increase)^(CY$3-1)</f>
        <v>0</v>
      </c>
      <c r="CZ52" s="124">
        <f>(Executive_Summary!$I49/12)*(1+Expense_Increase)^(CZ$3-1)</f>
        <v>0</v>
      </c>
      <c r="DA52" s="124">
        <f>(Executive_Summary!$I49/12)*(1+Expense_Increase)^(DA$3-1)</f>
        <v>0</v>
      </c>
      <c r="DB52" s="124">
        <f>(Executive_Summary!$I49/12)*(1+Expense_Increase)^(DB$3-1)</f>
        <v>0</v>
      </c>
      <c r="DC52" s="124">
        <f>(Executive_Summary!$I49/12)*(1+Expense_Increase)^(DC$3-1)</f>
        <v>0</v>
      </c>
      <c r="DD52" s="124">
        <f>(Executive_Summary!$I49/12)*(1+Expense_Increase)^(DD$3-1)</f>
        <v>0</v>
      </c>
      <c r="DE52" s="124">
        <f>(Executive_Summary!$I49/12)*(1+Expense_Increase)^(DE$3-1)</f>
        <v>0</v>
      </c>
      <c r="DF52" s="124">
        <f>(Executive_Summary!$I49/12)*(1+Expense_Increase)^(DF$3-1)</f>
        <v>0</v>
      </c>
      <c r="DG52" s="124">
        <f>(Executive_Summary!$I49/12)*(1+Expense_Increase)^(DG$3-1)</f>
        <v>0</v>
      </c>
      <c r="DH52" s="124">
        <f>(Executive_Summary!$I49/12)*(1+Expense_Increase)^(DH$3-1)</f>
        <v>0</v>
      </c>
      <c r="DI52" s="124">
        <f>(Executive_Summary!$I49/12)*(1+Expense_Increase)^(DI$3-1)</f>
        <v>0</v>
      </c>
      <c r="DJ52" s="124">
        <f>(Executive_Summary!$I49/12)*(1+Expense_Increase)^(DJ$3-1)</f>
        <v>0</v>
      </c>
      <c r="DK52" s="124">
        <f>(Executive_Summary!$I49/12)*(1+Expense_Increase)^(DK$3-1)</f>
        <v>0</v>
      </c>
      <c r="DL52" s="124">
        <f>(Executive_Summary!$I49/12)*(1+Expense_Increase)^(DL$3-1)</f>
        <v>0</v>
      </c>
      <c r="DM52" s="124">
        <f>(Executive_Summary!$I49/12)*(1+Expense_Increase)^(DM$3-1)</f>
        <v>0</v>
      </c>
      <c r="DN52" s="124">
        <f>(Executive_Summary!$I49/12)*(1+Expense_Increase)^(DN$3-1)</f>
        <v>0</v>
      </c>
      <c r="DO52" s="124">
        <f>(Executive_Summary!$I49/12)*(1+Expense_Increase)^(DO$3-1)</f>
        <v>0</v>
      </c>
      <c r="DP52" s="124">
        <f>(Executive_Summary!$I49/12)*(1+Expense_Increase)^(DP$3-1)</f>
        <v>0</v>
      </c>
      <c r="DQ52" s="124">
        <f>(Executive_Summary!$I49/12)*(1+Expense_Increase)^(DQ$3-1)</f>
        <v>0</v>
      </c>
      <c r="DR52" s="124">
        <f>(Executive_Summary!$I49/12)*(1+Expense_Increase)^(DR$3-1)</f>
        <v>0</v>
      </c>
      <c r="DS52" s="124">
        <f>(Executive_Summary!$I49/12)*(1+Expense_Increase)^(DS$3-1)</f>
        <v>0</v>
      </c>
      <c r="DT52" s="124">
        <f>(Executive_Summary!$I49/12)*(1+Expense_Increase)^(DT$3-1)</f>
        <v>0</v>
      </c>
      <c r="DU52" s="124">
        <f>(Executive_Summary!$I49/12)*(1+Expense_Increase)^(DU$3-1)</f>
        <v>0</v>
      </c>
      <c r="DV52" s="124">
        <f>(Executive_Summary!$I49/12)*(1+Expense_Increase)^(DV$3-1)</f>
        <v>0</v>
      </c>
      <c r="DW52" s="124">
        <f>(Executive_Summary!$I49/12)*(1+Expense_Increase)^(DW$3-1)</f>
        <v>0</v>
      </c>
      <c r="DX52" s="124">
        <f>(Executive_Summary!$I49/12)*(1+Expense_Increase)^(DX$3-1)</f>
        <v>0</v>
      </c>
      <c r="DY52" s="124">
        <f>(Executive_Summary!$I49/12)*(1+Expense_Increase)^(DY$3-1)</f>
        <v>0</v>
      </c>
      <c r="DZ52" s="124">
        <f>(Executive_Summary!$I49/12)*(1+Expense_Increase)^(DZ$3-1)</f>
        <v>0</v>
      </c>
      <c r="EA52" s="124">
        <f>(Executive_Summary!$I49/12)*(1+Expense_Increase)^(EA$3-1)</f>
        <v>0</v>
      </c>
      <c r="EB52" s="124">
        <f>(Executive_Summary!$I49/12)*(1+Expense_Increase)^(EB$3-1)</f>
        <v>0</v>
      </c>
      <c r="EC52" s="124">
        <f>(Executive_Summary!$I49/12)*(1+Expense_Increase)^(EC$3-1)</f>
        <v>0</v>
      </c>
      <c r="ED52" s="124">
        <f>(Executive_Summary!$I49/12)*(1+Expense_Increase)^(ED$3-1)</f>
        <v>0</v>
      </c>
      <c r="EE52" s="124">
        <f>(Executive_Summary!$I49/12)*(1+Expense_Increase)^(EE$3-1)</f>
        <v>0</v>
      </c>
      <c r="EF52" s="124">
        <f>(Executive_Summary!$I49/12)*(1+Expense_Increase)^(EF$3-1)</f>
        <v>0</v>
      </c>
      <c r="EG52" s="124">
        <f>(Executive_Summary!$I49/12)*(1+Expense_Increase)^(EG$3-1)</f>
        <v>0</v>
      </c>
      <c r="EH52" s="124">
        <f>(Executive_Summary!$I49/12)*(1+Expense_Increase)^(EH$3-1)</f>
        <v>0</v>
      </c>
      <c r="EI52" s="124">
        <f>(Executive_Summary!$I49/12)*(1+Expense_Increase)^(EI$3-1)</f>
        <v>0</v>
      </c>
      <c r="EJ52" s="124">
        <f>(Executive_Summary!$I49/12)*(1+Expense_Increase)^(EJ$3-1)</f>
        <v>0</v>
      </c>
      <c r="EK52" s="124">
        <f>(Executive_Summary!$I49/12)*(1+Expense_Increase)^(EK$3-1)</f>
        <v>0</v>
      </c>
      <c r="EL52" s="124">
        <f>(Executive_Summary!$I49/12)*(1+Expense_Increase)^(EL$3-1)</f>
        <v>0</v>
      </c>
      <c r="EM52" s="124">
        <f>(Executive_Summary!$I49/12)*(1+Expense_Increase)^(EM$3-1)</f>
        <v>0</v>
      </c>
      <c r="EN52" s="124">
        <f>(Executive_Summary!$I49/12)*(1+Expense_Increase)^(EN$3-1)</f>
        <v>0</v>
      </c>
      <c r="EO52" s="124">
        <f>(Executive_Summary!$I49/12)*(1+Expense_Increase)^(EO$3-1)</f>
        <v>0</v>
      </c>
      <c r="EP52" s="124">
        <f>(Executive_Summary!$I49/12)*(1+Expense_Increase)^(EP$3-1)</f>
        <v>0</v>
      </c>
      <c r="EQ52" s="27"/>
    </row>
    <row r="53" spans="2:147" ht="15.75" customHeight="1" x14ac:dyDescent="0.2">
      <c r="B53" s="160" t="str">
        <f>Executive_Summary!F50</f>
        <v xml:space="preserve">General &amp; Administrative: </v>
      </c>
      <c r="Z53" s="3"/>
      <c r="AA53" s="124">
        <f>(Executive_Summary!$I50/12)*(1+Expense_Increase)^(AA$3-1)</f>
        <v>0</v>
      </c>
      <c r="AB53" s="124">
        <f>(Executive_Summary!$I50/12)*(1+Expense_Increase)^(AB$3-1)</f>
        <v>0</v>
      </c>
      <c r="AC53" s="124">
        <f>(Executive_Summary!$I50/12)*(1+Expense_Increase)^(AC$3-1)</f>
        <v>0</v>
      </c>
      <c r="AD53" s="124">
        <f>(Executive_Summary!$I50/12)*(1+Expense_Increase)^(AD$3-1)</f>
        <v>0</v>
      </c>
      <c r="AE53" s="124">
        <f>(Executive_Summary!$I50/12)*(1+Expense_Increase)^(AE$3-1)</f>
        <v>0</v>
      </c>
      <c r="AF53" s="124">
        <f>(Executive_Summary!$I50/12)*(1+Expense_Increase)^(AF$3-1)</f>
        <v>0</v>
      </c>
      <c r="AG53" s="124">
        <f>(Executive_Summary!$I50/12)*(1+Expense_Increase)^(AG$3-1)</f>
        <v>0</v>
      </c>
      <c r="AH53" s="124">
        <f>(Executive_Summary!$I50/12)*(1+Expense_Increase)^(AH$3-1)</f>
        <v>0</v>
      </c>
      <c r="AI53" s="124">
        <f>(Executive_Summary!$I50/12)*(1+Expense_Increase)^(AI$3-1)</f>
        <v>0</v>
      </c>
      <c r="AJ53" s="124">
        <f>(Executive_Summary!$I50/12)*(1+Expense_Increase)^(AJ$3-1)</f>
        <v>0</v>
      </c>
      <c r="AK53" s="124">
        <f>(Executive_Summary!$I50/12)*(1+Expense_Increase)^(AK$3-1)</f>
        <v>0</v>
      </c>
      <c r="AL53" s="124">
        <f>(Executive_Summary!$I50/12)*(1+Expense_Increase)^(AL$3-1)</f>
        <v>0</v>
      </c>
      <c r="AM53" s="124">
        <f>(Executive_Summary!$I50/12)*(1+Expense_Increase)^(AM$3-1)</f>
        <v>0</v>
      </c>
      <c r="AN53" s="124">
        <f>(Executive_Summary!$I50/12)*(1+Expense_Increase)^(AN$3-1)</f>
        <v>0</v>
      </c>
      <c r="AO53" s="124">
        <f>(Executive_Summary!$I50/12)*(1+Expense_Increase)^(AO$3-1)</f>
        <v>0</v>
      </c>
      <c r="AP53" s="124">
        <f>(Executive_Summary!$I50/12)*(1+Expense_Increase)^(AP$3-1)</f>
        <v>0</v>
      </c>
      <c r="AQ53" s="124">
        <f>(Executive_Summary!$I50/12)*(1+Expense_Increase)^(AQ$3-1)</f>
        <v>0</v>
      </c>
      <c r="AR53" s="124">
        <f>(Executive_Summary!$I50/12)*(1+Expense_Increase)^(AR$3-1)</f>
        <v>0</v>
      </c>
      <c r="AS53" s="124">
        <f>(Executive_Summary!$I50/12)*(1+Expense_Increase)^(AS$3-1)</f>
        <v>0</v>
      </c>
      <c r="AT53" s="124">
        <f>(Executive_Summary!$I50/12)*(1+Expense_Increase)^(AT$3-1)</f>
        <v>0</v>
      </c>
      <c r="AU53" s="124">
        <f>(Executive_Summary!$I50/12)*(1+Expense_Increase)^(AU$3-1)</f>
        <v>0</v>
      </c>
      <c r="AV53" s="124">
        <f>(Executive_Summary!$I50/12)*(1+Expense_Increase)^(AV$3-1)</f>
        <v>0</v>
      </c>
      <c r="AW53" s="124">
        <f>(Executive_Summary!$I50/12)*(1+Expense_Increase)^(AW$3-1)</f>
        <v>0</v>
      </c>
      <c r="AX53" s="124">
        <f>(Executive_Summary!$I50/12)*(1+Expense_Increase)^(AX$3-1)</f>
        <v>0</v>
      </c>
      <c r="AY53" s="124">
        <f>(Executive_Summary!$I50/12)*(1+Expense_Increase)^(AY$3-1)</f>
        <v>0</v>
      </c>
      <c r="AZ53" s="124">
        <f>(Executive_Summary!$I50/12)*(1+Expense_Increase)^(AZ$3-1)</f>
        <v>0</v>
      </c>
      <c r="BA53" s="124">
        <f>(Executive_Summary!$I50/12)*(1+Expense_Increase)^(BA$3-1)</f>
        <v>0</v>
      </c>
      <c r="BB53" s="124">
        <f>(Executive_Summary!$I50/12)*(1+Expense_Increase)^(BB$3-1)</f>
        <v>0</v>
      </c>
      <c r="BC53" s="124">
        <f>(Executive_Summary!$I50/12)*(1+Expense_Increase)^(BC$3-1)</f>
        <v>0</v>
      </c>
      <c r="BD53" s="124">
        <f>(Executive_Summary!$I50/12)*(1+Expense_Increase)^(BD$3-1)</f>
        <v>0</v>
      </c>
      <c r="BE53" s="124">
        <f>(Executive_Summary!$I50/12)*(1+Expense_Increase)^(BE$3-1)</f>
        <v>0</v>
      </c>
      <c r="BF53" s="124">
        <f>(Executive_Summary!$I50/12)*(1+Expense_Increase)^(BF$3-1)</f>
        <v>0</v>
      </c>
      <c r="BG53" s="124">
        <f>(Executive_Summary!$I50/12)*(1+Expense_Increase)^(BG$3-1)</f>
        <v>0</v>
      </c>
      <c r="BH53" s="124">
        <f>(Executive_Summary!$I50/12)*(1+Expense_Increase)^(BH$3-1)</f>
        <v>0</v>
      </c>
      <c r="BI53" s="124">
        <f>(Executive_Summary!$I50/12)*(1+Expense_Increase)^(BI$3-1)</f>
        <v>0</v>
      </c>
      <c r="BJ53" s="124">
        <f>(Executive_Summary!$I50/12)*(1+Expense_Increase)^(BJ$3-1)</f>
        <v>0</v>
      </c>
      <c r="BK53" s="124">
        <f>(Executive_Summary!$I50/12)*(1+Expense_Increase)^(BK$3-1)</f>
        <v>0</v>
      </c>
      <c r="BL53" s="124">
        <f>(Executive_Summary!$I50/12)*(1+Expense_Increase)^(BL$3-1)</f>
        <v>0</v>
      </c>
      <c r="BM53" s="124">
        <f>(Executive_Summary!$I50/12)*(1+Expense_Increase)^(BM$3-1)</f>
        <v>0</v>
      </c>
      <c r="BN53" s="124">
        <f>(Executive_Summary!$I50/12)*(1+Expense_Increase)^(BN$3-1)</f>
        <v>0</v>
      </c>
      <c r="BO53" s="124">
        <f>(Executive_Summary!$I50/12)*(1+Expense_Increase)^(BO$3-1)</f>
        <v>0</v>
      </c>
      <c r="BP53" s="124">
        <f>(Executive_Summary!$I50/12)*(1+Expense_Increase)^(BP$3-1)</f>
        <v>0</v>
      </c>
      <c r="BQ53" s="124">
        <f>(Executive_Summary!$I50/12)*(1+Expense_Increase)^(BQ$3-1)</f>
        <v>0</v>
      </c>
      <c r="BR53" s="124">
        <f>(Executive_Summary!$I50/12)*(1+Expense_Increase)^(BR$3-1)</f>
        <v>0</v>
      </c>
      <c r="BS53" s="124">
        <f>(Executive_Summary!$I50/12)*(1+Expense_Increase)^(BS$3-1)</f>
        <v>0</v>
      </c>
      <c r="BT53" s="124">
        <f>(Executive_Summary!$I50/12)*(1+Expense_Increase)^(BT$3-1)</f>
        <v>0</v>
      </c>
      <c r="BU53" s="124">
        <f>(Executive_Summary!$I50/12)*(1+Expense_Increase)^(BU$3-1)</f>
        <v>0</v>
      </c>
      <c r="BV53" s="124">
        <f>(Executive_Summary!$I50/12)*(1+Expense_Increase)^(BV$3-1)</f>
        <v>0</v>
      </c>
      <c r="BW53" s="124">
        <f>(Executive_Summary!$I50/12)*(1+Expense_Increase)^(BW$3-1)</f>
        <v>0</v>
      </c>
      <c r="BX53" s="124">
        <f>(Executive_Summary!$I50/12)*(1+Expense_Increase)^(BX$3-1)</f>
        <v>0</v>
      </c>
      <c r="BY53" s="124">
        <f>(Executive_Summary!$I50/12)*(1+Expense_Increase)^(BY$3-1)</f>
        <v>0</v>
      </c>
      <c r="BZ53" s="124">
        <f>(Executive_Summary!$I50/12)*(1+Expense_Increase)^(BZ$3-1)</f>
        <v>0</v>
      </c>
      <c r="CA53" s="124">
        <f>(Executive_Summary!$I50/12)*(1+Expense_Increase)^(CA$3-1)</f>
        <v>0</v>
      </c>
      <c r="CB53" s="124">
        <f>(Executive_Summary!$I50/12)*(1+Expense_Increase)^(CB$3-1)</f>
        <v>0</v>
      </c>
      <c r="CC53" s="124">
        <f>(Executive_Summary!$I50/12)*(1+Expense_Increase)^(CC$3-1)</f>
        <v>0</v>
      </c>
      <c r="CD53" s="124">
        <f>(Executive_Summary!$I50/12)*(1+Expense_Increase)^(CD$3-1)</f>
        <v>0</v>
      </c>
      <c r="CE53" s="124">
        <f>(Executive_Summary!$I50/12)*(1+Expense_Increase)^(CE$3-1)</f>
        <v>0</v>
      </c>
      <c r="CF53" s="124">
        <f>(Executive_Summary!$I50/12)*(1+Expense_Increase)^(CF$3-1)</f>
        <v>0</v>
      </c>
      <c r="CG53" s="124">
        <f>(Executive_Summary!$I50/12)*(1+Expense_Increase)^(CG$3-1)</f>
        <v>0</v>
      </c>
      <c r="CH53" s="124">
        <f>(Executive_Summary!$I50/12)*(1+Expense_Increase)^(CH$3-1)</f>
        <v>0</v>
      </c>
      <c r="CI53" s="124">
        <f>(Executive_Summary!$I50/12)*(1+Expense_Increase)^(CI$3-1)</f>
        <v>0</v>
      </c>
      <c r="CJ53" s="124">
        <f>(Executive_Summary!$I50/12)*(1+Expense_Increase)^(CJ$3-1)</f>
        <v>0</v>
      </c>
      <c r="CK53" s="124">
        <f>(Executive_Summary!$I50/12)*(1+Expense_Increase)^(CK$3-1)</f>
        <v>0</v>
      </c>
      <c r="CL53" s="124">
        <f>(Executive_Summary!$I50/12)*(1+Expense_Increase)^(CL$3-1)</f>
        <v>0</v>
      </c>
      <c r="CM53" s="124">
        <f>(Executive_Summary!$I50/12)*(1+Expense_Increase)^(CM$3-1)</f>
        <v>0</v>
      </c>
      <c r="CN53" s="124">
        <f>(Executive_Summary!$I50/12)*(1+Expense_Increase)^(CN$3-1)</f>
        <v>0</v>
      </c>
      <c r="CO53" s="124">
        <f>(Executive_Summary!$I50/12)*(1+Expense_Increase)^(CO$3-1)</f>
        <v>0</v>
      </c>
      <c r="CP53" s="124">
        <f>(Executive_Summary!$I50/12)*(1+Expense_Increase)^(CP$3-1)</f>
        <v>0</v>
      </c>
      <c r="CQ53" s="124">
        <f>(Executive_Summary!$I50/12)*(1+Expense_Increase)^(CQ$3-1)</f>
        <v>0</v>
      </c>
      <c r="CR53" s="124">
        <f>(Executive_Summary!$I50/12)*(1+Expense_Increase)^(CR$3-1)</f>
        <v>0</v>
      </c>
      <c r="CS53" s="124">
        <f>(Executive_Summary!$I50/12)*(1+Expense_Increase)^(CS$3-1)</f>
        <v>0</v>
      </c>
      <c r="CT53" s="124">
        <f>(Executive_Summary!$I50/12)*(1+Expense_Increase)^(CT$3-1)</f>
        <v>0</v>
      </c>
      <c r="CU53" s="124">
        <f>(Executive_Summary!$I50/12)*(1+Expense_Increase)^(CU$3-1)</f>
        <v>0</v>
      </c>
      <c r="CV53" s="124">
        <f>(Executive_Summary!$I50/12)*(1+Expense_Increase)^(CV$3-1)</f>
        <v>0</v>
      </c>
      <c r="CW53" s="124">
        <f>(Executive_Summary!$I50/12)*(1+Expense_Increase)^(CW$3-1)</f>
        <v>0</v>
      </c>
      <c r="CX53" s="124">
        <f>(Executive_Summary!$I50/12)*(1+Expense_Increase)^(CX$3-1)</f>
        <v>0</v>
      </c>
      <c r="CY53" s="124">
        <f>(Executive_Summary!$I50/12)*(1+Expense_Increase)^(CY$3-1)</f>
        <v>0</v>
      </c>
      <c r="CZ53" s="124">
        <f>(Executive_Summary!$I50/12)*(1+Expense_Increase)^(CZ$3-1)</f>
        <v>0</v>
      </c>
      <c r="DA53" s="124">
        <f>(Executive_Summary!$I50/12)*(1+Expense_Increase)^(DA$3-1)</f>
        <v>0</v>
      </c>
      <c r="DB53" s="124">
        <f>(Executive_Summary!$I50/12)*(1+Expense_Increase)^(DB$3-1)</f>
        <v>0</v>
      </c>
      <c r="DC53" s="124">
        <f>(Executive_Summary!$I50/12)*(1+Expense_Increase)^(DC$3-1)</f>
        <v>0</v>
      </c>
      <c r="DD53" s="124">
        <f>(Executive_Summary!$I50/12)*(1+Expense_Increase)^(DD$3-1)</f>
        <v>0</v>
      </c>
      <c r="DE53" s="124">
        <f>(Executive_Summary!$I50/12)*(1+Expense_Increase)^(DE$3-1)</f>
        <v>0</v>
      </c>
      <c r="DF53" s="124">
        <f>(Executive_Summary!$I50/12)*(1+Expense_Increase)^(DF$3-1)</f>
        <v>0</v>
      </c>
      <c r="DG53" s="124">
        <f>(Executive_Summary!$I50/12)*(1+Expense_Increase)^(DG$3-1)</f>
        <v>0</v>
      </c>
      <c r="DH53" s="124">
        <f>(Executive_Summary!$I50/12)*(1+Expense_Increase)^(DH$3-1)</f>
        <v>0</v>
      </c>
      <c r="DI53" s="124">
        <f>(Executive_Summary!$I50/12)*(1+Expense_Increase)^(DI$3-1)</f>
        <v>0</v>
      </c>
      <c r="DJ53" s="124">
        <f>(Executive_Summary!$I50/12)*(1+Expense_Increase)^(DJ$3-1)</f>
        <v>0</v>
      </c>
      <c r="DK53" s="124">
        <f>(Executive_Summary!$I50/12)*(1+Expense_Increase)^(DK$3-1)</f>
        <v>0</v>
      </c>
      <c r="DL53" s="124">
        <f>(Executive_Summary!$I50/12)*(1+Expense_Increase)^(DL$3-1)</f>
        <v>0</v>
      </c>
      <c r="DM53" s="124">
        <f>(Executive_Summary!$I50/12)*(1+Expense_Increase)^(DM$3-1)</f>
        <v>0</v>
      </c>
      <c r="DN53" s="124">
        <f>(Executive_Summary!$I50/12)*(1+Expense_Increase)^(DN$3-1)</f>
        <v>0</v>
      </c>
      <c r="DO53" s="124">
        <f>(Executive_Summary!$I50/12)*(1+Expense_Increase)^(DO$3-1)</f>
        <v>0</v>
      </c>
      <c r="DP53" s="124">
        <f>(Executive_Summary!$I50/12)*(1+Expense_Increase)^(DP$3-1)</f>
        <v>0</v>
      </c>
      <c r="DQ53" s="124">
        <f>(Executive_Summary!$I50/12)*(1+Expense_Increase)^(DQ$3-1)</f>
        <v>0</v>
      </c>
      <c r="DR53" s="124">
        <f>(Executive_Summary!$I50/12)*(1+Expense_Increase)^(DR$3-1)</f>
        <v>0</v>
      </c>
      <c r="DS53" s="124">
        <f>(Executive_Summary!$I50/12)*(1+Expense_Increase)^(DS$3-1)</f>
        <v>0</v>
      </c>
      <c r="DT53" s="124">
        <f>(Executive_Summary!$I50/12)*(1+Expense_Increase)^(DT$3-1)</f>
        <v>0</v>
      </c>
      <c r="DU53" s="124">
        <f>(Executive_Summary!$I50/12)*(1+Expense_Increase)^(DU$3-1)</f>
        <v>0</v>
      </c>
      <c r="DV53" s="124">
        <f>(Executive_Summary!$I50/12)*(1+Expense_Increase)^(DV$3-1)</f>
        <v>0</v>
      </c>
      <c r="DW53" s="124">
        <f>(Executive_Summary!$I50/12)*(1+Expense_Increase)^(DW$3-1)</f>
        <v>0</v>
      </c>
      <c r="DX53" s="124">
        <f>(Executive_Summary!$I50/12)*(1+Expense_Increase)^(DX$3-1)</f>
        <v>0</v>
      </c>
      <c r="DY53" s="124">
        <f>(Executive_Summary!$I50/12)*(1+Expense_Increase)^(DY$3-1)</f>
        <v>0</v>
      </c>
      <c r="DZ53" s="124">
        <f>(Executive_Summary!$I50/12)*(1+Expense_Increase)^(DZ$3-1)</f>
        <v>0</v>
      </c>
      <c r="EA53" s="124">
        <f>(Executive_Summary!$I50/12)*(1+Expense_Increase)^(EA$3-1)</f>
        <v>0</v>
      </c>
      <c r="EB53" s="124">
        <f>(Executive_Summary!$I50/12)*(1+Expense_Increase)^(EB$3-1)</f>
        <v>0</v>
      </c>
      <c r="EC53" s="124">
        <f>(Executive_Summary!$I50/12)*(1+Expense_Increase)^(EC$3-1)</f>
        <v>0</v>
      </c>
      <c r="ED53" s="124">
        <f>(Executive_Summary!$I50/12)*(1+Expense_Increase)^(ED$3-1)</f>
        <v>0</v>
      </c>
      <c r="EE53" s="124">
        <f>(Executive_Summary!$I50/12)*(1+Expense_Increase)^(EE$3-1)</f>
        <v>0</v>
      </c>
      <c r="EF53" s="124">
        <f>(Executive_Summary!$I50/12)*(1+Expense_Increase)^(EF$3-1)</f>
        <v>0</v>
      </c>
      <c r="EG53" s="124">
        <f>(Executive_Summary!$I50/12)*(1+Expense_Increase)^(EG$3-1)</f>
        <v>0</v>
      </c>
      <c r="EH53" s="124">
        <f>(Executive_Summary!$I50/12)*(1+Expense_Increase)^(EH$3-1)</f>
        <v>0</v>
      </c>
      <c r="EI53" s="124">
        <f>(Executive_Summary!$I50/12)*(1+Expense_Increase)^(EI$3-1)</f>
        <v>0</v>
      </c>
      <c r="EJ53" s="124">
        <f>(Executive_Summary!$I50/12)*(1+Expense_Increase)^(EJ$3-1)</f>
        <v>0</v>
      </c>
      <c r="EK53" s="124">
        <f>(Executive_Summary!$I50/12)*(1+Expense_Increase)^(EK$3-1)</f>
        <v>0</v>
      </c>
      <c r="EL53" s="124">
        <f>(Executive_Summary!$I50/12)*(1+Expense_Increase)^(EL$3-1)</f>
        <v>0</v>
      </c>
      <c r="EM53" s="124">
        <f>(Executive_Summary!$I50/12)*(1+Expense_Increase)^(EM$3-1)</f>
        <v>0</v>
      </c>
      <c r="EN53" s="124">
        <f>(Executive_Summary!$I50/12)*(1+Expense_Increase)^(EN$3-1)</f>
        <v>0</v>
      </c>
      <c r="EO53" s="124">
        <f>(Executive_Summary!$I50/12)*(1+Expense_Increase)^(EO$3-1)</f>
        <v>0</v>
      </c>
      <c r="EP53" s="124">
        <f>(Executive_Summary!$I50/12)*(1+Expense_Increase)^(EP$3-1)</f>
        <v>0</v>
      </c>
      <c r="EQ53" s="27"/>
    </row>
    <row r="54" spans="2:147" ht="15.75" customHeight="1" x14ac:dyDescent="0.2">
      <c r="B54" s="161" t="str">
        <f>Executive_Summary!F51</f>
        <v xml:space="preserve">Advertising/Marketing </v>
      </c>
      <c r="Z54" s="3"/>
      <c r="AA54" s="124">
        <f>(Executive_Summary!$I51/12)*(1+Expense_Increase)^(AA$3-1)</f>
        <v>0</v>
      </c>
      <c r="AB54" s="124">
        <f>(Executive_Summary!$I51/12)*(1+Expense_Increase)^(AB$3-1)</f>
        <v>0</v>
      </c>
      <c r="AC54" s="124">
        <f>(Executive_Summary!$I51/12)*(1+Expense_Increase)^(AC$3-1)</f>
        <v>0</v>
      </c>
      <c r="AD54" s="124">
        <f>(Executive_Summary!$I51/12)*(1+Expense_Increase)^(AD$3-1)</f>
        <v>0</v>
      </c>
      <c r="AE54" s="124">
        <f>(Executive_Summary!$I51/12)*(1+Expense_Increase)^(AE$3-1)</f>
        <v>0</v>
      </c>
      <c r="AF54" s="124">
        <f>(Executive_Summary!$I51/12)*(1+Expense_Increase)^(AF$3-1)</f>
        <v>0</v>
      </c>
      <c r="AG54" s="124">
        <f>(Executive_Summary!$I51/12)*(1+Expense_Increase)^(AG$3-1)</f>
        <v>0</v>
      </c>
      <c r="AH54" s="124">
        <f>(Executive_Summary!$I51/12)*(1+Expense_Increase)^(AH$3-1)</f>
        <v>0</v>
      </c>
      <c r="AI54" s="124">
        <f>(Executive_Summary!$I51/12)*(1+Expense_Increase)^(AI$3-1)</f>
        <v>0</v>
      </c>
      <c r="AJ54" s="124">
        <f>(Executive_Summary!$I51/12)*(1+Expense_Increase)^(AJ$3-1)</f>
        <v>0</v>
      </c>
      <c r="AK54" s="124">
        <f>(Executive_Summary!$I51/12)*(1+Expense_Increase)^(AK$3-1)</f>
        <v>0</v>
      </c>
      <c r="AL54" s="124">
        <f>(Executive_Summary!$I51/12)*(1+Expense_Increase)^(AL$3-1)</f>
        <v>0</v>
      </c>
      <c r="AM54" s="124">
        <f>(Executive_Summary!$I51/12)*(1+Expense_Increase)^(AM$3-1)</f>
        <v>0</v>
      </c>
      <c r="AN54" s="124">
        <f>(Executive_Summary!$I51/12)*(1+Expense_Increase)^(AN$3-1)</f>
        <v>0</v>
      </c>
      <c r="AO54" s="124">
        <f>(Executive_Summary!$I51/12)*(1+Expense_Increase)^(AO$3-1)</f>
        <v>0</v>
      </c>
      <c r="AP54" s="124">
        <f>(Executive_Summary!$I51/12)*(1+Expense_Increase)^(AP$3-1)</f>
        <v>0</v>
      </c>
      <c r="AQ54" s="124">
        <f>(Executive_Summary!$I51/12)*(1+Expense_Increase)^(AQ$3-1)</f>
        <v>0</v>
      </c>
      <c r="AR54" s="124">
        <f>(Executive_Summary!$I51/12)*(1+Expense_Increase)^(AR$3-1)</f>
        <v>0</v>
      </c>
      <c r="AS54" s="124">
        <f>(Executive_Summary!$I51/12)*(1+Expense_Increase)^(AS$3-1)</f>
        <v>0</v>
      </c>
      <c r="AT54" s="124">
        <f>(Executive_Summary!$I51/12)*(1+Expense_Increase)^(AT$3-1)</f>
        <v>0</v>
      </c>
      <c r="AU54" s="124">
        <f>(Executive_Summary!$I51/12)*(1+Expense_Increase)^(AU$3-1)</f>
        <v>0</v>
      </c>
      <c r="AV54" s="124">
        <f>(Executive_Summary!$I51/12)*(1+Expense_Increase)^(AV$3-1)</f>
        <v>0</v>
      </c>
      <c r="AW54" s="124">
        <f>(Executive_Summary!$I51/12)*(1+Expense_Increase)^(AW$3-1)</f>
        <v>0</v>
      </c>
      <c r="AX54" s="124">
        <f>(Executive_Summary!$I51/12)*(1+Expense_Increase)^(AX$3-1)</f>
        <v>0</v>
      </c>
      <c r="AY54" s="124">
        <f>(Executive_Summary!$I51/12)*(1+Expense_Increase)^(AY$3-1)</f>
        <v>0</v>
      </c>
      <c r="AZ54" s="124">
        <f>(Executive_Summary!$I51/12)*(1+Expense_Increase)^(AZ$3-1)</f>
        <v>0</v>
      </c>
      <c r="BA54" s="124">
        <f>(Executive_Summary!$I51/12)*(1+Expense_Increase)^(BA$3-1)</f>
        <v>0</v>
      </c>
      <c r="BB54" s="124">
        <f>(Executive_Summary!$I51/12)*(1+Expense_Increase)^(BB$3-1)</f>
        <v>0</v>
      </c>
      <c r="BC54" s="124">
        <f>(Executive_Summary!$I51/12)*(1+Expense_Increase)^(BC$3-1)</f>
        <v>0</v>
      </c>
      <c r="BD54" s="124">
        <f>(Executive_Summary!$I51/12)*(1+Expense_Increase)^(BD$3-1)</f>
        <v>0</v>
      </c>
      <c r="BE54" s="124">
        <f>(Executive_Summary!$I51/12)*(1+Expense_Increase)^(BE$3-1)</f>
        <v>0</v>
      </c>
      <c r="BF54" s="124">
        <f>(Executive_Summary!$I51/12)*(1+Expense_Increase)^(BF$3-1)</f>
        <v>0</v>
      </c>
      <c r="BG54" s="124">
        <f>(Executive_Summary!$I51/12)*(1+Expense_Increase)^(BG$3-1)</f>
        <v>0</v>
      </c>
      <c r="BH54" s="124">
        <f>(Executive_Summary!$I51/12)*(1+Expense_Increase)^(BH$3-1)</f>
        <v>0</v>
      </c>
      <c r="BI54" s="124">
        <f>(Executive_Summary!$I51/12)*(1+Expense_Increase)^(BI$3-1)</f>
        <v>0</v>
      </c>
      <c r="BJ54" s="124">
        <f>(Executive_Summary!$I51/12)*(1+Expense_Increase)^(BJ$3-1)</f>
        <v>0</v>
      </c>
      <c r="BK54" s="124">
        <f>(Executive_Summary!$I51/12)*(1+Expense_Increase)^(BK$3-1)</f>
        <v>0</v>
      </c>
      <c r="BL54" s="124">
        <f>(Executive_Summary!$I51/12)*(1+Expense_Increase)^(BL$3-1)</f>
        <v>0</v>
      </c>
      <c r="BM54" s="124">
        <f>(Executive_Summary!$I51/12)*(1+Expense_Increase)^(BM$3-1)</f>
        <v>0</v>
      </c>
      <c r="BN54" s="124">
        <f>(Executive_Summary!$I51/12)*(1+Expense_Increase)^(BN$3-1)</f>
        <v>0</v>
      </c>
      <c r="BO54" s="124">
        <f>(Executive_Summary!$I51/12)*(1+Expense_Increase)^(BO$3-1)</f>
        <v>0</v>
      </c>
      <c r="BP54" s="124">
        <f>(Executive_Summary!$I51/12)*(1+Expense_Increase)^(BP$3-1)</f>
        <v>0</v>
      </c>
      <c r="BQ54" s="124">
        <f>(Executive_Summary!$I51/12)*(1+Expense_Increase)^(BQ$3-1)</f>
        <v>0</v>
      </c>
      <c r="BR54" s="124">
        <f>(Executive_Summary!$I51/12)*(1+Expense_Increase)^(BR$3-1)</f>
        <v>0</v>
      </c>
      <c r="BS54" s="124">
        <f>(Executive_Summary!$I51/12)*(1+Expense_Increase)^(BS$3-1)</f>
        <v>0</v>
      </c>
      <c r="BT54" s="124">
        <f>(Executive_Summary!$I51/12)*(1+Expense_Increase)^(BT$3-1)</f>
        <v>0</v>
      </c>
      <c r="BU54" s="124">
        <f>(Executive_Summary!$I51/12)*(1+Expense_Increase)^(BU$3-1)</f>
        <v>0</v>
      </c>
      <c r="BV54" s="124">
        <f>(Executive_Summary!$I51/12)*(1+Expense_Increase)^(BV$3-1)</f>
        <v>0</v>
      </c>
      <c r="BW54" s="124">
        <f>(Executive_Summary!$I51/12)*(1+Expense_Increase)^(BW$3-1)</f>
        <v>0</v>
      </c>
      <c r="BX54" s="124">
        <f>(Executive_Summary!$I51/12)*(1+Expense_Increase)^(BX$3-1)</f>
        <v>0</v>
      </c>
      <c r="BY54" s="124">
        <f>(Executive_Summary!$I51/12)*(1+Expense_Increase)^(BY$3-1)</f>
        <v>0</v>
      </c>
      <c r="BZ54" s="124">
        <f>(Executive_Summary!$I51/12)*(1+Expense_Increase)^(BZ$3-1)</f>
        <v>0</v>
      </c>
      <c r="CA54" s="124">
        <f>(Executive_Summary!$I51/12)*(1+Expense_Increase)^(CA$3-1)</f>
        <v>0</v>
      </c>
      <c r="CB54" s="124">
        <f>(Executive_Summary!$I51/12)*(1+Expense_Increase)^(CB$3-1)</f>
        <v>0</v>
      </c>
      <c r="CC54" s="124">
        <f>(Executive_Summary!$I51/12)*(1+Expense_Increase)^(CC$3-1)</f>
        <v>0</v>
      </c>
      <c r="CD54" s="124">
        <f>(Executive_Summary!$I51/12)*(1+Expense_Increase)^(CD$3-1)</f>
        <v>0</v>
      </c>
      <c r="CE54" s="124">
        <f>(Executive_Summary!$I51/12)*(1+Expense_Increase)^(CE$3-1)</f>
        <v>0</v>
      </c>
      <c r="CF54" s="124">
        <f>(Executive_Summary!$I51/12)*(1+Expense_Increase)^(CF$3-1)</f>
        <v>0</v>
      </c>
      <c r="CG54" s="124">
        <f>(Executive_Summary!$I51/12)*(1+Expense_Increase)^(CG$3-1)</f>
        <v>0</v>
      </c>
      <c r="CH54" s="124">
        <f>(Executive_Summary!$I51/12)*(1+Expense_Increase)^(CH$3-1)</f>
        <v>0</v>
      </c>
      <c r="CI54" s="124">
        <f>(Executive_Summary!$I51/12)*(1+Expense_Increase)^(CI$3-1)</f>
        <v>0</v>
      </c>
      <c r="CJ54" s="124">
        <f>(Executive_Summary!$I51/12)*(1+Expense_Increase)^(CJ$3-1)</f>
        <v>0</v>
      </c>
      <c r="CK54" s="124">
        <f>(Executive_Summary!$I51/12)*(1+Expense_Increase)^(CK$3-1)</f>
        <v>0</v>
      </c>
      <c r="CL54" s="124">
        <f>(Executive_Summary!$I51/12)*(1+Expense_Increase)^(CL$3-1)</f>
        <v>0</v>
      </c>
      <c r="CM54" s="124">
        <f>(Executive_Summary!$I51/12)*(1+Expense_Increase)^(CM$3-1)</f>
        <v>0</v>
      </c>
      <c r="CN54" s="124">
        <f>(Executive_Summary!$I51/12)*(1+Expense_Increase)^(CN$3-1)</f>
        <v>0</v>
      </c>
      <c r="CO54" s="124">
        <f>(Executive_Summary!$I51/12)*(1+Expense_Increase)^(CO$3-1)</f>
        <v>0</v>
      </c>
      <c r="CP54" s="124">
        <f>(Executive_Summary!$I51/12)*(1+Expense_Increase)^(CP$3-1)</f>
        <v>0</v>
      </c>
      <c r="CQ54" s="124">
        <f>(Executive_Summary!$I51/12)*(1+Expense_Increase)^(CQ$3-1)</f>
        <v>0</v>
      </c>
      <c r="CR54" s="124">
        <f>(Executive_Summary!$I51/12)*(1+Expense_Increase)^(CR$3-1)</f>
        <v>0</v>
      </c>
      <c r="CS54" s="124">
        <f>(Executive_Summary!$I51/12)*(1+Expense_Increase)^(CS$3-1)</f>
        <v>0</v>
      </c>
      <c r="CT54" s="124">
        <f>(Executive_Summary!$I51/12)*(1+Expense_Increase)^(CT$3-1)</f>
        <v>0</v>
      </c>
      <c r="CU54" s="124">
        <f>(Executive_Summary!$I51/12)*(1+Expense_Increase)^(CU$3-1)</f>
        <v>0</v>
      </c>
      <c r="CV54" s="124">
        <f>(Executive_Summary!$I51/12)*(1+Expense_Increase)^(CV$3-1)</f>
        <v>0</v>
      </c>
      <c r="CW54" s="124">
        <f>(Executive_Summary!$I51/12)*(1+Expense_Increase)^(CW$3-1)</f>
        <v>0</v>
      </c>
      <c r="CX54" s="124">
        <f>(Executive_Summary!$I51/12)*(1+Expense_Increase)^(CX$3-1)</f>
        <v>0</v>
      </c>
      <c r="CY54" s="124">
        <f>(Executive_Summary!$I51/12)*(1+Expense_Increase)^(CY$3-1)</f>
        <v>0</v>
      </c>
      <c r="CZ54" s="124">
        <f>(Executive_Summary!$I51/12)*(1+Expense_Increase)^(CZ$3-1)</f>
        <v>0</v>
      </c>
      <c r="DA54" s="124">
        <f>(Executive_Summary!$I51/12)*(1+Expense_Increase)^(DA$3-1)</f>
        <v>0</v>
      </c>
      <c r="DB54" s="124">
        <f>(Executive_Summary!$I51/12)*(1+Expense_Increase)^(DB$3-1)</f>
        <v>0</v>
      </c>
      <c r="DC54" s="124">
        <f>(Executive_Summary!$I51/12)*(1+Expense_Increase)^(DC$3-1)</f>
        <v>0</v>
      </c>
      <c r="DD54" s="124">
        <f>(Executive_Summary!$I51/12)*(1+Expense_Increase)^(DD$3-1)</f>
        <v>0</v>
      </c>
      <c r="DE54" s="124">
        <f>(Executive_Summary!$I51/12)*(1+Expense_Increase)^(DE$3-1)</f>
        <v>0</v>
      </c>
      <c r="DF54" s="124">
        <f>(Executive_Summary!$I51/12)*(1+Expense_Increase)^(DF$3-1)</f>
        <v>0</v>
      </c>
      <c r="DG54" s="124">
        <f>(Executive_Summary!$I51/12)*(1+Expense_Increase)^(DG$3-1)</f>
        <v>0</v>
      </c>
      <c r="DH54" s="124">
        <f>(Executive_Summary!$I51/12)*(1+Expense_Increase)^(DH$3-1)</f>
        <v>0</v>
      </c>
      <c r="DI54" s="124">
        <f>(Executive_Summary!$I51/12)*(1+Expense_Increase)^(DI$3-1)</f>
        <v>0</v>
      </c>
      <c r="DJ54" s="124">
        <f>(Executive_Summary!$I51/12)*(1+Expense_Increase)^(DJ$3-1)</f>
        <v>0</v>
      </c>
      <c r="DK54" s="124">
        <f>(Executive_Summary!$I51/12)*(1+Expense_Increase)^(DK$3-1)</f>
        <v>0</v>
      </c>
      <c r="DL54" s="124">
        <f>(Executive_Summary!$I51/12)*(1+Expense_Increase)^(DL$3-1)</f>
        <v>0</v>
      </c>
      <c r="DM54" s="124">
        <f>(Executive_Summary!$I51/12)*(1+Expense_Increase)^(DM$3-1)</f>
        <v>0</v>
      </c>
      <c r="DN54" s="124">
        <f>(Executive_Summary!$I51/12)*(1+Expense_Increase)^(DN$3-1)</f>
        <v>0</v>
      </c>
      <c r="DO54" s="124">
        <f>(Executive_Summary!$I51/12)*(1+Expense_Increase)^(DO$3-1)</f>
        <v>0</v>
      </c>
      <c r="DP54" s="124">
        <f>(Executive_Summary!$I51/12)*(1+Expense_Increase)^(DP$3-1)</f>
        <v>0</v>
      </c>
      <c r="DQ54" s="124">
        <f>(Executive_Summary!$I51/12)*(1+Expense_Increase)^(DQ$3-1)</f>
        <v>0</v>
      </c>
      <c r="DR54" s="124">
        <f>(Executive_Summary!$I51/12)*(1+Expense_Increase)^(DR$3-1)</f>
        <v>0</v>
      </c>
      <c r="DS54" s="124">
        <f>(Executive_Summary!$I51/12)*(1+Expense_Increase)^(DS$3-1)</f>
        <v>0</v>
      </c>
      <c r="DT54" s="124">
        <f>(Executive_Summary!$I51/12)*(1+Expense_Increase)^(DT$3-1)</f>
        <v>0</v>
      </c>
      <c r="DU54" s="124">
        <f>(Executive_Summary!$I51/12)*(1+Expense_Increase)^(DU$3-1)</f>
        <v>0</v>
      </c>
      <c r="DV54" s="124">
        <f>(Executive_Summary!$I51/12)*(1+Expense_Increase)^(DV$3-1)</f>
        <v>0</v>
      </c>
      <c r="DW54" s="124">
        <f>(Executive_Summary!$I51/12)*(1+Expense_Increase)^(DW$3-1)</f>
        <v>0</v>
      </c>
      <c r="DX54" s="124">
        <f>(Executive_Summary!$I51/12)*(1+Expense_Increase)^(DX$3-1)</f>
        <v>0</v>
      </c>
      <c r="DY54" s="124">
        <f>(Executive_Summary!$I51/12)*(1+Expense_Increase)^(DY$3-1)</f>
        <v>0</v>
      </c>
      <c r="DZ54" s="124">
        <f>(Executive_Summary!$I51/12)*(1+Expense_Increase)^(DZ$3-1)</f>
        <v>0</v>
      </c>
      <c r="EA54" s="124">
        <f>(Executive_Summary!$I51/12)*(1+Expense_Increase)^(EA$3-1)</f>
        <v>0</v>
      </c>
      <c r="EB54" s="124">
        <f>(Executive_Summary!$I51/12)*(1+Expense_Increase)^(EB$3-1)</f>
        <v>0</v>
      </c>
      <c r="EC54" s="124">
        <f>(Executive_Summary!$I51/12)*(1+Expense_Increase)^(EC$3-1)</f>
        <v>0</v>
      </c>
      <c r="ED54" s="124">
        <f>(Executive_Summary!$I51/12)*(1+Expense_Increase)^(ED$3-1)</f>
        <v>0</v>
      </c>
      <c r="EE54" s="124">
        <f>(Executive_Summary!$I51/12)*(1+Expense_Increase)^(EE$3-1)</f>
        <v>0</v>
      </c>
      <c r="EF54" s="124">
        <f>(Executive_Summary!$I51/12)*(1+Expense_Increase)^(EF$3-1)</f>
        <v>0</v>
      </c>
      <c r="EG54" s="124">
        <f>(Executive_Summary!$I51/12)*(1+Expense_Increase)^(EG$3-1)</f>
        <v>0</v>
      </c>
      <c r="EH54" s="124">
        <f>(Executive_Summary!$I51/12)*(1+Expense_Increase)^(EH$3-1)</f>
        <v>0</v>
      </c>
      <c r="EI54" s="124">
        <f>(Executive_Summary!$I51/12)*(1+Expense_Increase)^(EI$3-1)</f>
        <v>0</v>
      </c>
      <c r="EJ54" s="124">
        <f>(Executive_Summary!$I51/12)*(1+Expense_Increase)^(EJ$3-1)</f>
        <v>0</v>
      </c>
      <c r="EK54" s="124">
        <f>(Executive_Summary!$I51/12)*(1+Expense_Increase)^(EK$3-1)</f>
        <v>0</v>
      </c>
      <c r="EL54" s="124">
        <f>(Executive_Summary!$I51/12)*(1+Expense_Increase)^(EL$3-1)</f>
        <v>0</v>
      </c>
      <c r="EM54" s="124">
        <f>(Executive_Summary!$I51/12)*(1+Expense_Increase)^(EM$3-1)</f>
        <v>0</v>
      </c>
      <c r="EN54" s="124">
        <f>(Executive_Summary!$I51/12)*(1+Expense_Increase)^(EN$3-1)</f>
        <v>0</v>
      </c>
      <c r="EO54" s="124">
        <f>(Executive_Summary!$I51/12)*(1+Expense_Increase)^(EO$3-1)</f>
        <v>0</v>
      </c>
      <c r="EP54" s="124">
        <f>(Executive_Summary!$I51/12)*(1+Expense_Increase)^(EP$3-1)</f>
        <v>0</v>
      </c>
      <c r="EQ54" s="27"/>
    </row>
    <row r="55" spans="2:147" ht="15.75" customHeight="1" x14ac:dyDescent="0.2">
      <c r="B55" s="161" t="str">
        <f>Executive_Summary!F52</f>
        <v>Cleaning</v>
      </c>
      <c r="Z55" s="3"/>
      <c r="AA55" s="124">
        <f>(Executive_Summary!$I52/12)*(1+Expense_Increase)^(AA$3-1)</f>
        <v>100</v>
      </c>
      <c r="AB55" s="124">
        <f>(Executive_Summary!$I52/12)*(1+Expense_Increase)^(AB$3-1)</f>
        <v>100</v>
      </c>
      <c r="AC55" s="124">
        <f>(Executive_Summary!$I52/12)*(1+Expense_Increase)^(AC$3-1)</f>
        <v>100</v>
      </c>
      <c r="AD55" s="124">
        <f>(Executive_Summary!$I52/12)*(1+Expense_Increase)^(AD$3-1)</f>
        <v>100</v>
      </c>
      <c r="AE55" s="124">
        <f>(Executive_Summary!$I52/12)*(1+Expense_Increase)^(AE$3-1)</f>
        <v>100</v>
      </c>
      <c r="AF55" s="124">
        <f>(Executive_Summary!$I52/12)*(1+Expense_Increase)^(AF$3-1)</f>
        <v>100</v>
      </c>
      <c r="AG55" s="124">
        <f>(Executive_Summary!$I52/12)*(1+Expense_Increase)^(AG$3-1)</f>
        <v>100</v>
      </c>
      <c r="AH55" s="124">
        <f>(Executive_Summary!$I52/12)*(1+Expense_Increase)^(AH$3-1)</f>
        <v>100</v>
      </c>
      <c r="AI55" s="124">
        <f>(Executive_Summary!$I52/12)*(1+Expense_Increase)^(AI$3-1)</f>
        <v>100</v>
      </c>
      <c r="AJ55" s="124">
        <f>(Executive_Summary!$I52/12)*(1+Expense_Increase)^(AJ$3-1)</f>
        <v>100</v>
      </c>
      <c r="AK55" s="124">
        <f>(Executive_Summary!$I52/12)*(1+Expense_Increase)^(AK$3-1)</f>
        <v>100</v>
      </c>
      <c r="AL55" s="124">
        <f>(Executive_Summary!$I52/12)*(1+Expense_Increase)^(AL$3-1)</f>
        <v>100</v>
      </c>
      <c r="AM55" s="124">
        <f>(Executive_Summary!$I52/12)*(1+Expense_Increase)^(AM$3-1)</f>
        <v>102.2</v>
      </c>
      <c r="AN55" s="124">
        <f>(Executive_Summary!$I52/12)*(1+Expense_Increase)^(AN$3-1)</f>
        <v>102.2</v>
      </c>
      <c r="AO55" s="124">
        <f>(Executive_Summary!$I52/12)*(1+Expense_Increase)^(AO$3-1)</f>
        <v>102.2</v>
      </c>
      <c r="AP55" s="124">
        <f>(Executive_Summary!$I52/12)*(1+Expense_Increase)^(AP$3-1)</f>
        <v>102.2</v>
      </c>
      <c r="AQ55" s="124">
        <f>(Executive_Summary!$I52/12)*(1+Expense_Increase)^(AQ$3-1)</f>
        <v>102.2</v>
      </c>
      <c r="AR55" s="124">
        <f>(Executive_Summary!$I52/12)*(1+Expense_Increase)^(AR$3-1)</f>
        <v>102.2</v>
      </c>
      <c r="AS55" s="124">
        <f>(Executive_Summary!$I52/12)*(1+Expense_Increase)^(AS$3-1)</f>
        <v>102.2</v>
      </c>
      <c r="AT55" s="124">
        <f>(Executive_Summary!$I52/12)*(1+Expense_Increase)^(AT$3-1)</f>
        <v>102.2</v>
      </c>
      <c r="AU55" s="124">
        <f>(Executive_Summary!$I52/12)*(1+Expense_Increase)^(AU$3-1)</f>
        <v>102.2</v>
      </c>
      <c r="AV55" s="124">
        <f>(Executive_Summary!$I52/12)*(1+Expense_Increase)^(AV$3-1)</f>
        <v>102.2</v>
      </c>
      <c r="AW55" s="124">
        <f>(Executive_Summary!$I52/12)*(1+Expense_Increase)^(AW$3-1)</f>
        <v>102.2</v>
      </c>
      <c r="AX55" s="124">
        <f>(Executive_Summary!$I52/12)*(1+Expense_Increase)^(AX$3-1)</f>
        <v>102.2</v>
      </c>
      <c r="AY55" s="124">
        <f>(Executive_Summary!$I52/12)*(1+Expense_Increase)^(AY$3-1)</f>
        <v>104.44839999999999</v>
      </c>
      <c r="AZ55" s="124">
        <f>(Executive_Summary!$I52/12)*(1+Expense_Increase)^(AZ$3-1)</f>
        <v>104.44839999999999</v>
      </c>
      <c r="BA55" s="124">
        <f>(Executive_Summary!$I52/12)*(1+Expense_Increase)^(BA$3-1)</f>
        <v>104.44839999999999</v>
      </c>
      <c r="BB55" s="124">
        <f>(Executive_Summary!$I52/12)*(1+Expense_Increase)^(BB$3-1)</f>
        <v>104.44839999999999</v>
      </c>
      <c r="BC55" s="124">
        <f>(Executive_Summary!$I52/12)*(1+Expense_Increase)^(BC$3-1)</f>
        <v>104.44839999999999</v>
      </c>
      <c r="BD55" s="124">
        <f>(Executive_Summary!$I52/12)*(1+Expense_Increase)^(BD$3-1)</f>
        <v>104.44839999999999</v>
      </c>
      <c r="BE55" s="124">
        <f>(Executive_Summary!$I52/12)*(1+Expense_Increase)^(BE$3-1)</f>
        <v>104.44839999999999</v>
      </c>
      <c r="BF55" s="124">
        <f>(Executive_Summary!$I52/12)*(1+Expense_Increase)^(BF$3-1)</f>
        <v>104.44839999999999</v>
      </c>
      <c r="BG55" s="124">
        <f>(Executive_Summary!$I52/12)*(1+Expense_Increase)^(BG$3-1)</f>
        <v>104.44839999999999</v>
      </c>
      <c r="BH55" s="124">
        <f>(Executive_Summary!$I52/12)*(1+Expense_Increase)^(BH$3-1)</f>
        <v>104.44839999999999</v>
      </c>
      <c r="BI55" s="124">
        <f>(Executive_Summary!$I52/12)*(1+Expense_Increase)^(BI$3-1)</f>
        <v>104.44839999999999</v>
      </c>
      <c r="BJ55" s="124">
        <f>(Executive_Summary!$I52/12)*(1+Expense_Increase)^(BJ$3-1)</f>
        <v>104.44839999999999</v>
      </c>
      <c r="BK55" s="124">
        <f>(Executive_Summary!$I52/12)*(1+Expense_Increase)^(BK$3-1)</f>
        <v>106.74626480000001</v>
      </c>
      <c r="BL55" s="124">
        <f>(Executive_Summary!$I52/12)*(1+Expense_Increase)^(BL$3-1)</f>
        <v>106.74626480000001</v>
      </c>
      <c r="BM55" s="124">
        <f>(Executive_Summary!$I52/12)*(1+Expense_Increase)^(BM$3-1)</f>
        <v>106.74626480000001</v>
      </c>
      <c r="BN55" s="124">
        <f>(Executive_Summary!$I52/12)*(1+Expense_Increase)^(BN$3-1)</f>
        <v>106.74626480000001</v>
      </c>
      <c r="BO55" s="124">
        <f>(Executive_Summary!$I52/12)*(1+Expense_Increase)^(BO$3-1)</f>
        <v>106.74626480000001</v>
      </c>
      <c r="BP55" s="124">
        <f>(Executive_Summary!$I52/12)*(1+Expense_Increase)^(BP$3-1)</f>
        <v>106.74626480000001</v>
      </c>
      <c r="BQ55" s="124">
        <f>(Executive_Summary!$I52/12)*(1+Expense_Increase)^(BQ$3-1)</f>
        <v>106.74626480000001</v>
      </c>
      <c r="BR55" s="124">
        <f>(Executive_Summary!$I52/12)*(1+Expense_Increase)^(BR$3-1)</f>
        <v>106.74626480000001</v>
      </c>
      <c r="BS55" s="124">
        <f>(Executive_Summary!$I52/12)*(1+Expense_Increase)^(BS$3-1)</f>
        <v>106.74626480000001</v>
      </c>
      <c r="BT55" s="124">
        <f>(Executive_Summary!$I52/12)*(1+Expense_Increase)^(BT$3-1)</f>
        <v>106.74626480000001</v>
      </c>
      <c r="BU55" s="124">
        <f>(Executive_Summary!$I52/12)*(1+Expense_Increase)^(BU$3-1)</f>
        <v>106.74626480000001</v>
      </c>
      <c r="BV55" s="124">
        <f>(Executive_Summary!$I52/12)*(1+Expense_Increase)^(BV$3-1)</f>
        <v>106.74626480000001</v>
      </c>
      <c r="BW55" s="124">
        <f>(Executive_Summary!$I52/12)*(1+Expense_Increase)^(BW$3-1)</f>
        <v>109.0946826256</v>
      </c>
      <c r="BX55" s="124">
        <f>(Executive_Summary!$I52/12)*(1+Expense_Increase)^(BX$3-1)</f>
        <v>109.0946826256</v>
      </c>
      <c r="BY55" s="124">
        <f>(Executive_Summary!$I52/12)*(1+Expense_Increase)^(BY$3-1)</f>
        <v>109.0946826256</v>
      </c>
      <c r="BZ55" s="124">
        <f>(Executive_Summary!$I52/12)*(1+Expense_Increase)^(BZ$3-1)</f>
        <v>109.0946826256</v>
      </c>
      <c r="CA55" s="124">
        <f>(Executive_Summary!$I52/12)*(1+Expense_Increase)^(CA$3-1)</f>
        <v>109.0946826256</v>
      </c>
      <c r="CB55" s="124">
        <f>(Executive_Summary!$I52/12)*(1+Expense_Increase)^(CB$3-1)</f>
        <v>109.0946826256</v>
      </c>
      <c r="CC55" s="124">
        <f>(Executive_Summary!$I52/12)*(1+Expense_Increase)^(CC$3-1)</f>
        <v>109.0946826256</v>
      </c>
      <c r="CD55" s="124">
        <f>(Executive_Summary!$I52/12)*(1+Expense_Increase)^(CD$3-1)</f>
        <v>109.0946826256</v>
      </c>
      <c r="CE55" s="124">
        <f>(Executive_Summary!$I52/12)*(1+Expense_Increase)^(CE$3-1)</f>
        <v>109.0946826256</v>
      </c>
      <c r="CF55" s="124">
        <f>(Executive_Summary!$I52/12)*(1+Expense_Increase)^(CF$3-1)</f>
        <v>109.0946826256</v>
      </c>
      <c r="CG55" s="124">
        <f>(Executive_Summary!$I52/12)*(1+Expense_Increase)^(CG$3-1)</f>
        <v>109.0946826256</v>
      </c>
      <c r="CH55" s="124">
        <f>(Executive_Summary!$I52/12)*(1+Expense_Increase)^(CH$3-1)</f>
        <v>109.0946826256</v>
      </c>
      <c r="CI55" s="124">
        <f>(Executive_Summary!$I52/12)*(1+Expense_Increase)^(CI$3-1)</f>
        <v>111.49476564336321</v>
      </c>
      <c r="CJ55" s="124">
        <f>(Executive_Summary!$I52/12)*(1+Expense_Increase)^(CJ$3-1)</f>
        <v>111.49476564336321</v>
      </c>
      <c r="CK55" s="124">
        <f>(Executive_Summary!$I52/12)*(1+Expense_Increase)^(CK$3-1)</f>
        <v>111.49476564336321</v>
      </c>
      <c r="CL55" s="124">
        <f>(Executive_Summary!$I52/12)*(1+Expense_Increase)^(CL$3-1)</f>
        <v>111.49476564336321</v>
      </c>
      <c r="CM55" s="124">
        <f>(Executive_Summary!$I52/12)*(1+Expense_Increase)^(CM$3-1)</f>
        <v>111.49476564336321</v>
      </c>
      <c r="CN55" s="124">
        <f>(Executive_Summary!$I52/12)*(1+Expense_Increase)^(CN$3-1)</f>
        <v>111.49476564336321</v>
      </c>
      <c r="CO55" s="124">
        <f>(Executive_Summary!$I52/12)*(1+Expense_Increase)^(CO$3-1)</f>
        <v>111.49476564336321</v>
      </c>
      <c r="CP55" s="124">
        <f>(Executive_Summary!$I52/12)*(1+Expense_Increase)^(CP$3-1)</f>
        <v>111.49476564336321</v>
      </c>
      <c r="CQ55" s="124">
        <f>(Executive_Summary!$I52/12)*(1+Expense_Increase)^(CQ$3-1)</f>
        <v>111.49476564336321</v>
      </c>
      <c r="CR55" s="124">
        <f>(Executive_Summary!$I52/12)*(1+Expense_Increase)^(CR$3-1)</f>
        <v>111.49476564336321</v>
      </c>
      <c r="CS55" s="124">
        <f>(Executive_Summary!$I52/12)*(1+Expense_Increase)^(CS$3-1)</f>
        <v>111.49476564336321</v>
      </c>
      <c r="CT55" s="124">
        <f>(Executive_Summary!$I52/12)*(1+Expense_Increase)^(CT$3-1)</f>
        <v>111.49476564336321</v>
      </c>
      <c r="CU55" s="124">
        <f>(Executive_Summary!$I52/12)*(1+Expense_Increase)^(CU$3-1)</f>
        <v>113.94765048751718</v>
      </c>
      <c r="CV55" s="124">
        <f>(Executive_Summary!$I52/12)*(1+Expense_Increase)^(CV$3-1)</f>
        <v>113.94765048751718</v>
      </c>
      <c r="CW55" s="124">
        <f>(Executive_Summary!$I52/12)*(1+Expense_Increase)^(CW$3-1)</f>
        <v>113.94765048751718</v>
      </c>
      <c r="CX55" s="124">
        <f>(Executive_Summary!$I52/12)*(1+Expense_Increase)^(CX$3-1)</f>
        <v>113.94765048751718</v>
      </c>
      <c r="CY55" s="124">
        <f>(Executive_Summary!$I52/12)*(1+Expense_Increase)^(CY$3-1)</f>
        <v>113.94765048751718</v>
      </c>
      <c r="CZ55" s="124">
        <f>(Executive_Summary!$I52/12)*(1+Expense_Increase)^(CZ$3-1)</f>
        <v>113.94765048751718</v>
      </c>
      <c r="DA55" s="124">
        <f>(Executive_Summary!$I52/12)*(1+Expense_Increase)^(DA$3-1)</f>
        <v>113.94765048751718</v>
      </c>
      <c r="DB55" s="124">
        <f>(Executive_Summary!$I52/12)*(1+Expense_Increase)^(DB$3-1)</f>
        <v>113.94765048751718</v>
      </c>
      <c r="DC55" s="124">
        <f>(Executive_Summary!$I52/12)*(1+Expense_Increase)^(DC$3-1)</f>
        <v>113.94765048751718</v>
      </c>
      <c r="DD55" s="124">
        <f>(Executive_Summary!$I52/12)*(1+Expense_Increase)^(DD$3-1)</f>
        <v>113.94765048751718</v>
      </c>
      <c r="DE55" s="124">
        <f>(Executive_Summary!$I52/12)*(1+Expense_Increase)^(DE$3-1)</f>
        <v>113.94765048751718</v>
      </c>
      <c r="DF55" s="124">
        <f>(Executive_Summary!$I52/12)*(1+Expense_Increase)^(DF$3-1)</f>
        <v>113.94765048751718</v>
      </c>
      <c r="DG55" s="124">
        <f>(Executive_Summary!$I52/12)*(1+Expense_Increase)^(DG$3-1)</f>
        <v>116.45449879824257</v>
      </c>
      <c r="DH55" s="124">
        <f>(Executive_Summary!$I52/12)*(1+Expense_Increase)^(DH$3-1)</f>
        <v>116.45449879824257</v>
      </c>
      <c r="DI55" s="124">
        <f>(Executive_Summary!$I52/12)*(1+Expense_Increase)^(DI$3-1)</f>
        <v>116.45449879824257</v>
      </c>
      <c r="DJ55" s="124">
        <f>(Executive_Summary!$I52/12)*(1+Expense_Increase)^(DJ$3-1)</f>
        <v>116.45449879824257</v>
      </c>
      <c r="DK55" s="124">
        <f>(Executive_Summary!$I52/12)*(1+Expense_Increase)^(DK$3-1)</f>
        <v>116.45449879824257</v>
      </c>
      <c r="DL55" s="124">
        <f>(Executive_Summary!$I52/12)*(1+Expense_Increase)^(DL$3-1)</f>
        <v>116.45449879824257</v>
      </c>
      <c r="DM55" s="124">
        <f>(Executive_Summary!$I52/12)*(1+Expense_Increase)^(DM$3-1)</f>
        <v>116.45449879824257</v>
      </c>
      <c r="DN55" s="124">
        <f>(Executive_Summary!$I52/12)*(1+Expense_Increase)^(DN$3-1)</f>
        <v>116.45449879824257</v>
      </c>
      <c r="DO55" s="124">
        <f>(Executive_Summary!$I52/12)*(1+Expense_Increase)^(DO$3-1)</f>
        <v>116.45449879824257</v>
      </c>
      <c r="DP55" s="124">
        <f>(Executive_Summary!$I52/12)*(1+Expense_Increase)^(DP$3-1)</f>
        <v>116.45449879824257</v>
      </c>
      <c r="DQ55" s="124">
        <f>(Executive_Summary!$I52/12)*(1+Expense_Increase)^(DQ$3-1)</f>
        <v>116.45449879824257</v>
      </c>
      <c r="DR55" s="124">
        <f>(Executive_Summary!$I52/12)*(1+Expense_Increase)^(DR$3-1)</f>
        <v>116.45449879824257</v>
      </c>
      <c r="DS55" s="124">
        <f>(Executive_Summary!$I52/12)*(1+Expense_Increase)^(DS$3-1)</f>
        <v>119.01649777180393</v>
      </c>
      <c r="DT55" s="124">
        <f>(Executive_Summary!$I52/12)*(1+Expense_Increase)^(DT$3-1)</f>
        <v>119.01649777180393</v>
      </c>
      <c r="DU55" s="124">
        <f>(Executive_Summary!$I52/12)*(1+Expense_Increase)^(DU$3-1)</f>
        <v>119.01649777180393</v>
      </c>
      <c r="DV55" s="124">
        <f>(Executive_Summary!$I52/12)*(1+Expense_Increase)^(DV$3-1)</f>
        <v>119.01649777180393</v>
      </c>
      <c r="DW55" s="124">
        <f>(Executive_Summary!$I52/12)*(1+Expense_Increase)^(DW$3-1)</f>
        <v>119.01649777180393</v>
      </c>
      <c r="DX55" s="124">
        <f>(Executive_Summary!$I52/12)*(1+Expense_Increase)^(DX$3-1)</f>
        <v>119.01649777180393</v>
      </c>
      <c r="DY55" s="124">
        <f>(Executive_Summary!$I52/12)*(1+Expense_Increase)^(DY$3-1)</f>
        <v>119.01649777180393</v>
      </c>
      <c r="DZ55" s="124">
        <f>(Executive_Summary!$I52/12)*(1+Expense_Increase)^(DZ$3-1)</f>
        <v>119.01649777180393</v>
      </c>
      <c r="EA55" s="124">
        <f>(Executive_Summary!$I52/12)*(1+Expense_Increase)^(EA$3-1)</f>
        <v>119.01649777180393</v>
      </c>
      <c r="EB55" s="124">
        <f>(Executive_Summary!$I52/12)*(1+Expense_Increase)^(EB$3-1)</f>
        <v>119.01649777180393</v>
      </c>
      <c r="EC55" s="124">
        <f>(Executive_Summary!$I52/12)*(1+Expense_Increase)^(EC$3-1)</f>
        <v>119.01649777180393</v>
      </c>
      <c r="ED55" s="124">
        <f>(Executive_Summary!$I52/12)*(1+Expense_Increase)^(ED$3-1)</f>
        <v>119.01649777180393</v>
      </c>
      <c r="EE55" s="124">
        <f>(Executive_Summary!$I52/12)*(1+Expense_Increase)^(EE$3-1)</f>
        <v>121.6348607227836</v>
      </c>
      <c r="EF55" s="124">
        <f>(Executive_Summary!$I52/12)*(1+Expense_Increase)^(EF$3-1)</f>
        <v>121.6348607227836</v>
      </c>
      <c r="EG55" s="124">
        <f>(Executive_Summary!$I52/12)*(1+Expense_Increase)^(EG$3-1)</f>
        <v>121.6348607227836</v>
      </c>
      <c r="EH55" s="124">
        <f>(Executive_Summary!$I52/12)*(1+Expense_Increase)^(EH$3-1)</f>
        <v>121.6348607227836</v>
      </c>
      <c r="EI55" s="124">
        <f>(Executive_Summary!$I52/12)*(1+Expense_Increase)^(EI$3-1)</f>
        <v>121.6348607227836</v>
      </c>
      <c r="EJ55" s="124">
        <f>(Executive_Summary!$I52/12)*(1+Expense_Increase)^(EJ$3-1)</f>
        <v>121.6348607227836</v>
      </c>
      <c r="EK55" s="124">
        <f>(Executive_Summary!$I52/12)*(1+Expense_Increase)^(EK$3-1)</f>
        <v>121.6348607227836</v>
      </c>
      <c r="EL55" s="124">
        <f>(Executive_Summary!$I52/12)*(1+Expense_Increase)^(EL$3-1)</f>
        <v>121.6348607227836</v>
      </c>
      <c r="EM55" s="124">
        <f>(Executive_Summary!$I52/12)*(1+Expense_Increase)^(EM$3-1)</f>
        <v>121.6348607227836</v>
      </c>
      <c r="EN55" s="124">
        <f>(Executive_Summary!$I52/12)*(1+Expense_Increase)^(EN$3-1)</f>
        <v>121.6348607227836</v>
      </c>
      <c r="EO55" s="124">
        <f>(Executive_Summary!$I52/12)*(1+Expense_Increase)^(EO$3-1)</f>
        <v>121.6348607227836</v>
      </c>
      <c r="EP55" s="124">
        <f>(Executive_Summary!$I52/12)*(1+Expense_Increase)^(EP$3-1)</f>
        <v>121.6348607227836</v>
      </c>
      <c r="EQ55" s="27"/>
    </row>
    <row r="56" spans="2:147" ht="15.75" customHeight="1" x14ac:dyDescent="0.2">
      <c r="B56" s="161" t="str">
        <f>Executive_Summary!F53</f>
        <v xml:space="preserve">Travel Expense </v>
      </c>
      <c r="Z56" s="3"/>
      <c r="AA56" s="124">
        <f>(Executive_Summary!$I53/12)*(1+Expense_Increase)^(AA$3-1)</f>
        <v>0</v>
      </c>
      <c r="AB56" s="124">
        <f>(Executive_Summary!$I53/12)*(1+Expense_Increase)^(AB$3-1)</f>
        <v>0</v>
      </c>
      <c r="AC56" s="124">
        <f>(Executive_Summary!$I53/12)*(1+Expense_Increase)^(AC$3-1)</f>
        <v>0</v>
      </c>
      <c r="AD56" s="124">
        <f>(Executive_Summary!$I53/12)*(1+Expense_Increase)^(AD$3-1)</f>
        <v>0</v>
      </c>
      <c r="AE56" s="124">
        <f>(Executive_Summary!$I53/12)*(1+Expense_Increase)^(AE$3-1)</f>
        <v>0</v>
      </c>
      <c r="AF56" s="124">
        <f>(Executive_Summary!$I53/12)*(1+Expense_Increase)^(AF$3-1)</f>
        <v>0</v>
      </c>
      <c r="AG56" s="124">
        <f>(Executive_Summary!$I53/12)*(1+Expense_Increase)^(AG$3-1)</f>
        <v>0</v>
      </c>
      <c r="AH56" s="124">
        <f>(Executive_Summary!$I53/12)*(1+Expense_Increase)^(AH$3-1)</f>
        <v>0</v>
      </c>
      <c r="AI56" s="124">
        <f>(Executive_Summary!$I53/12)*(1+Expense_Increase)^(AI$3-1)</f>
        <v>0</v>
      </c>
      <c r="AJ56" s="124">
        <f>(Executive_Summary!$I53/12)*(1+Expense_Increase)^(AJ$3-1)</f>
        <v>0</v>
      </c>
      <c r="AK56" s="124">
        <f>(Executive_Summary!$I53/12)*(1+Expense_Increase)^(AK$3-1)</f>
        <v>0</v>
      </c>
      <c r="AL56" s="124">
        <f>(Executive_Summary!$I53/12)*(1+Expense_Increase)^(AL$3-1)</f>
        <v>0</v>
      </c>
      <c r="AM56" s="124">
        <f>(Executive_Summary!$I53/12)*(1+Expense_Increase)^(AM$3-1)</f>
        <v>0</v>
      </c>
      <c r="AN56" s="124">
        <f>(Executive_Summary!$I53/12)*(1+Expense_Increase)^(AN$3-1)</f>
        <v>0</v>
      </c>
      <c r="AO56" s="124">
        <f>(Executive_Summary!$I53/12)*(1+Expense_Increase)^(AO$3-1)</f>
        <v>0</v>
      </c>
      <c r="AP56" s="124">
        <f>(Executive_Summary!$I53/12)*(1+Expense_Increase)^(AP$3-1)</f>
        <v>0</v>
      </c>
      <c r="AQ56" s="124">
        <f>(Executive_Summary!$I53/12)*(1+Expense_Increase)^(AQ$3-1)</f>
        <v>0</v>
      </c>
      <c r="AR56" s="124">
        <f>(Executive_Summary!$I53/12)*(1+Expense_Increase)^(AR$3-1)</f>
        <v>0</v>
      </c>
      <c r="AS56" s="124">
        <f>(Executive_Summary!$I53/12)*(1+Expense_Increase)^(AS$3-1)</f>
        <v>0</v>
      </c>
      <c r="AT56" s="124">
        <f>(Executive_Summary!$I53/12)*(1+Expense_Increase)^(AT$3-1)</f>
        <v>0</v>
      </c>
      <c r="AU56" s="124">
        <f>(Executive_Summary!$I53/12)*(1+Expense_Increase)^(AU$3-1)</f>
        <v>0</v>
      </c>
      <c r="AV56" s="124">
        <f>(Executive_Summary!$I53/12)*(1+Expense_Increase)^(AV$3-1)</f>
        <v>0</v>
      </c>
      <c r="AW56" s="124">
        <f>(Executive_Summary!$I53/12)*(1+Expense_Increase)^(AW$3-1)</f>
        <v>0</v>
      </c>
      <c r="AX56" s="124">
        <f>(Executive_Summary!$I53/12)*(1+Expense_Increase)^(AX$3-1)</f>
        <v>0</v>
      </c>
      <c r="AY56" s="124">
        <f>(Executive_Summary!$I53/12)*(1+Expense_Increase)^(AY$3-1)</f>
        <v>0</v>
      </c>
      <c r="AZ56" s="124">
        <f>(Executive_Summary!$I53/12)*(1+Expense_Increase)^(AZ$3-1)</f>
        <v>0</v>
      </c>
      <c r="BA56" s="124">
        <f>(Executive_Summary!$I53/12)*(1+Expense_Increase)^(BA$3-1)</f>
        <v>0</v>
      </c>
      <c r="BB56" s="124">
        <f>(Executive_Summary!$I53/12)*(1+Expense_Increase)^(BB$3-1)</f>
        <v>0</v>
      </c>
      <c r="BC56" s="124">
        <f>(Executive_Summary!$I53/12)*(1+Expense_Increase)^(BC$3-1)</f>
        <v>0</v>
      </c>
      <c r="BD56" s="124">
        <f>(Executive_Summary!$I53/12)*(1+Expense_Increase)^(BD$3-1)</f>
        <v>0</v>
      </c>
      <c r="BE56" s="124">
        <f>(Executive_Summary!$I53/12)*(1+Expense_Increase)^(BE$3-1)</f>
        <v>0</v>
      </c>
      <c r="BF56" s="124">
        <f>(Executive_Summary!$I53/12)*(1+Expense_Increase)^(BF$3-1)</f>
        <v>0</v>
      </c>
      <c r="BG56" s="124">
        <f>(Executive_Summary!$I53/12)*(1+Expense_Increase)^(BG$3-1)</f>
        <v>0</v>
      </c>
      <c r="BH56" s="124">
        <f>(Executive_Summary!$I53/12)*(1+Expense_Increase)^(BH$3-1)</f>
        <v>0</v>
      </c>
      <c r="BI56" s="124">
        <f>(Executive_Summary!$I53/12)*(1+Expense_Increase)^(BI$3-1)</f>
        <v>0</v>
      </c>
      <c r="BJ56" s="124">
        <f>(Executive_Summary!$I53/12)*(1+Expense_Increase)^(BJ$3-1)</f>
        <v>0</v>
      </c>
      <c r="BK56" s="124">
        <f>(Executive_Summary!$I53/12)*(1+Expense_Increase)^(BK$3-1)</f>
        <v>0</v>
      </c>
      <c r="BL56" s="124">
        <f>(Executive_Summary!$I53/12)*(1+Expense_Increase)^(BL$3-1)</f>
        <v>0</v>
      </c>
      <c r="BM56" s="124">
        <f>(Executive_Summary!$I53/12)*(1+Expense_Increase)^(BM$3-1)</f>
        <v>0</v>
      </c>
      <c r="BN56" s="124">
        <f>(Executive_Summary!$I53/12)*(1+Expense_Increase)^(BN$3-1)</f>
        <v>0</v>
      </c>
      <c r="BO56" s="124">
        <f>(Executive_Summary!$I53/12)*(1+Expense_Increase)^(BO$3-1)</f>
        <v>0</v>
      </c>
      <c r="BP56" s="124">
        <f>(Executive_Summary!$I53/12)*(1+Expense_Increase)^(BP$3-1)</f>
        <v>0</v>
      </c>
      <c r="BQ56" s="124">
        <f>(Executive_Summary!$I53/12)*(1+Expense_Increase)^(BQ$3-1)</f>
        <v>0</v>
      </c>
      <c r="BR56" s="124">
        <f>(Executive_Summary!$I53/12)*(1+Expense_Increase)^(BR$3-1)</f>
        <v>0</v>
      </c>
      <c r="BS56" s="124">
        <f>(Executive_Summary!$I53/12)*(1+Expense_Increase)^(BS$3-1)</f>
        <v>0</v>
      </c>
      <c r="BT56" s="124">
        <f>(Executive_Summary!$I53/12)*(1+Expense_Increase)^(BT$3-1)</f>
        <v>0</v>
      </c>
      <c r="BU56" s="124">
        <f>(Executive_Summary!$I53/12)*(1+Expense_Increase)^(BU$3-1)</f>
        <v>0</v>
      </c>
      <c r="BV56" s="124">
        <f>(Executive_Summary!$I53/12)*(1+Expense_Increase)^(BV$3-1)</f>
        <v>0</v>
      </c>
      <c r="BW56" s="124">
        <f>(Executive_Summary!$I53/12)*(1+Expense_Increase)^(BW$3-1)</f>
        <v>0</v>
      </c>
      <c r="BX56" s="124">
        <f>(Executive_Summary!$I53/12)*(1+Expense_Increase)^(BX$3-1)</f>
        <v>0</v>
      </c>
      <c r="BY56" s="124">
        <f>(Executive_Summary!$I53/12)*(1+Expense_Increase)^(BY$3-1)</f>
        <v>0</v>
      </c>
      <c r="BZ56" s="124">
        <f>(Executive_Summary!$I53/12)*(1+Expense_Increase)^(BZ$3-1)</f>
        <v>0</v>
      </c>
      <c r="CA56" s="124">
        <f>(Executive_Summary!$I53/12)*(1+Expense_Increase)^(CA$3-1)</f>
        <v>0</v>
      </c>
      <c r="CB56" s="124">
        <f>(Executive_Summary!$I53/12)*(1+Expense_Increase)^(CB$3-1)</f>
        <v>0</v>
      </c>
      <c r="CC56" s="124">
        <f>(Executive_Summary!$I53/12)*(1+Expense_Increase)^(CC$3-1)</f>
        <v>0</v>
      </c>
      <c r="CD56" s="124">
        <f>(Executive_Summary!$I53/12)*(1+Expense_Increase)^(CD$3-1)</f>
        <v>0</v>
      </c>
      <c r="CE56" s="124">
        <f>(Executive_Summary!$I53/12)*(1+Expense_Increase)^(CE$3-1)</f>
        <v>0</v>
      </c>
      <c r="CF56" s="124">
        <f>(Executive_Summary!$I53/12)*(1+Expense_Increase)^(CF$3-1)</f>
        <v>0</v>
      </c>
      <c r="CG56" s="124">
        <f>(Executive_Summary!$I53/12)*(1+Expense_Increase)^(CG$3-1)</f>
        <v>0</v>
      </c>
      <c r="CH56" s="124">
        <f>(Executive_Summary!$I53/12)*(1+Expense_Increase)^(CH$3-1)</f>
        <v>0</v>
      </c>
      <c r="CI56" s="124">
        <f>(Executive_Summary!$I53/12)*(1+Expense_Increase)^(CI$3-1)</f>
        <v>0</v>
      </c>
      <c r="CJ56" s="124">
        <f>(Executive_Summary!$I53/12)*(1+Expense_Increase)^(CJ$3-1)</f>
        <v>0</v>
      </c>
      <c r="CK56" s="124">
        <f>(Executive_Summary!$I53/12)*(1+Expense_Increase)^(CK$3-1)</f>
        <v>0</v>
      </c>
      <c r="CL56" s="124">
        <f>(Executive_Summary!$I53/12)*(1+Expense_Increase)^(CL$3-1)</f>
        <v>0</v>
      </c>
      <c r="CM56" s="124">
        <f>(Executive_Summary!$I53/12)*(1+Expense_Increase)^(CM$3-1)</f>
        <v>0</v>
      </c>
      <c r="CN56" s="124">
        <f>(Executive_Summary!$I53/12)*(1+Expense_Increase)^(CN$3-1)</f>
        <v>0</v>
      </c>
      <c r="CO56" s="124">
        <f>(Executive_Summary!$I53/12)*(1+Expense_Increase)^(CO$3-1)</f>
        <v>0</v>
      </c>
      <c r="CP56" s="124">
        <f>(Executive_Summary!$I53/12)*(1+Expense_Increase)^(CP$3-1)</f>
        <v>0</v>
      </c>
      <c r="CQ56" s="124">
        <f>(Executive_Summary!$I53/12)*(1+Expense_Increase)^(CQ$3-1)</f>
        <v>0</v>
      </c>
      <c r="CR56" s="124">
        <f>(Executive_Summary!$I53/12)*(1+Expense_Increase)^(CR$3-1)</f>
        <v>0</v>
      </c>
      <c r="CS56" s="124">
        <f>(Executive_Summary!$I53/12)*(1+Expense_Increase)^(CS$3-1)</f>
        <v>0</v>
      </c>
      <c r="CT56" s="124">
        <f>(Executive_Summary!$I53/12)*(1+Expense_Increase)^(CT$3-1)</f>
        <v>0</v>
      </c>
      <c r="CU56" s="124">
        <f>(Executive_Summary!$I53/12)*(1+Expense_Increase)^(CU$3-1)</f>
        <v>0</v>
      </c>
      <c r="CV56" s="124">
        <f>(Executive_Summary!$I53/12)*(1+Expense_Increase)^(CV$3-1)</f>
        <v>0</v>
      </c>
      <c r="CW56" s="124">
        <f>(Executive_Summary!$I53/12)*(1+Expense_Increase)^(CW$3-1)</f>
        <v>0</v>
      </c>
      <c r="CX56" s="124">
        <f>(Executive_Summary!$I53/12)*(1+Expense_Increase)^(CX$3-1)</f>
        <v>0</v>
      </c>
      <c r="CY56" s="124">
        <f>(Executive_Summary!$I53/12)*(1+Expense_Increase)^(CY$3-1)</f>
        <v>0</v>
      </c>
      <c r="CZ56" s="124">
        <f>(Executive_Summary!$I53/12)*(1+Expense_Increase)^(CZ$3-1)</f>
        <v>0</v>
      </c>
      <c r="DA56" s="124">
        <f>(Executive_Summary!$I53/12)*(1+Expense_Increase)^(DA$3-1)</f>
        <v>0</v>
      </c>
      <c r="DB56" s="124">
        <f>(Executive_Summary!$I53/12)*(1+Expense_Increase)^(DB$3-1)</f>
        <v>0</v>
      </c>
      <c r="DC56" s="124">
        <f>(Executive_Summary!$I53/12)*(1+Expense_Increase)^(DC$3-1)</f>
        <v>0</v>
      </c>
      <c r="DD56" s="124">
        <f>(Executive_Summary!$I53/12)*(1+Expense_Increase)^(DD$3-1)</f>
        <v>0</v>
      </c>
      <c r="DE56" s="124">
        <f>(Executive_Summary!$I53/12)*(1+Expense_Increase)^(DE$3-1)</f>
        <v>0</v>
      </c>
      <c r="DF56" s="124">
        <f>(Executive_Summary!$I53/12)*(1+Expense_Increase)^(DF$3-1)</f>
        <v>0</v>
      </c>
      <c r="DG56" s="124">
        <f>(Executive_Summary!$I53/12)*(1+Expense_Increase)^(DG$3-1)</f>
        <v>0</v>
      </c>
      <c r="DH56" s="124">
        <f>(Executive_Summary!$I53/12)*(1+Expense_Increase)^(DH$3-1)</f>
        <v>0</v>
      </c>
      <c r="DI56" s="124">
        <f>(Executive_Summary!$I53/12)*(1+Expense_Increase)^(DI$3-1)</f>
        <v>0</v>
      </c>
      <c r="DJ56" s="124">
        <f>(Executive_Summary!$I53/12)*(1+Expense_Increase)^(DJ$3-1)</f>
        <v>0</v>
      </c>
      <c r="DK56" s="124">
        <f>(Executive_Summary!$I53/12)*(1+Expense_Increase)^(DK$3-1)</f>
        <v>0</v>
      </c>
      <c r="DL56" s="124">
        <f>(Executive_Summary!$I53/12)*(1+Expense_Increase)^(DL$3-1)</f>
        <v>0</v>
      </c>
      <c r="DM56" s="124">
        <f>(Executive_Summary!$I53/12)*(1+Expense_Increase)^(DM$3-1)</f>
        <v>0</v>
      </c>
      <c r="DN56" s="124">
        <f>(Executive_Summary!$I53/12)*(1+Expense_Increase)^(DN$3-1)</f>
        <v>0</v>
      </c>
      <c r="DO56" s="124">
        <f>(Executive_Summary!$I53/12)*(1+Expense_Increase)^(DO$3-1)</f>
        <v>0</v>
      </c>
      <c r="DP56" s="124">
        <f>(Executive_Summary!$I53/12)*(1+Expense_Increase)^(DP$3-1)</f>
        <v>0</v>
      </c>
      <c r="DQ56" s="124">
        <f>(Executive_Summary!$I53/12)*(1+Expense_Increase)^(DQ$3-1)</f>
        <v>0</v>
      </c>
      <c r="DR56" s="124">
        <f>(Executive_Summary!$I53/12)*(1+Expense_Increase)^(DR$3-1)</f>
        <v>0</v>
      </c>
      <c r="DS56" s="124">
        <f>(Executive_Summary!$I53/12)*(1+Expense_Increase)^(DS$3-1)</f>
        <v>0</v>
      </c>
      <c r="DT56" s="124">
        <f>(Executive_Summary!$I53/12)*(1+Expense_Increase)^(DT$3-1)</f>
        <v>0</v>
      </c>
      <c r="DU56" s="124">
        <f>(Executive_Summary!$I53/12)*(1+Expense_Increase)^(DU$3-1)</f>
        <v>0</v>
      </c>
      <c r="DV56" s="124">
        <f>(Executive_Summary!$I53/12)*(1+Expense_Increase)^(DV$3-1)</f>
        <v>0</v>
      </c>
      <c r="DW56" s="124">
        <f>(Executive_Summary!$I53/12)*(1+Expense_Increase)^(DW$3-1)</f>
        <v>0</v>
      </c>
      <c r="DX56" s="124">
        <f>(Executive_Summary!$I53/12)*(1+Expense_Increase)^(DX$3-1)</f>
        <v>0</v>
      </c>
      <c r="DY56" s="124">
        <f>(Executive_Summary!$I53/12)*(1+Expense_Increase)^(DY$3-1)</f>
        <v>0</v>
      </c>
      <c r="DZ56" s="124">
        <f>(Executive_Summary!$I53/12)*(1+Expense_Increase)^(DZ$3-1)</f>
        <v>0</v>
      </c>
      <c r="EA56" s="124">
        <f>(Executive_Summary!$I53/12)*(1+Expense_Increase)^(EA$3-1)</f>
        <v>0</v>
      </c>
      <c r="EB56" s="124">
        <f>(Executive_Summary!$I53/12)*(1+Expense_Increase)^(EB$3-1)</f>
        <v>0</v>
      </c>
      <c r="EC56" s="124">
        <f>(Executive_Summary!$I53/12)*(1+Expense_Increase)^(EC$3-1)</f>
        <v>0</v>
      </c>
      <c r="ED56" s="124">
        <f>(Executive_Summary!$I53/12)*(1+Expense_Increase)^(ED$3-1)</f>
        <v>0</v>
      </c>
      <c r="EE56" s="124">
        <f>(Executive_Summary!$I53/12)*(1+Expense_Increase)^(EE$3-1)</f>
        <v>0</v>
      </c>
      <c r="EF56" s="124">
        <f>(Executive_Summary!$I53/12)*(1+Expense_Increase)^(EF$3-1)</f>
        <v>0</v>
      </c>
      <c r="EG56" s="124">
        <f>(Executive_Summary!$I53/12)*(1+Expense_Increase)^(EG$3-1)</f>
        <v>0</v>
      </c>
      <c r="EH56" s="124">
        <f>(Executive_Summary!$I53/12)*(1+Expense_Increase)^(EH$3-1)</f>
        <v>0</v>
      </c>
      <c r="EI56" s="124">
        <f>(Executive_Summary!$I53/12)*(1+Expense_Increase)^(EI$3-1)</f>
        <v>0</v>
      </c>
      <c r="EJ56" s="124">
        <f>(Executive_Summary!$I53/12)*(1+Expense_Increase)^(EJ$3-1)</f>
        <v>0</v>
      </c>
      <c r="EK56" s="124">
        <f>(Executive_Summary!$I53/12)*(1+Expense_Increase)^(EK$3-1)</f>
        <v>0</v>
      </c>
      <c r="EL56" s="124">
        <f>(Executive_Summary!$I53/12)*(1+Expense_Increase)^(EL$3-1)</f>
        <v>0</v>
      </c>
      <c r="EM56" s="124">
        <f>(Executive_Summary!$I53/12)*(1+Expense_Increase)^(EM$3-1)</f>
        <v>0</v>
      </c>
      <c r="EN56" s="124">
        <f>(Executive_Summary!$I53/12)*(1+Expense_Increase)^(EN$3-1)</f>
        <v>0</v>
      </c>
      <c r="EO56" s="124">
        <f>(Executive_Summary!$I53/12)*(1+Expense_Increase)^(EO$3-1)</f>
        <v>0</v>
      </c>
      <c r="EP56" s="124">
        <f>(Executive_Summary!$I53/12)*(1+Expense_Increase)^(EP$3-1)</f>
        <v>0</v>
      </c>
      <c r="EQ56" s="27"/>
    </row>
    <row r="57" spans="2:147" ht="15.75" customHeight="1" x14ac:dyDescent="0.2">
      <c r="B57" s="161" t="str">
        <f>Executive_Summary!F54</f>
        <v xml:space="preserve">Legal/Eviction Fees </v>
      </c>
      <c r="Z57" s="3"/>
      <c r="AA57" s="124">
        <f>(Executive_Summary!$I54/12)*(1+Expense_Increase)^(AA$3-1)</f>
        <v>0</v>
      </c>
      <c r="AB57" s="124">
        <f>(Executive_Summary!$I54/12)*(1+Expense_Increase)^(AB$3-1)</f>
        <v>0</v>
      </c>
      <c r="AC57" s="124">
        <f>(Executive_Summary!$I54/12)*(1+Expense_Increase)^(AC$3-1)</f>
        <v>0</v>
      </c>
      <c r="AD57" s="124">
        <f>(Executive_Summary!$I54/12)*(1+Expense_Increase)^(AD$3-1)</f>
        <v>0</v>
      </c>
      <c r="AE57" s="124">
        <f>(Executive_Summary!$I54/12)*(1+Expense_Increase)^(AE$3-1)</f>
        <v>0</v>
      </c>
      <c r="AF57" s="124">
        <f>(Executive_Summary!$I54/12)*(1+Expense_Increase)^(AF$3-1)</f>
        <v>0</v>
      </c>
      <c r="AG57" s="124">
        <f>(Executive_Summary!$I54/12)*(1+Expense_Increase)^(AG$3-1)</f>
        <v>0</v>
      </c>
      <c r="AH57" s="124">
        <f>(Executive_Summary!$I54/12)*(1+Expense_Increase)^(AH$3-1)</f>
        <v>0</v>
      </c>
      <c r="AI57" s="124">
        <f>(Executive_Summary!$I54/12)*(1+Expense_Increase)^(AI$3-1)</f>
        <v>0</v>
      </c>
      <c r="AJ57" s="124">
        <f>(Executive_Summary!$I54/12)*(1+Expense_Increase)^(AJ$3-1)</f>
        <v>0</v>
      </c>
      <c r="AK57" s="124">
        <f>(Executive_Summary!$I54/12)*(1+Expense_Increase)^(AK$3-1)</f>
        <v>0</v>
      </c>
      <c r="AL57" s="124">
        <f>(Executive_Summary!$I54/12)*(1+Expense_Increase)^(AL$3-1)</f>
        <v>0</v>
      </c>
      <c r="AM57" s="124">
        <f>(Executive_Summary!$I54/12)*(1+Expense_Increase)^(AM$3-1)</f>
        <v>0</v>
      </c>
      <c r="AN57" s="124">
        <f>(Executive_Summary!$I54/12)*(1+Expense_Increase)^(AN$3-1)</f>
        <v>0</v>
      </c>
      <c r="AO57" s="124">
        <f>(Executive_Summary!$I54/12)*(1+Expense_Increase)^(AO$3-1)</f>
        <v>0</v>
      </c>
      <c r="AP57" s="124">
        <f>(Executive_Summary!$I54/12)*(1+Expense_Increase)^(AP$3-1)</f>
        <v>0</v>
      </c>
      <c r="AQ57" s="124">
        <f>(Executive_Summary!$I54/12)*(1+Expense_Increase)^(AQ$3-1)</f>
        <v>0</v>
      </c>
      <c r="AR57" s="124">
        <f>(Executive_Summary!$I54/12)*(1+Expense_Increase)^(AR$3-1)</f>
        <v>0</v>
      </c>
      <c r="AS57" s="124">
        <f>(Executive_Summary!$I54/12)*(1+Expense_Increase)^(AS$3-1)</f>
        <v>0</v>
      </c>
      <c r="AT57" s="124">
        <f>(Executive_Summary!$I54/12)*(1+Expense_Increase)^(AT$3-1)</f>
        <v>0</v>
      </c>
      <c r="AU57" s="124">
        <f>(Executive_Summary!$I54/12)*(1+Expense_Increase)^(AU$3-1)</f>
        <v>0</v>
      </c>
      <c r="AV57" s="124">
        <f>(Executive_Summary!$I54/12)*(1+Expense_Increase)^(AV$3-1)</f>
        <v>0</v>
      </c>
      <c r="AW57" s="124">
        <f>(Executive_Summary!$I54/12)*(1+Expense_Increase)^(AW$3-1)</f>
        <v>0</v>
      </c>
      <c r="AX57" s="124">
        <f>(Executive_Summary!$I54/12)*(1+Expense_Increase)^(AX$3-1)</f>
        <v>0</v>
      </c>
      <c r="AY57" s="124">
        <f>(Executive_Summary!$I54/12)*(1+Expense_Increase)^(AY$3-1)</f>
        <v>0</v>
      </c>
      <c r="AZ57" s="124">
        <f>(Executive_Summary!$I54/12)*(1+Expense_Increase)^(AZ$3-1)</f>
        <v>0</v>
      </c>
      <c r="BA57" s="124">
        <f>(Executive_Summary!$I54/12)*(1+Expense_Increase)^(BA$3-1)</f>
        <v>0</v>
      </c>
      <c r="BB57" s="124">
        <f>(Executive_Summary!$I54/12)*(1+Expense_Increase)^(BB$3-1)</f>
        <v>0</v>
      </c>
      <c r="BC57" s="124">
        <f>(Executive_Summary!$I54/12)*(1+Expense_Increase)^(BC$3-1)</f>
        <v>0</v>
      </c>
      <c r="BD57" s="124">
        <f>(Executive_Summary!$I54/12)*(1+Expense_Increase)^(BD$3-1)</f>
        <v>0</v>
      </c>
      <c r="BE57" s="124">
        <f>(Executive_Summary!$I54/12)*(1+Expense_Increase)^(BE$3-1)</f>
        <v>0</v>
      </c>
      <c r="BF57" s="124">
        <f>(Executive_Summary!$I54/12)*(1+Expense_Increase)^(BF$3-1)</f>
        <v>0</v>
      </c>
      <c r="BG57" s="124">
        <f>(Executive_Summary!$I54/12)*(1+Expense_Increase)^(BG$3-1)</f>
        <v>0</v>
      </c>
      <c r="BH57" s="124">
        <f>(Executive_Summary!$I54/12)*(1+Expense_Increase)^(BH$3-1)</f>
        <v>0</v>
      </c>
      <c r="BI57" s="124">
        <f>(Executive_Summary!$I54/12)*(1+Expense_Increase)^(BI$3-1)</f>
        <v>0</v>
      </c>
      <c r="BJ57" s="124">
        <f>(Executive_Summary!$I54/12)*(1+Expense_Increase)^(BJ$3-1)</f>
        <v>0</v>
      </c>
      <c r="BK57" s="124">
        <f>(Executive_Summary!$I54/12)*(1+Expense_Increase)^(BK$3-1)</f>
        <v>0</v>
      </c>
      <c r="BL57" s="124">
        <f>(Executive_Summary!$I54/12)*(1+Expense_Increase)^(BL$3-1)</f>
        <v>0</v>
      </c>
      <c r="BM57" s="124">
        <f>(Executive_Summary!$I54/12)*(1+Expense_Increase)^(BM$3-1)</f>
        <v>0</v>
      </c>
      <c r="BN57" s="124">
        <f>(Executive_Summary!$I54/12)*(1+Expense_Increase)^(BN$3-1)</f>
        <v>0</v>
      </c>
      <c r="BO57" s="124">
        <f>(Executive_Summary!$I54/12)*(1+Expense_Increase)^(BO$3-1)</f>
        <v>0</v>
      </c>
      <c r="BP57" s="124">
        <f>(Executive_Summary!$I54/12)*(1+Expense_Increase)^(BP$3-1)</f>
        <v>0</v>
      </c>
      <c r="BQ57" s="124">
        <f>(Executive_Summary!$I54/12)*(1+Expense_Increase)^(BQ$3-1)</f>
        <v>0</v>
      </c>
      <c r="BR57" s="124">
        <f>(Executive_Summary!$I54/12)*(1+Expense_Increase)^(BR$3-1)</f>
        <v>0</v>
      </c>
      <c r="BS57" s="124">
        <f>(Executive_Summary!$I54/12)*(1+Expense_Increase)^(BS$3-1)</f>
        <v>0</v>
      </c>
      <c r="BT57" s="124">
        <f>(Executive_Summary!$I54/12)*(1+Expense_Increase)^(BT$3-1)</f>
        <v>0</v>
      </c>
      <c r="BU57" s="124">
        <f>(Executive_Summary!$I54/12)*(1+Expense_Increase)^(BU$3-1)</f>
        <v>0</v>
      </c>
      <c r="BV57" s="124">
        <f>(Executive_Summary!$I54/12)*(1+Expense_Increase)^(BV$3-1)</f>
        <v>0</v>
      </c>
      <c r="BW57" s="124">
        <f>(Executive_Summary!$I54/12)*(1+Expense_Increase)^(BW$3-1)</f>
        <v>0</v>
      </c>
      <c r="BX57" s="124">
        <f>(Executive_Summary!$I54/12)*(1+Expense_Increase)^(BX$3-1)</f>
        <v>0</v>
      </c>
      <c r="BY57" s="124">
        <f>(Executive_Summary!$I54/12)*(1+Expense_Increase)^(BY$3-1)</f>
        <v>0</v>
      </c>
      <c r="BZ57" s="124">
        <f>(Executive_Summary!$I54/12)*(1+Expense_Increase)^(BZ$3-1)</f>
        <v>0</v>
      </c>
      <c r="CA57" s="124">
        <f>(Executive_Summary!$I54/12)*(1+Expense_Increase)^(CA$3-1)</f>
        <v>0</v>
      </c>
      <c r="CB57" s="124">
        <f>(Executive_Summary!$I54/12)*(1+Expense_Increase)^(CB$3-1)</f>
        <v>0</v>
      </c>
      <c r="CC57" s="124">
        <f>(Executive_Summary!$I54/12)*(1+Expense_Increase)^(CC$3-1)</f>
        <v>0</v>
      </c>
      <c r="CD57" s="124">
        <f>(Executive_Summary!$I54/12)*(1+Expense_Increase)^(CD$3-1)</f>
        <v>0</v>
      </c>
      <c r="CE57" s="124">
        <f>(Executive_Summary!$I54/12)*(1+Expense_Increase)^(CE$3-1)</f>
        <v>0</v>
      </c>
      <c r="CF57" s="124">
        <f>(Executive_Summary!$I54/12)*(1+Expense_Increase)^(CF$3-1)</f>
        <v>0</v>
      </c>
      <c r="CG57" s="124">
        <f>(Executive_Summary!$I54/12)*(1+Expense_Increase)^(CG$3-1)</f>
        <v>0</v>
      </c>
      <c r="CH57" s="124">
        <f>(Executive_Summary!$I54/12)*(1+Expense_Increase)^(CH$3-1)</f>
        <v>0</v>
      </c>
      <c r="CI57" s="124">
        <f>(Executive_Summary!$I54/12)*(1+Expense_Increase)^(CI$3-1)</f>
        <v>0</v>
      </c>
      <c r="CJ57" s="124">
        <f>(Executive_Summary!$I54/12)*(1+Expense_Increase)^(CJ$3-1)</f>
        <v>0</v>
      </c>
      <c r="CK57" s="124">
        <f>(Executive_Summary!$I54/12)*(1+Expense_Increase)^(CK$3-1)</f>
        <v>0</v>
      </c>
      <c r="CL57" s="124">
        <f>(Executive_Summary!$I54/12)*(1+Expense_Increase)^(CL$3-1)</f>
        <v>0</v>
      </c>
      <c r="CM57" s="124">
        <f>(Executive_Summary!$I54/12)*(1+Expense_Increase)^(CM$3-1)</f>
        <v>0</v>
      </c>
      <c r="CN57" s="124">
        <f>(Executive_Summary!$I54/12)*(1+Expense_Increase)^(CN$3-1)</f>
        <v>0</v>
      </c>
      <c r="CO57" s="124">
        <f>(Executive_Summary!$I54/12)*(1+Expense_Increase)^(CO$3-1)</f>
        <v>0</v>
      </c>
      <c r="CP57" s="124">
        <f>(Executive_Summary!$I54/12)*(1+Expense_Increase)^(CP$3-1)</f>
        <v>0</v>
      </c>
      <c r="CQ57" s="124">
        <f>(Executive_Summary!$I54/12)*(1+Expense_Increase)^(CQ$3-1)</f>
        <v>0</v>
      </c>
      <c r="CR57" s="124">
        <f>(Executive_Summary!$I54/12)*(1+Expense_Increase)^(CR$3-1)</f>
        <v>0</v>
      </c>
      <c r="CS57" s="124">
        <f>(Executive_Summary!$I54/12)*(1+Expense_Increase)^(CS$3-1)</f>
        <v>0</v>
      </c>
      <c r="CT57" s="124">
        <f>(Executive_Summary!$I54/12)*(1+Expense_Increase)^(CT$3-1)</f>
        <v>0</v>
      </c>
      <c r="CU57" s="124">
        <f>(Executive_Summary!$I54/12)*(1+Expense_Increase)^(CU$3-1)</f>
        <v>0</v>
      </c>
      <c r="CV57" s="124">
        <f>(Executive_Summary!$I54/12)*(1+Expense_Increase)^(CV$3-1)</f>
        <v>0</v>
      </c>
      <c r="CW57" s="124">
        <f>(Executive_Summary!$I54/12)*(1+Expense_Increase)^(CW$3-1)</f>
        <v>0</v>
      </c>
      <c r="CX57" s="124">
        <f>(Executive_Summary!$I54/12)*(1+Expense_Increase)^(CX$3-1)</f>
        <v>0</v>
      </c>
      <c r="CY57" s="124">
        <f>(Executive_Summary!$I54/12)*(1+Expense_Increase)^(CY$3-1)</f>
        <v>0</v>
      </c>
      <c r="CZ57" s="124">
        <f>(Executive_Summary!$I54/12)*(1+Expense_Increase)^(CZ$3-1)</f>
        <v>0</v>
      </c>
      <c r="DA57" s="124">
        <f>(Executive_Summary!$I54/12)*(1+Expense_Increase)^(DA$3-1)</f>
        <v>0</v>
      </c>
      <c r="DB57" s="124">
        <f>(Executive_Summary!$I54/12)*(1+Expense_Increase)^(DB$3-1)</f>
        <v>0</v>
      </c>
      <c r="DC57" s="124">
        <f>(Executive_Summary!$I54/12)*(1+Expense_Increase)^(DC$3-1)</f>
        <v>0</v>
      </c>
      <c r="DD57" s="124">
        <f>(Executive_Summary!$I54/12)*(1+Expense_Increase)^(DD$3-1)</f>
        <v>0</v>
      </c>
      <c r="DE57" s="124">
        <f>(Executive_Summary!$I54/12)*(1+Expense_Increase)^(DE$3-1)</f>
        <v>0</v>
      </c>
      <c r="DF57" s="124">
        <f>(Executive_Summary!$I54/12)*(1+Expense_Increase)^(DF$3-1)</f>
        <v>0</v>
      </c>
      <c r="DG57" s="124">
        <f>(Executive_Summary!$I54/12)*(1+Expense_Increase)^(DG$3-1)</f>
        <v>0</v>
      </c>
      <c r="DH57" s="124">
        <f>(Executive_Summary!$I54/12)*(1+Expense_Increase)^(DH$3-1)</f>
        <v>0</v>
      </c>
      <c r="DI57" s="124">
        <f>(Executive_Summary!$I54/12)*(1+Expense_Increase)^(DI$3-1)</f>
        <v>0</v>
      </c>
      <c r="DJ57" s="124">
        <f>(Executive_Summary!$I54/12)*(1+Expense_Increase)^(DJ$3-1)</f>
        <v>0</v>
      </c>
      <c r="DK57" s="124">
        <f>(Executive_Summary!$I54/12)*(1+Expense_Increase)^(DK$3-1)</f>
        <v>0</v>
      </c>
      <c r="DL57" s="124">
        <f>(Executive_Summary!$I54/12)*(1+Expense_Increase)^(DL$3-1)</f>
        <v>0</v>
      </c>
      <c r="DM57" s="124">
        <f>(Executive_Summary!$I54/12)*(1+Expense_Increase)^(DM$3-1)</f>
        <v>0</v>
      </c>
      <c r="DN57" s="124">
        <f>(Executive_Summary!$I54/12)*(1+Expense_Increase)^(DN$3-1)</f>
        <v>0</v>
      </c>
      <c r="DO57" s="124">
        <f>(Executive_Summary!$I54/12)*(1+Expense_Increase)^(DO$3-1)</f>
        <v>0</v>
      </c>
      <c r="DP57" s="124">
        <f>(Executive_Summary!$I54/12)*(1+Expense_Increase)^(DP$3-1)</f>
        <v>0</v>
      </c>
      <c r="DQ57" s="124">
        <f>(Executive_Summary!$I54/12)*(1+Expense_Increase)^(DQ$3-1)</f>
        <v>0</v>
      </c>
      <c r="DR57" s="124">
        <f>(Executive_Summary!$I54/12)*(1+Expense_Increase)^(DR$3-1)</f>
        <v>0</v>
      </c>
      <c r="DS57" s="124">
        <f>(Executive_Summary!$I54/12)*(1+Expense_Increase)^(DS$3-1)</f>
        <v>0</v>
      </c>
      <c r="DT57" s="124">
        <f>(Executive_Summary!$I54/12)*(1+Expense_Increase)^(DT$3-1)</f>
        <v>0</v>
      </c>
      <c r="DU57" s="124">
        <f>(Executive_Summary!$I54/12)*(1+Expense_Increase)^(DU$3-1)</f>
        <v>0</v>
      </c>
      <c r="DV57" s="124">
        <f>(Executive_Summary!$I54/12)*(1+Expense_Increase)^(DV$3-1)</f>
        <v>0</v>
      </c>
      <c r="DW57" s="124">
        <f>(Executive_Summary!$I54/12)*(1+Expense_Increase)^(DW$3-1)</f>
        <v>0</v>
      </c>
      <c r="DX57" s="124">
        <f>(Executive_Summary!$I54/12)*(1+Expense_Increase)^(DX$3-1)</f>
        <v>0</v>
      </c>
      <c r="DY57" s="124">
        <f>(Executive_Summary!$I54/12)*(1+Expense_Increase)^(DY$3-1)</f>
        <v>0</v>
      </c>
      <c r="DZ57" s="124">
        <f>(Executive_Summary!$I54/12)*(1+Expense_Increase)^(DZ$3-1)</f>
        <v>0</v>
      </c>
      <c r="EA57" s="124">
        <f>(Executive_Summary!$I54/12)*(1+Expense_Increase)^(EA$3-1)</f>
        <v>0</v>
      </c>
      <c r="EB57" s="124">
        <f>(Executive_Summary!$I54/12)*(1+Expense_Increase)^(EB$3-1)</f>
        <v>0</v>
      </c>
      <c r="EC57" s="124">
        <f>(Executive_Summary!$I54/12)*(1+Expense_Increase)^(EC$3-1)</f>
        <v>0</v>
      </c>
      <c r="ED57" s="124">
        <f>(Executive_Summary!$I54/12)*(1+Expense_Increase)^(ED$3-1)</f>
        <v>0</v>
      </c>
      <c r="EE57" s="124">
        <f>(Executive_Summary!$I54/12)*(1+Expense_Increase)^(EE$3-1)</f>
        <v>0</v>
      </c>
      <c r="EF57" s="124">
        <f>(Executive_Summary!$I54/12)*(1+Expense_Increase)^(EF$3-1)</f>
        <v>0</v>
      </c>
      <c r="EG57" s="124">
        <f>(Executive_Summary!$I54/12)*(1+Expense_Increase)^(EG$3-1)</f>
        <v>0</v>
      </c>
      <c r="EH57" s="124">
        <f>(Executive_Summary!$I54/12)*(1+Expense_Increase)^(EH$3-1)</f>
        <v>0</v>
      </c>
      <c r="EI57" s="124">
        <f>(Executive_Summary!$I54/12)*(1+Expense_Increase)^(EI$3-1)</f>
        <v>0</v>
      </c>
      <c r="EJ57" s="124">
        <f>(Executive_Summary!$I54/12)*(1+Expense_Increase)^(EJ$3-1)</f>
        <v>0</v>
      </c>
      <c r="EK57" s="124">
        <f>(Executive_Summary!$I54/12)*(1+Expense_Increase)^(EK$3-1)</f>
        <v>0</v>
      </c>
      <c r="EL57" s="124">
        <f>(Executive_Summary!$I54/12)*(1+Expense_Increase)^(EL$3-1)</f>
        <v>0</v>
      </c>
      <c r="EM57" s="124">
        <f>(Executive_Summary!$I54/12)*(1+Expense_Increase)^(EM$3-1)</f>
        <v>0</v>
      </c>
      <c r="EN57" s="124">
        <f>(Executive_Summary!$I54/12)*(1+Expense_Increase)^(EN$3-1)</f>
        <v>0</v>
      </c>
      <c r="EO57" s="124">
        <f>(Executive_Summary!$I54/12)*(1+Expense_Increase)^(EO$3-1)</f>
        <v>0</v>
      </c>
      <c r="EP57" s="124">
        <f>(Executive_Summary!$I54/12)*(1+Expense_Increase)^(EP$3-1)</f>
        <v>0</v>
      </c>
      <c r="EQ57" s="27"/>
    </row>
    <row r="58" spans="2:147" ht="15.75" customHeight="1" x14ac:dyDescent="0.2">
      <c r="B58" s="161" t="str">
        <f>Executive_Summary!F55</f>
        <v xml:space="preserve">Accounting Fees </v>
      </c>
      <c r="Z58" s="3"/>
      <c r="AA58" s="124">
        <f>(Executive_Summary!$I55/12)*(1+Expense_Increase)^(AA$3-1)</f>
        <v>0</v>
      </c>
      <c r="AB58" s="124">
        <f>(Executive_Summary!$I55/12)*(1+Expense_Increase)^(AB$3-1)</f>
        <v>0</v>
      </c>
      <c r="AC58" s="124">
        <f>(Executive_Summary!$I55/12)*(1+Expense_Increase)^(AC$3-1)</f>
        <v>0</v>
      </c>
      <c r="AD58" s="124">
        <f>(Executive_Summary!$I55/12)*(1+Expense_Increase)^(AD$3-1)</f>
        <v>0</v>
      </c>
      <c r="AE58" s="124">
        <f>(Executive_Summary!$I55/12)*(1+Expense_Increase)^(AE$3-1)</f>
        <v>0</v>
      </c>
      <c r="AF58" s="124">
        <f>(Executive_Summary!$I55/12)*(1+Expense_Increase)^(AF$3-1)</f>
        <v>0</v>
      </c>
      <c r="AG58" s="124">
        <f>(Executive_Summary!$I55/12)*(1+Expense_Increase)^(AG$3-1)</f>
        <v>0</v>
      </c>
      <c r="AH58" s="124">
        <f>(Executive_Summary!$I55/12)*(1+Expense_Increase)^(AH$3-1)</f>
        <v>0</v>
      </c>
      <c r="AI58" s="124">
        <f>(Executive_Summary!$I55/12)*(1+Expense_Increase)^(AI$3-1)</f>
        <v>0</v>
      </c>
      <c r="AJ58" s="124">
        <f>(Executive_Summary!$I55/12)*(1+Expense_Increase)^(AJ$3-1)</f>
        <v>0</v>
      </c>
      <c r="AK58" s="124">
        <f>(Executive_Summary!$I55/12)*(1+Expense_Increase)^(AK$3-1)</f>
        <v>0</v>
      </c>
      <c r="AL58" s="124">
        <f>(Executive_Summary!$I55/12)*(1+Expense_Increase)^(AL$3-1)</f>
        <v>0</v>
      </c>
      <c r="AM58" s="124">
        <f>(Executive_Summary!$I55/12)*(1+Expense_Increase)^(AM$3-1)</f>
        <v>0</v>
      </c>
      <c r="AN58" s="124">
        <f>(Executive_Summary!$I55/12)*(1+Expense_Increase)^(AN$3-1)</f>
        <v>0</v>
      </c>
      <c r="AO58" s="124">
        <f>(Executive_Summary!$I55/12)*(1+Expense_Increase)^(AO$3-1)</f>
        <v>0</v>
      </c>
      <c r="AP58" s="124">
        <f>(Executive_Summary!$I55/12)*(1+Expense_Increase)^(AP$3-1)</f>
        <v>0</v>
      </c>
      <c r="AQ58" s="124">
        <f>(Executive_Summary!$I55/12)*(1+Expense_Increase)^(AQ$3-1)</f>
        <v>0</v>
      </c>
      <c r="AR58" s="124">
        <f>(Executive_Summary!$I55/12)*(1+Expense_Increase)^(AR$3-1)</f>
        <v>0</v>
      </c>
      <c r="AS58" s="124">
        <f>(Executive_Summary!$I55/12)*(1+Expense_Increase)^(AS$3-1)</f>
        <v>0</v>
      </c>
      <c r="AT58" s="124">
        <f>(Executive_Summary!$I55/12)*(1+Expense_Increase)^(AT$3-1)</f>
        <v>0</v>
      </c>
      <c r="AU58" s="124">
        <f>(Executive_Summary!$I55/12)*(1+Expense_Increase)^(AU$3-1)</f>
        <v>0</v>
      </c>
      <c r="AV58" s="124">
        <f>(Executive_Summary!$I55/12)*(1+Expense_Increase)^(AV$3-1)</f>
        <v>0</v>
      </c>
      <c r="AW58" s="124">
        <f>(Executive_Summary!$I55/12)*(1+Expense_Increase)^(AW$3-1)</f>
        <v>0</v>
      </c>
      <c r="AX58" s="124">
        <f>(Executive_Summary!$I55/12)*(1+Expense_Increase)^(AX$3-1)</f>
        <v>0</v>
      </c>
      <c r="AY58" s="124">
        <f>(Executive_Summary!$I55/12)*(1+Expense_Increase)^(AY$3-1)</f>
        <v>0</v>
      </c>
      <c r="AZ58" s="124">
        <f>(Executive_Summary!$I55/12)*(1+Expense_Increase)^(AZ$3-1)</f>
        <v>0</v>
      </c>
      <c r="BA58" s="124">
        <f>(Executive_Summary!$I55/12)*(1+Expense_Increase)^(BA$3-1)</f>
        <v>0</v>
      </c>
      <c r="BB58" s="124">
        <f>(Executive_Summary!$I55/12)*(1+Expense_Increase)^(BB$3-1)</f>
        <v>0</v>
      </c>
      <c r="BC58" s="124">
        <f>(Executive_Summary!$I55/12)*(1+Expense_Increase)^(BC$3-1)</f>
        <v>0</v>
      </c>
      <c r="BD58" s="124">
        <f>(Executive_Summary!$I55/12)*(1+Expense_Increase)^(BD$3-1)</f>
        <v>0</v>
      </c>
      <c r="BE58" s="124">
        <f>(Executive_Summary!$I55/12)*(1+Expense_Increase)^(BE$3-1)</f>
        <v>0</v>
      </c>
      <c r="BF58" s="124">
        <f>(Executive_Summary!$I55/12)*(1+Expense_Increase)^(BF$3-1)</f>
        <v>0</v>
      </c>
      <c r="BG58" s="124">
        <f>(Executive_Summary!$I55/12)*(1+Expense_Increase)^(BG$3-1)</f>
        <v>0</v>
      </c>
      <c r="BH58" s="124">
        <f>(Executive_Summary!$I55/12)*(1+Expense_Increase)^(BH$3-1)</f>
        <v>0</v>
      </c>
      <c r="BI58" s="124">
        <f>(Executive_Summary!$I55/12)*(1+Expense_Increase)^(BI$3-1)</f>
        <v>0</v>
      </c>
      <c r="BJ58" s="124">
        <f>(Executive_Summary!$I55/12)*(1+Expense_Increase)^(BJ$3-1)</f>
        <v>0</v>
      </c>
      <c r="BK58" s="124">
        <f>(Executive_Summary!$I55/12)*(1+Expense_Increase)^(BK$3-1)</f>
        <v>0</v>
      </c>
      <c r="BL58" s="124">
        <f>(Executive_Summary!$I55/12)*(1+Expense_Increase)^(BL$3-1)</f>
        <v>0</v>
      </c>
      <c r="BM58" s="124">
        <f>(Executive_Summary!$I55/12)*(1+Expense_Increase)^(BM$3-1)</f>
        <v>0</v>
      </c>
      <c r="BN58" s="124">
        <f>(Executive_Summary!$I55/12)*(1+Expense_Increase)^(BN$3-1)</f>
        <v>0</v>
      </c>
      <c r="BO58" s="124">
        <f>(Executive_Summary!$I55/12)*(1+Expense_Increase)^(BO$3-1)</f>
        <v>0</v>
      </c>
      <c r="BP58" s="124">
        <f>(Executive_Summary!$I55/12)*(1+Expense_Increase)^(BP$3-1)</f>
        <v>0</v>
      </c>
      <c r="BQ58" s="124">
        <f>(Executive_Summary!$I55/12)*(1+Expense_Increase)^(BQ$3-1)</f>
        <v>0</v>
      </c>
      <c r="BR58" s="124">
        <f>(Executive_Summary!$I55/12)*(1+Expense_Increase)^(BR$3-1)</f>
        <v>0</v>
      </c>
      <c r="BS58" s="124">
        <f>(Executive_Summary!$I55/12)*(1+Expense_Increase)^(BS$3-1)</f>
        <v>0</v>
      </c>
      <c r="BT58" s="124">
        <f>(Executive_Summary!$I55/12)*(1+Expense_Increase)^(BT$3-1)</f>
        <v>0</v>
      </c>
      <c r="BU58" s="124">
        <f>(Executive_Summary!$I55/12)*(1+Expense_Increase)^(BU$3-1)</f>
        <v>0</v>
      </c>
      <c r="BV58" s="124">
        <f>(Executive_Summary!$I55/12)*(1+Expense_Increase)^(BV$3-1)</f>
        <v>0</v>
      </c>
      <c r="BW58" s="124">
        <f>(Executive_Summary!$I55/12)*(1+Expense_Increase)^(BW$3-1)</f>
        <v>0</v>
      </c>
      <c r="BX58" s="124">
        <f>(Executive_Summary!$I55/12)*(1+Expense_Increase)^(BX$3-1)</f>
        <v>0</v>
      </c>
      <c r="BY58" s="124">
        <f>(Executive_Summary!$I55/12)*(1+Expense_Increase)^(BY$3-1)</f>
        <v>0</v>
      </c>
      <c r="BZ58" s="124">
        <f>(Executive_Summary!$I55/12)*(1+Expense_Increase)^(BZ$3-1)</f>
        <v>0</v>
      </c>
      <c r="CA58" s="124">
        <f>(Executive_Summary!$I55/12)*(1+Expense_Increase)^(CA$3-1)</f>
        <v>0</v>
      </c>
      <c r="CB58" s="124">
        <f>(Executive_Summary!$I55/12)*(1+Expense_Increase)^(CB$3-1)</f>
        <v>0</v>
      </c>
      <c r="CC58" s="124">
        <f>(Executive_Summary!$I55/12)*(1+Expense_Increase)^(CC$3-1)</f>
        <v>0</v>
      </c>
      <c r="CD58" s="124">
        <f>(Executive_Summary!$I55/12)*(1+Expense_Increase)^(CD$3-1)</f>
        <v>0</v>
      </c>
      <c r="CE58" s="124">
        <f>(Executive_Summary!$I55/12)*(1+Expense_Increase)^(CE$3-1)</f>
        <v>0</v>
      </c>
      <c r="CF58" s="124">
        <f>(Executive_Summary!$I55/12)*(1+Expense_Increase)^(CF$3-1)</f>
        <v>0</v>
      </c>
      <c r="CG58" s="124">
        <f>(Executive_Summary!$I55/12)*(1+Expense_Increase)^(CG$3-1)</f>
        <v>0</v>
      </c>
      <c r="CH58" s="124">
        <f>(Executive_Summary!$I55/12)*(1+Expense_Increase)^(CH$3-1)</f>
        <v>0</v>
      </c>
      <c r="CI58" s="124">
        <f>(Executive_Summary!$I55/12)*(1+Expense_Increase)^(CI$3-1)</f>
        <v>0</v>
      </c>
      <c r="CJ58" s="124">
        <f>(Executive_Summary!$I55/12)*(1+Expense_Increase)^(CJ$3-1)</f>
        <v>0</v>
      </c>
      <c r="CK58" s="124">
        <f>(Executive_Summary!$I55/12)*(1+Expense_Increase)^(CK$3-1)</f>
        <v>0</v>
      </c>
      <c r="CL58" s="124">
        <f>(Executive_Summary!$I55/12)*(1+Expense_Increase)^(CL$3-1)</f>
        <v>0</v>
      </c>
      <c r="CM58" s="124">
        <f>(Executive_Summary!$I55/12)*(1+Expense_Increase)^(CM$3-1)</f>
        <v>0</v>
      </c>
      <c r="CN58" s="124">
        <f>(Executive_Summary!$I55/12)*(1+Expense_Increase)^(CN$3-1)</f>
        <v>0</v>
      </c>
      <c r="CO58" s="124">
        <f>(Executive_Summary!$I55/12)*(1+Expense_Increase)^(CO$3-1)</f>
        <v>0</v>
      </c>
      <c r="CP58" s="124">
        <f>(Executive_Summary!$I55/12)*(1+Expense_Increase)^(CP$3-1)</f>
        <v>0</v>
      </c>
      <c r="CQ58" s="124">
        <f>(Executive_Summary!$I55/12)*(1+Expense_Increase)^(CQ$3-1)</f>
        <v>0</v>
      </c>
      <c r="CR58" s="124">
        <f>(Executive_Summary!$I55/12)*(1+Expense_Increase)^(CR$3-1)</f>
        <v>0</v>
      </c>
      <c r="CS58" s="124">
        <f>(Executive_Summary!$I55/12)*(1+Expense_Increase)^(CS$3-1)</f>
        <v>0</v>
      </c>
      <c r="CT58" s="124">
        <f>(Executive_Summary!$I55/12)*(1+Expense_Increase)^(CT$3-1)</f>
        <v>0</v>
      </c>
      <c r="CU58" s="124">
        <f>(Executive_Summary!$I55/12)*(1+Expense_Increase)^(CU$3-1)</f>
        <v>0</v>
      </c>
      <c r="CV58" s="124">
        <f>(Executive_Summary!$I55/12)*(1+Expense_Increase)^(CV$3-1)</f>
        <v>0</v>
      </c>
      <c r="CW58" s="124">
        <f>(Executive_Summary!$I55/12)*(1+Expense_Increase)^(CW$3-1)</f>
        <v>0</v>
      </c>
      <c r="CX58" s="124">
        <f>(Executive_Summary!$I55/12)*(1+Expense_Increase)^(CX$3-1)</f>
        <v>0</v>
      </c>
      <c r="CY58" s="124">
        <f>(Executive_Summary!$I55/12)*(1+Expense_Increase)^(CY$3-1)</f>
        <v>0</v>
      </c>
      <c r="CZ58" s="124">
        <f>(Executive_Summary!$I55/12)*(1+Expense_Increase)^(CZ$3-1)</f>
        <v>0</v>
      </c>
      <c r="DA58" s="124">
        <f>(Executive_Summary!$I55/12)*(1+Expense_Increase)^(DA$3-1)</f>
        <v>0</v>
      </c>
      <c r="DB58" s="124">
        <f>(Executive_Summary!$I55/12)*(1+Expense_Increase)^(DB$3-1)</f>
        <v>0</v>
      </c>
      <c r="DC58" s="124">
        <f>(Executive_Summary!$I55/12)*(1+Expense_Increase)^(DC$3-1)</f>
        <v>0</v>
      </c>
      <c r="DD58" s="124">
        <f>(Executive_Summary!$I55/12)*(1+Expense_Increase)^(DD$3-1)</f>
        <v>0</v>
      </c>
      <c r="DE58" s="124">
        <f>(Executive_Summary!$I55/12)*(1+Expense_Increase)^(DE$3-1)</f>
        <v>0</v>
      </c>
      <c r="DF58" s="124">
        <f>(Executive_Summary!$I55/12)*(1+Expense_Increase)^(DF$3-1)</f>
        <v>0</v>
      </c>
      <c r="DG58" s="124">
        <f>(Executive_Summary!$I55/12)*(1+Expense_Increase)^(DG$3-1)</f>
        <v>0</v>
      </c>
      <c r="DH58" s="124">
        <f>(Executive_Summary!$I55/12)*(1+Expense_Increase)^(DH$3-1)</f>
        <v>0</v>
      </c>
      <c r="DI58" s="124">
        <f>(Executive_Summary!$I55/12)*(1+Expense_Increase)^(DI$3-1)</f>
        <v>0</v>
      </c>
      <c r="DJ58" s="124">
        <f>(Executive_Summary!$I55/12)*(1+Expense_Increase)^(DJ$3-1)</f>
        <v>0</v>
      </c>
      <c r="DK58" s="124">
        <f>(Executive_Summary!$I55/12)*(1+Expense_Increase)^(DK$3-1)</f>
        <v>0</v>
      </c>
      <c r="DL58" s="124">
        <f>(Executive_Summary!$I55/12)*(1+Expense_Increase)^(DL$3-1)</f>
        <v>0</v>
      </c>
      <c r="DM58" s="124">
        <f>(Executive_Summary!$I55/12)*(1+Expense_Increase)^(DM$3-1)</f>
        <v>0</v>
      </c>
      <c r="DN58" s="124">
        <f>(Executive_Summary!$I55/12)*(1+Expense_Increase)^(DN$3-1)</f>
        <v>0</v>
      </c>
      <c r="DO58" s="124">
        <f>(Executive_Summary!$I55/12)*(1+Expense_Increase)^(DO$3-1)</f>
        <v>0</v>
      </c>
      <c r="DP58" s="124">
        <f>(Executive_Summary!$I55/12)*(1+Expense_Increase)^(DP$3-1)</f>
        <v>0</v>
      </c>
      <c r="DQ58" s="124">
        <f>(Executive_Summary!$I55/12)*(1+Expense_Increase)^(DQ$3-1)</f>
        <v>0</v>
      </c>
      <c r="DR58" s="124">
        <f>(Executive_Summary!$I55/12)*(1+Expense_Increase)^(DR$3-1)</f>
        <v>0</v>
      </c>
      <c r="DS58" s="124">
        <f>(Executive_Summary!$I55/12)*(1+Expense_Increase)^(DS$3-1)</f>
        <v>0</v>
      </c>
      <c r="DT58" s="124">
        <f>(Executive_Summary!$I55/12)*(1+Expense_Increase)^(DT$3-1)</f>
        <v>0</v>
      </c>
      <c r="DU58" s="124">
        <f>(Executive_Summary!$I55/12)*(1+Expense_Increase)^(DU$3-1)</f>
        <v>0</v>
      </c>
      <c r="DV58" s="124">
        <f>(Executive_Summary!$I55/12)*(1+Expense_Increase)^(DV$3-1)</f>
        <v>0</v>
      </c>
      <c r="DW58" s="124">
        <f>(Executive_Summary!$I55/12)*(1+Expense_Increase)^(DW$3-1)</f>
        <v>0</v>
      </c>
      <c r="DX58" s="124">
        <f>(Executive_Summary!$I55/12)*(1+Expense_Increase)^(DX$3-1)</f>
        <v>0</v>
      </c>
      <c r="DY58" s="124">
        <f>(Executive_Summary!$I55/12)*(1+Expense_Increase)^(DY$3-1)</f>
        <v>0</v>
      </c>
      <c r="DZ58" s="124">
        <f>(Executive_Summary!$I55/12)*(1+Expense_Increase)^(DZ$3-1)</f>
        <v>0</v>
      </c>
      <c r="EA58" s="124">
        <f>(Executive_Summary!$I55/12)*(1+Expense_Increase)^(EA$3-1)</f>
        <v>0</v>
      </c>
      <c r="EB58" s="124">
        <f>(Executive_Summary!$I55/12)*(1+Expense_Increase)^(EB$3-1)</f>
        <v>0</v>
      </c>
      <c r="EC58" s="124">
        <f>(Executive_Summary!$I55/12)*(1+Expense_Increase)^(EC$3-1)</f>
        <v>0</v>
      </c>
      <c r="ED58" s="124">
        <f>(Executive_Summary!$I55/12)*(1+Expense_Increase)^(ED$3-1)</f>
        <v>0</v>
      </c>
      <c r="EE58" s="124">
        <f>(Executive_Summary!$I55/12)*(1+Expense_Increase)^(EE$3-1)</f>
        <v>0</v>
      </c>
      <c r="EF58" s="124">
        <f>(Executive_Summary!$I55/12)*(1+Expense_Increase)^(EF$3-1)</f>
        <v>0</v>
      </c>
      <c r="EG58" s="124">
        <f>(Executive_Summary!$I55/12)*(1+Expense_Increase)^(EG$3-1)</f>
        <v>0</v>
      </c>
      <c r="EH58" s="124">
        <f>(Executive_Summary!$I55/12)*(1+Expense_Increase)^(EH$3-1)</f>
        <v>0</v>
      </c>
      <c r="EI58" s="124">
        <f>(Executive_Summary!$I55/12)*(1+Expense_Increase)^(EI$3-1)</f>
        <v>0</v>
      </c>
      <c r="EJ58" s="124">
        <f>(Executive_Summary!$I55/12)*(1+Expense_Increase)^(EJ$3-1)</f>
        <v>0</v>
      </c>
      <c r="EK58" s="124">
        <f>(Executive_Summary!$I55/12)*(1+Expense_Increase)^(EK$3-1)</f>
        <v>0</v>
      </c>
      <c r="EL58" s="124">
        <f>(Executive_Summary!$I55/12)*(1+Expense_Increase)^(EL$3-1)</f>
        <v>0</v>
      </c>
      <c r="EM58" s="124">
        <f>(Executive_Summary!$I55/12)*(1+Expense_Increase)^(EM$3-1)</f>
        <v>0</v>
      </c>
      <c r="EN58" s="124">
        <f>(Executive_Summary!$I55/12)*(1+Expense_Increase)^(EN$3-1)</f>
        <v>0</v>
      </c>
      <c r="EO58" s="124">
        <f>(Executive_Summary!$I55/12)*(1+Expense_Increase)^(EO$3-1)</f>
        <v>0</v>
      </c>
      <c r="EP58" s="124">
        <f>(Executive_Summary!$I55/12)*(1+Expense_Increase)^(EP$3-1)</f>
        <v>0</v>
      </c>
      <c r="EQ58" s="27"/>
    </row>
    <row r="59" spans="2:147" ht="15.75" customHeight="1" x14ac:dyDescent="0.2">
      <c r="B59" s="161" t="str">
        <f>Executive_Summary!F56</f>
        <v xml:space="preserve">Software Fees </v>
      </c>
      <c r="Z59" s="3"/>
      <c r="AA59" s="124">
        <f>(Executive_Summary!$I56/12)*(1+Expense_Increase)^(AA$3-1)</f>
        <v>0</v>
      </c>
      <c r="AB59" s="124">
        <f>(Executive_Summary!$I56/12)*(1+Expense_Increase)^(AB$3-1)</f>
        <v>0</v>
      </c>
      <c r="AC59" s="124">
        <f>(Executive_Summary!$I56/12)*(1+Expense_Increase)^(AC$3-1)</f>
        <v>0</v>
      </c>
      <c r="AD59" s="124">
        <f>(Executive_Summary!$I56/12)*(1+Expense_Increase)^(AD$3-1)</f>
        <v>0</v>
      </c>
      <c r="AE59" s="124">
        <f>(Executive_Summary!$I56/12)*(1+Expense_Increase)^(AE$3-1)</f>
        <v>0</v>
      </c>
      <c r="AF59" s="124">
        <f>(Executive_Summary!$I56/12)*(1+Expense_Increase)^(AF$3-1)</f>
        <v>0</v>
      </c>
      <c r="AG59" s="124">
        <f>(Executive_Summary!$I56/12)*(1+Expense_Increase)^(AG$3-1)</f>
        <v>0</v>
      </c>
      <c r="AH59" s="124">
        <f>(Executive_Summary!$I56/12)*(1+Expense_Increase)^(AH$3-1)</f>
        <v>0</v>
      </c>
      <c r="AI59" s="124">
        <f>(Executive_Summary!$I56/12)*(1+Expense_Increase)^(AI$3-1)</f>
        <v>0</v>
      </c>
      <c r="AJ59" s="124">
        <f>(Executive_Summary!$I56/12)*(1+Expense_Increase)^(AJ$3-1)</f>
        <v>0</v>
      </c>
      <c r="AK59" s="124">
        <f>(Executive_Summary!$I56/12)*(1+Expense_Increase)^(AK$3-1)</f>
        <v>0</v>
      </c>
      <c r="AL59" s="124">
        <f>(Executive_Summary!$I56/12)*(1+Expense_Increase)^(AL$3-1)</f>
        <v>0</v>
      </c>
      <c r="AM59" s="124">
        <f>(Executive_Summary!$I56/12)*(1+Expense_Increase)^(AM$3-1)</f>
        <v>0</v>
      </c>
      <c r="AN59" s="124">
        <f>(Executive_Summary!$I56/12)*(1+Expense_Increase)^(AN$3-1)</f>
        <v>0</v>
      </c>
      <c r="AO59" s="124">
        <f>(Executive_Summary!$I56/12)*(1+Expense_Increase)^(AO$3-1)</f>
        <v>0</v>
      </c>
      <c r="AP59" s="124">
        <f>(Executive_Summary!$I56/12)*(1+Expense_Increase)^(AP$3-1)</f>
        <v>0</v>
      </c>
      <c r="AQ59" s="124">
        <f>(Executive_Summary!$I56/12)*(1+Expense_Increase)^(AQ$3-1)</f>
        <v>0</v>
      </c>
      <c r="AR59" s="124">
        <f>(Executive_Summary!$I56/12)*(1+Expense_Increase)^(AR$3-1)</f>
        <v>0</v>
      </c>
      <c r="AS59" s="124">
        <f>(Executive_Summary!$I56/12)*(1+Expense_Increase)^(AS$3-1)</f>
        <v>0</v>
      </c>
      <c r="AT59" s="124">
        <f>(Executive_Summary!$I56/12)*(1+Expense_Increase)^(AT$3-1)</f>
        <v>0</v>
      </c>
      <c r="AU59" s="124">
        <f>(Executive_Summary!$I56/12)*(1+Expense_Increase)^(AU$3-1)</f>
        <v>0</v>
      </c>
      <c r="AV59" s="124">
        <f>(Executive_Summary!$I56/12)*(1+Expense_Increase)^(AV$3-1)</f>
        <v>0</v>
      </c>
      <c r="AW59" s="124">
        <f>(Executive_Summary!$I56/12)*(1+Expense_Increase)^(AW$3-1)</f>
        <v>0</v>
      </c>
      <c r="AX59" s="124">
        <f>(Executive_Summary!$I56/12)*(1+Expense_Increase)^(AX$3-1)</f>
        <v>0</v>
      </c>
      <c r="AY59" s="124">
        <f>(Executive_Summary!$I56/12)*(1+Expense_Increase)^(AY$3-1)</f>
        <v>0</v>
      </c>
      <c r="AZ59" s="124">
        <f>(Executive_Summary!$I56/12)*(1+Expense_Increase)^(AZ$3-1)</f>
        <v>0</v>
      </c>
      <c r="BA59" s="124">
        <f>(Executive_Summary!$I56/12)*(1+Expense_Increase)^(BA$3-1)</f>
        <v>0</v>
      </c>
      <c r="BB59" s="124">
        <f>(Executive_Summary!$I56/12)*(1+Expense_Increase)^(BB$3-1)</f>
        <v>0</v>
      </c>
      <c r="BC59" s="124">
        <f>(Executive_Summary!$I56/12)*(1+Expense_Increase)^(BC$3-1)</f>
        <v>0</v>
      </c>
      <c r="BD59" s="124">
        <f>(Executive_Summary!$I56/12)*(1+Expense_Increase)^(BD$3-1)</f>
        <v>0</v>
      </c>
      <c r="BE59" s="124">
        <f>(Executive_Summary!$I56/12)*(1+Expense_Increase)^(BE$3-1)</f>
        <v>0</v>
      </c>
      <c r="BF59" s="124">
        <f>(Executive_Summary!$I56/12)*(1+Expense_Increase)^(BF$3-1)</f>
        <v>0</v>
      </c>
      <c r="BG59" s="124">
        <f>(Executive_Summary!$I56/12)*(1+Expense_Increase)^(BG$3-1)</f>
        <v>0</v>
      </c>
      <c r="BH59" s="124">
        <f>(Executive_Summary!$I56/12)*(1+Expense_Increase)^(BH$3-1)</f>
        <v>0</v>
      </c>
      <c r="BI59" s="124">
        <f>(Executive_Summary!$I56/12)*(1+Expense_Increase)^(BI$3-1)</f>
        <v>0</v>
      </c>
      <c r="BJ59" s="124">
        <f>(Executive_Summary!$I56/12)*(1+Expense_Increase)^(BJ$3-1)</f>
        <v>0</v>
      </c>
      <c r="BK59" s="124">
        <f>(Executive_Summary!$I56/12)*(1+Expense_Increase)^(BK$3-1)</f>
        <v>0</v>
      </c>
      <c r="BL59" s="124">
        <f>(Executive_Summary!$I56/12)*(1+Expense_Increase)^(BL$3-1)</f>
        <v>0</v>
      </c>
      <c r="BM59" s="124">
        <f>(Executive_Summary!$I56/12)*(1+Expense_Increase)^(BM$3-1)</f>
        <v>0</v>
      </c>
      <c r="BN59" s="124">
        <f>(Executive_Summary!$I56/12)*(1+Expense_Increase)^(BN$3-1)</f>
        <v>0</v>
      </c>
      <c r="BO59" s="124">
        <f>(Executive_Summary!$I56/12)*(1+Expense_Increase)^(BO$3-1)</f>
        <v>0</v>
      </c>
      <c r="BP59" s="124">
        <f>(Executive_Summary!$I56/12)*(1+Expense_Increase)^(BP$3-1)</f>
        <v>0</v>
      </c>
      <c r="BQ59" s="124">
        <f>(Executive_Summary!$I56/12)*(1+Expense_Increase)^(BQ$3-1)</f>
        <v>0</v>
      </c>
      <c r="BR59" s="124">
        <f>(Executive_Summary!$I56/12)*(1+Expense_Increase)^(BR$3-1)</f>
        <v>0</v>
      </c>
      <c r="BS59" s="124">
        <f>(Executive_Summary!$I56/12)*(1+Expense_Increase)^(BS$3-1)</f>
        <v>0</v>
      </c>
      <c r="BT59" s="124">
        <f>(Executive_Summary!$I56/12)*(1+Expense_Increase)^(BT$3-1)</f>
        <v>0</v>
      </c>
      <c r="BU59" s="124">
        <f>(Executive_Summary!$I56/12)*(1+Expense_Increase)^(BU$3-1)</f>
        <v>0</v>
      </c>
      <c r="BV59" s="124">
        <f>(Executive_Summary!$I56/12)*(1+Expense_Increase)^(BV$3-1)</f>
        <v>0</v>
      </c>
      <c r="BW59" s="124">
        <f>(Executive_Summary!$I56/12)*(1+Expense_Increase)^(BW$3-1)</f>
        <v>0</v>
      </c>
      <c r="BX59" s="124">
        <f>(Executive_Summary!$I56/12)*(1+Expense_Increase)^(BX$3-1)</f>
        <v>0</v>
      </c>
      <c r="BY59" s="124">
        <f>(Executive_Summary!$I56/12)*(1+Expense_Increase)^(BY$3-1)</f>
        <v>0</v>
      </c>
      <c r="BZ59" s="124">
        <f>(Executive_Summary!$I56/12)*(1+Expense_Increase)^(BZ$3-1)</f>
        <v>0</v>
      </c>
      <c r="CA59" s="124">
        <f>(Executive_Summary!$I56/12)*(1+Expense_Increase)^(CA$3-1)</f>
        <v>0</v>
      </c>
      <c r="CB59" s="124">
        <f>(Executive_Summary!$I56/12)*(1+Expense_Increase)^(CB$3-1)</f>
        <v>0</v>
      </c>
      <c r="CC59" s="124">
        <f>(Executive_Summary!$I56/12)*(1+Expense_Increase)^(CC$3-1)</f>
        <v>0</v>
      </c>
      <c r="CD59" s="124">
        <f>(Executive_Summary!$I56/12)*(1+Expense_Increase)^(CD$3-1)</f>
        <v>0</v>
      </c>
      <c r="CE59" s="124">
        <f>(Executive_Summary!$I56/12)*(1+Expense_Increase)^(CE$3-1)</f>
        <v>0</v>
      </c>
      <c r="CF59" s="124">
        <f>(Executive_Summary!$I56/12)*(1+Expense_Increase)^(CF$3-1)</f>
        <v>0</v>
      </c>
      <c r="CG59" s="124">
        <f>(Executive_Summary!$I56/12)*(1+Expense_Increase)^(CG$3-1)</f>
        <v>0</v>
      </c>
      <c r="CH59" s="124">
        <f>(Executive_Summary!$I56/12)*(1+Expense_Increase)^(CH$3-1)</f>
        <v>0</v>
      </c>
      <c r="CI59" s="124">
        <f>(Executive_Summary!$I56/12)*(1+Expense_Increase)^(CI$3-1)</f>
        <v>0</v>
      </c>
      <c r="CJ59" s="124">
        <f>(Executive_Summary!$I56/12)*(1+Expense_Increase)^(CJ$3-1)</f>
        <v>0</v>
      </c>
      <c r="CK59" s="124">
        <f>(Executive_Summary!$I56/12)*(1+Expense_Increase)^(CK$3-1)</f>
        <v>0</v>
      </c>
      <c r="CL59" s="124">
        <f>(Executive_Summary!$I56/12)*(1+Expense_Increase)^(CL$3-1)</f>
        <v>0</v>
      </c>
      <c r="CM59" s="124">
        <f>(Executive_Summary!$I56/12)*(1+Expense_Increase)^(CM$3-1)</f>
        <v>0</v>
      </c>
      <c r="CN59" s="124">
        <f>(Executive_Summary!$I56/12)*(1+Expense_Increase)^(CN$3-1)</f>
        <v>0</v>
      </c>
      <c r="CO59" s="124">
        <f>(Executive_Summary!$I56/12)*(1+Expense_Increase)^(CO$3-1)</f>
        <v>0</v>
      </c>
      <c r="CP59" s="124">
        <f>(Executive_Summary!$I56/12)*(1+Expense_Increase)^(CP$3-1)</f>
        <v>0</v>
      </c>
      <c r="CQ59" s="124">
        <f>(Executive_Summary!$I56/12)*(1+Expense_Increase)^(CQ$3-1)</f>
        <v>0</v>
      </c>
      <c r="CR59" s="124">
        <f>(Executive_Summary!$I56/12)*(1+Expense_Increase)^(CR$3-1)</f>
        <v>0</v>
      </c>
      <c r="CS59" s="124">
        <f>(Executive_Summary!$I56/12)*(1+Expense_Increase)^(CS$3-1)</f>
        <v>0</v>
      </c>
      <c r="CT59" s="124">
        <f>(Executive_Summary!$I56/12)*(1+Expense_Increase)^(CT$3-1)</f>
        <v>0</v>
      </c>
      <c r="CU59" s="124">
        <f>(Executive_Summary!$I56/12)*(1+Expense_Increase)^(CU$3-1)</f>
        <v>0</v>
      </c>
      <c r="CV59" s="124">
        <f>(Executive_Summary!$I56/12)*(1+Expense_Increase)^(CV$3-1)</f>
        <v>0</v>
      </c>
      <c r="CW59" s="124">
        <f>(Executive_Summary!$I56/12)*(1+Expense_Increase)^(CW$3-1)</f>
        <v>0</v>
      </c>
      <c r="CX59" s="124">
        <f>(Executive_Summary!$I56/12)*(1+Expense_Increase)^(CX$3-1)</f>
        <v>0</v>
      </c>
      <c r="CY59" s="124">
        <f>(Executive_Summary!$I56/12)*(1+Expense_Increase)^(CY$3-1)</f>
        <v>0</v>
      </c>
      <c r="CZ59" s="124">
        <f>(Executive_Summary!$I56/12)*(1+Expense_Increase)^(CZ$3-1)</f>
        <v>0</v>
      </c>
      <c r="DA59" s="124">
        <f>(Executive_Summary!$I56/12)*(1+Expense_Increase)^(DA$3-1)</f>
        <v>0</v>
      </c>
      <c r="DB59" s="124">
        <f>(Executive_Summary!$I56/12)*(1+Expense_Increase)^(DB$3-1)</f>
        <v>0</v>
      </c>
      <c r="DC59" s="124">
        <f>(Executive_Summary!$I56/12)*(1+Expense_Increase)^(DC$3-1)</f>
        <v>0</v>
      </c>
      <c r="DD59" s="124">
        <f>(Executive_Summary!$I56/12)*(1+Expense_Increase)^(DD$3-1)</f>
        <v>0</v>
      </c>
      <c r="DE59" s="124">
        <f>(Executive_Summary!$I56/12)*(1+Expense_Increase)^(DE$3-1)</f>
        <v>0</v>
      </c>
      <c r="DF59" s="124">
        <f>(Executive_Summary!$I56/12)*(1+Expense_Increase)^(DF$3-1)</f>
        <v>0</v>
      </c>
      <c r="DG59" s="124">
        <f>(Executive_Summary!$I56/12)*(1+Expense_Increase)^(DG$3-1)</f>
        <v>0</v>
      </c>
      <c r="DH59" s="124">
        <f>(Executive_Summary!$I56/12)*(1+Expense_Increase)^(DH$3-1)</f>
        <v>0</v>
      </c>
      <c r="DI59" s="124">
        <f>(Executive_Summary!$I56/12)*(1+Expense_Increase)^(DI$3-1)</f>
        <v>0</v>
      </c>
      <c r="DJ59" s="124">
        <f>(Executive_Summary!$I56/12)*(1+Expense_Increase)^(DJ$3-1)</f>
        <v>0</v>
      </c>
      <c r="DK59" s="124">
        <f>(Executive_Summary!$I56/12)*(1+Expense_Increase)^(DK$3-1)</f>
        <v>0</v>
      </c>
      <c r="DL59" s="124">
        <f>(Executive_Summary!$I56/12)*(1+Expense_Increase)^(DL$3-1)</f>
        <v>0</v>
      </c>
      <c r="DM59" s="124">
        <f>(Executive_Summary!$I56/12)*(1+Expense_Increase)^(DM$3-1)</f>
        <v>0</v>
      </c>
      <c r="DN59" s="124">
        <f>(Executive_Summary!$I56/12)*(1+Expense_Increase)^(DN$3-1)</f>
        <v>0</v>
      </c>
      <c r="DO59" s="124">
        <f>(Executive_Summary!$I56/12)*(1+Expense_Increase)^(DO$3-1)</f>
        <v>0</v>
      </c>
      <c r="DP59" s="124">
        <f>(Executive_Summary!$I56/12)*(1+Expense_Increase)^(DP$3-1)</f>
        <v>0</v>
      </c>
      <c r="DQ59" s="124">
        <f>(Executive_Summary!$I56/12)*(1+Expense_Increase)^(DQ$3-1)</f>
        <v>0</v>
      </c>
      <c r="DR59" s="124">
        <f>(Executive_Summary!$I56/12)*(1+Expense_Increase)^(DR$3-1)</f>
        <v>0</v>
      </c>
      <c r="DS59" s="124">
        <f>(Executive_Summary!$I56/12)*(1+Expense_Increase)^(DS$3-1)</f>
        <v>0</v>
      </c>
      <c r="DT59" s="124">
        <f>(Executive_Summary!$I56/12)*(1+Expense_Increase)^(DT$3-1)</f>
        <v>0</v>
      </c>
      <c r="DU59" s="124">
        <f>(Executive_Summary!$I56/12)*(1+Expense_Increase)^(DU$3-1)</f>
        <v>0</v>
      </c>
      <c r="DV59" s="124">
        <f>(Executive_Summary!$I56/12)*(1+Expense_Increase)^(DV$3-1)</f>
        <v>0</v>
      </c>
      <c r="DW59" s="124">
        <f>(Executive_Summary!$I56/12)*(1+Expense_Increase)^(DW$3-1)</f>
        <v>0</v>
      </c>
      <c r="DX59" s="124">
        <f>(Executive_Summary!$I56/12)*(1+Expense_Increase)^(DX$3-1)</f>
        <v>0</v>
      </c>
      <c r="DY59" s="124">
        <f>(Executive_Summary!$I56/12)*(1+Expense_Increase)^(DY$3-1)</f>
        <v>0</v>
      </c>
      <c r="DZ59" s="124">
        <f>(Executive_Summary!$I56/12)*(1+Expense_Increase)^(DZ$3-1)</f>
        <v>0</v>
      </c>
      <c r="EA59" s="124">
        <f>(Executive_Summary!$I56/12)*(1+Expense_Increase)^(EA$3-1)</f>
        <v>0</v>
      </c>
      <c r="EB59" s="124">
        <f>(Executive_Summary!$I56/12)*(1+Expense_Increase)^(EB$3-1)</f>
        <v>0</v>
      </c>
      <c r="EC59" s="124">
        <f>(Executive_Summary!$I56/12)*(1+Expense_Increase)^(EC$3-1)</f>
        <v>0</v>
      </c>
      <c r="ED59" s="124">
        <f>(Executive_Summary!$I56/12)*(1+Expense_Increase)^(ED$3-1)</f>
        <v>0</v>
      </c>
      <c r="EE59" s="124">
        <f>(Executive_Summary!$I56/12)*(1+Expense_Increase)^(EE$3-1)</f>
        <v>0</v>
      </c>
      <c r="EF59" s="124">
        <f>(Executive_Summary!$I56/12)*(1+Expense_Increase)^(EF$3-1)</f>
        <v>0</v>
      </c>
      <c r="EG59" s="124">
        <f>(Executive_Summary!$I56/12)*(1+Expense_Increase)^(EG$3-1)</f>
        <v>0</v>
      </c>
      <c r="EH59" s="124">
        <f>(Executive_Summary!$I56/12)*(1+Expense_Increase)^(EH$3-1)</f>
        <v>0</v>
      </c>
      <c r="EI59" s="124">
        <f>(Executive_Summary!$I56/12)*(1+Expense_Increase)^(EI$3-1)</f>
        <v>0</v>
      </c>
      <c r="EJ59" s="124">
        <f>(Executive_Summary!$I56/12)*(1+Expense_Increase)^(EJ$3-1)</f>
        <v>0</v>
      </c>
      <c r="EK59" s="124">
        <f>(Executive_Summary!$I56/12)*(1+Expense_Increase)^(EK$3-1)</f>
        <v>0</v>
      </c>
      <c r="EL59" s="124">
        <f>(Executive_Summary!$I56/12)*(1+Expense_Increase)^(EL$3-1)</f>
        <v>0</v>
      </c>
      <c r="EM59" s="124">
        <f>(Executive_Summary!$I56/12)*(1+Expense_Increase)^(EM$3-1)</f>
        <v>0</v>
      </c>
      <c r="EN59" s="124">
        <f>(Executive_Summary!$I56/12)*(1+Expense_Increase)^(EN$3-1)</f>
        <v>0</v>
      </c>
      <c r="EO59" s="124">
        <f>(Executive_Summary!$I56/12)*(1+Expense_Increase)^(EO$3-1)</f>
        <v>0</v>
      </c>
      <c r="EP59" s="124">
        <f>(Executive_Summary!$I56/12)*(1+Expense_Increase)^(EP$3-1)</f>
        <v>0</v>
      </c>
      <c r="EQ59" s="27"/>
    </row>
    <row r="60" spans="2:147" ht="15.75" customHeight="1" x14ac:dyDescent="0.2">
      <c r="B60" s="161" t="str">
        <f>Executive_Summary!F57</f>
        <v xml:space="preserve">Office Supplies </v>
      </c>
      <c r="Z60" s="3"/>
      <c r="AA60" s="124">
        <f>(Executive_Summary!$I57/12)*(1+Expense_Increase)^(AA$3-1)</f>
        <v>0</v>
      </c>
      <c r="AB60" s="124">
        <f>(Executive_Summary!$I57/12)*(1+Expense_Increase)^(AB$3-1)</f>
        <v>0</v>
      </c>
      <c r="AC60" s="124">
        <f>(Executive_Summary!$I57/12)*(1+Expense_Increase)^(AC$3-1)</f>
        <v>0</v>
      </c>
      <c r="AD60" s="124">
        <f>(Executive_Summary!$I57/12)*(1+Expense_Increase)^(AD$3-1)</f>
        <v>0</v>
      </c>
      <c r="AE60" s="124">
        <f>(Executive_Summary!$I57/12)*(1+Expense_Increase)^(AE$3-1)</f>
        <v>0</v>
      </c>
      <c r="AF60" s="124">
        <f>(Executive_Summary!$I57/12)*(1+Expense_Increase)^(AF$3-1)</f>
        <v>0</v>
      </c>
      <c r="AG60" s="124">
        <f>(Executive_Summary!$I57/12)*(1+Expense_Increase)^(AG$3-1)</f>
        <v>0</v>
      </c>
      <c r="AH60" s="124">
        <f>(Executive_Summary!$I57/12)*(1+Expense_Increase)^(AH$3-1)</f>
        <v>0</v>
      </c>
      <c r="AI60" s="124">
        <f>(Executive_Summary!$I57/12)*(1+Expense_Increase)^(AI$3-1)</f>
        <v>0</v>
      </c>
      <c r="AJ60" s="124">
        <f>(Executive_Summary!$I57/12)*(1+Expense_Increase)^(AJ$3-1)</f>
        <v>0</v>
      </c>
      <c r="AK60" s="124">
        <f>(Executive_Summary!$I57/12)*(1+Expense_Increase)^(AK$3-1)</f>
        <v>0</v>
      </c>
      <c r="AL60" s="124">
        <f>(Executive_Summary!$I57/12)*(1+Expense_Increase)^(AL$3-1)</f>
        <v>0</v>
      </c>
      <c r="AM60" s="124">
        <f>(Executive_Summary!$I57/12)*(1+Expense_Increase)^(AM$3-1)</f>
        <v>0</v>
      </c>
      <c r="AN60" s="124">
        <f>(Executive_Summary!$I57/12)*(1+Expense_Increase)^(AN$3-1)</f>
        <v>0</v>
      </c>
      <c r="AO60" s="124">
        <f>(Executive_Summary!$I57/12)*(1+Expense_Increase)^(AO$3-1)</f>
        <v>0</v>
      </c>
      <c r="AP60" s="124">
        <f>(Executive_Summary!$I57/12)*(1+Expense_Increase)^(AP$3-1)</f>
        <v>0</v>
      </c>
      <c r="AQ60" s="124">
        <f>(Executive_Summary!$I57/12)*(1+Expense_Increase)^(AQ$3-1)</f>
        <v>0</v>
      </c>
      <c r="AR60" s="124">
        <f>(Executive_Summary!$I57/12)*(1+Expense_Increase)^(AR$3-1)</f>
        <v>0</v>
      </c>
      <c r="AS60" s="124">
        <f>(Executive_Summary!$I57/12)*(1+Expense_Increase)^(AS$3-1)</f>
        <v>0</v>
      </c>
      <c r="AT60" s="124">
        <f>(Executive_Summary!$I57/12)*(1+Expense_Increase)^(AT$3-1)</f>
        <v>0</v>
      </c>
      <c r="AU60" s="124">
        <f>(Executive_Summary!$I57/12)*(1+Expense_Increase)^(AU$3-1)</f>
        <v>0</v>
      </c>
      <c r="AV60" s="124">
        <f>(Executive_Summary!$I57/12)*(1+Expense_Increase)^(AV$3-1)</f>
        <v>0</v>
      </c>
      <c r="AW60" s="124">
        <f>(Executive_Summary!$I57/12)*(1+Expense_Increase)^(AW$3-1)</f>
        <v>0</v>
      </c>
      <c r="AX60" s="124">
        <f>(Executive_Summary!$I57/12)*(1+Expense_Increase)^(AX$3-1)</f>
        <v>0</v>
      </c>
      <c r="AY60" s="124">
        <f>(Executive_Summary!$I57/12)*(1+Expense_Increase)^(AY$3-1)</f>
        <v>0</v>
      </c>
      <c r="AZ60" s="124">
        <f>(Executive_Summary!$I57/12)*(1+Expense_Increase)^(AZ$3-1)</f>
        <v>0</v>
      </c>
      <c r="BA60" s="124">
        <f>(Executive_Summary!$I57/12)*(1+Expense_Increase)^(BA$3-1)</f>
        <v>0</v>
      </c>
      <c r="BB60" s="124">
        <f>(Executive_Summary!$I57/12)*(1+Expense_Increase)^(BB$3-1)</f>
        <v>0</v>
      </c>
      <c r="BC60" s="124">
        <f>(Executive_Summary!$I57/12)*(1+Expense_Increase)^(BC$3-1)</f>
        <v>0</v>
      </c>
      <c r="BD60" s="124">
        <f>(Executive_Summary!$I57/12)*(1+Expense_Increase)^(BD$3-1)</f>
        <v>0</v>
      </c>
      <c r="BE60" s="124">
        <f>(Executive_Summary!$I57/12)*(1+Expense_Increase)^(BE$3-1)</f>
        <v>0</v>
      </c>
      <c r="BF60" s="124">
        <f>(Executive_Summary!$I57/12)*(1+Expense_Increase)^(BF$3-1)</f>
        <v>0</v>
      </c>
      <c r="BG60" s="124">
        <f>(Executive_Summary!$I57/12)*(1+Expense_Increase)^(BG$3-1)</f>
        <v>0</v>
      </c>
      <c r="BH60" s="124">
        <f>(Executive_Summary!$I57/12)*(1+Expense_Increase)^(BH$3-1)</f>
        <v>0</v>
      </c>
      <c r="BI60" s="124">
        <f>(Executive_Summary!$I57/12)*(1+Expense_Increase)^(BI$3-1)</f>
        <v>0</v>
      </c>
      <c r="BJ60" s="124">
        <f>(Executive_Summary!$I57/12)*(1+Expense_Increase)^(BJ$3-1)</f>
        <v>0</v>
      </c>
      <c r="BK60" s="124">
        <f>(Executive_Summary!$I57/12)*(1+Expense_Increase)^(BK$3-1)</f>
        <v>0</v>
      </c>
      <c r="BL60" s="124">
        <f>(Executive_Summary!$I57/12)*(1+Expense_Increase)^(BL$3-1)</f>
        <v>0</v>
      </c>
      <c r="BM60" s="124">
        <f>(Executive_Summary!$I57/12)*(1+Expense_Increase)^(BM$3-1)</f>
        <v>0</v>
      </c>
      <c r="BN60" s="124">
        <f>(Executive_Summary!$I57/12)*(1+Expense_Increase)^(BN$3-1)</f>
        <v>0</v>
      </c>
      <c r="BO60" s="124">
        <f>(Executive_Summary!$I57/12)*(1+Expense_Increase)^(BO$3-1)</f>
        <v>0</v>
      </c>
      <c r="BP60" s="124">
        <f>(Executive_Summary!$I57/12)*(1+Expense_Increase)^(BP$3-1)</f>
        <v>0</v>
      </c>
      <c r="BQ60" s="124">
        <f>(Executive_Summary!$I57/12)*(1+Expense_Increase)^(BQ$3-1)</f>
        <v>0</v>
      </c>
      <c r="BR60" s="124">
        <f>(Executive_Summary!$I57/12)*(1+Expense_Increase)^(BR$3-1)</f>
        <v>0</v>
      </c>
      <c r="BS60" s="124">
        <f>(Executive_Summary!$I57/12)*(1+Expense_Increase)^(BS$3-1)</f>
        <v>0</v>
      </c>
      <c r="BT60" s="124">
        <f>(Executive_Summary!$I57/12)*(1+Expense_Increase)^(BT$3-1)</f>
        <v>0</v>
      </c>
      <c r="BU60" s="124">
        <f>(Executive_Summary!$I57/12)*(1+Expense_Increase)^(BU$3-1)</f>
        <v>0</v>
      </c>
      <c r="BV60" s="124">
        <f>(Executive_Summary!$I57/12)*(1+Expense_Increase)^(BV$3-1)</f>
        <v>0</v>
      </c>
      <c r="BW60" s="124">
        <f>(Executive_Summary!$I57/12)*(1+Expense_Increase)^(BW$3-1)</f>
        <v>0</v>
      </c>
      <c r="BX60" s="124">
        <f>(Executive_Summary!$I57/12)*(1+Expense_Increase)^(BX$3-1)</f>
        <v>0</v>
      </c>
      <c r="BY60" s="124">
        <f>(Executive_Summary!$I57/12)*(1+Expense_Increase)^(BY$3-1)</f>
        <v>0</v>
      </c>
      <c r="BZ60" s="124">
        <f>(Executive_Summary!$I57/12)*(1+Expense_Increase)^(BZ$3-1)</f>
        <v>0</v>
      </c>
      <c r="CA60" s="124">
        <f>(Executive_Summary!$I57/12)*(1+Expense_Increase)^(CA$3-1)</f>
        <v>0</v>
      </c>
      <c r="CB60" s="124">
        <f>(Executive_Summary!$I57/12)*(1+Expense_Increase)^(CB$3-1)</f>
        <v>0</v>
      </c>
      <c r="CC60" s="124">
        <f>(Executive_Summary!$I57/12)*(1+Expense_Increase)^(CC$3-1)</f>
        <v>0</v>
      </c>
      <c r="CD60" s="124">
        <f>(Executive_Summary!$I57/12)*(1+Expense_Increase)^(CD$3-1)</f>
        <v>0</v>
      </c>
      <c r="CE60" s="124">
        <f>(Executive_Summary!$I57/12)*(1+Expense_Increase)^(CE$3-1)</f>
        <v>0</v>
      </c>
      <c r="CF60" s="124">
        <f>(Executive_Summary!$I57/12)*(1+Expense_Increase)^(CF$3-1)</f>
        <v>0</v>
      </c>
      <c r="CG60" s="124">
        <f>(Executive_Summary!$I57/12)*(1+Expense_Increase)^(CG$3-1)</f>
        <v>0</v>
      </c>
      <c r="CH60" s="124">
        <f>(Executive_Summary!$I57/12)*(1+Expense_Increase)^(CH$3-1)</f>
        <v>0</v>
      </c>
      <c r="CI60" s="124">
        <f>(Executive_Summary!$I57/12)*(1+Expense_Increase)^(CI$3-1)</f>
        <v>0</v>
      </c>
      <c r="CJ60" s="124">
        <f>(Executive_Summary!$I57/12)*(1+Expense_Increase)^(CJ$3-1)</f>
        <v>0</v>
      </c>
      <c r="CK60" s="124">
        <f>(Executive_Summary!$I57/12)*(1+Expense_Increase)^(CK$3-1)</f>
        <v>0</v>
      </c>
      <c r="CL60" s="124">
        <f>(Executive_Summary!$I57/12)*(1+Expense_Increase)^(CL$3-1)</f>
        <v>0</v>
      </c>
      <c r="CM60" s="124">
        <f>(Executive_Summary!$I57/12)*(1+Expense_Increase)^(CM$3-1)</f>
        <v>0</v>
      </c>
      <c r="CN60" s="124">
        <f>(Executive_Summary!$I57/12)*(1+Expense_Increase)^(CN$3-1)</f>
        <v>0</v>
      </c>
      <c r="CO60" s="124">
        <f>(Executive_Summary!$I57/12)*(1+Expense_Increase)^(CO$3-1)</f>
        <v>0</v>
      </c>
      <c r="CP60" s="124">
        <f>(Executive_Summary!$I57/12)*(1+Expense_Increase)^(CP$3-1)</f>
        <v>0</v>
      </c>
      <c r="CQ60" s="124">
        <f>(Executive_Summary!$I57/12)*(1+Expense_Increase)^(CQ$3-1)</f>
        <v>0</v>
      </c>
      <c r="CR60" s="124">
        <f>(Executive_Summary!$I57/12)*(1+Expense_Increase)^(CR$3-1)</f>
        <v>0</v>
      </c>
      <c r="CS60" s="124">
        <f>(Executive_Summary!$I57/12)*(1+Expense_Increase)^(CS$3-1)</f>
        <v>0</v>
      </c>
      <c r="CT60" s="124">
        <f>(Executive_Summary!$I57/12)*(1+Expense_Increase)^(CT$3-1)</f>
        <v>0</v>
      </c>
      <c r="CU60" s="124">
        <f>(Executive_Summary!$I57/12)*(1+Expense_Increase)^(CU$3-1)</f>
        <v>0</v>
      </c>
      <c r="CV60" s="124">
        <f>(Executive_Summary!$I57/12)*(1+Expense_Increase)^(CV$3-1)</f>
        <v>0</v>
      </c>
      <c r="CW60" s="124">
        <f>(Executive_Summary!$I57/12)*(1+Expense_Increase)^(CW$3-1)</f>
        <v>0</v>
      </c>
      <c r="CX60" s="124">
        <f>(Executive_Summary!$I57/12)*(1+Expense_Increase)^(CX$3-1)</f>
        <v>0</v>
      </c>
      <c r="CY60" s="124">
        <f>(Executive_Summary!$I57/12)*(1+Expense_Increase)^(CY$3-1)</f>
        <v>0</v>
      </c>
      <c r="CZ60" s="124">
        <f>(Executive_Summary!$I57/12)*(1+Expense_Increase)^(CZ$3-1)</f>
        <v>0</v>
      </c>
      <c r="DA60" s="124">
        <f>(Executive_Summary!$I57/12)*(1+Expense_Increase)^(DA$3-1)</f>
        <v>0</v>
      </c>
      <c r="DB60" s="124">
        <f>(Executive_Summary!$I57/12)*(1+Expense_Increase)^(DB$3-1)</f>
        <v>0</v>
      </c>
      <c r="DC60" s="124">
        <f>(Executive_Summary!$I57/12)*(1+Expense_Increase)^(DC$3-1)</f>
        <v>0</v>
      </c>
      <c r="DD60" s="124">
        <f>(Executive_Summary!$I57/12)*(1+Expense_Increase)^(DD$3-1)</f>
        <v>0</v>
      </c>
      <c r="DE60" s="124">
        <f>(Executive_Summary!$I57/12)*(1+Expense_Increase)^(DE$3-1)</f>
        <v>0</v>
      </c>
      <c r="DF60" s="124">
        <f>(Executive_Summary!$I57/12)*(1+Expense_Increase)^(DF$3-1)</f>
        <v>0</v>
      </c>
      <c r="DG60" s="124">
        <f>(Executive_Summary!$I57/12)*(1+Expense_Increase)^(DG$3-1)</f>
        <v>0</v>
      </c>
      <c r="DH60" s="124">
        <f>(Executive_Summary!$I57/12)*(1+Expense_Increase)^(DH$3-1)</f>
        <v>0</v>
      </c>
      <c r="DI60" s="124">
        <f>(Executive_Summary!$I57/12)*(1+Expense_Increase)^(DI$3-1)</f>
        <v>0</v>
      </c>
      <c r="DJ60" s="124">
        <f>(Executive_Summary!$I57/12)*(1+Expense_Increase)^(DJ$3-1)</f>
        <v>0</v>
      </c>
      <c r="DK60" s="124">
        <f>(Executive_Summary!$I57/12)*(1+Expense_Increase)^(DK$3-1)</f>
        <v>0</v>
      </c>
      <c r="DL60" s="124">
        <f>(Executive_Summary!$I57/12)*(1+Expense_Increase)^(DL$3-1)</f>
        <v>0</v>
      </c>
      <c r="DM60" s="124">
        <f>(Executive_Summary!$I57/12)*(1+Expense_Increase)^(DM$3-1)</f>
        <v>0</v>
      </c>
      <c r="DN60" s="124">
        <f>(Executive_Summary!$I57/12)*(1+Expense_Increase)^(DN$3-1)</f>
        <v>0</v>
      </c>
      <c r="DO60" s="124">
        <f>(Executive_Summary!$I57/12)*(1+Expense_Increase)^(DO$3-1)</f>
        <v>0</v>
      </c>
      <c r="DP60" s="124">
        <f>(Executive_Summary!$I57/12)*(1+Expense_Increase)^(DP$3-1)</f>
        <v>0</v>
      </c>
      <c r="DQ60" s="124">
        <f>(Executive_Summary!$I57/12)*(1+Expense_Increase)^(DQ$3-1)</f>
        <v>0</v>
      </c>
      <c r="DR60" s="124">
        <f>(Executive_Summary!$I57/12)*(1+Expense_Increase)^(DR$3-1)</f>
        <v>0</v>
      </c>
      <c r="DS60" s="124">
        <f>(Executive_Summary!$I57/12)*(1+Expense_Increase)^(DS$3-1)</f>
        <v>0</v>
      </c>
      <c r="DT60" s="124">
        <f>(Executive_Summary!$I57/12)*(1+Expense_Increase)^(DT$3-1)</f>
        <v>0</v>
      </c>
      <c r="DU60" s="124">
        <f>(Executive_Summary!$I57/12)*(1+Expense_Increase)^(DU$3-1)</f>
        <v>0</v>
      </c>
      <c r="DV60" s="124">
        <f>(Executive_Summary!$I57/12)*(1+Expense_Increase)^(DV$3-1)</f>
        <v>0</v>
      </c>
      <c r="DW60" s="124">
        <f>(Executive_Summary!$I57/12)*(1+Expense_Increase)^(DW$3-1)</f>
        <v>0</v>
      </c>
      <c r="DX60" s="124">
        <f>(Executive_Summary!$I57/12)*(1+Expense_Increase)^(DX$3-1)</f>
        <v>0</v>
      </c>
      <c r="DY60" s="124">
        <f>(Executive_Summary!$I57/12)*(1+Expense_Increase)^(DY$3-1)</f>
        <v>0</v>
      </c>
      <c r="DZ60" s="124">
        <f>(Executive_Summary!$I57/12)*(1+Expense_Increase)^(DZ$3-1)</f>
        <v>0</v>
      </c>
      <c r="EA60" s="124">
        <f>(Executive_Summary!$I57/12)*(1+Expense_Increase)^(EA$3-1)</f>
        <v>0</v>
      </c>
      <c r="EB60" s="124">
        <f>(Executive_Summary!$I57/12)*(1+Expense_Increase)^(EB$3-1)</f>
        <v>0</v>
      </c>
      <c r="EC60" s="124">
        <f>(Executive_Summary!$I57/12)*(1+Expense_Increase)^(EC$3-1)</f>
        <v>0</v>
      </c>
      <c r="ED60" s="124">
        <f>(Executive_Summary!$I57/12)*(1+Expense_Increase)^(ED$3-1)</f>
        <v>0</v>
      </c>
      <c r="EE60" s="124">
        <f>(Executive_Summary!$I57/12)*(1+Expense_Increase)^(EE$3-1)</f>
        <v>0</v>
      </c>
      <c r="EF60" s="124">
        <f>(Executive_Summary!$I57/12)*(1+Expense_Increase)^(EF$3-1)</f>
        <v>0</v>
      </c>
      <c r="EG60" s="124">
        <f>(Executive_Summary!$I57/12)*(1+Expense_Increase)^(EG$3-1)</f>
        <v>0</v>
      </c>
      <c r="EH60" s="124">
        <f>(Executive_Summary!$I57/12)*(1+Expense_Increase)^(EH$3-1)</f>
        <v>0</v>
      </c>
      <c r="EI60" s="124">
        <f>(Executive_Summary!$I57/12)*(1+Expense_Increase)^(EI$3-1)</f>
        <v>0</v>
      </c>
      <c r="EJ60" s="124">
        <f>(Executive_Summary!$I57/12)*(1+Expense_Increase)^(EJ$3-1)</f>
        <v>0</v>
      </c>
      <c r="EK60" s="124">
        <f>(Executive_Summary!$I57/12)*(1+Expense_Increase)^(EK$3-1)</f>
        <v>0</v>
      </c>
      <c r="EL60" s="124">
        <f>(Executive_Summary!$I57/12)*(1+Expense_Increase)^(EL$3-1)</f>
        <v>0</v>
      </c>
      <c r="EM60" s="124">
        <f>(Executive_Summary!$I57/12)*(1+Expense_Increase)^(EM$3-1)</f>
        <v>0</v>
      </c>
      <c r="EN60" s="124">
        <f>(Executive_Summary!$I57/12)*(1+Expense_Increase)^(EN$3-1)</f>
        <v>0</v>
      </c>
      <c r="EO60" s="124">
        <f>(Executive_Summary!$I57/12)*(1+Expense_Increase)^(EO$3-1)</f>
        <v>0</v>
      </c>
      <c r="EP60" s="124">
        <f>(Executive_Summary!$I57/12)*(1+Expense_Increase)^(EP$3-1)</f>
        <v>0</v>
      </c>
      <c r="EQ60" s="27"/>
    </row>
    <row r="61" spans="2:147" ht="15.75" customHeight="1" x14ac:dyDescent="0.2">
      <c r="B61" s="161" t="str">
        <f>Executive_Summary!F58</f>
        <v xml:space="preserve">Application Fees </v>
      </c>
      <c r="Z61" s="3"/>
      <c r="AA61" s="124">
        <f>(Executive_Summary!$I58/12)*(1+Expense_Increase)^(AA$3-1)</f>
        <v>0</v>
      </c>
      <c r="AB61" s="124">
        <f>(Executive_Summary!$I58/12)*(1+Expense_Increase)^(AB$3-1)</f>
        <v>0</v>
      </c>
      <c r="AC61" s="124">
        <f>(Executive_Summary!$I58/12)*(1+Expense_Increase)^(AC$3-1)</f>
        <v>0</v>
      </c>
      <c r="AD61" s="124">
        <f>(Executive_Summary!$I58/12)*(1+Expense_Increase)^(AD$3-1)</f>
        <v>0</v>
      </c>
      <c r="AE61" s="124">
        <f>(Executive_Summary!$I58/12)*(1+Expense_Increase)^(AE$3-1)</f>
        <v>0</v>
      </c>
      <c r="AF61" s="124">
        <f>(Executive_Summary!$I58/12)*(1+Expense_Increase)^(AF$3-1)</f>
        <v>0</v>
      </c>
      <c r="AG61" s="124">
        <f>(Executive_Summary!$I58/12)*(1+Expense_Increase)^(AG$3-1)</f>
        <v>0</v>
      </c>
      <c r="AH61" s="124">
        <f>(Executive_Summary!$I58/12)*(1+Expense_Increase)^(AH$3-1)</f>
        <v>0</v>
      </c>
      <c r="AI61" s="124">
        <f>(Executive_Summary!$I58/12)*(1+Expense_Increase)^(AI$3-1)</f>
        <v>0</v>
      </c>
      <c r="AJ61" s="124">
        <f>(Executive_Summary!$I58/12)*(1+Expense_Increase)^(AJ$3-1)</f>
        <v>0</v>
      </c>
      <c r="AK61" s="124">
        <f>(Executive_Summary!$I58/12)*(1+Expense_Increase)^(AK$3-1)</f>
        <v>0</v>
      </c>
      <c r="AL61" s="124">
        <f>(Executive_Summary!$I58/12)*(1+Expense_Increase)^(AL$3-1)</f>
        <v>0</v>
      </c>
      <c r="AM61" s="124">
        <f>(Executive_Summary!$I58/12)*(1+Expense_Increase)^(AM$3-1)</f>
        <v>0</v>
      </c>
      <c r="AN61" s="124">
        <f>(Executive_Summary!$I58/12)*(1+Expense_Increase)^(AN$3-1)</f>
        <v>0</v>
      </c>
      <c r="AO61" s="124">
        <f>(Executive_Summary!$I58/12)*(1+Expense_Increase)^(AO$3-1)</f>
        <v>0</v>
      </c>
      <c r="AP61" s="124">
        <f>(Executive_Summary!$I58/12)*(1+Expense_Increase)^(AP$3-1)</f>
        <v>0</v>
      </c>
      <c r="AQ61" s="124">
        <f>(Executive_Summary!$I58/12)*(1+Expense_Increase)^(AQ$3-1)</f>
        <v>0</v>
      </c>
      <c r="AR61" s="124">
        <f>(Executive_Summary!$I58/12)*(1+Expense_Increase)^(AR$3-1)</f>
        <v>0</v>
      </c>
      <c r="AS61" s="124">
        <f>(Executive_Summary!$I58/12)*(1+Expense_Increase)^(AS$3-1)</f>
        <v>0</v>
      </c>
      <c r="AT61" s="124">
        <f>(Executive_Summary!$I58/12)*(1+Expense_Increase)^(AT$3-1)</f>
        <v>0</v>
      </c>
      <c r="AU61" s="124">
        <f>(Executive_Summary!$I58/12)*(1+Expense_Increase)^(AU$3-1)</f>
        <v>0</v>
      </c>
      <c r="AV61" s="124">
        <f>(Executive_Summary!$I58/12)*(1+Expense_Increase)^(AV$3-1)</f>
        <v>0</v>
      </c>
      <c r="AW61" s="124">
        <f>(Executive_Summary!$I58/12)*(1+Expense_Increase)^(AW$3-1)</f>
        <v>0</v>
      </c>
      <c r="AX61" s="124">
        <f>(Executive_Summary!$I58/12)*(1+Expense_Increase)^(AX$3-1)</f>
        <v>0</v>
      </c>
      <c r="AY61" s="124">
        <f>(Executive_Summary!$I58/12)*(1+Expense_Increase)^(AY$3-1)</f>
        <v>0</v>
      </c>
      <c r="AZ61" s="124">
        <f>(Executive_Summary!$I58/12)*(1+Expense_Increase)^(AZ$3-1)</f>
        <v>0</v>
      </c>
      <c r="BA61" s="124">
        <f>(Executive_Summary!$I58/12)*(1+Expense_Increase)^(BA$3-1)</f>
        <v>0</v>
      </c>
      <c r="BB61" s="124">
        <f>(Executive_Summary!$I58/12)*(1+Expense_Increase)^(BB$3-1)</f>
        <v>0</v>
      </c>
      <c r="BC61" s="124">
        <f>(Executive_Summary!$I58/12)*(1+Expense_Increase)^(BC$3-1)</f>
        <v>0</v>
      </c>
      <c r="BD61" s="124">
        <f>(Executive_Summary!$I58/12)*(1+Expense_Increase)^(BD$3-1)</f>
        <v>0</v>
      </c>
      <c r="BE61" s="124">
        <f>(Executive_Summary!$I58/12)*(1+Expense_Increase)^(BE$3-1)</f>
        <v>0</v>
      </c>
      <c r="BF61" s="124">
        <f>(Executive_Summary!$I58/12)*(1+Expense_Increase)^(BF$3-1)</f>
        <v>0</v>
      </c>
      <c r="BG61" s="124">
        <f>(Executive_Summary!$I58/12)*(1+Expense_Increase)^(BG$3-1)</f>
        <v>0</v>
      </c>
      <c r="BH61" s="124">
        <f>(Executive_Summary!$I58/12)*(1+Expense_Increase)^(BH$3-1)</f>
        <v>0</v>
      </c>
      <c r="BI61" s="124">
        <f>(Executive_Summary!$I58/12)*(1+Expense_Increase)^(BI$3-1)</f>
        <v>0</v>
      </c>
      <c r="BJ61" s="124">
        <f>(Executive_Summary!$I58/12)*(1+Expense_Increase)^(BJ$3-1)</f>
        <v>0</v>
      </c>
      <c r="BK61" s="124">
        <f>(Executive_Summary!$I58/12)*(1+Expense_Increase)^(BK$3-1)</f>
        <v>0</v>
      </c>
      <c r="BL61" s="124">
        <f>(Executive_Summary!$I58/12)*(1+Expense_Increase)^(BL$3-1)</f>
        <v>0</v>
      </c>
      <c r="BM61" s="124">
        <f>(Executive_Summary!$I58/12)*(1+Expense_Increase)^(BM$3-1)</f>
        <v>0</v>
      </c>
      <c r="BN61" s="124">
        <f>(Executive_Summary!$I58/12)*(1+Expense_Increase)^(BN$3-1)</f>
        <v>0</v>
      </c>
      <c r="BO61" s="124">
        <f>(Executive_Summary!$I58/12)*(1+Expense_Increase)^(BO$3-1)</f>
        <v>0</v>
      </c>
      <c r="BP61" s="124">
        <f>(Executive_Summary!$I58/12)*(1+Expense_Increase)^(BP$3-1)</f>
        <v>0</v>
      </c>
      <c r="BQ61" s="124">
        <f>(Executive_Summary!$I58/12)*(1+Expense_Increase)^(BQ$3-1)</f>
        <v>0</v>
      </c>
      <c r="BR61" s="124">
        <f>(Executive_Summary!$I58/12)*(1+Expense_Increase)^(BR$3-1)</f>
        <v>0</v>
      </c>
      <c r="BS61" s="124">
        <f>(Executive_Summary!$I58/12)*(1+Expense_Increase)^(BS$3-1)</f>
        <v>0</v>
      </c>
      <c r="BT61" s="124">
        <f>(Executive_Summary!$I58/12)*(1+Expense_Increase)^(BT$3-1)</f>
        <v>0</v>
      </c>
      <c r="BU61" s="124">
        <f>(Executive_Summary!$I58/12)*(1+Expense_Increase)^(BU$3-1)</f>
        <v>0</v>
      </c>
      <c r="BV61" s="124">
        <f>(Executive_Summary!$I58/12)*(1+Expense_Increase)^(BV$3-1)</f>
        <v>0</v>
      </c>
      <c r="BW61" s="124">
        <f>(Executive_Summary!$I58/12)*(1+Expense_Increase)^(BW$3-1)</f>
        <v>0</v>
      </c>
      <c r="BX61" s="124">
        <f>(Executive_Summary!$I58/12)*(1+Expense_Increase)^(BX$3-1)</f>
        <v>0</v>
      </c>
      <c r="BY61" s="124">
        <f>(Executive_Summary!$I58/12)*(1+Expense_Increase)^(BY$3-1)</f>
        <v>0</v>
      </c>
      <c r="BZ61" s="124">
        <f>(Executive_Summary!$I58/12)*(1+Expense_Increase)^(BZ$3-1)</f>
        <v>0</v>
      </c>
      <c r="CA61" s="124">
        <f>(Executive_Summary!$I58/12)*(1+Expense_Increase)^(CA$3-1)</f>
        <v>0</v>
      </c>
      <c r="CB61" s="124">
        <f>(Executive_Summary!$I58/12)*(1+Expense_Increase)^(CB$3-1)</f>
        <v>0</v>
      </c>
      <c r="CC61" s="124">
        <f>(Executive_Summary!$I58/12)*(1+Expense_Increase)^(CC$3-1)</f>
        <v>0</v>
      </c>
      <c r="CD61" s="124">
        <f>(Executive_Summary!$I58/12)*(1+Expense_Increase)^(CD$3-1)</f>
        <v>0</v>
      </c>
      <c r="CE61" s="124">
        <f>(Executive_Summary!$I58/12)*(1+Expense_Increase)^(CE$3-1)</f>
        <v>0</v>
      </c>
      <c r="CF61" s="124">
        <f>(Executive_Summary!$I58/12)*(1+Expense_Increase)^(CF$3-1)</f>
        <v>0</v>
      </c>
      <c r="CG61" s="124">
        <f>(Executive_Summary!$I58/12)*(1+Expense_Increase)^(CG$3-1)</f>
        <v>0</v>
      </c>
      <c r="CH61" s="124">
        <f>(Executive_Summary!$I58/12)*(1+Expense_Increase)^(CH$3-1)</f>
        <v>0</v>
      </c>
      <c r="CI61" s="124">
        <f>(Executive_Summary!$I58/12)*(1+Expense_Increase)^(CI$3-1)</f>
        <v>0</v>
      </c>
      <c r="CJ61" s="124">
        <f>(Executive_Summary!$I58/12)*(1+Expense_Increase)^(CJ$3-1)</f>
        <v>0</v>
      </c>
      <c r="CK61" s="124">
        <f>(Executive_Summary!$I58/12)*(1+Expense_Increase)^(CK$3-1)</f>
        <v>0</v>
      </c>
      <c r="CL61" s="124">
        <f>(Executive_Summary!$I58/12)*(1+Expense_Increase)^(CL$3-1)</f>
        <v>0</v>
      </c>
      <c r="CM61" s="124">
        <f>(Executive_Summary!$I58/12)*(1+Expense_Increase)^(CM$3-1)</f>
        <v>0</v>
      </c>
      <c r="CN61" s="124">
        <f>(Executive_Summary!$I58/12)*(1+Expense_Increase)^(CN$3-1)</f>
        <v>0</v>
      </c>
      <c r="CO61" s="124">
        <f>(Executive_Summary!$I58/12)*(1+Expense_Increase)^(CO$3-1)</f>
        <v>0</v>
      </c>
      <c r="CP61" s="124">
        <f>(Executive_Summary!$I58/12)*(1+Expense_Increase)^(CP$3-1)</f>
        <v>0</v>
      </c>
      <c r="CQ61" s="124">
        <f>(Executive_Summary!$I58/12)*(1+Expense_Increase)^(CQ$3-1)</f>
        <v>0</v>
      </c>
      <c r="CR61" s="124">
        <f>(Executive_Summary!$I58/12)*(1+Expense_Increase)^(CR$3-1)</f>
        <v>0</v>
      </c>
      <c r="CS61" s="124">
        <f>(Executive_Summary!$I58/12)*(1+Expense_Increase)^(CS$3-1)</f>
        <v>0</v>
      </c>
      <c r="CT61" s="124">
        <f>(Executive_Summary!$I58/12)*(1+Expense_Increase)^(CT$3-1)</f>
        <v>0</v>
      </c>
      <c r="CU61" s="124">
        <f>(Executive_Summary!$I58/12)*(1+Expense_Increase)^(CU$3-1)</f>
        <v>0</v>
      </c>
      <c r="CV61" s="124">
        <f>(Executive_Summary!$I58/12)*(1+Expense_Increase)^(CV$3-1)</f>
        <v>0</v>
      </c>
      <c r="CW61" s="124">
        <f>(Executive_Summary!$I58/12)*(1+Expense_Increase)^(CW$3-1)</f>
        <v>0</v>
      </c>
      <c r="CX61" s="124">
        <f>(Executive_Summary!$I58/12)*(1+Expense_Increase)^(CX$3-1)</f>
        <v>0</v>
      </c>
      <c r="CY61" s="124">
        <f>(Executive_Summary!$I58/12)*(1+Expense_Increase)^(CY$3-1)</f>
        <v>0</v>
      </c>
      <c r="CZ61" s="124">
        <f>(Executive_Summary!$I58/12)*(1+Expense_Increase)^(CZ$3-1)</f>
        <v>0</v>
      </c>
      <c r="DA61" s="124">
        <f>(Executive_Summary!$I58/12)*(1+Expense_Increase)^(DA$3-1)</f>
        <v>0</v>
      </c>
      <c r="DB61" s="124">
        <f>(Executive_Summary!$I58/12)*(1+Expense_Increase)^(DB$3-1)</f>
        <v>0</v>
      </c>
      <c r="DC61" s="124">
        <f>(Executive_Summary!$I58/12)*(1+Expense_Increase)^(DC$3-1)</f>
        <v>0</v>
      </c>
      <c r="DD61" s="124">
        <f>(Executive_Summary!$I58/12)*(1+Expense_Increase)^(DD$3-1)</f>
        <v>0</v>
      </c>
      <c r="DE61" s="124">
        <f>(Executive_Summary!$I58/12)*(1+Expense_Increase)^(DE$3-1)</f>
        <v>0</v>
      </c>
      <c r="DF61" s="124">
        <f>(Executive_Summary!$I58/12)*(1+Expense_Increase)^(DF$3-1)</f>
        <v>0</v>
      </c>
      <c r="DG61" s="124">
        <f>(Executive_Summary!$I58/12)*(1+Expense_Increase)^(DG$3-1)</f>
        <v>0</v>
      </c>
      <c r="DH61" s="124">
        <f>(Executive_Summary!$I58/12)*(1+Expense_Increase)^(DH$3-1)</f>
        <v>0</v>
      </c>
      <c r="DI61" s="124">
        <f>(Executive_Summary!$I58/12)*(1+Expense_Increase)^(DI$3-1)</f>
        <v>0</v>
      </c>
      <c r="DJ61" s="124">
        <f>(Executive_Summary!$I58/12)*(1+Expense_Increase)^(DJ$3-1)</f>
        <v>0</v>
      </c>
      <c r="DK61" s="124">
        <f>(Executive_Summary!$I58/12)*(1+Expense_Increase)^(DK$3-1)</f>
        <v>0</v>
      </c>
      <c r="DL61" s="124">
        <f>(Executive_Summary!$I58/12)*(1+Expense_Increase)^(DL$3-1)</f>
        <v>0</v>
      </c>
      <c r="DM61" s="124">
        <f>(Executive_Summary!$I58/12)*(1+Expense_Increase)^(DM$3-1)</f>
        <v>0</v>
      </c>
      <c r="DN61" s="124">
        <f>(Executive_Summary!$I58/12)*(1+Expense_Increase)^(DN$3-1)</f>
        <v>0</v>
      </c>
      <c r="DO61" s="124">
        <f>(Executive_Summary!$I58/12)*(1+Expense_Increase)^(DO$3-1)</f>
        <v>0</v>
      </c>
      <c r="DP61" s="124">
        <f>(Executive_Summary!$I58/12)*(1+Expense_Increase)^(DP$3-1)</f>
        <v>0</v>
      </c>
      <c r="DQ61" s="124">
        <f>(Executive_Summary!$I58/12)*(1+Expense_Increase)^(DQ$3-1)</f>
        <v>0</v>
      </c>
      <c r="DR61" s="124">
        <f>(Executive_Summary!$I58/12)*(1+Expense_Increase)^(DR$3-1)</f>
        <v>0</v>
      </c>
      <c r="DS61" s="124">
        <f>(Executive_Summary!$I58/12)*(1+Expense_Increase)^(DS$3-1)</f>
        <v>0</v>
      </c>
      <c r="DT61" s="124">
        <f>(Executive_Summary!$I58/12)*(1+Expense_Increase)^(DT$3-1)</f>
        <v>0</v>
      </c>
      <c r="DU61" s="124">
        <f>(Executive_Summary!$I58/12)*(1+Expense_Increase)^(DU$3-1)</f>
        <v>0</v>
      </c>
      <c r="DV61" s="124">
        <f>(Executive_Summary!$I58/12)*(1+Expense_Increase)^(DV$3-1)</f>
        <v>0</v>
      </c>
      <c r="DW61" s="124">
        <f>(Executive_Summary!$I58/12)*(1+Expense_Increase)^(DW$3-1)</f>
        <v>0</v>
      </c>
      <c r="DX61" s="124">
        <f>(Executive_Summary!$I58/12)*(1+Expense_Increase)^(DX$3-1)</f>
        <v>0</v>
      </c>
      <c r="DY61" s="124">
        <f>(Executive_Summary!$I58/12)*(1+Expense_Increase)^(DY$3-1)</f>
        <v>0</v>
      </c>
      <c r="DZ61" s="124">
        <f>(Executive_Summary!$I58/12)*(1+Expense_Increase)^(DZ$3-1)</f>
        <v>0</v>
      </c>
      <c r="EA61" s="124">
        <f>(Executive_Summary!$I58/12)*(1+Expense_Increase)^(EA$3-1)</f>
        <v>0</v>
      </c>
      <c r="EB61" s="124">
        <f>(Executive_Summary!$I58/12)*(1+Expense_Increase)^(EB$3-1)</f>
        <v>0</v>
      </c>
      <c r="EC61" s="124">
        <f>(Executive_Summary!$I58/12)*(1+Expense_Increase)^(EC$3-1)</f>
        <v>0</v>
      </c>
      <c r="ED61" s="124">
        <f>(Executive_Summary!$I58/12)*(1+Expense_Increase)^(ED$3-1)</f>
        <v>0</v>
      </c>
      <c r="EE61" s="124">
        <f>(Executive_Summary!$I58/12)*(1+Expense_Increase)^(EE$3-1)</f>
        <v>0</v>
      </c>
      <c r="EF61" s="124">
        <f>(Executive_Summary!$I58/12)*(1+Expense_Increase)^(EF$3-1)</f>
        <v>0</v>
      </c>
      <c r="EG61" s="124">
        <f>(Executive_Summary!$I58/12)*(1+Expense_Increase)^(EG$3-1)</f>
        <v>0</v>
      </c>
      <c r="EH61" s="124">
        <f>(Executive_Summary!$I58/12)*(1+Expense_Increase)^(EH$3-1)</f>
        <v>0</v>
      </c>
      <c r="EI61" s="124">
        <f>(Executive_Summary!$I58/12)*(1+Expense_Increase)^(EI$3-1)</f>
        <v>0</v>
      </c>
      <c r="EJ61" s="124">
        <f>(Executive_Summary!$I58/12)*(1+Expense_Increase)^(EJ$3-1)</f>
        <v>0</v>
      </c>
      <c r="EK61" s="124">
        <f>(Executive_Summary!$I58/12)*(1+Expense_Increase)^(EK$3-1)</f>
        <v>0</v>
      </c>
      <c r="EL61" s="124">
        <f>(Executive_Summary!$I58/12)*(1+Expense_Increase)^(EL$3-1)</f>
        <v>0</v>
      </c>
      <c r="EM61" s="124">
        <f>(Executive_Summary!$I58/12)*(1+Expense_Increase)^(EM$3-1)</f>
        <v>0</v>
      </c>
      <c r="EN61" s="124">
        <f>(Executive_Summary!$I58/12)*(1+Expense_Increase)^(EN$3-1)</f>
        <v>0</v>
      </c>
      <c r="EO61" s="124">
        <f>(Executive_Summary!$I58/12)*(1+Expense_Increase)^(EO$3-1)</f>
        <v>0</v>
      </c>
      <c r="EP61" s="124">
        <f>(Executive_Summary!$I58/12)*(1+Expense_Increase)^(EP$3-1)</f>
        <v>0</v>
      </c>
      <c r="EQ61" s="27"/>
    </row>
    <row r="62" spans="2:147" ht="15.75" customHeight="1" x14ac:dyDescent="0.2">
      <c r="B62" s="161" t="str">
        <f>Executive_Summary!F59</f>
        <v xml:space="preserve">Bank Fees </v>
      </c>
      <c r="Z62" s="3"/>
      <c r="AA62" s="124">
        <f>(Executive_Summary!$I59/12)*(1+Expense_Increase)^(AA$3-1)</f>
        <v>0</v>
      </c>
      <c r="AB62" s="124">
        <f>(Executive_Summary!$I59/12)*(1+Expense_Increase)^(AB$3-1)</f>
        <v>0</v>
      </c>
      <c r="AC62" s="124">
        <f>(Executive_Summary!$I59/12)*(1+Expense_Increase)^(AC$3-1)</f>
        <v>0</v>
      </c>
      <c r="AD62" s="124">
        <f>(Executive_Summary!$I59/12)*(1+Expense_Increase)^(AD$3-1)</f>
        <v>0</v>
      </c>
      <c r="AE62" s="124">
        <f>(Executive_Summary!$I59/12)*(1+Expense_Increase)^(AE$3-1)</f>
        <v>0</v>
      </c>
      <c r="AF62" s="124">
        <f>(Executive_Summary!$I59/12)*(1+Expense_Increase)^(AF$3-1)</f>
        <v>0</v>
      </c>
      <c r="AG62" s="124">
        <f>(Executive_Summary!$I59/12)*(1+Expense_Increase)^(AG$3-1)</f>
        <v>0</v>
      </c>
      <c r="AH62" s="124">
        <f>(Executive_Summary!$I59/12)*(1+Expense_Increase)^(AH$3-1)</f>
        <v>0</v>
      </c>
      <c r="AI62" s="124">
        <f>(Executive_Summary!$I59/12)*(1+Expense_Increase)^(AI$3-1)</f>
        <v>0</v>
      </c>
      <c r="AJ62" s="124">
        <f>(Executive_Summary!$I59/12)*(1+Expense_Increase)^(AJ$3-1)</f>
        <v>0</v>
      </c>
      <c r="AK62" s="124">
        <f>(Executive_Summary!$I59/12)*(1+Expense_Increase)^(AK$3-1)</f>
        <v>0</v>
      </c>
      <c r="AL62" s="124">
        <f>(Executive_Summary!$I59/12)*(1+Expense_Increase)^(AL$3-1)</f>
        <v>0</v>
      </c>
      <c r="AM62" s="124">
        <f>(Executive_Summary!$I59/12)*(1+Expense_Increase)^(AM$3-1)</f>
        <v>0</v>
      </c>
      <c r="AN62" s="124">
        <f>(Executive_Summary!$I59/12)*(1+Expense_Increase)^(AN$3-1)</f>
        <v>0</v>
      </c>
      <c r="AO62" s="124">
        <f>(Executive_Summary!$I59/12)*(1+Expense_Increase)^(AO$3-1)</f>
        <v>0</v>
      </c>
      <c r="AP62" s="124">
        <f>(Executive_Summary!$I59/12)*(1+Expense_Increase)^(AP$3-1)</f>
        <v>0</v>
      </c>
      <c r="AQ62" s="124">
        <f>(Executive_Summary!$I59/12)*(1+Expense_Increase)^(AQ$3-1)</f>
        <v>0</v>
      </c>
      <c r="AR62" s="124">
        <f>(Executive_Summary!$I59/12)*(1+Expense_Increase)^(AR$3-1)</f>
        <v>0</v>
      </c>
      <c r="AS62" s="124">
        <f>(Executive_Summary!$I59/12)*(1+Expense_Increase)^(AS$3-1)</f>
        <v>0</v>
      </c>
      <c r="AT62" s="124">
        <f>(Executive_Summary!$I59/12)*(1+Expense_Increase)^(AT$3-1)</f>
        <v>0</v>
      </c>
      <c r="AU62" s="124">
        <f>(Executive_Summary!$I59/12)*(1+Expense_Increase)^(AU$3-1)</f>
        <v>0</v>
      </c>
      <c r="AV62" s="124">
        <f>(Executive_Summary!$I59/12)*(1+Expense_Increase)^(AV$3-1)</f>
        <v>0</v>
      </c>
      <c r="AW62" s="124">
        <f>(Executive_Summary!$I59/12)*(1+Expense_Increase)^(AW$3-1)</f>
        <v>0</v>
      </c>
      <c r="AX62" s="124">
        <f>(Executive_Summary!$I59/12)*(1+Expense_Increase)^(AX$3-1)</f>
        <v>0</v>
      </c>
      <c r="AY62" s="124">
        <f>(Executive_Summary!$I59/12)*(1+Expense_Increase)^(AY$3-1)</f>
        <v>0</v>
      </c>
      <c r="AZ62" s="124">
        <f>(Executive_Summary!$I59/12)*(1+Expense_Increase)^(AZ$3-1)</f>
        <v>0</v>
      </c>
      <c r="BA62" s="124">
        <f>(Executive_Summary!$I59/12)*(1+Expense_Increase)^(BA$3-1)</f>
        <v>0</v>
      </c>
      <c r="BB62" s="124">
        <f>(Executive_Summary!$I59/12)*(1+Expense_Increase)^(BB$3-1)</f>
        <v>0</v>
      </c>
      <c r="BC62" s="124">
        <f>(Executive_Summary!$I59/12)*(1+Expense_Increase)^(BC$3-1)</f>
        <v>0</v>
      </c>
      <c r="BD62" s="124">
        <f>(Executive_Summary!$I59/12)*(1+Expense_Increase)^(BD$3-1)</f>
        <v>0</v>
      </c>
      <c r="BE62" s="124">
        <f>(Executive_Summary!$I59/12)*(1+Expense_Increase)^(BE$3-1)</f>
        <v>0</v>
      </c>
      <c r="BF62" s="124">
        <f>(Executive_Summary!$I59/12)*(1+Expense_Increase)^(BF$3-1)</f>
        <v>0</v>
      </c>
      <c r="BG62" s="124">
        <f>(Executive_Summary!$I59/12)*(1+Expense_Increase)^(BG$3-1)</f>
        <v>0</v>
      </c>
      <c r="BH62" s="124">
        <f>(Executive_Summary!$I59/12)*(1+Expense_Increase)^(BH$3-1)</f>
        <v>0</v>
      </c>
      <c r="BI62" s="124">
        <f>(Executive_Summary!$I59/12)*(1+Expense_Increase)^(BI$3-1)</f>
        <v>0</v>
      </c>
      <c r="BJ62" s="124">
        <f>(Executive_Summary!$I59/12)*(1+Expense_Increase)^(BJ$3-1)</f>
        <v>0</v>
      </c>
      <c r="BK62" s="124">
        <f>(Executive_Summary!$I59/12)*(1+Expense_Increase)^(BK$3-1)</f>
        <v>0</v>
      </c>
      <c r="BL62" s="124">
        <f>(Executive_Summary!$I59/12)*(1+Expense_Increase)^(BL$3-1)</f>
        <v>0</v>
      </c>
      <c r="BM62" s="124">
        <f>(Executive_Summary!$I59/12)*(1+Expense_Increase)^(BM$3-1)</f>
        <v>0</v>
      </c>
      <c r="BN62" s="124">
        <f>(Executive_Summary!$I59/12)*(1+Expense_Increase)^(BN$3-1)</f>
        <v>0</v>
      </c>
      <c r="BO62" s="124">
        <f>(Executive_Summary!$I59/12)*(1+Expense_Increase)^(BO$3-1)</f>
        <v>0</v>
      </c>
      <c r="BP62" s="124">
        <f>(Executive_Summary!$I59/12)*(1+Expense_Increase)^(BP$3-1)</f>
        <v>0</v>
      </c>
      <c r="BQ62" s="124">
        <f>(Executive_Summary!$I59/12)*(1+Expense_Increase)^(BQ$3-1)</f>
        <v>0</v>
      </c>
      <c r="BR62" s="124">
        <f>(Executive_Summary!$I59/12)*(1+Expense_Increase)^(BR$3-1)</f>
        <v>0</v>
      </c>
      <c r="BS62" s="124">
        <f>(Executive_Summary!$I59/12)*(1+Expense_Increase)^(BS$3-1)</f>
        <v>0</v>
      </c>
      <c r="BT62" s="124">
        <f>(Executive_Summary!$I59/12)*(1+Expense_Increase)^(BT$3-1)</f>
        <v>0</v>
      </c>
      <c r="BU62" s="124">
        <f>(Executive_Summary!$I59/12)*(1+Expense_Increase)^(BU$3-1)</f>
        <v>0</v>
      </c>
      <c r="BV62" s="124">
        <f>(Executive_Summary!$I59/12)*(1+Expense_Increase)^(BV$3-1)</f>
        <v>0</v>
      </c>
      <c r="BW62" s="124">
        <f>(Executive_Summary!$I59/12)*(1+Expense_Increase)^(BW$3-1)</f>
        <v>0</v>
      </c>
      <c r="BX62" s="124">
        <f>(Executive_Summary!$I59/12)*(1+Expense_Increase)^(BX$3-1)</f>
        <v>0</v>
      </c>
      <c r="BY62" s="124">
        <f>(Executive_Summary!$I59/12)*(1+Expense_Increase)^(BY$3-1)</f>
        <v>0</v>
      </c>
      <c r="BZ62" s="124">
        <f>(Executive_Summary!$I59/12)*(1+Expense_Increase)^(BZ$3-1)</f>
        <v>0</v>
      </c>
      <c r="CA62" s="124">
        <f>(Executive_Summary!$I59/12)*(1+Expense_Increase)^(CA$3-1)</f>
        <v>0</v>
      </c>
      <c r="CB62" s="124">
        <f>(Executive_Summary!$I59/12)*(1+Expense_Increase)^(CB$3-1)</f>
        <v>0</v>
      </c>
      <c r="CC62" s="124">
        <f>(Executive_Summary!$I59/12)*(1+Expense_Increase)^(CC$3-1)</f>
        <v>0</v>
      </c>
      <c r="CD62" s="124">
        <f>(Executive_Summary!$I59/12)*(1+Expense_Increase)^(CD$3-1)</f>
        <v>0</v>
      </c>
      <c r="CE62" s="124">
        <f>(Executive_Summary!$I59/12)*(1+Expense_Increase)^(CE$3-1)</f>
        <v>0</v>
      </c>
      <c r="CF62" s="124">
        <f>(Executive_Summary!$I59/12)*(1+Expense_Increase)^(CF$3-1)</f>
        <v>0</v>
      </c>
      <c r="CG62" s="124">
        <f>(Executive_Summary!$I59/12)*(1+Expense_Increase)^(CG$3-1)</f>
        <v>0</v>
      </c>
      <c r="CH62" s="124">
        <f>(Executive_Summary!$I59/12)*(1+Expense_Increase)^(CH$3-1)</f>
        <v>0</v>
      </c>
      <c r="CI62" s="124">
        <f>(Executive_Summary!$I59/12)*(1+Expense_Increase)^(CI$3-1)</f>
        <v>0</v>
      </c>
      <c r="CJ62" s="124">
        <f>(Executive_Summary!$I59/12)*(1+Expense_Increase)^(CJ$3-1)</f>
        <v>0</v>
      </c>
      <c r="CK62" s="124">
        <f>(Executive_Summary!$I59/12)*(1+Expense_Increase)^(CK$3-1)</f>
        <v>0</v>
      </c>
      <c r="CL62" s="124">
        <f>(Executive_Summary!$I59/12)*(1+Expense_Increase)^(CL$3-1)</f>
        <v>0</v>
      </c>
      <c r="CM62" s="124">
        <f>(Executive_Summary!$I59/12)*(1+Expense_Increase)^(CM$3-1)</f>
        <v>0</v>
      </c>
      <c r="CN62" s="124">
        <f>(Executive_Summary!$I59/12)*(1+Expense_Increase)^(CN$3-1)</f>
        <v>0</v>
      </c>
      <c r="CO62" s="124">
        <f>(Executive_Summary!$I59/12)*(1+Expense_Increase)^(CO$3-1)</f>
        <v>0</v>
      </c>
      <c r="CP62" s="124">
        <f>(Executive_Summary!$I59/12)*(1+Expense_Increase)^(CP$3-1)</f>
        <v>0</v>
      </c>
      <c r="CQ62" s="124">
        <f>(Executive_Summary!$I59/12)*(1+Expense_Increase)^(CQ$3-1)</f>
        <v>0</v>
      </c>
      <c r="CR62" s="124">
        <f>(Executive_Summary!$I59/12)*(1+Expense_Increase)^(CR$3-1)</f>
        <v>0</v>
      </c>
      <c r="CS62" s="124">
        <f>(Executive_Summary!$I59/12)*(1+Expense_Increase)^(CS$3-1)</f>
        <v>0</v>
      </c>
      <c r="CT62" s="124">
        <f>(Executive_Summary!$I59/12)*(1+Expense_Increase)^(CT$3-1)</f>
        <v>0</v>
      </c>
      <c r="CU62" s="124">
        <f>(Executive_Summary!$I59/12)*(1+Expense_Increase)^(CU$3-1)</f>
        <v>0</v>
      </c>
      <c r="CV62" s="124">
        <f>(Executive_Summary!$I59/12)*(1+Expense_Increase)^(CV$3-1)</f>
        <v>0</v>
      </c>
      <c r="CW62" s="124">
        <f>(Executive_Summary!$I59/12)*(1+Expense_Increase)^(CW$3-1)</f>
        <v>0</v>
      </c>
      <c r="CX62" s="124">
        <f>(Executive_Summary!$I59/12)*(1+Expense_Increase)^(CX$3-1)</f>
        <v>0</v>
      </c>
      <c r="CY62" s="124">
        <f>(Executive_Summary!$I59/12)*(1+Expense_Increase)^(CY$3-1)</f>
        <v>0</v>
      </c>
      <c r="CZ62" s="124">
        <f>(Executive_Summary!$I59/12)*(1+Expense_Increase)^(CZ$3-1)</f>
        <v>0</v>
      </c>
      <c r="DA62" s="124">
        <f>(Executive_Summary!$I59/12)*(1+Expense_Increase)^(DA$3-1)</f>
        <v>0</v>
      </c>
      <c r="DB62" s="124">
        <f>(Executive_Summary!$I59/12)*(1+Expense_Increase)^(DB$3-1)</f>
        <v>0</v>
      </c>
      <c r="DC62" s="124">
        <f>(Executive_Summary!$I59/12)*(1+Expense_Increase)^(DC$3-1)</f>
        <v>0</v>
      </c>
      <c r="DD62" s="124">
        <f>(Executive_Summary!$I59/12)*(1+Expense_Increase)^(DD$3-1)</f>
        <v>0</v>
      </c>
      <c r="DE62" s="124">
        <f>(Executive_Summary!$I59/12)*(1+Expense_Increase)^(DE$3-1)</f>
        <v>0</v>
      </c>
      <c r="DF62" s="124">
        <f>(Executive_Summary!$I59/12)*(1+Expense_Increase)^(DF$3-1)</f>
        <v>0</v>
      </c>
      <c r="DG62" s="124">
        <f>(Executive_Summary!$I59/12)*(1+Expense_Increase)^(DG$3-1)</f>
        <v>0</v>
      </c>
      <c r="DH62" s="124">
        <f>(Executive_Summary!$I59/12)*(1+Expense_Increase)^(DH$3-1)</f>
        <v>0</v>
      </c>
      <c r="DI62" s="124">
        <f>(Executive_Summary!$I59/12)*(1+Expense_Increase)^(DI$3-1)</f>
        <v>0</v>
      </c>
      <c r="DJ62" s="124">
        <f>(Executive_Summary!$I59/12)*(1+Expense_Increase)^(DJ$3-1)</f>
        <v>0</v>
      </c>
      <c r="DK62" s="124">
        <f>(Executive_Summary!$I59/12)*(1+Expense_Increase)^(DK$3-1)</f>
        <v>0</v>
      </c>
      <c r="DL62" s="124">
        <f>(Executive_Summary!$I59/12)*(1+Expense_Increase)^(DL$3-1)</f>
        <v>0</v>
      </c>
      <c r="DM62" s="124">
        <f>(Executive_Summary!$I59/12)*(1+Expense_Increase)^(DM$3-1)</f>
        <v>0</v>
      </c>
      <c r="DN62" s="124">
        <f>(Executive_Summary!$I59/12)*(1+Expense_Increase)^(DN$3-1)</f>
        <v>0</v>
      </c>
      <c r="DO62" s="124">
        <f>(Executive_Summary!$I59/12)*(1+Expense_Increase)^(DO$3-1)</f>
        <v>0</v>
      </c>
      <c r="DP62" s="124">
        <f>(Executive_Summary!$I59/12)*(1+Expense_Increase)^(DP$3-1)</f>
        <v>0</v>
      </c>
      <c r="DQ62" s="124">
        <f>(Executive_Summary!$I59/12)*(1+Expense_Increase)^(DQ$3-1)</f>
        <v>0</v>
      </c>
      <c r="DR62" s="124">
        <f>(Executive_Summary!$I59/12)*(1+Expense_Increase)^(DR$3-1)</f>
        <v>0</v>
      </c>
      <c r="DS62" s="124">
        <f>(Executive_Summary!$I59/12)*(1+Expense_Increase)^(DS$3-1)</f>
        <v>0</v>
      </c>
      <c r="DT62" s="124">
        <f>(Executive_Summary!$I59/12)*(1+Expense_Increase)^(DT$3-1)</f>
        <v>0</v>
      </c>
      <c r="DU62" s="124">
        <f>(Executive_Summary!$I59/12)*(1+Expense_Increase)^(DU$3-1)</f>
        <v>0</v>
      </c>
      <c r="DV62" s="124">
        <f>(Executive_Summary!$I59/12)*(1+Expense_Increase)^(DV$3-1)</f>
        <v>0</v>
      </c>
      <c r="DW62" s="124">
        <f>(Executive_Summary!$I59/12)*(1+Expense_Increase)^(DW$3-1)</f>
        <v>0</v>
      </c>
      <c r="DX62" s="124">
        <f>(Executive_Summary!$I59/12)*(1+Expense_Increase)^(DX$3-1)</f>
        <v>0</v>
      </c>
      <c r="DY62" s="124">
        <f>(Executive_Summary!$I59/12)*(1+Expense_Increase)^(DY$3-1)</f>
        <v>0</v>
      </c>
      <c r="DZ62" s="124">
        <f>(Executive_Summary!$I59/12)*(1+Expense_Increase)^(DZ$3-1)</f>
        <v>0</v>
      </c>
      <c r="EA62" s="124">
        <f>(Executive_Summary!$I59/12)*(1+Expense_Increase)^(EA$3-1)</f>
        <v>0</v>
      </c>
      <c r="EB62" s="124">
        <f>(Executive_Summary!$I59/12)*(1+Expense_Increase)^(EB$3-1)</f>
        <v>0</v>
      </c>
      <c r="EC62" s="124">
        <f>(Executive_Summary!$I59/12)*(1+Expense_Increase)^(EC$3-1)</f>
        <v>0</v>
      </c>
      <c r="ED62" s="124">
        <f>(Executive_Summary!$I59/12)*(1+Expense_Increase)^(ED$3-1)</f>
        <v>0</v>
      </c>
      <c r="EE62" s="124">
        <f>(Executive_Summary!$I59/12)*(1+Expense_Increase)^(EE$3-1)</f>
        <v>0</v>
      </c>
      <c r="EF62" s="124">
        <f>(Executive_Summary!$I59/12)*(1+Expense_Increase)^(EF$3-1)</f>
        <v>0</v>
      </c>
      <c r="EG62" s="124">
        <f>(Executive_Summary!$I59/12)*(1+Expense_Increase)^(EG$3-1)</f>
        <v>0</v>
      </c>
      <c r="EH62" s="124">
        <f>(Executive_Summary!$I59/12)*(1+Expense_Increase)^(EH$3-1)</f>
        <v>0</v>
      </c>
      <c r="EI62" s="124">
        <f>(Executive_Summary!$I59/12)*(1+Expense_Increase)^(EI$3-1)</f>
        <v>0</v>
      </c>
      <c r="EJ62" s="124">
        <f>(Executive_Summary!$I59/12)*(1+Expense_Increase)^(EJ$3-1)</f>
        <v>0</v>
      </c>
      <c r="EK62" s="124">
        <f>(Executive_Summary!$I59/12)*(1+Expense_Increase)^(EK$3-1)</f>
        <v>0</v>
      </c>
      <c r="EL62" s="124">
        <f>(Executive_Summary!$I59/12)*(1+Expense_Increase)^(EL$3-1)</f>
        <v>0</v>
      </c>
      <c r="EM62" s="124">
        <f>(Executive_Summary!$I59/12)*(1+Expense_Increase)^(EM$3-1)</f>
        <v>0</v>
      </c>
      <c r="EN62" s="124">
        <f>(Executive_Summary!$I59/12)*(1+Expense_Increase)^(EN$3-1)</f>
        <v>0</v>
      </c>
      <c r="EO62" s="124">
        <f>(Executive_Summary!$I59/12)*(1+Expense_Increase)^(EO$3-1)</f>
        <v>0</v>
      </c>
      <c r="EP62" s="124">
        <f>(Executive_Summary!$I59/12)*(1+Expense_Increase)^(EP$3-1)</f>
        <v>0</v>
      </c>
      <c r="EQ62" s="27"/>
    </row>
    <row r="63" spans="2:147" ht="15.75" customHeight="1" x14ac:dyDescent="0.2">
      <c r="B63" s="161" t="str">
        <f>Executive_Summary!F60</f>
        <v>Mng_Expense</v>
      </c>
      <c r="Z63" s="3"/>
      <c r="AA63" s="124">
        <f>(Executive_Summary!$I60/12)*(1+Expense_Increase)^(AA$3-1)</f>
        <v>1250</v>
      </c>
      <c r="AB63" s="124">
        <f>(Executive_Summary!$I60/12)*(1+Expense_Increase)^(AB$3-1)</f>
        <v>1250</v>
      </c>
      <c r="AC63" s="124">
        <f>(Executive_Summary!$I60/12)*(1+Expense_Increase)^(AC$3-1)</f>
        <v>1250</v>
      </c>
      <c r="AD63" s="124">
        <f>(Executive_Summary!$I60/12)*(1+Expense_Increase)^(AD$3-1)</f>
        <v>1250</v>
      </c>
      <c r="AE63" s="124">
        <f>(Executive_Summary!$I60/12)*(1+Expense_Increase)^(AE$3-1)</f>
        <v>1250</v>
      </c>
      <c r="AF63" s="124">
        <f>(Executive_Summary!$I60/12)*(1+Expense_Increase)^(AF$3-1)</f>
        <v>1250</v>
      </c>
      <c r="AG63" s="124">
        <f>(Executive_Summary!$I60/12)*(1+Expense_Increase)^(AG$3-1)</f>
        <v>1250</v>
      </c>
      <c r="AH63" s="124">
        <f>(Executive_Summary!$I60/12)*(1+Expense_Increase)^(AH$3-1)</f>
        <v>1250</v>
      </c>
      <c r="AI63" s="124">
        <f>(Executive_Summary!$I60/12)*(1+Expense_Increase)^(AI$3-1)</f>
        <v>1250</v>
      </c>
      <c r="AJ63" s="124">
        <f>(Executive_Summary!$I60/12)*(1+Expense_Increase)^(AJ$3-1)</f>
        <v>1250</v>
      </c>
      <c r="AK63" s="124">
        <f>(Executive_Summary!$I60/12)*(1+Expense_Increase)^(AK$3-1)</f>
        <v>1250</v>
      </c>
      <c r="AL63" s="124">
        <f>(Executive_Summary!$I60/12)*(1+Expense_Increase)^(AL$3-1)</f>
        <v>1250</v>
      </c>
      <c r="AM63" s="124">
        <f>(Executive_Summary!$I60/12)*(1+Expense_Increase)^(AM$3-1)</f>
        <v>1277.5</v>
      </c>
      <c r="AN63" s="124">
        <f>(Executive_Summary!$I60/12)*(1+Expense_Increase)^(AN$3-1)</f>
        <v>1277.5</v>
      </c>
      <c r="AO63" s="124">
        <f>(Executive_Summary!$I60/12)*(1+Expense_Increase)^(AO$3-1)</f>
        <v>1277.5</v>
      </c>
      <c r="AP63" s="124">
        <f>(Executive_Summary!$I60/12)*(1+Expense_Increase)^(AP$3-1)</f>
        <v>1277.5</v>
      </c>
      <c r="AQ63" s="124">
        <f>(Executive_Summary!$I60/12)*(1+Expense_Increase)^(AQ$3-1)</f>
        <v>1277.5</v>
      </c>
      <c r="AR63" s="124">
        <f>(Executive_Summary!$I60/12)*(1+Expense_Increase)^(AR$3-1)</f>
        <v>1277.5</v>
      </c>
      <c r="AS63" s="124">
        <f>(Executive_Summary!$I60/12)*(1+Expense_Increase)^(AS$3-1)</f>
        <v>1277.5</v>
      </c>
      <c r="AT63" s="124">
        <f>(Executive_Summary!$I60/12)*(1+Expense_Increase)^(AT$3-1)</f>
        <v>1277.5</v>
      </c>
      <c r="AU63" s="124">
        <f>(Executive_Summary!$I60/12)*(1+Expense_Increase)^(AU$3-1)</f>
        <v>1277.5</v>
      </c>
      <c r="AV63" s="124">
        <f>(Executive_Summary!$I60/12)*(1+Expense_Increase)^(AV$3-1)</f>
        <v>1277.5</v>
      </c>
      <c r="AW63" s="124">
        <f>(Executive_Summary!$I60/12)*(1+Expense_Increase)^(AW$3-1)</f>
        <v>1277.5</v>
      </c>
      <c r="AX63" s="124">
        <f>(Executive_Summary!$I60/12)*(1+Expense_Increase)^(AX$3-1)</f>
        <v>1277.5</v>
      </c>
      <c r="AY63" s="124">
        <f>(Executive_Summary!$I60/12)*(1+Expense_Increase)^(AY$3-1)</f>
        <v>1305.605</v>
      </c>
      <c r="AZ63" s="124">
        <f>(Executive_Summary!$I60/12)*(1+Expense_Increase)^(AZ$3-1)</f>
        <v>1305.605</v>
      </c>
      <c r="BA63" s="124">
        <f>(Executive_Summary!$I60/12)*(1+Expense_Increase)^(BA$3-1)</f>
        <v>1305.605</v>
      </c>
      <c r="BB63" s="124">
        <f>(Executive_Summary!$I60/12)*(1+Expense_Increase)^(BB$3-1)</f>
        <v>1305.605</v>
      </c>
      <c r="BC63" s="124">
        <f>(Executive_Summary!$I60/12)*(1+Expense_Increase)^(BC$3-1)</f>
        <v>1305.605</v>
      </c>
      <c r="BD63" s="124">
        <f>(Executive_Summary!$I60/12)*(1+Expense_Increase)^(BD$3-1)</f>
        <v>1305.605</v>
      </c>
      <c r="BE63" s="124">
        <f>(Executive_Summary!$I60/12)*(1+Expense_Increase)^(BE$3-1)</f>
        <v>1305.605</v>
      </c>
      <c r="BF63" s="124">
        <f>(Executive_Summary!$I60/12)*(1+Expense_Increase)^(BF$3-1)</f>
        <v>1305.605</v>
      </c>
      <c r="BG63" s="124">
        <f>(Executive_Summary!$I60/12)*(1+Expense_Increase)^(BG$3-1)</f>
        <v>1305.605</v>
      </c>
      <c r="BH63" s="124">
        <f>(Executive_Summary!$I60/12)*(1+Expense_Increase)^(BH$3-1)</f>
        <v>1305.605</v>
      </c>
      <c r="BI63" s="124">
        <f>(Executive_Summary!$I60/12)*(1+Expense_Increase)^(BI$3-1)</f>
        <v>1305.605</v>
      </c>
      <c r="BJ63" s="124">
        <f>(Executive_Summary!$I60/12)*(1+Expense_Increase)^(BJ$3-1)</f>
        <v>1305.605</v>
      </c>
      <c r="BK63" s="124">
        <f>(Executive_Summary!$I60/12)*(1+Expense_Increase)^(BK$3-1)</f>
        <v>1334.3283100000001</v>
      </c>
      <c r="BL63" s="124">
        <f>(Executive_Summary!$I60/12)*(1+Expense_Increase)^(BL$3-1)</f>
        <v>1334.3283100000001</v>
      </c>
      <c r="BM63" s="124">
        <f>(Executive_Summary!$I60/12)*(1+Expense_Increase)^(BM$3-1)</f>
        <v>1334.3283100000001</v>
      </c>
      <c r="BN63" s="124">
        <f>(Executive_Summary!$I60/12)*(1+Expense_Increase)^(BN$3-1)</f>
        <v>1334.3283100000001</v>
      </c>
      <c r="BO63" s="124">
        <f>(Executive_Summary!$I60/12)*(1+Expense_Increase)^(BO$3-1)</f>
        <v>1334.3283100000001</v>
      </c>
      <c r="BP63" s="124">
        <f>(Executive_Summary!$I60/12)*(1+Expense_Increase)^(BP$3-1)</f>
        <v>1334.3283100000001</v>
      </c>
      <c r="BQ63" s="124">
        <f>(Executive_Summary!$I60/12)*(1+Expense_Increase)^(BQ$3-1)</f>
        <v>1334.3283100000001</v>
      </c>
      <c r="BR63" s="124">
        <f>(Executive_Summary!$I60/12)*(1+Expense_Increase)^(BR$3-1)</f>
        <v>1334.3283100000001</v>
      </c>
      <c r="BS63" s="124">
        <f>(Executive_Summary!$I60/12)*(1+Expense_Increase)^(BS$3-1)</f>
        <v>1334.3283100000001</v>
      </c>
      <c r="BT63" s="124">
        <f>(Executive_Summary!$I60/12)*(1+Expense_Increase)^(BT$3-1)</f>
        <v>1334.3283100000001</v>
      </c>
      <c r="BU63" s="124">
        <f>(Executive_Summary!$I60/12)*(1+Expense_Increase)^(BU$3-1)</f>
        <v>1334.3283100000001</v>
      </c>
      <c r="BV63" s="124">
        <f>(Executive_Summary!$I60/12)*(1+Expense_Increase)^(BV$3-1)</f>
        <v>1334.3283100000001</v>
      </c>
      <c r="BW63" s="124">
        <f>(Executive_Summary!$I60/12)*(1+Expense_Increase)^(BW$3-1)</f>
        <v>1363.68353282</v>
      </c>
      <c r="BX63" s="124">
        <f>(Executive_Summary!$I60/12)*(1+Expense_Increase)^(BX$3-1)</f>
        <v>1363.68353282</v>
      </c>
      <c r="BY63" s="124">
        <f>(Executive_Summary!$I60/12)*(1+Expense_Increase)^(BY$3-1)</f>
        <v>1363.68353282</v>
      </c>
      <c r="BZ63" s="124">
        <f>(Executive_Summary!$I60/12)*(1+Expense_Increase)^(BZ$3-1)</f>
        <v>1363.68353282</v>
      </c>
      <c r="CA63" s="124">
        <f>(Executive_Summary!$I60/12)*(1+Expense_Increase)^(CA$3-1)</f>
        <v>1363.68353282</v>
      </c>
      <c r="CB63" s="124">
        <f>(Executive_Summary!$I60/12)*(1+Expense_Increase)^(CB$3-1)</f>
        <v>1363.68353282</v>
      </c>
      <c r="CC63" s="124">
        <f>(Executive_Summary!$I60/12)*(1+Expense_Increase)^(CC$3-1)</f>
        <v>1363.68353282</v>
      </c>
      <c r="CD63" s="124">
        <f>(Executive_Summary!$I60/12)*(1+Expense_Increase)^(CD$3-1)</f>
        <v>1363.68353282</v>
      </c>
      <c r="CE63" s="124">
        <f>(Executive_Summary!$I60/12)*(1+Expense_Increase)^(CE$3-1)</f>
        <v>1363.68353282</v>
      </c>
      <c r="CF63" s="124">
        <f>(Executive_Summary!$I60/12)*(1+Expense_Increase)^(CF$3-1)</f>
        <v>1363.68353282</v>
      </c>
      <c r="CG63" s="124">
        <f>(Executive_Summary!$I60/12)*(1+Expense_Increase)^(CG$3-1)</f>
        <v>1363.68353282</v>
      </c>
      <c r="CH63" s="124">
        <f>(Executive_Summary!$I60/12)*(1+Expense_Increase)^(CH$3-1)</f>
        <v>1363.68353282</v>
      </c>
      <c r="CI63" s="124">
        <f>(Executive_Summary!$I60/12)*(1+Expense_Increase)^(CI$3-1)</f>
        <v>1393.6845705420401</v>
      </c>
      <c r="CJ63" s="124">
        <f>(Executive_Summary!$I60/12)*(1+Expense_Increase)^(CJ$3-1)</f>
        <v>1393.6845705420401</v>
      </c>
      <c r="CK63" s="124">
        <f>(Executive_Summary!$I60/12)*(1+Expense_Increase)^(CK$3-1)</f>
        <v>1393.6845705420401</v>
      </c>
      <c r="CL63" s="124">
        <f>(Executive_Summary!$I60/12)*(1+Expense_Increase)^(CL$3-1)</f>
        <v>1393.6845705420401</v>
      </c>
      <c r="CM63" s="124">
        <f>(Executive_Summary!$I60/12)*(1+Expense_Increase)^(CM$3-1)</f>
        <v>1393.6845705420401</v>
      </c>
      <c r="CN63" s="124">
        <f>(Executive_Summary!$I60/12)*(1+Expense_Increase)^(CN$3-1)</f>
        <v>1393.6845705420401</v>
      </c>
      <c r="CO63" s="124">
        <f>(Executive_Summary!$I60/12)*(1+Expense_Increase)^(CO$3-1)</f>
        <v>1393.6845705420401</v>
      </c>
      <c r="CP63" s="124">
        <f>(Executive_Summary!$I60/12)*(1+Expense_Increase)^(CP$3-1)</f>
        <v>1393.6845705420401</v>
      </c>
      <c r="CQ63" s="124">
        <f>(Executive_Summary!$I60/12)*(1+Expense_Increase)^(CQ$3-1)</f>
        <v>1393.6845705420401</v>
      </c>
      <c r="CR63" s="124">
        <f>(Executive_Summary!$I60/12)*(1+Expense_Increase)^(CR$3-1)</f>
        <v>1393.6845705420401</v>
      </c>
      <c r="CS63" s="124">
        <f>(Executive_Summary!$I60/12)*(1+Expense_Increase)^(CS$3-1)</f>
        <v>1393.6845705420401</v>
      </c>
      <c r="CT63" s="124">
        <f>(Executive_Summary!$I60/12)*(1+Expense_Increase)^(CT$3-1)</f>
        <v>1393.6845705420401</v>
      </c>
      <c r="CU63" s="124">
        <f>(Executive_Summary!$I60/12)*(1+Expense_Increase)^(CU$3-1)</f>
        <v>1424.3456310939648</v>
      </c>
      <c r="CV63" s="124">
        <f>(Executive_Summary!$I60/12)*(1+Expense_Increase)^(CV$3-1)</f>
        <v>1424.3456310939648</v>
      </c>
      <c r="CW63" s="124">
        <f>(Executive_Summary!$I60/12)*(1+Expense_Increase)^(CW$3-1)</f>
        <v>1424.3456310939648</v>
      </c>
      <c r="CX63" s="124">
        <f>(Executive_Summary!$I60/12)*(1+Expense_Increase)^(CX$3-1)</f>
        <v>1424.3456310939648</v>
      </c>
      <c r="CY63" s="124">
        <f>(Executive_Summary!$I60/12)*(1+Expense_Increase)^(CY$3-1)</f>
        <v>1424.3456310939648</v>
      </c>
      <c r="CZ63" s="124">
        <f>(Executive_Summary!$I60/12)*(1+Expense_Increase)^(CZ$3-1)</f>
        <v>1424.3456310939648</v>
      </c>
      <c r="DA63" s="124">
        <f>(Executive_Summary!$I60/12)*(1+Expense_Increase)^(DA$3-1)</f>
        <v>1424.3456310939648</v>
      </c>
      <c r="DB63" s="124">
        <f>(Executive_Summary!$I60/12)*(1+Expense_Increase)^(DB$3-1)</f>
        <v>1424.3456310939648</v>
      </c>
      <c r="DC63" s="124">
        <f>(Executive_Summary!$I60/12)*(1+Expense_Increase)^(DC$3-1)</f>
        <v>1424.3456310939648</v>
      </c>
      <c r="DD63" s="124">
        <f>(Executive_Summary!$I60/12)*(1+Expense_Increase)^(DD$3-1)</f>
        <v>1424.3456310939648</v>
      </c>
      <c r="DE63" s="124">
        <f>(Executive_Summary!$I60/12)*(1+Expense_Increase)^(DE$3-1)</f>
        <v>1424.3456310939648</v>
      </c>
      <c r="DF63" s="124">
        <f>(Executive_Summary!$I60/12)*(1+Expense_Increase)^(DF$3-1)</f>
        <v>1424.3456310939648</v>
      </c>
      <c r="DG63" s="124">
        <f>(Executive_Summary!$I60/12)*(1+Expense_Increase)^(DG$3-1)</f>
        <v>1455.6812349780321</v>
      </c>
      <c r="DH63" s="124">
        <f>(Executive_Summary!$I60/12)*(1+Expense_Increase)^(DH$3-1)</f>
        <v>1455.6812349780321</v>
      </c>
      <c r="DI63" s="124">
        <f>(Executive_Summary!$I60/12)*(1+Expense_Increase)^(DI$3-1)</f>
        <v>1455.6812349780321</v>
      </c>
      <c r="DJ63" s="124">
        <f>(Executive_Summary!$I60/12)*(1+Expense_Increase)^(DJ$3-1)</f>
        <v>1455.6812349780321</v>
      </c>
      <c r="DK63" s="124">
        <f>(Executive_Summary!$I60/12)*(1+Expense_Increase)^(DK$3-1)</f>
        <v>1455.6812349780321</v>
      </c>
      <c r="DL63" s="124">
        <f>(Executive_Summary!$I60/12)*(1+Expense_Increase)^(DL$3-1)</f>
        <v>1455.6812349780321</v>
      </c>
      <c r="DM63" s="124">
        <f>(Executive_Summary!$I60/12)*(1+Expense_Increase)^(DM$3-1)</f>
        <v>1455.6812349780321</v>
      </c>
      <c r="DN63" s="124">
        <f>(Executive_Summary!$I60/12)*(1+Expense_Increase)^(DN$3-1)</f>
        <v>1455.6812349780321</v>
      </c>
      <c r="DO63" s="124">
        <f>(Executive_Summary!$I60/12)*(1+Expense_Increase)^(DO$3-1)</f>
        <v>1455.6812349780321</v>
      </c>
      <c r="DP63" s="124">
        <f>(Executive_Summary!$I60/12)*(1+Expense_Increase)^(DP$3-1)</f>
        <v>1455.6812349780321</v>
      </c>
      <c r="DQ63" s="124">
        <f>(Executive_Summary!$I60/12)*(1+Expense_Increase)^(DQ$3-1)</f>
        <v>1455.6812349780321</v>
      </c>
      <c r="DR63" s="124">
        <f>(Executive_Summary!$I60/12)*(1+Expense_Increase)^(DR$3-1)</f>
        <v>1455.6812349780321</v>
      </c>
      <c r="DS63" s="124">
        <f>(Executive_Summary!$I60/12)*(1+Expense_Increase)^(DS$3-1)</f>
        <v>1487.7062221475489</v>
      </c>
      <c r="DT63" s="124">
        <f>(Executive_Summary!$I60/12)*(1+Expense_Increase)^(DT$3-1)</f>
        <v>1487.7062221475489</v>
      </c>
      <c r="DU63" s="124">
        <f>(Executive_Summary!$I60/12)*(1+Expense_Increase)^(DU$3-1)</f>
        <v>1487.7062221475489</v>
      </c>
      <c r="DV63" s="124">
        <f>(Executive_Summary!$I60/12)*(1+Expense_Increase)^(DV$3-1)</f>
        <v>1487.7062221475489</v>
      </c>
      <c r="DW63" s="124">
        <f>(Executive_Summary!$I60/12)*(1+Expense_Increase)^(DW$3-1)</f>
        <v>1487.7062221475489</v>
      </c>
      <c r="DX63" s="124">
        <f>(Executive_Summary!$I60/12)*(1+Expense_Increase)^(DX$3-1)</f>
        <v>1487.7062221475489</v>
      </c>
      <c r="DY63" s="124">
        <f>(Executive_Summary!$I60/12)*(1+Expense_Increase)^(DY$3-1)</f>
        <v>1487.7062221475489</v>
      </c>
      <c r="DZ63" s="124">
        <f>(Executive_Summary!$I60/12)*(1+Expense_Increase)^(DZ$3-1)</f>
        <v>1487.7062221475489</v>
      </c>
      <c r="EA63" s="124">
        <f>(Executive_Summary!$I60/12)*(1+Expense_Increase)^(EA$3-1)</f>
        <v>1487.7062221475489</v>
      </c>
      <c r="EB63" s="124">
        <f>(Executive_Summary!$I60/12)*(1+Expense_Increase)^(EB$3-1)</f>
        <v>1487.7062221475489</v>
      </c>
      <c r="EC63" s="124">
        <f>(Executive_Summary!$I60/12)*(1+Expense_Increase)^(EC$3-1)</f>
        <v>1487.7062221475489</v>
      </c>
      <c r="ED63" s="124">
        <f>(Executive_Summary!$I60/12)*(1+Expense_Increase)^(ED$3-1)</f>
        <v>1487.7062221475489</v>
      </c>
      <c r="EE63" s="124">
        <f>(Executive_Summary!$I60/12)*(1+Expense_Increase)^(EE$3-1)</f>
        <v>1520.435759034795</v>
      </c>
      <c r="EF63" s="124">
        <f>(Executive_Summary!$I60/12)*(1+Expense_Increase)^(EF$3-1)</f>
        <v>1520.435759034795</v>
      </c>
      <c r="EG63" s="124">
        <f>(Executive_Summary!$I60/12)*(1+Expense_Increase)^(EG$3-1)</f>
        <v>1520.435759034795</v>
      </c>
      <c r="EH63" s="124">
        <f>(Executive_Summary!$I60/12)*(1+Expense_Increase)^(EH$3-1)</f>
        <v>1520.435759034795</v>
      </c>
      <c r="EI63" s="124">
        <f>(Executive_Summary!$I60/12)*(1+Expense_Increase)^(EI$3-1)</f>
        <v>1520.435759034795</v>
      </c>
      <c r="EJ63" s="124">
        <f>(Executive_Summary!$I60/12)*(1+Expense_Increase)^(EJ$3-1)</f>
        <v>1520.435759034795</v>
      </c>
      <c r="EK63" s="124">
        <f>(Executive_Summary!$I60/12)*(1+Expense_Increase)^(EK$3-1)</f>
        <v>1520.435759034795</v>
      </c>
      <c r="EL63" s="124">
        <f>(Executive_Summary!$I60/12)*(1+Expense_Increase)^(EL$3-1)</f>
        <v>1520.435759034795</v>
      </c>
      <c r="EM63" s="124">
        <f>(Executive_Summary!$I60/12)*(1+Expense_Increase)^(EM$3-1)</f>
        <v>1520.435759034795</v>
      </c>
      <c r="EN63" s="124">
        <f>(Executive_Summary!$I60/12)*(1+Expense_Increase)^(EN$3-1)</f>
        <v>1520.435759034795</v>
      </c>
      <c r="EO63" s="124">
        <f>(Executive_Summary!$I60/12)*(1+Expense_Increase)^(EO$3-1)</f>
        <v>1520.435759034795</v>
      </c>
      <c r="EP63" s="124">
        <f>(Executive_Summary!$I60/12)*(1+Expense_Increase)^(EP$3-1)</f>
        <v>1520.435759034795</v>
      </c>
      <c r="EQ63" s="27"/>
    </row>
    <row r="64" spans="2:147" ht="15.75" customHeight="1" x14ac:dyDescent="0.2">
      <c r="B64" s="161" t="str">
        <f>Executive_Summary!F61</f>
        <v>Misc Expense</v>
      </c>
      <c r="Z64" s="3"/>
      <c r="AA64" s="124">
        <f>(Executive_Summary!$I61/12)*(1+Expense_Increase)^(AA$3-1)</f>
        <v>0</v>
      </c>
      <c r="AB64" s="124">
        <f>(Executive_Summary!$I61/12)*(1+Expense_Increase)^(AB$3-1)</f>
        <v>0</v>
      </c>
      <c r="AC64" s="124">
        <f>(Executive_Summary!$I61/12)*(1+Expense_Increase)^(AC$3-1)</f>
        <v>0</v>
      </c>
      <c r="AD64" s="124">
        <f>(Executive_Summary!$I61/12)*(1+Expense_Increase)^(AD$3-1)</f>
        <v>0</v>
      </c>
      <c r="AE64" s="124">
        <f>(Executive_Summary!$I61/12)*(1+Expense_Increase)^(AE$3-1)</f>
        <v>0</v>
      </c>
      <c r="AF64" s="124">
        <f>(Executive_Summary!$I61/12)*(1+Expense_Increase)^(AF$3-1)</f>
        <v>0</v>
      </c>
      <c r="AG64" s="124">
        <f>(Executive_Summary!$I61/12)*(1+Expense_Increase)^(AG$3-1)</f>
        <v>0</v>
      </c>
      <c r="AH64" s="124">
        <f>(Executive_Summary!$I61/12)*(1+Expense_Increase)^(AH$3-1)</f>
        <v>0</v>
      </c>
      <c r="AI64" s="124">
        <f>(Executive_Summary!$I61/12)*(1+Expense_Increase)^(AI$3-1)</f>
        <v>0</v>
      </c>
      <c r="AJ64" s="124">
        <f>(Executive_Summary!$I61/12)*(1+Expense_Increase)^(AJ$3-1)</f>
        <v>0</v>
      </c>
      <c r="AK64" s="124">
        <f>(Executive_Summary!$I61/12)*(1+Expense_Increase)^(AK$3-1)</f>
        <v>0</v>
      </c>
      <c r="AL64" s="124">
        <f>(Executive_Summary!$I61/12)*(1+Expense_Increase)^(AL$3-1)</f>
        <v>0</v>
      </c>
      <c r="AM64" s="124">
        <f>(Executive_Summary!$I61/12)*(1+Expense_Increase)^(AM$3-1)</f>
        <v>0</v>
      </c>
      <c r="AN64" s="124">
        <f>(Executive_Summary!$I61/12)*(1+Expense_Increase)^(AN$3-1)</f>
        <v>0</v>
      </c>
      <c r="AO64" s="124">
        <f>(Executive_Summary!$I61/12)*(1+Expense_Increase)^(AO$3-1)</f>
        <v>0</v>
      </c>
      <c r="AP64" s="124">
        <f>(Executive_Summary!$I61/12)*(1+Expense_Increase)^(AP$3-1)</f>
        <v>0</v>
      </c>
      <c r="AQ64" s="124">
        <f>(Executive_Summary!$I61/12)*(1+Expense_Increase)^(AQ$3-1)</f>
        <v>0</v>
      </c>
      <c r="AR64" s="124">
        <f>(Executive_Summary!$I61/12)*(1+Expense_Increase)^(AR$3-1)</f>
        <v>0</v>
      </c>
      <c r="AS64" s="124">
        <f>(Executive_Summary!$I61/12)*(1+Expense_Increase)^(AS$3-1)</f>
        <v>0</v>
      </c>
      <c r="AT64" s="124">
        <f>(Executive_Summary!$I61/12)*(1+Expense_Increase)^(AT$3-1)</f>
        <v>0</v>
      </c>
      <c r="AU64" s="124">
        <f>(Executive_Summary!$I61/12)*(1+Expense_Increase)^(AU$3-1)</f>
        <v>0</v>
      </c>
      <c r="AV64" s="124">
        <f>(Executive_Summary!$I61/12)*(1+Expense_Increase)^(AV$3-1)</f>
        <v>0</v>
      </c>
      <c r="AW64" s="124">
        <f>(Executive_Summary!$I61/12)*(1+Expense_Increase)^(AW$3-1)</f>
        <v>0</v>
      </c>
      <c r="AX64" s="124">
        <f>(Executive_Summary!$I61/12)*(1+Expense_Increase)^(AX$3-1)</f>
        <v>0</v>
      </c>
      <c r="AY64" s="124">
        <f>(Executive_Summary!$I61/12)*(1+Expense_Increase)^(AY$3-1)</f>
        <v>0</v>
      </c>
      <c r="AZ64" s="124">
        <f>(Executive_Summary!$I61/12)*(1+Expense_Increase)^(AZ$3-1)</f>
        <v>0</v>
      </c>
      <c r="BA64" s="124">
        <f>(Executive_Summary!$I61/12)*(1+Expense_Increase)^(BA$3-1)</f>
        <v>0</v>
      </c>
      <c r="BB64" s="124">
        <f>(Executive_Summary!$I61/12)*(1+Expense_Increase)^(BB$3-1)</f>
        <v>0</v>
      </c>
      <c r="BC64" s="124">
        <f>(Executive_Summary!$I61/12)*(1+Expense_Increase)^(BC$3-1)</f>
        <v>0</v>
      </c>
      <c r="BD64" s="124">
        <f>(Executive_Summary!$I61/12)*(1+Expense_Increase)^(BD$3-1)</f>
        <v>0</v>
      </c>
      <c r="BE64" s="124">
        <f>(Executive_Summary!$I61/12)*(1+Expense_Increase)^(BE$3-1)</f>
        <v>0</v>
      </c>
      <c r="BF64" s="124">
        <f>(Executive_Summary!$I61/12)*(1+Expense_Increase)^(BF$3-1)</f>
        <v>0</v>
      </c>
      <c r="BG64" s="124">
        <f>(Executive_Summary!$I61/12)*(1+Expense_Increase)^(BG$3-1)</f>
        <v>0</v>
      </c>
      <c r="BH64" s="124">
        <f>(Executive_Summary!$I61/12)*(1+Expense_Increase)^(BH$3-1)</f>
        <v>0</v>
      </c>
      <c r="BI64" s="124">
        <f>(Executive_Summary!$I61/12)*(1+Expense_Increase)^(BI$3-1)</f>
        <v>0</v>
      </c>
      <c r="BJ64" s="124">
        <f>(Executive_Summary!$I61/12)*(1+Expense_Increase)^(BJ$3-1)</f>
        <v>0</v>
      </c>
      <c r="BK64" s="124">
        <f>(Executive_Summary!$I61/12)*(1+Expense_Increase)^(BK$3-1)</f>
        <v>0</v>
      </c>
      <c r="BL64" s="124">
        <f>(Executive_Summary!$I61/12)*(1+Expense_Increase)^(BL$3-1)</f>
        <v>0</v>
      </c>
      <c r="BM64" s="124">
        <f>(Executive_Summary!$I61/12)*(1+Expense_Increase)^(BM$3-1)</f>
        <v>0</v>
      </c>
      <c r="BN64" s="124">
        <f>(Executive_Summary!$I61/12)*(1+Expense_Increase)^(BN$3-1)</f>
        <v>0</v>
      </c>
      <c r="BO64" s="124">
        <f>(Executive_Summary!$I61/12)*(1+Expense_Increase)^(BO$3-1)</f>
        <v>0</v>
      </c>
      <c r="BP64" s="124">
        <f>(Executive_Summary!$I61/12)*(1+Expense_Increase)^(BP$3-1)</f>
        <v>0</v>
      </c>
      <c r="BQ64" s="124">
        <f>(Executive_Summary!$I61/12)*(1+Expense_Increase)^(BQ$3-1)</f>
        <v>0</v>
      </c>
      <c r="BR64" s="124">
        <f>(Executive_Summary!$I61/12)*(1+Expense_Increase)^(BR$3-1)</f>
        <v>0</v>
      </c>
      <c r="BS64" s="124">
        <f>(Executive_Summary!$I61/12)*(1+Expense_Increase)^(BS$3-1)</f>
        <v>0</v>
      </c>
      <c r="BT64" s="124">
        <f>(Executive_Summary!$I61/12)*(1+Expense_Increase)^(BT$3-1)</f>
        <v>0</v>
      </c>
      <c r="BU64" s="124">
        <f>(Executive_Summary!$I61/12)*(1+Expense_Increase)^(BU$3-1)</f>
        <v>0</v>
      </c>
      <c r="BV64" s="124">
        <f>(Executive_Summary!$I61/12)*(1+Expense_Increase)^(BV$3-1)</f>
        <v>0</v>
      </c>
      <c r="BW64" s="124">
        <f>(Executive_Summary!$I61/12)*(1+Expense_Increase)^(BW$3-1)</f>
        <v>0</v>
      </c>
      <c r="BX64" s="124">
        <f>(Executive_Summary!$I61/12)*(1+Expense_Increase)^(BX$3-1)</f>
        <v>0</v>
      </c>
      <c r="BY64" s="124">
        <f>(Executive_Summary!$I61/12)*(1+Expense_Increase)^(BY$3-1)</f>
        <v>0</v>
      </c>
      <c r="BZ64" s="124">
        <f>(Executive_Summary!$I61/12)*(1+Expense_Increase)^(BZ$3-1)</f>
        <v>0</v>
      </c>
      <c r="CA64" s="124">
        <f>(Executive_Summary!$I61/12)*(1+Expense_Increase)^(CA$3-1)</f>
        <v>0</v>
      </c>
      <c r="CB64" s="124">
        <f>(Executive_Summary!$I61/12)*(1+Expense_Increase)^(CB$3-1)</f>
        <v>0</v>
      </c>
      <c r="CC64" s="124">
        <f>(Executive_Summary!$I61/12)*(1+Expense_Increase)^(CC$3-1)</f>
        <v>0</v>
      </c>
      <c r="CD64" s="124">
        <f>(Executive_Summary!$I61/12)*(1+Expense_Increase)^(CD$3-1)</f>
        <v>0</v>
      </c>
      <c r="CE64" s="124">
        <f>(Executive_Summary!$I61/12)*(1+Expense_Increase)^(CE$3-1)</f>
        <v>0</v>
      </c>
      <c r="CF64" s="124">
        <f>(Executive_Summary!$I61/12)*(1+Expense_Increase)^(CF$3-1)</f>
        <v>0</v>
      </c>
      <c r="CG64" s="124">
        <f>(Executive_Summary!$I61/12)*(1+Expense_Increase)^(CG$3-1)</f>
        <v>0</v>
      </c>
      <c r="CH64" s="124">
        <f>(Executive_Summary!$I61/12)*(1+Expense_Increase)^(CH$3-1)</f>
        <v>0</v>
      </c>
      <c r="CI64" s="124">
        <f>(Executive_Summary!$I61/12)*(1+Expense_Increase)^(CI$3-1)</f>
        <v>0</v>
      </c>
      <c r="CJ64" s="124">
        <f>(Executive_Summary!$I61/12)*(1+Expense_Increase)^(CJ$3-1)</f>
        <v>0</v>
      </c>
      <c r="CK64" s="124">
        <f>(Executive_Summary!$I61/12)*(1+Expense_Increase)^(CK$3-1)</f>
        <v>0</v>
      </c>
      <c r="CL64" s="124">
        <f>(Executive_Summary!$I61/12)*(1+Expense_Increase)^(CL$3-1)</f>
        <v>0</v>
      </c>
      <c r="CM64" s="124">
        <f>(Executive_Summary!$I61/12)*(1+Expense_Increase)^(CM$3-1)</f>
        <v>0</v>
      </c>
      <c r="CN64" s="124">
        <f>(Executive_Summary!$I61/12)*(1+Expense_Increase)^(CN$3-1)</f>
        <v>0</v>
      </c>
      <c r="CO64" s="124">
        <f>(Executive_Summary!$I61/12)*(1+Expense_Increase)^(CO$3-1)</f>
        <v>0</v>
      </c>
      <c r="CP64" s="124">
        <f>(Executive_Summary!$I61/12)*(1+Expense_Increase)^(CP$3-1)</f>
        <v>0</v>
      </c>
      <c r="CQ64" s="124">
        <f>(Executive_Summary!$I61/12)*(1+Expense_Increase)^(CQ$3-1)</f>
        <v>0</v>
      </c>
      <c r="CR64" s="124">
        <f>(Executive_Summary!$I61/12)*(1+Expense_Increase)^(CR$3-1)</f>
        <v>0</v>
      </c>
      <c r="CS64" s="124">
        <f>(Executive_Summary!$I61/12)*(1+Expense_Increase)^(CS$3-1)</f>
        <v>0</v>
      </c>
      <c r="CT64" s="124">
        <f>(Executive_Summary!$I61/12)*(1+Expense_Increase)^(CT$3-1)</f>
        <v>0</v>
      </c>
      <c r="CU64" s="124">
        <f>(Executive_Summary!$I61/12)*(1+Expense_Increase)^(CU$3-1)</f>
        <v>0</v>
      </c>
      <c r="CV64" s="124">
        <f>(Executive_Summary!$I61/12)*(1+Expense_Increase)^(CV$3-1)</f>
        <v>0</v>
      </c>
      <c r="CW64" s="124">
        <f>(Executive_Summary!$I61/12)*(1+Expense_Increase)^(CW$3-1)</f>
        <v>0</v>
      </c>
      <c r="CX64" s="124">
        <f>(Executive_Summary!$I61/12)*(1+Expense_Increase)^(CX$3-1)</f>
        <v>0</v>
      </c>
      <c r="CY64" s="124">
        <f>(Executive_Summary!$I61/12)*(1+Expense_Increase)^(CY$3-1)</f>
        <v>0</v>
      </c>
      <c r="CZ64" s="124">
        <f>(Executive_Summary!$I61/12)*(1+Expense_Increase)^(CZ$3-1)</f>
        <v>0</v>
      </c>
      <c r="DA64" s="124">
        <f>(Executive_Summary!$I61/12)*(1+Expense_Increase)^(DA$3-1)</f>
        <v>0</v>
      </c>
      <c r="DB64" s="124">
        <f>(Executive_Summary!$I61/12)*(1+Expense_Increase)^(DB$3-1)</f>
        <v>0</v>
      </c>
      <c r="DC64" s="124">
        <f>(Executive_Summary!$I61/12)*(1+Expense_Increase)^(DC$3-1)</f>
        <v>0</v>
      </c>
      <c r="DD64" s="124">
        <f>(Executive_Summary!$I61/12)*(1+Expense_Increase)^(DD$3-1)</f>
        <v>0</v>
      </c>
      <c r="DE64" s="124">
        <f>(Executive_Summary!$I61/12)*(1+Expense_Increase)^(DE$3-1)</f>
        <v>0</v>
      </c>
      <c r="DF64" s="124">
        <f>(Executive_Summary!$I61/12)*(1+Expense_Increase)^(DF$3-1)</f>
        <v>0</v>
      </c>
      <c r="DG64" s="124">
        <f>(Executive_Summary!$I61/12)*(1+Expense_Increase)^(DG$3-1)</f>
        <v>0</v>
      </c>
      <c r="DH64" s="124">
        <f>(Executive_Summary!$I61/12)*(1+Expense_Increase)^(DH$3-1)</f>
        <v>0</v>
      </c>
      <c r="DI64" s="124">
        <f>(Executive_Summary!$I61/12)*(1+Expense_Increase)^(DI$3-1)</f>
        <v>0</v>
      </c>
      <c r="DJ64" s="124">
        <f>(Executive_Summary!$I61/12)*(1+Expense_Increase)^(DJ$3-1)</f>
        <v>0</v>
      </c>
      <c r="DK64" s="124">
        <f>(Executive_Summary!$I61/12)*(1+Expense_Increase)^(DK$3-1)</f>
        <v>0</v>
      </c>
      <c r="DL64" s="124">
        <f>(Executive_Summary!$I61/12)*(1+Expense_Increase)^(DL$3-1)</f>
        <v>0</v>
      </c>
      <c r="DM64" s="124">
        <f>(Executive_Summary!$I61/12)*(1+Expense_Increase)^(DM$3-1)</f>
        <v>0</v>
      </c>
      <c r="DN64" s="124">
        <f>(Executive_Summary!$I61/12)*(1+Expense_Increase)^(DN$3-1)</f>
        <v>0</v>
      </c>
      <c r="DO64" s="124">
        <f>(Executive_Summary!$I61/12)*(1+Expense_Increase)^(DO$3-1)</f>
        <v>0</v>
      </c>
      <c r="DP64" s="124">
        <f>(Executive_Summary!$I61/12)*(1+Expense_Increase)^(DP$3-1)</f>
        <v>0</v>
      </c>
      <c r="DQ64" s="124">
        <f>(Executive_Summary!$I61/12)*(1+Expense_Increase)^(DQ$3-1)</f>
        <v>0</v>
      </c>
      <c r="DR64" s="124">
        <f>(Executive_Summary!$I61/12)*(1+Expense_Increase)^(DR$3-1)</f>
        <v>0</v>
      </c>
      <c r="DS64" s="124">
        <f>(Executive_Summary!$I61/12)*(1+Expense_Increase)^(DS$3-1)</f>
        <v>0</v>
      </c>
      <c r="DT64" s="124">
        <f>(Executive_Summary!$I61/12)*(1+Expense_Increase)^(DT$3-1)</f>
        <v>0</v>
      </c>
      <c r="DU64" s="124">
        <f>(Executive_Summary!$I61/12)*(1+Expense_Increase)^(DU$3-1)</f>
        <v>0</v>
      </c>
      <c r="DV64" s="124">
        <f>(Executive_Summary!$I61/12)*(1+Expense_Increase)^(DV$3-1)</f>
        <v>0</v>
      </c>
      <c r="DW64" s="124">
        <f>(Executive_Summary!$I61/12)*(1+Expense_Increase)^(DW$3-1)</f>
        <v>0</v>
      </c>
      <c r="DX64" s="124">
        <f>(Executive_Summary!$I61/12)*(1+Expense_Increase)^(DX$3-1)</f>
        <v>0</v>
      </c>
      <c r="DY64" s="124">
        <f>(Executive_Summary!$I61/12)*(1+Expense_Increase)^(DY$3-1)</f>
        <v>0</v>
      </c>
      <c r="DZ64" s="124">
        <f>(Executive_Summary!$I61/12)*(1+Expense_Increase)^(DZ$3-1)</f>
        <v>0</v>
      </c>
      <c r="EA64" s="124">
        <f>(Executive_Summary!$I61/12)*(1+Expense_Increase)^(EA$3-1)</f>
        <v>0</v>
      </c>
      <c r="EB64" s="124">
        <f>(Executive_Summary!$I61/12)*(1+Expense_Increase)^(EB$3-1)</f>
        <v>0</v>
      </c>
      <c r="EC64" s="124">
        <f>(Executive_Summary!$I61/12)*(1+Expense_Increase)^(EC$3-1)</f>
        <v>0</v>
      </c>
      <c r="ED64" s="124">
        <f>(Executive_Summary!$I61/12)*(1+Expense_Increase)^(ED$3-1)</f>
        <v>0</v>
      </c>
      <c r="EE64" s="124">
        <f>(Executive_Summary!$I61/12)*(1+Expense_Increase)^(EE$3-1)</f>
        <v>0</v>
      </c>
      <c r="EF64" s="124">
        <f>(Executive_Summary!$I61/12)*(1+Expense_Increase)^(EF$3-1)</f>
        <v>0</v>
      </c>
      <c r="EG64" s="124">
        <f>(Executive_Summary!$I61/12)*(1+Expense_Increase)^(EG$3-1)</f>
        <v>0</v>
      </c>
      <c r="EH64" s="124">
        <f>(Executive_Summary!$I61/12)*(1+Expense_Increase)^(EH$3-1)</f>
        <v>0</v>
      </c>
      <c r="EI64" s="124">
        <f>(Executive_Summary!$I61/12)*(1+Expense_Increase)^(EI$3-1)</f>
        <v>0</v>
      </c>
      <c r="EJ64" s="124">
        <f>(Executive_Summary!$I61/12)*(1+Expense_Increase)^(EJ$3-1)</f>
        <v>0</v>
      </c>
      <c r="EK64" s="124">
        <f>(Executive_Summary!$I61/12)*(1+Expense_Increase)^(EK$3-1)</f>
        <v>0</v>
      </c>
      <c r="EL64" s="124">
        <f>(Executive_Summary!$I61/12)*(1+Expense_Increase)^(EL$3-1)</f>
        <v>0</v>
      </c>
      <c r="EM64" s="124">
        <f>(Executive_Summary!$I61/12)*(1+Expense_Increase)^(EM$3-1)</f>
        <v>0</v>
      </c>
      <c r="EN64" s="124">
        <f>(Executive_Summary!$I61/12)*(1+Expense_Increase)^(EN$3-1)</f>
        <v>0</v>
      </c>
      <c r="EO64" s="124">
        <f>(Executive_Summary!$I61/12)*(1+Expense_Increase)^(EO$3-1)</f>
        <v>0</v>
      </c>
      <c r="EP64" s="124">
        <f>(Executive_Summary!$I61/12)*(1+Expense_Increase)^(EP$3-1)</f>
        <v>0</v>
      </c>
      <c r="EQ64" s="27"/>
    </row>
    <row r="65" spans="1:147" ht="15.75" customHeight="1" x14ac:dyDescent="0.2">
      <c r="B65" s="160" t="str">
        <f>Executive_Summary!F62</f>
        <v xml:space="preserve">Payroll: </v>
      </c>
      <c r="Z65" s="3"/>
      <c r="AA65" s="124">
        <f>(Executive_Summary!$I62/12)*(1+Expense_Increase)^(AA$3-1)</f>
        <v>0</v>
      </c>
      <c r="AB65" s="124">
        <f>(Executive_Summary!$I62/12)*(1+Expense_Increase)^(AB$3-1)</f>
        <v>0</v>
      </c>
      <c r="AC65" s="124">
        <f>(Executive_Summary!$I62/12)*(1+Expense_Increase)^(AC$3-1)</f>
        <v>0</v>
      </c>
      <c r="AD65" s="124">
        <f>(Executive_Summary!$I62/12)*(1+Expense_Increase)^(AD$3-1)</f>
        <v>0</v>
      </c>
      <c r="AE65" s="124">
        <f>(Executive_Summary!$I62/12)*(1+Expense_Increase)^(AE$3-1)</f>
        <v>0</v>
      </c>
      <c r="AF65" s="124">
        <f>(Executive_Summary!$I62/12)*(1+Expense_Increase)^(AF$3-1)</f>
        <v>0</v>
      </c>
      <c r="AG65" s="124">
        <f>(Executive_Summary!$I62/12)*(1+Expense_Increase)^(AG$3-1)</f>
        <v>0</v>
      </c>
      <c r="AH65" s="124">
        <f>(Executive_Summary!$I62/12)*(1+Expense_Increase)^(AH$3-1)</f>
        <v>0</v>
      </c>
      <c r="AI65" s="124">
        <f>(Executive_Summary!$I62/12)*(1+Expense_Increase)^(AI$3-1)</f>
        <v>0</v>
      </c>
      <c r="AJ65" s="124">
        <f>(Executive_Summary!$I62/12)*(1+Expense_Increase)^(AJ$3-1)</f>
        <v>0</v>
      </c>
      <c r="AK65" s="124">
        <f>(Executive_Summary!$I62/12)*(1+Expense_Increase)^(AK$3-1)</f>
        <v>0</v>
      </c>
      <c r="AL65" s="124">
        <f>(Executive_Summary!$I62/12)*(1+Expense_Increase)^(AL$3-1)</f>
        <v>0</v>
      </c>
      <c r="AM65" s="124">
        <f>(Executive_Summary!$I62/12)*(1+Expense_Increase)^(AM$3-1)</f>
        <v>0</v>
      </c>
      <c r="AN65" s="124">
        <f>(Executive_Summary!$I62/12)*(1+Expense_Increase)^(AN$3-1)</f>
        <v>0</v>
      </c>
      <c r="AO65" s="124">
        <f>(Executive_Summary!$I62/12)*(1+Expense_Increase)^(AO$3-1)</f>
        <v>0</v>
      </c>
      <c r="AP65" s="124">
        <f>(Executive_Summary!$I62/12)*(1+Expense_Increase)^(AP$3-1)</f>
        <v>0</v>
      </c>
      <c r="AQ65" s="124">
        <f>(Executive_Summary!$I62/12)*(1+Expense_Increase)^(AQ$3-1)</f>
        <v>0</v>
      </c>
      <c r="AR65" s="124">
        <f>(Executive_Summary!$I62/12)*(1+Expense_Increase)^(AR$3-1)</f>
        <v>0</v>
      </c>
      <c r="AS65" s="124">
        <f>(Executive_Summary!$I62/12)*(1+Expense_Increase)^(AS$3-1)</f>
        <v>0</v>
      </c>
      <c r="AT65" s="124">
        <f>(Executive_Summary!$I62/12)*(1+Expense_Increase)^(AT$3-1)</f>
        <v>0</v>
      </c>
      <c r="AU65" s="124">
        <f>(Executive_Summary!$I62/12)*(1+Expense_Increase)^(AU$3-1)</f>
        <v>0</v>
      </c>
      <c r="AV65" s="124">
        <f>(Executive_Summary!$I62/12)*(1+Expense_Increase)^(AV$3-1)</f>
        <v>0</v>
      </c>
      <c r="AW65" s="124">
        <f>(Executive_Summary!$I62/12)*(1+Expense_Increase)^(AW$3-1)</f>
        <v>0</v>
      </c>
      <c r="AX65" s="124">
        <f>(Executive_Summary!$I62/12)*(1+Expense_Increase)^(AX$3-1)</f>
        <v>0</v>
      </c>
      <c r="AY65" s="124">
        <f>(Executive_Summary!$I62/12)*(1+Expense_Increase)^(AY$3-1)</f>
        <v>0</v>
      </c>
      <c r="AZ65" s="124">
        <f>(Executive_Summary!$I62/12)*(1+Expense_Increase)^(AZ$3-1)</f>
        <v>0</v>
      </c>
      <c r="BA65" s="124">
        <f>(Executive_Summary!$I62/12)*(1+Expense_Increase)^(BA$3-1)</f>
        <v>0</v>
      </c>
      <c r="BB65" s="124">
        <f>(Executive_Summary!$I62/12)*(1+Expense_Increase)^(BB$3-1)</f>
        <v>0</v>
      </c>
      <c r="BC65" s="124">
        <f>(Executive_Summary!$I62/12)*(1+Expense_Increase)^(BC$3-1)</f>
        <v>0</v>
      </c>
      <c r="BD65" s="124">
        <f>(Executive_Summary!$I62/12)*(1+Expense_Increase)^(BD$3-1)</f>
        <v>0</v>
      </c>
      <c r="BE65" s="124">
        <f>(Executive_Summary!$I62/12)*(1+Expense_Increase)^(BE$3-1)</f>
        <v>0</v>
      </c>
      <c r="BF65" s="124">
        <f>(Executive_Summary!$I62/12)*(1+Expense_Increase)^(BF$3-1)</f>
        <v>0</v>
      </c>
      <c r="BG65" s="124">
        <f>(Executive_Summary!$I62/12)*(1+Expense_Increase)^(BG$3-1)</f>
        <v>0</v>
      </c>
      <c r="BH65" s="124">
        <f>(Executive_Summary!$I62/12)*(1+Expense_Increase)^(BH$3-1)</f>
        <v>0</v>
      </c>
      <c r="BI65" s="124">
        <f>(Executive_Summary!$I62/12)*(1+Expense_Increase)^(BI$3-1)</f>
        <v>0</v>
      </c>
      <c r="BJ65" s="124">
        <f>(Executive_Summary!$I62/12)*(1+Expense_Increase)^(BJ$3-1)</f>
        <v>0</v>
      </c>
      <c r="BK65" s="124">
        <f>(Executive_Summary!$I62/12)*(1+Expense_Increase)^(BK$3-1)</f>
        <v>0</v>
      </c>
      <c r="BL65" s="124">
        <f>(Executive_Summary!$I62/12)*(1+Expense_Increase)^(BL$3-1)</f>
        <v>0</v>
      </c>
      <c r="BM65" s="124">
        <f>(Executive_Summary!$I62/12)*(1+Expense_Increase)^(BM$3-1)</f>
        <v>0</v>
      </c>
      <c r="BN65" s="124">
        <f>(Executive_Summary!$I62/12)*(1+Expense_Increase)^(BN$3-1)</f>
        <v>0</v>
      </c>
      <c r="BO65" s="124">
        <f>(Executive_Summary!$I62/12)*(1+Expense_Increase)^(BO$3-1)</f>
        <v>0</v>
      </c>
      <c r="BP65" s="124">
        <f>(Executive_Summary!$I62/12)*(1+Expense_Increase)^(BP$3-1)</f>
        <v>0</v>
      </c>
      <c r="BQ65" s="124">
        <f>(Executive_Summary!$I62/12)*(1+Expense_Increase)^(BQ$3-1)</f>
        <v>0</v>
      </c>
      <c r="BR65" s="124">
        <f>(Executive_Summary!$I62/12)*(1+Expense_Increase)^(BR$3-1)</f>
        <v>0</v>
      </c>
      <c r="BS65" s="124">
        <f>(Executive_Summary!$I62/12)*(1+Expense_Increase)^(BS$3-1)</f>
        <v>0</v>
      </c>
      <c r="BT65" s="124">
        <f>(Executive_Summary!$I62/12)*(1+Expense_Increase)^(BT$3-1)</f>
        <v>0</v>
      </c>
      <c r="BU65" s="124">
        <f>(Executive_Summary!$I62/12)*(1+Expense_Increase)^(BU$3-1)</f>
        <v>0</v>
      </c>
      <c r="BV65" s="124">
        <f>(Executive_Summary!$I62/12)*(1+Expense_Increase)^(BV$3-1)</f>
        <v>0</v>
      </c>
      <c r="BW65" s="124">
        <f>(Executive_Summary!$I62/12)*(1+Expense_Increase)^(BW$3-1)</f>
        <v>0</v>
      </c>
      <c r="BX65" s="124">
        <f>(Executive_Summary!$I62/12)*(1+Expense_Increase)^(BX$3-1)</f>
        <v>0</v>
      </c>
      <c r="BY65" s="124">
        <f>(Executive_Summary!$I62/12)*(1+Expense_Increase)^(BY$3-1)</f>
        <v>0</v>
      </c>
      <c r="BZ65" s="124">
        <f>(Executive_Summary!$I62/12)*(1+Expense_Increase)^(BZ$3-1)</f>
        <v>0</v>
      </c>
      <c r="CA65" s="124">
        <f>(Executive_Summary!$I62/12)*(1+Expense_Increase)^(CA$3-1)</f>
        <v>0</v>
      </c>
      <c r="CB65" s="124">
        <f>(Executive_Summary!$I62/12)*(1+Expense_Increase)^(CB$3-1)</f>
        <v>0</v>
      </c>
      <c r="CC65" s="124">
        <f>(Executive_Summary!$I62/12)*(1+Expense_Increase)^(CC$3-1)</f>
        <v>0</v>
      </c>
      <c r="CD65" s="124">
        <f>(Executive_Summary!$I62/12)*(1+Expense_Increase)^(CD$3-1)</f>
        <v>0</v>
      </c>
      <c r="CE65" s="124">
        <f>(Executive_Summary!$I62/12)*(1+Expense_Increase)^(CE$3-1)</f>
        <v>0</v>
      </c>
      <c r="CF65" s="124">
        <f>(Executive_Summary!$I62/12)*(1+Expense_Increase)^(CF$3-1)</f>
        <v>0</v>
      </c>
      <c r="CG65" s="124">
        <f>(Executive_Summary!$I62/12)*(1+Expense_Increase)^(CG$3-1)</f>
        <v>0</v>
      </c>
      <c r="CH65" s="124">
        <f>(Executive_Summary!$I62/12)*(1+Expense_Increase)^(CH$3-1)</f>
        <v>0</v>
      </c>
      <c r="CI65" s="124">
        <f>(Executive_Summary!$I62/12)*(1+Expense_Increase)^(CI$3-1)</f>
        <v>0</v>
      </c>
      <c r="CJ65" s="124">
        <f>(Executive_Summary!$I62/12)*(1+Expense_Increase)^(CJ$3-1)</f>
        <v>0</v>
      </c>
      <c r="CK65" s="124">
        <f>(Executive_Summary!$I62/12)*(1+Expense_Increase)^(CK$3-1)</f>
        <v>0</v>
      </c>
      <c r="CL65" s="124">
        <f>(Executive_Summary!$I62/12)*(1+Expense_Increase)^(CL$3-1)</f>
        <v>0</v>
      </c>
      <c r="CM65" s="124">
        <f>(Executive_Summary!$I62/12)*(1+Expense_Increase)^(CM$3-1)</f>
        <v>0</v>
      </c>
      <c r="CN65" s="124">
        <f>(Executive_Summary!$I62/12)*(1+Expense_Increase)^(CN$3-1)</f>
        <v>0</v>
      </c>
      <c r="CO65" s="124">
        <f>(Executive_Summary!$I62/12)*(1+Expense_Increase)^(CO$3-1)</f>
        <v>0</v>
      </c>
      <c r="CP65" s="124">
        <f>(Executive_Summary!$I62/12)*(1+Expense_Increase)^(CP$3-1)</f>
        <v>0</v>
      </c>
      <c r="CQ65" s="124">
        <f>(Executive_Summary!$I62/12)*(1+Expense_Increase)^(CQ$3-1)</f>
        <v>0</v>
      </c>
      <c r="CR65" s="124">
        <f>(Executive_Summary!$I62/12)*(1+Expense_Increase)^(CR$3-1)</f>
        <v>0</v>
      </c>
      <c r="CS65" s="124">
        <f>(Executive_Summary!$I62/12)*(1+Expense_Increase)^(CS$3-1)</f>
        <v>0</v>
      </c>
      <c r="CT65" s="124">
        <f>(Executive_Summary!$I62/12)*(1+Expense_Increase)^(CT$3-1)</f>
        <v>0</v>
      </c>
      <c r="CU65" s="124">
        <f>(Executive_Summary!$I62/12)*(1+Expense_Increase)^(CU$3-1)</f>
        <v>0</v>
      </c>
      <c r="CV65" s="124">
        <f>(Executive_Summary!$I62/12)*(1+Expense_Increase)^(CV$3-1)</f>
        <v>0</v>
      </c>
      <c r="CW65" s="124">
        <f>(Executive_Summary!$I62/12)*(1+Expense_Increase)^(CW$3-1)</f>
        <v>0</v>
      </c>
      <c r="CX65" s="124">
        <f>(Executive_Summary!$I62/12)*(1+Expense_Increase)^(CX$3-1)</f>
        <v>0</v>
      </c>
      <c r="CY65" s="124">
        <f>(Executive_Summary!$I62/12)*(1+Expense_Increase)^(CY$3-1)</f>
        <v>0</v>
      </c>
      <c r="CZ65" s="124">
        <f>(Executive_Summary!$I62/12)*(1+Expense_Increase)^(CZ$3-1)</f>
        <v>0</v>
      </c>
      <c r="DA65" s="124">
        <f>(Executive_Summary!$I62/12)*(1+Expense_Increase)^(DA$3-1)</f>
        <v>0</v>
      </c>
      <c r="DB65" s="124">
        <f>(Executive_Summary!$I62/12)*(1+Expense_Increase)^(DB$3-1)</f>
        <v>0</v>
      </c>
      <c r="DC65" s="124">
        <f>(Executive_Summary!$I62/12)*(1+Expense_Increase)^(DC$3-1)</f>
        <v>0</v>
      </c>
      <c r="DD65" s="124">
        <f>(Executive_Summary!$I62/12)*(1+Expense_Increase)^(DD$3-1)</f>
        <v>0</v>
      </c>
      <c r="DE65" s="124">
        <f>(Executive_Summary!$I62/12)*(1+Expense_Increase)^(DE$3-1)</f>
        <v>0</v>
      </c>
      <c r="DF65" s="124">
        <f>(Executive_Summary!$I62/12)*(1+Expense_Increase)^(DF$3-1)</f>
        <v>0</v>
      </c>
      <c r="DG65" s="124">
        <f>(Executive_Summary!$I62/12)*(1+Expense_Increase)^(DG$3-1)</f>
        <v>0</v>
      </c>
      <c r="DH65" s="124">
        <f>(Executive_Summary!$I62/12)*(1+Expense_Increase)^(DH$3-1)</f>
        <v>0</v>
      </c>
      <c r="DI65" s="124">
        <f>(Executive_Summary!$I62/12)*(1+Expense_Increase)^(DI$3-1)</f>
        <v>0</v>
      </c>
      <c r="DJ65" s="124">
        <f>(Executive_Summary!$I62/12)*(1+Expense_Increase)^(DJ$3-1)</f>
        <v>0</v>
      </c>
      <c r="DK65" s="124">
        <f>(Executive_Summary!$I62/12)*(1+Expense_Increase)^(DK$3-1)</f>
        <v>0</v>
      </c>
      <c r="DL65" s="124">
        <f>(Executive_Summary!$I62/12)*(1+Expense_Increase)^(DL$3-1)</f>
        <v>0</v>
      </c>
      <c r="DM65" s="124">
        <f>(Executive_Summary!$I62/12)*(1+Expense_Increase)^(DM$3-1)</f>
        <v>0</v>
      </c>
      <c r="DN65" s="124">
        <f>(Executive_Summary!$I62/12)*(1+Expense_Increase)^(DN$3-1)</f>
        <v>0</v>
      </c>
      <c r="DO65" s="124">
        <f>(Executive_Summary!$I62/12)*(1+Expense_Increase)^(DO$3-1)</f>
        <v>0</v>
      </c>
      <c r="DP65" s="124">
        <f>(Executive_Summary!$I62/12)*(1+Expense_Increase)^(DP$3-1)</f>
        <v>0</v>
      </c>
      <c r="DQ65" s="124">
        <f>(Executive_Summary!$I62/12)*(1+Expense_Increase)^(DQ$3-1)</f>
        <v>0</v>
      </c>
      <c r="DR65" s="124">
        <f>(Executive_Summary!$I62/12)*(1+Expense_Increase)^(DR$3-1)</f>
        <v>0</v>
      </c>
      <c r="DS65" s="124">
        <f>(Executive_Summary!$I62/12)*(1+Expense_Increase)^(DS$3-1)</f>
        <v>0</v>
      </c>
      <c r="DT65" s="124">
        <f>(Executive_Summary!$I62/12)*(1+Expense_Increase)^(DT$3-1)</f>
        <v>0</v>
      </c>
      <c r="DU65" s="124">
        <f>(Executive_Summary!$I62/12)*(1+Expense_Increase)^(DU$3-1)</f>
        <v>0</v>
      </c>
      <c r="DV65" s="124">
        <f>(Executive_Summary!$I62/12)*(1+Expense_Increase)^(DV$3-1)</f>
        <v>0</v>
      </c>
      <c r="DW65" s="124">
        <f>(Executive_Summary!$I62/12)*(1+Expense_Increase)^(DW$3-1)</f>
        <v>0</v>
      </c>
      <c r="DX65" s="124">
        <f>(Executive_Summary!$I62/12)*(1+Expense_Increase)^(DX$3-1)</f>
        <v>0</v>
      </c>
      <c r="DY65" s="124">
        <f>(Executive_Summary!$I62/12)*(1+Expense_Increase)^(DY$3-1)</f>
        <v>0</v>
      </c>
      <c r="DZ65" s="124">
        <f>(Executive_Summary!$I62/12)*(1+Expense_Increase)^(DZ$3-1)</f>
        <v>0</v>
      </c>
      <c r="EA65" s="124">
        <f>(Executive_Summary!$I62/12)*(1+Expense_Increase)^(EA$3-1)</f>
        <v>0</v>
      </c>
      <c r="EB65" s="124">
        <f>(Executive_Summary!$I62/12)*(1+Expense_Increase)^(EB$3-1)</f>
        <v>0</v>
      </c>
      <c r="EC65" s="124">
        <f>(Executive_Summary!$I62/12)*(1+Expense_Increase)^(EC$3-1)</f>
        <v>0</v>
      </c>
      <c r="ED65" s="124">
        <f>(Executive_Summary!$I62/12)*(1+Expense_Increase)^(ED$3-1)</f>
        <v>0</v>
      </c>
      <c r="EE65" s="124">
        <f>(Executive_Summary!$I62/12)*(1+Expense_Increase)^(EE$3-1)</f>
        <v>0</v>
      </c>
      <c r="EF65" s="124">
        <f>(Executive_Summary!$I62/12)*(1+Expense_Increase)^(EF$3-1)</f>
        <v>0</v>
      </c>
      <c r="EG65" s="124">
        <f>(Executive_Summary!$I62/12)*(1+Expense_Increase)^(EG$3-1)</f>
        <v>0</v>
      </c>
      <c r="EH65" s="124">
        <f>(Executive_Summary!$I62/12)*(1+Expense_Increase)^(EH$3-1)</f>
        <v>0</v>
      </c>
      <c r="EI65" s="124">
        <f>(Executive_Summary!$I62/12)*(1+Expense_Increase)^(EI$3-1)</f>
        <v>0</v>
      </c>
      <c r="EJ65" s="124">
        <f>(Executive_Summary!$I62/12)*(1+Expense_Increase)^(EJ$3-1)</f>
        <v>0</v>
      </c>
      <c r="EK65" s="124">
        <f>(Executive_Summary!$I62/12)*(1+Expense_Increase)^(EK$3-1)</f>
        <v>0</v>
      </c>
      <c r="EL65" s="124">
        <f>(Executive_Summary!$I62/12)*(1+Expense_Increase)^(EL$3-1)</f>
        <v>0</v>
      </c>
      <c r="EM65" s="124">
        <f>(Executive_Summary!$I62/12)*(1+Expense_Increase)^(EM$3-1)</f>
        <v>0</v>
      </c>
      <c r="EN65" s="124">
        <f>(Executive_Summary!$I62/12)*(1+Expense_Increase)^(EN$3-1)</f>
        <v>0</v>
      </c>
      <c r="EO65" s="124">
        <f>(Executive_Summary!$I62/12)*(1+Expense_Increase)^(EO$3-1)</f>
        <v>0</v>
      </c>
      <c r="EP65" s="124">
        <f>(Executive_Summary!$I62/12)*(1+Expense_Increase)^(EP$3-1)</f>
        <v>0</v>
      </c>
      <c r="EQ65" s="27"/>
    </row>
    <row r="66" spans="1:147" ht="15.75" customHeight="1" x14ac:dyDescent="0.2">
      <c r="B66" s="161" t="str">
        <f>Executive_Summary!F63</f>
        <v xml:space="preserve">Office Salary </v>
      </c>
      <c r="Z66" s="3"/>
      <c r="AA66" s="124">
        <f>(Executive_Summary!$I63/12)*(1+Expense_Increase)^(AA$3-1)</f>
        <v>0</v>
      </c>
      <c r="AB66" s="124">
        <f>(Executive_Summary!$I63/12)*(1+Expense_Increase)^(AB$3-1)</f>
        <v>0</v>
      </c>
      <c r="AC66" s="124">
        <f>(Executive_Summary!$I63/12)*(1+Expense_Increase)^(AC$3-1)</f>
        <v>0</v>
      </c>
      <c r="AD66" s="124">
        <f>(Executive_Summary!$I63/12)*(1+Expense_Increase)^(AD$3-1)</f>
        <v>0</v>
      </c>
      <c r="AE66" s="124">
        <f>(Executive_Summary!$I63/12)*(1+Expense_Increase)^(AE$3-1)</f>
        <v>0</v>
      </c>
      <c r="AF66" s="124">
        <f>(Executive_Summary!$I63/12)*(1+Expense_Increase)^(AF$3-1)</f>
        <v>0</v>
      </c>
      <c r="AG66" s="124">
        <f>(Executive_Summary!$I63/12)*(1+Expense_Increase)^(AG$3-1)</f>
        <v>0</v>
      </c>
      <c r="AH66" s="124">
        <f>(Executive_Summary!$I63/12)*(1+Expense_Increase)^(AH$3-1)</f>
        <v>0</v>
      </c>
      <c r="AI66" s="124">
        <f>(Executive_Summary!$I63/12)*(1+Expense_Increase)^(AI$3-1)</f>
        <v>0</v>
      </c>
      <c r="AJ66" s="124">
        <f>(Executive_Summary!$I63/12)*(1+Expense_Increase)^(AJ$3-1)</f>
        <v>0</v>
      </c>
      <c r="AK66" s="124">
        <f>(Executive_Summary!$I63/12)*(1+Expense_Increase)^(AK$3-1)</f>
        <v>0</v>
      </c>
      <c r="AL66" s="124">
        <f>(Executive_Summary!$I63/12)*(1+Expense_Increase)^(AL$3-1)</f>
        <v>0</v>
      </c>
      <c r="AM66" s="124">
        <f>(Executive_Summary!$I63/12)*(1+Expense_Increase)^(AM$3-1)</f>
        <v>0</v>
      </c>
      <c r="AN66" s="124">
        <f>(Executive_Summary!$I63/12)*(1+Expense_Increase)^(AN$3-1)</f>
        <v>0</v>
      </c>
      <c r="AO66" s="124">
        <f>(Executive_Summary!$I63/12)*(1+Expense_Increase)^(AO$3-1)</f>
        <v>0</v>
      </c>
      <c r="AP66" s="124">
        <f>(Executive_Summary!$I63/12)*(1+Expense_Increase)^(AP$3-1)</f>
        <v>0</v>
      </c>
      <c r="AQ66" s="124">
        <f>(Executive_Summary!$I63/12)*(1+Expense_Increase)^(AQ$3-1)</f>
        <v>0</v>
      </c>
      <c r="AR66" s="124">
        <f>(Executive_Summary!$I63/12)*(1+Expense_Increase)^(AR$3-1)</f>
        <v>0</v>
      </c>
      <c r="AS66" s="124">
        <f>(Executive_Summary!$I63/12)*(1+Expense_Increase)^(AS$3-1)</f>
        <v>0</v>
      </c>
      <c r="AT66" s="124">
        <f>(Executive_Summary!$I63/12)*(1+Expense_Increase)^(AT$3-1)</f>
        <v>0</v>
      </c>
      <c r="AU66" s="124">
        <f>(Executive_Summary!$I63/12)*(1+Expense_Increase)^(AU$3-1)</f>
        <v>0</v>
      </c>
      <c r="AV66" s="124">
        <f>(Executive_Summary!$I63/12)*(1+Expense_Increase)^(AV$3-1)</f>
        <v>0</v>
      </c>
      <c r="AW66" s="124">
        <f>(Executive_Summary!$I63/12)*(1+Expense_Increase)^(AW$3-1)</f>
        <v>0</v>
      </c>
      <c r="AX66" s="124">
        <f>(Executive_Summary!$I63/12)*(1+Expense_Increase)^(AX$3-1)</f>
        <v>0</v>
      </c>
      <c r="AY66" s="124">
        <f>(Executive_Summary!$I63/12)*(1+Expense_Increase)^(AY$3-1)</f>
        <v>0</v>
      </c>
      <c r="AZ66" s="124">
        <f>(Executive_Summary!$I63/12)*(1+Expense_Increase)^(AZ$3-1)</f>
        <v>0</v>
      </c>
      <c r="BA66" s="124">
        <f>(Executive_Summary!$I63/12)*(1+Expense_Increase)^(BA$3-1)</f>
        <v>0</v>
      </c>
      <c r="BB66" s="124">
        <f>(Executive_Summary!$I63/12)*(1+Expense_Increase)^(BB$3-1)</f>
        <v>0</v>
      </c>
      <c r="BC66" s="124">
        <f>(Executive_Summary!$I63/12)*(1+Expense_Increase)^(BC$3-1)</f>
        <v>0</v>
      </c>
      <c r="BD66" s="124">
        <f>(Executive_Summary!$I63/12)*(1+Expense_Increase)^(BD$3-1)</f>
        <v>0</v>
      </c>
      <c r="BE66" s="124">
        <f>(Executive_Summary!$I63/12)*(1+Expense_Increase)^(BE$3-1)</f>
        <v>0</v>
      </c>
      <c r="BF66" s="124">
        <f>(Executive_Summary!$I63/12)*(1+Expense_Increase)^(BF$3-1)</f>
        <v>0</v>
      </c>
      <c r="BG66" s="124">
        <f>(Executive_Summary!$I63/12)*(1+Expense_Increase)^(BG$3-1)</f>
        <v>0</v>
      </c>
      <c r="BH66" s="124">
        <f>(Executive_Summary!$I63/12)*(1+Expense_Increase)^(BH$3-1)</f>
        <v>0</v>
      </c>
      <c r="BI66" s="124">
        <f>(Executive_Summary!$I63/12)*(1+Expense_Increase)^(BI$3-1)</f>
        <v>0</v>
      </c>
      <c r="BJ66" s="124">
        <f>(Executive_Summary!$I63/12)*(1+Expense_Increase)^(BJ$3-1)</f>
        <v>0</v>
      </c>
      <c r="BK66" s="124">
        <f>(Executive_Summary!$I63/12)*(1+Expense_Increase)^(BK$3-1)</f>
        <v>0</v>
      </c>
      <c r="BL66" s="124">
        <f>(Executive_Summary!$I63/12)*(1+Expense_Increase)^(BL$3-1)</f>
        <v>0</v>
      </c>
      <c r="BM66" s="124">
        <f>(Executive_Summary!$I63/12)*(1+Expense_Increase)^(BM$3-1)</f>
        <v>0</v>
      </c>
      <c r="BN66" s="124">
        <f>(Executive_Summary!$I63/12)*(1+Expense_Increase)^(BN$3-1)</f>
        <v>0</v>
      </c>
      <c r="BO66" s="124">
        <f>(Executive_Summary!$I63/12)*(1+Expense_Increase)^(BO$3-1)</f>
        <v>0</v>
      </c>
      <c r="BP66" s="124">
        <f>(Executive_Summary!$I63/12)*(1+Expense_Increase)^(BP$3-1)</f>
        <v>0</v>
      </c>
      <c r="BQ66" s="124">
        <f>(Executive_Summary!$I63/12)*(1+Expense_Increase)^(BQ$3-1)</f>
        <v>0</v>
      </c>
      <c r="BR66" s="124">
        <f>(Executive_Summary!$I63/12)*(1+Expense_Increase)^(BR$3-1)</f>
        <v>0</v>
      </c>
      <c r="BS66" s="124">
        <f>(Executive_Summary!$I63/12)*(1+Expense_Increase)^(BS$3-1)</f>
        <v>0</v>
      </c>
      <c r="BT66" s="124">
        <f>(Executive_Summary!$I63/12)*(1+Expense_Increase)^(BT$3-1)</f>
        <v>0</v>
      </c>
      <c r="BU66" s="124">
        <f>(Executive_Summary!$I63/12)*(1+Expense_Increase)^(BU$3-1)</f>
        <v>0</v>
      </c>
      <c r="BV66" s="124">
        <f>(Executive_Summary!$I63/12)*(1+Expense_Increase)^(BV$3-1)</f>
        <v>0</v>
      </c>
      <c r="BW66" s="124">
        <f>(Executive_Summary!$I63/12)*(1+Expense_Increase)^(BW$3-1)</f>
        <v>0</v>
      </c>
      <c r="BX66" s="124">
        <f>(Executive_Summary!$I63/12)*(1+Expense_Increase)^(BX$3-1)</f>
        <v>0</v>
      </c>
      <c r="BY66" s="124">
        <f>(Executive_Summary!$I63/12)*(1+Expense_Increase)^(BY$3-1)</f>
        <v>0</v>
      </c>
      <c r="BZ66" s="124">
        <f>(Executive_Summary!$I63/12)*(1+Expense_Increase)^(BZ$3-1)</f>
        <v>0</v>
      </c>
      <c r="CA66" s="124">
        <f>(Executive_Summary!$I63/12)*(1+Expense_Increase)^(CA$3-1)</f>
        <v>0</v>
      </c>
      <c r="CB66" s="124">
        <f>(Executive_Summary!$I63/12)*(1+Expense_Increase)^(CB$3-1)</f>
        <v>0</v>
      </c>
      <c r="CC66" s="124">
        <f>(Executive_Summary!$I63/12)*(1+Expense_Increase)^(CC$3-1)</f>
        <v>0</v>
      </c>
      <c r="CD66" s="124">
        <f>(Executive_Summary!$I63/12)*(1+Expense_Increase)^(CD$3-1)</f>
        <v>0</v>
      </c>
      <c r="CE66" s="124">
        <f>(Executive_Summary!$I63/12)*(1+Expense_Increase)^(CE$3-1)</f>
        <v>0</v>
      </c>
      <c r="CF66" s="124">
        <f>(Executive_Summary!$I63/12)*(1+Expense_Increase)^(CF$3-1)</f>
        <v>0</v>
      </c>
      <c r="CG66" s="124">
        <f>(Executive_Summary!$I63/12)*(1+Expense_Increase)^(CG$3-1)</f>
        <v>0</v>
      </c>
      <c r="CH66" s="124">
        <f>(Executive_Summary!$I63/12)*(1+Expense_Increase)^(CH$3-1)</f>
        <v>0</v>
      </c>
      <c r="CI66" s="124">
        <f>(Executive_Summary!$I63/12)*(1+Expense_Increase)^(CI$3-1)</f>
        <v>0</v>
      </c>
      <c r="CJ66" s="124">
        <f>(Executive_Summary!$I63/12)*(1+Expense_Increase)^(CJ$3-1)</f>
        <v>0</v>
      </c>
      <c r="CK66" s="124">
        <f>(Executive_Summary!$I63/12)*(1+Expense_Increase)^(CK$3-1)</f>
        <v>0</v>
      </c>
      <c r="CL66" s="124">
        <f>(Executive_Summary!$I63/12)*(1+Expense_Increase)^(CL$3-1)</f>
        <v>0</v>
      </c>
      <c r="CM66" s="124">
        <f>(Executive_Summary!$I63/12)*(1+Expense_Increase)^(CM$3-1)</f>
        <v>0</v>
      </c>
      <c r="CN66" s="124">
        <f>(Executive_Summary!$I63/12)*(1+Expense_Increase)^(CN$3-1)</f>
        <v>0</v>
      </c>
      <c r="CO66" s="124">
        <f>(Executive_Summary!$I63/12)*(1+Expense_Increase)^(CO$3-1)</f>
        <v>0</v>
      </c>
      <c r="CP66" s="124">
        <f>(Executive_Summary!$I63/12)*(1+Expense_Increase)^(CP$3-1)</f>
        <v>0</v>
      </c>
      <c r="CQ66" s="124">
        <f>(Executive_Summary!$I63/12)*(1+Expense_Increase)^(CQ$3-1)</f>
        <v>0</v>
      </c>
      <c r="CR66" s="124">
        <f>(Executive_Summary!$I63/12)*(1+Expense_Increase)^(CR$3-1)</f>
        <v>0</v>
      </c>
      <c r="CS66" s="124">
        <f>(Executive_Summary!$I63/12)*(1+Expense_Increase)^(CS$3-1)</f>
        <v>0</v>
      </c>
      <c r="CT66" s="124">
        <f>(Executive_Summary!$I63/12)*(1+Expense_Increase)^(CT$3-1)</f>
        <v>0</v>
      </c>
      <c r="CU66" s="124">
        <f>(Executive_Summary!$I63/12)*(1+Expense_Increase)^(CU$3-1)</f>
        <v>0</v>
      </c>
      <c r="CV66" s="124">
        <f>(Executive_Summary!$I63/12)*(1+Expense_Increase)^(CV$3-1)</f>
        <v>0</v>
      </c>
      <c r="CW66" s="124">
        <f>(Executive_Summary!$I63/12)*(1+Expense_Increase)^(CW$3-1)</f>
        <v>0</v>
      </c>
      <c r="CX66" s="124">
        <f>(Executive_Summary!$I63/12)*(1+Expense_Increase)^(CX$3-1)</f>
        <v>0</v>
      </c>
      <c r="CY66" s="124">
        <f>(Executive_Summary!$I63/12)*(1+Expense_Increase)^(CY$3-1)</f>
        <v>0</v>
      </c>
      <c r="CZ66" s="124">
        <f>(Executive_Summary!$I63/12)*(1+Expense_Increase)^(CZ$3-1)</f>
        <v>0</v>
      </c>
      <c r="DA66" s="124">
        <f>(Executive_Summary!$I63/12)*(1+Expense_Increase)^(DA$3-1)</f>
        <v>0</v>
      </c>
      <c r="DB66" s="124">
        <f>(Executive_Summary!$I63/12)*(1+Expense_Increase)^(DB$3-1)</f>
        <v>0</v>
      </c>
      <c r="DC66" s="124">
        <f>(Executive_Summary!$I63/12)*(1+Expense_Increase)^(DC$3-1)</f>
        <v>0</v>
      </c>
      <c r="DD66" s="124">
        <f>(Executive_Summary!$I63/12)*(1+Expense_Increase)^(DD$3-1)</f>
        <v>0</v>
      </c>
      <c r="DE66" s="124">
        <f>(Executive_Summary!$I63/12)*(1+Expense_Increase)^(DE$3-1)</f>
        <v>0</v>
      </c>
      <c r="DF66" s="124">
        <f>(Executive_Summary!$I63/12)*(1+Expense_Increase)^(DF$3-1)</f>
        <v>0</v>
      </c>
      <c r="DG66" s="124">
        <f>(Executive_Summary!$I63/12)*(1+Expense_Increase)^(DG$3-1)</f>
        <v>0</v>
      </c>
      <c r="DH66" s="124">
        <f>(Executive_Summary!$I63/12)*(1+Expense_Increase)^(DH$3-1)</f>
        <v>0</v>
      </c>
      <c r="DI66" s="124">
        <f>(Executive_Summary!$I63/12)*(1+Expense_Increase)^(DI$3-1)</f>
        <v>0</v>
      </c>
      <c r="DJ66" s="124">
        <f>(Executive_Summary!$I63/12)*(1+Expense_Increase)^(DJ$3-1)</f>
        <v>0</v>
      </c>
      <c r="DK66" s="124">
        <f>(Executive_Summary!$I63/12)*(1+Expense_Increase)^(DK$3-1)</f>
        <v>0</v>
      </c>
      <c r="DL66" s="124">
        <f>(Executive_Summary!$I63/12)*(1+Expense_Increase)^(DL$3-1)</f>
        <v>0</v>
      </c>
      <c r="DM66" s="124">
        <f>(Executive_Summary!$I63/12)*(1+Expense_Increase)^(DM$3-1)</f>
        <v>0</v>
      </c>
      <c r="DN66" s="124">
        <f>(Executive_Summary!$I63/12)*(1+Expense_Increase)^(DN$3-1)</f>
        <v>0</v>
      </c>
      <c r="DO66" s="124">
        <f>(Executive_Summary!$I63/12)*(1+Expense_Increase)^(DO$3-1)</f>
        <v>0</v>
      </c>
      <c r="DP66" s="124">
        <f>(Executive_Summary!$I63/12)*(1+Expense_Increase)^(DP$3-1)</f>
        <v>0</v>
      </c>
      <c r="DQ66" s="124">
        <f>(Executive_Summary!$I63/12)*(1+Expense_Increase)^(DQ$3-1)</f>
        <v>0</v>
      </c>
      <c r="DR66" s="124">
        <f>(Executive_Summary!$I63/12)*(1+Expense_Increase)^(DR$3-1)</f>
        <v>0</v>
      </c>
      <c r="DS66" s="124">
        <f>(Executive_Summary!$I63/12)*(1+Expense_Increase)^(DS$3-1)</f>
        <v>0</v>
      </c>
      <c r="DT66" s="124">
        <f>(Executive_Summary!$I63/12)*(1+Expense_Increase)^(DT$3-1)</f>
        <v>0</v>
      </c>
      <c r="DU66" s="124">
        <f>(Executive_Summary!$I63/12)*(1+Expense_Increase)^(DU$3-1)</f>
        <v>0</v>
      </c>
      <c r="DV66" s="124">
        <f>(Executive_Summary!$I63/12)*(1+Expense_Increase)^(DV$3-1)</f>
        <v>0</v>
      </c>
      <c r="DW66" s="124">
        <f>(Executive_Summary!$I63/12)*(1+Expense_Increase)^(DW$3-1)</f>
        <v>0</v>
      </c>
      <c r="DX66" s="124">
        <f>(Executive_Summary!$I63/12)*(1+Expense_Increase)^(DX$3-1)</f>
        <v>0</v>
      </c>
      <c r="DY66" s="124">
        <f>(Executive_Summary!$I63/12)*(1+Expense_Increase)^(DY$3-1)</f>
        <v>0</v>
      </c>
      <c r="DZ66" s="124">
        <f>(Executive_Summary!$I63/12)*(1+Expense_Increase)^(DZ$3-1)</f>
        <v>0</v>
      </c>
      <c r="EA66" s="124">
        <f>(Executive_Summary!$I63/12)*(1+Expense_Increase)^(EA$3-1)</f>
        <v>0</v>
      </c>
      <c r="EB66" s="124">
        <f>(Executive_Summary!$I63/12)*(1+Expense_Increase)^(EB$3-1)</f>
        <v>0</v>
      </c>
      <c r="EC66" s="124">
        <f>(Executive_Summary!$I63/12)*(1+Expense_Increase)^(EC$3-1)</f>
        <v>0</v>
      </c>
      <c r="ED66" s="124">
        <f>(Executive_Summary!$I63/12)*(1+Expense_Increase)^(ED$3-1)</f>
        <v>0</v>
      </c>
      <c r="EE66" s="124">
        <f>(Executive_Summary!$I63/12)*(1+Expense_Increase)^(EE$3-1)</f>
        <v>0</v>
      </c>
      <c r="EF66" s="124">
        <f>(Executive_Summary!$I63/12)*(1+Expense_Increase)^(EF$3-1)</f>
        <v>0</v>
      </c>
      <c r="EG66" s="124">
        <f>(Executive_Summary!$I63/12)*(1+Expense_Increase)^(EG$3-1)</f>
        <v>0</v>
      </c>
      <c r="EH66" s="124">
        <f>(Executive_Summary!$I63/12)*(1+Expense_Increase)^(EH$3-1)</f>
        <v>0</v>
      </c>
      <c r="EI66" s="124">
        <f>(Executive_Summary!$I63/12)*(1+Expense_Increase)^(EI$3-1)</f>
        <v>0</v>
      </c>
      <c r="EJ66" s="124">
        <f>(Executive_Summary!$I63/12)*(1+Expense_Increase)^(EJ$3-1)</f>
        <v>0</v>
      </c>
      <c r="EK66" s="124">
        <f>(Executive_Summary!$I63/12)*(1+Expense_Increase)^(EK$3-1)</f>
        <v>0</v>
      </c>
      <c r="EL66" s="124">
        <f>(Executive_Summary!$I63/12)*(1+Expense_Increase)^(EL$3-1)</f>
        <v>0</v>
      </c>
      <c r="EM66" s="124">
        <f>(Executive_Summary!$I63/12)*(1+Expense_Increase)^(EM$3-1)</f>
        <v>0</v>
      </c>
      <c r="EN66" s="124">
        <f>(Executive_Summary!$I63/12)*(1+Expense_Increase)^(EN$3-1)</f>
        <v>0</v>
      </c>
      <c r="EO66" s="124">
        <f>(Executive_Summary!$I63/12)*(1+Expense_Increase)^(EO$3-1)</f>
        <v>0</v>
      </c>
      <c r="EP66" s="124">
        <f>(Executive_Summary!$I63/12)*(1+Expense_Increase)^(EP$3-1)</f>
        <v>0</v>
      </c>
      <c r="EQ66" s="27"/>
    </row>
    <row r="67" spans="1:147" ht="15.75" customHeight="1" x14ac:dyDescent="0.2">
      <c r="B67" s="161" t="str">
        <f>Executive_Summary!F64</f>
        <v xml:space="preserve">Leasing Commission </v>
      </c>
      <c r="Z67" s="3"/>
      <c r="AA67" s="124">
        <f>(Executive_Summary!$I64/12)*(1+Expense_Increase)^(AA$3-1)</f>
        <v>26.43375</v>
      </c>
      <c r="AB67" s="124">
        <f>(Executive_Summary!$I64/12)*(1+Expense_Increase)^(AB$3-1)</f>
        <v>26.43375</v>
      </c>
      <c r="AC67" s="124">
        <f>(Executive_Summary!$I64/12)*(1+Expense_Increase)^(AC$3-1)</f>
        <v>26.43375</v>
      </c>
      <c r="AD67" s="124">
        <f>(Executive_Summary!$I64/12)*(1+Expense_Increase)^(AD$3-1)</f>
        <v>26.43375</v>
      </c>
      <c r="AE67" s="124">
        <f>(Executive_Summary!$I64/12)*(1+Expense_Increase)^(AE$3-1)</f>
        <v>26.43375</v>
      </c>
      <c r="AF67" s="124">
        <f>(Executive_Summary!$I64/12)*(1+Expense_Increase)^(AF$3-1)</f>
        <v>26.43375</v>
      </c>
      <c r="AG67" s="124">
        <f>(Executive_Summary!$I64/12)*(1+Expense_Increase)^(AG$3-1)</f>
        <v>26.43375</v>
      </c>
      <c r="AH67" s="124">
        <f>(Executive_Summary!$I64/12)*(1+Expense_Increase)^(AH$3-1)</f>
        <v>26.43375</v>
      </c>
      <c r="AI67" s="124">
        <f>(Executive_Summary!$I64/12)*(1+Expense_Increase)^(AI$3-1)</f>
        <v>26.43375</v>
      </c>
      <c r="AJ67" s="124">
        <f>(Executive_Summary!$I64/12)*(1+Expense_Increase)^(AJ$3-1)</f>
        <v>26.43375</v>
      </c>
      <c r="AK67" s="124">
        <f>(Executive_Summary!$I64/12)*(1+Expense_Increase)^(AK$3-1)</f>
        <v>26.43375</v>
      </c>
      <c r="AL67" s="124">
        <f>(Executive_Summary!$I64/12)*(1+Expense_Increase)^(AL$3-1)</f>
        <v>26.43375</v>
      </c>
      <c r="AM67" s="124">
        <f>(Executive_Summary!$I64/12)*(1+Expense_Increase)^(AM$3-1)</f>
        <v>27.015292500000001</v>
      </c>
      <c r="AN67" s="124">
        <f>(Executive_Summary!$I64/12)*(1+Expense_Increase)^(AN$3-1)</f>
        <v>27.015292500000001</v>
      </c>
      <c r="AO67" s="124">
        <f>(Executive_Summary!$I64/12)*(1+Expense_Increase)^(AO$3-1)</f>
        <v>27.015292500000001</v>
      </c>
      <c r="AP67" s="124">
        <f>(Executive_Summary!$I64/12)*(1+Expense_Increase)^(AP$3-1)</f>
        <v>27.015292500000001</v>
      </c>
      <c r="AQ67" s="124">
        <f>(Executive_Summary!$I64/12)*(1+Expense_Increase)^(AQ$3-1)</f>
        <v>27.015292500000001</v>
      </c>
      <c r="AR67" s="124">
        <f>(Executive_Summary!$I64/12)*(1+Expense_Increase)^(AR$3-1)</f>
        <v>27.015292500000001</v>
      </c>
      <c r="AS67" s="124">
        <f>(Executive_Summary!$I64/12)*(1+Expense_Increase)^(AS$3-1)</f>
        <v>27.015292500000001</v>
      </c>
      <c r="AT67" s="124">
        <f>(Executive_Summary!$I64/12)*(1+Expense_Increase)^(AT$3-1)</f>
        <v>27.015292500000001</v>
      </c>
      <c r="AU67" s="124">
        <f>(Executive_Summary!$I64/12)*(1+Expense_Increase)^(AU$3-1)</f>
        <v>27.015292500000001</v>
      </c>
      <c r="AV67" s="124">
        <f>(Executive_Summary!$I64/12)*(1+Expense_Increase)^(AV$3-1)</f>
        <v>27.015292500000001</v>
      </c>
      <c r="AW67" s="124">
        <f>(Executive_Summary!$I64/12)*(1+Expense_Increase)^(AW$3-1)</f>
        <v>27.015292500000001</v>
      </c>
      <c r="AX67" s="124">
        <f>(Executive_Summary!$I64/12)*(1+Expense_Increase)^(AX$3-1)</f>
        <v>27.015292500000001</v>
      </c>
      <c r="AY67" s="124">
        <f>(Executive_Summary!$I64/12)*(1+Expense_Increase)^(AY$3-1)</f>
        <v>27.609628935</v>
      </c>
      <c r="AZ67" s="124">
        <f>(Executive_Summary!$I64/12)*(1+Expense_Increase)^(AZ$3-1)</f>
        <v>27.609628935</v>
      </c>
      <c r="BA67" s="124">
        <f>(Executive_Summary!$I64/12)*(1+Expense_Increase)^(BA$3-1)</f>
        <v>27.609628935</v>
      </c>
      <c r="BB67" s="124">
        <f>(Executive_Summary!$I64/12)*(1+Expense_Increase)^(BB$3-1)</f>
        <v>27.609628935</v>
      </c>
      <c r="BC67" s="124">
        <f>(Executive_Summary!$I64/12)*(1+Expense_Increase)^(BC$3-1)</f>
        <v>27.609628935</v>
      </c>
      <c r="BD67" s="124">
        <f>(Executive_Summary!$I64/12)*(1+Expense_Increase)^(BD$3-1)</f>
        <v>27.609628935</v>
      </c>
      <c r="BE67" s="124">
        <f>(Executive_Summary!$I64/12)*(1+Expense_Increase)^(BE$3-1)</f>
        <v>27.609628935</v>
      </c>
      <c r="BF67" s="124">
        <f>(Executive_Summary!$I64/12)*(1+Expense_Increase)^(BF$3-1)</f>
        <v>27.609628935</v>
      </c>
      <c r="BG67" s="124">
        <f>(Executive_Summary!$I64/12)*(1+Expense_Increase)^(BG$3-1)</f>
        <v>27.609628935</v>
      </c>
      <c r="BH67" s="124">
        <f>(Executive_Summary!$I64/12)*(1+Expense_Increase)^(BH$3-1)</f>
        <v>27.609628935</v>
      </c>
      <c r="BI67" s="124">
        <f>(Executive_Summary!$I64/12)*(1+Expense_Increase)^(BI$3-1)</f>
        <v>27.609628935</v>
      </c>
      <c r="BJ67" s="124">
        <f>(Executive_Summary!$I64/12)*(1+Expense_Increase)^(BJ$3-1)</f>
        <v>27.609628935</v>
      </c>
      <c r="BK67" s="124">
        <f>(Executive_Summary!$I64/12)*(1+Expense_Increase)^(BK$3-1)</f>
        <v>28.217040771570002</v>
      </c>
      <c r="BL67" s="124">
        <f>(Executive_Summary!$I64/12)*(1+Expense_Increase)^(BL$3-1)</f>
        <v>28.217040771570002</v>
      </c>
      <c r="BM67" s="124">
        <f>(Executive_Summary!$I64/12)*(1+Expense_Increase)^(BM$3-1)</f>
        <v>28.217040771570002</v>
      </c>
      <c r="BN67" s="124">
        <f>(Executive_Summary!$I64/12)*(1+Expense_Increase)^(BN$3-1)</f>
        <v>28.217040771570002</v>
      </c>
      <c r="BO67" s="124">
        <f>(Executive_Summary!$I64/12)*(1+Expense_Increase)^(BO$3-1)</f>
        <v>28.217040771570002</v>
      </c>
      <c r="BP67" s="124">
        <f>(Executive_Summary!$I64/12)*(1+Expense_Increase)^(BP$3-1)</f>
        <v>28.217040771570002</v>
      </c>
      <c r="BQ67" s="124">
        <f>(Executive_Summary!$I64/12)*(1+Expense_Increase)^(BQ$3-1)</f>
        <v>28.217040771570002</v>
      </c>
      <c r="BR67" s="124">
        <f>(Executive_Summary!$I64/12)*(1+Expense_Increase)^(BR$3-1)</f>
        <v>28.217040771570002</v>
      </c>
      <c r="BS67" s="124">
        <f>(Executive_Summary!$I64/12)*(1+Expense_Increase)^(BS$3-1)</f>
        <v>28.217040771570002</v>
      </c>
      <c r="BT67" s="124">
        <f>(Executive_Summary!$I64/12)*(1+Expense_Increase)^(BT$3-1)</f>
        <v>28.217040771570002</v>
      </c>
      <c r="BU67" s="124">
        <f>(Executive_Summary!$I64/12)*(1+Expense_Increase)^(BU$3-1)</f>
        <v>28.217040771570002</v>
      </c>
      <c r="BV67" s="124">
        <f>(Executive_Summary!$I64/12)*(1+Expense_Increase)^(BV$3-1)</f>
        <v>28.217040771570002</v>
      </c>
      <c r="BW67" s="124">
        <f>(Executive_Summary!$I64/12)*(1+Expense_Increase)^(BW$3-1)</f>
        <v>28.83781566854454</v>
      </c>
      <c r="BX67" s="124">
        <f>(Executive_Summary!$I64/12)*(1+Expense_Increase)^(BX$3-1)</f>
        <v>28.83781566854454</v>
      </c>
      <c r="BY67" s="124">
        <f>(Executive_Summary!$I64/12)*(1+Expense_Increase)^(BY$3-1)</f>
        <v>28.83781566854454</v>
      </c>
      <c r="BZ67" s="124">
        <f>(Executive_Summary!$I64/12)*(1+Expense_Increase)^(BZ$3-1)</f>
        <v>28.83781566854454</v>
      </c>
      <c r="CA67" s="124">
        <f>(Executive_Summary!$I64/12)*(1+Expense_Increase)^(CA$3-1)</f>
        <v>28.83781566854454</v>
      </c>
      <c r="CB67" s="124">
        <f>(Executive_Summary!$I64/12)*(1+Expense_Increase)^(CB$3-1)</f>
        <v>28.83781566854454</v>
      </c>
      <c r="CC67" s="124">
        <f>(Executive_Summary!$I64/12)*(1+Expense_Increase)^(CC$3-1)</f>
        <v>28.83781566854454</v>
      </c>
      <c r="CD67" s="124">
        <f>(Executive_Summary!$I64/12)*(1+Expense_Increase)^(CD$3-1)</f>
        <v>28.83781566854454</v>
      </c>
      <c r="CE67" s="124">
        <f>(Executive_Summary!$I64/12)*(1+Expense_Increase)^(CE$3-1)</f>
        <v>28.83781566854454</v>
      </c>
      <c r="CF67" s="124">
        <f>(Executive_Summary!$I64/12)*(1+Expense_Increase)^(CF$3-1)</f>
        <v>28.83781566854454</v>
      </c>
      <c r="CG67" s="124">
        <f>(Executive_Summary!$I64/12)*(1+Expense_Increase)^(CG$3-1)</f>
        <v>28.83781566854454</v>
      </c>
      <c r="CH67" s="124">
        <f>(Executive_Summary!$I64/12)*(1+Expense_Increase)^(CH$3-1)</f>
        <v>28.83781566854454</v>
      </c>
      <c r="CI67" s="124">
        <f>(Executive_Summary!$I64/12)*(1+Expense_Increase)^(CI$3-1)</f>
        <v>29.47224761325252</v>
      </c>
      <c r="CJ67" s="124">
        <f>(Executive_Summary!$I64/12)*(1+Expense_Increase)^(CJ$3-1)</f>
        <v>29.47224761325252</v>
      </c>
      <c r="CK67" s="124">
        <f>(Executive_Summary!$I64/12)*(1+Expense_Increase)^(CK$3-1)</f>
        <v>29.47224761325252</v>
      </c>
      <c r="CL67" s="124">
        <f>(Executive_Summary!$I64/12)*(1+Expense_Increase)^(CL$3-1)</f>
        <v>29.47224761325252</v>
      </c>
      <c r="CM67" s="124">
        <f>(Executive_Summary!$I64/12)*(1+Expense_Increase)^(CM$3-1)</f>
        <v>29.47224761325252</v>
      </c>
      <c r="CN67" s="124">
        <f>(Executive_Summary!$I64/12)*(1+Expense_Increase)^(CN$3-1)</f>
        <v>29.47224761325252</v>
      </c>
      <c r="CO67" s="124">
        <f>(Executive_Summary!$I64/12)*(1+Expense_Increase)^(CO$3-1)</f>
        <v>29.47224761325252</v>
      </c>
      <c r="CP67" s="124">
        <f>(Executive_Summary!$I64/12)*(1+Expense_Increase)^(CP$3-1)</f>
        <v>29.47224761325252</v>
      </c>
      <c r="CQ67" s="124">
        <f>(Executive_Summary!$I64/12)*(1+Expense_Increase)^(CQ$3-1)</f>
        <v>29.47224761325252</v>
      </c>
      <c r="CR67" s="124">
        <f>(Executive_Summary!$I64/12)*(1+Expense_Increase)^(CR$3-1)</f>
        <v>29.47224761325252</v>
      </c>
      <c r="CS67" s="124">
        <f>(Executive_Summary!$I64/12)*(1+Expense_Increase)^(CS$3-1)</f>
        <v>29.47224761325252</v>
      </c>
      <c r="CT67" s="124">
        <f>(Executive_Summary!$I64/12)*(1+Expense_Increase)^(CT$3-1)</f>
        <v>29.47224761325252</v>
      </c>
      <c r="CU67" s="124">
        <f>(Executive_Summary!$I64/12)*(1+Expense_Increase)^(CU$3-1)</f>
        <v>30.120637060744073</v>
      </c>
      <c r="CV67" s="124">
        <f>(Executive_Summary!$I64/12)*(1+Expense_Increase)^(CV$3-1)</f>
        <v>30.120637060744073</v>
      </c>
      <c r="CW67" s="124">
        <f>(Executive_Summary!$I64/12)*(1+Expense_Increase)^(CW$3-1)</f>
        <v>30.120637060744073</v>
      </c>
      <c r="CX67" s="124">
        <f>(Executive_Summary!$I64/12)*(1+Expense_Increase)^(CX$3-1)</f>
        <v>30.120637060744073</v>
      </c>
      <c r="CY67" s="124">
        <f>(Executive_Summary!$I64/12)*(1+Expense_Increase)^(CY$3-1)</f>
        <v>30.120637060744073</v>
      </c>
      <c r="CZ67" s="124">
        <f>(Executive_Summary!$I64/12)*(1+Expense_Increase)^(CZ$3-1)</f>
        <v>30.120637060744073</v>
      </c>
      <c r="DA67" s="124">
        <f>(Executive_Summary!$I64/12)*(1+Expense_Increase)^(DA$3-1)</f>
        <v>30.120637060744073</v>
      </c>
      <c r="DB67" s="124">
        <f>(Executive_Summary!$I64/12)*(1+Expense_Increase)^(DB$3-1)</f>
        <v>30.120637060744073</v>
      </c>
      <c r="DC67" s="124">
        <f>(Executive_Summary!$I64/12)*(1+Expense_Increase)^(DC$3-1)</f>
        <v>30.120637060744073</v>
      </c>
      <c r="DD67" s="124">
        <f>(Executive_Summary!$I64/12)*(1+Expense_Increase)^(DD$3-1)</f>
        <v>30.120637060744073</v>
      </c>
      <c r="DE67" s="124">
        <f>(Executive_Summary!$I64/12)*(1+Expense_Increase)^(DE$3-1)</f>
        <v>30.120637060744073</v>
      </c>
      <c r="DF67" s="124">
        <f>(Executive_Summary!$I64/12)*(1+Expense_Increase)^(DF$3-1)</f>
        <v>30.120637060744073</v>
      </c>
      <c r="DG67" s="124">
        <f>(Executive_Summary!$I64/12)*(1+Expense_Increase)^(DG$3-1)</f>
        <v>30.783291076080445</v>
      </c>
      <c r="DH67" s="124">
        <f>(Executive_Summary!$I64/12)*(1+Expense_Increase)^(DH$3-1)</f>
        <v>30.783291076080445</v>
      </c>
      <c r="DI67" s="124">
        <f>(Executive_Summary!$I64/12)*(1+Expense_Increase)^(DI$3-1)</f>
        <v>30.783291076080445</v>
      </c>
      <c r="DJ67" s="124">
        <f>(Executive_Summary!$I64/12)*(1+Expense_Increase)^(DJ$3-1)</f>
        <v>30.783291076080445</v>
      </c>
      <c r="DK67" s="124">
        <f>(Executive_Summary!$I64/12)*(1+Expense_Increase)^(DK$3-1)</f>
        <v>30.783291076080445</v>
      </c>
      <c r="DL67" s="124">
        <f>(Executive_Summary!$I64/12)*(1+Expense_Increase)^(DL$3-1)</f>
        <v>30.783291076080445</v>
      </c>
      <c r="DM67" s="124">
        <f>(Executive_Summary!$I64/12)*(1+Expense_Increase)^(DM$3-1)</f>
        <v>30.783291076080445</v>
      </c>
      <c r="DN67" s="124">
        <f>(Executive_Summary!$I64/12)*(1+Expense_Increase)^(DN$3-1)</f>
        <v>30.783291076080445</v>
      </c>
      <c r="DO67" s="124">
        <f>(Executive_Summary!$I64/12)*(1+Expense_Increase)^(DO$3-1)</f>
        <v>30.783291076080445</v>
      </c>
      <c r="DP67" s="124">
        <f>(Executive_Summary!$I64/12)*(1+Expense_Increase)^(DP$3-1)</f>
        <v>30.783291076080445</v>
      </c>
      <c r="DQ67" s="124">
        <f>(Executive_Summary!$I64/12)*(1+Expense_Increase)^(DQ$3-1)</f>
        <v>30.783291076080445</v>
      </c>
      <c r="DR67" s="124">
        <f>(Executive_Summary!$I64/12)*(1+Expense_Increase)^(DR$3-1)</f>
        <v>30.783291076080445</v>
      </c>
      <c r="DS67" s="124">
        <f>(Executive_Summary!$I64/12)*(1+Expense_Increase)^(DS$3-1)</f>
        <v>31.460523479754219</v>
      </c>
      <c r="DT67" s="124">
        <f>(Executive_Summary!$I64/12)*(1+Expense_Increase)^(DT$3-1)</f>
        <v>31.460523479754219</v>
      </c>
      <c r="DU67" s="124">
        <f>(Executive_Summary!$I64/12)*(1+Expense_Increase)^(DU$3-1)</f>
        <v>31.460523479754219</v>
      </c>
      <c r="DV67" s="124">
        <f>(Executive_Summary!$I64/12)*(1+Expense_Increase)^(DV$3-1)</f>
        <v>31.460523479754219</v>
      </c>
      <c r="DW67" s="124">
        <f>(Executive_Summary!$I64/12)*(1+Expense_Increase)^(DW$3-1)</f>
        <v>31.460523479754219</v>
      </c>
      <c r="DX67" s="124">
        <f>(Executive_Summary!$I64/12)*(1+Expense_Increase)^(DX$3-1)</f>
        <v>31.460523479754219</v>
      </c>
      <c r="DY67" s="124">
        <f>(Executive_Summary!$I64/12)*(1+Expense_Increase)^(DY$3-1)</f>
        <v>31.460523479754219</v>
      </c>
      <c r="DZ67" s="124">
        <f>(Executive_Summary!$I64/12)*(1+Expense_Increase)^(DZ$3-1)</f>
        <v>31.460523479754219</v>
      </c>
      <c r="EA67" s="124">
        <f>(Executive_Summary!$I64/12)*(1+Expense_Increase)^(EA$3-1)</f>
        <v>31.460523479754219</v>
      </c>
      <c r="EB67" s="124">
        <f>(Executive_Summary!$I64/12)*(1+Expense_Increase)^(EB$3-1)</f>
        <v>31.460523479754219</v>
      </c>
      <c r="EC67" s="124">
        <f>(Executive_Summary!$I64/12)*(1+Expense_Increase)^(EC$3-1)</f>
        <v>31.460523479754219</v>
      </c>
      <c r="ED67" s="124">
        <f>(Executive_Summary!$I64/12)*(1+Expense_Increase)^(ED$3-1)</f>
        <v>31.460523479754219</v>
      </c>
      <c r="EE67" s="124">
        <f>(Executive_Summary!$I64/12)*(1+Expense_Increase)^(EE$3-1)</f>
        <v>32.152654996308812</v>
      </c>
      <c r="EF67" s="124">
        <f>(Executive_Summary!$I64/12)*(1+Expense_Increase)^(EF$3-1)</f>
        <v>32.152654996308812</v>
      </c>
      <c r="EG67" s="124">
        <f>(Executive_Summary!$I64/12)*(1+Expense_Increase)^(EG$3-1)</f>
        <v>32.152654996308812</v>
      </c>
      <c r="EH67" s="124">
        <f>(Executive_Summary!$I64/12)*(1+Expense_Increase)^(EH$3-1)</f>
        <v>32.152654996308812</v>
      </c>
      <c r="EI67" s="124">
        <f>(Executive_Summary!$I64/12)*(1+Expense_Increase)^(EI$3-1)</f>
        <v>32.152654996308812</v>
      </c>
      <c r="EJ67" s="124">
        <f>(Executive_Summary!$I64/12)*(1+Expense_Increase)^(EJ$3-1)</f>
        <v>32.152654996308812</v>
      </c>
      <c r="EK67" s="124">
        <f>(Executive_Summary!$I64/12)*(1+Expense_Increase)^(EK$3-1)</f>
        <v>32.152654996308812</v>
      </c>
      <c r="EL67" s="124">
        <f>(Executive_Summary!$I64/12)*(1+Expense_Increase)^(EL$3-1)</f>
        <v>32.152654996308812</v>
      </c>
      <c r="EM67" s="124">
        <f>(Executive_Summary!$I64/12)*(1+Expense_Increase)^(EM$3-1)</f>
        <v>32.152654996308812</v>
      </c>
      <c r="EN67" s="124">
        <f>(Executive_Summary!$I64/12)*(1+Expense_Increase)^(EN$3-1)</f>
        <v>32.152654996308812</v>
      </c>
      <c r="EO67" s="124">
        <f>(Executive_Summary!$I64/12)*(1+Expense_Increase)^(EO$3-1)</f>
        <v>32.152654996308812</v>
      </c>
      <c r="EP67" s="124">
        <f>(Executive_Summary!$I64/12)*(1+Expense_Increase)^(EP$3-1)</f>
        <v>32.152654996308812</v>
      </c>
      <c r="EQ67" s="27"/>
    </row>
    <row r="68" spans="1:147" ht="15.75" customHeight="1" x14ac:dyDescent="0.2">
      <c r="B68" s="161" t="str">
        <f>Executive_Summary!F65</f>
        <v xml:space="preserve">Maintenance Salary </v>
      </c>
      <c r="Z68" s="3"/>
      <c r="AA68" s="124">
        <f>(Executive_Summary!$I65/12)*(1+Expense_Increase)^(AA$3-1)</f>
        <v>0</v>
      </c>
      <c r="AB68" s="124">
        <f>(Executive_Summary!$I65/12)*(1+Expense_Increase)^(AB$3-1)</f>
        <v>0</v>
      </c>
      <c r="AC68" s="124">
        <f>(Executive_Summary!$I65/12)*(1+Expense_Increase)^(AC$3-1)</f>
        <v>0</v>
      </c>
      <c r="AD68" s="124">
        <f>(Executive_Summary!$I65/12)*(1+Expense_Increase)^(AD$3-1)</f>
        <v>0</v>
      </c>
      <c r="AE68" s="124">
        <f>(Executive_Summary!$I65/12)*(1+Expense_Increase)^(AE$3-1)</f>
        <v>0</v>
      </c>
      <c r="AF68" s="124">
        <f>(Executive_Summary!$I65/12)*(1+Expense_Increase)^(AF$3-1)</f>
        <v>0</v>
      </c>
      <c r="AG68" s="124">
        <f>(Executive_Summary!$I65/12)*(1+Expense_Increase)^(AG$3-1)</f>
        <v>0</v>
      </c>
      <c r="AH68" s="124">
        <f>(Executive_Summary!$I65/12)*(1+Expense_Increase)^(AH$3-1)</f>
        <v>0</v>
      </c>
      <c r="AI68" s="124">
        <f>(Executive_Summary!$I65/12)*(1+Expense_Increase)^(AI$3-1)</f>
        <v>0</v>
      </c>
      <c r="AJ68" s="124">
        <f>(Executive_Summary!$I65/12)*(1+Expense_Increase)^(AJ$3-1)</f>
        <v>0</v>
      </c>
      <c r="AK68" s="124">
        <f>(Executive_Summary!$I65/12)*(1+Expense_Increase)^(AK$3-1)</f>
        <v>0</v>
      </c>
      <c r="AL68" s="124">
        <f>(Executive_Summary!$I65/12)*(1+Expense_Increase)^(AL$3-1)</f>
        <v>0</v>
      </c>
      <c r="AM68" s="124">
        <f>(Executive_Summary!$I65/12)*(1+Expense_Increase)^(AM$3-1)</f>
        <v>0</v>
      </c>
      <c r="AN68" s="124">
        <f>(Executive_Summary!$I65/12)*(1+Expense_Increase)^(AN$3-1)</f>
        <v>0</v>
      </c>
      <c r="AO68" s="124">
        <f>(Executive_Summary!$I65/12)*(1+Expense_Increase)^(AO$3-1)</f>
        <v>0</v>
      </c>
      <c r="AP68" s="124">
        <f>(Executive_Summary!$I65/12)*(1+Expense_Increase)^(AP$3-1)</f>
        <v>0</v>
      </c>
      <c r="AQ68" s="124">
        <f>(Executive_Summary!$I65/12)*(1+Expense_Increase)^(AQ$3-1)</f>
        <v>0</v>
      </c>
      <c r="AR68" s="124">
        <f>(Executive_Summary!$I65/12)*(1+Expense_Increase)^(AR$3-1)</f>
        <v>0</v>
      </c>
      <c r="AS68" s="124">
        <f>(Executive_Summary!$I65/12)*(1+Expense_Increase)^(AS$3-1)</f>
        <v>0</v>
      </c>
      <c r="AT68" s="124">
        <f>(Executive_Summary!$I65/12)*(1+Expense_Increase)^(AT$3-1)</f>
        <v>0</v>
      </c>
      <c r="AU68" s="124">
        <f>(Executive_Summary!$I65/12)*(1+Expense_Increase)^(AU$3-1)</f>
        <v>0</v>
      </c>
      <c r="AV68" s="124">
        <f>(Executive_Summary!$I65/12)*(1+Expense_Increase)^(AV$3-1)</f>
        <v>0</v>
      </c>
      <c r="AW68" s="124">
        <f>(Executive_Summary!$I65/12)*(1+Expense_Increase)^(AW$3-1)</f>
        <v>0</v>
      </c>
      <c r="AX68" s="124">
        <f>(Executive_Summary!$I65/12)*(1+Expense_Increase)^(AX$3-1)</f>
        <v>0</v>
      </c>
      <c r="AY68" s="124">
        <f>(Executive_Summary!$I65/12)*(1+Expense_Increase)^(AY$3-1)</f>
        <v>0</v>
      </c>
      <c r="AZ68" s="124">
        <f>(Executive_Summary!$I65/12)*(1+Expense_Increase)^(AZ$3-1)</f>
        <v>0</v>
      </c>
      <c r="BA68" s="124">
        <f>(Executive_Summary!$I65/12)*(1+Expense_Increase)^(BA$3-1)</f>
        <v>0</v>
      </c>
      <c r="BB68" s="124">
        <f>(Executive_Summary!$I65/12)*(1+Expense_Increase)^(BB$3-1)</f>
        <v>0</v>
      </c>
      <c r="BC68" s="124">
        <f>(Executive_Summary!$I65/12)*(1+Expense_Increase)^(BC$3-1)</f>
        <v>0</v>
      </c>
      <c r="BD68" s="124">
        <f>(Executive_Summary!$I65/12)*(1+Expense_Increase)^(BD$3-1)</f>
        <v>0</v>
      </c>
      <c r="BE68" s="124">
        <f>(Executive_Summary!$I65/12)*(1+Expense_Increase)^(BE$3-1)</f>
        <v>0</v>
      </c>
      <c r="BF68" s="124">
        <f>(Executive_Summary!$I65/12)*(1+Expense_Increase)^(BF$3-1)</f>
        <v>0</v>
      </c>
      <c r="BG68" s="124">
        <f>(Executive_Summary!$I65/12)*(1+Expense_Increase)^(BG$3-1)</f>
        <v>0</v>
      </c>
      <c r="BH68" s="124">
        <f>(Executive_Summary!$I65/12)*(1+Expense_Increase)^(BH$3-1)</f>
        <v>0</v>
      </c>
      <c r="BI68" s="124">
        <f>(Executive_Summary!$I65/12)*(1+Expense_Increase)^(BI$3-1)</f>
        <v>0</v>
      </c>
      <c r="BJ68" s="124">
        <f>(Executive_Summary!$I65/12)*(1+Expense_Increase)^(BJ$3-1)</f>
        <v>0</v>
      </c>
      <c r="BK68" s="124">
        <f>(Executive_Summary!$I65/12)*(1+Expense_Increase)^(BK$3-1)</f>
        <v>0</v>
      </c>
      <c r="BL68" s="124">
        <f>(Executive_Summary!$I65/12)*(1+Expense_Increase)^(BL$3-1)</f>
        <v>0</v>
      </c>
      <c r="BM68" s="124">
        <f>(Executive_Summary!$I65/12)*(1+Expense_Increase)^(BM$3-1)</f>
        <v>0</v>
      </c>
      <c r="BN68" s="124">
        <f>(Executive_Summary!$I65/12)*(1+Expense_Increase)^(BN$3-1)</f>
        <v>0</v>
      </c>
      <c r="BO68" s="124">
        <f>(Executive_Summary!$I65/12)*(1+Expense_Increase)^(BO$3-1)</f>
        <v>0</v>
      </c>
      <c r="BP68" s="124">
        <f>(Executive_Summary!$I65/12)*(1+Expense_Increase)^(BP$3-1)</f>
        <v>0</v>
      </c>
      <c r="BQ68" s="124">
        <f>(Executive_Summary!$I65/12)*(1+Expense_Increase)^(BQ$3-1)</f>
        <v>0</v>
      </c>
      <c r="BR68" s="124">
        <f>(Executive_Summary!$I65/12)*(1+Expense_Increase)^(BR$3-1)</f>
        <v>0</v>
      </c>
      <c r="BS68" s="124">
        <f>(Executive_Summary!$I65/12)*(1+Expense_Increase)^(BS$3-1)</f>
        <v>0</v>
      </c>
      <c r="BT68" s="124">
        <f>(Executive_Summary!$I65/12)*(1+Expense_Increase)^(BT$3-1)</f>
        <v>0</v>
      </c>
      <c r="BU68" s="124">
        <f>(Executive_Summary!$I65/12)*(1+Expense_Increase)^(BU$3-1)</f>
        <v>0</v>
      </c>
      <c r="BV68" s="124">
        <f>(Executive_Summary!$I65/12)*(1+Expense_Increase)^(BV$3-1)</f>
        <v>0</v>
      </c>
      <c r="BW68" s="124">
        <f>(Executive_Summary!$I65/12)*(1+Expense_Increase)^(BW$3-1)</f>
        <v>0</v>
      </c>
      <c r="BX68" s="124">
        <f>(Executive_Summary!$I65/12)*(1+Expense_Increase)^(BX$3-1)</f>
        <v>0</v>
      </c>
      <c r="BY68" s="124">
        <f>(Executive_Summary!$I65/12)*(1+Expense_Increase)^(BY$3-1)</f>
        <v>0</v>
      </c>
      <c r="BZ68" s="124">
        <f>(Executive_Summary!$I65/12)*(1+Expense_Increase)^(BZ$3-1)</f>
        <v>0</v>
      </c>
      <c r="CA68" s="124">
        <f>(Executive_Summary!$I65/12)*(1+Expense_Increase)^(CA$3-1)</f>
        <v>0</v>
      </c>
      <c r="CB68" s="124">
        <f>(Executive_Summary!$I65/12)*(1+Expense_Increase)^(CB$3-1)</f>
        <v>0</v>
      </c>
      <c r="CC68" s="124">
        <f>(Executive_Summary!$I65/12)*(1+Expense_Increase)^(CC$3-1)</f>
        <v>0</v>
      </c>
      <c r="CD68" s="124">
        <f>(Executive_Summary!$I65/12)*(1+Expense_Increase)^(CD$3-1)</f>
        <v>0</v>
      </c>
      <c r="CE68" s="124">
        <f>(Executive_Summary!$I65/12)*(1+Expense_Increase)^(CE$3-1)</f>
        <v>0</v>
      </c>
      <c r="CF68" s="124">
        <f>(Executive_Summary!$I65/12)*(1+Expense_Increase)^(CF$3-1)</f>
        <v>0</v>
      </c>
      <c r="CG68" s="124">
        <f>(Executive_Summary!$I65/12)*(1+Expense_Increase)^(CG$3-1)</f>
        <v>0</v>
      </c>
      <c r="CH68" s="124">
        <f>(Executive_Summary!$I65/12)*(1+Expense_Increase)^(CH$3-1)</f>
        <v>0</v>
      </c>
      <c r="CI68" s="124">
        <f>(Executive_Summary!$I65/12)*(1+Expense_Increase)^(CI$3-1)</f>
        <v>0</v>
      </c>
      <c r="CJ68" s="124">
        <f>(Executive_Summary!$I65/12)*(1+Expense_Increase)^(CJ$3-1)</f>
        <v>0</v>
      </c>
      <c r="CK68" s="124">
        <f>(Executive_Summary!$I65/12)*(1+Expense_Increase)^(CK$3-1)</f>
        <v>0</v>
      </c>
      <c r="CL68" s="124">
        <f>(Executive_Summary!$I65/12)*(1+Expense_Increase)^(CL$3-1)</f>
        <v>0</v>
      </c>
      <c r="CM68" s="124">
        <f>(Executive_Summary!$I65/12)*(1+Expense_Increase)^(CM$3-1)</f>
        <v>0</v>
      </c>
      <c r="CN68" s="124">
        <f>(Executive_Summary!$I65/12)*(1+Expense_Increase)^(CN$3-1)</f>
        <v>0</v>
      </c>
      <c r="CO68" s="124">
        <f>(Executive_Summary!$I65/12)*(1+Expense_Increase)^(CO$3-1)</f>
        <v>0</v>
      </c>
      <c r="CP68" s="124">
        <f>(Executive_Summary!$I65/12)*(1+Expense_Increase)^(CP$3-1)</f>
        <v>0</v>
      </c>
      <c r="CQ68" s="124">
        <f>(Executive_Summary!$I65/12)*(1+Expense_Increase)^(CQ$3-1)</f>
        <v>0</v>
      </c>
      <c r="CR68" s="124">
        <f>(Executive_Summary!$I65/12)*(1+Expense_Increase)^(CR$3-1)</f>
        <v>0</v>
      </c>
      <c r="CS68" s="124">
        <f>(Executive_Summary!$I65/12)*(1+Expense_Increase)^(CS$3-1)</f>
        <v>0</v>
      </c>
      <c r="CT68" s="124">
        <f>(Executive_Summary!$I65/12)*(1+Expense_Increase)^(CT$3-1)</f>
        <v>0</v>
      </c>
      <c r="CU68" s="124">
        <f>(Executive_Summary!$I65/12)*(1+Expense_Increase)^(CU$3-1)</f>
        <v>0</v>
      </c>
      <c r="CV68" s="124">
        <f>(Executive_Summary!$I65/12)*(1+Expense_Increase)^(CV$3-1)</f>
        <v>0</v>
      </c>
      <c r="CW68" s="124">
        <f>(Executive_Summary!$I65/12)*(1+Expense_Increase)^(CW$3-1)</f>
        <v>0</v>
      </c>
      <c r="CX68" s="124">
        <f>(Executive_Summary!$I65/12)*(1+Expense_Increase)^(CX$3-1)</f>
        <v>0</v>
      </c>
      <c r="CY68" s="124">
        <f>(Executive_Summary!$I65/12)*(1+Expense_Increase)^(CY$3-1)</f>
        <v>0</v>
      </c>
      <c r="CZ68" s="124">
        <f>(Executive_Summary!$I65/12)*(1+Expense_Increase)^(CZ$3-1)</f>
        <v>0</v>
      </c>
      <c r="DA68" s="124">
        <f>(Executive_Summary!$I65/12)*(1+Expense_Increase)^(DA$3-1)</f>
        <v>0</v>
      </c>
      <c r="DB68" s="124">
        <f>(Executive_Summary!$I65/12)*(1+Expense_Increase)^(DB$3-1)</f>
        <v>0</v>
      </c>
      <c r="DC68" s="124">
        <f>(Executive_Summary!$I65/12)*(1+Expense_Increase)^(DC$3-1)</f>
        <v>0</v>
      </c>
      <c r="DD68" s="124">
        <f>(Executive_Summary!$I65/12)*(1+Expense_Increase)^(DD$3-1)</f>
        <v>0</v>
      </c>
      <c r="DE68" s="124">
        <f>(Executive_Summary!$I65/12)*(1+Expense_Increase)^(DE$3-1)</f>
        <v>0</v>
      </c>
      <c r="DF68" s="124">
        <f>(Executive_Summary!$I65/12)*(1+Expense_Increase)^(DF$3-1)</f>
        <v>0</v>
      </c>
      <c r="DG68" s="124">
        <f>(Executive_Summary!$I65/12)*(1+Expense_Increase)^(DG$3-1)</f>
        <v>0</v>
      </c>
      <c r="DH68" s="124">
        <f>(Executive_Summary!$I65/12)*(1+Expense_Increase)^(DH$3-1)</f>
        <v>0</v>
      </c>
      <c r="DI68" s="124">
        <f>(Executive_Summary!$I65/12)*(1+Expense_Increase)^(DI$3-1)</f>
        <v>0</v>
      </c>
      <c r="DJ68" s="124">
        <f>(Executive_Summary!$I65/12)*(1+Expense_Increase)^(DJ$3-1)</f>
        <v>0</v>
      </c>
      <c r="DK68" s="124">
        <f>(Executive_Summary!$I65/12)*(1+Expense_Increase)^(DK$3-1)</f>
        <v>0</v>
      </c>
      <c r="DL68" s="124">
        <f>(Executive_Summary!$I65/12)*(1+Expense_Increase)^(DL$3-1)</f>
        <v>0</v>
      </c>
      <c r="DM68" s="124">
        <f>(Executive_Summary!$I65/12)*(1+Expense_Increase)^(DM$3-1)</f>
        <v>0</v>
      </c>
      <c r="DN68" s="124">
        <f>(Executive_Summary!$I65/12)*(1+Expense_Increase)^(DN$3-1)</f>
        <v>0</v>
      </c>
      <c r="DO68" s="124">
        <f>(Executive_Summary!$I65/12)*(1+Expense_Increase)^(DO$3-1)</f>
        <v>0</v>
      </c>
      <c r="DP68" s="124">
        <f>(Executive_Summary!$I65/12)*(1+Expense_Increase)^(DP$3-1)</f>
        <v>0</v>
      </c>
      <c r="DQ68" s="124">
        <f>(Executive_Summary!$I65/12)*(1+Expense_Increase)^(DQ$3-1)</f>
        <v>0</v>
      </c>
      <c r="DR68" s="124">
        <f>(Executive_Summary!$I65/12)*(1+Expense_Increase)^(DR$3-1)</f>
        <v>0</v>
      </c>
      <c r="DS68" s="124">
        <f>(Executive_Summary!$I65/12)*(1+Expense_Increase)^(DS$3-1)</f>
        <v>0</v>
      </c>
      <c r="DT68" s="124">
        <f>(Executive_Summary!$I65/12)*(1+Expense_Increase)^(DT$3-1)</f>
        <v>0</v>
      </c>
      <c r="DU68" s="124">
        <f>(Executive_Summary!$I65/12)*(1+Expense_Increase)^(DU$3-1)</f>
        <v>0</v>
      </c>
      <c r="DV68" s="124">
        <f>(Executive_Summary!$I65/12)*(1+Expense_Increase)^(DV$3-1)</f>
        <v>0</v>
      </c>
      <c r="DW68" s="124">
        <f>(Executive_Summary!$I65/12)*(1+Expense_Increase)^(DW$3-1)</f>
        <v>0</v>
      </c>
      <c r="DX68" s="124">
        <f>(Executive_Summary!$I65/12)*(1+Expense_Increase)^(DX$3-1)</f>
        <v>0</v>
      </c>
      <c r="DY68" s="124">
        <f>(Executive_Summary!$I65/12)*(1+Expense_Increase)^(DY$3-1)</f>
        <v>0</v>
      </c>
      <c r="DZ68" s="124">
        <f>(Executive_Summary!$I65/12)*(1+Expense_Increase)^(DZ$3-1)</f>
        <v>0</v>
      </c>
      <c r="EA68" s="124">
        <f>(Executive_Summary!$I65/12)*(1+Expense_Increase)^(EA$3-1)</f>
        <v>0</v>
      </c>
      <c r="EB68" s="124">
        <f>(Executive_Summary!$I65/12)*(1+Expense_Increase)^(EB$3-1)</f>
        <v>0</v>
      </c>
      <c r="EC68" s="124">
        <f>(Executive_Summary!$I65/12)*(1+Expense_Increase)^(EC$3-1)</f>
        <v>0</v>
      </c>
      <c r="ED68" s="124">
        <f>(Executive_Summary!$I65/12)*(1+Expense_Increase)^(ED$3-1)</f>
        <v>0</v>
      </c>
      <c r="EE68" s="124">
        <f>(Executive_Summary!$I65/12)*(1+Expense_Increase)^(EE$3-1)</f>
        <v>0</v>
      </c>
      <c r="EF68" s="124">
        <f>(Executive_Summary!$I65/12)*(1+Expense_Increase)^(EF$3-1)</f>
        <v>0</v>
      </c>
      <c r="EG68" s="124">
        <f>(Executive_Summary!$I65/12)*(1+Expense_Increase)^(EG$3-1)</f>
        <v>0</v>
      </c>
      <c r="EH68" s="124">
        <f>(Executive_Summary!$I65/12)*(1+Expense_Increase)^(EH$3-1)</f>
        <v>0</v>
      </c>
      <c r="EI68" s="124">
        <f>(Executive_Summary!$I65/12)*(1+Expense_Increase)^(EI$3-1)</f>
        <v>0</v>
      </c>
      <c r="EJ68" s="124">
        <f>(Executive_Summary!$I65/12)*(1+Expense_Increase)^(EJ$3-1)</f>
        <v>0</v>
      </c>
      <c r="EK68" s="124">
        <f>(Executive_Summary!$I65/12)*(1+Expense_Increase)^(EK$3-1)</f>
        <v>0</v>
      </c>
      <c r="EL68" s="124">
        <f>(Executive_Summary!$I65/12)*(1+Expense_Increase)^(EL$3-1)</f>
        <v>0</v>
      </c>
      <c r="EM68" s="124">
        <f>(Executive_Summary!$I65/12)*(1+Expense_Increase)^(EM$3-1)</f>
        <v>0</v>
      </c>
      <c r="EN68" s="124">
        <f>(Executive_Summary!$I65/12)*(1+Expense_Increase)^(EN$3-1)</f>
        <v>0</v>
      </c>
      <c r="EO68" s="124">
        <f>(Executive_Summary!$I65/12)*(1+Expense_Increase)^(EO$3-1)</f>
        <v>0</v>
      </c>
      <c r="EP68" s="124">
        <f>(Executive_Summary!$I65/12)*(1+Expense_Increase)^(EP$3-1)</f>
        <v>0</v>
      </c>
      <c r="EQ68" s="27"/>
    </row>
    <row r="69" spans="1:147" ht="15.75" customHeight="1" x14ac:dyDescent="0.2">
      <c r="B69" s="161" t="str">
        <f>Executive_Summary!F66</f>
        <v xml:space="preserve">401(k)/Retirement  </v>
      </c>
      <c r="Z69" s="3"/>
      <c r="AA69" s="124">
        <f>(Executive_Summary!$I66/12)*(1+Expense_Increase)^(AA$3-1)</f>
        <v>0</v>
      </c>
      <c r="AB69" s="124">
        <f>(Executive_Summary!$I66/12)*(1+Expense_Increase)^(AB$3-1)</f>
        <v>0</v>
      </c>
      <c r="AC69" s="124">
        <f>(Executive_Summary!$I66/12)*(1+Expense_Increase)^(AC$3-1)</f>
        <v>0</v>
      </c>
      <c r="AD69" s="124">
        <f>(Executive_Summary!$I66/12)*(1+Expense_Increase)^(AD$3-1)</f>
        <v>0</v>
      </c>
      <c r="AE69" s="124">
        <f>(Executive_Summary!$I66/12)*(1+Expense_Increase)^(AE$3-1)</f>
        <v>0</v>
      </c>
      <c r="AF69" s="124">
        <f>(Executive_Summary!$I66/12)*(1+Expense_Increase)^(AF$3-1)</f>
        <v>0</v>
      </c>
      <c r="AG69" s="124">
        <f>(Executive_Summary!$I66/12)*(1+Expense_Increase)^(AG$3-1)</f>
        <v>0</v>
      </c>
      <c r="AH69" s="124">
        <f>(Executive_Summary!$I66/12)*(1+Expense_Increase)^(AH$3-1)</f>
        <v>0</v>
      </c>
      <c r="AI69" s="124">
        <f>(Executive_Summary!$I66/12)*(1+Expense_Increase)^(AI$3-1)</f>
        <v>0</v>
      </c>
      <c r="AJ69" s="124">
        <f>(Executive_Summary!$I66/12)*(1+Expense_Increase)^(AJ$3-1)</f>
        <v>0</v>
      </c>
      <c r="AK69" s="124">
        <f>(Executive_Summary!$I66/12)*(1+Expense_Increase)^(AK$3-1)</f>
        <v>0</v>
      </c>
      <c r="AL69" s="124">
        <f>(Executive_Summary!$I66/12)*(1+Expense_Increase)^(AL$3-1)</f>
        <v>0</v>
      </c>
      <c r="AM69" s="124">
        <f>(Executive_Summary!$I66/12)*(1+Expense_Increase)^(AM$3-1)</f>
        <v>0</v>
      </c>
      <c r="AN69" s="124">
        <f>(Executive_Summary!$I66/12)*(1+Expense_Increase)^(AN$3-1)</f>
        <v>0</v>
      </c>
      <c r="AO69" s="124">
        <f>(Executive_Summary!$I66/12)*(1+Expense_Increase)^(AO$3-1)</f>
        <v>0</v>
      </c>
      <c r="AP69" s="124">
        <f>(Executive_Summary!$I66/12)*(1+Expense_Increase)^(AP$3-1)</f>
        <v>0</v>
      </c>
      <c r="AQ69" s="124">
        <f>(Executive_Summary!$I66/12)*(1+Expense_Increase)^(AQ$3-1)</f>
        <v>0</v>
      </c>
      <c r="AR69" s="124">
        <f>(Executive_Summary!$I66/12)*(1+Expense_Increase)^(AR$3-1)</f>
        <v>0</v>
      </c>
      <c r="AS69" s="124">
        <f>(Executive_Summary!$I66/12)*(1+Expense_Increase)^(AS$3-1)</f>
        <v>0</v>
      </c>
      <c r="AT69" s="124">
        <f>(Executive_Summary!$I66/12)*(1+Expense_Increase)^(AT$3-1)</f>
        <v>0</v>
      </c>
      <c r="AU69" s="124">
        <f>(Executive_Summary!$I66/12)*(1+Expense_Increase)^(AU$3-1)</f>
        <v>0</v>
      </c>
      <c r="AV69" s="124">
        <f>(Executive_Summary!$I66/12)*(1+Expense_Increase)^(AV$3-1)</f>
        <v>0</v>
      </c>
      <c r="AW69" s="124">
        <f>(Executive_Summary!$I66/12)*(1+Expense_Increase)^(AW$3-1)</f>
        <v>0</v>
      </c>
      <c r="AX69" s="124">
        <f>(Executive_Summary!$I66/12)*(1+Expense_Increase)^(AX$3-1)</f>
        <v>0</v>
      </c>
      <c r="AY69" s="124">
        <f>(Executive_Summary!$I66/12)*(1+Expense_Increase)^(AY$3-1)</f>
        <v>0</v>
      </c>
      <c r="AZ69" s="124">
        <f>(Executive_Summary!$I66/12)*(1+Expense_Increase)^(AZ$3-1)</f>
        <v>0</v>
      </c>
      <c r="BA69" s="124">
        <f>(Executive_Summary!$I66/12)*(1+Expense_Increase)^(BA$3-1)</f>
        <v>0</v>
      </c>
      <c r="BB69" s="124">
        <f>(Executive_Summary!$I66/12)*(1+Expense_Increase)^(BB$3-1)</f>
        <v>0</v>
      </c>
      <c r="BC69" s="124">
        <f>(Executive_Summary!$I66/12)*(1+Expense_Increase)^(BC$3-1)</f>
        <v>0</v>
      </c>
      <c r="BD69" s="124">
        <f>(Executive_Summary!$I66/12)*(1+Expense_Increase)^(BD$3-1)</f>
        <v>0</v>
      </c>
      <c r="BE69" s="124">
        <f>(Executive_Summary!$I66/12)*(1+Expense_Increase)^(BE$3-1)</f>
        <v>0</v>
      </c>
      <c r="BF69" s="124">
        <f>(Executive_Summary!$I66/12)*(1+Expense_Increase)^(BF$3-1)</f>
        <v>0</v>
      </c>
      <c r="BG69" s="124">
        <f>(Executive_Summary!$I66/12)*(1+Expense_Increase)^(BG$3-1)</f>
        <v>0</v>
      </c>
      <c r="BH69" s="124">
        <f>(Executive_Summary!$I66/12)*(1+Expense_Increase)^(BH$3-1)</f>
        <v>0</v>
      </c>
      <c r="BI69" s="124">
        <f>(Executive_Summary!$I66/12)*(1+Expense_Increase)^(BI$3-1)</f>
        <v>0</v>
      </c>
      <c r="BJ69" s="124">
        <f>(Executive_Summary!$I66/12)*(1+Expense_Increase)^(BJ$3-1)</f>
        <v>0</v>
      </c>
      <c r="BK69" s="124">
        <f>(Executive_Summary!$I66/12)*(1+Expense_Increase)^(BK$3-1)</f>
        <v>0</v>
      </c>
      <c r="BL69" s="124">
        <f>(Executive_Summary!$I66/12)*(1+Expense_Increase)^(BL$3-1)</f>
        <v>0</v>
      </c>
      <c r="BM69" s="124">
        <f>(Executive_Summary!$I66/12)*(1+Expense_Increase)^(BM$3-1)</f>
        <v>0</v>
      </c>
      <c r="BN69" s="124">
        <f>(Executive_Summary!$I66/12)*(1+Expense_Increase)^(BN$3-1)</f>
        <v>0</v>
      </c>
      <c r="BO69" s="124">
        <f>(Executive_Summary!$I66/12)*(1+Expense_Increase)^(BO$3-1)</f>
        <v>0</v>
      </c>
      <c r="BP69" s="124">
        <f>(Executive_Summary!$I66/12)*(1+Expense_Increase)^(BP$3-1)</f>
        <v>0</v>
      </c>
      <c r="BQ69" s="124">
        <f>(Executive_Summary!$I66/12)*(1+Expense_Increase)^(BQ$3-1)</f>
        <v>0</v>
      </c>
      <c r="BR69" s="124">
        <f>(Executive_Summary!$I66/12)*(1+Expense_Increase)^(BR$3-1)</f>
        <v>0</v>
      </c>
      <c r="BS69" s="124">
        <f>(Executive_Summary!$I66/12)*(1+Expense_Increase)^(BS$3-1)</f>
        <v>0</v>
      </c>
      <c r="BT69" s="124">
        <f>(Executive_Summary!$I66/12)*(1+Expense_Increase)^(BT$3-1)</f>
        <v>0</v>
      </c>
      <c r="BU69" s="124">
        <f>(Executive_Summary!$I66/12)*(1+Expense_Increase)^(BU$3-1)</f>
        <v>0</v>
      </c>
      <c r="BV69" s="124">
        <f>(Executive_Summary!$I66/12)*(1+Expense_Increase)^(BV$3-1)</f>
        <v>0</v>
      </c>
      <c r="BW69" s="124">
        <f>(Executive_Summary!$I66/12)*(1+Expense_Increase)^(BW$3-1)</f>
        <v>0</v>
      </c>
      <c r="BX69" s="124">
        <f>(Executive_Summary!$I66/12)*(1+Expense_Increase)^(BX$3-1)</f>
        <v>0</v>
      </c>
      <c r="BY69" s="124">
        <f>(Executive_Summary!$I66/12)*(1+Expense_Increase)^(BY$3-1)</f>
        <v>0</v>
      </c>
      <c r="BZ69" s="124">
        <f>(Executive_Summary!$I66/12)*(1+Expense_Increase)^(BZ$3-1)</f>
        <v>0</v>
      </c>
      <c r="CA69" s="124">
        <f>(Executive_Summary!$I66/12)*(1+Expense_Increase)^(CA$3-1)</f>
        <v>0</v>
      </c>
      <c r="CB69" s="124">
        <f>(Executive_Summary!$I66/12)*(1+Expense_Increase)^(CB$3-1)</f>
        <v>0</v>
      </c>
      <c r="CC69" s="124">
        <f>(Executive_Summary!$I66/12)*(1+Expense_Increase)^(CC$3-1)</f>
        <v>0</v>
      </c>
      <c r="CD69" s="124">
        <f>(Executive_Summary!$I66/12)*(1+Expense_Increase)^(CD$3-1)</f>
        <v>0</v>
      </c>
      <c r="CE69" s="124">
        <f>(Executive_Summary!$I66/12)*(1+Expense_Increase)^(CE$3-1)</f>
        <v>0</v>
      </c>
      <c r="CF69" s="124">
        <f>(Executive_Summary!$I66/12)*(1+Expense_Increase)^(CF$3-1)</f>
        <v>0</v>
      </c>
      <c r="CG69" s="124">
        <f>(Executive_Summary!$I66/12)*(1+Expense_Increase)^(CG$3-1)</f>
        <v>0</v>
      </c>
      <c r="CH69" s="124">
        <f>(Executive_Summary!$I66/12)*(1+Expense_Increase)^(CH$3-1)</f>
        <v>0</v>
      </c>
      <c r="CI69" s="124">
        <f>(Executive_Summary!$I66/12)*(1+Expense_Increase)^(CI$3-1)</f>
        <v>0</v>
      </c>
      <c r="CJ69" s="124">
        <f>(Executive_Summary!$I66/12)*(1+Expense_Increase)^(CJ$3-1)</f>
        <v>0</v>
      </c>
      <c r="CK69" s="124">
        <f>(Executive_Summary!$I66/12)*(1+Expense_Increase)^(CK$3-1)</f>
        <v>0</v>
      </c>
      <c r="CL69" s="124">
        <f>(Executive_Summary!$I66/12)*(1+Expense_Increase)^(CL$3-1)</f>
        <v>0</v>
      </c>
      <c r="CM69" s="124">
        <f>(Executive_Summary!$I66/12)*(1+Expense_Increase)^(CM$3-1)</f>
        <v>0</v>
      </c>
      <c r="CN69" s="124">
        <f>(Executive_Summary!$I66/12)*(1+Expense_Increase)^(CN$3-1)</f>
        <v>0</v>
      </c>
      <c r="CO69" s="124">
        <f>(Executive_Summary!$I66/12)*(1+Expense_Increase)^(CO$3-1)</f>
        <v>0</v>
      </c>
      <c r="CP69" s="124">
        <f>(Executive_Summary!$I66/12)*(1+Expense_Increase)^(CP$3-1)</f>
        <v>0</v>
      </c>
      <c r="CQ69" s="124">
        <f>(Executive_Summary!$I66/12)*(1+Expense_Increase)^(CQ$3-1)</f>
        <v>0</v>
      </c>
      <c r="CR69" s="124">
        <f>(Executive_Summary!$I66/12)*(1+Expense_Increase)^(CR$3-1)</f>
        <v>0</v>
      </c>
      <c r="CS69" s="124">
        <f>(Executive_Summary!$I66/12)*(1+Expense_Increase)^(CS$3-1)</f>
        <v>0</v>
      </c>
      <c r="CT69" s="124">
        <f>(Executive_Summary!$I66/12)*(1+Expense_Increase)^(CT$3-1)</f>
        <v>0</v>
      </c>
      <c r="CU69" s="124">
        <f>(Executive_Summary!$I66/12)*(1+Expense_Increase)^(CU$3-1)</f>
        <v>0</v>
      </c>
      <c r="CV69" s="124">
        <f>(Executive_Summary!$I66/12)*(1+Expense_Increase)^(CV$3-1)</f>
        <v>0</v>
      </c>
      <c r="CW69" s="124">
        <f>(Executive_Summary!$I66/12)*(1+Expense_Increase)^(CW$3-1)</f>
        <v>0</v>
      </c>
      <c r="CX69" s="124">
        <f>(Executive_Summary!$I66/12)*(1+Expense_Increase)^(CX$3-1)</f>
        <v>0</v>
      </c>
      <c r="CY69" s="124">
        <f>(Executive_Summary!$I66/12)*(1+Expense_Increase)^(CY$3-1)</f>
        <v>0</v>
      </c>
      <c r="CZ69" s="124">
        <f>(Executive_Summary!$I66/12)*(1+Expense_Increase)^(CZ$3-1)</f>
        <v>0</v>
      </c>
      <c r="DA69" s="124">
        <f>(Executive_Summary!$I66/12)*(1+Expense_Increase)^(DA$3-1)</f>
        <v>0</v>
      </c>
      <c r="DB69" s="124">
        <f>(Executive_Summary!$I66/12)*(1+Expense_Increase)^(DB$3-1)</f>
        <v>0</v>
      </c>
      <c r="DC69" s="124">
        <f>(Executive_Summary!$I66/12)*(1+Expense_Increase)^(DC$3-1)</f>
        <v>0</v>
      </c>
      <c r="DD69" s="124">
        <f>(Executive_Summary!$I66/12)*(1+Expense_Increase)^(DD$3-1)</f>
        <v>0</v>
      </c>
      <c r="DE69" s="124">
        <f>(Executive_Summary!$I66/12)*(1+Expense_Increase)^(DE$3-1)</f>
        <v>0</v>
      </c>
      <c r="DF69" s="124">
        <f>(Executive_Summary!$I66/12)*(1+Expense_Increase)^(DF$3-1)</f>
        <v>0</v>
      </c>
      <c r="DG69" s="124">
        <f>(Executive_Summary!$I66/12)*(1+Expense_Increase)^(DG$3-1)</f>
        <v>0</v>
      </c>
      <c r="DH69" s="124">
        <f>(Executive_Summary!$I66/12)*(1+Expense_Increase)^(DH$3-1)</f>
        <v>0</v>
      </c>
      <c r="DI69" s="124">
        <f>(Executive_Summary!$I66/12)*(1+Expense_Increase)^(DI$3-1)</f>
        <v>0</v>
      </c>
      <c r="DJ69" s="124">
        <f>(Executive_Summary!$I66/12)*(1+Expense_Increase)^(DJ$3-1)</f>
        <v>0</v>
      </c>
      <c r="DK69" s="124">
        <f>(Executive_Summary!$I66/12)*(1+Expense_Increase)^(DK$3-1)</f>
        <v>0</v>
      </c>
      <c r="DL69" s="124">
        <f>(Executive_Summary!$I66/12)*(1+Expense_Increase)^(DL$3-1)</f>
        <v>0</v>
      </c>
      <c r="DM69" s="124">
        <f>(Executive_Summary!$I66/12)*(1+Expense_Increase)^(DM$3-1)</f>
        <v>0</v>
      </c>
      <c r="DN69" s="124">
        <f>(Executive_Summary!$I66/12)*(1+Expense_Increase)^(DN$3-1)</f>
        <v>0</v>
      </c>
      <c r="DO69" s="124">
        <f>(Executive_Summary!$I66/12)*(1+Expense_Increase)^(DO$3-1)</f>
        <v>0</v>
      </c>
      <c r="DP69" s="124">
        <f>(Executive_Summary!$I66/12)*(1+Expense_Increase)^(DP$3-1)</f>
        <v>0</v>
      </c>
      <c r="DQ69" s="124">
        <f>(Executive_Summary!$I66/12)*(1+Expense_Increase)^(DQ$3-1)</f>
        <v>0</v>
      </c>
      <c r="DR69" s="124">
        <f>(Executive_Summary!$I66/12)*(1+Expense_Increase)^(DR$3-1)</f>
        <v>0</v>
      </c>
      <c r="DS69" s="124">
        <f>(Executive_Summary!$I66/12)*(1+Expense_Increase)^(DS$3-1)</f>
        <v>0</v>
      </c>
      <c r="DT69" s="124">
        <f>(Executive_Summary!$I66/12)*(1+Expense_Increase)^(DT$3-1)</f>
        <v>0</v>
      </c>
      <c r="DU69" s="124">
        <f>(Executive_Summary!$I66/12)*(1+Expense_Increase)^(DU$3-1)</f>
        <v>0</v>
      </c>
      <c r="DV69" s="124">
        <f>(Executive_Summary!$I66/12)*(1+Expense_Increase)^(DV$3-1)</f>
        <v>0</v>
      </c>
      <c r="DW69" s="124">
        <f>(Executive_Summary!$I66/12)*(1+Expense_Increase)^(DW$3-1)</f>
        <v>0</v>
      </c>
      <c r="DX69" s="124">
        <f>(Executive_Summary!$I66/12)*(1+Expense_Increase)^(DX$3-1)</f>
        <v>0</v>
      </c>
      <c r="DY69" s="124">
        <f>(Executive_Summary!$I66/12)*(1+Expense_Increase)^(DY$3-1)</f>
        <v>0</v>
      </c>
      <c r="DZ69" s="124">
        <f>(Executive_Summary!$I66/12)*(1+Expense_Increase)^(DZ$3-1)</f>
        <v>0</v>
      </c>
      <c r="EA69" s="124">
        <f>(Executive_Summary!$I66/12)*(1+Expense_Increase)^(EA$3-1)</f>
        <v>0</v>
      </c>
      <c r="EB69" s="124">
        <f>(Executive_Summary!$I66/12)*(1+Expense_Increase)^(EB$3-1)</f>
        <v>0</v>
      </c>
      <c r="EC69" s="124">
        <f>(Executive_Summary!$I66/12)*(1+Expense_Increase)^(EC$3-1)</f>
        <v>0</v>
      </c>
      <c r="ED69" s="124">
        <f>(Executive_Summary!$I66/12)*(1+Expense_Increase)^(ED$3-1)</f>
        <v>0</v>
      </c>
      <c r="EE69" s="124">
        <f>(Executive_Summary!$I66/12)*(1+Expense_Increase)^(EE$3-1)</f>
        <v>0</v>
      </c>
      <c r="EF69" s="124">
        <f>(Executive_Summary!$I66/12)*(1+Expense_Increase)^(EF$3-1)</f>
        <v>0</v>
      </c>
      <c r="EG69" s="124">
        <f>(Executive_Summary!$I66/12)*(1+Expense_Increase)^(EG$3-1)</f>
        <v>0</v>
      </c>
      <c r="EH69" s="124">
        <f>(Executive_Summary!$I66/12)*(1+Expense_Increase)^(EH$3-1)</f>
        <v>0</v>
      </c>
      <c r="EI69" s="124">
        <f>(Executive_Summary!$I66/12)*(1+Expense_Increase)^(EI$3-1)</f>
        <v>0</v>
      </c>
      <c r="EJ69" s="124">
        <f>(Executive_Summary!$I66/12)*(1+Expense_Increase)^(EJ$3-1)</f>
        <v>0</v>
      </c>
      <c r="EK69" s="124">
        <f>(Executive_Summary!$I66/12)*(1+Expense_Increase)^(EK$3-1)</f>
        <v>0</v>
      </c>
      <c r="EL69" s="124">
        <f>(Executive_Summary!$I66/12)*(1+Expense_Increase)^(EL$3-1)</f>
        <v>0</v>
      </c>
      <c r="EM69" s="124">
        <f>(Executive_Summary!$I66/12)*(1+Expense_Increase)^(EM$3-1)</f>
        <v>0</v>
      </c>
      <c r="EN69" s="124">
        <f>(Executive_Summary!$I66/12)*(1+Expense_Increase)^(EN$3-1)</f>
        <v>0</v>
      </c>
      <c r="EO69" s="124">
        <f>(Executive_Summary!$I66/12)*(1+Expense_Increase)^(EO$3-1)</f>
        <v>0</v>
      </c>
      <c r="EP69" s="124">
        <f>(Executive_Summary!$I66/12)*(1+Expense_Increase)^(EP$3-1)</f>
        <v>0</v>
      </c>
      <c r="EQ69" s="27"/>
    </row>
    <row r="70" spans="1:147" ht="15.75" customHeight="1" x14ac:dyDescent="0.2">
      <c r="B70" s="161" t="str">
        <f>Executive_Summary!F67</f>
        <v xml:space="preserve">Health Insurance </v>
      </c>
      <c r="Z70" s="3"/>
      <c r="AA70" s="124">
        <f>(Executive_Summary!$I67/12)*(1+Expense_Increase)^(AA$3-1)</f>
        <v>0</v>
      </c>
      <c r="AB70" s="124">
        <f>(Executive_Summary!$I67/12)*(1+Expense_Increase)^(AB$3-1)</f>
        <v>0</v>
      </c>
      <c r="AC70" s="124">
        <f>(Executive_Summary!$I67/12)*(1+Expense_Increase)^(AC$3-1)</f>
        <v>0</v>
      </c>
      <c r="AD70" s="124">
        <f>(Executive_Summary!$I67/12)*(1+Expense_Increase)^(AD$3-1)</f>
        <v>0</v>
      </c>
      <c r="AE70" s="124">
        <f>(Executive_Summary!$I67/12)*(1+Expense_Increase)^(AE$3-1)</f>
        <v>0</v>
      </c>
      <c r="AF70" s="124">
        <f>(Executive_Summary!$I67/12)*(1+Expense_Increase)^(AF$3-1)</f>
        <v>0</v>
      </c>
      <c r="AG70" s="124">
        <f>(Executive_Summary!$I67/12)*(1+Expense_Increase)^(AG$3-1)</f>
        <v>0</v>
      </c>
      <c r="AH70" s="124">
        <f>(Executive_Summary!$I67/12)*(1+Expense_Increase)^(AH$3-1)</f>
        <v>0</v>
      </c>
      <c r="AI70" s="124">
        <f>(Executive_Summary!$I67/12)*(1+Expense_Increase)^(AI$3-1)</f>
        <v>0</v>
      </c>
      <c r="AJ70" s="124">
        <f>(Executive_Summary!$I67/12)*(1+Expense_Increase)^(AJ$3-1)</f>
        <v>0</v>
      </c>
      <c r="AK70" s="124">
        <f>(Executive_Summary!$I67/12)*(1+Expense_Increase)^(AK$3-1)</f>
        <v>0</v>
      </c>
      <c r="AL70" s="124">
        <f>(Executive_Summary!$I67/12)*(1+Expense_Increase)^(AL$3-1)</f>
        <v>0</v>
      </c>
      <c r="AM70" s="124">
        <f>(Executive_Summary!$I67/12)*(1+Expense_Increase)^(AM$3-1)</f>
        <v>0</v>
      </c>
      <c r="AN70" s="124">
        <f>(Executive_Summary!$I67/12)*(1+Expense_Increase)^(AN$3-1)</f>
        <v>0</v>
      </c>
      <c r="AO70" s="124">
        <f>(Executive_Summary!$I67/12)*(1+Expense_Increase)^(AO$3-1)</f>
        <v>0</v>
      </c>
      <c r="AP70" s="124">
        <f>(Executive_Summary!$I67/12)*(1+Expense_Increase)^(AP$3-1)</f>
        <v>0</v>
      </c>
      <c r="AQ70" s="124">
        <f>(Executive_Summary!$I67/12)*(1+Expense_Increase)^(AQ$3-1)</f>
        <v>0</v>
      </c>
      <c r="AR70" s="124">
        <f>(Executive_Summary!$I67/12)*(1+Expense_Increase)^(AR$3-1)</f>
        <v>0</v>
      </c>
      <c r="AS70" s="124">
        <f>(Executive_Summary!$I67/12)*(1+Expense_Increase)^(AS$3-1)</f>
        <v>0</v>
      </c>
      <c r="AT70" s="124">
        <f>(Executive_Summary!$I67/12)*(1+Expense_Increase)^(AT$3-1)</f>
        <v>0</v>
      </c>
      <c r="AU70" s="124">
        <f>(Executive_Summary!$I67/12)*(1+Expense_Increase)^(AU$3-1)</f>
        <v>0</v>
      </c>
      <c r="AV70" s="124">
        <f>(Executive_Summary!$I67/12)*(1+Expense_Increase)^(AV$3-1)</f>
        <v>0</v>
      </c>
      <c r="AW70" s="124">
        <f>(Executive_Summary!$I67/12)*(1+Expense_Increase)^(AW$3-1)</f>
        <v>0</v>
      </c>
      <c r="AX70" s="124">
        <f>(Executive_Summary!$I67/12)*(1+Expense_Increase)^(AX$3-1)</f>
        <v>0</v>
      </c>
      <c r="AY70" s="124">
        <f>(Executive_Summary!$I67/12)*(1+Expense_Increase)^(AY$3-1)</f>
        <v>0</v>
      </c>
      <c r="AZ70" s="124">
        <f>(Executive_Summary!$I67/12)*(1+Expense_Increase)^(AZ$3-1)</f>
        <v>0</v>
      </c>
      <c r="BA70" s="124">
        <f>(Executive_Summary!$I67/12)*(1+Expense_Increase)^(BA$3-1)</f>
        <v>0</v>
      </c>
      <c r="BB70" s="124">
        <f>(Executive_Summary!$I67/12)*(1+Expense_Increase)^(BB$3-1)</f>
        <v>0</v>
      </c>
      <c r="BC70" s="124">
        <f>(Executive_Summary!$I67/12)*(1+Expense_Increase)^(BC$3-1)</f>
        <v>0</v>
      </c>
      <c r="BD70" s="124">
        <f>(Executive_Summary!$I67/12)*(1+Expense_Increase)^(BD$3-1)</f>
        <v>0</v>
      </c>
      <c r="BE70" s="124">
        <f>(Executive_Summary!$I67/12)*(1+Expense_Increase)^(BE$3-1)</f>
        <v>0</v>
      </c>
      <c r="BF70" s="124">
        <f>(Executive_Summary!$I67/12)*(1+Expense_Increase)^(BF$3-1)</f>
        <v>0</v>
      </c>
      <c r="BG70" s="124">
        <f>(Executive_Summary!$I67/12)*(1+Expense_Increase)^(BG$3-1)</f>
        <v>0</v>
      </c>
      <c r="BH70" s="124">
        <f>(Executive_Summary!$I67/12)*(1+Expense_Increase)^(BH$3-1)</f>
        <v>0</v>
      </c>
      <c r="BI70" s="124">
        <f>(Executive_Summary!$I67/12)*(1+Expense_Increase)^(BI$3-1)</f>
        <v>0</v>
      </c>
      <c r="BJ70" s="124">
        <f>(Executive_Summary!$I67/12)*(1+Expense_Increase)^(BJ$3-1)</f>
        <v>0</v>
      </c>
      <c r="BK70" s="124">
        <f>(Executive_Summary!$I67/12)*(1+Expense_Increase)^(BK$3-1)</f>
        <v>0</v>
      </c>
      <c r="BL70" s="124">
        <f>(Executive_Summary!$I67/12)*(1+Expense_Increase)^(BL$3-1)</f>
        <v>0</v>
      </c>
      <c r="BM70" s="124">
        <f>(Executive_Summary!$I67/12)*(1+Expense_Increase)^(BM$3-1)</f>
        <v>0</v>
      </c>
      <c r="BN70" s="124">
        <f>(Executive_Summary!$I67/12)*(1+Expense_Increase)^(BN$3-1)</f>
        <v>0</v>
      </c>
      <c r="BO70" s="124">
        <f>(Executive_Summary!$I67/12)*(1+Expense_Increase)^(BO$3-1)</f>
        <v>0</v>
      </c>
      <c r="BP70" s="124">
        <f>(Executive_Summary!$I67/12)*(1+Expense_Increase)^(BP$3-1)</f>
        <v>0</v>
      </c>
      <c r="BQ70" s="124">
        <f>(Executive_Summary!$I67/12)*(1+Expense_Increase)^(BQ$3-1)</f>
        <v>0</v>
      </c>
      <c r="BR70" s="124">
        <f>(Executive_Summary!$I67/12)*(1+Expense_Increase)^(BR$3-1)</f>
        <v>0</v>
      </c>
      <c r="BS70" s="124">
        <f>(Executive_Summary!$I67/12)*(1+Expense_Increase)^(BS$3-1)</f>
        <v>0</v>
      </c>
      <c r="BT70" s="124">
        <f>(Executive_Summary!$I67/12)*(1+Expense_Increase)^(BT$3-1)</f>
        <v>0</v>
      </c>
      <c r="BU70" s="124">
        <f>(Executive_Summary!$I67/12)*(1+Expense_Increase)^(BU$3-1)</f>
        <v>0</v>
      </c>
      <c r="BV70" s="124">
        <f>(Executive_Summary!$I67/12)*(1+Expense_Increase)^(BV$3-1)</f>
        <v>0</v>
      </c>
      <c r="BW70" s="124">
        <f>(Executive_Summary!$I67/12)*(1+Expense_Increase)^(BW$3-1)</f>
        <v>0</v>
      </c>
      <c r="BX70" s="124">
        <f>(Executive_Summary!$I67/12)*(1+Expense_Increase)^(BX$3-1)</f>
        <v>0</v>
      </c>
      <c r="BY70" s="124">
        <f>(Executive_Summary!$I67/12)*(1+Expense_Increase)^(BY$3-1)</f>
        <v>0</v>
      </c>
      <c r="BZ70" s="124">
        <f>(Executive_Summary!$I67/12)*(1+Expense_Increase)^(BZ$3-1)</f>
        <v>0</v>
      </c>
      <c r="CA70" s="124">
        <f>(Executive_Summary!$I67/12)*(1+Expense_Increase)^(CA$3-1)</f>
        <v>0</v>
      </c>
      <c r="CB70" s="124">
        <f>(Executive_Summary!$I67/12)*(1+Expense_Increase)^(CB$3-1)</f>
        <v>0</v>
      </c>
      <c r="CC70" s="124">
        <f>(Executive_Summary!$I67/12)*(1+Expense_Increase)^(CC$3-1)</f>
        <v>0</v>
      </c>
      <c r="CD70" s="124">
        <f>(Executive_Summary!$I67/12)*(1+Expense_Increase)^(CD$3-1)</f>
        <v>0</v>
      </c>
      <c r="CE70" s="124">
        <f>(Executive_Summary!$I67/12)*(1+Expense_Increase)^(CE$3-1)</f>
        <v>0</v>
      </c>
      <c r="CF70" s="124">
        <f>(Executive_Summary!$I67/12)*(1+Expense_Increase)^(CF$3-1)</f>
        <v>0</v>
      </c>
      <c r="CG70" s="124">
        <f>(Executive_Summary!$I67/12)*(1+Expense_Increase)^(CG$3-1)</f>
        <v>0</v>
      </c>
      <c r="CH70" s="124">
        <f>(Executive_Summary!$I67/12)*(1+Expense_Increase)^(CH$3-1)</f>
        <v>0</v>
      </c>
      <c r="CI70" s="124">
        <f>(Executive_Summary!$I67/12)*(1+Expense_Increase)^(CI$3-1)</f>
        <v>0</v>
      </c>
      <c r="CJ70" s="124">
        <f>(Executive_Summary!$I67/12)*(1+Expense_Increase)^(CJ$3-1)</f>
        <v>0</v>
      </c>
      <c r="CK70" s="124">
        <f>(Executive_Summary!$I67/12)*(1+Expense_Increase)^(CK$3-1)</f>
        <v>0</v>
      </c>
      <c r="CL70" s="124">
        <f>(Executive_Summary!$I67/12)*(1+Expense_Increase)^(CL$3-1)</f>
        <v>0</v>
      </c>
      <c r="CM70" s="124">
        <f>(Executive_Summary!$I67/12)*(1+Expense_Increase)^(CM$3-1)</f>
        <v>0</v>
      </c>
      <c r="CN70" s="124">
        <f>(Executive_Summary!$I67/12)*(1+Expense_Increase)^(CN$3-1)</f>
        <v>0</v>
      </c>
      <c r="CO70" s="124">
        <f>(Executive_Summary!$I67/12)*(1+Expense_Increase)^(CO$3-1)</f>
        <v>0</v>
      </c>
      <c r="CP70" s="124">
        <f>(Executive_Summary!$I67/12)*(1+Expense_Increase)^(CP$3-1)</f>
        <v>0</v>
      </c>
      <c r="CQ70" s="124">
        <f>(Executive_Summary!$I67/12)*(1+Expense_Increase)^(CQ$3-1)</f>
        <v>0</v>
      </c>
      <c r="CR70" s="124">
        <f>(Executive_Summary!$I67/12)*(1+Expense_Increase)^(CR$3-1)</f>
        <v>0</v>
      </c>
      <c r="CS70" s="124">
        <f>(Executive_Summary!$I67/12)*(1+Expense_Increase)^(CS$3-1)</f>
        <v>0</v>
      </c>
      <c r="CT70" s="124">
        <f>(Executive_Summary!$I67/12)*(1+Expense_Increase)^(CT$3-1)</f>
        <v>0</v>
      </c>
      <c r="CU70" s="124">
        <f>(Executive_Summary!$I67/12)*(1+Expense_Increase)^(CU$3-1)</f>
        <v>0</v>
      </c>
      <c r="CV70" s="124">
        <f>(Executive_Summary!$I67/12)*(1+Expense_Increase)^(CV$3-1)</f>
        <v>0</v>
      </c>
      <c r="CW70" s="124">
        <f>(Executive_Summary!$I67/12)*(1+Expense_Increase)^(CW$3-1)</f>
        <v>0</v>
      </c>
      <c r="CX70" s="124">
        <f>(Executive_Summary!$I67/12)*(1+Expense_Increase)^(CX$3-1)</f>
        <v>0</v>
      </c>
      <c r="CY70" s="124">
        <f>(Executive_Summary!$I67/12)*(1+Expense_Increase)^(CY$3-1)</f>
        <v>0</v>
      </c>
      <c r="CZ70" s="124">
        <f>(Executive_Summary!$I67/12)*(1+Expense_Increase)^(CZ$3-1)</f>
        <v>0</v>
      </c>
      <c r="DA70" s="124">
        <f>(Executive_Summary!$I67/12)*(1+Expense_Increase)^(DA$3-1)</f>
        <v>0</v>
      </c>
      <c r="DB70" s="124">
        <f>(Executive_Summary!$I67/12)*(1+Expense_Increase)^(DB$3-1)</f>
        <v>0</v>
      </c>
      <c r="DC70" s="124">
        <f>(Executive_Summary!$I67/12)*(1+Expense_Increase)^(DC$3-1)</f>
        <v>0</v>
      </c>
      <c r="DD70" s="124">
        <f>(Executive_Summary!$I67/12)*(1+Expense_Increase)^(DD$3-1)</f>
        <v>0</v>
      </c>
      <c r="DE70" s="124">
        <f>(Executive_Summary!$I67/12)*(1+Expense_Increase)^(DE$3-1)</f>
        <v>0</v>
      </c>
      <c r="DF70" s="124">
        <f>(Executive_Summary!$I67/12)*(1+Expense_Increase)^(DF$3-1)</f>
        <v>0</v>
      </c>
      <c r="DG70" s="124">
        <f>(Executive_Summary!$I67/12)*(1+Expense_Increase)^(DG$3-1)</f>
        <v>0</v>
      </c>
      <c r="DH70" s="124">
        <f>(Executive_Summary!$I67/12)*(1+Expense_Increase)^(DH$3-1)</f>
        <v>0</v>
      </c>
      <c r="DI70" s="124">
        <f>(Executive_Summary!$I67/12)*(1+Expense_Increase)^(DI$3-1)</f>
        <v>0</v>
      </c>
      <c r="DJ70" s="124">
        <f>(Executive_Summary!$I67/12)*(1+Expense_Increase)^(DJ$3-1)</f>
        <v>0</v>
      </c>
      <c r="DK70" s="124">
        <f>(Executive_Summary!$I67/12)*(1+Expense_Increase)^(DK$3-1)</f>
        <v>0</v>
      </c>
      <c r="DL70" s="124">
        <f>(Executive_Summary!$I67/12)*(1+Expense_Increase)^(DL$3-1)</f>
        <v>0</v>
      </c>
      <c r="DM70" s="124">
        <f>(Executive_Summary!$I67/12)*(1+Expense_Increase)^(DM$3-1)</f>
        <v>0</v>
      </c>
      <c r="DN70" s="124">
        <f>(Executive_Summary!$I67/12)*(1+Expense_Increase)^(DN$3-1)</f>
        <v>0</v>
      </c>
      <c r="DO70" s="124">
        <f>(Executive_Summary!$I67/12)*(1+Expense_Increase)^(DO$3-1)</f>
        <v>0</v>
      </c>
      <c r="DP70" s="124">
        <f>(Executive_Summary!$I67/12)*(1+Expense_Increase)^(DP$3-1)</f>
        <v>0</v>
      </c>
      <c r="DQ70" s="124">
        <f>(Executive_Summary!$I67/12)*(1+Expense_Increase)^(DQ$3-1)</f>
        <v>0</v>
      </c>
      <c r="DR70" s="124">
        <f>(Executive_Summary!$I67/12)*(1+Expense_Increase)^(DR$3-1)</f>
        <v>0</v>
      </c>
      <c r="DS70" s="124">
        <f>(Executive_Summary!$I67/12)*(1+Expense_Increase)^(DS$3-1)</f>
        <v>0</v>
      </c>
      <c r="DT70" s="124">
        <f>(Executive_Summary!$I67/12)*(1+Expense_Increase)^(DT$3-1)</f>
        <v>0</v>
      </c>
      <c r="DU70" s="124">
        <f>(Executive_Summary!$I67/12)*(1+Expense_Increase)^(DU$3-1)</f>
        <v>0</v>
      </c>
      <c r="DV70" s="124">
        <f>(Executive_Summary!$I67/12)*(1+Expense_Increase)^(DV$3-1)</f>
        <v>0</v>
      </c>
      <c r="DW70" s="124">
        <f>(Executive_Summary!$I67/12)*(1+Expense_Increase)^(DW$3-1)</f>
        <v>0</v>
      </c>
      <c r="DX70" s="124">
        <f>(Executive_Summary!$I67/12)*(1+Expense_Increase)^(DX$3-1)</f>
        <v>0</v>
      </c>
      <c r="DY70" s="124">
        <f>(Executive_Summary!$I67/12)*(1+Expense_Increase)^(DY$3-1)</f>
        <v>0</v>
      </c>
      <c r="DZ70" s="124">
        <f>(Executive_Summary!$I67/12)*(1+Expense_Increase)^(DZ$3-1)</f>
        <v>0</v>
      </c>
      <c r="EA70" s="124">
        <f>(Executive_Summary!$I67/12)*(1+Expense_Increase)^(EA$3-1)</f>
        <v>0</v>
      </c>
      <c r="EB70" s="124">
        <f>(Executive_Summary!$I67/12)*(1+Expense_Increase)^(EB$3-1)</f>
        <v>0</v>
      </c>
      <c r="EC70" s="124">
        <f>(Executive_Summary!$I67/12)*(1+Expense_Increase)^(EC$3-1)</f>
        <v>0</v>
      </c>
      <c r="ED70" s="124">
        <f>(Executive_Summary!$I67/12)*(1+Expense_Increase)^(ED$3-1)</f>
        <v>0</v>
      </c>
      <c r="EE70" s="124">
        <f>(Executive_Summary!$I67/12)*(1+Expense_Increase)^(EE$3-1)</f>
        <v>0</v>
      </c>
      <c r="EF70" s="124">
        <f>(Executive_Summary!$I67/12)*(1+Expense_Increase)^(EF$3-1)</f>
        <v>0</v>
      </c>
      <c r="EG70" s="124">
        <f>(Executive_Summary!$I67/12)*(1+Expense_Increase)^(EG$3-1)</f>
        <v>0</v>
      </c>
      <c r="EH70" s="124">
        <f>(Executive_Summary!$I67/12)*(1+Expense_Increase)^(EH$3-1)</f>
        <v>0</v>
      </c>
      <c r="EI70" s="124">
        <f>(Executive_Summary!$I67/12)*(1+Expense_Increase)^(EI$3-1)</f>
        <v>0</v>
      </c>
      <c r="EJ70" s="124">
        <f>(Executive_Summary!$I67/12)*(1+Expense_Increase)^(EJ$3-1)</f>
        <v>0</v>
      </c>
      <c r="EK70" s="124">
        <f>(Executive_Summary!$I67/12)*(1+Expense_Increase)^(EK$3-1)</f>
        <v>0</v>
      </c>
      <c r="EL70" s="124">
        <f>(Executive_Summary!$I67/12)*(1+Expense_Increase)^(EL$3-1)</f>
        <v>0</v>
      </c>
      <c r="EM70" s="124">
        <f>(Executive_Summary!$I67/12)*(1+Expense_Increase)^(EM$3-1)</f>
        <v>0</v>
      </c>
      <c r="EN70" s="124">
        <f>(Executive_Summary!$I67/12)*(1+Expense_Increase)^(EN$3-1)</f>
        <v>0</v>
      </c>
      <c r="EO70" s="124">
        <f>(Executive_Summary!$I67/12)*(1+Expense_Increase)^(EO$3-1)</f>
        <v>0</v>
      </c>
      <c r="EP70" s="124">
        <f>(Executive_Summary!$I67/12)*(1+Expense_Increase)^(EP$3-1)</f>
        <v>0</v>
      </c>
      <c r="EQ70" s="27"/>
    </row>
    <row r="71" spans="1:147" ht="15.75" customHeight="1" x14ac:dyDescent="0.2">
      <c r="B71" s="161" t="str">
        <f>Executive_Summary!F68</f>
        <v xml:space="preserve">SS/Medicare </v>
      </c>
      <c r="Z71" s="3"/>
      <c r="AA71" s="124">
        <f>(Executive_Summary!$I68/12)*(1+Expense_Increase)^(AA$3-1)</f>
        <v>0</v>
      </c>
      <c r="AB71" s="124">
        <f>(Executive_Summary!$I68/12)*(1+Expense_Increase)^(AB$3-1)</f>
        <v>0</v>
      </c>
      <c r="AC71" s="124">
        <f>(Executive_Summary!$I68/12)*(1+Expense_Increase)^(AC$3-1)</f>
        <v>0</v>
      </c>
      <c r="AD71" s="124">
        <f>(Executive_Summary!$I68/12)*(1+Expense_Increase)^(AD$3-1)</f>
        <v>0</v>
      </c>
      <c r="AE71" s="124">
        <f>(Executive_Summary!$I68/12)*(1+Expense_Increase)^(AE$3-1)</f>
        <v>0</v>
      </c>
      <c r="AF71" s="124">
        <f>(Executive_Summary!$I68/12)*(1+Expense_Increase)^(AF$3-1)</f>
        <v>0</v>
      </c>
      <c r="AG71" s="124">
        <f>(Executive_Summary!$I68/12)*(1+Expense_Increase)^(AG$3-1)</f>
        <v>0</v>
      </c>
      <c r="AH71" s="124">
        <f>(Executive_Summary!$I68/12)*(1+Expense_Increase)^(AH$3-1)</f>
        <v>0</v>
      </c>
      <c r="AI71" s="124">
        <f>(Executive_Summary!$I68/12)*(1+Expense_Increase)^(AI$3-1)</f>
        <v>0</v>
      </c>
      <c r="AJ71" s="124">
        <f>(Executive_Summary!$I68/12)*(1+Expense_Increase)^(AJ$3-1)</f>
        <v>0</v>
      </c>
      <c r="AK71" s="124">
        <f>(Executive_Summary!$I68/12)*(1+Expense_Increase)^(AK$3-1)</f>
        <v>0</v>
      </c>
      <c r="AL71" s="124">
        <f>(Executive_Summary!$I68/12)*(1+Expense_Increase)^(AL$3-1)</f>
        <v>0</v>
      </c>
      <c r="AM71" s="124">
        <f>(Executive_Summary!$I68/12)*(1+Expense_Increase)^(AM$3-1)</f>
        <v>0</v>
      </c>
      <c r="AN71" s="124">
        <f>(Executive_Summary!$I68/12)*(1+Expense_Increase)^(AN$3-1)</f>
        <v>0</v>
      </c>
      <c r="AO71" s="124">
        <f>(Executive_Summary!$I68/12)*(1+Expense_Increase)^(AO$3-1)</f>
        <v>0</v>
      </c>
      <c r="AP71" s="124">
        <f>(Executive_Summary!$I68/12)*(1+Expense_Increase)^(AP$3-1)</f>
        <v>0</v>
      </c>
      <c r="AQ71" s="124">
        <f>(Executive_Summary!$I68/12)*(1+Expense_Increase)^(AQ$3-1)</f>
        <v>0</v>
      </c>
      <c r="AR71" s="124">
        <f>(Executive_Summary!$I68/12)*(1+Expense_Increase)^(AR$3-1)</f>
        <v>0</v>
      </c>
      <c r="AS71" s="124">
        <f>(Executive_Summary!$I68/12)*(1+Expense_Increase)^(AS$3-1)</f>
        <v>0</v>
      </c>
      <c r="AT71" s="124">
        <f>(Executive_Summary!$I68/12)*(1+Expense_Increase)^(AT$3-1)</f>
        <v>0</v>
      </c>
      <c r="AU71" s="124">
        <f>(Executive_Summary!$I68/12)*(1+Expense_Increase)^(AU$3-1)</f>
        <v>0</v>
      </c>
      <c r="AV71" s="124">
        <f>(Executive_Summary!$I68/12)*(1+Expense_Increase)^(AV$3-1)</f>
        <v>0</v>
      </c>
      <c r="AW71" s="124">
        <f>(Executive_Summary!$I68/12)*(1+Expense_Increase)^(AW$3-1)</f>
        <v>0</v>
      </c>
      <c r="AX71" s="124">
        <f>(Executive_Summary!$I68/12)*(1+Expense_Increase)^(AX$3-1)</f>
        <v>0</v>
      </c>
      <c r="AY71" s="124">
        <f>(Executive_Summary!$I68/12)*(1+Expense_Increase)^(AY$3-1)</f>
        <v>0</v>
      </c>
      <c r="AZ71" s="124">
        <f>(Executive_Summary!$I68/12)*(1+Expense_Increase)^(AZ$3-1)</f>
        <v>0</v>
      </c>
      <c r="BA71" s="124">
        <f>(Executive_Summary!$I68/12)*(1+Expense_Increase)^(BA$3-1)</f>
        <v>0</v>
      </c>
      <c r="BB71" s="124">
        <f>(Executive_Summary!$I68/12)*(1+Expense_Increase)^(BB$3-1)</f>
        <v>0</v>
      </c>
      <c r="BC71" s="124">
        <f>(Executive_Summary!$I68/12)*(1+Expense_Increase)^(BC$3-1)</f>
        <v>0</v>
      </c>
      <c r="BD71" s="124">
        <f>(Executive_Summary!$I68/12)*(1+Expense_Increase)^(BD$3-1)</f>
        <v>0</v>
      </c>
      <c r="BE71" s="124">
        <f>(Executive_Summary!$I68/12)*(1+Expense_Increase)^(BE$3-1)</f>
        <v>0</v>
      </c>
      <c r="BF71" s="124">
        <f>(Executive_Summary!$I68/12)*(1+Expense_Increase)^(BF$3-1)</f>
        <v>0</v>
      </c>
      <c r="BG71" s="124">
        <f>(Executive_Summary!$I68/12)*(1+Expense_Increase)^(BG$3-1)</f>
        <v>0</v>
      </c>
      <c r="BH71" s="124">
        <f>(Executive_Summary!$I68/12)*(1+Expense_Increase)^(BH$3-1)</f>
        <v>0</v>
      </c>
      <c r="BI71" s="124">
        <f>(Executive_Summary!$I68/12)*(1+Expense_Increase)^(BI$3-1)</f>
        <v>0</v>
      </c>
      <c r="BJ71" s="124">
        <f>(Executive_Summary!$I68/12)*(1+Expense_Increase)^(BJ$3-1)</f>
        <v>0</v>
      </c>
      <c r="BK71" s="124">
        <f>(Executive_Summary!$I68/12)*(1+Expense_Increase)^(BK$3-1)</f>
        <v>0</v>
      </c>
      <c r="BL71" s="124">
        <f>(Executive_Summary!$I68/12)*(1+Expense_Increase)^(BL$3-1)</f>
        <v>0</v>
      </c>
      <c r="BM71" s="124">
        <f>(Executive_Summary!$I68/12)*(1+Expense_Increase)^(BM$3-1)</f>
        <v>0</v>
      </c>
      <c r="BN71" s="124">
        <f>(Executive_Summary!$I68/12)*(1+Expense_Increase)^(BN$3-1)</f>
        <v>0</v>
      </c>
      <c r="BO71" s="124">
        <f>(Executive_Summary!$I68/12)*(1+Expense_Increase)^(BO$3-1)</f>
        <v>0</v>
      </c>
      <c r="BP71" s="124">
        <f>(Executive_Summary!$I68/12)*(1+Expense_Increase)^(BP$3-1)</f>
        <v>0</v>
      </c>
      <c r="BQ71" s="124">
        <f>(Executive_Summary!$I68/12)*(1+Expense_Increase)^(BQ$3-1)</f>
        <v>0</v>
      </c>
      <c r="BR71" s="124">
        <f>(Executive_Summary!$I68/12)*(1+Expense_Increase)^(BR$3-1)</f>
        <v>0</v>
      </c>
      <c r="BS71" s="124">
        <f>(Executive_Summary!$I68/12)*(1+Expense_Increase)^(BS$3-1)</f>
        <v>0</v>
      </c>
      <c r="BT71" s="124">
        <f>(Executive_Summary!$I68/12)*(1+Expense_Increase)^(BT$3-1)</f>
        <v>0</v>
      </c>
      <c r="BU71" s="124">
        <f>(Executive_Summary!$I68/12)*(1+Expense_Increase)^(BU$3-1)</f>
        <v>0</v>
      </c>
      <c r="BV71" s="124">
        <f>(Executive_Summary!$I68/12)*(1+Expense_Increase)^(BV$3-1)</f>
        <v>0</v>
      </c>
      <c r="BW71" s="124">
        <f>(Executive_Summary!$I68/12)*(1+Expense_Increase)^(BW$3-1)</f>
        <v>0</v>
      </c>
      <c r="BX71" s="124">
        <f>(Executive_Summary!$I68/12)*(1+Expense_Increase)^(BX$3-1)</f>
        <v>0</v>
      </c>
      <c r="BY71" s="124">
        <f>(Executive_Summary!$I68/12)*(1+Expense_Increase)^(BY$3-1)</f>
        <v>0</v>
      </c>
      <c r="BZ71" s="124">
        <f>(Executive_Summary!$I68/12)*(1+Expense_Increase)^(BZ$3-1)</f>
        <v>0</v>
      </c>
      <c r="CA71" s="124">
        <f>(Executive_Summary!$I68/12)*(1+Expense_Increase)^(CA$3-1)</f>
        <v>0</v>
      </c>
      <c r="CB71" s="124">
        <f>(Executive_Summary!$I68/12)*(1+Expense_Increase)^(CB$3-1)</f>
        <v>0</v>
      </c>
      <c r="CC71" s="124">
        <f>(Executive_Summary!$I68/12)*(1+Expense_Increase)^(CC$3-1)</f>
        <v>0</v>
      </c>
      <c r="CD71" s="124">
        <f>(Executive_Summary!$I68/12)*(1+Expense_Increase)^(CD$3-1)</f>
        <v>0</v>
      </c>
      <c r="CE71" s="124">
        <f>(Executive_Summary!$I68/12)*(1+Expense_Increase)^(CE$3-1)</f>
        <v>0</v>
      </c>
      <c r="CF71" s="124">
        <f>(Executive_Summary!$I68/12)*(1+Expense_Increase)^(CF$3-1)</f>
        <v>0</v>
      </c>
      <c r="CG71" s="124">
        <f>(Executive_Summary!$I68/12)*(1+Expense_Increase)^(CG$3-1)</f>
        <v>0</v>
      </c>
      <c r="CH71" s="124">
        <f>(Executive_Summary!$I68/12)*(1+Expense_Increase)^(CH$3-1)</f>
        <v>0</v>
      </c>
      <c r="CI71" s="124">
        <f>(Executive_Summary!$I68/12)*(1+Expense_Increase)^(CI$3-1)</f>
        <v>0</v>
      </c>
      <c r="CJ71" s="124">
        <f>(Executive_Summary!$I68/12)*(1+Expense_Increase)^(CJ$3-1)</f>
        <v>0</v>
      </c>
      <c r="CK71" s="124">
        <f>(Executive_Summary!$I68/12)*(1+Expense_Increase)^(CK$3-1)</f>
        <v>0</v>
      </c>
      <c r="CL71" s="124">
        <f>(Executive_Summary!$I68/12)*(1+Expense_Increase)^(CL$3-1)</f>
        <v>0</v>
      </c>
      <c r="CM71" s="124">
        <f>(Executive_Summary!$I68/12)*(1+Expense_Increase)^(CM$3-1)</f>
        <v>0</v>
      </c>
      <c r="CN71" s="124">
        <f>(Executive_Summary!$I68/12)*(1+Expense_Increase)^(CN$3-1)</f>
        <v>0</v>
      </c>
      <c r="CO71" s="124">
        <f>(Executive_Summary!$I68/12)*(1+Expense_Increase)^(CO$3-1)</f>
        <v>0</v>
      </c>
      <c r="CP71" s="124">
        <f>(Executive_Summary!$I68/12)*(1+Expense_Increase)^(CP$3-1)</f>
        <v>0</v>
      </c>
      <c r="CQ71" s="124">
        <f>(Executive_Summary!$I68/12)*(1+Expense_Increase)^(CQ$3-1)</f>
        <v>0</v>
      </c>
      <c r="CR71" s="124">
        <f>(Executive_Summary!$I68/12)*(1+Expense_Increase)^(CR$3-1)</f>
        <v>0</v>
      </c>
      <c r="CS71" s="124">
        <f>(Executive_Summary!$I68/12)*(1+Expense_Increase)^(CS$3-1)</f>
        <v>0</v>
      </c>
      <c r="CT71" s="124">
        <f>(Executive_Summary!$I68/12)*(1+Expense_Increase)^(CT$3-1)</f>
        <v>0</v>
      </c>
      <c r="CU71" s="124">
        <f>(Executive_Summary!$I68/12)*(1+Expense_Increase)^(CU$3-1)</f>
        <v>0</v>
      </c>
      <c r="CV71" s="124">
        <f>(Executive_Summary!$I68/12)*(1+Expense_Increase)^(CV$3-1)</f>
        <v>0</v>
      </c>
      <c r="CW71" s="124">
        <f>(Executive_Summary!$I68/12)*(1+Expense_Increase)^(CW$3-1)</f>
        <v>0</v>
      </c>
      <c r="CX71" s="124">
        <f>(Executive_Summary!$I68/12)*(1+Expense_Increase)^(CX$3-1)</f>
        <v>0</v>
      </c>
      <c r="CY71" s="124">
        <f>(Executive_Summary!$I68/12)*(1+Expense_Increase)^(CY$3-1)</f>
        <v>0</v>
      </c>
      <c r="CZ71" s="124">
        <f>(Executive_Summary!$I68/12)*(1+Expense_Increase)^(CZ$3-1)</f>
        <v>0</v>
      </c>
      <c r="DA71" s="124">
        <f>(Executive_Summary!$I68/12)*(1+Expense_Increase)^(DA$3-1)</f>
        <v>0</v>
      </c>
      <c r="DB71" s="124">
        <f>(Executive_Summary!$I68/12)*(1+Expense_Increase)^(DB$3-1)</f>
        <v>0</v>
      </c>
      <c r="DC71" s="124">
        <f>(Executive_Summary!$I68/12)*(1+Expense_Increase)^(DC$3-1)</f>
        <v>0</v>
      </c>
      <c r="DD71" s="124">
        <f>(Executive_Summary!$I68/12)*(1+Expense_Increase)^(DD$3-1)</f>
        <v>0</v>
      </c>
      <c r="DE71" s="124">
        <f>(Executive_Summary!$I68/12)*(1+Expense_Increase)^(DE$3-1)</f>
        <v>0</v>
      </c>
      <c r="DF71" s="124">
        <f>(Executive_Summary!$I68/12)*(1+Expense_Increase)^(DF$3-1)</f>
        <v>0</v>
      </c>
      <c r="DG71" s="124">
        <f>(Executive_Summary!$I68/12)*(1+Expense_Increase)^(DG$3-1)</f>
        <v>0</v>
      </c>
      <c r="DH71" s="124">
        <f>(Executive_Summary!$I68/12)*(1+Expense_Increase)^(DH$3-1)</f>
        <v>0</v>
      </c>
      <c r="DI71" s="124">
        <f>(Executive_Summary!$I68/12)*(1+Expense_Increase)^(DI$3-1)</f>
        <v>0</v>
      </c>
      <c r="DJ71" s="124">
        <f>(Executive_Summary!$I68/12)*(1+Expense_Increase)^(DJ$3-1)</f>
        <v>0</v>
      </c>
      <c r="DK71" s="124">
        <f>(Executive_Summary!$I68/12)*(1+Expense_Increase)^(DK$3-1)</f>
        <v>0</v>
      </c>
      <c r="DL71" s="124">
        <f>(Executive_Summary!$I68/12)*(1+Expense_Increase)^(DL$3-1)</f>
        <v>0</v>
      </c>
      <c r="DM71" s="124">
        <f>(Executive_Summary!$I68/12)*(1+Expense_Increase)^(DM$3-1)</f>
        <v>0</v>
      </c>
      <c r="DN71" s="124">
        <f>(Executive_Summary!$I68/12)*(1+Expense_Increase)^(DN$3-1)</f>
        <v>0</v>
      </c>
      <c r="DO71" s="124">
        <f>(Executive_Summary!$I68/12)*(1+Expense_Increase)^(DO$3-1)</f>
        <v>0</v>
      </c>
      <c r="DP71" s="124">
        <f>(Executive_Summary!$I68/12)*(1+Expense_Increase)^(DP$3-1)</f>
        <v>0</v>
      </c>
      <c r="DQ71" s="124">
        <f>(Executive_Summary!$I68/12)*(1+Expense_Increase)^(DQ$3-1)</f>
        <v>0</v>
      </c>
      <c r="DR71" s="124">
        <f>(Executive_Summary!$I68/12)*(1+Expense_Increase)^(DR$3-1)</f>
        <v>0</v>
      </c>
      <c r="DS71" s="124">
        <f>(Executive_Summary!$I68/12)*(1+Expense_Increase)^(DS$3-1)</f>
        <v>0</v>
      </c>
      <c r="DT71" s="124">
        <f>(Executive_Summary!$I68/12)*(1+Expense_Increase)^(DT$3-1)</f>
        <v>0</v>
      </c>
      <c r="DU71" s="124">
        <f>(Executive_Summary!$I68/12)*(1+Expense_Increase)^(DU$3-1)</f>
        <v>0</v>
      </c>
      <c r="DV71" s="124">
        <f>(Executive_Summary!$I68/12)*(1+Expense_Increase)^(DV$3-1)</f>
        <v>0</v>
      </c>
      <c r="DW71" s="124">
        <f>(Executive_Summary!$I68/12)*(1+Expense_Increase)^(DW$3-1)</f>
        <v>0</v>
      </c>
      <c r="DX71" s="124">
        <f>(Executive_Summary!$I68/12)*(1+Expense_Increase)^(DX$3-1)</f>
        <v>0</v>
      </c>
      <c r="DY71" s="124">
        <f>(Executive_Summary!$I68/12)*(1+Expense_Increase)^(DY$3-1)</f>
        <v>0</v>
      </c>
      <c r="DZ71" s="124">
        <f>(Executive_Summary!$I68/12)*(1+Expense_Increase)^(DZ$3-1)</f>
        <v>0</v>
      </c>
      <c r="EA71" s="124">
        <f>(Executive_Summary!$I68/12)*(1+Expense_Increase)^(EA$3-1)</f>
        <v>0</v>
      </c>
      <c r="EB71" s="124">
        <f>(Executive_Summary!$I68/12)*(1+Expense_Increase)^(EB$3-1)</f>
        <v>0</v>
      </c>
      <c r="EC71" s="124">
        <f>(Executive_Summary!$I68/12)*(1+Expense_Increase)^(EC$3-1)</f>
        <v>0</v>
      </c>
      <c r="ED71" s="124">
        <f>(Executive_Summary!$I68/12)*(1+Expense_Increase)^(ED$3-1)</f>
        <v>0</v>
      </c>
      <c r="EE71" s="124">
        <f>(Executive_Summary!$I68/12)*(1+Expense_Increase)^(EE$3-1)</f>
        <v>0</v>
      </c>
      <c r="EF71" s="124">
        <f>(Executive_Summary!$I68/12)*(1+Expense_Increase)^(EF$3-1)</f>
        <v>0</v>
      </c>
      <c r="EG71" s="124">
        <f>(Executive_Summary!$I68/12)*(1+Expense_Increase)^(EG$3-1)</f>
        <v>0</v>
      </c>
      <c r="EH71" s="124">
        <f>(Executive_Summary!$I68/12)*(1+Expense_Increase)^(EH$3-1)</f>
        <v>0</v>
      </c>
      <c r="EI71" s="124">
        <f>(Executive_Summary!$I68/12)*(1+Expense_Increase)^(EI$3-1)</f>
        <v>0</v>
      </c>
      <c r="EJ71" s="124">
        <f>(Executive_Summary!$I68/12)*(1+Expense_Increase)^(EJ$3-1)</f>
        <v>0</v>
      </c>
      <c r="EK71" s="124">
        <f>(Executive_Summary!$I68/12)*(1+Expense_Increase)^(EK$3-1)</f>
        <v>0</v>
      </c>
      <c r="EL71" s="124">
        <f>(Executive_Summary!$I68/12)*(1+Expense_Increase)^(EL$3-1)</f>
        <v>0</v>
      </c>
      <c r="EM71" s="124">
        <f>(Executive_Summary!$I68/12)*(1+Expense_Increase)^(EM$3-1)</f>
        <v>0</v>
      </c>
      <c r="EN71" s="124">
        <f>(Executive_Summary!$I68/12)*(1+Expense_Increase)^(EN$3-1)</f>
        <v>0</v>
      </c>
      <c r="EO71" s="124">
        <f>(Executive_Summary!$I68/12)*(1+Expense_Increase)^(EO$3-1)</f>
        <v>0</v>
      </c>
      <c r="EP71" s="124">
        <f>(Executive_Summary!$I68/12)*(1+Expense_Increase)^(EP$3-1)</f>
        <v>0</v>
      </c>
      <c r="EQ71" s="27"/>
    </row>
    <row r="72" spans="1:147" ht="15.75" customHeight="1" x14ac:dyDescent="0.2">
      <c r="B72" s="161" t="str">
        <f>Executive_Summary!F69</f>
        <v xml:space="preserve">Payroll Services </v>
      </c>
      <c r="Z72" s="3"/>
      <c r="AA72" s="124">
        <f>(Executive_Summary!$I69/12)*(1+Expense_Increase)^(AA$3-1)</f>
        <v>0</v>
      </c>
      <c r="AB72" s="124">
        <f>(Executive_Summary!$I69/12)*(1+Expense_Increase)^(AB$3-1)</f>
        <v>0</v>
      </c>
      <c r="AC72" s="124">
        <f>(Executive_Summary!$I69/12)*(1+Expense_Increase)^(AC$3-1)</f>
        <v>0</v>
      </c>
      <c r="AD72" s="124">
        <f>(Executive_Summary!$I69/12)*(1+Expense_Increase)^(AD$3-1)</f>
        <v>0</v>
      </c>
      <c r="AE72" s="124">
        <f>(Executive_Summary!$I69/12)*(1+Expense_Increase)^(AE$3-1)</f>
        <v>0</v>
      </c>
      <c r="AF72" s="124">
        <f>(Executive_Summary!$I69/12)*(1+Expense_Increase)^(AF$3-1)</f>
        <v>0</v>
      </c>
      <c r="AG72" s="124">
        <f>(Executive_Summary!$I69/12)*(1+Expense_Increase)^(AG$3-1)</f>
        <v>0</v>
      </c>
      <c r="AH72" s="124">
        <f>(Executive_Summary!$I69/12)*(1+Expense_Increase)^(AH$3-1)</f>
        <v>0</v>
      </c>
      <c r="AI72" s="124">
        <f>(Executive_Summary!$I69/12)*(1+Expense_Increase)^(AI$3-1)</f>
        <v>0</v>
      </c>
      <c r="AJ72" s="124">
        <f>(Executive_Summary!$I69/12)*(1+Expense_Increase)^(AJ$3-1)</f>
        <v>0</v>
      </c>
      <c r="AK72" s="124">
        <f>(Executive_Summary!$I69/12)*(1+Expense_Increase)^(AK$3-1)</f>
        <v>0</v>
      </c>
      <c r="AL72" s="124">
        <f>(Executive_Summary!$I69/12)*(1+Expense_Increase)^(AL$3-1)</f>
        <v>0</v>
      </c>
      <c r="AM72" s="124">
        <f>(Executive_Summary!$I69/12)*(1+Expense_Increase)^(AM$3-1)</f>
        <v>0</v>
      </c>
      <c r="AN72" s="124">
        <f>(Executive_Summary!$I69/12)*(1+Expense_Increase)^(AN$3-1)</f>
        <v>0</v>
      </c>
      <c r="AO72" s="124">
        <f>(Executive_Summary!$I69/12)*(1+Expense_Increase)^(AO$3-1)</f>
        <v>0</v>
      </c>
      <c r="AP72" s="124">
        <f>(Executive_Summary!$I69/12)*(1+Expense_Increase)^(AP$3-1)</f>
        <v>0</v>
      </c>
      <c r="AQ72" s="124">
        <f>(Executive_Summary!$I69/12)*(1+Expense_Increase)^(AQ$3-1)</f>
        <v>0</v>
      </c>
      <c r="AR72" s="124">
        <f>(Executive_Summary!$I69/12)*(1+Expense_Increase)^(AR$3-1)</f>
        <v>0</v>
      </c>
      <c r="AS72" s="124">
        <f>(Executive_Summary!$I69/12)*(1+Expense_Increase)^(AS$3-1)</f>
        <v>0</v>
      </c>
      <c r="AT72" s="124">
        <f>(Executive_Summary!$I69/12)*(1+Expense_Increase)^(AT$3-1)</f>
        <v>0</v>
      </c>
      <c r="AU72" s="124">
        <f>(Executive_Summary!$I69/12)*(1+Expense_Increase)^(AU$3-1)</f>
        <v>0</v>
      </c>
      <c r="AV72" s="124">
        <f>(Executive_Summary!$I69/12)*(1+Expense_Increase)^(AV$3-1)</f>
        <v>0</v>
      </c>
      <c r="AW72" s="124">
        <f>(Executive_Summary!$I69/12)*(1+Expense_Increase)^(AW$3-1)</f>
        <v>0</v>
      </c>
      <c r="AX72" s="124">
        <f>(Executive_Summary!$I69/12)*(1+Expense_Increase)^(AX$3-1)</f>
        <v>0</v>
      </c>
      <c r="AY72" s="124">
        <f>(Executive_Summary!$I69/12)*(1+Expense_Increase)^(AY$3-1)</f>
        <v>0</v>
      </c>
      <c r="AZ72" s="124">
        <f>(Executive_Summary!$I69/12)*(1+Expense_Increase)^(AZ$3-1)</f>
        <v>0</v>
      </c>
      <c r="BA72" s="124">
        <f>(Executive_Summary!$I69/12)*(1+Expense_Increase)^(BA$3-1)</f>
        <v>0</v>
      </c>
      <c r="BB72" s="124">
        <f>(Executive_Summary!$I69/12)*(1+Expense_Increase)^(BB$3-1)</f>
        <v>0</v>
      </c>
      <c r="BC72" s="124">
        <f>(Executive_Summary!$I69/12)*(1+Expense_Increase)^(BC$3-1)</f>
        <v>0</v>
      </c>
      <c r="BD72" s="124">
        <f>(Executive_Summary!$I69/12)*(1+Expense_Increase)^(BD$3-1)</f>
        <v>0</v>
      </c>
      <c r="BE72" s="124">
        <f>(Executive_Summary!$I69/12)*(1+Expense_Increase)^(BE$3-1)</f>
        <v>0</v>
      </c>
      <c r="BF72" s="124">
        <f>(Executive_Summary!$I69/12)*(1+Expense_Increase)^(BF$3-1)</f>
        <v>0</v>
      </c>
      <c r="BG72" s="124">
        <f>(Executive_Summary!$I69/12)*(1+Expense_Increase)^(BG$3-1)</f>
        <v>0</v>
      </c>
      <c r="BH72" s="124">
        <f>(Executive_Summary!$I69/12)*(1+Expense_Increase)^(BH$3-1)</f>
        <v>0</v>
      </c>
      <c r="BI72" s="124">
        <f>(Executive_Summary!$I69/12)*(1+Expense_Increase)^(BI$3-1)</f>
        <v>0</v>
      </c>
      <c r="BJ72" s="124">
        <f>(Executive_Summary!$I69/12)*(1+Expense_Increase)^(BJ$3-1)</f>
        <v>0</v>
      </c>
      <c r="BK72" s="124">
        <f>(Executive_Summary!$I69/12)*(1+Expense_Increase)^(BK$3-1)</f>
        <v>0</v>
      </c>
      <c r="BL72" s="124">
        <f>(Executive_Summary!$I69/12)*(1+Expense_Increase)^(BL$3-1)</f>
        <v>0</v>
      </c>
      <c r="BM72" s="124">
        <f>(Executive_Summary!$I69/12)*(1+Expense_Increase)^(BM$3-1)</f>
        <v>0</v>
      </c>
      <c r="BN72" s="124">
        <f>(Executive_Summary!$I69/12)*(1+Expense_Increase)^(BN$3-1)</f>
        <v>0</v>
      </c>
      <c r="BO72" s="124">
        <f>(Executive_Summary!$I69/12)*(1+Expense_Increase)^(BO$3-1)</f>
        <v>0</v>
      </c>
      <c r="BP72" s="124">
        <f>(Executive_Summary!$I69/12)*(1+Expense_Increase)^(BP$3-1)</f>
        <v>0</v>
      </c>
      <c r="BQ72" s="124">
        <f>(Executive_Summary!$I69/12)*(1+Expense_Increase)^(BQ$3-1)</f>
        <v>0</v>
      </c>
      <c r="BR72" s="124">
        <f>(Executive_Summary!$I69/12)*(1+Expense_Increase)^(BR$3-1)</f>
        <v>0</v>
      </c>
      <c r="BS72" s="124">
        <f>(Executive_Summary!$I69/12)*(1+Expense_Increase)^(BS$3-1)</f>
        <v>0</v>
      </c>
      <c r="BT72" s="124">
        <f>(Executive_Summary!$I69/12)*(1+Expense_Increase)^(BT$3-1)</f>
        <v>0</v>
      </c>
      <c r="BU72" s="124">
        <f>(Executive_Summary!$I69/12)*(1+Expense_Increase)^(BU$3-1)</f>
        <v>0</v>
      </c>
      <c r="BV72" s="124">
        <f>(Executive_Summary!$I69/12)*(1+Expense_Increase)^(BV$3-1)</f>
        <v>0</v>
      </c>
      <c r="BW72" s="124">
        <f>(Executive_Summary!$I69/12)*(1+Expense_Increase)^(BW$3-1)</f>
        <v>0</v>
      </c>
      <c r="BX72" s="124">
        <f>(Executive_Summary!$I69/12)*(1+Expense_Increase)^(BX$3-1)</f>
        <v>0</v>
      </c>
      <c r="BY72" s="124">
        <f>(Executive_Summary!$I69/12)*(1+Expense_Increase)^(BY$3-1)</f>
        <v>0</v>
      </c>
      <c r="BZ72" s="124">
        <f>(Executive_Summary!$I69/12)*(1+Expense_Increase)^(BZ$3-1)</f>
        <v>0</v>
      </c>
      <c r="CA72" s="124">
        <f>(Executive_Summary!$I69/12)*(1+Expense_Increase)^(CA$3-1)</f>
        <v>0</v>
      </c>
      <c r="CB72" s="124">
        <f>(Executive_Summary!$I69/12)*(1+Expense_Increase)^(CB$3-1)</f>
        <v>0</v>
      </c>
      <c r="CC72" s="124">
        <f>(Executive_Summary!$I69/12)*(1+Expense_Increase)^(CC$3-1)</f>
        <v>0</v>
      </c>
      <c r="CD72" s="124">
        <f>(Executive_Summary!$I69/12)*(1+Expense_Increase)^(CD$3-1)</f>
        <v>0</v>
      </c>
      <c r="CE72" s="124">
        <f>(Executive_Summary!$I69/12)*(1+Expense_Increase)^(CE$3-1)</f>
        <v>0</v>
      </c>
      <c r="CF72" s="124">
        <f>(Executive_Summary!$I69/12)*(1+Expense_Increase)^(CF$3-1)</f>
        <v>0</v>
      </c>
      <c r="CG72" s="124">
        <f>(Executive_Summary!$I69/12)*(1+Expense_Increase)^(CG$3-1)</f>
        <v>0</v>
      </c>
      <c r="CH72" s="124">
        <f>(Executive_Summary!$I69/12)*(1+Expense_Increase)^(CH$3-1)</f>
        <v>0</v>
      </c>
      <c r="CI72" s="124">
        <f>(Executive_Summary!$I69/12)*(1+Expense_Increase)^(CI$3-1)</f>
        <v>0</v>
      </c>
      <c r="CJ72" s="124">
        <f>(Executive_Summary!$I69/12)*(1+Expense_Increase)^(CJ$3-1)</f>
        <v>0</v>
      </c>
      <c r="CK72" s="124">
        <f>(Executive_Summary!$I69/12)*(1+Expense_Increase)^(CK$3-1)</f>
        <v>0</v>
      </c>
      <c r="CL72" s="124">
        <f>(Executive_Summary!$I69/12)*(1+Expense_Increase)^(CL$3-1)</f>
        <v>0</v>
      </c>
      <c r="CM72" s="124">
        <f>(Executive_Summary!$I69/12)*(1+Expense_Increase)^(CM$3-1)</f>
        <v>0</v>
      </c>
      <c r="CN72" s="124">
        <f>(Executive_Summary!$I69/12)*(1+Expense_Increase)^(CN$3-1)</f>
        <v>0</v>
      </c>
      <c r="CO72" s="124">
        <f>(Executive_Summary!$I69/12)*(1+Expense_Increase)^(CO$3-1)</f>
        <v>0</v>
      </c>
      <c r="CP72" s="124">
        <f>(Executive_Summary!$I69/12)*(1+Expense_Increase)^(CP$3-1)</f>
        <v>0</v>
      </c>
      <c r="CQ72" s="124">
        <f>(Executive_Summary!$I69/12)*(1+Expense_Increase)^(CQ$3-1)</f>
        <v>0</v>
      </c>
      <c r="CR72" s="124">
        <f>(Executive_Summary!$I69/12)*(1+Expense_Increase)^(CR$3-1)</f>
        <v>0</v>
      </c>
      <c r="CS72" s="124">
        <f>(Executive_Summary!$I69/12)*(1+Expense_Increase)^(CS$3-1)</f>
        <v>0</v>
      </c>
      <c r="CT72" s="124">
        <f>(Executive_Summary!$I69/12)*(1+Expense_Increase)^(CT$3-1)</f>
        <v>0</v>
      </c>
      <c r="CU72" s="124">
        <f>(Executive_Summary!$I69/12)*(1+Expense_Increase)^(CU$3-1)</f>
        <v>0</v>
      </c>
      <c r="CV72" s="124">
        <f>(Executive_Summary!$I69/12)*(1+Expense_Increase)^(CV$3-1)</f>
        <v>0</v>
      </c>
      <c r="CW72" s="124">
        <f>(Executive_Summary!$I69/12)*(1+Expense_Increase)^(CW$3-1)</f>
        <v>0</v>
      </c>
      <c r="CX72" s="124">
        <f>(Executive_Summary!$I69/12)*(1+Expense_Increase)^(CX$3-1)</f>
        <v>0</v>
      </c>
      <c r="CY72" s="124">
        <f>(Executive_Summary!$I69/12)*(1+Expense_Increase)^(CY$3-1)</f>
        <v>0</v>
      </c>
      <c r="CZ72" s="124">
        <f>(Executive_Summary!$I69/12)*(1+Expense_Increase)^(CZ$3-1)</f>
        <v>0</v>
      </c>
      <c r="DA72" s="124">
        <f>(Executive_Summary!$I69/12)*(1+Expense_Increase)^(DA$3-1)</f>
        <v>0</v>
      </c>
      <c r="DB72" s="124">
        <f>(Executive_Summary!$I69/12)*(1+Expense_Increase)^(DB$3-1)</f>
        <v>0</v>
      </c>
      <c r="DC72" s="124">
        <f>(Executive_Summary!$I69/12)*(1+Expense_Increase)^(DC$3-1)</f>
        <v>0</v>
      </c>
      <c r="DD72" s="124">
        <f>(Executive_Summary!$I69/12)*(1+Expense_Increase)^(DD$3-1)</f>
        <v>0</v>
      </c>
      <c r="DE72" s="124">
        <f>(Executive_Summary!$I69/12)*(1+Expense_Increase)^(DE$3-1)</f>
        <v>0</v>
      </c>
      <c r="DF72" s="124">
        <f>(Executive_Summary!$I69/12)*(1+Expense_Increase)^(DF$3-1)</f>
        <v>0</v>
      </c>
      <c r="DG72" s="124">
        <f>(Executive_Summary!$I69/12)*(1+Expense_Increase)^(DG$3-1)</f>
        <v>0</v>
      </c>
      <c r="DH72" s="124">
        <f>(Executive_Summary!$I69/12)*(1+Expense_Increase)^(DH$3-1)</f>
        <v>0</v>
      </c>
      <c r="DI72" s="124">
        <f>(Executive_Summary!$I69/12)*(1+Expense_Increase)^(DI$3-1)</f>
        <v>0</v>
      </c>
      <c r="DJ72" s="124">
        <f>(Executive_Summary!$I69/12)*(1+Expense_Increase)^(DJ$3-1)</f>
        <v>0</v>
      </c>
      <c r="DK72" s="124">
        <f>(Executive_Summary!$I69/12)*(1+Expense_Increase)^(DK$3-1)</f>
        <v>0</v>
      </c>
      <c r="DL72" s="124">
        <f>(Executive_Summary!$I69/12)*(1+Expense_Increase)^(DL$3-1)</f>
        <v>0</v>
      </c>
      <c r="DM72" s="124">
        <f>(Executive_Summary!$I69/12)*(1+Expense_Increase)^(DM$3-1)</f>
        <v>0</v>
      </c>
      <c r="DN72" s="124">
        <f>(Executive_Summary!$I69/12)*(1+Expense_Increase)^(DN$3-1)</f>
        <v>0</v>
      </c>
      <c r="DO72" s="124">
        <f>(Executive_Summary!$I69/12)*(1+Expense_Increase)^(DO$3-1)</f>
        <v>0</v>
      </c>
      <c r="DP72" s="124">
        <f>(Executive_Summary!$I69/12)*(1+Expense_Increase)^(DP$3-1)</f>
        <v>0</v>
      </c>
      <c r="DQ72" s="124">
        <f>(Executive_Summary!$I69/12)*(1+Expense_Increase)^(DQ$3-1)</f>
        <v>0</v>
      </c>
      <c r="DR72" s="124">
        <f>(Executive_Summary!$I69/12)*(1+Expense_Increase)^(DR$3-1)</f>
        <v>0</v>
      </c>
      <c r="DS72" s="124">
        <f>(Executive_Summary!$I69/12)*(1+Expense_Increase)^(DS$3-1)</f>
        <v>0</v>
      </c>
      <c r="DT72" s="124">
        <f>(Executive_Summary!$I69/12)*(1+Expense_Increase)^(DT$3-1)</f>
        <v>0</v>
      </c>
      <c r="DU72" s="124">
        <f>(Executive_Summary!$I69/12)*(1+Expense_Increase)^(DU$3-1)</f>
        <v>0</v>
      </c>
      <c r="DV72" s="124">
        <f>(Executive_Summary!$I69/12)*(1+Expense_Increase)^(DV$3-1)</f>
        <v>0</v>
      </c>
      <c r="DW72" s="124">
        <f>(Executive_Summary!$I69/12)*(1+Expense_Increase)^(DW$3-1)</f>
        <v>0</v>
      </c>
      <c r="DX72" s="124">
        <f>(Executive_Summary!$I69/12)*(1+Expense_Increase)^(DX$3-1)</f>
        <v>0</v>
      </c>
      <c r="DY72" s="124">
        <f>(Executive_Summary!$I69/12)*(1+Expense_Increase)^(DY$3-1)</f>
        <v>0</v>
      </c>
      <c r="DZ72" s="124">
        <f>(Executive_Summary!$I69/12)*(1+Expense_Increase)^(DZ$3-1)</f>
        <v>0</v>
      </c>
      <c r="EA72" s="124">
        <f>(Executive_Summary!$I69/12)*(1+Expense_Increase)^(EA$3-1)</f>
        <v>0</v>
      </c>
      <c r="EB72" s="124">
        <f>(Executive_Summary!$I69/12)*(1+Expense_Increase)^(EB$3-1)</f>
        <v>0</v>
      </c>
      <c r="EC72" s="124">
        <f>(Executive_Summary!$I69/12)*(1+Expense_Increase)^(EC$3-1)</f>
        <v>0</v>
      </c>
      <c r="ED72" s="124">
        <f>(Executive_Summary!$I69/12)*(1+Expense_Increase)^(ED$3-1)</f>
        <v>0</v>
      </c>
      <c r="EE72" s="124">
        <f>(Executive_Summary!$I69/12)*(1+Expense_Increase)^(EE$3-1)</f>
        <v>0</v>
      </c>
      <c r="EF72" s="124">
        <f>(Executive_Summary!$I69/12)*(1+Expense_Increase)^(EF$3-1)</f>
        <v>0</v>
      </c>
      <c r="EG72" s="124">
        <f>(Executive_Summary!$I69/12)*(1+Expense_Increase)^(EG$3-1)</f>
        <v>0</v>
      </c>
      <c r="EH72" s="124">
        <f>(Executive_Summary!$I69/12)*(1+Expense_Increase)^(EH$3-1)</f>
        <v>0</v>
      </c>
      <c r="EI72" s="124">
        <f>(Executive_Summary!$I69/12)*(1+Expense_Increase)^(EI$3-1)</f>
        <v>0</v>
      </c>
      <c r="EJ72" s="124">
        <f>(Executive_Summary!$I69/12)*(1+Expense_Increase)^(EJ$3-1)</f>
        <v>0</v>
      </c>
      <c r="EK72" s="124">
        <f>(Executive_Summary!$I69/12)*(1+Expense_Increase)^(EK$3-1)</f>
        <v>0</v>
      </c>
      <c r="EL72" s="124">
        <f>(Executive_Summary!$I69/12)*(1+Expense_Increase)^(EL$3-1)</f>
        <v>0</v>
      </c>
      <c r="EM72" s="124">
        <f>(Executive_Summary!$I69/12)*(1+Expense_Increase)^(EM$3-1)</f>
        <v>0</v>
      </c>
      <c r="EN72" s="124">
        <f>(Executive_Summary!$I69/12)*(1+Expense_Increase)^(EN$3-1)</f>
        <v>0</v>
      </c>
      <c r="EO72" s="124">
        <f>(Executive_Summary!$I69/12)*(1+Expense_Increase)^(EO$3-1)</f>
        <v>0</v>
      </c>
      <c r="EP72" s="124">
        <f>(Executive_Summary!$I69/12)*(1+Expense_Increase)^(EP$3-1)</f>
        <v>0</v>
      </c>
      <c r="EQ72" s="27"/>
    </row>
    <row r="73" spans="1:147" ht="15.75" customHeight="1" x14ac:dyDescent="0.2">
      <c r="B73" s="160" t="str">
        <f>Executive_Summary!F70</f>
        <v>Reserves:</v>
      </c>
      <c r="Z73" s="3"/>
      <c r="AA73" s="124">
        <f>(Executive_Summary!$I70/12)*(1+Expense_Increase)^(AA$3-1)</f>
        <v>0</v>
      </c>
      <c r="AB73" s="124">
        <f>(Executive_Summary!$I70/12)*(1+Expense_Increase)^(AB$3-1)</f>
        <v>0</v>
      </c>
      <c r="AC73" s="124">
        <f>(Executive_Summary!$I70/12)*(1+Expense_Increase)^(AC$3-1)</f>
        <v>0</v>
      </c>
      <c r="AD73" s="124">
        <f>(Executive_Summary!$I70/12)*(1+Expense_Increase)^(AD$3-1)</f>
        <v>0</v>
      </c>
      <c r="AE73" s="124">
        <f>(Executive_Summary!$I70/12)*(1+Expense_Increase)^(AE$3-1)</f>
        <v>0</v>
      </c>
      <c r="AF73" s="124">
        <f>(Executive_Summary!$I70/12)*(1+Expense_Increase)^(AF$3-1)</f>
        <v>0</v>
      </c>
      <c r="AG73" s="124">
        <f>(Executive_Summary!$I70/12)*(1+Expense_Increase)^(AG$3-1)</f>
        <v>0</v>
      </c>
      <c r="AH73" s="124">
        <f>(Executive_Summary!$I70/12)*(1+Expense_Increase)^(AH$3-1)</f>
        <v>0</v>
      </c>
      <c r="AI73" s="124">
        <f>(Executive_Summary!$I70/12)*(1+Expense_Increase)^(AI$3-1)</f>
        <v>0</v>
      </c>
      <c r="AJ73" s="124">
        <f>(Executive_Summary!$I70/12)*(1+Expense_Increase)^(AJ$3-1)</f>
        <v>0</v>
      </c>
      <c r="AK73" s="124">
        <f>(Executive_Summary!$I70/12)*(1+Expense_Increase)^(AK$3-1)</f>
        <v>0</v>
      </c>
      <c r="AL73" s="124">
        <f>(Executive_Summary!$I70/12)*(1+Expense_Increase)^(AL$3-1)</f>
        <v>0</v>
      </c>
      <c r="AM73" s="124">
        <f>(Executive_Summary!$I70/12)*(1+Expense_Increase)^(AM$3-1)</f>
        <v>0</v>
      </c>
      <c r="AN73" s="124">
        <f>(Executive_Summary!$I70/12)*(1+Expense_Increase)^(AN$3-1)</f>
        <v>0</v>
      </c>
      <c r="AO73" s="124">
        <f>(Executive_Summary!$I70/12)*(1+Expense_Increase)^(AO$3-1)</f>
        <v>0</v>
      </c>
      <c r="AP73" s="124">
        <f>(Executive_Summary!$I70/12)*(1+Expense_Increase)^(AP$3-1)</f>
        <v>0</v>
      </c>
      <c r="AQ73" s="124">
        <f>(Executive_Summary!$I70/12)*(1+Expense_Increase)^(AQ$3-1)</f>
        <v>0</v>
      </c>
      <c r="AR73" s="124">
        <f>(Executive_Summary!$I70/12)*(1+Expense_Increase)^(AR$3-1)</f>
        <v>0</v>
      </c>
      <c r="AS73" s="124">
        <f>(Executive_Summary!$I70/12)*(1+Expense_Increase)^(AS$3-1)</f>
        <v>0</v>
      </c>
      <c r="AT73" s="124">
        <f>(Executive_Summary!$I70/12)*(1+Expense_Increase)^(AT$3-1)</f>
        <v>0</v>
      </c>
      <c r="AU73" s="124">
        <f>(Executive_Summary!$I70/12)*(1+Expense_Increase)^(AU$3-1)</f>
        <v>0</v>
      </c>
      <c r="AV73" s="124">
        <f>(Executive_Summary!$I70/12)*(1+Expense_Increase)^(AV$3-1)</f>
        <v>0</v>
      </c>
      <c r="AW73" s="124">
        <f>(Executive_Summary!$I70/12)*(1+Expense_Increase)^(AW$3-1)</f>
        <v>0</v>
      </c>
      <c r="AX73" s="124">
        <f>(Executive_Summary!$I70/12)*(1+Expense_Increase)^(AX$3-1)</f>
        <v>0</v>
      </c>
      <c r="AY73" s="124">
        <f>(Executive_Summary!$I70/12)*(1+Expense_Increase)^(AY$3-1)</f>
        <v>0</v>
      </c>
      <c r="AZ73" s="124">
        <f>(Executive_Summary!$I70/12)*(1+Expense_Increase)^(AZ$3-1)</f>
        <v>0</v>
      </c>
      <c r="BA73" s="124">
        <f>(Executive_Summary!$I70/12)*(1+Expense_Increase)^(BA$3-1)</f>
        <v>0</v>
      </c>
      <c r="BB73" s="124">
        <f>(Executive_Summary!$I70/12)*(1+Expense_Increase)^(BB$3-1)</f>
        <v>0</v>
      </c>
      <c r="BC73" s="124">
        <f>(Executive_Summary!$I70/12)*(1+Expense_Increase)^(BC$3-1)</f>
        <v>0</v>
      </c>
      <c r="BD73" s="124">
        <f>(Executive_Summary!$I70/12)*(1+Expense_Increase)^(BD$3-1)</f>
        <v>0</v>
      </c>
      <c r="BE73" s="124">
        <f>(Executive_Summary!$I70/12)*(1+Expense_Increase)^(BE$3-1)</f>
        <v>0</v>
      </c>
      <c r="BF73" s="124">
        <f>(Executive_Summary!$I70/12)*(1+Expense_Increase)^(BF$3-1)</f>
        <v>0</v>
      </c>
      <c r="BG73" s="124">
        <f>(Executive_Summary!$I70/12)*(1+Expense_Increase)^(BG$3-1)</f>
        <v>0</v>
      </c>
      <c r="BH73" s="124">
        <f>(Executive_Summary!$I70/12)*(1+Expense_Increase)^(BH$3-1)</f>
        <v>0</v>
      </c>
      <c r="BI73" s="124">
        <f>(Executive_Summary!$I70/12)*(1+Expense_Increase)^(BI$3-1)</f>
        <v>0</v>
      </c>
      <c r="BJ73" s="124">
        <f>(Executive_Summary!$I70/12)*(1+Expense_Increase)^(BJ$3-1)</f>
        <v>0</v>
      </c>
      <c r="BK73" s="124">
        <f>(Executive_Summary!$I70/12)*(1+Expense_Increase)^(BK$3-1)</f>
        <v>0</v>
      </c>
      <c r="BL73" s="124">
        <f>(Executive_Summary!$I70/12)*(1+Expense_Increase)^(BL$3-1)</f>
        <v>0</v>
      </c>
      <c r="BM73" s="124">
        <f>(Executive_Summary!$I70/12)*(1+Expense_Increase)^(BM$3-1)</f>
        <v>0</v>
      </c>
      <c r="BN73" s="124">
        <f>(Executive_Summary!$I70/12)*(1+Expense_Increase)^(BN$3-1)</f>
        <v>0</v>
      </c>
      <c r="BO73" s="124">
        <f>(Executive_Summary!$I70/12)*(1+Expense_Increase)^(BO$3-1)</f>
        <v>0</v>
      </c>
      <c r="BP73" s="124">
        <f>(Executive_Summary!$I70/12)*(1+Expense_Increase)^(BP$3-1)</f>
        <v>0</v>
      </c>
      <c r="BQ73" s="124">
        <f>(Executive_Summary!$I70/12)*(1+Expense_Increase)^(BQ$3-1)</f>
        <v>0</v>
      </c>
      <c r="BR73" s="124">
        <f>(Executive_Summary!$I70/12)*(1+Expense_Increase)^(BR$3-1)</f>
        <v>0</v>
      </c>
      <c r="BS73" s="124">
        <f>(Executive_Summary!$I70/12)*(1+Expense_Increase)^(BS$3-1)</f>
        <v>0</v>
      </c>
      <c r="BT73" s="124">
        <f>(Executive_Summary!$I70/12)*(1+Expense_Increase)^(BT$3-1)</f>
        <v>0</v>
      </c>
      <c r="BU73" s="124">
        <f>(Executive_Summary!$I70/12)*(1+Expense_Increase)^(BU$3-1)</f>
        <v>0</v>
      </c>
      <c r="BV73" s="124">
        <f>(Executive_Summary!$I70/12)*(1+Expense_Increase)^(BV$3-1)</f>
        <v>0</v>
      </c>
      <c r="BW73" s="124">
        <f>(Executive_Summary!$I70/12)*(1+Expense_Increase)^(BW$3-1)</f>
        <v>0</v>
      </c>
      <c r="BX73" s="124">
        <f>(Executive_Summary!$I70/12)*(1+Expense_Increase)^(BX$3-1)</f>
        <v>0</v>
      </c>
      <c r="BY73" s="124">
        <f>(Executive_Summary!$I70/12)*(1+Expense_Increase)^(BY$3-1)</f>
        <v>0</v>
      </c>
      <c r="BZ73" s="124">
        <f>(Executive_Summary!$I70/12)*(1+Expense_Increase)^(BZ$3-1)</f>
        <v>0</v>
      </c>
      <c r="CA73" s="124">
        <f>(Executive_Summary!$I70/12)*(1+Expense_Increase)^(CA$3-1)</f>
        <v>0</v>
      </c>
      <c r="CB73" s="124">
        <f>(Executive_Summary!$I70/12)*(1+Expense_Increase)^(CB$3-1)</f>
        <v>0</v>
      </c>
      <c r="CC73" s="124">
        <f>(Executive_Summary!$I70/12)*(1+Expense_Increase)^(CC$3-1)</f>
        <v>0</v>
      </c>
      <c r="CD73" s="124">
        <f>(Executive_Summary!$I70/12)*(1+Expense_Increase)^(CD$3-1)</f>
        <v>0</v>
      </c>
      <c r="CE73" s="124">
        <f>(Executive_Summary!$I70/12)*(1+Expense_Increase)^(CE$3-1)</f>
        <v>0</v>
      </c>
      <c r="CF73" s="124">
        <f>(Executive_Summary!$I70/12)*(1+Expense_Increase)^(CF$3-1)</f>
        <v>0</v>
      </c>
      <c r="CG73" s="124">
        <f>(Executive_Summary!$I70/12)*(1+Expense_Increase)^(CG$3-1)</f>
        <v>0</v>
      </c>
      <c r="CH73" s="124">
        <f>(Executive_Summary!$I70/12)*(1+Expense_Increase)^(CH$3-1)</f>
        <v>0</v>
      </c>
      <c r="CI73" s="124">
        <f>(Executive_Summary!$I70/12)*(1+Expense_Increase)^(CI$3-1)</f>
        <v>0</v>
      </c>
      <c r="CJ73" s="124">
        <f>(Executive_Summary!$I70/12)*(1+Expense_Increase)^(CJ$3-1)</f>
        <v>0</v>
      </c>
      <c r="CK73" s="124">
        <f>(Executive_Summary!$I70/12)*(1+Expense_Increase)^(CK$3-1)</f>
        <v>0</v>
      </c>
      <c r="CL73" s="124">
        <f>(Executive_Summary!$I70/12)*(1+Expense_Increase)^(CL$3-1)</f>
        <v>0</v>
      </c>
      <c r="CM73" s="124">
        <f>(Executive_Summary!$I70/12)*(1+Expense_Increase)^(CM$3-1)</f>
        <v>0</v>
      </c>
      <c r="CN73" s="124">
        <f>(Executive_Summary!$I70/12)*(1+Expense_Increase)^(CN$3-1)</f>
        <v>0</v>
      </c>
      <c r="CO73" s="124">
        <f>(Executive_Summary!$I70/12)*(1+Expense_Increase)^(CO$3-1)</f>
        <v>0</v>
      </c>
      <c r="CP73" s="124">
        <f>(Executive_Summary!$I70/12)*(1+Expense_Increase)^(CP$3-1)</f>
        <v>0</v>
      </c>
      <c r="CQ73" s="124">
        <f>(Executive_Summary!$I70/12)*(1+Expense_Increase)^(CQ$3-1)</f>
        <v>0</v>
      </c>
      <c r="CR73" s="124">
        <f>(Executive_Summary!$I70/12)*(1+Expense_Increase)^(CR$3-1)</f>
        <v>0</v>
      </c>
      <c r="CS73" s="124">
        <f>(Executive_Summary!$I70/12)*(1+Expense_Increase)^(CS$3-1)</f>
        <v>0</v>
      </c>
      <c r="CT73" s="124">
        <f>(Executive_Summary!$I70/12)*(1+Expense_Increase)^(CT$3-1)</f>
        <v>0</v>
      </c>
      <c r="CU73" s="124">
        <f>(Executive_Summary!$I70/12)*(1+Expense_Increase)^(CU$3-1)</f>
        <v>0</v>
      </c>
      <c r="CV73" s="124">
        <f>(Executive_Summary!$I70/12)*(1+Expense_Increase)^(CV$3-1)</f>
        <v>0</v>
      </c>
      <c r="CW73" s="124">
        <f>(Executive_Summary!$I70/12)*(1+Expense_Increase)^(CW$3-1)</f>
        <v>0</v>
      </c>
      <c r="CX73" s="124">
        <f>(Executive_Summary!$I70/12)*(1+Expense_Increase)^(CX$3-1)</f>
        <v>0</v>
      </c>
      <c r="CY73" s="124">
        <f>(Executive_Summary!$I70/12)*(1+Expense_Increase)^(CY$3-1)</f>
        <v>0</v>
      </c>
      <c r="CZ73" s="124">
        <f>(Executive_Summary!$I70/12)*(1+Expense_Increase)^(CZ$3-1)</f>
        <v>0</v>
      </c>
      <c r="DA73" s="124">
        <f>(Executive_Summary!$I70/12)*(1+Expense_Increase)^(DA$3-1)</f>
        <v>0</v>
      </c>
      <c r="DB73" s="124">
        <f>(Executive_Summary!$I70/12)*(1+Expense_Increase)^(DB$3-1)</f>
        <v>0</v>
      </c>
      <c r="DC73" s="124">
        <f>(Executive_Summary!$I70/12)*(1+Expense_Increase)^(DC$3-1)</f>
        <v>0</v>
      </c>
      <c r="DD73" s="124">
        <f>(Executive_Summary!$I70/12)*(1+Expense_Increase)^(DD$3-1)</f>
        <v>0</v>
      </c>
      <c r="DE73" s="124">
        <f>(Executive_Summary!$I70/12)*(1+Expense_Increase)^(DE$3-1)</f>
        <v>0</v>
      </c>
      <c r="DF73" s="124">
        <f>(Executive_Summary!$I70/12)*(1+Expense_Increase)^(DF$3-1)</f>
        <v>0</v>
      </c>
      <c r="DG73" s="124">
        <f>(Executive_Summary!$I70/12)*(1+Expense_Increase)^(DG$3-1)</f>
        <v>0</v>
      </c>
      <c r="DH73" s="124">
        <f>(Executive_Summary!$I70/12)*(1+Expense_Increase)^(DH$3-1)</f>
        <v>0</v>
      </c>
      <c r="DI73" s="124">
        <f>(Executive_Summary!$I70/12)*(1+Expense_Increase)^(DI$3-1)</f>
        <v>0</v>
      </c>
      <c r="DJ73" s="124">
        <f>(Executive_Summary!$I70/12)*(1+Expense_Increase)^(DJ$3-1)</f>
        <v>0</v>
      </c>
      <c r="DK73" s="124">
        <f>(Executive_Summary!$I70/12)*(1+Expense_Increase)^(DK$3-1)</f>
        <v>0</v>
      </c>
      <c r="DL73" s="124">
        <f>(Executive_Summary!$I70/12)*(1+Expense_Increase)^(DL$3-1)</f>
        <v>0</v>
      </c>
      <c r="DM73" s="124">
        <f>(Executive_Summary!$I70/12)*(1+Expense_Increase)^(DM$3-1)</f>
        <v>0</v>
      </c>
      <c r="DN73" s="124">
        <f>(Executive_Summary!$I70/12)*(1+Expense_Increase)^(DN$3-1)</f>
        <v>0</v>
      </c>
      <c r="DO73" s="124">
        <f>(Executive_Summary!$I70/12)*(1+Expense_Increase)^(DO$3-1)</f>
        <v>0</v>
      </c>
      <c r="DP73" s="124">
        <f>(Executive_Summary!$I70/12)*(1+Expense_Increase)^(DP$3-1)</f>
        <v>0</v>
      </c>
      <c r="DQ73" s="124">
        <f>(Executive_Summary!$I70/12)*(1+Expense_Increase)^(DQ$3-1)</f>
        <v>0</v>
      </c>
      <c r="DR73" s="124">
        <f>(Executive_Summary!$I70/12)*(1+Expense_Increase)^(DR$3-1)</f>
        <v>0</v>
      </c>
      <c r="DS73" s="124">
        <f>(Executive_Summary!$I70/12)*(1+Expense_Increase)^(DS$3-1)</f>
        <v>0</v>
      </c>
      <c r="DT73" s="124">
        <f>(Executive_Summary!$I70/12)*(1+Expense_Increase)^(DT$3-1)</f>
        <v>0</v>
      </c>
      <c r="DU73" s="124">
        <f>(Executive_Summary!$I70/12)*(1+Expense_Increase)^(DU$3-1)</f>
        <v>0</v>
      </c>
      <c r="DV73" s="124">
        <f>(Executive_Summary!$I70/12)*(1+Expense_Increase)^(DV$3-1)</f>
        <v>0</v>
      </c>
      <c r="DW73" s="124">
        <f>(Executive_Summary!$I70/12)*(1+Expense_Increase)^(DW$3-1)</f>
        <v>0</v>
      </c>
      <c r="DX73" s="124">
        <f>(Executive_Summary!$I70/12)*(1+Expense_Increase)^(DX$3-1)</f>
        <v>0</v>
      </c>
      <c r="DY73" s="124">
        <f>(Executive_Summary!$I70/12)*(1+Expense_Increase)^(DY$3-1)</f>
        <v>0</v>
      </c>
      <c r="DZ73" s="124">
        <f>(Executive_Summary!$I70/12)*(1+Expense_Increase)^(DZ$3-1)</f>
        <v>0</v>
      </c>
      <c r="EA73" s="124">
        <f>(Executive_Summary!$I70/12)*(1+Expense_Increase)^(EA$3-1)</f>
        <v>0</v>
      </c>
      <c r="EB73" s="124">
        <f>(Executive_Summary!$I70/12)*(1+Expense_Increase)^(EB$3-1)</f>
        <v>0</v>
      </c>
      <c r="EC73" s="124">
        <f>(Executive_Summary!$I70/12)*(1+Expense_Increase)^(EC$3-1)</f>
        <v>0</v>
      </c>
      <c r="ED73" s="124">
        <f>(Executive_Summary!$I70/12)*(1+Expense_Increase)^(ED$3-1)</f>
        <v>0</v>
      </c>
      <c r="EE73" s="124">
        <f>(Executive_Summary!$I70/12)*(1+Expense_Increase)^(EE$3-1)</f>
        <v>0</v>
      </c>
      <c r="EF73" s="124">
        <f>(Executive_Summary!$I70/12)*(1+Expense_Increase)^(EF$3-1)</f>
        <v>0</v>
      </c>
      <c r="EG73" s="124">
        <f>(Executive_Summary!$I70/12)*(1+Expense_Increase)^(EG$3-1)</f>
        <v>0</v>
      </c>
      <c r="EH73" s="124">
        <f>(Executive_Summary!$I70/12)*(1+Expense_Increase)^(EH$3-1)</f>
        <v>0</v>
      </c>
      <c r="EI73" s="124">
        <f>(Executive_Summary!$I70/12)*(1+Expense_Increase)^(EI$3-1)</f>
        <v>0</v>
      </c>
      <c r="EJ73" s="124">
        <f>(Executive_Summary!$I70/12)*(1+Expense_Increase)^(EJ$3-1)</f>
        <v>0</v>
      </c>
      <c r="EK73" s="124">
        <f>(Executive_Summary!$I70/12)*(1+Expense_Increase)^(EK$3-1)</f>
        <v>0</v>
      </c>
      <c r="EL73" s="124">
        <f>(Executive_Summary!$I70/12)*(1+Expense_Increase)^(EL$3-1)</f>
        <v>0</v>
      </c>
      <c r="EM73" s="124">
        <f>(Executive_Summary!$I70/12)*(1+Expense_Increase)^(EM$3-1)</f>
        <v>0</v>
      </c>
      <c r="EN73" s="124">
        <f>(Executive_Summary!$I70/12)*(1+Expense_Increase)^(EN$3-1)</f>
        <v>0</v>
      </c>
      <c r="EO73" s="124">
        <f>(Executive_Summary!$I70/12)*(1+Expense_Increase)^(EO$3-1)</f>
        <v>0</v>
      </c>
      <c r="EP73" s="124">
        <f>(Executive_Summary!$I70/12)*(1+Expense_Increase)^(EP$3-1)</f>
        <v>0</v>
      </c>
      <c r="EQ73" s="27"/>
    </row>
    <row r="74" spans="1:147" ht="15.75" customHeight="1" x14ac:dyDescent="0.2">
      <c r="B74" s="161" t="str">
        <f>Executive_Summary!F71</f>
        <v xml:space="preserve">Reserves </v>
      </c>
      <c r="Z74" s="3"/>
      <c r="AA74" s="124">
        <f>(Executive_Summary!$I71/12)*(1+Expense_Increase)^(AA$3-1)</f>
        <v>550</v>
      </c>
      <c r="AB74" s="124">
        <f>(Executive_Summary!$I71/12)*(1+Expense_Increase)^(AB$3-1)</f>
        <v>550</v>
      </c>
      <c r="AC74" s="124">
        <f>(Executive_Summary!$I71/12)*(1+Expense_Increase)^(AC$3-1)</f>
        <v>550</v>
      </c>
      <c r="AD74" s="124">
        <f>(Executive_Summary!$I71/12)*(1+Expense_Increase)^(AD$3-1)</f>
        <v>550</v>
      </c>
      <c r="AE74" s="124">
        <f>(Executive_Summary!$I71/12)*(1+Expense_Increase)^(AE$3-1)</f>
        <v>550</v>
      </c>
      <c r="AF74" s="124">
        <f>(Executive_Summary!$I71/12)*(1+Expense_Increase)^(AF$3-1)</f>
        <v>550</v>
      </c>
      <c r="AG74" s="124">
        <f>(Executive_Summary!$I71/12)*(1+Expense_Increase)^(AG$3-1)</f>
        <v>550</v>
      </c>
      <c r="AH74" s="124">
        <f>(Executive_Summary!$I71/12)*(1+Expense_Increase)^(AH$3-1)</f>
        <v>550</v>
      </c>
      <c r="AI74" s="124">
        <f>(Executive_Summary!$I71/12)*(1+Expense_Increase)^(AI$3-1)</f>
        <v>550</v>
      </c>
      <c r="AJ74" s="124">
        <f>(Executive_Summary!$I71/12)*(1+Expense_Increase)^(AJ$3-1)</f>
        <v>550</v>
      </c>
      <c r="AK74" s="124">
        <f>(Executive_Summary!$I71/12)*(1+Expense_Increase)^(AK$3-1)</f>
        <v>550</v>
      </c>
      <c r="AL74" s="124">
        <f>(Executive_Summary!$I71/12)*(1+Expense_Increase)^(AL$3-1)</f>
        <v>550</v>
      </c>
      <c r="AM74" s="124">
        <f>(Executive_Summary!$I71/12)*(1+Expense_Increase)^(AM$3-1)</f>
        <v>562.1</v>
      </c>
      <c r="AN74" s="124">
        <f>(Executive_Summary!$I71/12)*(1+Expense_Increase)^(AN$3-1)</f>
        <v>562.1</v>
      </c>
      <c r="AO74" s="124">
        <f>(Executive_Summary!$I71/12)*(1+Expense_Increase)^(AO$3-1)</f>
        <v>562.1</v>
      </c>
      <c r="AP74" s="124">
        <f>(Executive_Summary!$I71/12)*(1+Expense_Increase)^(AP$3-1)</f>
        <v>562.1</v>
      </c>
      <c r="AQ74" s="124">
        <f>(Executive_Summary!$I71/12)*(1+Expense_Increase)^(AQ$3-1)</f>
        <v>562.1</v>
      </c>
      <c r="AR74" s="124">
        <f>(Executive_Summary!$I71/12)*(1+Expense_Increase)^(AR$3-1)</f>
        <v>562.1</v>
      </c>
      <c r="AS74" s="124">
        <f>(Executive_Summary!$I71/12)*(1+Expense_Increase)^(AS$3-1)</f>
        <v>562.1</v>
      </c>
      <c r="AT74" s="124">
        <f>(Executive_Summary!$I71/12)*(1+Expense_Increase)^(AT$3-1)</f>
        <v>562.1</v>
      </c>
      <c r="AU74" s="124">
        <f>(Executive_Summary!$I71/12)*(1+Expense_Increase)^(AU$3-1)</f>
        <v>562.1</v>
      </c>
      <c r="AV74" s="124">
        <f>(Executive_Summary!$I71/12)*(1+Expense_Increase)^(AV$3-1)</f>
        <v>562.1</v>
      </c>
      <c r="AW74" s="124">
        <f>(Executive_Summary!$I71/12)*(1+Expense_Increase)^(AW$3-1)</f>
        <v>562.1</v>
      </c>
      <c r="AX74" s="124">
        <f>(Executive_Summary!$I71/12)*(1+Expense_Increase)^(AX$3-1)</f>
        <v>562.1</v>
      </c>
      <c r="AY74" s="124">
        <f>(Executive_Summary!$I71/12)*(1+Expense_Increase)^(AY$3-1)</f>
        <v>574.46619999999996</v>
      </c>
      <c r="AZ74" s="124">
        <f>(Executive_Summary!$I71/12)*(1+Expense_Increase)^(AZ$3-1)</f>
        <v>574.46619999999996</v>
      </c>
      <c r="BA74" s="124">
        <f>(Executive_Summary!$I71/12)*(1+Expense_Increase)^(BA$3-1)</f>
        <v>574.46619999999996</v>
      </c>
      <c r="BB74" s="124">
        <f>(Executive_Summary!$I71/12)*(1+Expense_Increase)^(BB$3-1)</f>
        <v>574.46619999999996</v>
      </c>
      <c r="BC74" s="124">
        <f>(Executive_Summary!$I71/12)*(1+Expense_Increase)^(BC$3-1)</f>
        <v>574.46619999999996</v>
      </c>
      <c r="BD74" s="124">
        <f>(Executive_Summary!$I71/12)*(1+Expense_Increase)^(BD$3-1)</f>
        <v>574.46619999999996</v>
      </c>
      <c r="BE74" s="124">
        <f>(Executive_Summary!$I71/12)*(1+Expense_Increase)^(BE$3-1)</f>
        <v>574.46619999999996</v>
      </c>
      <c r="BF74" s="124">
        <f>(Executive_Summary!$I71/12)*(1+Expense_Increase)^(BF$3-1)</f>
        <v>574.46619999999996</v>
      </c>
      <c r="BG74" s="124">
        <f>(Executive_Summary!$I71/12)*(1+Expense_Increase)^(BG$3-1)</f>
        <v>574.46619999999996</v>
      </c>
      <c r="BH74" s="124">
        <f>(Executive_Summary!$I71/12)*(1+Expense_Increase)^(BH$3-1)</f>
        <v>574.46619999999996</v>
      </c>
      <c r="BI74" s="124">
        <f>(Executive_Summary!$I71/12)*(1+Expense_Increase)^(BI$3-1)</f>
        <v>574.46619999999996</v>
      </c>
      <c r="BJ74" s="124">
        <f>(Executive_Summary!$I71/12)*(1+Expense_Increase)^(BJ$3-1)</f>
        <v>574.46619999999996</v>
      </c>
      <c r="BK74" s="124">
        <f>(Executive_Summary!$I71/12)*(1+Expense_Increase)^(BK$3-1)</f>
        <v>587.1044564</v>
      </c>
      <c r="BL74" s="124">
        <f>(Executive_Summary!$I71/12)*(1+Expense_Increase)^(BL$3-1)</f>
        <v>587.1044564</v>
      </c>
      <c r="BM74" s="124">
        <f>(Executive_Summary!$I71/12)*(1+Expense_Increase)^(BM$3-1)</f>
        <v>587.1044564</v>
      </c>
      <c r="BN74" s="124">
        <f>(Executive_Summary!$I71/12)*(1+Expense_Increase)^(BN$3-1)</f>
        <v>587.1044564</v>
      </c>
      <c r="BO74" s="124">
        <f>(Executive_Summary!$I71/12)*(1+Expense_Increase)^(BO$3-1)</f>
        <v>587.1044564</v>
      </c>
      <c r="BP74" s="124">
        <f>(Executive_Summary!$I71/12)*(1+Expense_Increase)^(BP$3-1)</f>
        <v>587.1044564</v>
      </c>
      <c r="BQ74" s="124">
        <f>(Executive_Summary!$I71/12)*(1+Expense_Increase)^(BQ$3-1)</f>
        <v>587.1044564</v>
      </c>
      <c r="BR74" s="124">
        <f>(Executive_Summary!$I71/12)*(1+Expense_Increase)^(BR$3-1)</f>
        <v>587.1044564</v>
      </c>
      <c r="BS74" s="124">
        <f>(Executive_Summary!$I71/12)*(1+Expense_Increase)^(BS$3-1)</f>
        <v>587.1044564</v>
      </c>
      <c r="BT74" s="124">
        <f>(Executive_Summary!$I71/12)*(1+Expense_Increase)^(BT$3-1)</f>
        <v>587.1044564</v>
      </c>
      <c r="BU74" s="124">
        <f>(Executive_Summary!$I71/12)*(1+Expense_Increase)^(BU$3-1)</f>
        <v>587.1044564</v>
      </c>
      <c r="BV74" s="124">
        <f>(Executive_Summary!$I71/12)*(1+Expense_Increase)^(BV$3-1)</f>
        <v>587.1044564</v>
      </c>
      <c r="BW74" s="124">
        <f>(Executive_Summary!$I71/12)*(1+Expense_Increase)^(BW$3-1)</f>
        <v>600.02075444080003</v>
      </c>
      <c r="BX74" s="124">
        <f>(Executive_Summary!$I71/12)*(1+Expense_Increase)^(BX$3-1)</f>
        <v>600.02075444080003</v>
      </c>
      <c r="BY74" s="124">
        <f>(Executive_Summary!$I71/12)*(1+Expense_Increase)^(BY$3-1)</f>
        <v>600.02075444080003</v>
      </c>
      <c r="BZ74" s="124">
        <f>(Executive_Summary!$I71/12)*(1+Expense_Increase)^(BZ$3-1)</f>
        <v>600.02075444080003</v>
      </c>
      <c r="CA74" s="124">
        <f>(Executive_Summary!$I71/12)*(1+Expense_Increase)^(CA$3-1)</f>
        <v>600.02075444080003</v>
      </c>
      <c r="CB74" s="124">
        <f>(Executive_Summary!$I71/12)*(1+Expense_Increase)^(CB$3-1)</f>
        <v>600.02075444080003</v>
      </c>
      <c r="CC74" s="124">
        <f>(Executive_Summary!$I71/12)*(1+Expense_Increase)^(CC$3-1)</f>
        <v>600.02075444080003</v>
      </c>
      <c r="CD74" s="124">
        <f>(Executive_Summary!$I71/12)*(1+Expense_Increase)^(CD$3-1)</f>
        <v>600.02075444080003</v>
      </c>
      <c r="CE74" s="124">
        <f>(Executive_Summary!$I71/12)*(1+Expense_Increase)^(CE$3-1)</f>
        <v>600.02075444080003</v>
      </c>
      <c r="CF74" s="124">
        <f>(Executive_Summary!$I71/12)*(1+Expense_Increase)^(CF$3-1)</f>
        <v>600.02075444080003</v>
      </c>
      <c r="CG74" s="124">
        <f>(Executive_Summary!$I71/12)*(1+Expense_Increase)^(CG$3-1)</f>
        <v>600.02075444080003</v>
      </c>
      <c r="CH74" s="124">
        <f>(Executive_Summary!$I71/12)*(1+Expense_Increase)^(CH$3-1)</f>
        <v>600.02075444080003</v>
      </c>
      <c r="CI74" s="124">
        <f>(Executive_Summary!$I71/12)*(1+Expense_Increase)^(CI$3-1)</f>
        <v>613.22121103849759</v>
      </c>
      <c r="CJ74" s="124">
        <f>(Executive_Summary!$I71/12)*(1+Expense_Increase)^(CJ$3-1)</f>
        <v>613.22121103849759</v>
      </c>
      <c r="CK74" s="124">
        <f>(Executive_Summary!$I71/12)*(1+Expense_Increase)^(CK$3-1)</f>
        <v>613.22121103849759</v>
      </c>
      <c r="CL74" s="124">
        <f>(Executive_Summary!$I71/12)*(1+Expense_Increase)^(CL$3-1)</f>
        <v>613.22121103849759</v>
      </c>
      <c r="CM74" s="124">
        <f>(Executive_Summary!$I71/12)*(1+Expense_Increase)^(CM$3-1)</f>
        <v>613.22121103849759</v>
      </c>
      <c r="CN74" s="124">
        <f>(Executive_Summary!$I71/12)*(1+Expense_Increase)^(CN$3-1)</f>
        <v>613.22121103849759</v>
      </c>
      <c r="CO74" s="124">
        <f>(Executive_Summary!$I71/12)*(1+Expense_Increase)^(CO$3-1)</f>
        <v>613.22121103849759</v>
      </c>
      <c r="CP74" s="124">
        <f>(Executive_Summary!$I71/12)*(1+Expense_Increase)^(CP$3-1)</f>
        <v>613.22121103849759</v>
      </c>
      <c r="CQ74" s="124">
        <f>(Executive_Summary!$I71/12)*(1+Expense_Increase)^(CQ$3-1)</f>
        <v>613.22121103849759</v>
      </c>
      <c r="CR74" s="124">
        <f>(Executive_Summary!$I71/12)*(1+Expense_Increase)^(CR$3-1)</f>
        <v>613.22121103849759</v>
      </c>
      <c r="CS74" s="124">
        <f>(Executive_Summary!$I71/12)*(1+Expense_Increase)^(CS$3-1)</f>
        <v>613.22121103849759</v>
      </c>
      <c r="CT74" s="124">
        <f>(Executive_Summary!$I71/12)*(1+Expense_Increase)^(CT$3-1)</f>
        <v>613.22121103849759</v>
      </c>
      <c r="CU74" s="124">
        <f>(Executive_Summary!$I71/12)*(1+Expense_Increase)^(CU$3-1)</f>
        <v>626.71207768134445</v>
      </c>
      <c r="CV74" s="124">
        <f>(Executive_Summary!$I71/12)*(1+Expense_Increase)^(CV$3-1)</f>
        <v>626.71207768134445</v>
      </c>
      <c r="CW74" s="124">
        <f>(Executive_Summary!$I71/12)*(1+Expense_Increase)^(CW$3-1)</f>
        <v>626.71207768134445</v>
      </c>
      <c r="CX74" s="124">
        <f>(Executive_Summary!$I71/12)*(1+Expense_Increase)^(CX$3-1)</f>
        <v>626.71207768134445</v>
      </c>
      <c r="CY74" s="124">
        <f>(Executive_Summary!$I71/12)*(1+Expense_Increase)^(CY$3-1)</f>
        <v>626.71207768134445</v>
      </c>
      <c r="CZ74" s="124">
        <f>(Executive_Summary!$I71/12)*(1+Expense_Increase)^(CZ$3-1)</f>
        <v>626.71207768134445</v>
      </c>
      <c r="DA74" s="124">
        <f>(Executive_Summary!$I71/12)*(1+Expense_Increase)^(DA$3-1)</f>
        <v>626.71207768134445</v>
      </c>
      <c r="DB74" s="124">
        <f>(Executive_Summary!$I71/12)*(1+Expense_Increase)^(DB$3-1)</f>
        <v>626.71207768134445</v>
      </c>
      <c r="DC74" s="124">
        <f>(Executive_Summary!$I71/12)*(1+Expense_Increase)^(DC$3-1)</f>
        <v>626.71207768134445</v>
      </c>
      <c r="DD74" s="124">
        <f>(Executive_Summary!$I71/12)*(1+Expense_Increase)^(DD$3-1)</f>
        <v>626.71207768134445</v>
      </c>
      <c r="DE74" s="124">
        <f>(Executive_Summary!$I71/12)*(1+Expense_Increase)^(DE$3-1)</f>
        <v>626.71207768134445</v>
      </c>
      <c r="DF74" s="124">
        <f>(Executive_Summary!$I71/12)*(1+Expense_Increase)^(DF$3-1)</f>
        <v>626.71207768134445</v>
      </c>
      <c r="DG74" s="124">
        <f>(Executive_Summary!$I71/12)*(1+Expense_Increase)^(DG$3-1)</f>
        <v>640.49974339033417</v>
      </c>
      <c r="DH74" s="124">
        <f>(Executive_Summary!$I71/12)*(1+Expense_Increase)^(DH$3-1)</f>
        <v>640.49974339033417</v>
      </c>
      <c r="DI74" s="124">
        <f>(Executive_Summary!$I71/12)*(1+Expense_Increase)^(DI$3-1)</f>
        <v>640.49974339033417</v>
      </c>
      <c r="DJ74" s="124">
        <f>(Executive_Summary!$I71/12)*(1+Expense_Increase)^(DJ$3-1)</f>
        <v>640.49974339033417</v>
      </c>
      <c r="DK74" s="124">
        <f>(Executive_Summary!$I71/12)*(1+Expense_Increase)^(DK$3-1)</f>
        <v>640.49974339033417</v>
      </c>
      <c r="DL74" s="124">
        <f>(Executive_Summary!$I71/12)*(1+Expense_Increase)^(DL$3-1)</f>
        <v>640.49974339033417</v>
      </c>
      <c r="DM74" s="124">
        <f>(Executive_Summary!$I71/12)*(1+Expense_Increase)^(DM$3-1)</f>
        <v>640.49974339033417</v>
      </c>
      <c r="DN74" s="124">
        <f>(Executive_Summary!$I71/12)*(1+Expense_Increase)^(DN$3-1)</f>
        <v>640.49974339033417</v>
      </c>
      <c r="DO74" s="124">
        <f>(Executive_Summary!$I71/12)*(1+Expense_Increase)^(DO$3-1)</f>
        <v>640.49974339033417</v>
      </c>
      <c r="DP74" s="124">
        <f>(Executive_Summary!$I71/12)*(1+Expense_Increase)^(DP$3-1)</f>
        <v>640.49974339033417</v>
      </c>
      <c r="DQ74" s="124">
        <f>(Executive_Summary!$I71/12)*(1+Expense_Increase)^(DQ$3-1)</f>
        <v>640.49974339033417</v>
      </c>
      <c r="DR74" s="124">
        <f>(Executive_Summary!$I71/12)*(1+Expense_Increase)^(DR$3-1)</f>
        <v>640.49974339033417</v>
      </c>
      <c r="DS74" s="124">
        <f>(Executive_Summary!$I71/12)*(1+Expense_Increase)^(DS$3-1)</f>
        <v>654.59073774492151</v>
      </c>
      <c r="DT74" s="124">
        <f>(Executive_Summary!$I71/12)*(1+Expense_Increase)^(DT$3-1)</f>
        <v>654.59073774492151</v>
      </c>
      <c r="DU74" s="124">
        <f>(Executive_Summary!$I71/12)*(1+Expense_Increase)^(DU$3-1)</f>
        <v>654.59073774492151</v>
      </c>
      <c r="DV74" s="124">
        <f>(Executive_Summary!$I71/12)*(1+Expense_Increase)^(DV$3-1)</f>
        <v>654.59073774492151</v>
      </c>
      <c r="DW74" s="124">
        <f>(Executive_Summary!$I71/12)*(1+Expense_Increase)^(DW$3-1)</f>
        <v>654.59073774492151</v>
      </c>
      <c r="DX74" s="124">
        <f>(Executive_Summary!$I71/12)*(1+Expense_Increase)^(DX$3-1)</f>
        <v>654.59073774492151</v>
      </c>
      <c r="DY74" s="124">
        <f>(Executive_Summary!$I71/12)*(1+Expense_Increase)^(DY$3-1)</f>
        <v>654.59073774492151</v>
      </c>
      <c r="DZ74" s="124">
        <f>(Executive_Summary!$I71/12)*(1+Expense_Increase)^(DZ$3-1)</f>
        <v>654.59073774492151</v>
      </c>
      <c r="EA74" s="124">
        <f>(Executive_Summary!$I71/12)*(1+Expense_Increase)^(EA$3-1)</f>
        <v>654.59073774492151</v>
      </c>
      <c r="EB74" s="124">
        <f>(Executive_Summary!$I71/12)*(1+Expense_Increase)^(EB$3-1)</f>
        <v>654.59073774492151</v>
      </c>
      <c r="EC74" s="124">
        <f>(Executive_Summary!$I71/12)*(1+Expense_Increase)^(EC$3-1)</f>
        <v>654.59073774492151</v>
      </c>
      <c r="ED74" s="124">
        <f>(Executive_Summary!$I71/12)*(1+Expense_Increase)^(ED$3-1)</f>
        <v>654.59073774492151</v>
      </c>
      <c r="EE74" s="124">
        <f>(Executive_Summary!$I71/12)*(1+Expense_Increase)^(EE$3-1)</f>
        <v>668.99173397530978</v>
      </c>
      <c r="EF74" s="124">
        <f>(Executive_Summary!$I71/12)*(1+Expense_Increase)^(EF$3-1)</f>
        <v>668.99173397530978</v>
      </c>
      <c r="EG74" s="124">
        <f>(Executive_Summary!$I71/12)*(1+Expense_Increase)^(EG$3-1)</f>
        <v>668.99173397530978</v>
      </c>
      <c r="EH74" s="124">
        <f>(Executive_Summary!$I71/12)*(1+Expense_Increase)^(EH$3-1)</f>
        <v>668.99173397530978</v>
      </c>
      <c r="EI74" s="124">
        <f>(Executive_Summary!$I71/12)*(1+Expense_Increase)^(EI$3-1)</f>
        <v>668.99173397530978</v>
      </c>
      <c r="EJ74" s="124">
        <f>(Executive_Summary!$I71/12)*(1+Expense_Increase)^(EJ$3-1)</f>
        <v>668.99173397530978</v>
      </c>
      <c r="EK74" s="124">
        <f>(Executive_Summary!$I71/12)*(1+Expense_Increase)^(EK$3-1)</f>
        <v>668.99173397530978</v>
      </c>
      <c r="EL74" s="124">
        <f>(Executive_Summary!$I71/12)*(1+Expense_Increase)^(EL$3-1)</f>
        <v>668.99173397530978</v>
      </c>
      <c r="EM74" s="124">
        <f>(Executive_Summary!$I71/12)*(1+Expense_Increase)^(EM$3-1)</f>
        <v>668.99173397530978</v>
      </c>
      <c r="EN74" s="124">
        <f>(Executive_Summary!$I71/12)*(1+Expense_Increase)^(EN$3-1)</f>
        <v>668.99173397530978</v>
      </c>
      <c r="EO74" s="124">
        <f>(Executive_Summary!$I71/12)*(1+Expense_Increase)^(EO$3-1)</f>
        <v>668.99173397530978</v>
      </c>
      <c r="EP74" s="124">
        <f>(Executive_Summary!$I71/12)*(1+Expense_Increase)^(EP$3-1)</f>
        <v>668.99173397530978</v>
      </c>
      <c r="EQ74" s="27"/>
    </row>
    <row r="75" spans="1:147" ht="15.75" customHeight="1" x14ac:dyDescent="0.2">
      <c r="A75" s="154"/>
      <c r="B75" s="154"/>
      <c r="C75" s="154" t="s">
        <v>177</v>
      </c>
      <c r="D75" s="154"/>
      <c r="E75" s="154"/>
      <c r="F75" s="154"/>
      <c r="G75" s="154"/>
      <c r="H75" s="154"/>
      <c r="I75" s="154"/>
      <c r="J75" s="154"/>
      <c r="K75" s="154"/>
      <c r="L75" s="154"/>
      <c r="M75" s="154"/>
      <c r="N75" s="154"/>
      <c r="O75" s="154"/>
      <c r="P75" s="154"/>
      <c r="Q75" s="154"/>
      <c r="R75" s="154"/>
      <c r="S75" s="154"/>
      <c r="T75" s="154"/>
      <c r="U75" s="154"/>
      <c r="V75" s="154"/>
      <c r="W75" s="154"/>
      <c r="X75" s="154"/>
      <c r="Y75" s="154"/>
      <c r="Z75" s="155"/>
      <c r="AA75" s="156">
        <f t="shared" ref="AA75:EP75" si="15">SUBTOTAL(9,AA27:AA74)</f>
        <v>12180.764564750134</v>
      </c>
      <c r="AB75" s="156">
        <f t="shared" si="15"/>
        <v>12180.764564750134</v>
      </c>
      <c r="AC75" s="156">
        <f t="shared" si="15"/>
        <v>12180.764564750134</v>
      </c>
      <c r="AD75" s="156">
        <f t="shared" si="15"/>
        <v>12180.764564750134</v>
      </c>
      <c r="AE75" s="156">
        <f t="shared" si="15"/>
        <v>12180.764564750134</v>
      </c>
      <c r="AF75" s="156">
        <f t="shared" si="15"/>
        <v>12180.764564750134</v>
      </c>
      <c r="AG75" s="156">
        <f t="shared" si="15"/>
        <v>12180.764564750134</v>
      </c>
      <c r="AH75" s="156">
        <f t="shared" si="15"/>
        <v>12180.764564750134</v>
      </c>
      <c r="AI75" s="156">
        <f t="shared" si="15"/>
        <v>12180.764564750134</v>
      </c>
      <c r="AJ75" s="156">
        <f t="shared" si="15"/>
        <v>12180.764564750134</v>
      </c>
      <c r="AK75" s="156">
        <f t="shared" si="15"/>
        <v>12180.764564750134</v>
      </c>
      <c r="AL75" s="156">
        <f t="shared" si="15"/>
        <v>12180.764564750134</v>
      </c>
      <c r="AM75" s="156">
        <f t="shared" si="15"/>
        <v>12448.741385174637</v>
      </c>
      <c r="AN75" s="156">
        <f t="shared" si="15"/>
        <v>12448.741385174637</v>
      </c>
      <c r="AO75" s="156">
        <f t="shared" si="15"/>
        <v>12448.741385174637</v>
      </c>
      <c r="AP75" s="156">
        <f t="shared" si="15"/>
        <v>12448.741385174637</v>
      </c>
      <c r="AQ75" s="156">
        <f t="shared" si="15"/>
        <v>12448.741385174637</v>
      </c>
      <c r="AR75" s="156">
        <f t="shared" si="15"/>
        <v>12448.741385174637</v>
      </c>
      <c r="AS75" s="156">
        <f t="shared" si="15"/>
        <v>12448.741385174637</v>
      </c>
      <c r="AT75" s="156">
        <f t="shared" si="15"/>
        <v>12448.741385174637</v>
      </c>
      <c r="AU75" s="156">
        <f t="shared" si="15"/>
        <v>12448.741385174637</v>
      </c>
      <c r="AV75" s="156">
        <f t="shared" si="15"/>
        <v>12448.741385174637</v>
      </c>
      <c r="AW75" s="156">
        <f t="shared" si="15"/>
        <v>12448.741385174637</v>
      </c>
      <c r="AX75" s="156">
        <f t="shared" si="15"/>
        <v>12448.741385174637</v>
      </c>
      <c r="AY75" s="156">
        <f t="shared" si="15"/>
        <v>12722.613695648479</v>
      </c>
      <c r="AZ75" s="156">
        <f t="shared" si="15"/>
        <v>12722.613695648479</v>
      </c>
      <c r="BA75" s="156">
        <f t="shared" si="15"/>
        <v>12722.613695648479</v>
      </c>
      <c r="BB75" s="156">
        <f t="shared" si="15"/>
        <v>12722.613695648479</v>
      </c>
      <c r="BC75" s="156">
        <f t="shared" si="15"/>
        <v>12722.613695648479</v>
      </c>
      <c r="BD75" s="156">
        <f t="shared" si="15"/>
        <v>12722.613695648479</v>
      </c>
      <c r="BE75" s="156">
        <f t="shared" si="15"/>
        <v>12722.613695648479</v>
      </c>
      <c r="BF75" s="156">
        <f t="shared" si="15"/>
        <v>12722.613695648479</v>
      </c>
      <c r="BG75" s="156">
        <f t="shared" si="15"/>
        <v>12722.613695648479</v>
      </c>
      <c r="BH75" s="156">
        <f t="shared" si="15"/>
        <v>12722.613695648479</v>
      </c>
      <c r="BI75" s="156">
        <f t="shared" si="15"/>
        <v>12722.613695648479</v>
      </c>
      <c r="BJ75" s="156">
        <f t="shared" si="15"/>
        <v>12722.613695648479</v>
      </c>
      <c r="BK75" s="156">
        <f t="shared" si="15"/>
        <v>13002.511196952746</v>
      </c>
      <c r="BL75" s="156">
        <f t="shared" si="15"/>
        <v>13002.511196952746</v>
      </c>
      <c r="BM75" s="156">
        <f t="shared" si="15"/>
        <v>13002.511196952746</v>
      </c>
      <c r="BN75" s="156">
        <f t="shared" si="15"/>
        <v>13002.511196952746</v>
      </c>
      <c r="BO75" s="156">
        <f t="shared" si="15"/>
        <v>13002.511196952746</v>
      </c>
      <c r="BP75" s="156">
        <f t="shared" si="15"/>
        <v>13002.511196952746</v>
      </c>
      <c r="BQ75" s="156">
        <f t="shared" si="15"/>
        <v>13002.511196952746</v>
      </c>
      <c r="BR75" s="156">
        <f t="shared" si="15"/>
        <v>13002.511196952746</v>
      </c>
      <c r="BS75" s="156">
        <f t="shared" si="15"/>
        <v>13002.511196952746</v>
      </c>
      <c r="BT75" s="156">
        <f t="shared" si="15"/>
        <v>13002.511196952746</v>
      </c>
      <c r="BU75" s="156">
        <f t="shared" si="15"/>
        <v>13002.511196952746</v>
      </c>
      <c r="BV75" s="156">
        <f t="shared" si="15"/>
        <v>13002.511196952746</v>
      </c>
      <c r="BW75" s="156">
        <f t="shared" si="15"/>
        <v>13288.566443285707</v>
      </c>
      <c r="BX75" s="156">
        <f t="shared" si="15"/>
        <v>13288.566443285707</v>
      </c>
      <c r="BY75" s="156">
        <f t="shared" si="15"/>
        <v>13288.566443285707</v>
      </c>
      <c r="BZ75" s="156">
        <f t="shared" si="15"/>
        <v>13288.566443285707</v>
      </c>
      <c r="CA75" s="156">
        <f t="shared" si="15"/>
        <v>13288.566443285707</v>
      </c>
      <c r="CB75" s="156">
        <f t="shared" si="15"/>
        <v>13288.566443285707</v>
      </c>
      <c r="CC75" s="156">
        <f t="shared" si="15"/>
        <v>13288.566443285707</v>
      </c>
      <c r="CD75" s="156">
        <f t="shared" si="15"/>
        <v>13288.566443285707</v>
      </c>
      <c r="CE75" s="156">
        <f t="shared" si="15"/>
        <v>13288.566443285707</v>
      </c>
      <c r="CF75" s="156">
        <f t="shared" si="15"/>
        <v>13288.566443285707</v>
      </c>
      <c r="CG75" s="156">
        <f t="shared" si="15"/>
        <v>13288.566443285707</v>
      </c>
      <c r="CH75" s="156">
        <f t="shared" si="15"/>
        <v>13288.566443285707</v>
      </c>
      <c r="CI75" s="156">
        <f t="shared" si="15"/>
        <v>13580.914905037991</v>
      </c>
      <c r="CJ75" s="156">
        <f t="shared" si="15"/>
        <v>13580.914905037991</v>
      </c>
      <c r="CK75" s="156">
        <f t="shared" si="15"/>
        <v>13580.914905037991</v>
      </c>
      <c r="CL75" s="156">
        <f t="shared" si="15"/>
        <v>13580.914905037991</v>
      </c>
      <c r="CM75" s="156">
        <f t="shared" si="15"/>
        <v>13580.914905037991</v>
      </c>
      <c r="CN75" s="156">
        <f t="shared" si="15"/>
        <v>13580.914905037991</v>
      </c>
      <c r="CO75" s="156">
        <f t="shared" si="15"/>
        <v>13580.914905037991</v>
      </c>
      <c r="CP75" s="156">
        <f t="shared" si="15"/>
        <v>13580.914905037991</v>
      </c>
      <c r="CQ75" s="156">
        <f t="shared" si="15"/>
        <v>13580.914905037991</v>
      </c>
      <c r="CR75" s="156">
        <f t="shared" si="15"/>
        <v>13580.914905037991</v>
      </c>
      <c r="CS75" s="156">
        <f t="shared" si="15"/>
        <v>13580.914905037991</v>
      </c>
      <c r="CT75" s="156">
        <f t="shared" si="15"/>
        <v>13580.914905037991</v>
      </c>
      <c r="CU75" s="156">
        <f t="shared" si="15"/>
        <v>13879.695032948826</v>
      </c>
      <c r="CV75" s="156">
        <f t="shared" si="15"/>
        <v>13879.695032948826</v>
      </c>
      <c r="CW75" s="156">
        <f t="shared" si="15"/>
        <v>13879.695032948826</v>
      </c>
      <c r="CX75" s="156">
        <f t="shared" si="15"/>
        <v>13879.695032948826</v>
      </c>
      <c r="CY75" s="156">
        <f t="shared" si="15"/>
        <v>13879.695032948826</v>
      </c>
      <c r="CZ75" s="156">
        <f t="shared" si="15"/>
        <v>13879.695032948826</v>
      </c>
      <c r="DA75" s="156">
        <f t="shared" si="15"/>
        <v>13879.695032948826</v>
      </c>
      <c r="DB75" s="156">
        <f t="shared" si="15"/>
        <v>13879.695032948826</v>
      </c>
      <c r="DC75" s="156">
        <f t="shared" si="15"/>
        <v>13879.695032948826</v>
      </c>
      <c r="DD75" s="156">
        <f t="shared" si="15"/>
        <v>13879.695032948826</v>
      </c>
      <c r="DE75" s="156">
        <f t="shared" si="15"/>
        <v>13879.695032948826</v>
      </c>
      <c r="DF75" s="156">
        <f t="shared" si="15"/>
        <v>13879.695032948826</v>
      </c>
      <c r="DG75" s="156">
        <f t="shared" si="15"/>
        <v>14185.048323673698</v>
      </c>
      <c r="DH75" s="156">
        <f t="shared" si="15"/>
        <v>14185.048323673698</v>
      </c>
      <c r="DI75" s="156">
        <f t="shared" si="15"/>
        <v>14185.048323673698</v>
      </c>
      <c r="DJ75" s="156">
        <f t="shared" si="15"/>
        <v>14185.048323673698</v>
      </c>
      <c r="DK75" s="156">
        <f t="shared" si="15"/>
        <v>14185.048323673698</v>
      </c>
      <c r="DL75" s="156">
        <f t="shared" si="15"/>
        <v>14185.048323673698</v>
      </c>
      <c r="DM75" s="156">
        <f t="shared" si="15"/>
        <v>14185.048323673698</v>
      </c>
      <c r="DN75" s="156">
        <f t="shared" si="15"/>
        <v>14185.048323673698</v>
      </c>
      <c r="DO75" s="156">
        <f t="shared" si="15"/>
        <v>14185.048323673698</v>
      </c>
      <c r="DP75" s="156">
        <f t="shared" si="15"/>
        <v>14185.048323673698</v>
      </c>
      <c r="DQ75" s="156">
        <f t="shared" si="15"/>
        <v>14185.048323673698</v>
      </c>
      <c r="DR75" s="156">
        <f t="shared" si="15"/>
        <v>14185.048323673698</v>
      </c>
      <c r="DS75" s="156">
        <f t="shared" si="15"/>
        <v>14497.119386794524</v>
      </c>
      <c r="DT75" s="156">
        <f t="shared" si="15"/>
        <v>14497.119386794524</v>
      </c>
      <c r="DU75" s="156">
        <f t="shared" si="15"/>
        <v>14497.119386794524</v>
      </c>
      <c r="DV75" s="156">
        <f t="shared" si="15"/>
        <v>14497.119386794524</v>
      </c>
      <c r="DW75" s="156">
        <f t="shared" si="15"/>
        <v>14497.119386794524</v>
      </c>
      <c r="DX75" s="156">
        <f t="shared" si="15"/>
        <v>14497.119386794524</v>
      </c>
      <c r="DY75" s="156">
        <f t="shared" si="15"/>
        <v>14497.119386794524</v>
      </c>
      <c r="DZ75" s="156">
        <f t="shared" si="15"/>
        <v>14497.119386794524</v>
      </c>
      <c r="EA75" s="156">
        <f t="shared" si="15"/>
        <v>14497.119386794524</v>
      </c>
      <c r="EB75" s="156">
        <f t="shared" si="15"/>
        <v>14497.119386794524</v>
      </c>
      <c r="EC75" s="156">
        <f t="shared" si="15"/>
        <v>14497.119386794524</v>
      </c>
      <c r="ED75" s="156">
        <f t="shared" si="15"/>
        <v>14497.119386794524</v>
      </c>
      <c r="EE75" s="156">
        <f t="shared" si="15"/>
        <v>14816.056013304002</v>
      </c>
      <c r="EF75" s="156">
        <f t="shared" si="15"/>
        <v>14816.056013304002</v>
      </c>
      <c r="EG75" s="156">
        <f t="shared" si="15"/>
        <v>14816.056013304002</v>
      </c>
      <c r="EH75" s="156">
        <f t="shared" si="15"/>
        <v>14816.056013304002</v>
      </c>
      <c r="EI75" s="156">
        <f t="shared" si="15"/>
        <v>14816.056013304002</v>
      </c>
      <c r="EJ75" s="156">
        <f t="shared" si="15"/>
        <v>14816.056013304002</v>
      </c>
      <c r="EK75" s="156">
        <f t="shared" si="15"/>
        <v>14816.056013304002</v>
      </c>
      <c r="EL75" s="156">
        <f t="shared" si="15"/>
        <v>14816.056013304002</v>
      </c>
      <c r="EM75" s="156">
        <f t="shared" si="15"/>
        <v>14816.056013304002</v>
      </c>
      <c r="EN75" s="156">
        <f t="shared" si="15"/>
        <v>14816.056013304002</v>
      </c>
      <c r="EO75" s="156">
        <f t="shared" si="15"/>
        <v>14816.056013304002</v>
      </c>
      <c r="EP75" s="156">
        <f t="shared" si="15"/>
        <v>14816.056013304002</v>
      </c>
      <c r="EQ75" s="157"/>
    </row>
    <row r="76" spans="1:147" ht="15.75" customHeight="1" x14ac:dyDescent="0.2">
      <c r="B76" s="7"/>
      <c r="Z76" s="3"/>
      <c r="EQ76" s="27"/>
    </row>
    <row r="77" spans="1:147" ht="15.75" customHeight="1" x14ac:dyDescent="0.2">
      <c r="A77" s="92" t="s">
        <v>178</v>
      </c>
      <c r="B77" s="92"/>
      <c r="C77" s="92"/>
      <c r="D77" s="92"/>
      <c r="E77" s="92"/>
      <c r="F77" s="92"/>
      <c r="G77" s="92"/>
      <c r="H77" s="92"/>
      <c r="I77" s="92"/>
      <c r="J77" s="92"/>
      <c r="K77" s="92"/>
      <c r="L77" s="92"/>
      <c r="M77" s="92"/>
      <c r="N77" s="92"/>
      <c r="O77" s="92"/>
      <c r="P77" s="92"/>
      <c r="Q77" s="92"/>
      <c r="R77" s="92"/>
      <c r="S77" s="92"/>
      <c r="T77" s="92"/>
      <c r="U77" s="92"/>
      <c r="V77" s="92"/>
      <c r="W77" s="92"/>
      <c r="X77" s="92"/>
      <c r="Y77" s="92"/>
      <c r="Z77" s="143"/>
      <c r="AA77" s="162">
        <f t="shared" ref="AA77:EP77" si="16">AA24-AA75</f>
        <v>5441.735435249866</v>
      </c>
      <c r="AB77" s="162">
        <f t="shared" si="16"/>
        <v>5441.735435249866</v>
      </c>
      <c r="AC77" s="162">
        <f t="shared" si="16"/>
        <v>5441.735435249866</v>
      </c>
      <c r="AD77" s="162">
        <f t="shared" si="16"/>
        <v>5441.735435249866</v>
      </c>
      <c r="AE77" s="162">
        <f t="shared" si="16"/>
        <v>5441.735435249866</v>
      </c>
      <c r="AF77" s="162">
        <f t="shared" si="16"/>
        <v>5441.735435249866</v>
      </c>
      <c r="AG77" s="162">
        <f t="shared" si="16"/>
        <v>5441.735435249866</v>
      </c>
      <c r="AH77" s="162">
        <f t="shared" si="16"/>
        <v>5441.735435249866</v>
      </c>
      <c r="AI77" s="162">
        <f t="shared" si="16"/>
        <v>5441.735435249866</v>
      </c>
      <c r="AJ77" s="162">
        <f t="shared" si="16"/>
        <v>5441.735435249866</v>
      </c>
      <c r="AK77" s="162">
        <f t="shared" si="16"/>
        <v>5441.735435249866</v>
      </c>
      <c r="AL77" s="162">
        <f t="shared" si="16"/>
        <v>5441.735435249866</v>
      </c>
      <c r="AM77" s="162">
        <f t="shared" si="16"/>
        <v>5526.2086148253638</v>
      </c>
      <c r="AN77" s="162">
        <f t="shared" si="16"/>
        <v>5526.2086148253638</v>
      </c>
      <c r="AO77" s="162">
        <f t="shared" si="16"/>
        <v>5526.2086148253638</v>
      </c>
      <c r="AP77" s="162">
        <f t="shared" si="16"/>
        <v>5526.2086148253638</v>
      </c>
      <c r="AQ77" s="162">
        <f t="shared" si="16"/>
        <v>5526.2086148253638</v>
      </c>
      <c r="AR77" s="162">
        <f t="shared" si="16"/>
        <v>5526.2086148253638</v>
      </c>
      <c r="AS77" s="162">
        <f t="shared" si="16"/>
        <v>5526.2086148253638</v>
      </c>
      <c r="AT77" s="162">
        <f t="shared" si="16"/>
        <v>5526.2086148253638</v>
      </c>
      <c r="AU77" s="162">
        <f t="shared" si="16"/>
        <v>5526.2086148253638</v>
      </c>
      <c r="AV77" s="162">
        <f t="shared" si="16"/>
        <v>5526.2086148253638</v>
      </c>
      <c r="AW77" s="162">
        <f t="shared" si="16"/>
        <v>5526.2086148253638</v>
      </c>
      <c r="AX77" s="162">
        <f t="shared" si="16"/>
        <v>5526.2086148253638</v>
      </c>
      <c r="AY77" s="162">
        <f t="shared" si="16"/>
        <v>5611.8353043515144</v>
      </c>
      <c r="AZ77" s="162">
        <f t="shared" si="16"/>
        <v>5611.8353043515144</v>
      </c>
      <c r="BA77" s="162">
        <f t="shared" si="16"/>
        <v>5611.8353043515144</v>
      </c>
      <c r="BB77" s="162">
        <f t="shared" si="16"/>
        <v>5611.8353043515144</v>
      </c>
      <c r="BC77" s="162">
        <f t="shared" si="16"/>
        <v>5611.8353043515144</v>
      </c>
      <c r="BD77" s="162">
        <f t="shared" si="16"/>
        <v>5611.8353043515144</v>
      </c>
      <c r="BE77" s="162">
        <f t="shared" si="16"/>
        <v>5611.8353043515144</v>
      </c>
      <c r="BF77" s="162">
        <f t="shared" si="16"/>
        <v>5611.8353043515144</v>
      </c>
      <c r="BG77" s="162">
        <f t="shared" si="16"/>
        <v>5611.8353043515144</v>
      </c>
      <c r="BH77" s="162">
        <f t="shared" si="16"/>
        <v>5611.8353043515144</v>
      </c>
      <c r="BI77" s="162">
        <f t="shared" si="16"/>
        <v>5611.8353043515144</v>
      </c>
      <c r="BJ77" s="162">
        <f t="shared" si="16"/>
        <v>5611.8353043515144</v>
      </c>
      <c r="BK77" s="162">
        <f t="shared" si="16"/>
        <v>5698.6267830472534</v>
      </c>
      <c r="BL77" s="162">
        <f t="shared" si="16"/>
        <v>5698.6267830472534</v>
      </c>
      <c r="BM77" s="162">
        <f t="shared" si="16"/>
        <v>5698.6267830472534</v>
      </c>
      <c r="BN77" s="162">
        <f t="shared" si="16"/>
        <v>5698.6267830472534</v>
      </c>
      <c r="BO77" s="162">
        <f t="shared" si="16"/>
        <v>5698.6267830472534</v>
      </c>
      <c r="BP77" s="162">
        <f t="shared" si="16"/>
        <v>5698.6267830472534</v>
      </c>
      <c r="BQ77" s="162">
        <f t="shared" si="16"/>
        <v>5698.6267830472534</v>
      </c>
      <c r="BR77" s="162">
        <f t="shared" si="16"/>
        <v>5698.6267830472534</v>
      </c>
      <c r="BS77" s="162">
        <f t="shared" si="16"/>
        <v>5698.6267830472534</v>
      </c>
      <c r="BT77" s="162">
        <f t="shared" si="16"/>
        <v>5698.6267830472534</v>
      </c>
      <c r="BU77" s="162">
        <f t="shared" si="16"/>
        <v>5698.6267830472534</v>
      </c>
      <c r="BV77" s="162">
        <f t="shared" si="16"/>
        <v>5698.6267830472534</v>
      </c>
      <c r="BW77" s="162">
        <f t="shared" si="16"/>
        <v>5786.5942963142934</v>
      </c>
      <c r="BX77" s="162">
        <f t="shared" si="16"/>
        <v>5786.5942963142934</v>
      </c>
      <c r="BY77" s="162">
        <f t="shared" si="16"/>
        <v>5786.5942963142934</v>
      </c>
      <c r="BZ77" s="162">
        <f t="shared" si="16"/>
        <v>5786.5942963142934</v>
      </c>
      <c r="CA77" s="162">
        <f t="shared" si="16"/>
        <v>5786.5942963142934</v>
      </c>
      <c r="CB77" s="162">
        <f t="shared" si="16"/>
        <v>5786.5942963142934</v>
      </c>
      <c r="CC77" s="162">
        <f t="shared" si="16"/>
        <v>5786.5942963142934</v>
      </c>
      <c r="CD77" s="162">
        <f t="shared" si="16"/>
        <v>5786.5942963142934</v>
      </c>
      <c r="CE77" s="162">
        <f t="shared" si="16"/>
        <v>5786.5942963142934</v>
      </c>
      <c r="CF77" s="162">
        <f t="shared" si="16"/>
        <v>5786.5942963142934</v>
      </c>
      <c r="CG77" s="162">
        <f t="shared" si="16"/>
        <v>5786.5942963142934</v>
      </c>
      <c r="CH77" s="162">
        <f t="shared" si="16"/>
        <v>5786.5942963142934</v>
      </c>
      <c r="CI77" s="162">
        <f t="shared" si="16"/>
        <v>5875.7490493540081</v>
      </c>
      <c r="CJ77" s="162">
        <f t="shared" si="16"/>
        <v>5875.7490493540081</v>
      </c>
      <c r="CK77" s="162">
        <f t="shared" si="16"/>
        <v>5875.7490493540081</v>
      </c>
      <c r="CL77" s="162">
        <f t="shared" si="16"/>
        <v>5875.7490493540081</v>
      </c>
      <c r="CM77" s="162">
        <f t="shared" si="16"/>
        <v>5875.7490493540081</v>
      </c>
      <c r="CN77" s="162">
        <f t="shared" si="16"/>
        <v>5875.7490493540081</v>
      </c>
      <c r="CO77" s="162">
        <f t="shared" si="16"/>
        <v>5875.7490493540081</v>
      </c>
      <c r="CP77" s="162">
        <f t="shared" si="16"/>
        <v>5875.7490493540081</v>
      </c>
      <c r="CQ77" s="162">
        <f t="shared" si="16"/>
        <v>5875.7490493540081</v>
      </c>
      <c r="CR77" s="162">
        <f t="shared" si="16"/>
        <v>5875.7490493540081</v>
      </c>
      <c r="CS77" s="162">
        <f t="shared" si="16"/>
        <v>5875.7490493540081</v>
      </c>
      <c r="CT77" s="162">
        <f t="shared" si="16"/>
        <v>5875.7490493540081</v>
      </c>
      <c r="CU77" s="162">
        <f t="shared" si="16"/>
        <v>5966.1022005310206</v>
      </c>
      <c r="CV77" s="162">
        <f t="shared" si="16"/>
        <v>5966.1022005310206</v>
      </c>
      <c r="CW77" s="162">
        <f t="shared" si="16"/>
        <v>5966.1022005310206</v>
      </c>
      <c r="CX77" s="162">
        <f t="shared" si="16"/>
        <v>5966.1022005310206</v>
      </c>
      <c r="CY77" s="162">
        <f t="shared" si="16"/>
        <v>5966.1022005310206</v>
      </c>
      <c r="CZ77" s="162">
        <f t="shared" si="16"/>
        <v>5966.1022005310206</v>
      </c>
      <c r="DA77" s="162">
        <f t="shared" si="16"/>
        <v>5966.1022005310206</v>
      </c>
      <c r="DB77" s="162">
        <f t="shared" si="16"/>
        <v>5966.1022005310206</v>
      </c>
      <c r="DC77" s="162">
        <f t="shared" si="16"/>
        <v>5966.1022005310206</v>
      </c>
      <c r="DD77" s="162">
        <f t="shared" si="16"/>
        <v>5966.1022005310206</v>
      </c>
      <c r="DE77" s="162">
        <f t="shared" si="16"/>
        <v>5966.1022005310206</v>
      </c>
      <c r="DF77" s="162">
        <f t="shared" si="16"/>
        <v>5966.1022005310206</v>
      </c>
      <c r="DG77" s="162">
        <f t="shared" si="16"/>
        <v>6057.6648544757372</v>
      </c>
      <c r="DH77" s="162">
        <f t="shared" si="16"/>
        <v>6057.6648544757372</v>
      </c>
      <c r="DI77" s="162">
        <f t="shared" si="16"/>
        <v>6057.6648544757372</v>
      </c>
      <c r="DJ77" s="162">
        <f t="shared" si="16"/>
        <v>6057.6648544757372</v>
      </c>
      <c r="DK77" s="162">
        <f t="shared" si="16"/>
        <v>6057.6648544757372</v>
      </c>
      <c r="DL77" s="162">
        <f t="shared" si="16"/>
        <v>6057.6648544757372</v>
      </c>
      <c r="DM77" s="162">
        <f t="shared" si="16"/>
        <v>6057.6648544757372</v>
      </c>
      <c r="DN77" s="162">
        <f t="shared" si="16"/>
        <v>6057.6648544757372</v>
      </c>
      <c r="DO77" s="162">
        <f t="shared" si="16"/>
        <v>6057.6648544757372</v>
      </c>
      <c r="DP77" s="162">
        <f t="shared" si="16"/>
        <v>6057.6648544757372</v>
      </c>
      <c r="DQ77" s="162">
        <f t="shared" si="16"/>
        <v>6057.6648544757372</v>
      </c>
      <c r="DR77" s="162">
        <f t="shared" si="16"/>
        <v>6057.6648544757372</v>
      </c>
      <c r="DS77" s="162">
        <f t="shared" si="16"/>
        <v>6150.4480549179079</v>
      </c>
      <c r="DT77" s="162">
        <f t="shared" si="16"/>
        <v>6150.4480549179079</v>
      </c>
      <c r="DU77" s="162">
        <f t="shared" si="16"/>
        <v>6150.4480549179079</v>
      </c>
      <c r="DV77" s="162">
        <f t="shared" si="16"/>
        <v>6150.4480549179079</v>
      </c>
      <c r="DW77" s="162">
        <f t="shared" si="16"/>
        <v>6150.4480549179079</v>
      </c>
      <c r="DX77" s="162">
        <f t="shared" si="16"/>
        <v>6150.4480549179079</v>
      </c>
      <c r="DY77" s="162">
        <f t="shared" si="16"/>
        <v>6150.4480549179079</v>
      </c>
      <c r="DZ77" s="162">
        <f t="shared" si="16"/>
        <v>6150.4480549179079</v>
      </c>
      <c r="EA77" s="162">
        <f t="shared" si="16"/>
        <v>6150.4480549179079</v>
      </c>
      <c r="EB77" s="162">
        <f t="shared" si="16"/>
        <v>6150.4480549179079</v>
      </c>
      <c r="EC77" s="162">
        <f t="shared" si="16"/>
        <v>6150.4480549179079</v>
      </c>
      <c r="ED77" s="162">
        <f t="shared" si="16"/>
        <v>6150.4480549179079</v>
      </c>
      <c r="EE77" s="162">
        <f t="shared" si="16"/>
        <v>6244.4627772426757</v>
      </c>
      <c r="EF77" s="162">
        <f t="shared" si="16"/>
        <v>6244.4627772426757</v>
      </c>
      <c r="EG77" s="162">
        <f t="shared" si="16"/>
        <v>6244.4627772426757</v>
      </c>
      <c r="EH77" s="162">
        <f t="shared" si="16"/>
        <v>6244.4627772426757</v>
      </c>
      <c r="EI77" s="162">
        <f t="shared" si="16"/>
        <v>6244.4627772426757</v>
      </c>
      <c r="EJ77" s="162">
        <f t="shared" si="16"/>
        <v>6244.4627772426757</v>
      </c>
      <c r="EK77" s="162">
        <f t="shared" si="16"/>
        <v>6244.4627772426757</v>
      </c>
      <c r="EL77" s="162">
        <f t="shared" si="16"/>
        <v>6244.4627772426757</v>
      </c>
      <c r="EM77" s="162">
        <f t="shared" si="16"/>
        <v>6244.4627772426757</v>
      </c>
      <c r="EN77" s="162">
        <f t="shared" si="16"/>
        <v>6244.4627772426757</v>
      </c>
      <c r="EO77" s="162">
        <f t="shared" si="16"/>
        <v>6244.4627772426757</v>
      </c>
      <c r="EP77" s="162">
        <f t="shared" si="16"/>
        <v>6244.4627772426757</v>
      </c>
      <c r="EQ77" s="109"/>
    </row>
    <row r="78" spans="1:147" ht="15.75" customHeight="1" x14ac:dyDescent="0.2">
      <c r="B78" s="7"/>
      <c r="Z78" s="3"/>
      <c r="EQ78" s="27"/>
    </row>
    <row r="79" spans="1:147" ht="15.75" customHeight="1" x14ac:dyDescent="0.2">
      <c r="A79" s="115" t="s">
        <v>62</v>
      </c>
      <c r="B79" s="6"/>
      <c r="C79" s="6"/>
      <c r="D79" s="6"/>
      <c r="E79" s="6"/>
      <c r="F79" s="6"/>
      <c r="G79" s="6"/>
      <c r="H79" s="6"/>
      <c r="I79" s="6"/>
      <c r="J79" s="6"/>
      <c r="K79" s="6"/>
      <c r="L79" s="6"/>
      <c r="M79" s="6"/>
      <c r="N79" s="6"/>
      <c r="O79" s="6"/>
      <c r="P79" s="6"/>
      <c r="Q79" s="6"/>
      <c r="R79" s="6"/>
      <c r="S79" s="6"/>
      <c r="T79" s="6"/>
      <c r="U79" s="6"/>
      <c r="V79" s="6"/>
      <c r="W79" s="6"/>
      <c r="X79" s="6"/>
      <c r="Y79" s="6"/>
      <c r="Z79" s="5"/>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131"/>
    </row>
    <row r="80" spans="1:147" ht="15.75" customHeight="1" x14ac:dyDescent="0.2">
      <c r="B80" s="7" t="e">
        <v>#REF!</v>
      </c>
      <c r="Z80" s="3"/>
      <c r="AA80" s="31">
        <f>-'Debt-Taxes'!$E11</f>
        <v>-12664.669620885794</v>
      </c>
      <c r="AB80" s="31">
        <f>-'Debt-Taxes'!$E11</f>
        <v>-12664.669620885794</v>
      </c>
      <c r="AC80" s="31">
        <f>-'Debt-Taxes'!$E11</f>
        <v>-12664.669620885794</v>
      </c>
      <c r="AD80" s="31">
        <f>-'Debt-Taxes'!$E11</f>
        <v>-12664.669620885794</v>
      </c>
      <c r="AE80" s="31">
        <f>-'Debt-Taxes'!$E11</f>
        <v>-12664.669620885794</v>
      </c>
      <c r="AF80" s="31">
        <f>-'Debt-Taxes'!$E11</f>
        <v>-12664.669620885794</v>
      </c>
      <c r="AG80" s="31">
        <f>-'Debt-Taxes'!$E11</f>
        <v>-12664.669620885794</v>
      </c>
      <c r="AH80" s="31">
        <f>-'Debt-Taxes'!$E11</f>
        <v>-12664.669620885794</v>
      </c>
      <c r="AI80" s="31">
        <f>-'Debt-Taxes'!$E11</f>
        <v>-12664.669620885794</v>
      </c>
      <c r="AJ80" s="31">
        <f>-'Debt-Taxes'!$E20</f>
        <v>-12664.669620885794</v>
      </c>
      <c r="AK80" s="31">
        <f>-'Debt-Taxes'!$E20</f>
        <v>-12664.669620885794</v>
      </c>
      <c r="AL80" s="31">
        <f>-'Debt-Taxes'!$E20</f>
        <v>-12664.669620885794</v>
      </c>
      <c r="AM80" s="31">
        <f>-'Debt-Taxes'!$E20</f>
        <v>-12664.669620885794</v>
      </c>
      <c r="AN80" s="31">
        <f>-'Debt-Taxes'!$E20</f>
        <v>-12664.669620885794</v>
      </c>
      <c r="AO80" s="31">
        <f>-'Debt-Taxes'!$E20</f>
        <v>-12664.669620885794</v>
      </c>
      <c r="AP80" s="31">
        <f>-'Debt-Taxes'!$E20</f>
        <v>-12664.669620885794</v>
      </c>
      <c r="AQ80" s="31">
        <f>-'Debt-Taxes'!$E20</f>
        <v>-12664.669620885794</v>
      </c>
      <c r="AR80" s="31">
        <f>-'Debt-Taxes'!$E20</f>
        <v>-12664.669620885794</v>
      </c>
      <c r="AS80" s="31">
        <f>-'Debt-Taxes'!$E20</f>
        <v>-12664.669620885794</v>
      </c>
      <c r="AT80" s="31">
        <f>-'Debt-Taxes'!$E20</f>
        <v>-12664.669620885794</v>
      </c>
      <c r="AU80" s="31">
        <f>-'Debt-Taxes'!$E20</f>
        <v>-12664.669620885794</v>
      </c>
      <c r="AV80" s="31">
        <f>-'Debt-Taxes'!$E20</f>
        <v>-12664.669620885794</v>
      </c>
      <c r="AW80" s="31">
        <f>-'Debt-Taxes'!$E20</f>
        <v>-12664.669620885794</v>
      </c>
      <c r="AX80" s="31">
        <f>-'Debt-Taxes'!$E20</f>
        <v>-12664.669620885794</v>
      </c>
      <c r="AY80" s="31">
        <f>-'Debt-Taxes'!$E20</f>
        <v>-12664.669620885794</v>
      </c>
      <c r="AZ80" s="31">
        <f>-'Debt-Taxes'!$E20</f>
        <v>-12664.669620885794</v>
      </c>
      <c r="BA80" s="31">
        <f>-'Debt-Taxes'!$E20</f>
        <v>-12664.669620885794</v>
      </c>
      <c r="BB80" s="31">
        <f>-'Debt-Taxes'!$E20</f>
        <v>-12664.669620885794</v>
      </c>
      <c r="BC80" s="31">
        <f>-'Debt-Taxes'!$E20</f>
        <v>-12664.669620885794</v>
      </c>
      <c r="BD80" s="31">
        <f>-'Debt-Taxes'!$E20</f>
        <v>-12664.669620885794</v>
      </c>
      <c r="BE80" s="31">
        <f>-'Debt-Taxes'!$E20</f>
        <v>-12664.669620885794</v>
      </c>
      <c r="BF80" s="31">
        <f>-'Debt-Taxes'!$E20</f>
        <v>-12664.669620885794</v>
      </c>
      <c r="BG80" s="31">
        <f>-'Debt-Taxes'!$E20</f>
        <v>-12664.669620885794</v>
      </c>
      <c r="BH80" s="31">
        <f>-'Debt-Taxes'!$E20</f>
        <v>-12664.669620885794</v>
      </c>
      <c r="BI80" s="31">
        <f>-'Debt-Taxes'!$E20</f>
        <v>-12664.669620885794</v>
      </c>
      <c r="BJ80" s="31">
        <f>-'Debt-Taxes'!$E20</f>
        <v>-12664.669620885794</v>
      </c>
      <c r="BK80" s="31">
        <f>-'Debt-Taxes'!$E20</f>
        <v>-12664.669620885794</v>
      </c>
      <c r="BL80" s="31">
        <f>-'Debt-Taxes'!$E20</f>
        <v>-12664.669620885794</v>
      </c>
      <c r="BM80" s="31">
        <f>-'Debt-Taxes'!$E20</f>
        <v>-12664.669620885794</v>
      </c>
      <c r="BN80" s="31">
        <f>-'Debt-Taxes'!$E20</f>
        <v>-12664.669620885794</v>
      </c>
      <c r="BO80" s="31">
        <f>-'Debt-Taxes'!$E20</f>
        <v>-12664.669620885794</v>
      </c>
      <c r="BP80" s="31">
        <f>-'Debt-Taxes'!$E20</f>
        <v>-12664.669620885794</v>
      </c>
      <c r="BQ80" s="31">
        <f>-'Debt-Taxes'!$E20</f>
        <v>-12664.669620885794</v>
      </c>
      <c r="BR80" s="31">
        <f>-'Debt-Taxes'!$E20</f>
        <v>-12664.669620885794</v>
      </c>
      <c r="BS80" s="31">
        <f>-'Debt-Taxes'!$E20</f>
        <v>-12664.669620885794</v>
      </c>
      <c r="BT80" s="31">
        <f>-'Debt-Taxes'!$E20</f>
        <v>-12664.669620885794</v>
      </c>
      <c r="BU80" s="31">
        <f>-'Debt-Taxes'!$E20</f>
        <v>-12664.669620885794</v>
      </c>
      <c r="BV80" s="31">
        <f>-'Debt-Taxes'!$E20</f>
        <v>-12664.669620885794</v>
      </c>
      <c r="BW80" s="31">
        <f>-'Debt-Taxes'!$E20</f>
        <v>-12664.669620885794</v>
      </c>
      <c r="BX80" s="31">
        <f>-'Debt-Taxes'!$E20</f>
        <v>-12664.669620885794</v>
      </c>
      <c r="BY80" s="31">
        <f>-'Debt-Taxes'!$E20</f>
        <v>-12664.669620885794</v>
      </c>
      <c r="BZ80" s="31">
        <f>-'Debt-Taxes'!$E20</f>
        <v>-12664.669620885794</v>
      </c>
      <c r="CA80" s="31">
        <f>-'Debt-Taxes'!$E20</f>
        <v>-12664.669620885794</v>
      </c>
      <c r="CB80" s="31">
        <f>-'Debt-Taxes'!$E20</f>
        <v>-12664.669620885794</v>
      </c>
      <c r="CC80" s="31">
        <f>-'Debt-Taxes'!$E20</f>
        <v>-12664.669620885794</v>
      </c>
      <c r="CD80" s="31">
        <f>-'Debt-Taxes'!$E20</f>
        <v>-12664.669620885794</v>
      </c>
      <c r="CE80" s="31">
        <f>-'Debt-Taxes'!$E20</f>
        <v>-12664.669620885794</v>
      </c>
      <c r="CF80" s="31">
        <f>-'Debt-Taxes'!$E20</f>
        <v>-12664.669620885794</v>
      </c>
      <c r="CG80" s="31">
        <f>-'Debt-Taxes'!$E20</f>
        <v>-12664.669620885794</v>
      </c>
      <c r="CH80" s="31">
        <f>-'Debt-Taxes'!$E20</f>
        <v>-12664.669620885794</v>
      </c>
      <c r="CI80" s="31">
        <f>-'Debt-Taxes'!$E20</f>
        <v>-12664.669620885794</v>
      </c>
      <c r="CJ80" s="31">
        <f>-'Debt-Taxes'!$E20</f>
        <v>-12664.669620885794</v>
      </c>
      <c r="CK80" s="31">
        <f>-'Debt-Taxes'!$E20</f>
        <v>-12664.669620885794</v>
      </c>
      <c r="CL80" s="31">
        <f>-'Debt-Taxes'!$E20</f>
        <v>-12664.669620885794</v>
      </c>
      <c r="CM80" s="31">
        <f>-'Debt-Taxes'!$E20</f>
        <v>-12664.669620885794</v>
      </c>
      <c r="CN80" s="31">
        <f>-'Debt-Taxes'!$E20</f>
        <v>-12664.669620885794</v>
      </c>
      <c r="CO80" s="31">
        <f>-'Debt-Taxes'!$E20</f>
        <v>-12664.669620885794</v>
      </c>
      <c r="CP80" s="31">
        <f>-'Debt-Taxes'!$E20</f>
        <v>-12664.669620885794</v>
      </c>
      <c r="CQ80" s="31">
        <f>-'Debt-Taxes'!$E20</f>
        <v>-12664.669620885794</v>
      </c>
      <c r="CR80" s="31">
        <f>-'Debt-Taxes'!$E20</f>
        <v>-12664.669620885794</v>
      </c>
      <c r="CS80" s="31">
        <f>-'Debt-Taxes'!$E20</f>
        <v>-12664.669620885794</v>
      </c>
      <c r="CT80" s="31">
        <f>-'Debt-Taxes'!$E20</f>
        <v>-12664.669620885794</v>
      </c>
      <c r="CU80" s="31">
        <f>-'Debt-Taxes'!$E20</f>
        <v>-12664.669620885794</v>
      </c>
      <c r="CV80" s="31">
        <f>-'Debt-Taxes'!$E20</f>
        <v>-12664.669620885794</v>
      </c>
      <c r="CW80" s="31">
        <f>-'Debt-Taxes'!$E20</f>
        <v>-12664.669620885794</v>
      </c>
      <c r="CX80" s="31">
        <f>-'Debt-Taxes'!$E20</f>
        <v>-12664.669620885794</v>
      </c>
      <c r="CY80" s="31">
        <f>-'Debt-Taxes'!$E20</f>
        <v>-12664.669620885794</v>
      </c>
      <c r="CZ80" s="31">
        <f>-'Debt-Taxes'!$E20</f>
        <v>-12664.669620885794</v>
      </c>
      <c r="DA80" s="31">
        <f>-'Debt-Taxes'!$E20</f>
        <v>-12664.669620885794</v>
      </c>
      <c r="DB80" s="31">
        <f>-'Debt-Taxes'!$E20</f>
        <v>-12664.669620885794</v>
      </c>
      <c r="DC80" s="31">
        <f>-'Debt-Taxes'!$E20</f>
        <v>-12664.669620885794</v>
      </c>
      <c r="DD80" s="31">
        <f>-'Debt-Taxes'!$E20</f>
        <v>-12664.669620885794</v>
      </c>
      <c r="DE80" s="31">
        <f>-'Debt-Taxes'!$E20</f>
        <v>-12664.669620885794</v>
      </c>
      <c r="DF80" s="31">
        <f>-'Debt-Taxes'!$E20</f>
        <v>-12664.669620885794</v>
      </c>
      <c r="DG80" s="31">
        <f>-'Debt-Taxes'!$E20</f>
        <v>-12664.669620885794</v>
      </c>
      <c r="DH80" s="31">
        <f>-'Debt-Taxes'!$E20</f>
        <v>-12664.669620885794</v>
      </c>
      <c r="DI80" s="31">
        <f>-'Debt-Taxes'!$E20</f>
        <v>-12664.669620885794</v>
      </c>
      <c r="DJ80" s="31">
        <f>-'Debt-Taxes'!$E20</f>
        <v>-12664.669620885794</v>
      </c>
      <c r="DK80" s="31">
        <f>-'Debt-Taxes'!$E20</f>
        <v>-12664.669620885794</v>
      </c>
      <c r="DL80" s="31">
        <f>-'Debt-Taxes'!$E20</f>
        <v>-12664.669620885794</v>
      </c>
      <c r="DM80" s="31">
        <f>-'Debt-Taxes'!$E20</f>
        <v>-12664.669620885794</v>
      </c>
      <c r="DN80" s="31">
        <f>-'Debt-Taxes'!$E20</f>
        <v>-12664.669620885794</v>
      </c>
      <c r="DO80" s="31">
        <f>-'Debt-Taxes'!$E20</f>
        <v>-12664.669620885794</v>
      </c>
      <c r="DP80" s="31">
        <f>-'Debt-Taxes'!$E20</f>
        <v>-12664.669620885794</v>
      </c>
      <c r="DQ80" s="31">
        <f>-'Debt-Taxes'!$E20</f>
        <v>-12664.669620885794</v>
      </c>
      <c r="DR80" s="31">
        <f>-'Debt-Taxes'!$E20</f>
        <v>-12664.669620885794</v>
      </c>
      <c r="DS80" s="31">
        <f>-'Debt-Taxes'!$E20</f>
        <v>-12664.669620885794</v>
      </c>
      <c r="DT80" s="31">
        <f>-'Debt-Taxes'!$E20</f>
        <v>-12664.669620885794</v>
      </c>
      <c r="DU80" s="31">
        <f>-'Debt-Taxes'!$E20</f>
        <v>-12664.669620885794</v>
      </c>
      <c r="DV80" s="31">
        <f>-'Debt-Taxes'!$E20</f>
        <v>-12664.669620885794</v>
      </c>
      <c r="DW80" s="31">
        <f>-'Debt-Taxes'!$E20</f>
        <v>-12664.669620885794</v>
      </c>
      <c r="DX80" s="31">
        <f>-'Debt-Taxes'!$E20</f>
        <v>-12664.669620885794</v>
      </c>
      <c r="DY80" s="31">
        <f>-'Debt-Taxes'!$E20</f>
        <v>-12664.669620885794</v>
      </c>
      <c r="DZ80" s="31">
        <f>-'Debt-Taxes'!$E20</f>
        <v>-12664.669620885794</v>
      </c>
      <c r="EA80" s="31">
        <f>-'Debt-Taxes'!$E20</f>
        <v>-12664.669620885794</v>
      </c>
      <c r="EB80" s="31">
        <f>-'Debt-Taxes'!$E20</f>
        <v>-12664.669620885794</v>
      </c>
      <c r="EC80" s="31">
        <f>-'Debt-Taxes'!$E20</f>
        <v>-12664.669620885794</v>
      </c>
      <c r="ED80" s="31">
        <f>-'Debt-Taxes'!$E20</f>
        <v>-12664.669620885794</v>
      </c>
      <c r="EE80" s="31">
        <f>-'Debt-Taxes'!$E20</f>
        <v>-12664.669620885794</v>
      </c>
      <c r="EF80" s="31">
        <f>-'Debt-Taxes'!$E20</f>
        <v>-12664.669620885794</v>
      </c>
      <c r="EG80" s="31">
        <f>-'Debt-Taxes'!$E20</f>
        <v>-12664.669620885794</v>
      </c>
      <c r="EH80" s="31">
        <f>-'Debt-Taxes'!$E20</f>
        <v>-12664.669620885794</v>
      </c>
      <c r="EI80" s="31">
        <f>-'Debt-Taxes'!$E20</f>
        <v>-12664.669620885794</v>
      </c>
      <c r="EJ80" s="31">
        <f>-'Debt-Taxes'!$E20</f>
        <v>-12664.669620885794</v>
      </c>
      <c r="EK80" s="31">
        <f>-'Debt-Taxes'!$E20</f>
        <v>-12664.669620885794</v>
      </c>
      <c r="EL80" s="31">
        <f>-'Debt-Taxes'!$E20</f>
        <v>-12664.669620885794</v>
      </c>
      <c r="EM80" s="31">
        <f>-'Debt-Taxes'!$E20</f>
        <v>-12664.669620885794</v>
      </c>
      <c r="EN80" s="31">
        <f>-'Debt-Taxes'!$E20</f>
        <v>-12664.669620885794</v>
      </c>
      <c r="EO80" s="31">
        <f>-'Debt-Taxes'!$E20</f>
        <v>-12664.669620885794</v>
      </c>
      <c r="EP80" s="31">
        <f>-'Debt-Taxes'!$E20</f>
        <v>-12664.669620885794</v>
      </c>
      <c r="EQ80" s="27"/>
    </row>
    <row r="81" spans="1:147" ht="15.75" customHeight="1" x14ac:dyDescent="0.2">
      <c r="B81" s="7"/>
      <c r="Z81" s="3"/>
      <c r="EQ81" s="27"/>
    </row>
    <row r="82" spans="1:147" ht="15.75" customHeight="1" x14ac:dyDescent="0.2">
      <c r="A82" s="92"/>
      <c r="B82" s="92"/>
      <c r="C82" s="147" t="s">
        <v>179</v>
      </c>
      <c r="D82" s="147"/>
      <c r="E82" s="147"/>
      <c r="F82" s="147"/>
      <c r="G82" s="147"/>
      <c r="H82" s="147"/>
      <c r="I82" s="147"/>
      <c r="J82" s="147"/>
      <c r="K82" s="147"/>
      <c r="L82" s="147"/>
      <c r="M82" s="147"/>
      <c r="N82" s="147"/>
      <c r="O82" s="147"/>
      <c r="P82" s="147"/>
      <c r="Q82" s="147"/>
      <c r="R82" s="147"/>
      <c r="S82" s="147"/>
      <c r="T82" s="147"/>
      <c r="U82" s="147"/>
      <c r="V82" s="147"/>
      <c r="W82" s="147"/>
      <c r="X82" s="147"/>
      <c r="Y82" s="147"/>
      <c r="Z82" s="148"/>
      <c r="AA82" s="149">
        <f t="shared" ref="AA82:EP82" si="17">SUBTOTAL(9,AA80:AA81)</f>
        <v>-12664.669620885794</v>
      </c>
      <c r="AB82" s="149">
        <f t="shared" si="17"/>
        <v>-12664.669620885794</v>
      </c>
      <c r="AC82" s="149">
        <f t="shared" si="17"/>
        <v>-12664.669620885794</v>
      </c>
      <c r="AD82" s="149">
        <f t="shared" si="17"/>
        <v>-12664.669620885794</v>
      </c>
      <c r="AE82" s="149">
        <f t="shared" si="17"/>
        <v>-12664.669620885794</v>
      </c>
      <c r="AF82" s="149">
        <f t="shared" si="17"/>
        <v>-12664.669620885794</v>
      </c>
      <c r="AG82" s="149">
        <f t="shared" si="17"/>
        <v>-12664.669620885794</v>
      </c>
      <c r="AH82" s="149">
        <f t="shared" si="17"/>
        <v>-12664.669620885794</v>
      </c>
      <c r="AI82" s="149">
        <f t="shared" si="17"/>
        <v>-12664.669620885794</v>
      </c>
      <c r="AJ82" s="149">
        <f t="shared" si="17"/>
        <v>-12664.669620885794</v>
      </c>
      <c r="AK82" s="149">
        <f t="shared" si="17"/>
        <v>-12664.669620885794</v>
      </c>
      <c r="AL82" s="149">
        <f t="shared" si="17"/>
        <v>-12664.669620885794</v>
      </c>
      <c r="AM82" s="149">
        <f t="shared" si="17"/>
        <v>-12664.669620885794</v>
      </c>
      <c r="AN82" s="149">
        <f t="shared" si="17"/>
        <v>-12664.669620885794</v>
      </c>
      <c r="AO82" s="149">
        <f t="shared" si="17"/>
        <v>-12664.669620885794</v>
      </c>
      <c r="AP82" s="149">
        <f t="shared" si="17"/>
        <v>-12664.669620885794</v>
      </c>
      <c r="AQ82" s="149">
        <f t="shared" si="17"/>
        <v>-12664.669620885794</v>
      </c>
      <c r="AR82" s="149">
        <f t="shared" si="17"/>
        <v>-12664.669620885794</v>
      </c>
      <c r="AS82" s="149">
        <f t="shared" si="17"/>
        <v>-12664.669620885794</v>
      </c>
      <c r="AT82" s="149">
        <f t="shared" si="17"/>
        <v>-12664.669620885794</v>
      </c>
      <c r="AU82" s="149">
        <f t="shared" si="17"/>
        <v>-12664.669620885794</v>
      </c>
      <c r="AV82" s="149">
        <f t="shared" si="17"/>
        <v>-12664.669620885794</v>
      </c>
      <c r="AW82" s="149">
        <f t="shared" si="17"/>
        <v>-12664.669620885794</v>
      </c>
      <c r="AX82" s="149">
        <f t="shared" si="17"/>
        <v>-12664.669620885794</v>
      </c>
      <c r="AY82" s="149">
        <f t="shared" si="17"/>
        <v>-12664.669620885794</v>
      </c>
      <c r="AZ82" s="149">
        <f t="shared" si="17"/>
        <v>-12664.669620885794</v>
      </c>
      <c r="BA82" s="149">
        <f t="shared" si="17"/>
        <v>-12664.669620885794</v>
      </c>
      <c r="BB82" s="149">
        <f t="shared" si="17"/>
        <v>-12664.669620885794</v>
      </c>
      <c r="BC82" s="149">
        <f t="shared" si="17"/>
        <v>-12664.669620885794</v>
      </c>
      <c r="BD82" s="149">
        <f t="shared" si="17"/>
        <v>-12664.669620885794</v>
      </c>
      <c r="BE82" s="149">
        <f t="shared" si="17"/>
        <v>-12664.669620885794</v>
      </c>
      <c r="BF82" s="149">
        <f t="shared" si="17"/>
        <v>-12664.669620885794</v>
      </c>
      <c r="BG82" s="149">
        <f t="shared" si="17"/>
        <v>-12664.669620885794</v>
      </c>
      <c r="BH82" s="149">
        <f t="shared" si="17"/>
        <v>-12664.669620885794</v>
      </c>
      <c r="BI82" s="149">
        <f t="shared" si="17"/>
        <v>-12664.669620885794</v>
      </c>
      <c r="BJ82" s="149">
        <f t="shared" si="17"/>
        <v>-12664.669620885794</v>
      </c>
      <c r="BK82" s="149">
        <f t="shared" si="17"/>
        <v>-12664.669620885794</v>
      </c>
      <c r="BL82" s="149">
        <f t="shared" si="17"/>
        <v>-12664.669620885794</v>
      </c>
      <c r="BM82" s="149">
        <f t="shared" si="17"/>
        <v>-12664.669620885794</v>
      </c>
      <c r="BN82" s="149">
        <f t="shared" si="17"/>
        <v>-12664.669620885794</v>
      </c>
      <c r="BO82" s="149">
        <f t="shared" si="17"/>
        <v>-12664.669620885794</v>
      </c>
      <c r="BP82" s="149">
        <f t="shared" si="17"/>
        <v>-12664.669620885794</v>
      </c>
      <c r="BQ82" s="149">
        <f t="shared" si="17"/>
        <v>-12664.669620885794</v>
      </c>
      <c r="BR82" s="149">
        <f t="shared" si="17"/>
        <v>-12664.669620885794</v>
      </c>
      <c r="BS82" s="149">
        <f t="shared" si="17"/>
        <v>-12664.669620885794</v>
      </c>
      <c r="BT82" s="149">
        <f t="shared" si="17"/>
        <v>-12664.669620885794</v>
      </c>
      <c r="BU82" s="149">
        <f t="shared" si="17"/>
        <v>-12664.669620885794</v>
      </c>
      <c r="BV82" s="149">
        <f t="shared" si="17"/>
        <v>-12664.669620885794</v>
      </c>
      <c r="BW82" s="149">
        <f t="shared" si="17"/>
        <v>-12664.669620885794</v>
      </c>
      <c r="BX82" s="149">
        <f t="shared" si="17"/>
        <v>-12664.669620885794</v>
      </c>
      <c r="BY82" s="149">
        <f t="shared" si="17"/>
        <v>-12664.669620885794</v>
      </c>
      <c r="BZ82" s="149">
        <f t="shared" si="17"/>
        <v>-12664.669620885794</v>
      </c>
      <c r="CA82" s="149">
        <f t="shared" si="17"/>
        <v>-12664.669620885794</v>
      </c>
      <c r="CB82" s="149">
        <f t="shared" si="17"/>
        <v>-12664.669620885794</v>
      </c>
      <c r="CC82" s="149">
        <f t="shared" si="17"/>
        <v>-12664.669620885794</v>
      </c>
      <c r="CD82" s="149">
        <f t="shared" si="17"/>
        <v>-12664.669620885794</v>
      </c>
      <c r="CE82" s="149">
        <f t="shared" si="17"/>
        <v>-12664.669620885794</v>
      </c>
      <c r="CF82" s="149">
        <f t="shared" si="17"/>
        <v>-12664.669620885794</v>
      </c>
      <c r="CG82" s="149">
        <f t="shared" si="17"/>
        <v>-12664.669620885794</v>
      </c>
      <c r="CH82" s="149">
        <f t="shared" si="17"/>
        <v>-12664.669620885794</v>
      </c>
      <c r="CI82" s="149">
        <f t="shared" si="17"/>
        <v>-12664.669620885794</v>
      </c>
      <c r="CJ82" s="149">
        <f t="shared" si="17"/>
        <v>-12664.669620885794</v>
      </c>
      <c r="CK82" s="149">
        <f t="shared" si="17"/>
        <v>-12664.669620885794</v>
      </c>
      <c r="CL82" s="149">
        <f t="shared" si="17"/>
        <v>-12664.669620885794</v>
      </c>
      <c r="CM82" s="149">
        <f t="shared" si="17"/>
        <v>-12664.669620885794</v>
      </c>
      <c r="CN82" s="149">
        <f t="shared" si="17"/>
        <v>-12664.669620885794</v>
      </c>
      <c r="CO82" s="149">
        <f t="shared" si="17"/>
        <v>-12664.669620885794</v>
      </c>
      <c r="CP82" s="149">
        <f t="shared" si="17"/>
        <v>-12664.669620885794</v>
      </c>
      <c r="CQ82" s="149">
        <f t="shared" si="17"/>
        <v>-12664.669620885794</v>
      </c>
      <c r="CR82" s="149">
        <f t="shared" si="17"/>
        <v>-12664.669620885794</v>
      </c>
      <c r="CS82" s="149">
        <f t="shared" si="17"/>
        <v>-12664.669620885794</v>
      </c>
      <c r="CT82" s="149">
        <f t="shared" si="17"/>
        <v>-12664.669620885794</v>
      </c>
      <c r="CU82" s="149">
        <f t="shared" si="17"/>
        <v>-12664.669620885794</v>
      </c>
      <c r="CV82" s="149">
        <f t="shared" si="17"/>
        <v>-12664.669620885794</v>
      </c>
      <c r="CW82" s="149">
        <f t="shared" si="17"/>
        <v>-12664.669620885794</v>
      </c>
      <c r="CX82" s="149">
        <f t="shared" si="17"/>
        <v>-12664.669620885794</v>
      </c>
      <c r="CY82" s="149">
        <f t="shared" si="17"/>
        <v>-12664.669620885794</v>
      </c>
      <c r="CZ82" s="149">
        <f t="shared" si="17"/>
        <v>-12664.669620885794</v>
      </c>
      <c r="DA82" s="149">
        <f t="shared" si="17"/>
        <v>-12664.669620885794</v>
      </c>
      <c r="DB82" s="149">
        <f t="shared" si="17"/>
        <v>-12664.669620885794</v>
      </c>
      <c r="DC82" s="149">
        <f t="shared" si="17"/>
        <v>-12664.669620885794</v>
      </c>
      <c r="DD82" s="149">
        <f t="shared" si="17"/>
        <v>-12664.669620885794</v>
      </c>
      <c r="DE82" s="149">
        <f t="shared" si="17"/>
        <v>-12664.669620885794</v>
      </c>
      <c r="DF82" s="149">
        <f t="shared" si="17"/>
        <v>-12664.669620885794</v>
      </c>
      <c r="DG82" s="149">
        <f t="shared" si="17"/>
        <v>-12664.669620885794</v>
      </c>
      <c r="DH82" s="149">
        <f t="shared" si="17"/>
        <v>-12664.669620885794</v>
      </c>
      <c r="DI82" s="149">
        <f t="shared" si="17"/>
        <v>-12664.669620885794</v>
      </c>
      <c r="DJ82" s="149">
        <f t="shared" si="17"/>
        <v>-12664.669620885794</v>
      </c>
      <c r="DK82" s="149">
        <f t="shared" si="17"/>
        <v>-12664.669620885794</v>
      </c>
      <c r="DL82" s="149">
        <f t="shared" si="17"/>
        <v>-12664.669620885794</v>
      </c>
      <c r="DM82" s="149">
        <f t="shared" si="17"/>
        <v>-12664.669620885794</v>
      </c>
      <c r="DN82" s="149">
        <f t="shared" si="17"/>
        <v>-12664.669620885794</v>
      </c>
      <c r="DO82" s="149">
        <f t="shared" si="17"/>
        <v>-12664.669620885794</v>
      </c>
      <c r="DP82" s="149">
        <f t="shared" si="17"/>
        <v>-12664.669620885794</v>
      </c>
      <c r="DQ82" s="149">
        <f t="shared" si="17"/>
        <v>-12664.669620885794</v>
      </c>
      <c r="DR82" s="149">
        <f t="shared" si="17"/>
        <v>-12664.669620885794</v>
      </c>
      <c r="DS82" s="149">
        <f t="shared" si="17"/>
        <v>-12664.669620885794</v>
      </c>
      <c r="DT82" s="149">
        <f t="shared" si="17"/>
        <v>-12664.669620885794</v>
      </c>
      <c r="DU82" s="149">
        <f t="shared" si="17"/>
        <v>-12664.669620885794</v>
      </c>
      <c r="DV82" s="149">
        <f t="shared" si="17"/>
        <v>-12664.669620885794</v>
      </c>
      <c r="DW82" s="149">
        <f t="shared" si="17"/>
        <v>-12664.669620885794</v>
      </c>
      <c r="DX82" s="149">
        <f t="shared" si="17"/>
        <v>-12664.669620885794</v>
      </c>
      <c r="DY82" s="149">
        <f t="shared" si="17"/>
        <v>-12664.669620885794</v>
      </c>
      <c r="DZ82" s="149">
        <f t="shared" si="17"/>
        <v>-12664.669620885794</v>
      </c>
      <c r="EA82" s="149">
        <f t="shared" si="17"/>
        <v>-12664.669620885794</v>
      </c>
      <c r="EB82" s="149">
        <f t="shared" si="17"/>
        <v>-12664.669620885794</v>
      </c>
      <c r="EC82" s="149">
        <f t="shared" si="17"/>
        <v>-12664.669620885794</v>
      </c>
      <c r="ED82" s="149">
        <f t="shared" si="17"/>
        <v>-12664.669620885794</v>
      </c>
      <c r="EE82" s="149">
        <f t="shared" si="17"/>
        <v>-12664.669620885794</v>
      </c>
      <c r="EF82" s="149">
        <f t="shared" si="17"/>
        <v>-12664.669620885794</v>
      </c>
      <c r="EG82" s="149">
        <f t="shared" si="17"/>
        <v>-12664.669620885794</v>
      </c>
      <c r="EH82" s="149">
        <f t="shared" si="17"/>
        <v>-12664.669620885794</v>
      </c>
      <c r="EI82" s="149">
        <f t="shared" si="17"/>
        <v>-12664.669620885794</v>
      </c>
      <c r="EJ82" s="149">
        <f t="shared" si="17"/>
        <v>-12664.669620885794</v>
      </c>
      <c r="EK82" s="149">
        <f t="shared" si="17"/>
        <v>-12664.669620885794</v>
      </c>
      <c r="EL82" s="149">
        <f t="shared" si="17"/>
        <v>-12664.669620885794</v>
      </c>
      <c r="EM82" s="149">
        <f t="shared" si="17"/>
        <v>-12664.669620885794</v>
      </c>
      <c r="EN82" s="149">
        <f t="shared" si="17"/>
        <v>-12664.669620885794</v>
      </c>
      <c r="EO82" s="149">
        <f t="shared" si="17"/>
        <v>-12664.669620885794</v>
      </c>
      <c r="EP82" s="149">
        <f t="shared" si="17"/>
        <v>-12664.669620885794</v>
      </c>
      <c r="EQ82" s="109"/>
    </row>
    <row r="83" spans="1:147" ht="15.75" customHeight="1" x14ac:dyDescent="0.2">
      <c r="B83" s="7"/>
      <c r="Z83" s="3"/>
      <c r="EQ83" s="27"/>
    </row>
    <row r="84" spans="1:147" ht="15.75" customHeight="1" x14ac:dyDescent="0.2">
      <c r="A84" s="92" t="s">
        <v>180</v>
      </c>
      <c r="B84" s="92"/>
      <c r="C84" s="92"/>
      <c r="D84" s="92"/>
      <c r="E84" s="92"/>
      <c r="F84" s="92"/>
      <c r="G84" s="92"/>
      <c r="H84" s="92"/>
      <c r="I84" s="92"/>
      <c r="J84" s="92"/>
      <c r="K84" s="92"/>
      <c r="L84" s="92"/>
      <c r="M84" s="92"/>
      <c r="N84" s="92"/>
      <c r="O84" s="92"/>
      <c r="P84" s="92"/>
      <c r="Q84" s="92"/>
      <c r="R84" s="92"/>
      <c r="S84" s="92"/>
      <c r="T84" s="92"/>
      <c r="U84" s="92"/>
      <c r="V84" s="92"/>
      <c r="W84" s="92"/>
      <c r="X84" s="92"/>
      <c r="Y84" s="92"/>
      <c r="Z84" s="143"/>
      <c r="AA84" s="162">
        <f t="shared" ref="AA84:EP84" si="18">AA77+AA82</f>
        <v>-7222.9341856359279</v>
      </c>
      <c r="AB84" s="162">
        <f t="shared" si="18"/>
        <v>-7222.9341856359279</v>
      </c>
      <c r="AC84" s="162">
        <f t="shared" si="18"/>
        <v>-7222.9341856359279</v>
      </c>
      <c r="AD84" s="162">
        <f t="shared" si="18"/>
        <v>-7222.9341856359279</v>
      </c>
      <c r="AE84" s="162">
        <f t="shared" si="18"/>
        <v>-7222.9341856359279</v>
      </c>
      <c r="AF84" s="162">
        <f t="shared" si="18"/>
        <v>-7222.9341856359279</v>
      </c>
      <c r="AG84" s="162">
        <f t="shared" si="18"/>
        <v>-7222.9341856359279</v>
      </c>
      <c r="AH84" s="162">
        <f t="shared" si="18"/>
        <v>-7222.9341856359279</v>
      </c>
      <c r="AI84" s="162">
        <f t="shared" si="18"/>
        <v>-7222.9341856359279</v>
      </c>
      <c r="AJ84" s="162">
        <f t="shared" si="18"/>
        <v>-7222.9341856359279</v>
      </c>
      <c r="AK84" s="162">
        <f t="shared" si="18"/>
        <v>-7222.9341856359279</v>
      </c>
      <c r="AL84" s="162">
        <f t="shared" si="18"/>
        <v>-7222.9341856359279</v>
      </c>
      <c r="AM84" s="162">
        <f t="shared" si="18"/>
        <v>-7138.46100606043</v>
      </c>
      <c r="AN84" s="162">
        <f t="shared" si="18"/>
        <v>-7138.46100606043</v>
      </c>
      <c r="AO84" s="162">
        <f t="shared" si="18"/>
        <v>-7138.46100606043</v>
      </c>
      <c r="AP84" s="162">
        <f t="shared" si="18"/>
        <v>-7138.46100606043</v>
      </c>
      <c r="AQ84" s="162">
        <f t="shared" si="18"/>
        <v>-7138.46100606043</v>
      </c>
      <c r="AR84" s="162">
        <f t="shared" si="18"/>
        <v>-7138.46100606043</v>
      </c>
      <c r="AS84" s="162">
        <f t="shared" si="18"/>
        <v>-7138.46100606043</v>
      </c>
      <c r="AT84" s="162">
        <f t="shared" si="18"/>
        <v>-7138.46100606043</v>
      </c>
      <c r="AU84" s="162">
        <f t="shared" si="18"/>
        <v>-7138.46100606043</v>
      </c>
      <c r="AV84" s="162">
        <f t="shared" si="18"/>
        <v>-7138.46100606043</v>
      </c>
      <c r="AW84" s="162">
        <f t="shared" si="18"/>
        <v>-7138.46100606043</v>
      </c>
      <c r="AX84" s="162">
        <f t="shared" si="18"/>
        <v>-7138.46100606043</v>
      </c>
      <c r="AY84" s="162">
        <f t="shared" si="18"/>
        <v>-7052.8343165342794</v>
      </c>
      <c r="AZ84" s="162">
        <f t="shared" si="18"/>
        <v>-7052.8343165342794</v>
      </c>
      <c r="BA84" s="162">
        <f t="shared" si="18"/>
        <v>-7052.8343165342794</v>
      </c>
      <c r="BB84" s="162">
        <f t="shared" si="18"/>
        <v>-7052.8343165342794</v>
      </c>
      <c r="BC84" s="162">
        <f t="shared" si="18"/>
        <v>-7052.8343165342794</v>
      </c>
      <c r="BD84" s="162">
        <f t="shared" si="18"/>
        <v>-7052.8343165342794</v>
      </c>
      <c r="BE84" s="162">
        <f t="shared" si="18"/>
        <v>-7052.8343165342794</v>
      </c>
      <c r="BF84" s="162">
        <f t="shared" si="18"/>
        <v>-7052.8343165342794</v>
      </c>
      <c r="BG84" s="162">
        <f t="shared" si="18"/>
        <v>-7052.8343165342794</v>
      </c>
      <c r="BH84" s="162">
        <f t="shared" si="18"/>
        <v>-7052.8343165342794</v>
      </c>
      <c r="BI84" s="162">
        <f t="shared" si="18"/>
        <v>-7052.8343165342794</v>
      </c>
      <c r="BJ84" s="162">
        <f t="shared" si="18"/>
        <v>-7052.8343165342794</v>
      </c>
      <c r="BK84" s="162">
        <f t="shared" si="18"/>
        <v>-6966.0428378385404</v>
      </c>
      <c r="BL84" s="162">
        <f t="shared" si="18"/>
        <v>-6966.0428378385404</v>
      </c>
      <c r="BM84" s="162">
        <f t="shared" si="18"/>
        <v>-6966.0428378385404</v>
      </c>
      <c r="BN84" s="162">
        <f t="shared" si="18"/>
        <v>-6966.0428378385404</v>
      </c>
      <c r="BO84" s="162">
        <f t="shared" si="18"/>
        <v>-6966.0428378385404</v>
      </c>
      <c r="BP84" s="162">
        <f t="shared" si="18"/>
        <v>-6966.0428378385404</v>
      </c>
      <c r="BQ84" s="162">
        <f t="shared" si="18"/>
        <v>-6966.0428378385404</v>
      </c>
      <c r="BR84" s="162">
        <f t="shared" si="18"/>
        <v>-6966.0428378385404</v>
      </c>
      <c r="BS84" s="162">
        <f t="shared" si="18"/>
        <v>-6966.0428378385404</v>
      </c>
      <c r="BT84" s="162">
        <f t="shared" si="18"/>
        <v>-6966.0428378385404</v>
      </c>
      <c r="BU84" s="162">
        <f t="shared" si="18"/>
        <v>-6966.0428378385404</v>
      </c>
      <c r="BV84" s="162">
        <f t="shared" si="18"/>
        <v>-6966.0428378385404</v>
      </c>
      <c r="BW84" s="162">
        <f t="shared" si="18"/>
        <v>-6878.0753245715005</v>
      </c>
      <c r="BX84" s="162">
        <f t="shared" si="18"/>
        <v>-6878.0753245715005</v>
      </c>
      <c r="BY84" s="162">
        <f t="shared" si="18"/>
        <v>-6878.0753245715005</v>
      </c>
      <c r="BZ84" s="162">
        <f t="shared" si="18"/>
        <v>-6878.0753245715005</v>
      </c>
      <c r="CA84" s="162">
        <f t="shared" si="18"/>
        <v>-6878.0753245715005</v>
      </c>
      <c r="CB84" s="162">
        <f t="shared" si="18"/>
        <v>-6878.0753245715005</v>
      </c>
      <c r="CC84" s="162">
        <f t="shared" si="18"/>
        <v>-6878.0753245715005</v>
      </c>
      <c r="CD84" s="162">
        <f t="shared" si="18"/>
        <v>-6878.0753245715005</v>
      </c>
      <c r="CE84" s="162">
        <f t="shared" si="18"/>
        <v>-6878.0753245715005</v>
      </c>
      <c r="CF84" s="162">
        <f t="shared" si="18"/>
        <v>-6878.0753245715005</v>
      </c>
      <c r="CG84" s="162">
        <f t="shared" si="18"/>
        <v>-6878.0753245715005</v>
      </c>
      <c r="CH84" s="162">
        <f t="shared" si="18"/>
        <v>-6878.0753245715005</v>
      </c>
      <c r="CI84" s="162">
        <f t="shared" si="18"/>
        <v>-6788.9205715317858</v>
      </c>
      <c r="CJ84" s="162">
        <f t="shared" si="18"/>
        <v>-6788.9205715317858</v>
      </c>
      <c r="CK84" s="162">
        <f t="shared" si="18"/>
        <v>-6788.9205715317858</v>
      </c>
      <c r="CL84" s="162">
        <f t="shared" si="18"/>
        <v>-6788.9205715317858</v>
      </c>
      <c r="CM84" s="162">
        <f t="shared" si="18"/>
        <v>-6788.9205715317858</v>
      </c>
      <c r="CN84" s="162">
        <f t="shared" si="18"/>
        <v>-6788.9205715317858</v>
      </c>
      <c r="CO84" s="162">
        <f t="shared" si="18"/>
        <v>-6788.9205715317858</v>
      </c>
      <c r="CP84" s="162">
        <f t="shared" si="18"/>
        <v>-6788.9205715317858</v>
      </c>
      <c r="CQ84" s="162">
        <f t="shared" si="18"/>
        <v>-6788.9205715317858</v>
      </c>
      <c r="CR84" s="162">
        <f t="shared" si="18"/>
        <v>-6788.9205715317858</v>
      </c>
      <c r="CS84" s="162">
        <f t="shared" si="18"/>
        <v>-6788.9205715317858</v>
      </c>
      <c r="CT84" s="162">
        <f t="shared" si="18"/>
        <v>-6788.9205715317858</v>
      </c>
      <c r="CU84" s="162">
        <f t="shared" si="18"/>
        <v>-6698.5674203547733</v>
      </c>
      <c r="CV84" s="162">
        <f t="shared" si="18"/>
        <v>-6698.5674203547733</v>
      </c>
      <c r="CW84" s="162">
        <f t="shared" si="18"/>
        <v>-6698.5674203547733</v>
      </c>
      <c r="CX84" s="162">
        <f t="shared" si="18"/>
        <v>-6698.5674203547733</v>
      </c>
      <c r="CY84" s="162">
        <f t="shared" si="18"/>
        <v>-6698.5674203547733</v>
      </c>
      <c r="CZ84" s="162">
        <f t="shared" si="18"/>
        <v>-6698.5674203547733</v>
      </c>
      <c r="DA84" s="162">
        <f t="shared" si="18"/>
        <v>-6698.5674203547733</v>
      </c>
      <c r="DB84" s="162">
        <f t="shared" si="18"/>
        <v>-6698.5674203547733</v>
      </c>
      <c r="DC84" s="162">
        <f t="shared" si="18"/>
        <v>-6698.5674203547733</v>
      </c>
      <c r="DD84" s="162">
        <f t="shared" si="18"/>
        <v>-6698.5674203547733</v>
      </c>
      <c r="DE84" s="162">
        <f t="shared" si="18"/>
        <v>-6698.5674203547733</v>
      </c>
      <c r="DF84" s="162">
        <f t="shared" si="18"/>
        <v>-6698.5674203547733</v>
      </c>
      <c r="DG84" s="162">
        <f t="shared" si="18"/>
        <v>-6607.0047664100566</v>
      </c>
      <c r="DH84" s="162">
        <f t="shared" si="18"/>
        <v>-6607.0047664100566</v>
      </c>
      <c r="DI84" s="162">
        <f t="shared" si="18"/>
        <v>-6607.0047664100566</v>
      </c>
      <c r="DJ84" s="162">
        <f t="shared" si="18"/>
        <v>-6607.0047664100566</v>
      </c>
      <c r="DK84" s="162">
        <f t="shared" si="18"/>
        <v>-6607.0047664100566</v>
      </c>
      <c r="DL84" s="162">
        <f t="shared" si="18"/>
        <v>-6607.0047664100566</v>
      </c>
      <c r="DM84" s="162">
        <f t="shared" si="18"/>
        <v>-6607.0047664100566</v>
      </c>
      <c r="DN84" s="162">
        <f t="shared" si="18"/>
        <v>-6607.0047664100566</v>
      </c>
      <c r="DO84" s="162">
        <f t="shared" si="18"/>
        <v>-6607.0047664100566</v>
      </c>
      <c r="DP84" s="162">
        <f t="shared" si="18"/>
        <v>-6607.0047664100566</v>
      </c>
      <c r="DQ84" s="162">
        <f t="shared" si="18"/>
        <v>-6607.0047664100566</v>
      </c>
      <c r="DR84" s="162">
        <f t="shared" si="18"/>
        <v>-6607.0047664100566</v>
      </c>
      <c r="DS84" s="162">
        <f t="shared" si="18"/>
        <v>-6514.2215659678859</v>
      </c>
      <c r="DT84" s="162">
        <f t="shared" si="18"/>
        <v>-6514.2215659678859</v>
      </c>
      <c r="DU84" s="162">
        <f t="shared" si="18"/>
        <v>-6514.2215659678859</v>
      </c>
      <c r="DV84" s="162">
        <f t="shared" si="18"/>
        <v>-6514.2215659678859</v>
      </c>
      <c r="DW84" s="162">
        <f t="shared" si="18"/>
        <v>-6514.2215659678859</v>
      </c>
      <c r="DX84" s="162">
        <f t="shared" si="18"/>
        <v>-6514.2215659678859</v>
      </c>
      <c r="DY84" s="162">
        <f t="shared" si="18"/>
        <v>-6514.2215659678859</v>
      </c>
      <c r="DZ84" s="162">
        <f t="shared" si="18"/>
        <v>-6514.2215659678859</v>
      </c>
      <c r="EA84" s="162">
        <f t="shared" si="18"/>
        <v>-6514.2215659678859</v>
      </c>
      <c r="EB84" s="162">
        <f t="shared" si="18"/>
        <v>-6514.2215659678859</v>
      </c>
      <c r="EC84" s="162">
        <f t="shared" si="18"/>
        <v>-6514.2215659678859</v>
      </c>
      <c r="ED84" s="162">
        <f t="shared" si="18"/>
        <v>-6514.2215659678859</v>
      </c>
      <c r="EE84" s="162">
        <f t="shared" si="18"/>
        <v>-6420.2068436431182</v>
      </c>
      <c r="EF84" s="162">
        <f t="shared" si="18"/>
        <v>-6420.2068436431182</v>
      </c>
      <c r="EG84" s="162">
        <f t="shared" si="18"/>
        <v>-6420.2068436431182</v>
      </c>
      <c r="EH84" s="162">
        <f t="shared" si="18"/>
        <v>-6420.2068436431182</v>
      </c>
      <c r="EI84" s="162">
        <f t="shared" si="18"/>
        <v>-6420.2068436431182</v>
      </c>
      <c r="EJ84" s="162">
        <f t="shared" si="18"/>
        <v>-6420.2068436431182</v>
      </c>
      <c r="EK84" s="162">
        <f t="shared" si="18"/>
        <v>-6420.2068436431182</v>
      </c>
      <c r="EL84" s="162">
        <f t="shared" si="18"/>
        <v>-6420.2068436431182</v>
      </c>
      <c r="EM84" s="162">
        <f t="shared" si="18"/>
        <v>-6420.2068436431182</v>
      </c>
      <c r="EN84" s="162">
        <f t="shared" si="18"/>
        <v>-6420.2068436431182</v>
      </c>
      <c r="EO84" s="162">
        <f t="shared" si="18"/>
        <v>-6420.2068436431182</v>
      </c>
      <c r="EP84" s="162">
        <f t="shared" si="18"/>
        <v>-6420.2068436431182</v>
      </c>
      <c r="EQ84" s="109"/>
    </row>
    <row r="85" spans="1:147" ht="15.75" customHeight="1" x14ac:dyDescent="0.2">
      <c r="A85" s="92"/>
      <c r="B85" s="92"/>
      <c r="C85" s="147" t="s">
        <v>181</v>
      </c>
      <c r="D85" s="147"/>
      <c r="E85" s="147"/>
      <c r="F85" s="147"/>
      <c r="G85" s="147"/>
      <c r="H85" s="147"/>
      <c r="I85" s="147"/>
      <c r="J85" s="147"/>
      <c r="K85" s="147"/>
      <c r="L85" s="147"/>
      <c r="M85" s="147"/>
      <c r="N85" s="147"/>
      <c r="O85" s="147"/>
      <c r="P85" s="147"/>
      <c r="Q85" s="147"/>
      <c r="R85" s="147"/>
      <c r="S85" s="147"/>
      <c r="T85" s="147"/>
      <c r="U85" s="147"/>
      <c r="V85" s="147"/>
      <c r="W85" s="147"/>
      <c r="X85" s="147"/>
      <c r="Y85" s="147"/>
      <c r="Z85" s="148"/>
      <c r="AA85" s="149">
        <f t="shared" ref="AA85:EP85" si="19">SUM(AA84)</f>
        <v>-7222.9341856359279</v>
      </c>
      <c r="AB85" s="149">
        <f t="shared" si="19"/>
        <v>-7222.9341856359279</v>
      </c>
      <c r="AC85" s="149">
        <f t="shared" si="19"/>
        <v>-7222.9341856359279</v>
      </c>
      <c r="AD85" s="149">
        <f t="shared" si="19"/>
        <v>-7222.9341856359279</v>
      </c>
      <c r="AE85" s="149">
        <f t="shared" si="19"/>
        <v>-7222.9341856359279</v>
      </c>
      <c r="AF85" s="149">
        <f t="shared" si="19"/>
        <v>-7222.9341856359279</v>
      </c>
      <c r="AG85" s="149">
        <f t="shared" si="19"/>
        <v>-7222.9341856359279</v>
      </c>
      <c r="AH85" s="149">
        <f t="shared" si="19"/>
        <v>-7222.9341856359279</v>
      </c>
      <c r="AI85" s="149">
        <f t="shared" si="19"/>
        <v>-7222.9341856359279</v>
      </c>
      <c r="AJ85" s="149">
        <f t="shared" si="19"/>
        <v>-7222.9341856359279</v>
      </c>
      <c r="AK85" s="149">
        <f t="shared" si="19"/>
        <v>-7222.9341856359279</v>
      </c>
      <c r="AL85" s="149">
        <f t="shared" si="19"/>
        <v>-7222.9341856359279</v>
      </c>
      <c r="AM85" s="149">
        <f t="shared" si="19"/>
        <v>-7138.46100606043</v>
      </c>
      <c r="AN85" s="149">
        <f t="shared" si="19"/>
        <v>-7138.46100606043</v>
      </c>
      <c r="AO85" s="149">
        <f t="shared" si="19"/>
        <v>-7138.46100606043</v>
      </c>
      <c r="AP85" s="149">
        <f t="shared" si="19"/>
        <v>-7138.46100606043</v>
      </c>
      <c r="AQ85" s="149">
        <f t="shared" si="19"/>
        <v>-7138.46100606043</v>
      </c>
      <c r="AR85" s="149">
        <f t="shared" si="19"/>
        <v>-7138.46100606043</v>
      </c>
      <c r="AS85" s="149">
        <f t="shared" si="19"/>
        <v>-7138.46100606043</v>
      </c>
      <c r="AT85" s="149">
        <f t="shared" si="19"/>
        <v>-7138.46100606043</v>
      </c>
      <c r="AU85" s="149">
        <f t="shared" si="19"/>
        <v>-7138.46100606043</v>
      </c>
      <c r="AV85" s="149">
        <f t="shared" si="19"/>
        <v>-7138.46100606043</v>
      </c>
      <c r="AW85" s="149">
        <f t="shared" si="19"/>
        <v>-7138.46100606043</v>
      </c>
      <c r="AX85" s="149">
        <f t="shared" si="19"/>
        <v>-7138.46100606043</v>
      </c>
      <c r="AY85" s="149">
        <f t="shared" si="19"/>
        <v>-7052.8343165342794</v>
      </c>
      <c r="AZ85" s="149">
        <f t="shared" si="19"/>
        <v>-7052.8343165342794</v>
      </c>
      <c r="BA85" s="149">
        <f t="shared" si="19"/>
        <v>-7052.8343165342794</v>
      </c>
      <c r="BB85" s="149">
        <f t="shared" si="19"/>
        <v>-7052.8343165342794</v>
      </c>
      <c r="BC85" s="149">
        <f t="shared" si="19"/>
        <v>-7052.8343165342794</v>
      </c>
      <c r="BD85" s="149">
        <f t="shared" si="19"/>
        <v>-7052.8343165342794</v>
      </c>
      <c r="BE85" s="149">
        <f t="shared" si="19"/>
        <v>-7052.8343165342794</v>
      </c>
      <c r="BF85" s="149">
        <f t="shared" si="19"/>
        <v>-7052.8343165342794</v>
      </c>
      <c r="BG85" s="149">
        <f t="shared" si="19"/>
        <v>-7052.8343165342794</v>
      </c>
      <c r="BH85" s="149">
        <f t="shared" si="19"/>
        <v>-7052.8343165342794</v>
      </c>
      <c r="BI85" s="149">
        <f t="shared" si="19"/>
        <v>-7052.8343165342794</v>
      </c>
      <c r="BJ85" s="149">
        <f t="shared" si="19"/>
        <v>-7052.8343165342794</v>
      </c>
      <c r="BK85" s="149">
        <f t="shared" si="19"/>
        <v>-6966.0428378385404</v>
      </c>
      <c r="BL85" s="149">
        <f t="shared" si="19"/>
        <v>-6966.0428378385404</v>
      </c>
      <c r="BM85" s="149">
        <f t="shared" si="19"/>
        <v>-6966.0428378385404</v>
      </c>
      <c r="BN85" s="149">
        <f t="shared" si="19"/>
        <v>-6966.0428378385404</v>
      </c>
      <c r="BO85" s="149">
        <f t="shared" si="19"/>
        <v>-6966.0428378385404</v>
      </c>
      <c r="BP85" s="149">
        <f t="shared" si="19"/>
        <v>-6966.0428378385404</v>
      </c>
      <c r="BQ85" s="149">
        <f t="shared" si="19"/>
        <v>-6966.0428378385404</v>
      </c>
      <c r="BR85" s="149">
        <f t="shared" si="19"/>
        <v>-6966.0428378385404</v>
      </c>
      <c r="BS85" s="149">
        <f t="shared" si="19"/>
        <v>-6966.0428378385404</v>
      </c>
      <c r="BT85" s="149">
        <f t="shared" si="19"/>
        <v>-6966.0428378385404</v>
      </c>
      <c r="BU85" s="149">
        <f t="shared" si="19"/>
        <v>-6966.0428378385404</v>
      </c>
      <c r="BV85" s="149">
        <f t="shared" si="19"/>
        <v>-6966.0428378385404</v>
      </c>
      <c r="BW85" s="149">
        <f t="shared" si="19"/>
        <v>-6878.0753245715005</v>
      </c>
      <c r="BX85" s="149">
        <f t="shared" si="19"/>
        <v>-6878.0753245715005</v>
      </c>
      <c r="BY85" s="149">
        <f t="shared" si="19"/>
        <v>-6878.0753245715005</v>
      </c>
      <c r="BZ85" s="149">
        <f t="shared" si="19"/>
        <v>-6878.0753245715005</v>
      </c>
      <c r="CA85" s="149">
        <f t="shared" si="19"/>
        <v>-6878.0753245715005</v>
      </c>
      <c r="CB85" s="149">
        <f t="shared" si="19"/>
        <v>-6878.0753245715005</v>
      </c>
      <c r="CC85" s="149">
        <f t="shared" si="19"/>
        <v>-6878.0753245715005</v>
      </c>
      <c r="CD85" s="149">
        <f t="shared" si="19"/>
        <v>-6878.0753245715005</v>
      </c>
      <c r="CE85" s="149">
        <f t="shared" si="19"/>
        <v>-6878.0753245715005</v>
      </c>
      <c r="CF85" s="149">
        <f t="shared" si="19"/>
        <v>-6878.0753245715005</v>
      </c>
      <c r="CG85" s="149">
        <f t="shared" si="19"/>
        <v>-6878.0753245715005</v>
      </c>
      <c r="CH85" s="149">
        <f t="shared" si="19"/>
        <v>-6878.0753245715005</v>
      </c>
      <c r="CI85" s="149">
        <f t="shared" si="19"/>
        <v>-6788.9205715317858</v>
      </c>
      <c r="CJ85" s="149">
        <f t="shared" si="19"/>
        <v>-6788.9205715317858</v>
      </c>
      <c r="CK85" s="149">
        <f t="shared" si="19"/>
        <v>-6788.9205715317858</v>
      </c>
      <c r="CL85" s="149">
        <f t="shared" si="19"/>
        <v>-6788.9205715317858</v>
      </c>
      <c r="CM85" s="149">
        <f t="shared" si="19"/>
        <v>-6788.9205715317858</v>
      </c>
      <c r="CN85" s="149">
        <f t="shared" si="19"/>
        <v>-6788.9205715317858</v>
      </c>
      <c r="CO85" s="149">
        <f t="shared" si="19"/>
        <v>-6788.9205715317858</v>
      </c>
      <c r="CP85" s="149">
        <f t="shared" si="19"/>
        <v>-6788.9205715317858</v>
      </c>
      <c r="CQ85" s="149">
        <f t="shared" si="19"/>
        <v>-6788.9205715317858</v>
      </c>
      <c r="CR85" s="149">
        <f t="shared" si="19"/>
        <v>-6788.9205715317858</v>
      </c>
      <c r="CS85" s="149">
        <f t="shared" si="19"/>
        <v>-6788.9205715317858</v>
      </c>
      <c r="CT85" s="149">
        <f t="shared" si="19"/>
        <v>-6788.9205715317858</v>
      </c>
      <c r="CU85" s="149">
        <f t="shared" si="19"/>
        <v>-6698.5674203547733</v>
      </c>
      <c r="CV85" s="149">
        <f t="shared" si="19"/>
        <v>-6698.5674203547733</v>
      </c>
      <c r="CW85" s="149">
        <f t="shared" si="19"/>
        <v>-6698.5674203547733</v>
      </c>
      <c r="CX85" s="149">
        <f t="shared" si="19"/>
        <v>-6698.5674203547733</v>
      </c>
      <c r="CY85" s="149">
        <f t="shared" si="19"/>
        <v>-6698.5674203547733</v>
      </c>
      <c r="CZ85" s="149">
        <f t="shared" si="19"/>
        <v>-6698.5674203547733</v>
      </c>
      <c r="DA85" s="149">
        <f t="shared" si="19"/>
        <v>-6698.5674203547733</v>
      </c>
      <c r="DB85" s="149">
        <f t="shared" si="19"/>
        <v>-6698.5674203547733</v>
      </c>
      <c r="DC85" s="149">
        <f t="shared" si="19"/>
        <v>-6698.5674203547733</v>
      </c>
      <c r="DD85" s="149">
        <f t="shared" si="19"/>
        <v>-6698.5674203547733</v>
      </c>
      <c r="DE85" s="149">
        <f t="shared" si="19"/>
        <v>-6698.5674203547733</v>
      </c>
      <c r="DF85" s="149">
        <f t="shared" si="19"/>
        <v>-6698.5674203547733</v>
      </c>
      <c r="DG85" s="149">
        <f t="shared" si="19"/>
        <v>-6607.0047664100566</v>
      </c>
      <c r="DH85" s="149">
        <f t="shared" si="19"/>
        <v>-6607.0047664100566</v>
      </c>
      <c r="DI85" s="149">
        <f t="shared" si="19"/>
        <v>-6607.0047664100566</v>
      </c>
      <c r="DJ85" s="149">
        <f t="shared" si="19"/>
        <v>-6607.0047664100566</v>
      </c>
      <c r="DK85" s="149">
        <f t="shared" si="19"/>
        <v>-6607.0047664100566</v>
      </c>
      <c r="DL85" s="149">
        <f t="shared" si="19"/>
        <v>-6607.0047664100566</v>
      </c>
      <c r="DM85" s="149">
        <f t="shared" si="19"/>
        <v>-6607.0047664100566</v>
      </c>
      <c r="DN85" s="149">
        <f t="shared" si="19"/>
        <v>-6607.0047664100566</v>
      </c>
      <c r="DO85" s="149">
        <f t="shared" si="19"/>
        <v>-6607.0047664100566</v>
      </c>
      <c r="DP85" s="149">
        <f t="shared" si="19"/>
        <v>-6607.0047664100566</v>
      </c>
      <c r="DQ85" s="149">
        <f t="shared" si="19"/>
        <v>-6607.0047664100566</v>
      </c>
      <c r="DR85" s="149">
        <f t="shared" si="19"/>
        <v>-6607.0047664100566</v>
      </c>
      <c r="DS85" s="149">
        <f t="shared" si="19"/>
        <v>-6514.2215659678859</v>
      </c>
      <c r="DT85" s="149">
        <f t="shared" si="19"/>
        <v>-6514.2215659678859</v>
      </c>
      <c r="DU85" s="149">
        <f t="shared" si="19"/>
        <v>-6514.2215659678859</v>
      </c>
      <c r="DV85" s="149">
        <f t="shared" si="19"/>
        <v>-6514.2215659678859</v>
      </c>
      <c r="DW85" s="149">
        <f t="shared" si="19"/>
        <v>-6514.2215659678859</v>
      </c>
      <c r="DX85" s="149">
        <f t="shared" si="19"/>
        <v>-6514.2215659678859</v>
      </c>
      <c r="DY85" s="149">
        <f t="shared" si="19"/>
        <v>-6514.2215659678859</v>
      </c>
      <c r="DZ85" s="149">
        <f t="shared" si="19"/>
        <v>-6514.2215659678859</v>
      </c>
      <c r="EA85" s="149">
        <f t="shared" si="19"/>
        <v>-6514.2215659678859</v>
      </c>
      <c r="EB85" s="149">
        <f t="shared" si="19"/>
        <v>-6514.2215659678859</v>
      </c>
      <c r="EC85" s="149">
        <f t="shared" si="19"/>
        <v>-6514.2215659678859</v>
      </c>
      <c r="ED85" s="149">
        <f t="shared" si="19"/>
        <v>-6514.2215659678859</v>
      </c>
      <c r="EE85" s="149">
        <f t="shared" si="19"/>
        <v>-6420.2068436431182</v>
      </c>
      <c r="EF85" s="149">
        <f t="shared" si="19"/>
        <v>-6420.2068436431182</v>
      </c>
      <c r="EG85" s="149">
        <f t="shared" si="19"/>
        <v>-6420.2068436431182</v>
      </c>
      <c r="EH85" s="149">
        <f t="shared" si="19"/>
        <v>-6420.2068436431182</v>
      </c>
      <c r="EI85" s="149">
        <f t="shared" si="19"/>
        <v>-6420.2068436431182</v>
      </c>
      <c r="EJ85" s="149">
        <f t="shared" si="19"/>
        <v>-6420.2068436431182</v>
      </c>
      <c r="EK85" s="149">
        <f t="shared" si="19"/>
        <v>-6420.2068436431182</v>
      </c>
      <c r="EL85" s="149">
        <f t="shared" si="19"/>
        <v>-6420.2068436431182</v>
      </c>
      <c r="EM85" s="149">
        <f t="shared" si="19"/>
        <v>-6420.2068436431182</v>
      </c>
      <c r="EN85" s="149">
        <f t="shared" si="19"/>
        <v>-6420.2068436431182</v>
      </c>
      <c r="EO85" s="149">
        <f t="shared" si="19"/>
        <v>-6420.2068436431182</v>
      </c>
      <c r="EP85" s="149">
        <f t="shared" si="19"/>
        <v>-6420.2068436431182</v>
      </c>
      <c r="EQ85" s="109"/>
    </row>
    <row r="86" spans="1:147" ht="15.75" customHeight="1" x14ac:dyDescent="0.2">
      <c r="B86" s="7"/>
      <c r="Z86" s="3"/>
      <c r="EQ86" s="27"/>
    </row>
    <row r="87" spans="1:147" ht="15.75" customHeight="1" x14ac:dyDescent="0.2">
      <c r="A87" s="115" t="s">
        <v>81</v>
      </c>
      <c r="B87" s="6"/>
      <c r="C87" s="6"/>
      <c r="D87" s="6"/>
      <c r="E87" s="6"/>
      <c r="F87" s="6"/>
      <c r="G87" s="6"/>
      <c r="H87" s="6"/>
      <c r="I87" s="6"/>
      <c r="J87" s="6"/>
      <c r="K87" s="6"/>
      <c r="L87" s="6"/>
      <c r="M87" s="6"/>
      <c r="N87" s="6"/>
      <c r="O87" s="6"/>
      <c r="P87" s="6"/>
      <c r="Q87" s="6"/>
      <c r="R87" s="6"/>
      <c r="S87" s="6"/>
      <c r="T87" s="6"/>
      <c r="U87" s="6"/>
      <c r="V87" s="6"/>
      <c r="W87" s="6"/>
      <c r="X87" s="6"/>
      <c r="Y87" s="6"/>
      <c r="Z87" s="5"/>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131"/>
    </row>
    <row r="88" spans="1:147" ht="15.75" customHeight="1" x14ac:dyDescent="0.2">
      <c r="B88" s="7" t="s">
        <v>182</v>
      </c>
      <c r="Z88" s="3"/>
      <c r="AA88" s="124">
        <f>('Debt-Taxes'!$C11)</f>
        <v>10425.000000000002</v>
      </c>
      <c r="AB88" s="124">
        <f>('Debt-Taxes'!$C12)</f>
        <v>10412.02858011237</v>
      </c>
      <c r="AC88" s="124">
        <f>('Debt-Taxes'!$C13)</f>
        <v>10398.982034084558</v>
      </c>
      <c r="AD88" s="124">
        <f>('Debt-Taxes'!$C14)</f>
        <v>10385.859926811003</v>
      </c>
      <c r="AE88" s="124">
        <f>('Debt-Taxes'!$C15)</f>
        <v>10372.661820666153</v>
      </c>
      <c r="AF88" s="124">
        <f>('Debt-Taxes'!$C16)</f>
        <v>10359.38727548988</v>
      </c>
      <c r="AG88" s="124">
        <f>('Debt-Taxes'!$C17)</f>
        <v>10346.035848572796</v>
      </c>
      <c r="AH88" s="124">
        <f>('Debt-Taxes'!$C18)</f>
        <v>10332.607094641482</v>
      </c>
      <c r="AI88" s="124">
        <f>('Debt-Taxes'!$C19)</f>
        <v>10319.100565843652</v>
      </c>
      <c r="AJ88" s="124">
        <f>('Debt-Taxes'!$C20)</f>
        <v>10305.515811733199</v>
      </c>
      <c r="AK88" s="124">
        <f>('Debt-Taxes'!$C21)</f>
        <v>10291.852379255191</v>
      </c>
      <c r="AL88" s="124">
        <f>('Debt-Taxes'!$C22)</f>
        <v>10278.109812730747</v>
      </c>
      <c r="AM88" s="124">
        <f>('Debt-Taxes'!$C23)</f>
        <v>10264.28765384185</v>
      </c>
      <c r="AN88" s="124">
        <f>('Debt-Taxes'!$C24)</f>
        <v>10250.385441616052</v>
      </c>
      <c r="AO88" s="124">
        <f>('Debt-Taxes'!$C225)</f>
        <v>4957.3561072179964</v>
      </c>
      <c r="AP88" s="124">
        <f>('Debt-Taxes'!$C26)</f>
        <v>10222.338999899532</v>
      </c>
      <c r="AQ88" s="124">
        <f>('Debt-Taxes'!$C27)</f>
        <v>10208.193835052987</v>
      </c>
      <c r="AR88" s="124">
        <f>('Debt-Taxes'!$C28)</f>
        <v>10193.966746126705</v>
      </c>
      <c r="AS88" s="124">
        <f>('Debt-Taxes'!$C29)</f>
        <v>10179.657258643727</v>
      </c>
      <c r="AT88" s="124">
        <f>('Debt-Taxes'!$C30)</f>
        <v>10165.264895379076</v>
      </c>
      <c r="AU88" s="124">
        <f>('Debt-Taxes'!$C31)</f>
        <v>10150.789176343849</v>
      </c>
      <c r="AV88" s="124">
        <f>('Debt-Taxes'!$C32)</f>
        <v>10136.22961876921</v>
      </c>
      <c r="AW88" s="124">
        <f>('Debt-Taxes'!$C33)</f>
        <v>10121.585737090283</v>
      </c>
      <c r="AX88" s="124">
        <f>('Debt-Taxes'!$C34)</f>
        <v>10106.857042929969</v>
      </c>
      <c r="AY88" s="124">
        <f>('Debt-Taxes'!$C35)</f>
        <v>10092.043045082641</v>
      </c>
      <c r="AZ88" s="124">
        <f>('Debt-Taxes'!$C36)</f>
        <v>10077.143249497782</v>
      </c>
      <c r="BA88" s="124">
        <f>('Debt-Taxes'!$C37)</f>
        <v>10062.157159263492</v>
      </c>
      <c r="BB88" s="124">
        <f>('Debt-Taxes'!$C38)</f>
        <v>10047.08427458993</v>
      </c>
      <c r="BC88" s="124">
        <f>('Debt-Taxes'!$C39)</f>
        <v>10031.924092792633</v>
      </c>
      <c r="BD88" s="124">
        <f>('Debt-Taxes'!$C40)</f>
        <v>10016.67610827576</v>
      </c>
      <c r="BE88" s="124">
        <f>('Debt-Taxes'!$C41)</f>
        <v>10001.339812515229</v>
      </c>
      <c r="BF88" s="124">
        <f>('Debt-Taxes'!$C42)</f>
        <v>9985.9146940417468</v>
      </c>
      <c r="BG88" s="124">
        <f>('Debt-Taxes'!$C43)</f>
        <v>9970.4002384237756</v>
      </c>
      <c r="BH88" s="124">
        <f>('Debt-Taxes'!$C44)</f>
        <v>9954.7959282503507</v>
      </c>
      <c r="BI88" s="124">
        <f>('Debt-Taxes'!$C45)</f>
        <v>9939.101243113837</v>
      </c>
      <c r="BJ88" s="124">
        <f>('Debt-Taxes'!$C46)</f>
        <v>9923.3156595925739</v>
      </c>
      <c r="BK88" s="124">
        <f>('Debt-Taxes'!$C47)</f>
        <v>9907.4386512334186</v>
      </c>
      <c r="BL88" s="124">
        <f>('Debt-Taxes'!$C48)</f>
        <v>9891.4696885341818</v>
      </c>
      <c r="BM88" s="124">
        <f>('Debt-Taxes'!$C49)</f>
        <v>9875.4082389259802</v>
      </c>
      <c r="BN88" s="124">
        <f>('Debt-Taxes'!$C50)</f>
        <v>9859.2537667554625</v>
      </c>
      <c r="BO88" s="124">
        <f>('Debt-Taxes'!$C51)</f>
        <v>9843.0057332669567</v>
      </c>
      <c r="BP88" s="124">
        <f>('Debt-Taxes'!$C52)</f>
        <v>9826.663596584498</v>
      </c>
      <c r="BQ88" s="124">
        <f>('Debt-Taxes'!$C53)</f>
        <v>9810.2268116937539</v>
      </c>
      <c r="BR88" s="124">
        <f>('Debt-Taxes'!$C54)</f>
        <v>9793.6948304238485</v>
      </c>
      <c r="BS88" s="124">
        <f>('Debt-Taxes'!$C55)</f>
        <v>9777.0671014290892</v>
      </c>
      <c r="BT88" s="124">
        <f>('Debt-Taxes'!$C56)</f>
        <v>9760.3430701705693</v>
      </c>
      <c r="BU88" s="124">
        <f>('Debt-Taxes'!$C57)</f>
        <v>9743.5221788976778</v>
      </c>
      <c r="BV88" s="124">
        <f>('Debt-Taxes'!$C58)</f>
        <v>9726.6038666294971</v>
      </c>
      <c r="BW88" s="124">
        <f>('Debt-Taxes'!$C59)</f>
        <v>9709.5875691360961</v>
      </c>
      <c r="BX88" s="124">
        <f>('Debt-Taxes'!$C60)</f>
        <v>9692.472718919711</v>
      </c>
      <c r="BY88" s="124">
        <f>('Debt-Taxes'!$C61)</f>
        <v>9675.2587451958243</v>
      </c>
      <c r="BZ88" s="124">
        <f>('Debt-Taxes'!$C62)</f>
        <v>9657.9450738741198</v>
      </c>
      <c r="CA88" s="124">
        <f>('Debt-Taxes'!$C163)</f>
        <v>7276.9501071884724</v>
      </c>
      <c r="CB88" s="124">
        <f>('Debt-Taxes'!$C64)</f>
        <v>9623.0163254320451</v>
      </c>
      <c r="CC88" s="124">
        <f>('Debt-Taxes'!$C65)</f>
        <v>9605.4000834292092</v>
      </c>
      <c r="CD88" s="124">
        <f>('Debt-Taxes'!$C66)</f>
        <v>9587.6818140247724</v>
      </c>
      <c r="CE88" s="124">
        <f>('Debt-Taxes'!$C67)</f>
        <v>9569.860926310037</v>
      </c>
      <c r="CF88" s="124">
        <f>('Debt-Taxes'!$C68)</f>
        <v>9551.9368259539533</v>
      </c>
      <c r="CG88" s="124">
        <f>('Debt-Taxes'!$C69)</f>
        <v>9533.908915183305</v>
      </c>
      <c r="CH88" s="124">
        <f>('Debt-Taxes'!$C70)</f>
        <v>9515.7765927627788</v>
      </c>
      <c r="CI88" s="124">
        <f>('Debt-Taxes'!$C71)</f>
        <v>9497.5392539748991</v>
      </c>
      <c r="CJ88" s="124">
        <f>('Debt-Taxes'!$C72)</f>
        <v>9479.1962905998735</v>
      </c>
      <c r="CK88" s="124">
        <f>('Debt-Taxes'!$C73)</f>
        <v>9460.7470908953019</v>
      </c>
      <c r="CL88" s="124">
        <f>('Debt-Taxes'!$C74)</f>
        <v>9442.1910395757714</v>
      </c>
      <c r="CM88" s="124">
        <f>('Debt-Taxes'!$C75)</f>
        <v>9423.5275177923522</v>
      </c>
      <c r="CN88" s="124">
        <f>('Debt-Taxes'!$C76)</f>
        <v>9404.7559031119363</v>
      </c>
      <c r="CO88" s="124">
        <f>('Debt-Taxes'!$C77)</f>
        <v>9385.8755694964948</v>
      </c>
      <c r="CP88" s="124">
        <f>('Debt-Taxes'!$C78)</f>
        <v>9366.8858872822002</v>
      </c>
      <c r="CQ88" s="124">
        <f>('Debt-Taxes'!$C79)</f>
        <v>9347.7862231584131</v>
      </c>
      <c r="CR88" s="124">
        <f>('Debt-Taxes'!$C80)</f>
        <v>9328.5759401465748</v>
      </c>
      <c r="CS88" s="124">
        <f>('Debt-Taxes'!$C81)</f>
        <v>9309.2543975789613</v>
      </c>
      <c r="CT88" s="124">
        <f>('Debt-Taxes'!$C82)</f>
        <v>9289.8209510773104</v>
      </c>
      <c r="CU88" s="124">
        <f>('Debt-Taxes'!$C83)</f>
        <v>9270.2749525313357</v>
      </c>
      <c r="CV88" s="124">
        <f>('Debt-Taxes'!$C84)</f>
        <v>9250.6157500771169</v>
      </c>
      <c r="CW88" s="124">
        <f>('Debt-Taxes'!$C85)</f>
        <v>9230.8426880753486</v>
      </c>
      <c r="CX88" s="124">
        <f>('Debt-Taxes'!$C86)</f>
        <v>9210.9551070894886</v>
      </c>
      <c r="CY88" s="124">
        <f>('Debt-Taxes'!$C87)</f>
        <v>9190.9523438637516</v>
      </c>
      <c r="CZ88" s="124">
        <f>('Debt-Taxes'!$C88)</f>
        <v>9170.8337313009979</v>
      </c>
      <c r="DA88" s="124">
        <f>('Debt-Taxes'!$C89)</f>
        <v>9150.5985984404851</v>
      </c>
      <c r="DB88" s="124">
        <f>('Debt-Taxes'!$C90)</f>
        <v>9130.2462704354894</v>
      </c>
      <c r="DC88" s="124">
        <f>('Debt-Taxes'!$C91)</f>
        <v>9109.7760685307985</v>
      </c>
      <c r="DD88" s="124">
        <f>('Debt-Taxes'!$C92)</f>
        <v>9089.1873100400753</v>
      </c>
      <c r="DE88" s="124">
        <f>('Debt-Taxes'!$C93)</f>
        <v>9068.4793083230943</v>
      </c>
      <c r="DF88" s="124">
        <f>('Debt-Taxes'!$C94)</f>
        <v>9047.6513727628353</v>
      </c>
      <c r="DG88" s="124">
        <f>('Debt-Taxes'!$C95)</f>
        <v>9026.7028087424569</v>
      </c>
      <c r="DH88" s="124">
        <f>('Debt-Taxes'!$C96)</f>
        <v>9005.6329176221261</v>
      </c>
      <c r="DI88" s="124">
        <f>('Debt-Taxes'!$C97)</f>
        <v>8984.4409967157244</v>
      </c>
      <c r="DJ88" s="124">
        <f>('Debt-Taxes'!$C98)</f>
        <v>8963.1263392674064</v>
      </c>
      <c r="DK88" s="124">
        <f>('Debt-Taxes'!$C99)</f>
        <v>8941.688234428033</v>
      </c>
      <c r="DL88" s="124">
        <f>('Debt-Taxes'!$C100)</f>
        <v>8920.1259672314645</v>
      </c>
      <c r="DM88" s="124">
        <f>('Debt-Taxes'!$C101)</f>
        <v>8898.4388185707157</v>
      </c>
      <c r="DN88" s="124">
        <f>('Debt-Taxes'!$C102)</f>
        <v>8876.6260651739758</v>
      </c>
      <c r="DO88" s="124">
        <f>('Debt-Taxes'!$C103)</f>
        <v>8854.6869795804778</v>
      </c>
      <c r="DP88" s="124">
        <f>('Debt-Taxes'!$C104)</f>
        <v>8832.6208301162515</v>
      </c>
      <c r="DQ88" s="124">
        <f>('Debt-Taxes'!$C105)</f>
        <v>8810.4268808697107</v>
      </c>
      <c r="DR88" s="124">
        <f>('Debt-Taxes'!$C106)</f>
        <v>8788.1043916671169</v>
      </c>
      <c r="DS88" s="124">
        <f>('Debt-Taxes'!$C107)</f>
        <v>8765.6526180478922</v>
      </c>
      <c r="DT88" s="124">
        <f>('Debt-Taxes'!$C108)</f>
        <v>8743.0708112397879</v>
      </c>
      <c r="DU88" s="124">
        <f>('Debt-Taxes'!$C109)</f>
        <v>8720.3582181339207</v>
      </c>
      <c r="DV88" s="124">
        <f>('Debt-Taxes'!$C110)</f>
        <v>8697.514081259651</v>
      </c>
      <c r="DW88" s="124">
        <f>('Debt-Taxes'!$C111)</f>
        <v>8674.5376387593151</v>
      </c>
      <c r="DX88" s="124">
        <f>('Debt-Taxes'!$C112)</f>
        <v>8651.4281243628338</v>
      </c>
      <c r="DY88" s="124">
        <f>('Debt-Taxes'!$C113)</f>
        <v>8628.1847673621378</v>
      </c>
      <c r="DZ88" s="124">
        <f>('Debt-Taxes'!$C114)</f>
        <v>8604.8067925854793</v>
      </c>
      <c r="EA88" s="124">
        <f>('Debt-Taxes'!$C115)</f>
        <v>8581.293420371574</v>
      </c>
      <c r="EB88" s="124">
        <f>('Debt-Taxes'!$C116)</f>
        <v>8557.6438665435962</v>
      </c>
      <c r="EC88" s="124">
        <f>('Debt-Taxes'!$C117)</f>
        <v>8533.8573423830312</v>
      </c>
      <c r="ED88" s="124">
        <f>('Debt-Taxes'!$C118)</f>
        <v>8509.9330546033689</v>
      </c>
      <c r="EE88" s="124">
        <f>('Debt-Taxes'!$C119)</f>
        <v>8485.8702053236502</v>
      </c>
      <c r="EF88" s="124">
        <f>('Debt-Taxes'!$C120)</f>
        <v>8461.6679920418537</v>
      </c>
      <c r="EG88" s="124">
        <f>('Debt-Taxes'!$C121)</f>
        <v>8437.3256076081325</v>
      </c>
      <c r="EH88" s="124">
        <f>('Debt-Taxes'!$C122)</f>
        <v>8412.8422401979005</v>
      </c>
      <c r="EI88" s="124">
        <f>('Debt-Taxes'!$C123)</f>
        <v>8388.2170732847499</v>
      </c>
      <c r="EJ88" s="124">
        <f>('Debt-Taxes'!$C124)</f>
        <v>8363.4492856132274</v>
      </c>
      <c r="EK88" s="124">
        <f>('Debt-Taxes'!$C125)</f>
        <v>8338.5380511714393</v>
      </c>
      <c r="EL88" s="124">
        <f>('Debt-Taxes'!$C126)</f>
        <v>8313.4825391635113</v>
      </c>
      <c r="EM88" s="124">
        <f>('Debt-Taxes'!$C127)</f>
        <v>8288.2819139818694</v>
      </c>
      <c r="EN88" s="124">
        <f>('Debt-Taxes'!$C128)</f>
        <v>8262.9353351793834</v>
      </c>
      <c r="EO88" s="124">
        <f>('Debt-Taxes'!$C129)</f>
        <v>8237.441957441335</v>
      </c>
      <c r="EP88" s="124">
        <f>('Debt-Taxes'!$C130)</f>
        <v>8211.8009305572195</v>
      </c>
      <c r="EQ88" s="27"/>
    </row>
    <row r="89" spans="1:147" ht="15.75" customHeight="1" x14ac:dyDescent="0.2">
      <c r="B89" s="7" t="s">
        <v>183</v>
      </c>
      <c r="D89" s="123" t="s">
        <v>184</v>
      </c>
      <c r="Z89" s="3"/>
      <c r="AA89" s="124">
        <f>((Executive_Summary!$D$15*0.8)*0.0363636)/12</f>
        <v>5818.1760000000004</v>
      </c>
      <c r="AB89" s="124">
        <f>((Executive_Summary!$D$15*0.8)*0.0363636)/12</f>
        <v>5818.1760000000004</v>
      </c>
      <c r="AC89" s="124">
        <f>((Executive_Summary!$D$15*0.8)*0.0363636)/12</f>
        <v>5818.1760000000004</v>
      </c>
      <c r="AD89" s="124">
        <f>((Executive_Summary!$D$15*0.8)*0.0363636)/12</f>
        <v>5818.1760000000004</v>
      </c>
      <c r="AE89" s="124">
        <f>((Executive_Summary!$D$15*0.8)*0.0363636)/12</f>
        <v>5818.1760000000004</v>
      </c>
      <c r="AF89" s="124">
        <f>((Executive_Summary!$D$15*0.8)*0.0363636)/12</f>
        <v>5818.1760000000004</v>
      </c>
      <c r="AG89" s="124">
        <f>((Executive_Summary!$D$15*0.8)*0.0363636)/12</f>
        <v>5818.1760000000004</v>
      </c>
      <c r="AH89" s="124">
        <f>((Executive_Summary!$D$15*0.8)*0.0363636)/12</f>
        <v>5818.1760000000004</v>
      </c>
      <c r="AI89" s="124">
        <f>((Executive_Summary!$D$15*0.8)*0.0363636)/12</f>
        <v>5818.1760000000004</v>
      </c>
      <c r="AJ89" s="124">
        <f>((Executive_Summary!$D$15*0.8)*0.0363636)/12</f>
        <v>5818.1760000000004</v>
      </c>
      <c r="AK89" s="124">
        <f>((Executive_Summary!$D$15*0.8)*0.0363636)/12</f>
        <v>5818.1760000000004</v>
      </c>
      <c r="AL89" s="124">
        <f>((Executive_Summary!$D$15*0.8)*0.0363636)/12</f>
        <v>5818.1760000000004</v>
      </c>
      <c r="AM89" s="124">
        <f>((Executive_Summary!$D$15*0.8)*0.0363636)/12</f>
        <v>5818.1760000000004</v>
      </c>
      <c r="AN89" s="124">
        <f>((Executive_Summary!$D$15*0.8)*0.0363636)/12</f>
        <v>5818.1760000000004</v>
      </c>
      <c r="AO89" s="124">
        <f>((Executive_Summary!$D$15*0.8)*0.0363636)/12</f>
        <v>5818.1760000000004</v>
      </c>
      <c r="AP89" s="124">
        <f>((Executive_Summary!$D$15*0.8)*0.0363636)/12</f>
        <v>5818.1760000000004</v>
      </c>
      <c r="AQ89" s="124">
        <f>((Executive_Summary!$D$15*0.8)*0.0363636)/12</f>
        <v>5818.1760000000004</v>
      </c>
      <c r="AR89" s="124">
        <f>((Executive_Summary!$D$15*0.8)*0.0363636)/12</f>
        <v>5818.1760000000004</v>
      </c>
      <c r="AS89" s="124">
        <f>((Executive_Summary!$D$15*0.8)*0.0363636)/12</f>
        <v>5818.1760000000004</v>
      </c>
      <c r="AT89" s="124">
        <f>((Executive_Summary!$D$15*0.8)*0.0363636)/12</f>
        <v>5818.1760000000004</v>
      </c>
      <c r="AU89" s="124">
        <f>((Executive_Summary!$D$15*0.8)*0.0363636)/12</f>
        <v>5818.1760000000004</v>
      </c>
      <c r="AV89" s="124">
        <f>((Executive_Summary!$D$15*0.8)*0.0363636)/12</f>
        <v>5818.1760000000004</v>
      </c>
      <c r="AW89" s="124">
        <f>((Executive_Summary!$D$15*0.8)*0.0363636)/12</f>
        <v>5818.1760000000004</v>
      </c>
      <c r="AX89" s="124">
        <f>((Executive_Summary!$D$15*0.8)*0.0363636)/12</f>
        <v>5818.1760000000004</v>
      </c>
      <c r="AY89" s="124">
        <f>((Executive_Summary!$D$15*0.8)*0.0363636)/12</f>
        <v>5818.1760000000004</v>
      </c>
      <c r="AZ89" s="124">
        <f>((Executive_Summary!$D$15*0.8)*0.0363636)/12</f>
        <v>5818.1760000000004</v>
      </c>
      <c r="BA89" s="124">
        <f>((Executive_Summary!$D$15*0.8)*0.0363636)/12</f>
        <v>5818.1760000000004</v>
      </c>
      <c r="BB89" s="124">
        <f>((Executive_Summary!$D$15*0.8)*0.0363636)/12</f>
        <v>5818.1760000000004</v>
      </c>
      <c r="BC89" s="124">
        <f>((Executive_Summary!$D$15*0.8)*0.0363636)/12</f>
        <v>5818.1760000000004</v>
      </c>
      <c r="BD89" s="124">
        <f>((Executive_Summary!$D$15*0.8)*0.0363636)/12</f>
        <v>5818.1760000000004</v>
      </c>
      <c r="BE89" s="124">
        <f>((Executive_Summary!$D$15*0.8)*0.0363636)/12</f>
        <v>5818.1760000000004</v>
      </c>
      <c r="BF89" s="124">
        <f>((Executive_Summary!$D$15*0.8)*0.0363636)/12</f>
        <v>5818.1760000000004</v>
      </c>
      <c r="BG89" s="124">
        <f>((Executive_Summary!$D$15*0.8)*0.0363636)/12</f>
        <v>5818.1760000000004</v>
      </c>
      <c r="BH89" s="124">
        <f>((Executive_Summary!$D$15*0.8)*0.0363636)/12</f>
        <v>5818.1760000000004</v>
      </c>
      <c r="BI89" s="124">
        <f>((Executive_Summary!$D$15*0.8)*0.0363636)/12</f>
        <v>5818.1760000000004</v>
      </c>
      <c r="BJ89" s="124">
        <f>((Executive_Summary!$D$15*0.8)*0.0363636)/12</f>
        <v>5818.1760000000004</v>
      </c>
      <c r="BK89" s="124">
        <f>((Executive_Summary!$D$15*0.8)*0.0363636)/12</f>
        <v>5818.1760000000004</v>
      </c>
      <c r="BL89" s="124">
        <f>((Executive_Summary!$D$15*0.8)*0.0363636)/12</f>
        <v>5818.1760000000004</v>
      </c>
      <c r="BM89" s="124">
        <f>((Executive_Summary!$D$15*0.8)*0.0363636)/12</f>
        <v>5818.1760000000004</v>
      </c>
      <c r="BN89" s="124">
        <f>((Executive_Summary!$D$15*0.8)*0.0363636)/12</f>
        <v>5818.1760000000004</v>
      </c>
      <c r="BO89" s="124">
        <f>((Executive_Summary!$D$15*0.8)*0.0363636)/12</f>
        <v>5818.1760000000004</v>
      </c>
      <c r="BP89" s="124">
        <f>((Executive_Summary!$D$15*0.8)*0.0363636)/12</f>
        <v>5818.1760000000004</v>
      </c>
      <c r="BQ89" s="124">
        <f>((Executive_Summary!$D$15*0.8)*0.0363636)/12</f>
        <v>5818.1760000000004</v>
      </c>
      <c r="BR89" s="124">
        <f>((Executive_Summary!$D$15*0.8)*0.0363636)/12</f>
        <v>5818.1760000000004</v>
      </c>
      <c r="BS89" s="124">
        <f>((Executive_Summary!$D$15*0.8)*0.0363636)/12</f>
        <v>5818.1760000000004</v>
      </c>
      <c r="BT89" s="124">
        <f>((Executive_Summary!$D$15*0.8)*0.0363636)/12</f>
        <v>5818.1760000000004</v>
      </c>
      <c r="BU89" s="124">
        <f>((Executive_Summary!$D$15*0.8)*0.0363636)/12</f>
        <v>5818.1760000000004</v>
      </c>
      <c r="BV89" s="124">
        <f>((Executive_Summary!$D$15*0.8)*0.0363636)/12</f>
        <v>5818.1760000000004</v>
      </c>
      <c r="BW89" s="124">
        <f>((Executive_Summary!$D$15*0.8)*0.0363636)/12</f>
        <v>5818.1760000000004</v>
      </c>
      <c r="BX89" s="124">
        <f>((Executive_Summary!$D$15*0.8)*0.0363636)/12</f>
        <v>5818.1760000000004</v>
      </c>
      <c r="BY89" s="124">
        <f>((Executive_Summary!$D$15*0.8)*0.0363636)/12</f>
        <v>5818.1760000000004</v>
      </c>
      <c r="BZ89" s="124">
        <f>((Executive_Summary!$D$15*0.8)*0.0363636)/12</f>
        <v>5818.1760000000004</v>
      </c>
      <c r="CA89" s="124">
        <f>((Executive_Summary!$D$15*0.8)*0.0363636)/12</f>
        <v>5818.1760000000004</v>
      </c>
      <c r="CB89" s="124">
        <f>((Executive_Summary!$D$15*0.8)*0.0363636)/12</f>
        <v>5818.1760000000004</v>
      </c>
      <c r="CC89" s="124">
        <f>((Executive_Summary!$D$15*0.8)*0.0363636)/12</f>
        <v>5818.1760000000004</v>
      </c>
      <c r="CD89" s="124">
        <f>((Executive_Summary!$D$15*0.8)*0.0363636)/12</f>
        <v>5818.1760000000004</v>
      </c>
      <c r="CE89" s="124">
        <f>((Executive_Summary!$D$15*0.8)*0.0363636)/12</f>
        <v>5818.1760000000004</v>
      </c>
      <c r="CF89" s="124">
        <f>((Executive_Summary!$D$15*0.8)*0.0363636)/12</f>
        <v>5818.1760000000004</v>
      </c>
      <c r="CG89" s="124">
        <f>((Executive_Summary!$D$15*0.8)*0.0363636)/12</f>
        <v>5818.1760000000004</v>
      </c>
      <c r="CH89" s="124">
        <f>((Executive_Summary!$D$15*0.8)*0.0363636)/12</f>
        <v>5818.1760000000004</v>
      </c>
      <c r="CI89" s="124">
        <f>((Executive_Summary!$D$15*0.8)*0.0363636)/12</f>
        <v>5818.1760000000004</v>
      </c>
      <c r="CJ89" s="124">
        <f>((Executive_Summary!$D$15*0.8)*0.0363636)/12</f>
        <v>5818.1760000000004</v>
      </c>
      <c r="CK89" s="124">
        <f>((Executive_Summary!$D$15*0.8)*0.0363636)/12</f>
        <v>5818.1760000000004</v>
      </c>
      <c r="CL89" s="124">
        <f>((Executive_Summary!$D$15*0.8)*0.0363636)/12</f>
        <v>5818.1760000000004</v>
      </c>
      <c r="CM89" s="124">
        <f>((Executive_Summary!$D$15*0.8)*0.0363636)/12</f>
        <v>5818.1760000000004</v>
      </c>
      <c r="CN89" s="124">
        <f>((Executive_Summary!$D$15*0.8)*0.0363636)/12</f>
        <v>5818.1760000000004</v>
      </c>
      <c r="CO89" s="124">
        <f>((Executive_Summary!$D$15*0.8)*0.0363636)/12</f>
        <v>5818.1760000000004</v>
      </c>
      <c r="CP89" s="124">
        <f>((Executive_Summary!$D$15*0.8)*0.0363636)/12</f>
        <v>5818.1760000000004</v>
      </c>
      <c r="CQ89" s="124">
        <f>((Executive_Summary!$D$15*0.8)*0.0363636)/12</f>
        <v>5818.1760000000004</v>
      </c>
      <c r="CR89" s="124">
        <f>((Executive_Summary!$D$15*0.8)*0.0363636)/12</f>
        <v>5818.1760000000004</v>
      </c>
      <c r="CS89" s="124">
        <f>((Executive_Summary!$D$15*0.8)*0.0363636)/12</f>
        <v>5818.1760000000004</v>
      </c>
      <c r="CT89" s="124">
        <f>((Executive_Summary!$D$15*0.8)*0.0363636)/12</f>
        <v>5818.1760000000004</v>
      </c>
      <c r="CU89" s="124">
        <f>((Executive_Summary!$D$15*0.8)*0.0363636)/12</f>
        <v>5818.1760000000004</v>
      </c>
      <c r="CV89" s="124">
        <f>((Executive_Summary!$D$15*0.8)*0.0363636)/12</f>
        <v>5818.1760000000004</v>
      </c>
      <c r="CW89" s="124">
        <f>((Executive_Summary!$D$15*0.8)*0.0363636)/12</f>
        <v>5818.1760000000004</v>
      </c>
      <c r="CX89" s="124">
        <f>((Executive_Summary!$D$15*0.8)*0.0363636)/12</f>
        <v>5818.1760000000004</v>
      </c>
      <c r="CY89" s="124">
        <f>((Executive_Summary!$D$15*0.8)*0.0363636)/12</f>
        <v>5818.1760000000004</v>
      </c>
      <c r="CZ89" s="124">
        <f>((Executive_Summary!$D$15*0.8)*0.0363636)/12</f>
        <v>5818.1760000000004</v>
      </c>
      <c r="DA89" s="124">
        <f>((Executive_Summary!$D$15*0.8)*0.0363636)/12</f>
        <v>5818.1760000000004</v>
      </c>
      <c r="DB89" s="124">
        <f>((Executive_Summary!$D$15*0.8)*0.0363636)/12</f>
        <v>5818.1760000000004</v>
      </c>
      <c r="DC89" s="124">
        <f>((Executive_Summary!$D$15*0.8)*0.0363636)/12</f>
        <v>5818.1760000000004</v>
      </c>
      <c r="DD89" s="124">
        <f>((Executive_Summary!$D$15*0.8)*0.0363636)/12</f>
        <v>5818.1760000000004</v>
      </c>
      <c r="DE89" s="124">
        <f>((Executive_Summary!$D$15*0.8)*0.0363636)/12</f>
        <v>5818.1760000000004</v>
      </c>
      <c r="DF89" s="124">
        <f>((Executive_Summary!$D$15*0.8)*0.0363636)/12</f>
        <v>5818.1760000000004</v>
      </c>
      <c r="DG89" s="124">
        <f>((Executive_Summary!$D$15*0.8)*0.0363636)/12</f>
        <v>5818.1760000000004</v>
      </c>
      <c r="DH89" s="124">
        <f>((Executive_Summary!$D$15*0.8)*0.0363636)/12</f>
        <v>5818.1760000000004</v>
      </c>
      <c r="DI89" s="124">
        <f>((Executive_Summary!$D$15*0.8)*0.0363636)/12</f>
        <v>5818.1760000000004</v>
      </c>
      <c r="DJ89" s="124">
        <f>((Executive_Summary!$D$15*0.8)*0.0363636)/12</f>
        <v>5818.1760000000004</v>
      </c>
      <c r="DK89" s="124">
        <f>((Executive_Summary!$D$15*0.8)*0.0363636)/12</f>
        <v>5818.1760000000004</v>
      </c>
      <c r="DL89" s="124">
        <f>((Executive_Summary!$D$15*0.8)*0.0363636)/12</f>
        <v>5818.1760000000004</v>
      </c>
      <c r="DM89" s="124">
        <f>((Executive_Summary!$D$15*0.8)*0.0363636)/12</f>
        <v>5818.1760000000004</v>
      </c>
      <c r="DN89" s="124">
        <f>((Executive_Summary!$D$15*0.8)*0.0363636)/12</f>
        <v>5818.1760000000004</v>
      </c>
      <c r="DO89" s="124">
        <f>((Executive_Summary!$D$15*0.8)*0.0363636)/12</f>
        <v>5818.1760000000004</v>
      </c>
      <c r="DP89" s="124">
        <f>((Executive_Summary!$D$15*0.8)*0.0363636)/12</f>
        <v>5818.1760000000004</v>
      </c>
      <c r="DQ89" s="124">
        <f>((Executive_Summary!$D$15*0.8)*0.0363636)/12</f>
        <v>5818.1760000000004</v>
      </c>
      <c r="DR89" s="124">
        <f>((Executive_Summary!$D$15*0.8)*0.0363636)/12</f>
        <v>5818.1760000000004</v>
      </c>
      <c r="DS89" s="124">
        <f>((Executive_Summary!$D$15*0.8)*0.0363636)/12</f>
        <v>5818.1760000000004</v>
      </c>
      <c r="DT89" s="124">
        <f>((Executive_Summary!$D$15*0.8)*0.0363636)/12</f>
        <v>5818.1760000000004</v>
      </c>
      <c r="DU89" s="124">
        <f>((Executive_Summary!$D$15*0.8)*0.0363636)/12</f>
        <v>5818.1760000000004</v>
      </c>
      <c r="DV89" s="124">
        <f>((Executive_Summary!$D$15*0.8)*0.0363636)/12</f>
        <v>5818.1760000000004</v>
      </c>
      <c r="DW89" s="124">
        <f>((Executive_Summary!$D$15*0.8)*0.0363636)/12</f>
        <v>5818.1760000000004</v>
      </c>
      <c r="DX89" s="124">
        <f>((Executive_Summary!$D$15*0.8)*0.0363636)/12</f>
        <v>5818.1760000000004</v>
      </c>
      <c r="DY89" s="124">
        <f>((Executive_Summary!$D$15*0.8)*0.0363636)/12</f>
        <v>5818.1760000000004</v>
      </c>
      <c r="DZ89" s="124">
        <f>((Executive_Summary!$D$15*0.8)*0.0363636)/12</f>
        <v>5818.1760000000004</v>
      </c>
      <c r="EA89" s="124">
        <f>((Executive_Summary!$D$15*0.8)*0.0363636)/12</f>
        <v>5818.1760000000004</v>
      </c>
      <c r="EB89" s="124">
        <f>((Executive_Summary!$D$15*0.8)*0.0363636)/12</f>
        <v>5818.1760000000004</v>
      </c>
      <c r="EC89" s="124">
        <f>((Executive_Summary!$D$15*0.8)*0.0363636)/12</f>
        <v>5818.1760000000004</v>
      </c>
      <c r="ED89" s="124">
        <f>((Executive_Summary!$D$15*0.8)*0.0363636)/12</f>
        <v>5818.1760000000004</v>
      </c>
      <c r="EE89" s="124">
        <f>((Executive_Summary!$D$15*0.8)*0.0363636)/12</f>
        <v>5818.1760000000004</v>
      </c>
      <c r="EF89" s="124">
        <f>((Executive_Summary!$D$15*0.8)*0.0363636)/12</f>
        <v>5818.1760000000004</v>
      </c>
      <c r="EG89" s="124">
        <f>((Executive_Summary!$D$15*0.8)*0.0363636)/12</f>
        <v>5818.1760000000004</v>
      </c>
      <c r="EH89" s="124">
        <f>((Executive_Summary!$D$15*0.8)*0.0363636)/12</f>
        <v>5818.1760000000004</v>
      </c>
      <c r="EI89" s="124">
        <f>((Executive_Summary!$D$15*0.8)*0.0363636)/12</f>
        <v>5818.1760000000004</v>
      </c>
      <c r="EJ89" s="124">
        <f>((Executive_Summary!$D$15*0.8)*0.0363636)/12</f>
        <v>5818.1760000000004</v>
      </c>
      <c r="EK89" s="124">
        <f>((Executive_Summary!$D$15*0.8)*0.0363636)/12</f>
        <v>5818.1760000000004</v>
      </c>
      <c r="EL89" s="124">
        <f>((Executive_Summary!$D$15*0.8)*0.0363636)/12</f>
        <v>5818.1760000000004</v>
      </c>
      <c r="EM89" s="124">
        <f>((Executive_Summary!$D$15*0.8)*0.0363636)/12</f>
        <v>5818.1760000000004</v>
      </c>
      <c r="EN89" s="124">
        <f>((Executive_Summary!$D$15*0.8)*0.0363636)/12</f>
        <v>5818.1760000000004</v>
      </c>
      <c r="EO89" s="124">
        <f>((Executive_Summary!$D$15*0.8)*0.0363636)/12</f>
        <v>5818.1760000000004</v>
      </c>
      <c r="EP89" s="124">
        <f>((Executive_Summary!$D$15*0.8)*0.0363636)/12</f>
        <v>5818.1760000000004</v>
      </c>
      <c r="EQ89" s="27"/>
    </row>
    <row r="90" spans="1:147" ht="15.75" customHeight="1" x14ac:dyDescent="0.2">
      <c r="B90" s="7" t="s">
        <v>185</v>
      </c>
      <c r="Z90" s="3"/>
      <c r="AA90" s="124">
        <f>((Executive_Summary!$D$36/Executive_Summary!$D$33)/12)</f>
        <v>300</v>
      </c>
      <c r="AB90" s="124">
        <f>((Executive_Summary!$D$36/Executive_Summary!$D$33)/12)</f>
        <v>300</v>
      </c>
      <c r="AC90" s="124">
        <f>((Executive_Summary!$D$36/Executive_Summary!$D$33)/12)</f>
        <v>300</v>
      </c>
      <c r="AD90" s="124">
        <f>((Executive_Summary!$D$36/Executive_Summary!$D$33)/12)</f>
        <v>300</v>
      </c>
      <c r="AE90" s="124">
        <f>((Executive_Summary!$D$36/Executive_Summary!$D$33)/12)</f>
        <v>300</v>
      </c>
      <c r="AF90" s="124">
        <f>((Executive_Summary!$D$36/Executive_Summary!$D$33)/12)</f>
        <v>300</v>
      </c>
      <c r="AG90" s="124">
        <f>((Executive_Summary!$D$36/Executive_Summary!$D$33)/12)</f>
        <v>300</v>
      </c>
      <c r="AH90" s="124">
        <f>((Executive_Summary!$D$36/Executive_Summary!$D$33)/12)</f>
        <v>300</v>
      </c>
      <c r="AI90" s="124">
        <f>((Executive_Summary!$D$36/Executive_Summary!$D$33)/12)</f>
        <v>300</v>
      </c>
      <c r="AJ90" s="124">
        <f>((Executive_Summary!$D$36/Executive_Summary!$D$33)/12)</f>
        <v>300</v>
      </c>
      <c r="AK90" s="124">
        <f>((Executive_Summary!$D$36/Executive_Summary!$D$33)/12)</f>
        <v>300</v>
      </c>
      <c r="AL90" s="124">
        <f>((Executive_Summary!$D$36/Executive_Summary!$D$33)/12)</f>
        <v>300</v>
      </c>
      <c r="AM90" s="124">
        <f>((Executive_Summary!$D$36/Executive_Summary!$D$33)/12)</f>
        <v>300</v>
      </c>
      <c r="AN90" s="124">
        <f>((Executive_Summary!$D$36/Executive_Summary!$D$33)/12)</f>
        <v>300</v>
      </c>
      <c r="AO90" s="124">
        <f>((Executive_Summary!$D$36/Executive_Summary!$D$33)/12)</f>
        <v>300</v>
      </c>
      <c r="AP90" s="124">
        <f>((Executive_Summary!$D$36/Executive_Summary!$D$33)/12)</f>
        <v>300</v>
      </c>
      <c r="AQ90" s="124">
        <f>((Executive_Summary!$D$36/Executive_Summary!$D$33)/12)</f>
        <v>300</v>
      </c>
      <c r="AR90" s="124">
        <f>((Executive_Summary!$D$36/Executive_Summary!$D$33)/12)</f>
        <v>300</v>
      </c>
      <c r="AS90" s="124">
        <f>((Executive_Summary!$D$36/Executive_Summary!$D$33)/12)</f>
        <v>300</v>
      </c>
      <c r="AT90" s="124">
        <f>((Executive_Summary!$D$36/Executive_Summary!$D$33)/12)</f>
        <v>300</v>
      </c>
      <c r="AU90" s="124">
        <f>((Executive_Summary!$D$36/Executive_Summary!$D$33)/12)</f>
        <v>300</v>
      </c>
      <c r="AV90" s="124">
        <f>((Executive_Summary!$D$36/Executive_Summary!$D$33)/12)</f>
        <v>300</v>
      </c>
      <c r="AW90" s="124">
        <f>((Executive_Summary!$D$36/Executive_Summary!$D$33)/12)</f>
        <v>300</v>
      </c>
      <c r="AX90" s="124">
        <f>((Executive_Summary!$D$36/Executive_Summary!$D$33)/12)</f>
        <v>300</v>
      </c>
      <c r="AY90" s="124">
        <f>((Executive_Summary!$D$36/Executive_Summary!$D$33)/12)</f>
        <v>300</v>
      </c>
      <c r="AZ90" s="124">
        <f>((Executive_Summary!$D$36/Executive_Summary!$D$33)/12)</f>
        <v>300</v>
      </c>
      <c r="BA90" s="124">
        <f>((Executive_Summary!$D$36/Executive_Summary!$D$33)/12)</f>
        <v>300</v>
      </c>
      <c r="BB90" s="124">
        <f>((Executive_Summary!$D$36/Executive_Summary!$D$33)/12)</f>
        <v>300</v>
      </c>
      <c r="BC90" s="124">
        <f>((Executive_Summary!$D$36/Executive_Summary!$D$33)/12)</f>
        <v>300</v>
      </c>
      <c r="BD90" s="124">
        <f>((Executive_Summary!$D$36/Executive_Summary!$D$33)/12)</f>
        <v>300</v>
      </c>
      <c r="BE90" s="124">
        <f>((Executive_Summary!$D$36/Executive_Summary!$D$33)/12)</f>
        <v>300</v>
      </c>
      <c r="BF90" s="124">
        <f>((Executive_Summary!$D$36/Executive_Summary!$D$33)/12)</f>
        <v>300</v>
      </c>
      <c r="BG90" s="124">
        <f>((Executive_Summary!$D$36/Executive_Summary!$D$33)/12)</f>
        <v>300</v>
      </c>
      <c r="BH90" s="124">
        <f>((Executive_Summary!$D$36/Executive_Summary!$D$33)/12)</f>
        <v>300</v>
      </c>
      <c r="BI90" s="124">
        <f>((Executive_Summary!$D$36/Executive_Summary!$D$33)/12)</f>
        <v>300</v>
      </c>
      <c r="BJ90" s="124">
        <f>((Executive_Summary!$D$36/Executive_Summary!$D$33)/12)</f>
        <v>300</v>
      </c>
      <c r="BK90" s="124">
        <f>((Executive_Summary!$D$36/Executive_Summary!$D$33)/12)</f>
        <v>300</v>
      </c>
      <c r="BL90" s="124">
        <f>((Executive_Summary!$D$36/Executive_Summary!$D$33)/12)</f>
        <v>300</v>
      </c>
      <c r="BM90" s="124">
        <f>((Executive_Summary!$D$36/Executive_Summary!$D$33)/12)</f>
        <v>300</v>
      </c>
      <c r="BN90" s="124">
        <f>((Executive_Summary!$D$36/Executive_Summary!$D$33)/12)</f>
        <v>300</v>
      </c>
      <c r="BO90" s="124">
        <f>((Executive_Summary!$D$36/Executive_Summary!$D$33)/12)</f>
        <v>300</v>
      </c>
      <c r="BP90" s="124">
        <f>((Executive_Summary!$D$36/Executive_Summary!$D$33)/12)</f>
        <v>300</v>
      </c>
      <c r="BQ90" s="124">
        <f>((Executive_Summary!$D$36/Executive_Summary!$D$33)/12)</f>
        <v>300</v>
      </c>
      <c r="BR90" s="124">
        <f>((Executive_Summary!$D$36/Executive_Summary!$D$33)/12)</f>
        <v>300</v>
      </c>
      <c r="BS90" s="124">
        <f>((Executive_Summary!$D$36/Executive_Summary!$D$33)/12)</f>
        <v>300</v>
      </c>
      <c r="BT90" s="124">
        <f>((Executive_Summary!$D$36/Executive_Summary!$D$33)/12)</f>
        <v>300</v>
      </c>
      <c r="BU90" s="124">
        <f>((Executive_Summary!$D$36/Executive_Summary!$D$33)/12)</f>
        <v>300</v>
      </c>
      <c r="BV90" s="124">
        <f>((Executive_Summary!$D$36/Executive_Summary!$D$33)/12)</f>
        <v>300</v>
      </c>
      <c r="BW90" s="124">
        <f>((Executive_Summary!$D$36/Executive_Summary!$D$33)/12)</f>
        <v>300</v>
      </c>
      <c r="BX90" s="124">
        <f>((Executive_Summary!$D$36/Executive_Summary!$D$33)/12)</f>
        <v>300</v>
      </c>
      <c r="BY90" s="124">
        <f>((Executive_Summary!$D$36/Executive_Summary!$D$33)/12)</f>
        <v>300</v>
      </c>
      <c r="BZ90" s="124">
        <f>((Executive_Summary!$D$36/Executive_Summary!$D$33)/12)</f>
        <v>300</v>
      </c>
      <c r="CA90" s="124">
        <f>((Executive_Summary!$D$36/Executive_Summary!$D$33)/12)</f>
        <v>300</v>
      </c>
      <c r="CB90" s="124">
        <f>((Executive_Summary!$D$36/Executive_Summary!$D$33)/12)</f>
        <v>300</v>
      </c>
      <c r="CC90" s="124">
        <f>((Executive_Summary!$D$36/Executive_Summary!$D$33)/12)</f>
        <v>300</v>
      </c>
      <c r="CD90" s="124">
        <f>((Executive_Summary!$D$36/Executive_Summary!$D$33)/12)</f>
        <v>300</v>
      </c>
      <c r="CE90" s="124">
        <f>((Executive_Summary!$D$36/Executive_Summary!$D$33)/12)</f>
        <v>300</v>
      </c>
      <c r="CF90" s="124">
        <f>((Executive_Summary!$D$36/Executive_Summary!$D$33)/12)</f>
        <v>300</v>
      </c>
      <c r="CG90" s="124">
        <f>((Executive_Summary!$D$36/Executive_Summary!$D$33)/12)</f>
        <v>300</v>
      </c>
      <c r="CH90" s="124">
        <f>((Executive_Summary!$D$36/Executive_Summary!$D$33)/12)</f>
        <v>300</v>
      </c>
      <c r="CI90" s="124">
        <f>((Executive_Summary!$D$36/Executive_Summary!$D$33)/12)</f>
        <v>300</v>
      </c>
      <c r="CJ90" s="124">
        <f>((Executive_Summary!$D$36/Executive_Summary!$D$33)/12)</f>
        <v>300</v>
      </c>
      <c r="CK90" s="124">
        <f>((Executive_Summary!$D$36/Executive_Summary!$D$33)/12)</f>
        <v>300</v>
      </c>
      <c r="CL90" s="124">
        <f>((Executive_Summary!$D$36/Executive_Summary!$D$33)/12)</f>
        <v>300</v>
      </c>
      <c r="CM90" s="124">
        <f>((Executive_Summary!$D$36/Executive_Summary!$D$33)/12)</f>
        <v>300</v>
      </c>
      <c r="CN90" s="124">
        <f>((Executive_Summary!$D$36/Executive_Summary!$D$33)/12)</f>
        <v>300</v>
      </c>
      <c r="CO90" s="124">
        <f>((Executive_Summary!$D$36/Executive_Summary!$D$33)/12)</f>
        <v>300</v>
      </c>
      <c r="CP90" s="124">
        <f>((Executive_Summary!$D$36/Executive_Summary!$D$33)/12)</f>
        <v>300</v>
      </c>
      <c r="CQ90" s="124">
        <f>((Executive_Summary!$D$36/Executive_Summary!$D$33)/12)</f>
        <v>300</v>
      </c>
      <c r="CR90" s="124">
        <f>((Executive_Summary!$D$36/Executive_Summary!$D$33)/12)</f>
        <v>300</v>
      </c>
      <c r="CS90" s="124">
        <f>((Executive_Summary!$D$36/Executive_Summary!$D$33)/12)</f>
        <v>300</v>
      </c>
      <c r="CT90" s="124">
        <f>((Executive_Summary!$D$36/Executive_Summary!$D$33)/12)</f>
        <v>300</v>
      </c>
      <c r="CU90" s="124">
        <f>((Executive_Summary!$D$36/Executive_Summary!$D$33)/12)</f>
        <v>300</v>
      </c>
      <c r="CV90" s="124">
        <f>((Executive_Summary!$D$36/Executive_Summary!$D$33)/12)</f>
        <v>300</v>
      </c>
      <c r="CW90" s="124">
        <f>((Executive_Summary!$D$36/Executive_Summary!$D$33)/12)</f>
        <v>300</v>
      </c>
      <c r="CX90" s="124">
        <f>((Executive_Summary!$D$36/Executive_Summary!$D$33)/12)</f>
        <v>300</v>
      </c>
      <c r="CY90" s="124">
        <f>((Executive_Summary!$D$36/Executive_Summary!$D$33)/12)</f>
        <v>300</v>
      </c>
      <c r="CZ90" s="124">
        <f>((Executive_Summary!$D$36/Executive_Summary!$D$33)/12)</f>
        <v>300</v>
      </c>
      <c r="DA90" s="124">
        <f>((Executive_Summary!$D$36/Executive_Summary!$D$33)/12)</f>
        <v>300</v>
      </c>
      <c r="DB90" s="124">
        <f>((Executive_Summary!$D$36/Executive_Summary!$D$33)/12)</f>
        <v>300</v>
      </c>
      <c r="DC90" s="124">
        <f>((Executive_Summary!$D$36/Executive_Summary!$D$33)/12)</f>
        <v>300</v>
      </c>
      <c r="DD90" s="124">
        <f>((Executive_Summary!$D$36/Executive_Summary!$D$33)/12)</f>
        <v>300</v>
      </c>
      <c r="DE90" s="124">
        <f>((Executive_Summary!$D$36/Executive_Summary!$D$33)/12)</f>
        <v>300</v>
      </c>
      <c r="DF90" s="124">
        <f>((Executive_Summary!$D$36/Executive_Summary!$D$33)/12)</f>
        <v>300</v>
      </c>
      <c r="DG90" s="124">
        <f>((Executive_Summary!$D$36/Executive_Summary!$D$33)/12)</f>
        <v>300</v>
      </c>
      <c r="DH90" s="124">
        <f>((Executive_Summary!$D$36/Executive_Summary!$D$33)/12)</f>
        <v>300</v>
      </c>
      <c r="DI90" s="124">
        <f>((Executive_Summary!$D$36/Executive_Summary!$D$33)/12)</f>
        <v>300</v>
      </c>
      <c r="DJ90" s="124">
        <f>((Executive_Summary!$D$36/Executive_Summary!$D$33)/12)</f>
        <v>300</v>
      </c>
      <c r="DK90" s="124">
        <f>((Executive_Summary!$D$36/Executive_Summary!$D$33)/12)</f>
        <v>300</v>
      </c>
      <c r="DL90" s="124">
        <f>((Executive_Summary!$D$36/Executive_Summary!$D$33)/12)</f>
        <v>300</v>
      </c>
      <c r="DM90" s="124">
        <f>((Executive_Summary!$D$36/Executive_Summary!$D$33)/12)</f>
        <v>300</v>
      </c>
      <c r="DN90" s="124">
        <f>((Executive_Summary!$D$36/Executive_Summary!$D$33)/12)</f>
        <v>300</v>
      </c>
      <c r="DO90" s="124">
        <f>((Executive_Summary!$D$36/Executive_Summary!$D$33)/12)</f>
        <v>300</v>
      </c>
      <c r="DP90" s="124">
        <f>((Executive_Summary!$D$36/Executive_Summary!$D$33)/12)</f>
        <v>300</v>
      </c>
      <c r="DQ90" s="124">
        <f>((Executive_Summary!$D$36/Executive_Summary!$D$33)/12)</f>
        <v>300</v>
      </c>
      <c r="DR90" s="124">
        <f>((Executive_Summary!$D$36/Executive_Summary!$D$33)/12)</f>
        <v>300</v>
      </c>
      <c r="DS90" s="124">
        <f>((Executive_Summary!$D$36/Executive_Summary!$D$33)/12)</f>
        <v>300</v>
      </c>
      <c r="DT90" s="124">
        <f>((Executive_Summary!$D$36/Executive_Summary!$D$33)/12)</f>
        <v>300</v>
      </c>
      <c r="DU90" s="124">
        <f>((Executive_Summary!$D$36/Executive_Summary!$D$33)/12)</f>
        <v>300</v>
      </c>
      <c r="DV90" s="124">
        <f>((Executive_Summary!$D$36/Executive_Summary!$D$33)/12)</f>
        <v>300</v>
      </c>
      <c r="DW90" s="124">
        <f>((Executive_Summary!$D$36/Executive_Summary!$D$33)/12)</f>
        <v>300</v>
      </c>
      <c r="DX90" s="124">
        <f>((Executive_Summary!$D$36/Executive_Summary!$D$33)/12)</f>
        <v>300</v>
      </c>
      <c r="DY90" s="124">
        <f>((Executive_Summary!$D$36/Executive_Summary!$D$33)/12)</f>
        <v>300</v>
      </c>
      <c r="DZ90" s="124">
        <f>((Executive_Summary!$D$36/Executive_Summary!$D$33)/12)</f>
        <v>300</v>
      </c>
      <c r="EA90" s="124">
        <f>((Executive_Summary!$D$36/Executive_Summary!$D$33)/12)</f>
        <v>300</v>
      </c>
      <c r="EB90" s="124">
        <f>((Executive_Summary!$D$36/Executive_Summary!$D$33)/12)</f>
        <v>300</v>
      </c>
      <c r="EC90" s="124">
        <f>((Executive_Summary!$D$36/Executive_Summary!$D$33)/12)</f>
        <v>300</v>
      </c>
      <c r="ED90" s="124">
        <f>((Executive_Summary!$D$36/Executive_Summary!$D$33)/12)</f>
        <v>300</v>
      </c>
      <c r="EE90" s="124">
        <f>((Executive_Summary!$D$36/Executive_Summary!$D$33)/12)</f>
        <v>300</v>
      </c>
      <c r="EF90" s="124">
        <f>((Executive_Summary!$D$36/Executive_Summary!$D$33)/12)</f>
        <v>300</v>
      </c>
      <c r="EG90" s="124">
        <f>((Executive_Summary!$D$36/Executive_Summary!$D$33)/12)</f>
        <v>300</v>
      </c>
      <c r="EH90" s="124">
        <f>((Executive_Summary!$D$36/Executive_Summary!$D$33)/12)</f>
        <v>300</v>
      </c>
      <c r="EI90" s="124">
        <f>((Executive_Summary!$D$36/Executive_Summary!$D$33)/12)</f>
        <v>300</v>
      </c>
      <c r="EJ90" s="124">
        <f>((Executive_Summary!$D$36/Executive_Summary!$D$33)/12)</f>
        <v>300</v>
      </c>
      <c r="EK90" s="124">
        <f>((Executive_Summary!$D$36/Executive_Summary!$D$33)/12)</f>
        <v>300</v>
      </c>
      <c r="EL90" s="124">
        <f>((Executive_Summary!$D$36/Executive_Summary!$D$33)/12)</f>
        <v>300</v>
      </c>
      <c r="EM90" s="124">
        <f>((Executive_Summary!$D$36/Executive_Summary!$D$33)/12)</f>
        <v>300</v>
      </c>
      <c r="EN90" s="124">
        <f>((Executive_Summary!$D$36/Executive_Summary!$D$33)/12)</f>
        <v>300</v>
      </c>
      <c r="EO90" s="124">
        <f>((Executive_Summary!$D$36/Executive_Summary!$D$33)/12)</f>
        <v>300</v>
      </c>
      <c r="EP90" s="124">
        <f>((Executive_Summary!$D$36/Executive_Summary!$D$33)/12)</f>
        <v>300</v>
      </c>
      <c r="EQ90" s="27"/>
    </row>
    <row r="91" spans="1:147" ht="15.75" customHeight="1" x14ac:dyDescent="0.2">
      <c r="B91" s="7"/>
      <c r="C91" s="65" t="s">
        <v>186</v>
      </c>
      <c r="D91" s="66"/>
      <c r="E91" s="66"/>
      <c r="F91" s="66"/>
      <c r="G91" s="66"/>
      <c r="H91" s="66"/>
      <c r="I91" s="66"/>
      <c r="J91" s="66"/>
      <c r="K91" s="66"/>
      <c r="L91" s="66"/>
      <c r="M91" s="66"/>
      <c r="N91" s="66"/>
      <c r="O91" s="66"/>
      <c r="P91" s="66"/>
      <c r="Q91" s="66"/>
      <c r="R91" s="66"/>
      <c r="S91" s="66"/>
      <c r="T91" s="66"/>
      <c r="U91" s="66"/>
      <c r="V91" s="66"/>
      <c r="W91" s="66"/>
      <c r="X91" s="66"/>
      <c r="Y91" s="66"/>
      <c r="Z91" s="158"/>
      <c r="AA91" s="163">
        <f t="shared" ref="AA91:EP91" si="20">SUM(AA88:AA90)</f>
        <v>16543.176000000003</v>
      </c>
      <c r="AB91" s="163">
        <f t="shared" si="20"/>
        <v>16530.204580112371</v>
      </c>
      <c r="AC91" s="163">
        <f t="shared" si="20"/>
        <v>16517.158034084558</v>
      </c>
      <c r="AD91" s="163">
        <f t="shared" si="20"/>
        <v>16504.035926811004</v>
      </c>
      <c r="AE91" s="163">
        <f t="shared" si="20"/>
        <v>16490.837820666155</v>
      </c>
      <c r="AF91" s="163">
        <f t="shared" si="20"/>
        <v>16477.56327548988</v>
      </c>
      <c r="AG91" s="163">
        <f t="shared" si="20"/>
        <v>16464.211848572795</v>
      </c>
      <c r="AH91" s="163">
        <f t="shared" si="20"/>
        <v>16450.783094641483</v>
      </c>
      <c r="AI91" s="163">
        <f t="shared" si="20"/>
        <v>16437.276565843651</v>
      </c>
      <c r="AJ91" s="163">
        <f t="shared" si="20"/>
        <v>16423.691811733199</v>
      </c>
      <c r="AK91" s="163">
        <f t="shared" si="20"/>
        <v>16410.028379255193</v>
      </c>
      <c r="AL91" s="163">
        <f t="shared" si="20"/>
        <v>16396.285812730748</v>
      </c>
      <c r="AM91" s="163">
        <f t="shared" si="20"/>
        <v>16382.463653841849</v>
      </c>
      <c r="AN91" s="163">
        <f t="shared" si="20"/>
        <v>16368.561441616053</v>
      </c>
      <c r="AO91" s="163">
        <f t="shared" si="20"/>
        <v>11075.532107217998</v>
      </c>
      <c r="AP91" s="163">
        <f t="shared" si="20"/>
        <v>16340.514999899533</v>
      </c>
      <c r="AQ91" s="163">
        <f t="shared" si="20"/>
        <v>16326.369835052988</v>
      </c>
      <c r="AR91" s="163">
        <f t="shared" si="20"/>
        <v>16312.142746126705</v>
      </c>
      <c r="AS91" s="163">
        <f t="shared" si="20"/>
        <v>16297.833258643728</v>
      </c>
      <c r="AT91" s="163">
        <f t="shared" si="20"/>
        <v>16283.440895379077</v>
      </c>
      <c r="AU91" s="163">
        <f t="shared" si="20"/>
        <v>16268.965176343849</v>
      </c>
      <c r="AV91" s="163">
        <f t="shared" si="20"/>
        <v>16254.405618769211</v>
      </c>
      <c r="AW91" s="163">
        <f t="shared" si="20"/>
        <v>16239.761737090284</v>
      </c>
      <c r="AX91" s="163">
        <f t="shared" si="20"/>
        <v>16225.033042929968</v>
      </c>
      <c r="AY91" s="163">
        <f t="shared" si="20"/>
        <v>16210.219045082642</v>
      </c>
      <c r="AZ91" s="163">
        <f t="shared" si="20"/>
        <v>16195.319249497781</v>
      </c>
      <c r="BA91" s="163">
        <f t="shared" si="20"/>
        <v>16180.333159263493</v>
      </c>
      <c r="BB91" s="163">
        <f t="shared" si="20"/>
        <v>16165.260274589931</v>
      </c>
      <c r="BC91" s="163">
        <f t="shared" si="20"/>
        <v>16150.100092792632</v>
      </c>
      <c r="BD91" s="163">
        <f t="shared" si="20"/>
        <v>16134.852108275762</v>
      </c>
      <c r="BE91" s="163">
        <f t="shared" si="20"/>
        <v>16119.51581251523</v>
      </c>
      <c r="BF91" s="163">
        <f t="shared" si="20"/>
        <v>16104.090694041748</v>
      </c>
      <c r="BG91" s="163">
        <f t="shared" si="20"/>
        <v>16088.576238423775</v>
      </c>
      <c r="BH91" s="163">
        <f t="shared" si="20"/>
        <v>16072.97192825035</v>
      </c>
      <c r="BI91" s="163">
        <f t="shared" si="20"/>
        <v>16057.277243113836</v>
      </c>
      <c r="BJ91" s="163">
        <f t="shared" si="20"/>
        <v>16041.491659592575</v>
      </c>
      <c r="BK91" s="163">
        <f t="shared" si="20"/>
        <v>16025.61465123342</v>
      </c>
      <c r="BL91" s="163">
        <f t="shared" si="20"/>
        <v>16009.645688534183</v>
      </c>
      <c r="BM91" s="163">
        <f t="shared" si="20"/>
        <v>15993.584238925981</v>
      </c>
      <c r="BN91" s="163">
        <f t="shared" si="20"/>
        <v>15977.429766755464</v>
      </c>
      <c r="BO91" s="163">
        <f t="shared" si="20"/>
        <v>15961.181733266956</v>
      </c>
      <c r="BP91" s="163">
        <f t="shared" si="20"/>
        <v>15944.839596584497</v>
      </c>
      <c r="BQ91" s="163">
        <f t="shared" si="20"/>
        <v>15928.402811693755</v>
      </c>
      <c r="BR91" s="163">
        <f t="shared" si="20"/>
        <v>15911.87083042385</v>
      </c>
      <c r="BS91" s="163">
        <f t="shared" si="20"/>
        <v>15895.243101429089</v>
      </c>
      <c r="BT91" s="163">
        <f t="shared" si="20"/>
        <v>15878.519070170569</v>
      </c>
      <c r="BU91" s="163">
        <f t="shared" si="20"/>
        <v>15861.698178897677</v>
      </c>
      <c r="BV91" s="163">
        <f t="shared" si="20"/>
        <v>15844.779866629498</v>
      </c>
      <c r="BW91" s="163">
        <f t="shared" si="20"/>
        <v>15827.763569136096</v>
      </c>
      <c r="BX91" s="163">
        <f t="shared" si="20"/>
        <v>15810.648718919711</v>
      </c>
      <c r="BY91" s="163">
        <f t="shared" si="20"/>
        <v>15793.434745195824</v>
      </c>
      <c r="BZ91" s="163">
        <f t="shared" si="20"/>
        <v>15776.121073874121</v>
      </c>
      <c r="CA91" s="163">
        <f t="shared" si="20"/>
        <v>13395.126107188473</v>
      </c>
      <c r="CB91" s="163">
        <f t="shared" si="20"/>
        <v>15741.192325432046</v>
      </c>
      <c r="CC91" s="163">
        <f t="shared" si="20"/>
        <v>15723.576083429209</v>
      </c>
      <c r="CD91" s="163">
        <f t="shared" si="20"/>
        <v>15705.857814024774</v>
      </c>
      <c r="CE91" s="163">
        <f t="shared" si="20"/>
        <v>15688.036926310037</v>
      </c>
      <c r="CF91" s="163">
        <f t="shared" si="20"/>
        <v>15670.112825953955</v>
      </c>
      <c r="CG91" s="163">
        <f t="shared" si="20"/>
        <v>15652.084915183306</v>
      </c>
      <c r="CH91" s="163">
        <f t="shared" si="20"/>
        <v>15633.95259276278</v>
      </c>
      <c r="CI91" s="163">
        <f t="shared" si="20"/>
        <v>15615.7152539749</v>
      </c>
      <c r="CJ91" s="163">
        <f t="shared" si="20"/>
        <v>15597.372290599873</v>
      </c>
      <c r="CK91" s="163">
        <f t="shared" si="20"/>
        <v>15578.923090895303</v>
      </c>
      <c r="CL91" s="163">
        <f t="shared" si="20"/>
        <v>15560.367039575773</v>
      </c>
      <c r="CM91" s="163">
        <f t="shared" si="20"/>
        <v>15541.703517792354</v>
      </c>
      <c r="CN91" s="163">
        <f t="shared" si="20"/>
        <v>15522.931903111938</v>
      </c>
      <c r="CO91" s="163">
        <f t="shared" si="20"/>
        <v>15504.051569496496</v>
      </c>
      <c r="CP91" s="163">
        <f t="shared" si="20"/>
        <v>15485.061887282201</v>
      </c>
      <c r="CQ91" s="163">
        <f t="shared" si="20"/>
        <v>15465.962223158414</v>
      </c>
      <c r="CR91" s="163">
        <f t="shared" si="20"/>
        <v>15446.751940146576</v>
      </c>
      <c r="CS91" s="163">
        <f t="shared" si="20"/>
        <v>15427.430397578963</v>
      </c>
      <c r="CT91" s="163">
        <f t="shared" si="20"/>
        <v>15407.996951077312</v>
      </c>
      <c r="CU91" s="163">
        <f t="shared" si="20"/>
        <v>15388.450952531337</v>
      </c>
      <c r="CV91" s="163">
        <f t="shared" si="20"/>
        <v>15368.791750077118</v>
      </c>
      <c r="CW91" s="163">
        <f t="shared" si="20"/>
        <v>15349.01868807535</v>
      </c>
      <c r="CX91" s="163">
        <f t="shared" si="20"/>
        <v>15329.131107089488</v>
      </c>
      <c r="CY91" s="163">
        <f t="shared" si="20"/>
        <v>15309.128343863751</v>
      </c>
      <c r="CZ91" s="163">
        <f t="shared" si="20"/>
        <v>15289.009731300997</v>
      </c>
      <c r="DA91" s="163">
        <f t="shared" si="20"/>
        <v>15268.774598440486</v>
      </c>
      <c r="DB91" s="163">
        <f t="shared" si="20"/>
        <v>15248.422270435491</v>
      </c>
      <c r="DC91" s="163">
        <f t="shared" si="20"/>
        <v>15227.952068530798</v>
      </c>
      <c r="DD91" s="163">
        <f t="shared" si="20"/>
        <v>15207.363310040077</v>
      </c>
      <c r="DE91" s="163">
        <f t="shared" si="20"/>
        <v>15186.655308323094</v>
      </c>
      <c r="DF91" s="163">
        <f t="shared" si="20"/>
        <v>15165.827372762837</v>
      </c>
      <c r="DG91" s="163">
        <f t="shared" si="20"/>
        <v>15144.878808742458</v>
      </c>
      <c r="DH91" s="163">
        <f t="shared" si="20"/>
        <v>15123.808917622126</v>
      </c>
      <c r="DI91" s="163">
        <f t="shared" si="20"/>
        <v>15102.616996715726</v>
      </c>
      <c r="DJ91" s="163">
        <f t="shared" si="20"/>
        <v>15081.302339267408</v>
      </c>
      <c r="DK91" s="163">
        <f t="shared" si="20"/>
        <v>15059.864234428034</v>
      </c>
      <c r="DL91" s="163">
        <f t="shared" si="20"/>
        <v>15038.301967231466</v>
      </c>
      <c r="DM91" s="163">
        <f t="shared" si="20"/>
        <v>15016.614818570717</v>
      </c>
      <c r="DN91" s="163">
        <f t="shared" si="20"/>
        <v>14994.802065173975</v>
      </c>
      <c r="DO91" s="163">
        <f t="shared" si="20"/>
        <v>14972.862979580477</v>
      </c>
      <c r="DP91" s="163">
        <f t="shared" si="20"/>
        <v>14950.796830116251</v>
      </c>
      <c r="DQ91" s="163">
        <f t="shared" si="20"/>
        <v>14928.602880869712</v>
      </c>
      <c r="DR91" s="163">
        <f t="shared" si="20"/>
        <v>14906.280391667118</v>
      </c>
      <c r="DS91" s="163">
        <f t="shared" si="20"/>
        <v>14883.828618047894</v>
      </c>
      <c r="DT91" s="163">
        <f t="shared" si="20"/>
        <v>14861.246811239787</v>
      </c>
      <c r="DU91" s="163">
        <f t="shared" si="20"/>
        <v>14838.534218133922</v>
      </c>
      <c r="DV91" s="163">
        <f t="shared" si="20"/>
        <v>14815.69008125965</v>
      </c>
      <c r="DW91" s="163">
        <f t="shared" si="20"/>
        <v>14792.713638759316</v>
      </c>
      <c r="DX91" s="163">
        <f t="shared" si="20"/>
        <v>14769.604124362835</v>
      </c>
      <c r="DY91" s="163">
        <f t="shared" si="20"/>
        <v>14746.360767362137</v>
      </c>
      <c r="DZ91" s="163">
        <f t="shared" si="20"/>
        <v>14722.982792585481</v>
      </c>
      <c r="EA91" s="163">
        <f t="shared" si="20"/>
        <v>14699.469420371574</v>
      </c>
      <c r="EB91" s="163">
        <f t="shared" si="20"/>
        <v>14675.819866543596</v>
      </c>
      <c r="EC91" s="163">
        <f t="shared" si="20"/>
        <v>14652.033342383031</v>
      </c>
      <c r="ED91" s="163">
        <f t="shared" si="20"/>
        <v>14628.10905460337</v>
      </c>
      <c r="EE91" s="163">
        <f t="shared" si="20"/>
        <v>14604.046205323652</v>
      </c>
      <c r="EF91" s="163">
        <f t="shared" si="20"/>
        <v>14579.843992041853</v>
      </c>
      <c r="EG91" s="163">
        <f t="shared" si="20"/>
        <v>14555.501607608134</v>
      </c>
      <c r="EH91" s="163">
        <f t="shared" si="20"/>
        <v>14531.0182401979</v>
      </c>
      <c r="EI91" s="163">
        <f t="shared" si="20"/>
        <v>14506.393073284751</v>
      </c>
      <c r="EJ91" s="163">
        <f t="shared" si="20"/>
        <v>14481.625285613227</v>
      </c>
      <c r="EK91" s="163">
        <f t="shared" si="20"/>
        <v>14456.714051171439</v>
      </c>
      <c r="EL91" s="163">
        <f t="shared" si="20"/>
        <v>14431.658539163513</v>
      </c>
      <c r="EM91" s="163">
        <f t="shared" si="20"/>
        <v>14406.457913981871</v>
      </c>
      <c r="EN91" s="163">
        <f t="shared" si="20"/>
        <v>14381.111335179383</v>
      </c>
      <c r="EO91" s="163">
        <f t="shared" si="20"/>
        <v>14355.617957441336</v>
      </c>
      <c r="EP91" s="163">
        <f t="shared" si="20"/>
        <v>14329.976930557219</v>
      </c>
      <c r="EQ91" s="27"/>
    </row>
    <row r="92" spans="1:147" ht="15.75" customHeight="1" x14ac:dyDescent="0.2">
      <c r="B92" s="7" t="s">
        <v>187</v>
      </c>
      <c r="D92" s="164">
        <v>0.37</v>
      </c>
      <c r="Z92" s="3"/>
      <c r="AA92" s="124">
        <f t="shared" ref="AA92:EP92" si="21">(AA91*$D$92)</f>
        <v>6120.975120000001</v>
      </c>
      <c r="AB92" s="124">
        <f t="shared" si="21"/>
        <v>6116.1756946415771</v>
      </c>
      <c r="AC92" s="124">
        <f t="shared" si="21"/>
        <v>6111.3484726112865</v>
      </c>
      <c r="AD92" s="124">
        <f t="shared" si="21"/>
        <v>6106.4932929200713</v>
      </c>
      <c r="AE92" s="124">
        <f t="shared" si="21"/>
        <v>6101.6099936464771</v>
      </c>
      <c r="AF92" s="124">
        <f t="shared" si="21"/>
        <v>6096.6984119312556</v>
      </c>
      <c r="AG92" s="124">
        <f t="shared" si="21"/>
        <v>6091.7583839719346</v>
      </c>
      <c r="AH92" s="124">
        <f t="shared" si="21"/>
        <v>6086.7897450173487</v>
      </c>
      <c r="AI92" s="124">
        <f t="shared" si="21"/>
        <v>6081.7923293621507</v>
      </c>
      <c r="AJ92" s="124">
        <f t="shared" si="21"/>
        <v>6076.7659703412837</v>
      </c>
      <c r="AK92" s="124">
        <f t="shared" si="21"/>
        <v>6071.7105003244214</v>
      </c>
      <c r="AL92" s="124">
        <f t="shared" si="21"/>
        <v>6066.6257507103765</v>
      </c>
      <c r="AM92" s="124">
        <f t="shared" si="21"/>
        <v>6061.5115519214842</v>
      </c>
      <c r="AN92" s="124">
        <f t="shared" si="21"/>
        <v>6056.3677333979394</v>
      </c>
      <c r="AO92" s="124">
        <f t="shared" si="21"/>
        <v>4097.9468796706587</v>
      </c>
      <c r="AP92" s="124">
        <f t="shared" si="21"/>
        <v>6045.9905499628276</v>
      </c>
      <c r="AQ92" s="124">
        <f t="shared" si="21"/>
        <v>6040.7568389696053</v>
      </c>
      <c r="AR92" s="124">
        <f t="shared" si="21"/>
        <v>6035.4928160668806</v>
      </c>
      <c r="AS92" s="124">
        <f t="shared" si="21"/>
        <v>6030.198305698179</v>
      </c>
      <c r="AT92" s="124">
        <f t="shared" si="21"/>
        <v>6024.8731312902582</v>
      </c>
      <c r="AU92" s="124">
        <f t="shared" si="21"/>
        <v>6019.517115247224</v>
      </c>
      <c r="AV92" s="124">
        <f t="shared" si="21"/>
        <v>6014.1300789446077</v>
      </c>
      <c r="AW92" s="124">
        <f t="shared" si="21"/>
        <v>6008.7118427234054</v>
      </c>
      <c r="AX92" s="124">
        <f t="shared" si="21"/>
        <v>6003.2622258840884</v>
      </c>
      <c r="AY92" s="124">
        <f t="shared" si="21"/>
        <v>5997.7810466805777</v>
      </c>
      <c r="AZ92" s="124">
        <f t="shared" si="21"/>
        <v>5992.268122314179</v>
      </c>
      <c r="BA92" s="124">
        <f t="shared" si="21"/>
        <v>5986.7232689274924</v>
      </c>
      <c r="BB92" s="124">
        <f t="shared" si="21"/>
        <v>5981.1463015982745</v>
      </c>
      <c r="BC92" s="124">
        <f t="shared" si="21"/>
        <v>5975.5370343332743</v>
      </c>
      <c r="BD92" s="124">
        <f t="shared" si="21"/>
        <v>5969.8952800620318</v>
      </c>
      <c r="BE92" s="124">
        <f t="shared" si="21"/>
        <v>5964.2208506306351</v>
      </c>
      <c r="BF92" s="124">
        <f t="shared" si="21"/>
        <v>5958.5135567954467</v>
      </c>
      <c r="BG92" s="124">
        <f t="shared" si="21"/>
        <v>5952.7732082167968</v>
      </c>
      <c r="BH92" s="124">
        <f t="shared" si="21"/>
        <v>5946.9996134526291</v>
      </c>
      <c r="BI92" s="124">
        <f t="shared" si="21"/>
        <v>5941.1925799521196</v>
      </c>
      <c r="BJ92" s="124">
        <f t="shared" si="21"/>
        <v>5935.3519140492526</v>
      </c>
      <c r="BK92" s="124">
        <f t="shared" si="21"/>
        <v>5929.4774209563657</v>
      </c>
      <c r="BL92" s="124">
        <f t="shared" si="21"/>
        <v>5923.5689047576479</v>
      </c>
      <c r="BM92" s="124">
        <f t="shared" si="21"/>
        <v>5917.6261684026131</v>
      </c>
      <c r="BN92" s="124">
        <f t="shared" si="21"/>
        <v>5911.6490136995217</v>
      </c>
      <c r="BO92" s="124">
        <f t="shared" si="21"/>
        <v>5905.6372413087738</v>
      </c>
      <c r="BP92" s="124">
        <f t="shared" si="21"/>
        <v>5899.5906507362643</v>
      </c>
      <c r="BQ92" s="124">
        <f t="shared" si="21"/>
        <v>5893.5090403266895</v>
      </c>
      <c r="BR92" s="124">
        <f t="shared" si="21"/>
        <v>5887.3922072568248</v>
      </c>
      <c r="BS92" s="124">
        <f t="shared" si="21"/>
        <v>5881.239947528763</v>
      </c>
      <c r="BT92" s="124">
        <f t="shared" si="21"/>
        <v>5875.0520559631104</v>
      </c>
      <c r="BU92" s="124">
        <f t="shared" si="21"/>
        <v>5868.8283261921406</v>
      </c>
      <c r="BV92" s="124">
        <f t="shared" si="21"/>
        <v>5862.5685506529144</v>
      </c>
      <c r="BW92" s="124">
        <f t="shared" si="21"/>
        <v>5856.2725205803554</v>
      </c>
      <c r="BX92" s="124">
        <f t="shared" si="21"/>
        <v>5849.9400260002931</v>
      </c>
      <c r="BY92" s="124">
        <f t="shared" si="21"/>
        <v>5843.5708557224543</v>
      </c>
      <c r="BZ92" s="124">
        <f t="shared" si="21"/>
        <v>5837.1647973334248</v>
      </c>
      <c r="CA92" s="124">
        <f t="shared" si="21"/>
        <v>4956.1966596597349</v>
      </c>
      <c r="CB92" s="124">
        <f t="shared" si="21"/>
        <v>5824.241160409857</v>
      </c>
      <c r="CC92" s="124">
        <f t="shared" si="21"/>
        <v>5817.7231508688074</v>
      </c>
      <c r="CD92" s="124">
        <f t="shared" si="21"/>
        <v>5811.1673911891658</v>
      </c>
      <c r="CE92" s="124">
        <f t="shared" si="21"/>
        <v>5804.5736627347133</v>
      </c>
      <c r="CF92" s="124">
        <f t="shared" si="21"/>
        <v>5797.9417456029632</v>
      </c>
      <c r="CG92" s="124">
        <f t="shared" si="21"/>
        <v>5791.2714186178237</v>
      </c>
      <c r="CH92" s="124">
        <f t="shared" si="21"/>
        <v>5784.5624593222283</v>
      </c>
      <c r="CI92" s="124">
        <f t="shared" si="21"/>
        <v>5777.8146439707134</v>
      </c>
      <c r="CJ92" s="124">
        <f t="shared" si="21"/>
        <v>5771.0277475219527</v>
      </c>
      <c r="CK92" s="124">
        <f t="shared" si="21"/>
        <v>5764.2015436312622</v>
      </c>
      <c r="CL92" s="124">
        <f t="shared" si="21"/>
        <v>5757.3358046430358</v>
      </c>
      <c r="CM92" s="124">
        <f t="shared" si="21"/>
        <v>5750.4303015831711</v>
      </c>
      <c r="CN92" s="124">
        <f t="shared" si="21"/>
        <v>5743.4848041514169</v>
      </c>
      <c r="CO92" s="124">
        <f t="shared" si="21"/>
        <v>5736.4990807137037</v>
      </c>
      <c r="CP92" s="124">
        <f t="shared" si="21"/>
        <v>5729.4728982944143</v>
      </c>
      <c r="CQ92" s="124">
        <f t="shared" si="21"/>
        <v>5722.4060225686135</v>
      </c>
      <c r="CR92" s="124">
        <f t="shared" si="21"/>
        <v>5715.2982178542334</v>
      </c>
      <c r="CS92" s="124">
        <f t="shared" si="21"/>
        <v>5708.1492471042156</v>
      </c>
      <c r="CT92" s="124">
        <f t="shared" si="21"/>
        <v>5700.9588718986051</v>
      </c>
      <c r="CU92" s="124">
        <f t="shared" si="21"/>
        <v>5693.7268524365945</v>
      </c>
      <c r="CV92" s="124">
        <f t="shared" si="21"/>
        <v>5686.4529475285335</v>
      </c>
      <c r="CW92" s="124">
        <f t="shared" si="21"/>
        <v>5679.1369145878798</v>
      </c>
      <c r="CX92" s="124">
        <f t="shared" si="21"/>
        <v>5671.7785096231109</v>
      </c>
      <c r="CY92" s="124">
        <f t="shared" si="21"/>
        <v>5664.377487229588</v>
      </c>
      <c r="CZ92" s="124">
        <f t="shared" si="21"/>
        <v>5656.9336005813693</v>
      </c>
      <c r="DA92" s="124">
        <f t="shared" si="21"/>
        <v>5649.4466014229802</v>
      </c>
      <c r="DB92" s="124">
        <f t="shared" si="21"/>
        <v>5641.9162400611312</v>
      </c>
      <c r="DC92" s="124">
        <f t="shared" si="21"/>
        <v>5634.3422653563948</v>
      </c>
      <c r="DD92" s="124">
        <f t="shared" si="21"/>
        <v>5626.7244247148283</v>
      </c>
      <c r="DE92" s="124">
        <f t="shared" si="21"/>
        <v>5619.062464079545</v>
      </c>
      <c r="DF92" s="124">
        <f t="shared" si="21"/>
        <v>5611.3561279222495</v>
      </c>
      <c r="DG92" s="124">
        <f t="shared" si="21"/>
        <v>5603.6051592347094</v>
      </c>
      <c r="DH92" s="124">
        <f t="shared" si="21"/>
        <v>5595.809299520186</v>
      </c>
      <c r="DI92" s="124">
        <f t="shared" si="21"/>
        <v>5587.9682887848185</v>
      </c>
      <c r="DJ92" s="124">
        <f t="shared" si="21"/>
        <v>5580.0818655289404</v>
      </c>
      <c r="DK92" s="124">
        <f t="shared" si="21"/>
        <v>5572.1497667383728</v>
      </c>
      <c r="DL92" s="124">
        <f t="shared" si="21"/>
        <v>5564.1717278756423</v>
      </c>
      <c r="DM92" s="124">
        <f t="shared" si="21"/>
        <v>5556.1474828711653</v>
      </c>
      <c r="DN92" s="124">
        <f t="shared" si="21"/>
        <v>5548.0767641143711</v>
      </c>
      <c r="DO92" s="124">
        <f t="shared" si="21"/>
        <v>5539.9593024447768</v>
      </c>
      <c r="DP92" s="124">
        <f t="shared" si="21"/>
        <v>5531.7948271430132</v>
      </c>
      <c r="DQ92" s="124">
        <f t="shared" si="21"/>
        <v>5523.5830659217936</v>
      </c>
      <c r="DR92" s="124">
        <f t="shared" si="21"/>
        <v>5515.3237449168337</v>
      </c>
      <c r="DS92" s="124">
        <f t="shared" si="21"/>
        <v>5507.0165886777204</v>
      </c>
      <c r="DT92" s="124">
        <f t="shared" si="21"/>
        <v>5498.6613201587215</v>
      </c>
      <c r="DU92" s="124">
        <f t="shared" si="21"/>
        <v>5490.2576607095507</v>
      </c>
      <c r="DV92" s="124">
        <f t="shared" si="21"/>
        <v>5481.8053300660704</v>
      </c>
      <c r="DW92" s="124">
        <f t="shared" si="21"/>
        <v>5473.304046340947</v>
      </c>
      <c r="DX92" s="124">
        <f t="shared" si="21"/>
        <v>5464.7535260142486</v>
      </c>
      <c r="DY92" s="124">
        <f t="shared" si="21"/>
        <v>5456.1534839239903</v>
      </c>
      <c r="DZ92" s="124">
        <f t="shared" si="21"/>
        <v>5447.5036332566278</v>
      </c>
      <c r="EA92" s="124">
        <f t="shared" si="21"/>
        <v>5438.8036855374821</v>
      </c>
      <c r="EB92" s="124">
        <f t="shared" si="21"/>
        <v>5430.0533506211304</v>
      </c>
      <c r="EC92" s="124">
        <f t="shared" si="21"/>
        <v>5421.2523366817213</v>
      </c>
      <c r="ED92" s="124">
        <f t="shared" si="21"/>
        <v>5412.4003502032465</v>
      </c>
      <c r="EE92" s="124">
        <f t="shared" si="21"/>
        <v>5403.4970959697512</v>
      </c>
      <c r="EF92" s="124">
        <f t="shared" si="21"/>
        <v>5394.542277055486</v>
      </c>
      <c r="EG92" s="124">
        <f t="shared" si="21"/>
        <v>5385.5355948150091</v>
      </c>
      <c r="EH92" s="124">
        <f t="shared" si="21"/>
        <v>5376.4767488732232</v>
      </c>
      <c r="EI92" s="124">
        <f t="shared" si="21"/>
        <v>5367.365437115358</v>
      </c>
      <c r="EJ92" s="124">
        <f t="shared" si="21"/>
        <v>5358.2013556768943</v>
      </c>
      <c r="EK92" s="124">
        <f t="shared" si="21"/>
        <v>5348.9841989334327</v>
      </c>
      <c r="EL92" s="124">
        <f t="shared" si="21"/>
        <v>5339.7136594904996</v>
      </c>
      <c r="EM92" s="124">
        <f t="shared" si="21"/>
        <v>5330.3894281732919</v>
      </c>
      <c r="EN92" s="124">
        <f t="shared" si="21"/>
        <v>5321.0111940163715</v>
      </c>
      <c r="EO92" s="124">
        <f t="shared" si="21"/>
        <v>5311.5786442532944</v>
      </c>
      <c r="EP92" s="124">
        <f t="shared" si="21"/>
        <v>5302.0914643061706</v>
      </c>
      <c r="EQ92" s="27"/>
    </row>
    <row r="93" spans="1:147" ht="15.75" customHeight="1" x14ac:dyDescent="0.2">
      <c r="B93" s="7"/>
      <c r="Z93" s="3"/>
      <c r="EQ93" s="27"/>
    </row>
    <row r="94" spans="1:147" ht="15.75" customHeight="1" x14ac:dyDescent="0.2">
      <c r="A94" s="92" t="s">
        <v>188</v>
      </c>
      <c r="B94" s="92"/>
      <c r="C94" s="92"/>
      <c r="D94" s="92"/>
      <c r="E94" s="92"/>
      <c r="F94" s="92"/>
      <c r="G94" s="92"/>
      <c r="H94" s="92"/>
      <c r="I94" s="92"/>
      <c r="J94" s="92"/>
      <c r="K94" s="92"/>
      <c r="L94" s="92"/>
      <c r="M94" s="92"/>
      <c r="N94" s="92"/>
      <c r="O94" s="92"/>
      <c r="P94" s="92"/>
      <c r="Q94" s="92"/>
      <c r="R94" s="92"/>
      <c r="S94" s="92"/>
      <c r="T94" s="92"/>
      <c r="U94" s="92"/>
      <c r="V94" s="92"/>
      <c r="W94" s="92"/>
      <c r="X94" s="92"/>
      <c r="Y94" s="92"/>
      <c r="Z94" s="143"/>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109"/>
    </row>
    <row r="95" spans="1:147" ht="15.75" customHeight="1" x14ac:dyDescent="0.2">
      <c r="B95" s="7" t="s">
        <v>189</v>
      </c>
      <c r="Z95" s="3"/>
      <c r="AA95" s="31">
        <f t="shared" ref="AA95:EP95" si="22">AA77</f>
        <v>5441.735435249866</v>
      </c>
      <c r="AB95" s="31">
        <f t="shared" si="22"/>
        <v>5441.735435249866</v>
      </c>
      <c r="AC95" s="31">
        <f t="shared" si="22"/>
        <v>5441.735435249866</v>
      </c>
      <c r="AD95" s="31">
        <f t="shared" si="22"/>
        <v>5441.735435249866</v>
      </c>
      <c r="AE95" s="31">
        <f t="shared" si="22"/>
        <v>5441.735435249866</v>
      </c>
      <c r="AF95" s="31">
        <f t="shared" si="22"/>
        <v>5441.735435249866</v>
      </c>
      <c r="AG95" s="31">
        <f t="shared" si="22"/>
        <v>5441.735435249866</v>
      </c>
      <c r="AH95" s="31">
        <f t="shared" si="22"/>
        <v>5441.735435249866</v>
      </c>
      <c r="AI95" s="31">
        <f t="shared" si="22"/>
        <v>5441.735435249866</v>
      </c>
      <c r="AJ95" s="31">
        <f t="shared" si="22"/>
        <v>5441.735435249866</v>
      </c>
      <c r="AK95" s="31">
        <f t="shared" si="22"/>
        <v>5441.735435249866</v>
      </c>
      <c r="AL95" s="31">
        <f t="shared" si="22"/>
        <v>5441.735435249866</v>
      </c>
      <c r="AM95" s="31">
        <f t="shared" si="22"/>
        <v>5526.2086148253638</v>
      </c>
      <c r="AN95" s="31">
        <f t="shared" si="22"/>
        <v>5526.2086148253638</v>
      </c>
      <c r="AO95" s="31">
        <f t="shared" si="22"/>
        <v>5526.2086148253638</v>
      </c>
      <c r="AP95" s="31">
        <f t="shared" si="22"/>
        <v>5526.2086148253638</v>
      </c>
      <c r="AQ95" s="31">
        <f t="shared" si="22"/>
        <v>5526.2086148253638</v>
      </c>
      <c r="AR95" s="31">
        <f t="shared" si="22"/>
        <v>5526.2086148253638</v>
      </c>
      <c r="AS95" s="31">
        <f t="shared" si="22"/>
        <v>5526.2086148253638</v>
      </c>
      <c r="AT95" s="31">
        <f t="shared" si="22"/>
        <v>5526.2086148253638</v>
      </c>
      <c r="AU95" s="31">
        <f t="shared" si="22"/>
        <v>5526.2086148253638</v>
      </c>
      <c r="AV95" s="31">
        <f t="shared" si="22"/>
        <v>5526.2086148253638</v>
      </c>
      <c r="AW95" s="31">
        <f t="shared" si="22"/>
        <v>5526.2086148253638</v>
      </c>
      <c r="AX95" s="31">
        <f t="shared" si="22"/>
        <v>5526.2086148253638</v>
      </c>
      <c r="AY95" s="31">
        <f t="shared" si="22"/>
        <v>5611.8353043515144</v>
      </c>
      <c r="AZ95" s="31">
        <f t="shared" si="22"/>
        <v>5611.8353043515144</v>
      </c>
      <c r="BA95" s="31">
        <f t="shared" si="22"/>
        <v>5611.8353043515144</v>
      </c>
      <c r="BB95" s="31">
        <f t="shared" si="22"/>
        <v>5611.8353043515144</v>
      </c>
      <c r="BC95" s="31">
        <f t="shared" si="22"/>
        <v>5611.8353043515144</v>
      </c>
      <c r="BD95" s="31">
        <f t="shared" si="22"/>
        <v>5611.8353043515144</v>
      </c>
      <c r="BE95" s="31">
        <f t="shared" si="22"/>
        <v>5611.8353043515144</v>
      </c>
      <c r="BF95" s="31">
        <f t="shared" si="22"/>
        <v>5611.8353043515144</v>
      </c>
      <c r="BG95" s="31">
        <f t="shared" si="22"/>
        <v>5611.8353043515144</v>
      </c>
      <c r="BH95" s="31">
        <f t="shared" si="22"/>
        <v>5611.8353043515144</v>
      </c>
      <c r="BI95" s="31">
        <f t="shared" si="22"/>
        <v>5611.8353043515144</v>
      </c>
      <c r="BJ95" s="31">
        <f t="shared" si="22"/>
        <v>5611.8353043515144</v>
      </c>
      <c r="BK95" s="31">
        <f t="shared" si="22"/>
        <v>5698.6267830472534</v>
      </c>
      <c r="BL95" s="31">
        <f t="shared" si="22"/>
        <v>5698.6267830472534</v>
      </c>
      <c r="BM95" s="31">
        <f t="shared" si="22"/>
        <v>5698.6267830472534</v>
      </c>
      <c r="BN95" s="31">
        <f t="shared" si="22"/>
        <v>5698.6267830472534</v>
      </c>
      <c r="BO95" s="31">
        <f t="shared" si="22"/>
        <v>5698.6267830472534</v>
      </c>
      <c r="BP95" s="31">
        <f t="shared" si="22"/>
        <v>5698.6267830472534</v>
      </c>
      <c r="BQ95" s="31">
        <f t="shared" si="22"/>
        <v>5698.6267830472534</v>
      </c>
      <c r="BR95" s="31">
        <f t="shared" si="22"/>
        <v>5698.6267830472534</v>
      </c>
      <c r="BS95" s="31">
        <f t="shared" si="22"/>
        <v>5698.6267830472534</v>
      </c>
      <c r="BT95" s="31">
        <f t="shared" si="22"/>
        <v>5698.6267830472534</v>
      </c>
      <c r="BU95" s="31">
        <f t="shared" si="22"/>
        <v>5698.6267830472534</v>
      </c>
      <c r="BV95" s="31">
        <f t="shared" si="22"/>
        <v>5698.6267830472534</v>
      </c>
      <c r="BW95" s="31">
        <f t="shared" si="22"/>
        <v>5786.5942963142934</v>
      </c>
      <c r="BX95" s="31">
        <f t="shared" si="22"/>
        <v>5786.5942963142934</v>
      </c>
      <c r="BY95" s="31">
        <f t="shared" si="22"/>
        <v>5786.5942963142934</v>
      </c>
      <c r="BZ95" s="31">
        <f t="shared" si="22"/>
        <v>5786.5942963142934</v>
      </c>
      <c r="CA95" s="31">
        <f t="shared" si="22"/>
        <v>5786.5942963142934</v>
      </c>
      <c r="CB95" s="31">
        <f t="shared" si="22"/>
        <v>5786.5942963142934</v>
      </c>
      <c r="CC95" s="31">
        <f t="shared" si="22"/>
        <v>5786.5942963142934</v>
      </c>
      <c r="CD95" s="31">
        <f t="shared" si="22"/>
        <v>5786.5942963142934</v>
      </c>
      <c r="CE95" s="31">
        <f t="shared" si="22"/>
        <v>5786.5942963142934</v>
      </c>
      <c r="CF95" s="31">
        <f t="shared" si="22"/>
        <v>5786.5942963142934</v>
      </c>
      <c r="CG95" s="31">
        <f t="shared" si="22"/>
        <v>5786.5942963142934</v>
      </c>
      <c r="CH95" s="31">
        <f t="shared" si="22"/>
        <v>5786.5942963142934</v>
      </c>
      <c r="CI95" s="31">
        <f t="shared" si="22"/>
        <v>5875.7490493540081</v>
      </c>
      <c r="CJ95" s="31">
        <f t="shared" si="22"/>
        <v>5875.7490493540081</v>
      </c>
      <c r="CK95" s="31">
        <f t="shared" si="22"/>
        <v>5875.7490493540081</v>
      </c>
      <c r="CL95" s="31">
        <f t="shared" si="22"/>
        <v>5875.7490493540081</v>
      </c>
      <c r="CM95" s="31">
        <f t="shared" si="22"/>
        <v>5875.7490493540081</v>
      </c>
      <c r="CN95" s="31">
        <f t="shared" si="22"/>
        <v>5875.7490493540081</v>
      </c>
      <c r="CO95" s="31">
        <f t="shared" si="22"/>
        <v>5875.7490493540081</v>
      </c>
      <c r="CP95" s="31">
        <f t="shared" si="22"/>
        <v>5875.7490493540081</v>
      </c>
      <c r="CQ95" s="31">
        <f t="shared" si="22"/>
        <v>5875.7490493540081</v>
      </c>
      <c r="CR95" s="31">
        <f t="shared" si="22"/>
        <v>5875.7490493540081</v>
      </c>
      <c r="CS95" s="31">
        <f t="shared" si="22"/>
        <v>5875.7490493540081</v>
      </c>
      <c r="CT95" s="31">
        <f t="shared" si="22"/>
        <v>5875.7490493540081</v>
      </c>
      <c r="CU95" s="31">
        <f t="shared" si="22"/>
        <v>5966.1022005310206</v>
      </c>
      <c r="CV95" s="31">
        <f t="shared" si="22"/>
        <v>5966.1022005310206</v>
      </c>
      <c r="CW95" s="31">
        <f t="shared" si="22"/>
        <v>5966.1022005310206</v>
      </c>
      <c r="CX95" s="31">
        <f t="shared" si="22"/>
        <v>5966.1022005310206</v>
      </c>
      <c r="CY95" s="31">
        <f t="shared" si="22"/>
        <v>5966.1022005310206</v>
      </c>
      <c r="CZ95" s="31">
        <f t="shared" si="22"/>
        <v>5966.1022005310206</v>
      </c>
      <c r="DA95" s="31">
        <f t="shared" si="22"/>
        <v>5966.1022005310206</v>
      </c>
      <c r="DB95" s="31">
        <f t="shared" si="22"/>
        <v>5966.1022005310206</v>
      </c>
      <c r="DC95" s="31">
        <f t="shared" si="22"/>
        <v>5966.1022005310206</v>
      </c>
      <c r="DD95" s="31">
        <f t="shared" si="22"/>
        <v>5966.1022005310206</v>
      </c>
      <c r="DE95" s="31">
        <f t="shared" si="22"/>
        <v>5966.1022005310206</v>
      </c>
      <c r="DF95" s="31">
        <f t="shared" si="22"/>
        <v>5966.1022005310206</v>
      </c>
      <c r="DG95" s="31">
        <f t="shared" si="22"/>
        <v>6057.6648544757372</v>
      </c>
      <c r="DH95" s="31">
        <f t="shared" si="22"/>
        <v>6057.6648544757372</v>
      </c>
      <c r="DI95" s="31">
        <f t="shared" si="22"/>
        <v>6057.6648544757372</v>
      </c>
      <c r="DJ95" s="31">
        <f t="shared" si="22"/>
        <v>6057.6648544757372</v>
      </c>
      <c r="DK95" s="31">
        <f t="shared" si="22"/>
        <v>6057.6648544757372</v>
      </c>
      <c r="DL95" s="31">
        <f t="shared" si="22"/>
        <v>6057.6648544757372</v>
      </c>
      <c r="DM95" s="31">
        <f t="shared" si="22"/>
        <v>6057.6648544757372</v>
      </c>
      <c r="DN95" s="31">
        <f t="shared" si="22"/>
        <v>6057.6648544757372</v>
      </c>
      <c r="DO95" s="31">
        <f t="shared" si="22"/>
        <v>6057.6648544757372</v>
      </c>
      <c r="DP95" s="31">
        <f t="shared" si="22"/>
        <v>6057.6648544757372</v>
      </c>
      <c r="DQ95" s="31">
        <f t="shared" si="22"/>
        <v>6057.6648544757372</v>
      </c>
      <c r="DR95" s="31">
        <f t="shared" si="22"/>
        <v>6057.6648544757372</v>
      </c>
      <c r="DS95" s="31">
        <f t="shared" si="22"/>
        <v>6150.4480549179079</v>
      </c>
      <c r="DT95" s="31">
        <f t="shared" si="22"/>
        <v>6150.4480549179079</v>
      </c>
      <c r="DU95" s="31">
        <f t="shared" si="22"/>
        <v>6150.4480549179079</v>
      </c>
      <c r="DV95" s="31">
        <f t="shared" si="22"/>
        <v>6150.4480549179079</v>
      </c>
      <c r="DW95" s="31">
        <f t="shared" si="22"/>
        <v>6150.4480549179079</v>
      </c>
      <c r="DX95" s="31">
        <f t="shared" si="22"/>
        <v>6150.4480549179079</v>
      </c>
      <c r="DY95" s="31">
        <f t="shared" si="22"/>
        <v>6150.4480549179079</v>
      </c>
      <c r="DZ95" s="31">
        <f t="shared" si="22"/>
        <v>6150.4480549179079</v>
      </c>
      <c r="EA95" s="31">
        <f t="shared" si="22"/>
        <v>6150.4480549179079</v>
      </c>
      <c r="EB95" s="31">
        <f t="shared" si="22"/>
        <v>6150.4480549179079</v>
      </c>
      <c r="EC95" s="31">
        <f t="shared" si="22"/>
        <v>6150.4480549179079</v>
      </c>
      <c r="ED95" s="31">
        <f t="shared" si="22"/>
        <v>6150.4480549179079</v>
      </c>
      <c r="EE95" s="31">
        <f t="shared" si="22"/>
        <v>6244.4627772426757</v>
      </c>
      <c r="EF95" s="31">
        <f t="shared" si="22"/>
        <v>6244.4627772426757</v>
      </c>
      <c r="EG95" s="31">
        <f t="shared" si="22"/>
        <v>6244.4627772426757</v>
      </c>
      <c r="EH95" s="31">
        <f t="shared" si="22"/>
        <v>6244.4627772426757</v>
      </c>
      <c r="EI95" s="31">
        <f t="shared" si="22"/>
        <v>6244.4627772426757</v>
      </c>
      <c r="EJ95" s="31">
        <f t="shared" si="22"/>
        <v>6244.4627772426757</v>
      </c>
      <c r="EK95" s="31">
        <f t="shared" si="22"/>
        <v>6244.4627772426757</v>
      </c>
      <c r="EL95" s="31">
        <f t="shared" si="22"/>
        <v>6244.4627772426757</v>
      </c>
      <c r="EM95" s="31">
        <f t="shared" si="22"/>
        <v>6244.4627772426757</v>
      </c>
      <c r="EN95" s="31">
        <f t="shared" si="22"/>
        <v>6244.4627772426757</v>
      </c>
      <c r="EO95" s="31">
        <f t="shared" si="22"/>
        <v>6244.4627772426757</v>
      </c>
      <c r="EP95" s="31">
        <f t="shared" si="22"/>
        <v>6244.4627772426757</v>
      </c>
      <c r="EQ95" s="27"/>
    </row>
    <row r="96" spans="1:147" ht="15.75" customHeight="1" x14ac:dyDescent="0.2">
      <c r="B96" s="7" t="s">
        <v>190</v>
      </c>
      <c r="Z96" s="3"/>
      <c r="AA96" s="31">
        <f t="shared" ref="AA96:EP96" si="23">AA82</f>
        <v>-12664.669620885794</v>
      </c>
      <c r="AB96" s="31">
        <f t="shared" si="23"/>
        <v>-12664.669620885794</v>
      </c>
      <c r="AC96" s="31">
        <f t="shared" si="23"/>
        <v>-12664.669620885794</v>
      </c>
      <c r="AD96" s="31">
        <f t="shared" si="23"/>
        <v>-12664.669620885794</v>
      </c>
      <c r="AE96" s="31">
        <f t="shared" si="23"/>
        <v>-12664.669620885794</v>
      </c>
      <c r="AF96" s="31">
        <f t="shared" si="23"/>
        <v>-12664.669620885794</v>
      </c>
      <c r="AG96" s="31">
        <f t="shared" si="23"/>
        <v>-12664.669620885794</v>
      </c>
      <c r="AH96" s="31">
        <f t="shared" si="23"/>
        <v>-12664.669620885794</v>
      </c>
      <c r="AI96" s="31">
        <f t="shared" si="23"/>
        <v>-12664.669620885794</v>
      </c>
      <c r="AJ96" s="31">
        <f t="shared" si="23"/>
        <v>-12664.669620885794</v>
      </c>
      <c r="AK96" s="31">
        <f t="shared" si="23"/>
        <v>-12664.669620885794</v>
      </c>
      <c r="AL96" s="31">
        <f t="shared" si="23"/>
        <v>-12664.669620885794</v>
      </c>
      <c r="AM96" s="31">
        <f t="shared" si="23"/>
        <v>-12664.669620885794</v>
      </c>
      <c r="AN96" s="31">
        <f t="shared" si="23"/>
        <v>-12664.669620885794</v>
      </c>
      <c r="AO96" s="31">
        <f t="shared" si="23"/>
        <v>-12664.669620885794</v>
      </c>
      <c r="AP96" s="31">
        <f t="shared" si="23"/>
        <v>-12664.669620885794</v>
      </c>
      <c r="AQ96" s="31">
        <f t="shared" si="23"/>
        <v>-12664.669620885794</v>
      </c>
      <c r="AR96" s="31">
        <f t="shared" si="23"/>
        <v>-12664.669620885794</v>
      </c>
      <c r="AS96" s="31">
        <f t="shared" si="23"/>
        <v>-12664.669620885794</v>
      </c>
      <c r="AT96" s="31">
        <f t="shared" si="23"/>
        <v>-12664.669620885794</v>
      </c>
      <c r="AU96" s="31">
        <f t="shared" si="23"/>
        <v>-12664.669620885794</v>
      </c>
      <c r="AV96" s="31">
        <f t="shared" si="23"/>
        <v>-12664.669620885794</v>
      </c>
      <c r="AW96" s="31">
        <f t="shared" si="23"/>
        <v>-12664.669620885794</v>
      </c>
      <c r="AX96" s="31">
        <f t="shared" si="23"/>
        <v>-12664.669620885794</v>
      </c>
      <c r="AY96" s="31">
        <f t="shared" si="23"/>
        <v>-12664.669620885794</v>
      </c>
      <c r="AZ96" s="31">
        <f t="shared" si="23"/>
        <v>-12664.669620885794</v>
      </c>
      <c r="BA96" s="31">
        <f t="shared" si="23"/>
        <v>-12664.669620885794</v>
      </c>
      <c r="BB96" s="31">
        <f t="shared" si="23"/>
        <v>-12664.669620885794</v>
      </c>
      <c r="BC96" s="31">
        <f t="shared" si="23"/>
        <v>-12664.669620885794</v>
      </c>
      <c r="BD96" s="31">
        <f t="shared" si="23"/>
        <v>-12664.669620885794</v>
      </c>
      <c r="BE96" s="31">
        <f t="shared" si="23"/>
        <v>-12664.669620885794</v>
      </c>
      <c r="BF96" s="31">
        <f t="shared" si="23"/>
        <v>-12664.669620885794</v>
      </c>
      <c r="BG96" s="31">
        <f t="shared" si="23"/>
        <v>-12664.669620885794</v>
      </c>
      <c r="BH96" s="31">
        <f t="shared" si="23"/>
        <v>-12664.669620885794</v>
      </c>
      <c r="BI96" s="31">
        <f t="shared" si="23"/>
        <v>-12664.669620885794</v>
      </c>
      <c r="BJ96" s="31">
        <f t="shared" si="23"/>
        <v>-12664.669620885794</v>
      </c>
      <c r="BK96" s="31">
        <f t="shared" si="23"/>
        <v>-12664.669620885794</v>
      </c>
      <c r="BL96" s="31">
        <f t="shared" si="23"/>
        <v>-12664.669620885794</v>
      </c>
      <c r="BM96" s="31">
        <f t="shared" si="23"/>
        <v>-12664.669620885794</v>
      </c>
      <c r="BN96" s="31">
        <f t="shared" si="23"/>
        <v>-12664.669620885794</v>
      </c>
      <c r="BO96" s="31">
        <f t="shared" si="23"/>
        <v>-12664.669620885794</v>
      </c>
      <c r="BP96" s="31">
        <f t="shared" si="23"/>
        <v>-12664.669620885794</v>
      </c>
      <c r="BQ96" s="31">
        <f t="shared" si="23"/>
        <v>-12664.669620885794</v>
      </c>
      <c r="BR96" s="31">
        <f t="shared" si="23"/>
        <v>-12664.669620885794</v>
      </c>
      <c r="BS96" s="31">
        <f t="shared" si="23"/>
        <v>-12664.669620885794</v>
      </c>
      <c r="BT96" s="31">
        <f t="shared" si="23"/>
        <v>-12664.669620885794</v>
      </c>
      <c r="BU96" s="31">
        <f t="shared" si="23"/>
        <v>-12664.669620885794</v>
      </c>
      <c r="BV96" s="31">
        <f t="shared" si="23"/>
        <v>-12664.669620885794</v>
      </c>
      <c r="BW96" s="31">
        <f t="shared" si="23"/>
        <v>-12664.669620885794</v>
      </c>
      <c r="BX96" s="31">
        <f t="shared" si="23"/>
        <v>-12664.669620885794</v>
      </c>
      <c r="BY96" s="31">
        <f t="shared" si="23"/>
        <v>-12664.669620885794</v>
      </c>
      <c r="BZ96" s="31">
        <f t="shared" si="23"/>
        <v>-12664.669620885794</v>
      </c>
      <c r="CA96" s="31">
        <f t="shared" si="23"/>
        <v>-12664.669620885794</v>
      </c>
      <c r="CB96" s="31">
        <f t="shared" si="23"/>
        <v>-12664.669620885794</v>
      </c>
      <c r="CC96" s="31">
        <f t="shared" si="23"/>
        <v>-12664.669620885794</v>
      </c>
      <c r="CD96" s="31">
        <f t="shared" si="23"/>
        <v>-12664.669620885794</v>
      </c>
      <c r="CE96" s="31">
        <f t="shared" si="23"/>
        <v>-12664.669620885794</v>
      </c>
      <c r="CF96" s="31">
        <f t="shared" si="23"/>
        <v>-12664.669620885794</v>
      </c>
      <c r="CG96" s="31">
        <f t="shared" si="23"/>
        <v>-12664.669620885794</v>
      </c>
      <c r="CH96" s="31">
        <f t="shared" si="23"/>
        <v>-12664.669620885794</v>
      </c>
      <c r="CI96" s="31">
        <f t="shared" si="23"/>
        <v>-12664.669620885794</v>
      </c>
      <c r="CJ96" s="31">
        <f t="shared" si="23"/>
        <v>-12664.669620885794</v>
      </c>
      <c r="CK96" s="31">
        <f t="shared" si="23"/>
        <v>-12664.669620885794</v>
      </c>
      <c r="CL96" s="31">
        <f t="shared" si="23"/>
        <v>-12664.669620885794</v>
      </c>
      <c r="CM96" s="31">
        <f t="shared" si="23"/>
        <v>-12664.669620885794</v>
      </c>
      <c r="CN96" s="31">
        <f t="shared" si="23"/>
        <v>-12664.669620885794</v>
      </c>
      <c r="CO96" s="31">
        <f t="shared" si="23"/>
        <v>-12664.669620885794</v>
      </c>
      <c r="CP96" s="31">
        <f t="shared" si="23"/>
        <v>-12664.669620885794</v>
      </c>
      <c r="CQ96" s="31">
        <f t="shared" si="23"/>
        <v>-12664.669620885794</v>
      </c>
      <c r="CR96" s="31">
        <f t="shared" si="23"/>
        <v>-12664.669620885794</v>
      </c>
      <c r="CS96" s="31">
        <f t="shared" si="23"/>
        <v>-12664.669620885794</v>
      </c>
      <c r="CT96" s="31">
        <f t="shared" si="23"/>
        <v>-12664.669620885794</v>
      </c>
      <c r="CU96" s="31">
        <f t="shared" si="23"/>
        <v>-12664.669620885794</v>
      </c>
      <c r="CV96" s="31">
        <f t="shared" si="23"/>
        <v>-12664.669620885794</v>
      </c>
      <c r="CW96" s="31">
        <f t="shared" si="23"/>
        <v>-12664.669620885794</v>
      </c>
      <c r="CX96" s="31">
        <f t="shared" si="23"/>
        <v>-12664.669620885794</v>
      </c>
      <c r="CY96" s="31">
        <f t="shared" si="23"/>
        <v>-12664.669620885794</v>
      </c>
      <c r="CZ96" s="31">
        <f t="shared" si="23"/>
        <v>-12664.669620885794</v>
      </c>
      <c r="DA96" s="31">
        <f t="shared" si="23"/>
        <v>-12664.669620885794</v>
      </c>
      <c r="DB96" s="31">
        <f t="shared" si="23"/>
        <v>-12664.669620885794</v>
      </c>
      <c r="DC96" s="31">
        <f t="shared" si="23"/>
        <v>-12664.669620885794</v>
      </c>
      <c r="DD96" s="31">
        <f t="shared" si="23"/>
        <v>-12664.669620885794</v>
      </c>
      <c r="DE96" s="31">
        <f t="shared" si="23"/>
        <v>-12664.669620885794</v>
      </c>
      <c r="DF96" s="31">
        <f t="shared" si="23"/>
        <v>-12664.669620885794</v>
      </c>
      <c r="DG96" s="31">
        <f t="shared" si="23"/>
        <v>-12664.669620885794</v>
      </c>
      <c r="DH96" s="31">
        <f t="shared" si="23"/>
        <v>-12664.669620885794</v>
      </c>
      <c r="DI96" s="31">
        <f t="shared" si="23"/>
        <v>-12664.669620885794</v>
      </c>
      <c r="DJ96" s="31">
        <f t="shared" si="23"/>
        <v>-12664.669620885794</v>
      </c>
      <c r="DK96" s="31">
        <f t="shared" si="23"/>
        <v>-12664.669620885794</v>
      </c>
      <c r="DL96" s="31">
        <f t="shared" si="23"/>
        <v>-12664.669620885794</v>
      </c>
      <c r="DM96" s="31">
        <f t="shared" si="23"/>
        <v>-12664.669620885794</v>
      </c>
      <c r="DN96" s="31">
        <f t="shared" si="23"/>
        <v>-12664.669620885794</v>
      </c>
      <c r="DO96" s="31">
        <f t="shared" si="23"/>
        <v>-12664.669620885794</v>
      </c>
      <c r="DP96" s="31">
        <f t="shared" si="23"/>
        <v>-12664.669620885794</v>
      </c>
      <c r="DQ96" s="31">
        <f t="shared" si="23"/>
        <v>-12664.669620885794</v>
      </c>
      <c r="DR96" s="31">
        <f t="shared" si="23"/>
        <v>-12664.669620885794</v>
      </c>
      <c r="DS96" s="31">
        <f t="shared" si="23"/>
        <v>-12664.669620885794</v>
      </c>
      <c r="DT96" s="31">
        <f t="shared" si="23"/>
        <v>-12664.669620885794</v>
      </c>
      <c r="DU96" s="31">
        <f t="shared" si="23"/>
        <v>-12664.669620885794</v>
      </c>
      <c r="DV96" s="31">
        <f t="shared" si="23"/>
        <v>-12664.669620885794</v>
      </c>
      <c r="DW96" s="31">
        <f t="shared" si="23"/>
        <v>-12664.669620885794</v>
      </c>
      <c r="DX96" s="31">
        <f t="shared" si="23"/>
        <v>-12664.669620885794</v>
      </c>
      <c r="DY96" s="31">
        <f t="shared" si="23"/>
        <v>-12664.669620885794</v>
      </c>
      <c r="DZ96" s="31">
        <f t="shared" si="23"/>
        <v>-12664.669620885794</v>
      </c>
      <c r="EA96" s="31">
        <f t="shared" si="23"/>
        <v>-12664.669620885794</v>
      </c>
      <c r="EB96" s="31">
        <f t="shared" si="23"/>
        <v>-12664.669620885794</v>
      </c>
      <c r="EC96" s="31">
        <f t="shared" si="23"/>
        <v>-12664.669620885794</v>
      </c>
      <c r="ED96" s="31">
        <f t="shared" si="23"/>
        <v>-12664.669620885794</v>
      </c>
      <c r="EE96" s="31">
        <f t="shared" si="23"/>
        <v>-12664.669620885794</v>
      </c>
      <c r="EF96" s="31">
        <f t="shared" si="23"/>
        <v>-12664.669620885794</v>
      </c>
      <c r="EG96" s="31">
        <f t="shared" si="23"/>
        <v>-12664.669620885794</v>
      </c>
      <c r="EH96" s="31">
        <f t="shared" si="23"/>
        <v>-12664.669620885794</v>
      </c>
      <c r="EI96" s="31">
        <f t="shared" si="23"/>
        <v>-12664.669620885794</v>
      </c>
      <c r="EJ96" s="31">
        <f t="shared" si="23"/>
        <v>-12664.669620885794</v>
      </c>
      <c r="EK96" s="31">
        <f t="shared" si="23"/>
        <v>-12664.669620885794</v>
      </c>
      <c r="EL96" s="31">
        <f t="shared" si="23"/>
        <v>-12664.669620885794</v>
      </c>
      <c r="EM96" s="31">
        <f t="shared" si="23"/>
        <v>-12664.669620885794</v>
      </c>
      <c r="EN96" s="31">
        <f t="shared" si="23"/>
        <v>-12664.669620885794</v>
      </c>
      <c r="EO96" s="31">
        <f t="shared" si="23"/>
        <v>-12664.669620885794</v>
      </c>
      <c r="EP96" s="31">
        <f t="shared" si="23"/>
        <v>-12664.669620885794</v>
      </c>
      <c r="EQ96" s="27"/>
    </row>
    <row r="97" spans="2:147" ht="15.75" customHeight="1" x14ac:dyDescent="0.2">
      <c r="B97" s="7" t="s">
        <v>187</v>
      </c>
      <c r="Z97" s="3"/>
      <c r="AA97" s="124">
        <f t="shared" ref="AA97:EP97" si="24">AA92</f>
        <v>6120.975120000001</v>
      </c>
      <c r="AB97" s="124">
        <f t="shared" si="24"/>
        <v>6116.1756946415771</v>
      </c>
      <c r="AC97" s="124">
        <f t="shared" si="24"/>
        <v>6111.3484726112865</v>
      </c>
      <c r="AD97" s="124">
        <f t="shared" si="24"/>
        <v>6106.4932929200713</v>
      </c>
      <c r="AE97" s="124">
        <f t="shared" si="24"/>
        <v>6101.6099936464771</v>
      </c>
      <c r="AF97" s="124">
        <f t="shared" si="24"/>
        <v>6096.6984119312556</v>
      </c>
      <c r="AG97" s="124">
        <f t="shared" si="24"/>
        <v>6091.7583839719346</v>
      </c>
      <c r="AH97" s="124">
        <f t="shared" si="24"/>
        <v>6086.7897450173487</v>
      </c>
      <c r="AI97" s="124">
        <f t="shared" si="24"/>
        <v>6081.7923293621507</v>
      </c>
      <c r="AJ97" s="124">
        <f t="shared" si="24"/>
        <v>6076.7659703412837</v>
      </c>
      <c r="AK97" s="124">
        <f t="shared" si="24"/>
        <v>6071.7105003244214</v>
      </c>
      <c r="AL97" s="124">
        <f t="shared" si="24"/>
        <v>6066.6257507103765</v>
      </c>
      <c r="AM97" s="124">
        <f t="shared" si="24"/>
        <v>6061.5115519214842</v>
      </c>
      <c r="AN97" s="124">
        <f t="shared" si="24"/>
        <v>6056.3677333979394</v>
      </c>
      <c r="AO97" s="124">
        <f t="shared" si="24"/>
        <v>4097.9468796706587</v>
      </c>
      <c r="AP97" s="124">
        <f t="shared" si="24"/>
        <v>6045.9905499628276</v>
      </c>
      <c r="AQ97" s="124">
        <f t="shared" si="24"/>
        <v>6040.7568389696053</v>
      </c>
      <c r="AR97" s="124">
        <f t="shared" si="24"/>
        <v>6035.4928160668806</v>
      </c>
      <c r="AS97" s="124">
        <f t="shared" si="24"/>
        <v>6030.198305698179</v>
      </c>
      <c r="AT97" s="124">
        <f t="shared" si="24"/>
        <v>6024.8731312902582</v>
      </c>
      <c r="AU97" s="124">
        <f t="shared" si="24"/>
        <v>6019.517115247224</v>
      </c>
      <c r="AV97" s="124">
        <f t="shared" si="24"/>
        <v>6014.1300789446077</v>
      </c>
      <c r="AW97" s="124">
        <f t="shared" si="24"/>
        <v>6008.7118427234054</v>
      </c>
      <c r="AX97" s="124">
        <f t="shared" si="24"/>
        <v>6003.2622258840884</v>
      </c>
      <c r="AY97" s="124">
        <f t="shared" si="24"/>
        <v>5997.7810466805777</v>
      </c>
      <c r="AZ97" s="124">
        <f t="shared" si="24"/>
        <v>5992.268122314179</v>
      </c>
      <c r="BA97" s="124">
        <f t="shared" si="24"/>
        <v>5986.7232689274924</v>
      </c>
      <c r="BB97" s="124">
        <f t="shared" si="24"/>
        <v>5981.1463015982745</v>
      </c>
      <c r="BC97" s="124">
        <f t="shared" si="24"/>
        <v>5975.5370343332743</v>
      </c>
      <c r="BD97" s="124">
        <f t="shared" si="24"/>
        <v>5969.8952800620318</v>
      </c>
      <c r="BE97" s="124">
        <f t="shared" si="24"/>
        <v>5964.2208506306351</v>
      </c>
      <c r="BF97" s="124">
        <f t="shared" si="24"/>
        <v>5958.5135567954467</v>
      </c>
      <c r="BG97" s="124">
        <f t="shared" si="24"/>
        <v>5952.7732082167968</v>
      </c>
      <c r="BH97" s="124">
        <f t="shared" si="24"/>
        <v>5946.9996134526291</v>
      </c>
      <c r="BI97" s="124">
        <f t="shared" si="24"/>
        <v>5941.1925799521196</v>
      </c>
      <c r="BJ97" s="124">
        <f t="shared" si="24"/>
        <v>5935.3519140492526</v>
      </c>
      <c r="BK97" s="124">
        <f t="shared" si="24"/>
        <v>5929.4774209563657</v>
      </c>
      <c r="BL97" s="124">
        <f t="shared" si="24"/>
        <v>5923.5689047576479</v>
      </c>
      <c r="BM97" s="124">
        <f t="shared" si="24"/>
        <v>5917.6261684026131</v>
      </c>
      <c r="BN97" s="124">
        <f t="shared" si="24"/>
        <v>5911.6490136995217</v>
      </c>
      <c r="BO97" s="124">
        <f t="shared" si="24"/>
        <v>5905.6372413087738</v>
      </c>
      <c r="BP97" s="124">
        <f t="shared" si="24"/>
        <v>5899.5906507362643</v>
      </c>
      <c r="BQ97" s="124">
        <f t="shared" si="24"/>
        <v>5893.5090403266895</v>
      </c>
      <c r="BR97" s="124">
        <f t="shared" si="24"/>
        <v>5887.3922072568248</v>
      </c>
      <c r="BS97" s="124">
        <f t="shared" si="24"/>
        <v>5881.239947528763</v>
      </c>
      <c r="BT97" s="124">
        <f t="shared" si="24"/>
        <v>5875.0520559631104</v>
      </c>
      <c r="BU97" s="124">
        <f t="shared" si="24"/>
        <v>5868.8283261921406</v>
      </c>
      <c r="BV97" s="124">
        <f t="shared" si="24"/>
        <v>5862.5685506529144</v>
      </c>
      <c r="BW97" s="124">
        <f t="shared" si="24"/>
        <v>5856.2725205803554</v>
      </c>
      <c r="BX97" s="124">
        <f t="shared" si="24"/>
        <v>5849.9400260002931</v>
      </c>
      <c r="BY97" s="124">
        <f t="shared" si="24"/>
        <v>5843.5708557224543</v>
      </c>
      <c r="BZ97" s="124">
        <f t="shared" si="24"/>
        <v>5837.1647973334248</v>
      </c>
      <c r="CA97" s="124">
        <f t="shared" si="24"/>
        <v>4956.1966596597349</v>
      </c>
      <c r="CB97" s="124">
        <f t="shared" si="24"/>
        <v>5824.241160409857</v>
      </c>
      <c r="CC97" s="124">
        <f t="shared" si="24"/>
        <v>5817.7231508688074</v>
      </c>
      <c r="CD97" s="124">
        <f t="shared" si="24"/>
        <v>5811.1673911891658</v>
      </c>
      <c r="CE97" s="124">
        <f t="shared" si="24"/>
        <v>5804.5736627347133</v>
      </c>
      <c r="CF97" s="124">
        <f t="shared" si="24"/>
        <v>5797.9417456029632</v>
      </c>
      <c r="CG97" s="124">
        <f t="shared" si="24"/>
        <v>5791.2714186178237</v>
      </c>
      <c r="CH97" s="124">
        <f t="shared" si="24"/>
        <v>5784.5624593222283</v>
      </c>
      <c r="CI97" s="124">
        <f t="shared" si="24"/>
        <v>5777.8146439707134</v>
      </c>
      <c r="CJ97" s="124">
        <f t="shared" si="24"/>
        <v>5771.0277475219527</v>
      </c>
      <c r="CK97" s="124">
        <f t="shared" si="24"/>
        <v>5764.2015436312622</v>
      </c>
      <c r="CL97" s="124">
        <f t="shared" si="24"/>
        <v>5757.3358046430358</v>
      </c>
      <c r="CM97" s="124">
        <f t="shared" si="24"/>
        <v>5750.4303015831711</v>
      </c>
      <c r="CN97" s="124">
        <f t="shared" si="24"/>
        <v>5743.4848041514169</v>
      </c>
      <c r="CO97" s="124">
        <f t="shared" si="24"/>
        <v>5736.4990807137037</v>
      </c>
      <c r="CP97" s="124">
        <f t="shared" si="24"/>
        <v>5729.4728982944143</v>
      </c>
      <c r="CQ97" s="124">
        <f t="shared" si="24"/>
        <v>5722.4060225686135</v>
      </c>
      <c r="CR97" s="124">
        <f t="shared" si="24"/>
        <v>5715.2982178542334</v>
      </c>
      <c r="CS97" s="124">
        <f t="shared" si="24"/>
        <v>5708.1492471042156</v>
      </c>
      <c r="CT97" s="124">
        <f t="shared" si="24"/>
        <v>5700.9588718986051</v>
      </c>
      <c r="CU97" s="124">
        <f t="shared" si="24"/>
        <v>5693.7268524365945</v>
      </c>
      <c r="CV97" s="124">
        <f t="shared" si="24"/>
        <v>5686.4529475285335</v>
      </c>
      <c r="CW97" s="124">
        <f t="shared" si="24"/>
        <v>5679.1369145878798</v>
      </c>
      <c r="CX97" s="124">
        <f t="shared" si="24"/>
        <v>5671.7785096231109</v>
      </c>
      <c r="CY97" s="124">
        <f t="shared" si="24"/>
        <v>5664.377487229588</v>
      </c>
      <c r="CZ97" s="124">
        <f t="shared" si="24"/>
        <v>5656.9336005813693</v>
      </c>
      <c r="DA97" s="124">
        <f t="shared" si="24"/>
        <v>5649.4466014229802</v>
      </c>
      <c r="DB97" s="124">
        <f t="shared" si="24"/>
        <v>5641.9162400611312</v>
      </c>
      <c r="DC97" s="124">
        <f t="shared" si="24"/>
        <v>5634.3422653563948</v>
      </c>
      <c r="DD97" s="124">
        <f t="shared" si="24"/>
        <v>5626.7244247148283</v>
      </c>
      <c r="DE97" s="124">
        <f t="shared" si="24"/>
        <v>5619.062464079545</v>
      </c>
      <c r="DF97" s="124">
        <f t="shared" si="24"/>
        <v>5611.3561279222495</v>
      </c>
      <c r="DG97" s="124">
        <f t="shared" si="24"/>
        <v>5603.6051592347094</v>
      </c>
      <c r="DH97" s="124">
        <f t="shared" si="24"/>
        <v>5595.809299520186</v>
      </c>
      <c r="DI97" s="124">
        <f t="shared" si="24"/>
        <v>5587.9682887848185</v>
      </c>
      <c r="DJ97" s="124">
        <f t="shared" si="24"/>
        <v>5580.0818655289404</v>
      </c>
      <c r="DK97" s="124">
        <f t="shared" si="24"/>
        <v>5572.1497667383728</v>
      </c>
      <c r="DL97" s="124">
        <f t="shared" si="24"/>
        <v>5564.1717278756423</v>
      </c>
      <c r="DM97" s="124">
        <f t="shared" si="24"/>
        <v>5556.1474828711653</v>
      </c>
      <c r="DN97" s="124">
        <f t="shared" si="24"/>
        <v>5548.0767641143711</v>
      </c>
      <c r="DO97" s="124">
        <f t="shared" si="24"/>
        <v>5539.9593024447768</v>
      </c>
      <c r="DP97" s="124">
        <f t="shared" si="24"/>
        <v>5531.7948271430132</v>
      </c>
      <c r="DQ97" s="124">
        <f t="shared" si="24"/>
        <v>5523.5830659217936</v>
      </c>
      <c r="DR97" s="124">
        <f t="shared" si="24"/>
        <v>5515.3237449168337</v>
      </c>
      <c r="DS97" s="124">
        <f t="shared" si="24"/>
        <v>5507.0165886777204</v>
      </c>
      <c r="DT97" s="124">
        <f t="shared" si="24"/>
        <v>5498.6613201587215</v>
      </c>
      <c r="DU97" s="124">
        <f t="shared" si="24"/>
        <v>5490.2576607095507</v>
      </c>
      <c r="DV97" s="124">
        <f t="shared" si="24"/>
        <v>5481.8053300660704</v>
      </c>
      <c r="DW97" s="124">
        <f t="shared" si="24"/>
        <v>5473.304046340947</v>
      </c>
      <c r="DX97" s="124">
        <f t="shared" si="24"/>
        <v>5464.7535260142486</v>
      </c>
      <c r="DY97" s="124">
        <f t="shared" si="24"/>
        <v>5456.1534839239903</v>
      </c>
      <c r="DZ97" s="124">
        <f t="shared" si="24"/>
        <v>5447.5036332566278</v>
      </c>
      <c r="EA97" s="124">
        <f t="shared" si="24"/>
        <v>5438.8036855374821</v>
      </c>
      <c r="EB97" s="124">
        <f t="shared" si="24"/>
        <v>5430.0533506211304</v>
      </c>
      <c r="EC97" s="124">
        <f t="shared" si="24"/>
        <v>5421.2523366817213</v>
      </c>
      <c r="ED97" s="124">
        <f t="shared" si="24"/>
        <v>5412.4003502032465</v>
      </c>
      <c r="EE97" s="124">
        <f t="shared" si="24"/>
        <v>5403.4970959697512</v>
      </c>
      <c r="EF97" s="124">
        <f t="shared" si="24"/>
        <v>5394.542277055486</v>
      </c>
      <c r="EG97" s="124">
        <f t="shared" si="24"/>
        <v>5385.5355948150091</v>
      </c>
      <c r="EH97" s="124">
        <f t="shared" si="24"/>
        <v>5376.4767488732232</v>
      </c>
      <c r="EI97" s="124">
        <f t="shared" si="24"/>
        <v>5367.365437115358</v>
      </c>
      <c r="EJ97" s="124">
        <f t="shared" si="24"/>
        <v>5358.2013556768943</v>
      </c>
      <c r="EK97" s="124">
        <f t="shared" si="24"/>
        <v>5348.9841989334327</v>
      </c>
      <c r="EL97" s="124">
        <f t="shared" si="24"/>
        <v>5339.7136594904996</v>
      </c>
      <c r="EM97" s="124">
        <f t="shared" si="24"/>
        <v>5330.3894281732919</v>
      </c>
      <c r="EN97" s="124">
        <f t="shared" si="24"/>
        <v>5321.0111940163715</v>
      </c>
      <c r="EO97" s="124">
        <f t="shared" si="24"/>
        <v>5311.5786442532944</v>
      </c>
      <c r="EP97" s="124">
        <f t="shared" si="24"/>
        <v>5302.0914643061706</v>
      </c>
      <c r="EQ97" s="27"/>
    </row>
    <row r="98" spans="2:147" ht="15.75" customHeight="1" x14ac:dyDescent="0.2">
      <c r="B98" s="7"/>
      <c r="C98" s="65" t="s">
        <v>191</v>
      </c>
      <c r="D98" s="66"/>
      <c r="E98" s="66"/>
      <c r="F98" s="66"/>
      <c r="G98" s="66"/>
      <c r="H98" s="66"/>
      <c r="I98" s="66"/>
      <c r="J98" s="66"/>
      <c r="K98" s="66"/>
      <c r="L98" s="66"/>
      <c r="M98" s="66"/>
      <c r="N98" s="66"/>
      <c r="O98" s="66"/>
      <c r="P98" s="66"/>
      <c r="Q98" s="66"/>
      <c r="R98" s="66"/>
      <c r="S98" s="66"/>
      <c r="T98" s="66"/>
      <c r="U98" s="66"/>
      <c r="V98" s="66"/>
      <c r="W98" s="66"/>
      <c r="X98" s="66"/>
      <c r="Y98" s="66"/>
      <c r="Z98" s="158"/>
      <c r="AA98" s="165">
        <f t="shared" ref="AA98:EP98" si="25">SUM(AA95:AA97)</f>
        <v>-1101.9590656359269</v>
      </c>
      <c r="AB98" s="165">
        <f t="shared" si="25"/>
        <v>-1106.7584909943507</v>
      </c>
      <c r="AC98" s="165">
        <f t="shared" si="25"/>
        <v>-1111.5857130246413</v>
      </c>
      <c r="AD98" s="165">
        <f t="shared" si="25"/>
        <v>-1116.4408927158565</v>
      </c>
      <c r="AE98" s="165">
        <f t="shared" si="25"/>
        <v>-1121.3241919894508</v>
      </c>
      <c r="AF98" s="165">
        <f t="shared" si="25"/>
        <v>-1126.2357737046723</v>
      </c>
      <c r="AG98" s="165">
        <f t="shared" si="25"/>
        <v>-1131.1758016639933</v>
      </c>
      <c r="AH98" s="165">
        <f t="shared" si="25"/>
        <v>-1136.1444406185792</v>
      </c>
      <c r="AI98" s="165">
        <f t="shared" si="25"/>
        <v>-1141.1418562737772</v>
      </c>
      <c r="AJ98" s="165">
        <f t="shared" si="25"/>
        <v>-1146.1682152946441</v>
      </c>
      <c r="AK98" s="165">
        <f t="shared" si="25"/>
        <v>-1151.2236853115064</v>
      </c>
      <c r="AL98" s="165">
        <f t="shared" si="25"/>
        <v>-1156.3084349255514</v>
      </c>
      <c r="AM98" s="165">
        <f t="shared" si="25"/>
        <v>-1076.9494541389458</v>
      </c>
      <c r="AN98" s="165">
        <f t="shared" si="25"/>
        <v>-1082.0932726624906</v>
      </c>
      <c r="AO98" s="165">
        <f t="shared" si="25"/>
        <v>-3040.5141263897713</v>
      </c>
      <c r="AP98" s="165">
        <f t="shared" si="25"/>
        <v>-1092.4704560976024</v>
      </c>
      <c r="AQ98" s="165">
        <f t="shared" si="25"/>
        <v>-1097.7041670908247</v>
      </c>
      <c r="AR98" s="165">
        <f t="shared" si="25"/>
        <v>-1102.9681899935495</v>
      </c>
      <c r="AS98" s="165">
        <f t="shared" si="25"/>
        <v>-1108.2627003622511</v>
      </c>
      <c r="AT98" s="165">
        <f t="shared" si="25"/>
        <v>-1113.5878747701718</v>
      </c>
      <c r="AU98" s="165">
        <f t="shared" si="25"/>
        <v>-1118.9438908132061</v>
      </c>
      <c r="AV98" s="165">
        <f t="shared" si="25"/>
        <v>-1124.3309271158223</v>
      </c>
      <c r="AW98" s="165">
        <f t="shared" si="25"/>
        <v>-1129.7491633370246</v>
      </c>
      <c r="AX98" s="165">
        <f t="shared" si="25"/>
        <v>-1135.1987801763416</v>
      </c>
      <c r="AY98" s="165">
        <f t="shared" si="25"/>
        <v>-1055.0532698537017</v>
      </c>
      <c r="AZ98" s="165">
        <f t="shared" si="25"/>
        <v>-1060.5661942201004</v>
      </c>
      <c r="BA98" s="165">
        <f t="shared" si="25"/>
        <v>-1066.111047606787</v>
      </c>
      <c r="BB98" s="165">
        <f t="shared" si="25"/>
        <v>-1071.6880149360049</v>
      </c>
      <c r="BC98" s="165">
        <f t="shared" si="25"/>
        <v>-1077.2972822010051</v>
      </c>
      <c r="BD98" s="165">
        <f t="shared" si="25"/>
        <v>-1082.9390364722476</v>
      </c>
      <c r="BE98" s="165">
        <f t="shared" si="25"/>
        <v>-1088.6134659036443</v>
      </c>
      <c r="BF98" s="165">
        <f t="shared" si="25"/>
        <v>-1094.3207597388327</v>
      </c>
      <c r="BG98" s="165">
        <f t="shared" si="25"/>
        <v>-1100.0611083174826</v>
      </c>
      <c r="BH98" s="165">
        <f t="shared" si="25"/>
        <v>-1105.8347030816503</v>
      </c>
      <c r="BI98" s="165">
        <f t="shared" si="25"/>
        <v>-1111.6417365821599</v>
      </c>
      <c r="BJ98" s="165">
        <f t="shared" si="25"/>
        <v>-1117.4824024850268</v>
      </c>
      <c r="BK98" s="165">
        <f t="shared" si="25"/>
        <v>-1036.5654168821748</v>
      </c>
      <c r="BL98" s="165">
        <f t="shared" si="25"/>
        <v>-1042.4739330808925</v>
      </c>
      <c r="BM98" s="165">
        <f t="shared" si="25"/>
        <v>-1048.4166694359274</v>
      </c>
      <c r="BN98" s="165">
        <f t="shared" si="25"/>
        <v>-1054.3938241390188</v>
      </c>
      <c r="BO98" s="165">
        <f t="shared" si="25"/>
        <v>-1060.4055965297666</v>
      </c>
      <c r="BP98" s="165">
        <f t="shared" si="25"/>
        <v>-1066.4521871022762</v>
      </c>
      <c r="BQ98" s="165">
        <f t="shared" si="25"/>
        <v>-1072.5337975118509</v>
      </c>
      <c r="BR98" s="165">
        <f t="shared" si="25"/>
        <v>-1078.6506305817156</v>
      </c>
      <c r="BS98" s="165">
        <f t="shared" si="25"/>
        <v>-1084.8028903097775</v>
      </c>
      <c r="BT98" s="165">
        <f t="shared" si="25"/>
        <v>-1090.99078187543</v>
      </c>
      <c r="BU98" s="165">
        <f t="shared" si="25"/>
        <v>-1097.2145116463998</v>
      </c>
      <c r="BV98" s="165">
        <f t="shared" si="25"/>
        <v>-1103.4742871856261</v>
      </c>
      <c r="BW98" s="165">
        <f t="shared" si="25"/>
        <v>-1021.8028039911451</v>
      </c>
      <c r="BX98" s="165">
        <f t="shared" si="25"/>
        <v>-1028.1352985712074</v>
      </c>
      <c r="BY98" s="165">
        <f t="shared" si="25"/>
        <v>-1034.5044688490461</v>
      </c>
      <c r="BZ98" s="165">
        <f t="shared" si="25"/>
        <v>-1040.9105272380757</v>
      </c>
      <c r="CA98" s="165">
        <f t="shared" si="25"/>
        <v>-1921.8786649117656</v>
      </c>
      <c r="CB98" s="165">
        <f t="shared" si="25"/>
        <v>-1053.8341641616435</v>
      </c>
      <c r="CC98" s="165">
        <f t="shared" si="25"/>
        <v>-1060.3521737026931</v>
      </c>
      <c r="CD98" s="165">
        <f t="shared" si="25"/>
        <v>-1066.9079333823347</v>
      </c>
      <c r="CE98" s="165">
        <f t="shared" si="25"/>
        <v>-1073.5016618367872</v>
      </c>
      <c r="CF98" s="165">
        <f t="shared" si="25"/>
        <v>-1080.1335789685372</v>
      </c>
      <c r="CG98" s="165">
        <f t="shared" si="25"/>
        <v>-1086.8039059536768</v>
      </c>
      <c r="CH98" s="165">
        <f t="shared" si="25"/>
        <v>-1093.5128652492722</v>
      </c>
      <c r="CI98" s="165">
        <f t="shared" si="25"/>
        <v>-1011.1059275610723</v>
      </c>
      <c r="CJ98" s="165">
        <f t="shared" si="25"/>
        <v>-1017.892824009833</v>
      </c>
      <c r="CK98" s="165">
        <f t="shared" si="25"/>
        <v>-1024.7190279005235</v>
      </c>
      <c r="CL98" s="165">
        <f t="shared" si="25"/>
        <v>-1031.58476688875</v>
      </c>
      <c r="CM98" s="165">
        <f t="shared" si="25"/>
        <v>-1038.4902699486147</v>
      </c>
      <c r="CN98" s="165">
        <f t="shared" si="25"/>
        <v>-1045.4357673803688</v>
      </c>
      <c r="CO98" s="165">
        <f t="shared" si="25"/>
        <v>-1052.421490818082</v>
      </c>
      <c r="CP98" s="165">
        <f t="shared" si="25"/>
        <v>-1059.4476732373714</v>
      </c>
      <c r="CQ98" s="165">
        <f t="shared" si="25"/>
        <v>-1066.5145489631723</v>
      </c>
      <c r="CR98" s="165">
        <f t="shared" si="25"/>
        <v>-1073.6223536775524</v>
      </c>
      <c r="CS98" s="165">
        <f t="shared" si="25"/>
        <v>-1080.7713244275701</v>
      </c>
      <c r="CT98" s="165">
        <f t="shared" si="25"/>
        <v>-1087.9616996331806</v>
      </c>
      <c r="CU98" s="165">
        <f t="shared" si="25"/>
        <v>-1004.8405679181787</v>
      </c>
      <c r="CV98" s="165">
        <f t="shared" si="25"/>
        <v>-1012.1144728262398</v>
      </c>
      <c r="CW98" s="165">
        <f t="shared" si="25"/>
        <v>-1019.4305057668935</v>
      </c>
      <c r="CX98" s="165">
        <f t="shared" si="25"/>
        <v>-1026.7889107316623</v>
      </c>
      <c r="CY98" s="165">
        <f t="shared" si="25"/>
        <v>-1034.1899331251852</v>
      </c>
      <c r="CZ98" s="165">
        <f t="shared" si="25"/>
        <v>-1041.633819773404</v>
      </c>
      <c r="DA98" s="165">
        <f t="shared" si="25"/>
        <v>-1049.1208189317931</v>
      </c>
      <c r="DB98" s="165">
        <f t="shared" si="25"/>
        <v>-1056.651180293642</v>
      </c>
      <c r="DC98" s="165">
        <f t="shared" si="25"/>
        <v>-1064.2251549983785</v>
      </c>
      <c r="DD98" s="165">
        <f t="shared" si="25"/>
        <v>-1071.842995639945</v>
      </c>
      <c r="DE98" s="165">
        <f t="shared" si="25"/>
        <v>-1079.5049562752283</v>
      </c>
      <c r="DF98" s="165">
        <f t="shared" si="25"/>
        <v>-1087.2112924325238</v>
      </c>
      <c r="DG98" s="165">
        <f t="shared" si="25"/>
        <v>-1003.3996071753472</v>
      </c>
      <c r="DH98" s="165">
        <f t="shared" si="25"/>
        <v>-1011.1954668898707</v>
      </c>
      <c r="DI98" s="165">
        <f t="shared" si="25"/>
        <v>-1019.0364776252381</v>
      </c>
      <c r="DJ98" s="165">
        <f t="shared" si="25"/>
        <v>-1026.9229008811162</v>
      </c>
      <c r="DK98" s="165">
        <f t="shared" si="25"/>
        <v>-1034.8549996716838</v>
      </c>
      <c r="DL98" s="165">
        <f t="shared" si="25"/>
        <v>-1042.8330385344143</v>
      </c>
      <c r="DM98" s="165">
        <f t="shared" si="25"/>
        <v>-1050.8572835388914</v>
      </c>
      <c r="DN98" s="165">
        <f t="shared" si="25"/>
        <v>-1058.9280022956855</v>
      </c>
      <c r="DO98" s="165">
        <f t="shared" si="25"/>
        <v>-1067.0454639652799</v>
      </c>
      <c r="DP98" s="165">
        <f t="shared" si="25"/>
        <v>-1075.2099392670434</v>
      </c>
      <c r="DQ98" s="165">
        <f t="shared" si="25"/>
        <v>-1083.421700488263</v>
      </c>
      <c r="DR98" s="165">
        <f t="shared" si="25"/>
        <v>-1091.6810214932229</v>
      </c>
      <c r="DS98" s="165">
        <f t="shared" si="25"/>
        <v>-1007.2049772901655</v>
      </c>
      <c r="DT98" s="165">
        <f t="shared" si="25"/>
        <v>-1015.5602458091644</v>
      </c>
      <c r="DU98" s="165">
        <f t="shared" si="25"/>
        <v>-1023.9639052583352</v>
      </c>
      <c r="DV98" s="165">
        <f t="shared" si="25"/>
        <v>-1032.4162359018155</v>
      </c>
      <c r="DW98" s="165">
        <f t="shared" si="25"/>
        <v>-1040.9175196269389</v>
      </c>
      <c r="DX98" s="165">
        <f t="shared" si="25"/>
        <v>-1049.4680399536373</v>
      </c>
      <c r="DY98" s="165">
        <f t="shared" si="25"/>
        <v>-1058.0680820438956</v>
      </c>
      <c r="DZ98" s="165">
        <f t="shared" si="25"/>
        <v>-1066.7179327112581</v>
      </c>
      <c r="EA98" s="165">
        <f t="shared" si="25"/>
        <v>-1075.4178804304038</v>
      </c>
      <c r="EB98" s="165">
        <f t="shared" si="25"/>
        <v>-1084.1682153467555</v>
      </c>
      <c r="EC98" s="165">
        <f t="shared" si="25"/>
        <v>-1092.9692292861646</v>
      </c>
      <c r="ED98" s="165">
        <f t="shared" si="25"/>
        <v>-1101.8212157646394</v>
      </c>
      <c r="EE98" s="165">
        <f t="shared" si="25"/>
        <v>-1016.709747673367</v>
      </c>
      <c r="EF98" s="165">
        <f t="shared" si="25"/>
        <v>-1025.6645665876322</v>
      </c>
      <c r="EG98" s="165">
        <f t="shared" si="25"/>
        <v>-1034.6712488281091</v>
      </c>
      <c r="EH98" s="165">
        <f t="shared" si="25"/>
        <v>-1043.730094769895</v>
      </c>
      <c r="EI98" s="165">
        <f t="shared" si="25"/>
        <v>-1052.8414065277602</v>
      </c>
      <c r="EJ98" s="165">
        <f t="shared" si="25"/>
        <v>-1062.0054879662239</v>
      </c>
      <c r="EK98" s="165">
        <f t="shared" si="25"/>
        <v>-1071.2226447096855</v>
      </c>
      <c r="EL98" s="165">
        <f t="shared" si="25"/>
        <v>-1080.4931841526186</v>
      </c>
      <c r="EM98" s="165">
        <f t="shared" si="25"/>
        <v>-1089.8174154698263</v>
      </c>
      <c r="EN98" s="165">
        <f t="shared" si="25"/>
        <v>-1099.1956496267467</v>
      </c>
      <c r="EO98" s="165">
        <f t="shared" si="25"/>
        <v>-1108.6281993898237</v>
      </c>
      <c r="EP98" s="165">
        <f t="shared" si="25"/>
        <v>-1118.1153793369476</v>
      </c>
      <c r="EQ98" s="27"/>
    </row>
    <row r="99" spans="2:147" ht="15.75" customHeight="1" x14ac:dyDescent="0.2">
      <c r="B99" s="7"/>
      <c r="Z99" s="3"/>
      <c r="EQ99" s="27"/>
    </row>
    <row r="100" spans="2:147" ht="15.75" customHeight="1" x14ac:dyDescent="0.2">
      <c r="B100" s="7"/>
      <c r="Z100" s="3"/>
      <c r="EQ100" s="27"/>
    </row>
    <row r="101" spans="2:147" ht="15.75" customHeight="1" x14ac:dyDescent="0.2">
      <c r="B101" s="7"/>
      <c r="Z101" s="3"/>
      <c r="EQ101" s="27"/>
    </row>
    <row r="102" spans="2:147" ht="15.75" customHeight="1" x14ac:dyDescent="0.2">
      <c r="B102" s="7"/>
      <c r="Z102" s="3"/>
      <c r="EQ102" s="27"/>
    </row>
    <row r="103" spans="2:147" ht="15.75" customHeight="1" x14ac:dyDescent="0.2">
      <c r="B103" s="7"/>
      <c r="Z103" s="3"/>
      <c r="EQ103" s="27"/>
    </row>
    <row r="104" spans="2:147" ht="15.75" customHeight="1" x14ac:dyDescent="0.2">
      <c r="B104" s="7"/>
      <c r="Z104" s="3"/>
      <c r="EQ104" s="27"/>
    </row>
    <row r="105" spans="2:147" ht="15.75" customHeight="1" x14ac:dyDescent="0.2">
      <c r="B105" s="7"/>
      <c r="Z105" s="3"/>
      <c r="EQ105" s="27"/>
    </row>
    <row r="106" spans="2:147" ht="15.75" customHeight="1" x14ac:dyDescent="0.2">
      <c r="B106" s="7"/>
      <c r="Z106" s="3"/>
      <c r="EQ106" s="27"/>
    </row>
    <row r="107" spans="2:147" ht="15.75" customHeight="1" x14ac:dyDescent="0.2">
      <c r="B107" s="7"/>
      <c r="Z107" s="3"/>
      <c r="EQ107" s="27"/>
    </row>
    <row r="108" spans="2:147" ht="15.75" customHeight="1" x14ac:dyDescent="0.2">
      <c r="B108" s="7"/>
      <c r="Z108" s="3"/>
      <c r="EQ108" s="27"/>
    </row>
    <row r="109" spans="2:147" ht="15.75" customHeight="1" x14ac:dyDescent="0.2">
      <c r="B109" s="7"/>
      <c r="Z109" s="3"/>
      <c r="EQ109" s="27"/>
    </row>
    <row r="110" spans="2:147" ht="15.75" customHeight="1" x14ac:dyDescent="0.2">
      <c r="B110" s="7"/>
      <c r="Z110" s="3"/>
      <c r="EQ110" s="27"/>
    </row>
    <row r="111" spans="2:147" ht="15.75" customHeight="1" x14ac:dyDescent="0.2">
      <c r="B111" s="7"/>
      <c r="Z111" s="3"/>
      <c r="EQ111" s="27"/>
    </row>
    <row r="112" spans="2:147" ht="15.75" customHeight="1" x14ac:dyDescent="0.2">
      <c r="B112" s="7"/>
      <c r="Z112" s="3"/>
      <c r="EQ112" s="27"/>
    </row>
    <row r="113" spans="2:147" ht="15.75" customHeight="1" x14ac:dyDescent="0.2">
      <c r="B113" s="7"/>
      <c r="Z113" s="3"/>
      <c r="EQ113" s="27"/>
    </row>
    <row r="114" spans="2:147" ht="15.75" customHeight="1" x14ac:dyDescent="0.2">
      <c r="B114" s="7"/>
      <c r="Z114" s="3"/>
      <c r="EQ114" s="27"/>
    </row>
    <row r="115" spans="2:147" ht="15.75" customHeight="1" x14ac:dyDescent="0.2">
      <c r="B115" s="7"/>
      <c r="Z115" s="3"/>
      <c r="EQ115" s="27"/>
    </row>
    <row r="116" spans="2:147" ht="15.75" customHeight="1" x14ac:dyDescent="0.2">
      <c r="B116" s="7"/>
      <c r="Z116" s="3"/>
      <c r="EQ116" s="27"/>
    </row>
    <row r="117" spans="2:147" ht="15.75" customHeight="1" x14ac:dyDescent="0.2">
      <c r="B117" s="7"/>
      <c r="Z117" s="3"/>
      <c r="EQ117" s="27"/>
    </row>
    <row r="118" spans="2:147" ht="15.75" customHeight="1" x14ac:dyDescent="0.2">
      <c r="B118" s="7"/>
      <c r="Z118" s="3"/>
      <c r="EQ118" s="27"/>
    </row>
    <row r="119" spans="2:147" ht="15.75" customHeight="1" x14ac:dyDescent="0.2">
      <c r="B119" s="7"/>
      <c r="Z119" s="3"/>
      <c r="EQ119" s="27"/>
    </row>
    <row r="120" spans="2:147" ht="15.75" customHeight="1" x14ac:dyDescent="0.2">
      <c r="B120" s="7"/>
      <c r="Z120" s="3"/>
      <c r="EQ120" s="27"/>
    </row>
    <row r="121" spans="2:147" ht="15.75" customHeight="1" x14ac:dyDescent="0.2">
      <c r="B121" s="7"/>
      <c r="Z121" s="3"/>
      <c r="EQ121" s="27"/>
    </row>
    <row r="122" spans="2:147" ht="15.75" customHeight="1" x14ac:dyDescent="0.2">
      <c r="B122" s="7"/>
      <c r="Z122" s="3"/>
      <c r="EQ122" s="27"/>
    </row>
    <row r="123" spans="2:147" ht="15.75" customHeight="1" x14ac:dyDescent="0.2">
      <c r="B123" s="7"/>
      <c r="Z123" s="3"/>
      <c r="EQ123" s="27"/>
    </row>
    <row r="124" spans="2:147" ht="15.75" customHeight="1" x14ac:dyDescent="0.2">
      <c r="B124" s="7"/>
      <c r="Z124" s="3"/>
      <c r="EQ124" s="27"/>
    </row>
    <row r="125" spans="2:147" ht="15.75" customHeight="1" x14ac:dyDescent="0.2">
      <c r="B125" s="7"/>
      <c r="Z125" s="3"/>
      <c r="EQ125" s="27"/>
    </row>
    <row r="126" spans="2:147" ht="15.75" customHeight="1" x14ac:dyDescent="0.2">
      <c r="B126" s="7"/>
      <c r="Z126" s="3"/>
      <c r="EQ126" s="27"/>
    </row>
    <row r="127" spans="2:147" ht="15.75" customHeight="1" x14ac:dyDescent="0.2">
      <c r="B127" s="7"/>
      <c r="Z127" s="3"/>
      <c r="EQ127" s="27"/>
    </row>
    <row r="128" spans="2:147" ht="15.75" customHeight="1" x14ac:dyDescent="0.2">
      <c r="B128" s="7"/>
      <c r="Z128" s="3"/>
      <c r="EQ128" s="27"/>
    </row>
    <row r="129" spans="2:147" ht="15.75" customHeight="1" x14ac:dyDescent="0.2">
      <c r="B129" s="7"/>
      <c r="Z129" s="3"/>
      <c r="EQ129" s="27"/>
    </row>
    <row r="130" spans="2:147" ht="15.75" customHeight="1" x14ac:dyDescent="0.2">
      <c r="B130" s="7"/>
      <c r="Z130" s="3"/>
      <c r="EQ130" s="27"/>
    </row>
    <row r="131" spans="2:147" ht="15.75" customHeight="1" x14ac:dyDescent="0.2">
      <c r="B131" s="7"/>
      <c r="Z131" s="3"/>
      <c r="EQ131" s="27"/>
    </row>
    <row r="132" spans="2:147" ht="15.75" customHeight="1" x14ac:dyDescent="0.2">
      <c r="B132" s="7"/>
      <c r="Z132" s="3"/>
      <c r="EQ132" s="27"/>
    </row>
    <row r="133" spans="2:147" ht="15.75" customHeight="1" x14ac:dyDescent="0.2">
      <c r="B133" s="7"/>
      <c r="Z133" s="3"/>
      <c r="EQ133" s="27"/>
    </row>
    <row r="134" spans="2:147" ht="15.75" customHeight="1" x14ac:dyDescent="0.2">
      <c r="B134" s="7"/>
      <c r="Z134" s="3"/>
      <c r="EQ134" s="27"/>
    </row>
    <row r="135" spans="2:147" ht="15.75" customHeight="1" x14ac:dyDescent="0.2">
      <c r="B135" s="7"/>
      <c r="Z135" s="3"/>
      <c r="EQ135" s="27"/>
    </row>
    <row r="136" spans="2:147" ht="15.75" customHeight="1" x14ac:dyDescent="0.2">
      <c r="B136" s="7"/>
      <c r="Z136" s="3"/>
      <c r="EQ136" s="27"/>
    </row>
    <row r="137" spans="2:147" ht="15.75" customHeight="1" x14ac:dyDescent="0.2">
      <c r="B137" s="7"/>
      <c r="Z137" s="3"/>
      <c r="EQ137" s="27"/>
    </row>
    <row r="138" spans="2:147" ht="15.75" customHeight="1" x14ac:dyDescent="0.2">
      <c r="B138" s="7"/>
      <c r="Z138" s="3"/>
      <c r="EQ138" s="27"/>
    </row>
    <row r="139" spans="2:147" ht="15.75" customHeight="1" x14ac:dyDescent="0.2">
      <c r="B139" s="7"/>
      <c r="Z139" s="3"/>
      <c r="EQ139" s="27"/>
    </row>
    <row r="140" spans="2:147" ht="15.75" customHeight="1" x14ac:dyDescent="0.2">
      <c r="B140" s="7"/>
      <c r="Z140" s="3"/>
      <c r="EQ140" s="27"/>
    </row>
    <row r="141" spans="2:147" ht="15.75" customHeight="1" x14ac:dyDescent="0.2">
      <c r="B141" s="7"/>
      <c r="Z141" s="3"/>
      <c r="EQ141" s="27"/>
    </row>
    <row r="142" spans="2:147" ht="15.75" customHeight="1" x14ac:dyDescent="0.2">
      <c r="B142" s="7"/>
      <c r="Z142" s="3"/>
      <c r="EQ142" s="27"/>
    </row>
    <row r="143" spans="2:147" ht="15.75" customHeight="1" x14ac:dyDescent="0.2">
      <c r="B143" s="7"/>
      <c r="Z143" s="3"/>
      <c r="EQ143" s="27"/>
    </row>
    <row r="144" spans="2:147" ht="15.75" customHeight="1" x14ac:dyDescent="0.2">
      <c r="B144" s="7"/>
      <c r="Z144" s="3"/>
      <c r="EQ144" s="27"/>
    </row>
    <row r="145" spans="2:147" ht="15.75" customHeight="1" x14ac:dyDescent="0.2">
      <c r="B145" s="7"/>
      <c r="Z145" s="3"/>
      <c r="EQ145" s="27"/>
    </row>
    <row r="146" spans="2:147" ht="15.75" customHeight="1" x14ac:dyDescent="0.2">
      <c r="B146" s="7"/>
      <c r="Z146" s="3"/>
      <c r="EQ146" s="27"/>
    </row>
    <row r="147" spans="2:147" ht="15.75" customHeight="1" x14ac:dyDescent="0.2">
      <c r="B147" s="7"/>
      <c r="Z147" s="3"/>
      <c r="EQ147" s="27"/>
    </row>
    <row r="148" spans="2:147" ht="15.75" customHeight="1" x14ac:dyDescent="0.2">
      <c r="B148" s="7"/>
      <c r="Z148" s="3"/>
      <c r="EQ148" s="27"/>
    </row>
    <row r="149" spans="2:147" ht="15.75" customHeight="1" x14ac:dyDescent="0.2">
      <c r="B149" s="7"/>
      <c r="Z149" s="3"/>
      <c r="EQ149" s="27"/>
    </row>
    <row r="150" spans="2:147" ht="15.75" customHeight="1" x14ac:dyDescent="0.2">
      <c r="B150" s="7"/>
      <c r="Z150" s="3"/>
      <c r="EQ150" s="27"/>
    </row>
    <row r="151" spans="2:147" ht="15.75" customHeight="1" x14ac:dyDescent="0.2">
      <c r="B151" s="7"/>
      <c r="Z151" s="3"/>
      <c r="EQ151" s="27"/>
    </row>
    <row r="152" spans="2:147" ht="15.75" customHeight="1" x14ac:dyDescent="0.2">
      <c r="B152" s="7"/>
      <c r="Z152" s="3"/>
      <c r="EQ152" s="27"/>
    </row>
    <row r="153" spans="2:147" ht="15.75" customHeight="1" x14ac:dyDescent="0.2">
      <c r="B153" s="7"/>
      <c r="Z153" s="3"/>
      <c r="EQ153" s="27"/>
    </row>
    <row r="154" spans="2:147" ht="15.75" customHeight="1" x14ac:dyDescent="0.2">
      <c r="B154" s="7"/>
      <c r="Z154" s="3"/>
      <c r="EQ154" s="27"/>
    </row>
    <row r="155" spans="2:147" ht="15.75" customHeight="1" x14ac:dyDescent="0.2">
      <c r="B155" s="7"/>
      <c r="Z155" s="3"/>
      <c r="EQ155" s="27"/>
    </row>
    <row r="156" spans="2:147" ht="15.75" customHeight="1" x14ac:dyDescent="0.2">
      <c r="B156" s="7"/>
      <c r="Z156" s="3"/>
      <c r="EQ156" s="27"/>
    </row>
    <row r="157" spans="2:147" ht="15.75" customHeight="1" x14ac:dyDescent="0.2">
      <c r="B157" s="7"/>
      <c r="Z157" s="3"/>
      <c r="EQ157" s="27"/>
    </row>
    <row r="158" spans="2:147" ht="15.75" customHeight="1" x14ac:dyDescent="0.2">
      <c r="B158" s="7"/>
      <c r="Z158" s="3"/>
      <c r="EQ158" s="27"/>
    </row>
    <row r="159" spans="2:147" ht="15.75" customHeight="1" x14ac:dyDescent="0.2">
      <c r="B159" s="7"/>
      <c r="Z159" s="3"/>
      <c r="EQ159" s="27"/>
    </row>
    <row r="160" spans="2:147" ht="15.75" customHeight="1" x14ac:dyDescent="0.2">
      <c r="B160" s="7"/>
      <c r="Z160" s="3"/>
      <c r="EQ160" s="27"/>
    </row>
    <row r="161" spans="2:147" ht="15.75" customHeight="1" x14ac:dyDescent="0.2">
      <c r="B161" s="7"/>
      <c r="Z161" s="3"/>
      <c r="EQ161" s="27"/>
    </row>
    <row r="162" spans="2:147" ht="15.75" customHeight="1" x14ac:dyDescent="0.2">
      <c r="B162" s="7"/>
      <c r="Z162" s="3"/>
      <c r="EQ162" s="27"/>
    </row>
    <row r="163" spans="2:147" ht="15.75" customHeight="1" x14ac:dyDescent="0.2">
      <c r="B163" s="7"/>
      <c r="Z163" s="3"/>
      <c r="EQ163" s="27"/>
    </row>
    <row r="164" spans="2:147" ht="15.75" customHeight="1" x14ac:dyDescent="0.2">
      <c r="B164" s="7"/>
      <c r="Z164" s="3"/>
      <c r="EQ164" s="27"/>
    </row>
    <row r="165" spans="2:147" ht="15.75" customHeight="1" x14ac:dyDescent="0.2">
      <c r="B165" s="7"/>
      <c r="Z165" s="3"/>
      <c r="EQ165" s="27"/>
    </row>
    <row r="166" spans="2:147" ht="15.75" customHeight="1" x14ac:dyDescent="0.2">
      <c r="B166" s="7"/>
      <c r="Z166" s="3"/>
      <c r="EQ166" s="27"/>
    </row>
    <row r="167" spans="2:147" ht="15.75" customHeight="1" x14ac:dyDescent="0.2">
      <c r="B167" s="7"/>
      <c r="Z167" s="3"/>
      <c r="EQ167" s="27"/>
    </row>
    <row r="168" spans="2:147" ht="15.75" customHeight="1" x14ac:dyDescent="0.2">
      <c r="B168" s="7"/>
      <c r="Z168" s="3"/>
      <c r="EQ168" s="27"/>
    </row>
    <row r="169" spans="2:147" ht="15.75" customHeight="1" x14ac:dyDescent="0.2">
      <c r="B169" s="7"/>
      <c r="Z169" s="3"/>
      <c r="EQ169" s="27"/>
    </row>
    <row r="170" spans="2:147" ht="15.75" customHeight="1" x14ac:dyDescent="0.2">
      <c r="B170" s="7"/>
      <c r="Z170" s="3"/>
      <c r="EQ170" s="27"/>
    </row>
    <row r="171" spans="2:147" ht="15.75" customHeight="1" x14ac:dyDescent="0.2">
      <c r="B171" s="7"/>
      <c r="Z171" s="3"/>
      <c r="EQ171" s="27"/>
    </row>
    <row r="172" spans="2:147" ht="15.75" customHeight="1" x14ac:dyDescent="0.2">
      <c r="B172" s="7"/>
      <c r="Z172" s="3"/>
      <c r="EQ172" s="27"/>
    </row>
    <row r="173" spans="2:147" ht="15.75" customHeight="1" x14ac:dyDescent="0.2">
      <c r="B173" s="7"/>
      <c r="Z173" s="3"/>
      <c r="EQ173" s="27"/>
    </row>
    <row r="174" spans="2:147" ht="15.75" customHeight="1" x14ac:dyDescent="0.2">
      <c r="B174" s="7"/>
      <c r="Z174" s="3"/>
      <c r="EQ174" s="27"/>
    </row>
    <row r="175" spans="2:147" ht="15.75" customHeight="1" x14ac:dyDescent="0.2">
      <c r="B175" s="7"/>
      <c r="Z175" s="3"/>
      <c r="EQ175" s="27"/>
    </row>
    <row r="176" spans="2:147" ht="15.75" customHeight="1" x14ac:dyDescent="0.2">
      <c r="B176" s="7"/>
      <c r="Z176" s="3"/>
      <c r="EQ176" s="27"/>
    </row>
    <row r="177" spans="2:147" ht="15.75" customHeight="1" x14ac:dyDescent="0.2">
      <c r="B177" s="7"/>
      <c r="Z177" s="3"/>
      <c r="EQ177" s="27"/>
    </row>
    <row r="178" spans="2:147" ht="15.75" customHeight="1" x14ac:dyDescent="0.2">
      <c r="B178" s="7"/>
      <c r="Z178" s="3"/>
      <c r="EQ178" s="27"/>
    </row>
    <row r="179" spans="2:147" ht="15.75" customHeight="1" x14ac:dyDescent="0.2">
      <c r="B179" s="7"/>
      <c r="Z179" s="3"/>
      <c r="EQ179" s="27"/>
    </row>
    <row r="180" spans="2:147" ht="15.75" customHeight="1" x14ac:dyDescent="0.2">
      <c r="B180" s="7"/>
      <c r="Z180" s="3"/>
      <c r="EQ180" s="27"/>
    </row>
    <row r="181" spans="2:147" ht="15.75" customHeight="1" x14ac:dyDescent="0.2">
      <c r="B181" s="7"/>
      <c r="Z181" s="3"/>
      <c r="EQ181" s="27"/>
    </row>
    <row r="182" spans="2:147" ht="15.75" customHeight="1" x14ac:dyDescent="0.2">
      <c r="B182" s="7"/>
      <c r="Z182" s="3"/>
      <c r="EQ182" s="27"/>
    </row>
    <row r="183" spans="2:147" ht="15.75" customHeight="1" x14ac:dyDescent="0.2">
      <c r="B183" s="7"/>
      <c r="Z183" s="3"/>
      <c r="EQ183" s="27"/>
    </row>
    <row r="184" spans="2:147" ht="15.75" customHeight="1" x14ac:dyDescent="0.2">
      <c r="B184" s="7"/>
      <c r="Z184" s="3"/>
      <c r="EQ184" s="27"/>
    </row>
    <row r="185" spans="2:147" ht="15.75" customHeight="1" x14ac:dyDescent="0.2">
      <c r="B185" s="7"/>
      <c r="Z185" s="3"/>
      <c r="EQ185" s="27"/>
    </row>
    <row r="186" spans="2:147" ht="15.75" customHeight="1" x14ac:dyDescent="0.2">
      <c r="B186" s="7"/>
      <c r="Z186" s="3"/>
      <c r="EQ186" s="27"/>
    </row>
    <row r="187" spans="2:147" ht="15.75" customHeight="1" x14ac:dyDescent="0.2">
      <c r="B187" s="7"/>
      <c r="Z187" s="3"/>
      <c r="EQ187" s="27"/>
    </row>
    <row r="188" spans="2:147" ht="15.75" customHeight="1" x14ac:dyDescent="0.2">
      <c r="B188" s="7"/>
      <c r="Z188" s="3"/>
      <c r="EQ188" s="27"/>
    </row>
    <row r="189" spans="2:147" ht="15.75" customHeight="1" x14ac:dyDescent="0.2">
      <c r="B189" s="7"/>
      <c r="Z189" s="3"/>
      <c r="EQ189" s="27"/>
    </row>
    <row r="190" spans="2:147" ht="15.75" customHeight="1" x14ac:dyDescent="0.2">
      <c r="B190" s="7"/>
      <c r="Z190" s="3"/>
      <c r="EQ190" s="27"/>
    </row>
    <row r="191" spans="2:147" ht="15.75" customHeight="1" x14ac:dyDescent="0.2">
      <c r="B191" s="7"/>
      <c r="Z191" s="3"/>
      <c r="EQ191" s="27"/>
    </row>
    <row r="192" spans="2:147" ht="15.75" customHeight="1" x14ac:dyDescent="0.2">
      <c r="B192" s="7"/>
      <c r="Z192" s="3"/>
      <c r="EQ192" s="27"/>
    </row>
    <row r="193" spans="2:147" ht="15.75" customHeight="1" x14ac:dyDescent="0.2">
      <c r="B193" s="7"/>
      <c r="Z193" s="3"/>
      <c r="EQ193" s="27"/>
    </row>
    <row r="194" spans="2:147" ht="15.75" customHeight="1" x14ac:dyDescent="0.2">
      <c r="B194" s="7"/>
      <c r="Z194" s="3"/>
      <c r="EQ194" s="27"/>
    </row>
    <row r="195" spans="2:147" ht="15.75" customHeight="1" x14ac:dyDescent="0.2">
      <c r="B195" s="7"/>
      <c r="Z195" s="3"/>
      <c r="EQ195" s="27"/>
    </row>
    <row r="196" spans="2:147" ht="15.75" customHeight="1" x14ac:dyDescent="0.2">
      <c r="B196" s="7"/>
      <c r="Z196" s="3"/>
      <c r="EQ196" s="27"/>
    </row>
    <row r="197" spans="2:147" ht="15.75" customHeight="1" x14ac:dyDescent="0.2">
      <c r="B197" s="7"/>
      <c r="Z197" s="3"/>
      <c r="EQ197" s="27"/>
    </row>
    <row r="198" spans="2:147" ht="15.75" customHeight="1" x14ac:dyDescent="0.2">
      <c r="B198" s="7"/>
      <c r="Z198" s="3"/>
      <c r="EQ198" s="27"/>
    </row>
    <row r="199" spans="2:147" ht="15.75" customHeight="1" x14ac:dyDescent="0.2">
      <c r="B199" s="7"/>
      <c r="Z199" s="3"/>
      <c r="EQ199" s="27"/>
    </row>
    <row r="200" spans="2:147" ht="15.75" customHeight="1" x14ac:dyDescent="0.2">
      <c r="B200" s="7"/>
      <c r="Z200" s="3"/>
      <c r="EQ200" s="27"/>
    </row>
    <row r="201" spans="2:147" ht="15.75" customHeight="1" x14ac:dyDescent="0.2">
      <c r="B201" s="7"/>
      <c r="Z201" s="3"/>
      <c r="EQ201" s="27"/>
    </row>
    <row r="202" spans="2:147" ht="15.75" customHeight="1" x14ac:dyDescent="0.2">
      <c r="B202" s="7"/>
      <c r="Z202" s="3"/>
      <c r="EQ202" s="27"/>
    </row>
    <row r="203" spans="2:147" ht="15.75" customHeight="1" x14ac:dyDescent="0.2">
      <c r="B203" s="7"/>
      <c r="Z203" s="3"/>
      <c r="EQ203" s="27"/>
    </row>
    <row r="204" spans="2:147" ht="15.75" customHeight="1" x14ac:dyDescent="0.2">
      <c r="B204" s="7"/>
      <c r="Z204" s="3"/>
      <c r="EQ204" s="27"/>
    </row>
    <row r="205" spans="2:147" ht="15.75" customHeight="1" x14ac:dyDescent="0.2">
      <c r="B205" s="7"/>
      <c r="Z205" s="3"/>
      <c r="EQ205" s="27"/>
    </row>
    <row r="206" spans="2:147" ht="15.75" customHeight="1" x14ac:dyDescent="0.2">
      <c r="B206" s="7"/>
      <c r="Z206" s="3"/>
      <c r="EQ206" s="27"/>
    </row>
    <row r="207" spans="2:147" ht="15.75" customHeight="1" x14ac:dyDescent="0.2">
      <c r="B207" s="7"/>
      <c r="Z207" s="3"/>
      <c r="EQ207" s="27"/>
    </row>
    <row r="208" spans="2:147" ht="15.75" customHeight="1" x14ac:dyDescent="0.2">
      <c r="B208" s="7"/>
      <c r="Z208" s="3"/>
      <c r="EQ208" s="27"/>
    </row>
    <row r="209" spans="2:147" ht="15.75" customHeight="1" x14ac:dyDescent="0.2">
      <c r="B209" s="7"/>
      <c r="Z209" s="3"/>
      <c r="EQ209" s="27"/>
    </row>
    <row r="210" spans="2:147" ht="15.75" customHeight="1" x14ac:dyDescent="0.2">
      <c r="B210" s="7"/>
      <c r="Z210" s="3"/>
      <c r="EQ210" s="27"/>
    </row>
    <row r="211" spans="2:147" ht="15.75" customHeight="1" x14ac:dyDescent="0.2">
      <c r="B211" s="7"/>
      <c r="Z211" s="3"/>
      <c r="EQ211" s="27"/>
    </row>
    <row r="212" spans="2:147" ht="15.75" customHeight="1" x14ac:dyDescent="0.2">
      <c r="B212" s="7"/>
      <c r="Z212" s="3"/>
      <c r="EQ212" s="27"/>
    </row>
    <row r="213" spans="2:147" ht="15.75" customHeight="1" x14ac:dyDescent="0.2">
      <c r="B213" s="7"/>
      <c r="Z213" s="3"/>
      <c r="EQ213" s="27"/>
    </row>
    <row r="214" spans="2:147" ht="15.75" customHeight="1" x14ac:dyDescent="0.2">
      <c r="B214" s="7"/>
      <c r="Z214" s="3"/>
      <c r="EQ214" s="27"/>
    </row>
    <row r="215" spans="2:147" ht="15.75" customHeight="1" x14ac:dyDescent="0.2">
      <c r="B215" s="7"/>
      <c r="Z215" s="3"/>
      <c r="EQ215" s="27"/>
    </row>
    <row r="216" spans="2:147" ht="15.75" customHeight="1" x14ac:dyDescent="0.2">
      <c r="B216" s="7"/>
      <c r="Z216" s="3"/>
      <c r="EQ216" s="27"/>
    </row>
    <row r="217" spans="2:147" ht="15.75" customHeight="1" x14ac:dyDescent="0.2">
      <c r="B217" s="7"/>
      <c r="Z217" s="3"/>
      <c r="EQ217" s="27"/>
    </row>
    <row r="218" spans="2:147" ht="15.75" customHeight="1" x14ac:dyDescent="0.2">
      <c r="B218" s="7"/>
      <c r="Z218" s="3"/>
      <c r="EQ218" s="27"/>
    </row>
    <row r="219" spans="2:147" ht="15.75" customHeight="1" x14ac:dyDescent="0.2">
      <c r="B219" s="7"/>
      <c r="Z219" s="3"/>
      <c r="EQ219" s="27"/>
    </row>
    <row r="220" spans="2:147" ht="15.75" customHeight="1" x14ac:dyDescent="0.2">
      <c r="B220" s="7"/>
      <c r="Z220" s="3"/>
      <c r="EQ220" s="27"/>
    </row>
    <row r="221" spans="2:147" ht="15.75" customHeight="1" x14ac:dyDescent="0.2">
      <c r="B221" s="7"/>
      <c r="Z221" s="3"/>
      <c r="EQ221" s="27"/>
    </row>
    <row r="222" spans="2:147" ht="15.75" customHeight="1" x14ac:dyDescent="0.2">
      <c r="B222" s="7"/>
      <c r="Z222" s="3"/>
      <c r="EQ222" s="27"/>
    </row>
    <row r="223" spans="2:147" ht="15.75" customHeight="1" x14ac:dyDescent="0.2">
      <c r="B223" s="7"/>
      <c r="Z223" s="3"/>
      <c r="EQ223" s="27"/>
    </row>
    <row r="224" spans="2:147" ht="15.75" customHeight="1" x14ac:dyDescent="0.2">
      <c r="B224" s="7"/>
      <c r="Z224" s="3"/>
      <c r="EQ224" s="27"/>
    </row>
    <row r="225" spans="2:147" ht="15.75" customHeight="1" x14ac:dyDescent="0.2">
      <c r="B225" s="7"/>
      <c r="Z225" s="3"/>
      <c r="EQ225" s="27"/>
    </row>
    <row r="226" spans="2:147" ht="15.75" customHeight="1" x14ac:dyDescent="0.2">
      <c r="B226" s="7"/>
      <c r="Z226" s="3"/>
      <c r="EQ226" s="27"/>
    </row>
    <row r="227" spans="2:147" ht="15.75" customHeight="1" x14ac:dyDescent="0.2">
      <c r="B227" s="7"/>
      <c r="Z227" s="3"/>
      <c r="EQ227" s="27"/>
    </row>
    <row r="228" spans="2:147" ht="15.75" customHeight="1" x14ac:dyDescent="0.2">
      <c r="B228" s="7"/>
      <c r="Z228" s="3"/>
      <c r="EQ228" s="27"/>
    </row>
    <row r="229" spans="2:147" ht="15.75" customHeight="1" x14ac:dyDescent="0.2">
      <c r="B229" s="7"/>
      <c r="Z229" s="3"/>
      <c r="EQ229" s="27"/>
    </row>
    <row r="230" spans="2:147" ht="15.75" customHeight="1" x14ac:dyDescent="0.2">
      <c r="B230" s="7"/>
      <c r="Z230" s="3"/>
      <c r="EQ230" s="27"/>
    </row>
    <row r="231" spans="2:147" ht="15.75" customHeight="1" x14ac:dyDescent="0.2">
      <c r="B231" s="7"/>
      <c r="Z231" s="3"/>
      <c r="EQ231" s="27"/>
    </row>
    <row r="232" spans="2:147" ht="15.75" customHeight="1" x14ac:dyDescent="0.2">
      <c r="B232" s="7"/>
      <c r="Z232" s="3"/>
      <c r="EQ232" s="27"/>
    </row>
    <row r="233" spans="2:147" ht="15.75" customHeight="1" x14ac:dyDescent="0.2">
      <c r="B233" s="7"/>
      <c r="Z233" s="3"/>
      <c r="EQ233" s="27"/>
    </row>
    <row r="234" spans="2:147" ht="15.75" customHeight="1" x14ac:dyDescent="0.2">
      <c r="B234" s="7"/>
      <c r="Z234" s="3"/>
      <c r="EQ234" s="27"/>
    </row>
    <row r="235" spans="2:147" ht="15.75" customHeight="1" x14ac:dyDescent="0.2">
      <c r="B235" s="7"/>
      <c r="Z235" s="3"/>
      <c r="EQ235" s="27"/>
    </row>
    <row r="236" spans="2:147" ht="15.75" customHeight="1" x14ac:dyDescent="0.2">
      <c r="B236" s="7"/>
      <c r="Z236" s="3"/>
      <c r="EQ236" s="27"/>
    </row>
    <row r="237" spans="2:147" ht="15.75" customHeight="1" x14ac:dyDescent="0.2">
      <c r="B237" s="7"/>
      <c r="Z237" s="3"/>
      <c r="EQ237" s="27"/>
    </row>
    <row r="238" spans="2:147" ht="15.75" customHeight="1" x14ac:dyDescent="0.2">
      <c r="B238" s="7"/>
      <c r="Z238" s="3"/>
      <c r="EQ238" s="27"/>
    </row>
    <row r="239" spans="2:147" ht="15.75" customHeight="1" x14ac:dyDescent="0.2">
      <c r="B239" s="7"/>
      <c r="Z239" s="3"/>
      <c r="EQ239" s="27"/>
    </row>
    <row r="240" spans="2:147" ht="15.75" customHeight="1" x14ac:dyDescent="0.2">
      <c r="B240" s="7"/>
      <c r="Z240" s="3"/>
      <c r="EQ240" s="27"/>
    </row>
    <row r="241" spans="2:147" ht="15.75" customHeight="1" x14ac:dyDescent="0.2">
      <c r="B241" s="7"/>
      <c r="Z241" s="3"/>
      <c r="EQ241" s="27"/>
    </row>
    <row r="242" spans="2:147" ht="15.75" customHeight="1" x14ac:dyDescent="0.2">
      <c r="B242" s="7"/>
      <c r="Z242" s="3"/>
      <c r="EQ242" s="27"/>
    </row>
    <row r="243" spans="2:147" ht="15.75" customHeight="1" x14ac:dyDescent="0.2">
      <c r="B243" s="7"/>
      <c r="Z243" s="3"/>
      <c r="EQ243" s="27"/>
    </row>
    <row r="244" spans="2:147" ht="15.75" customHeight="1" x14ac:dyDescent="0.2">
      <c r="B244" s="7"/>
      <c r="Z244" s="3"/>
      <c r="EQ244" s="27"/>
    </row>
    <row r="245" spans="2:147" ht="15.75" customHeight="1" x14ac:dyDescent="0.2">
      <c r="B245" s="7"/>
      <c r="Z245" s="3"/>
      <c r="EQ245" s="27"/>
    </row>
    <row r="246" spans="2:147" ht="15.75" customHeight="1" x14ac:dyDescent="0.2">
      <c r="B246" s="7"/>
      <c r="Z246" s="3"/>
      <c r="EQ246" s="27"/>
    </row>
    <row r="247" spans="2:147" ht="15.75" customHeight="1" x14ac:dyDescent="0.2">
      <c r="B247" s="7"/>
      <c r="Z247" s="3"/>
      <c r="EQ247" s="27"/>
    </row>
    <row r="248" spans="2:147" ht="15.75" customHeight="1" x14ac:dyDescent="0.2">
      <c r="B248" s="7"/>
      <c r="Z248" s="3"/>
      <c r="EQ248" s="27"/>
    </row>
    <row r="249" spans="2:147" ht="15.75" customHeight="1" x14ac:dyDescent="0.2">
      <c r="B249" s="7"/>
      <c r="Z249" s="3"/>
      <c r="EQ249" s="27"/>
    </row>
    <row r="250" spans="2:147" ht="15.75" customHeight="1" x14ac:dyDescent="0.2">
      <c r="B250" s="7"/>
      <c r="Z250" s="3"/>
      <c r="EQ250" s="27"/>
    </row>
    <row r="251" spans="2:147" ht="15.75" customHeight="1" x14ac:dyDescent="0.2">
      <c r="B251" s="7"/>
      <c r="Z251" s="3"/>
      <c r="EQ251" s="27"/>
    </row>
    <row r="252" spans="2:147" ht="15.75" customHeight="1" x14ac:dyDescent="0.2">
      <c r="B252" s="7"/>
      <c r="Z252" s="3"/>
      <c r="EQ252" s="27"/>
    </row>
    <row r="253" spans="2:147" ht="15.75" customHeight="1" x14ac:dyDescent="0.2">
      <c r="B253" s="7"/>
      <c r="Z253" s="3"/>
      <c r="EQ253" s="27"/>
    </row>
    <row r="254" spans="2:147" ht="15.75" customHeight="1" x14ac:dyDescent="0.2">
      <c r="B254" s="7"/>
      <c r="Z254" s="3"/>
      <c r="EQ254" s="27"/>
    </row>
    <row r="255" spans="2:147" ht="15.75" customHeight="1" x14ac:dyDescent="0.2">
      <c r="B255" s="7"/>
      <c r="Z255" s="3"/>
      <c r="EQ255" s="27"/>
    </row>
    <row r="256" spans="2:147" ht="15.75" customHeight="1" x14ac:dyDescent="0.2">
      <c r="B256" s="7"/>
      <c r="Z256" s="3"/>
      <c r="EQ256" s="27"/>
    </row>
    <row r="257" spans="2:147" ht="15.75" customHeight="1" x14ac:dyDescent="0.2">
      <c r="B257" s="7"/>
      <c r="Z257" s="3"/>
      <c r="EQ257" s="27"/>
    </row>
    <row r="258" spans="2:147" ht="15.75" customHeight="1" x14ac:dyDescent="0.2">
      <c r="B258" s="7"/>
      <c r="Z258" s="3"/>
      <c r="EQ258" s="27"/>
    </row>
    <row r="259" spans="2:147" ht="15.75" customHeight="1" x14ac:dyDescent="0.2">
      <c r="B259" s="7"/>
      <c r="Z259" s="3"/>
      <c r="EQ259" s="27"/>
    </row>
    <row r="260" spans="2:147" ht="15.75" customHeight="1" x14ac:dyDescent="0.2">
      <c r="B260" s="7"/>
      <c r="Z260" s="3"/>
      <c r="EQ260" s="27"/>
    </row>
    <row r="261" spans="2:147" ht="15.75" customHeight="1" x14ac:dyDescent="0.2">
      <c r="B261" s="7"/>
      <c r="Z261" s="3"/>
      <c r="EQ261" s="27"/>
    </row>
    <row r="262" spans="2:147" ht="15.75" customHeight="1" x14ac:dyDescent="0.2">
      <c r="B262" s="7"/>
      <c r="Z262" s="3"/>
      <c r="EQ262" s="27"/>
    </row>
    <row r="263" spans="2:147" ht="15.75" customHeight="1" x14ac:dyDescent="0.2">
      <c r="B263" s="7"/>
      <c r="Z263" s="3"/>
      <c r="EQ263" s="27"/>
    </row>
    <row r="264" spans="2:147" ht="15.75" customHeight="1" x14ac:dyDescent="0.2">
      <c r="B264" s="7"/>
      <c r="Z264" s="3"/>
      <c r="EQ264" s="27"/>
    </row>
    <row r="265" spans="2:147" ht="15.75" customHeight="1" x14ac:dyDescent="0.2">
      <c r="B265" s="7"/>
      <c r="Z265" s="3"/>
      <c r="EQ265" s="27"/>
    </row>
    <row r="266" spans="2:147" ht="15.75" customHeight="1" x14ac:dyDescent="0.2">
      <c r="B266" s="7"/>
      <c r="Z266" s="3"/>
      <c r="EQ266" s="27"/>
    </row>
    <row r="267" spans="2:147" ht="15.75" customHeight="1" x14ac:dyDescent="0.2">
      <c r="B267" s="7"/>
      <c r="Z267" s="3"/>
      <c r="EQ267" s="27"/>
    </row>
    <row r="268" spans="2:147" ht="15.75" customHeight="1" x14ac:dyDescent="0.2">
      <c r="B268" s="7"/>
      <c r="Z268" s="3"/>
      <c r="EQ268" s="27"/>
    </row>
    <row r="269" spans="2:147" ht="15.75" customHeight="1" x14ac:dyDescent="0.2">
      <c r="B269" s="7"/>
      <c r="Z269" s="3"/>
      <c r="EQ269" s="27"/>
    </row>
    <row r="270" spans="2:147" ht="15.75" customHeight="1" x14ac:dyDescent="0.2">
      <c r="B270" s="7"/>
      <c r="Z270" s="3"/>
      <c r="EQ270" s="27"/>
    </row>
    <row r="271" spans="2:147" ht="15.75" customHeight="1" x14ac:dyDescent="0.2">
      <c r="B271" s="7"/>
      <c r="Z271" s="3"/>
      <c r="EQ271" s="27"/>
    </row>
    <row r="272" spans="2:147" ht="15.75" customHeight="1" x14ac:dyDescent="0.2">
      <c r="B272" s="7"/>
      <c r="Z272" s="3"/>
      <c r="EQ272" s="27"/>
    </row>
    <row r="273" spans="2:147" ht="15.75" customHeight="1" x14ac:dyDescent="0.2">
      <c r="B273" s="7"/>
      <c r="Z273" s="3"/>
      <c r="EQ273" s="27"/>
    </row>
    <row r="274" spans="2:147" ht="15.75" customHeight="1" x14ac:dyDescent="0.2">
      <c r="B274" s="7"/>
      <c r="Z274" s="3"/>
      <c r="EQ274" s="27"/>
    </row>
    <row r="275" spans="2:147" ht="15.75" customHeight="1" x14ac:dyDescent="0.2">
      <c r="B275" s="7"/>
      <c r="Z275" s="3"/>
      <c r="EQ275" s="27"/>
    </row>
    <row r="276" spans="2:147" ht="15.75" customHeight="1" x14ac:dyDescent="0.2">
      <c r="B276" s="7"/>
      <c r="Z276" s="3"/>
      <c r="EQ276" s="27"/>
    </row>
    <row r="277" spans="2:147" ht="15.75" customHeight="1" x14ac:dyDescent="0.2">
      <c r="B277" s="7"/>
      <c r="Z277" s="3"/>
      <c r="EQ277" s="27"/>
    </row>
    <row r="278" spans="2:147" ht="15.75" customHeight="1" x14ac:dyDescent="0.2">
      <c r="B278" s="7"/>
      <c r="Z278" s="3"/>
      <c r="EQ278" s="27"/>
    </row>
    <row r="279" spans="2:147" ht="15.75" customHeight="1" x14ac:dyDescent="0.2">
      <c r="B279" s="7"/>
      <c r="Z279" s="3"/>
      <c r="EQ279" s="27"/>
    </row>
    <row r="280" spans="2:147" ht="15.75" customHeight="1" x14ac:dyDescent="0.2">
      <c r="B280" s="7"/>
      <c r="Z280" s="3"/>
      <c r="EQ280" s="27"/>
    </row>
    <row r="281" spans="2:147" ht="15.75" customHeight="1" x14ac:dyDescent="0.2">
      <c r="B281" s="7"/>
      <c r="Z281" s="3"/>
      <c r="EQ281" s="27"/>
    </row>
    <row r="282" spans="2:147" ht="15.75" customHeight="1" x14ac:dyDescent="0.2">
      <c r="B282" s="7"/>
      <c r="Z282" s="3"/>
      <c r="EQ282" s="27"/>
    </row>
    <row r="283" spans="2:147" ht="15.75" customHeight="1" x14ac:dyDescent="0.2">
      <c r="B283" s="7"/>
      <c r="Z283" s="3"/>
      <c r="EQ283" s="27"/>
    </row>
    <row r="284" spans="2:147" ht="15.75" customHeight="1" x14ac:dyDescent="0.2">
      <c r="B284" s="7"/>
      <c r="Z284" s="3"/>
      <c r="EQ284" s="27"/>
    </row>
    <row r="285" spans="2:147" ht="15.75" customHeight="1" x14ac:dyDescent="0.2">
      <c r="B285" s="7"/>
      <c r="Z285" s="3"/>
      <c r="EQ285" s="27"/>
    </row>
    <row r="286" spans="2:147" ht="15.75" customHeight="1" x14ac:dyDescent="0.2">
      <c r="B286" s="7"/>
      <c r="Z286" s="3"/>
      <c r="EQ286" s="27"/>
    </row>
    <row r="287" spans="2:147" ht="15.75" customHeight="1" x14ac:dyDescent="0.2">
      <c r="B287" s="7"/>
      <c r="Z287" s="3"/>
      <c r="EQ287" s="27"/>
    </row>
    <row r="288" spans="2:147" ht="15.75" customHeight="1" x14ac:dyDescent="0.2">
      <c r="B288" s="7"/>
      <c r="Z288" s="3"/>
      <c r="EQ288" s="27"/>
    </row>
    <row r="289" spans="2:147" ht="15.75" customHeight="1" x14ac:dyDescent="0.2">
      <c r="B289" s="7"/>
      <c r="Z289" s="3"/>
      <c r="EQ289" s="27"/>
    </row>
    <row r="290" spans="2:147" ht="15.75" customHeight="1" x14ac:dyDescent="0.2">
      <c r="B290" s="7"/>
      <c r="Z290" s="3"/>
      <c r="EQ290" s="27"/>
    </row>
    <row r="291" spans="2:147" ht="15.75" customHeight="1" x14ac:dyDescent="0.2">
      <c r="B291" s="7"/>
      <c r="Z291" s="3"/>
      <c r="EQ291" s="27"/>
    </row>
    <row r="292" spans="2:147" ht="15.75" customHeight="1" x14ac:dyDescent="0.2">
      <c r="B292" s="7"/>
      <c r="Z292" s="3"/>
      <c r="EQ292" s="27"/>
    </row>
    <row r="293" spans="2:147" ht="15.75" customHeight="1" x14ac:dyDescent="0.2">
      <c r="B293" s="7"/>
      <c r="Z293" s="3"/>
      <c r="EQ293" s="27"/>
    </row>
    <row r="294" spans="2:147" ht="15.75" customHeight="1" x14ac:dyDescent="0.2">
      <c r="B294" s="7"/>
      <c r="Z294" s="3"/>
      <c r="EQ294" s="27"/>
    </row>
    <row r="295" spans="2:147" ht="15.75" customHeight="1" x14ac:dyDescent="0.2">
      <c r="B295" s="7"/>
      <c r="Z295" s="3"/>
      <c r="EQ295" s="27"/>
    </row>
    <row r="296" spans="2:147" ht="15.75" customHeight="1" x14ac:dyDescent="0.2">
      <c r="B296" s="7"/>
      <c r="Z296" s="3"/>
      <c r="EQ296" s="27"/>
    </row>
    <row r="297" spans="2:147" ht="15.75" customHeight="1" x14ac:dyDescent="0.2">
      <c r="B297" s="7"/>
      <c r="Z297" s="3"/>
      <c r="EQ297" s="27"/>
    </row>
    <row r="298" spans="2:147" ht="15.75" customHeight="1" x14ac:dyDescent="0.2">
      <c r="B298" s="7"/>
      <c r="Z298" s="3"/>
      <c r="EQ298" s="27"/>
    </row>
    <row r="299" spans="2:147" ht="15.75" customHeight="1" x14ac:dyDescent="0.2">
      <c r="B299" s="7"/>
      <c r="Z299" s="3"/>
      <c r="EQ299" s="27"/>
    </row>
    <row r="300" spans="2:147" ht="15.75" customHeight="1" x14ac:dyDescent="0.2">
      <c r="B300" s="7"/>
      <c r="Z300" s="3"/>
      <c r="EQ300" s="27"/>
    </row>
    <row r="301" spans="2:147" ht="15.75" customHeight="1" x14ac:dyDescent="0.2">
      <c r="B301" s="7"/>
      <c r="Z301" s="3"/>
      <c r="EQ301" s="27"/>
    </row>
    <row r="302" spans="2:147" ht="15.75" customHeight="1" x14ac:dyDescent="0.2">
      <c r="B302" s="7"/>
      <c r="Z302" s="3"/>
      <c r="EQ302" s="27"/>
    </row>
    <row r="303" spans="2:147" ht="15.75" customHeight="1" x14ac:dyDescent="0.2">
      <c r="B303" s="7"/>
      <c r="Z303" s="3"/>
      <c r="EQ303" s="27"/>
    </row>
    <row r="304" spans="2:147" ht="15.75" customHeight="1" x14ac:dyDescent="0.2">
      <c r="B304" s="7"/>
      <c r="Z304" s="3"/>
      <c r="EQ304" s="27"/>
    </row>
    <row r="305" spans="2:147" ht="15.75" customHeight="1" x14ac:dyDescent="0.2">
      <c r="B305" s="7"/>
      <c r="Z305" s="3"/>
      <c r="EQ305" s="27"/>
    </row>
    <row r="306" spans="2:147" ht="15.75" customHeight="1" x14ac:dyDescent="0.2">
      <c r="B306" s="7"/>
      <c r="Z306" s="3"/>
      <c r="EQ306" s="27"/>
    </row>
    <row r="307" spans="2:147" ht="15.75" customHeight="1" x14ac:dyDescent="0.2">
      <c r="B307" s="7"/>
      <c r="Z307" s="3"/>
      <c r="EQ307" s="27"/>
    </row>
    <row r="308" spans="2:147" ht="15.75" customHeight="1" x14ac:dyDescent="0.2">
      <c r="B308" s="7"/>
      <c r="Z308" s="3"/>
      <c r="EQ308" s="27"/>
    </row>
    <row r="309" spans="2:147" ht="15.75" customHeight="1" x14ac:dyDescent="0.2">
      <c r="B309" s="7"/>
      <c r="Z309" s="3"/>
      <c r="EQ309" s="27"/>
    </row>
    <row r="310" spans="2:147" ht="15.75" customHeight="1" x14ac:dyDescent="0.2">
      <c r="B310" s="7"/>
      <c r="Z310" s="3"/>
      <c r="EQ310" s="27"/>
    </row>
    <row r="311" spans="2:147" ht="15.75" customHeight="1" x14ac:dyDescent="0.2">
      <c r="B311" s="7"/>
      <c r="Z311" s="3"/>
      <c r="EQ311" s="27"/>
    </row>
    <row r="312" spans="2:147" ht="15.75" customHeight="1" x14ac:dyDescent="0.2">
      <c r="B312" s="7"/>
      <c r="Z312" s="3"/>
      <c r="EQ312" s="27"/>
    </row>
    <row r="313" spans="2:147" ht="15.75" customHeight="1" x14ac:dyDescent="0.2">
      <c r="B313" s="7"/>
      <c r="Z313" s="3"/>
      <c r="EQ313" s="27"/>
    </row>
    <row r="314" spans="2:147" ht="15.75" customHeight="1" x14ac:dyDescent="0.2">
      <c r="B314" s="7"/>
      <c r="Z314" s="3"/>
      <c r="EQ314" s="27"/>
    </row>
    <row r="315" spans="2:147" ht="15.75" customHeight="1" x14ac:dyDescent="0.2">
      <c r="B315" s="7"/>
      <c r="Z315" s="3"/>
      <c r="EQ315" s="27"/>
    </row>
    <row r="316" spans="2:147" ht="15.75" customHeight="1" x14ac:dyDescent="0.2">
      <c r="B316" s="7"/>
      <c r="Z316" s="3"/>
      <c r="EQ316" s="27"/>
    </row>
    <row r="317" spans="2:147" ht="15.75" customHeight="1" x14ac:dyDescent="0.2">
      <c r="B317" s="7"/>
      <c r="Z317" s="3"/>
      <c r="EQ317" s="27"/>
    </row>
    <row r="318" spans="2:147" ht="15.75" customHeight="1" x14ac:dyDescent="0.2">
      <c r="B318" s="7"/>
      <c r="Z318" s="3"/>
      <c r="EQ318" s="27"/>
    </row>
    <row r="319" spans="2:147" ht="15.75" customHeight="1" x14ac:dyDescent="0.2">
      <c r="B319" s="7"/>
      <c r="Z319" s="3"/>
      <c r="EQ319" s="27"/>
    </row>
    <row r="320" spans="2:147" ht="15.75" customHeight="1" x14ac:dyDescent="0.2">
      <c r="B320" s="7"/>
      <c r="Z320" s="3"/>
      <c r="EQ320" s="27"/>
    </row>
    <row r="321" spans="2:147" ht="15.75" customHeight="1" x14ac:dyDescent="0.2">
      <c r="B321" s="7"/>
      <c r="Z321" s="3"/>
      <c r="EQ321" s="27"/>
    </row>
    <row r="322" spans="2:147" ht="15.75" customHeight="1" x14ac:dyDescent="0.2">
      <c r="B322" s="7"/>
      <c r="Z322" s="3"/>
      <c r="EQ322" s="27"/>
    </row>
    <row r="323" spans="2:147" ht="15.75" customHeight="1" x14ac:dyDescent="0.2">
      <c r="B323" s="7"/>
      <c r="Z323" s="3"/>
      <c r="EQ323" s="27"/>
    </row>
    <row r="324" spans="2:147" ht="15.75" customHeight="1" x14ac:dyDescent="0.2">
      <c r="B324" s="7"/>
      <c r="Z324" s="3"/>
      <c r="EQ324" s="27"/>
    </row>
    <row r="325" spans="2:147" ht="15.75" customHeight="1" x14ac:dyDescent="0.2">
      <c r="B325" s="7"/>
      <c r="Z325" s="3"/>
      <c r="EQ325" s="27"/>
    </row>
    <row r="326" spans="2:147" ht="15.75" customHeight="1" x14ac:dyDescent="0.2">
      <c r="B326" s="7"/>
      <c r="Z326" s="3"/>
      <c r="EQ326" s="27"/>
    </row>
    <row r="327" spans="2:147" ht="15.75" customHeight="1" x14ac:dyDescent="0.2">
      <c r="B327" s="7"/>
      <c r="Z327" s="3"/>
      <c r="EQ327" s="27"/>
    </row>
    <row r="328" spans="2:147" ht="15.75" customHeight="1" x14ac:dyDescent="0.2">
      <c r="B328" s="7"/>
      <c r="Z328" s="3"/>
      <c r="EQ328" s="27"/>
    </row>
    <row r="329" spans="2:147" ht="15.75" customHeight="1" x14ac:dyDescent="0.2">
      <c r="B329" s="7"/>
      <c r="Z329" s="3"/>
      <c r="EQ329" s="27"/>
    </row>
    <row r="330" spans="2:147" ht="15.75" customHeight="1" x14ac:dyDescent="0.2">
      <c r="B330" s="7"/>
      <c r="Z330" s="3"/>
      <c r="EQ330" s="27"/>
    </row>
    <row r="331" spans="2:147" ht="15.75" customHeight="1" x14ac:dyDescent="0.2">
      <c r="B331" s="7"/>
      <c r="Z331" s="3"/>
      <c r="EQ331" s="27"/>
    </row>
    <row r="332" spans="2:147" ht="15.75" customHeight="1" x14ac:dyDescent="0.2">
      <c r="B332" s="7"/>
      <c r="Z332" s="3"/>
      <c r="EQ332" s="27"/>
    </row>
    <row r="333" spans="2:147" ht="15.75" customHeight="1" x14ac:dyDescent="0.2">
      <c r="B333" s="7"/>
      <c r="Z333" s="3"/>
      <c r="EQ333" s="27"/>
    </row>
    <row r="334" spans="2:147" ht="15.75" customHeight="1" x14ac:dyDescent="0.2">
      <c r="B334" s="7"/>
      <c r="Z334" s="3"/>
      <c r="EQ334" s="27"/>
    </row>
    <row r="335" spans="2:147" ht="15.75" customHeight="1" x14ac:dyDescent="0.2">
      <c r="B335" s="7"/>
      <c r="Z335" s="3"/>
      <c r="EQ335" s="27"/>
    </row>
    <row r="336" spans="2:147" ht="15.75" customHeight="1" x14ac:dyDescent="0.2">
      <c r="B336" s="7"/>
      <c r="Z336" s="3"/>
      <c r="EQ336" s="27"/>
    </row>
    <row r="337" spans="2:147" ht="15.75" customHeight="1" x14ac:dyDescent="0.2">
      <c r="B337" s="7"/>
      <c r="Z337" s="3"/>
      <c r="EQ337" s="27"/>
    </row>
    <row r="338" spans="2:147" ht="15.75" customHeight="1" x14ac:dyDescent="0.2">
      <c r="B338" s="7"/>
      <c r="Z338" s="3"/>
      <c r="EQ338" s="27"/>
    </row>
    <row r="339" spans="2:147" ht="15.75" customHeight="1" x14ac:dyDescent="0.2">
      <c r="B339" s="7"/>
      <c r="Z339" s="3"/>
      <c r="EQ339" s="27"/>
    </row>
    <row r="340" spans="2:147" ht="15.75" customHeight="1" x14ac:dyDescent="0.2">
      <c r="B340" s="7"/>
      <c r="Z340" s="3"/>
      <c r="EQ340" s="27"/>
    </row>
    <row r="341" spans="2:147" ht="15.75" customHeight="1" x14ac:dyDescent="0.2">
      <c r="B341" s="7"/>
      <c r="Z341" s="3"/>
      <c r="EQ341" s="27"/>
    </row>
    <row r="342" spans="2:147" ht="15.75" customHeight="1" x14ac:dyDescent="0.2">
      <c r="B342" s="7"/>
      <c r="Z342" s="3"/>
      <c r="EQ342" s="27"/>
    </row>
    <row r="343" spans="2:147" ht="15.75" customHeight="1" x14ac:dyDescent="0.2">
      <c r="B343" s="7"/>
      <c r="Z343" s="3"/>
      <c r="EQ343" s="27"/>
    </row>
    <row r="344" spans="2:147" ht="15.75" customHeight="1" x14ac:dyDescent="0.2">
      <c r="B344" s="7"/>
      <c r="Z344" s="3"/>
      <c r="EQ344" s="27"/>
    </row>
    <row r="345" spans="2:147" ht="15.75" customHeight="1" x14ac:dyDescent="0.2">
      <c r="B345" s="7"/>
      <c r="Z345" s="3"/>
      <c r="EQ345" s="27"/>
    </row>
    <row r="346" spans="2:147" ht="15.75" customHeight="1" x14ac:dyDescent="0.2">
      <c r="B346" s="7"/>
      <c r="Z346" s="3"/>
      <c r="EQ346" s="27"/>
    </row>
    <row r="347" spans="2:147" ht="15.75" customHeight="1" x14ac:dyDescent="0.2">
      <c r="B347" s="7"/>
      <c r="Z347" s="3"/>
      <c r="EQ347" s="27"/>
    </row>
    <row r="348" spans="2:147" ht="15.75" customHeight="1" x14ac:dyDescent="0.2">
      <c r="B348" s="7"/>
      <c r="Z348" s="3"/>
      <c r="EQ348" s="27"/>
    </row>
    <row r="349" spans="2:147" ht="15.75" customHeight="1" x14ac:dyDescent="0.2">
      <c r="B349" s="7"/>
      <c r="Z349" s="3"/>
      <c r="EQ349" s="27"/>
    </row>
    <row r="350" spans="2:147" ht="15.75" customHeight="1" x14ac:dyDescent="0.2">
      <c r="B350" s="7"/>
      <c r="Z350" s="3"/>
      <c r="EQ350" s="27"/>
    </row>
    <row r="351" spans="2:147" ht="15.75" customHeight="1" x14ac:dyDescent="0.2">
      <c r="B351" s="7"/>
      <c r="Z351" s="3"/>
      <c r="EQ351" s="27"/>
    </row>
    <row r="352" spans="2:147" ht="15.75" customHeight="1" x14ac:dyDescent="0.2">
      <c r="B352" s="7"/>
      <c r="Z352" s="3"/>
      <c r="EQ352" s="27"/>
    </row>
    <row r="353" spans="2:147" ht="15.75" customHeight="1" x14ac:dyDescent="0.2">
      <c r="B353" s="7"/>
      <c r="Z353" s="3"/>
      <c r="EQ353" s="27"/>
    </row>
    <row r="354" spans="2:147" ht="15.75" customHeight="1" x14ac:dyDescent="0.2">
      <c r="B354" s="7"/>
      <c r="Z354" s="3"/>
      <c r="EQ354" s="27"/>
    </row>
    <row r="355" spans="2:147" ht="15.75" customHeight="1" x14ac:dyDescent="0.2">
      <c r="B355" s="7"/>
      <c r="Z355" s="3"/>
      <c r="EQ355" s="27"/>
    </row>
    <row r="356" spans="2:147" ht="15.75" customHeight="1" x14ac:dyDescent="0.2">
      <c r="B356" s="7"/>
      <c r="Z356" s="3"/>
      <c r="EQ356" s="27"/>
    </row>
    <row r="357" spans="2:147" ht="15.75" customHeight="1" x14ac:dyDescent="0.2">
      <c r="B357" s="7"/>
      <c r="Z357" s="3"/>
      <c r="EQ357" s="27"/>
    </row>
    <row r="358" spans="2:147" ht="15.75" customHeight="1" x14ac:dyDescent="0.2">
      <c r="B358" s="7"/>
      <c r="Z358" s="3"/>
      <c r="EQ358" s="27"/>
    </row>
    <row r="359" spans="2:147" ht="15.75" customHeight="1" x14ac:dyDescent="0.2">
      <c r="B359" s="7"/>
      <c r="Z359" s="3"/>
      <c r="EQ359" s="27"/>
    </row>
    <row r="360" spans="2:147" ht="15.75" customHeight="1" x14ac:dyDescent="0.2">
      <c r="B360" s="7"/>
      <c r="Z360" s="3"/>
      <c r="EQ360" s="27"/>
    </row>
    <row r="361" spans="2:147" ht="15.75" customHeight="1" x14ac:dyDescent="0.2">
      <c r="B361" s="7"/>
      <c r="Z361" s="3"/>
      <c r="EQ361" s="27"/>
    </row>
    <row r="362" spans="2:147" ht="15.75" customHeight="1" x14ac:dyDescent="0.2">
      <c r="B362" s="7"/>
      <c r="Z362" s="3"/>
      <c r="EQ362" s="27"/>
    </row>
    <row r="363" spans="2:147" ht="15.75" customHeight="1" x14ac:dyDescent="0.2">
      <c r="B363" s="7"/>
      <c r="Z363" s="3"/>
      <c r="EQ363" s="27"/>
    </row>
    <row r="364" spans="2:147" ht="15.75" customHeight="1" x14ac:dyDescent="0.2">
      <c r="B364" s="7"/>
      <c r="Z364" s="3"/>
      <c r="EQ364" s="27"/>
    </row>
    <row r="365" spans="2:147" ht="15.75" customHeight="1" x14ac:dyDescent="0.2">
      <c r="B365" s="7"/>
      <c r="Z365" s="3"/>
      <c r="EQ365" s="27"/>
    </row>
    <row r="366" spans="2:147" ht="15.75" customHeight="1" x14ac:dyDescent="0.2">
      <c r="B366" s="7"/>
      <c r="Z366" s="3"/>
      <c r="EQ366" s="27"/>
    </row>
    <row r="367" spans="2:147" ht="15.75" customHeight="1" x14ac:dyDescent="0.2">
      <c r="B367" s="7"/>
      <c r="Z367" s="3"/>
      <c r="EQ367" s="27"/>
    </row>
    <row r="368" spans="2:147" ht="15.75" customHeight="1" x14ac:dyDescent="0.2">
      <c r="B368" s="7"/>
      <c r="Z368" s="3"/>
      <c r="EQ368" s="27"/>
    </row>
    <row r="369" spans="2:147" ht="15.75" customHeight="1" x14ac:dyDescent="0.2">
      <c r="B369" s="7"/>
      <c r="Z369" s="3"/>
      <c r="EQ369" s="27"/>
    </row>
    <row r="370" spans="2:147" ht="15.75" customHeight="1" x14ac:dyDescent="0.2">
      <c r="B370" s="7"/>
      <c r="Z370" s="3"/>
      <c r="EQ370" s="27"/>
    </row>
    <row r="371" spans="2:147" ht="15.75" customHeight="1" x14ac:dyDescent="0.2">
      <c r="B371" s="7"/>
      <c r="Z371" s="3"/>
      <c r="EQ371" s="27"/>
    </row>
    <row r="372" spans="2:147" ht="15.75" customHeight="1" x14ac:dyDescent="0.2">
      <c r="B372" s="7"/>
      <c r="Z372" s="3"/>
      <c r="EQ372" s="27"/>
    </row>
    <row r="373" spans="2:147" ht="15.75" customHeight="1" x14ac:dyDescent="0.2">
      <c r="B373" s="7"/>
      <c r="Z373" s="3"/>
      <c r="EQ373" s="27"/>
    </row>
    <row r="374" spans="2:147" ht="15.75" customHeight="1" x14ac:dyDescent="0.2">
      <c r="B374" s="7"/>
      <c r="Z374" s="3"/>
      <c r="EQ374" s="27"/>
    </row>
    <row r="375" spans="2:147" ht="15.75" customHeight="1" x14ac:dyDescent="0.2">
      <c r="B375" s="7"/>
      <c r="Z375" s="3"/>
      <c r="EQ375" s="27"/>
    </row>
    <row r="376" spans="2:147" ht="15.75" customHeight="1" x14ac:dyDescent="0.2">
      <c r="B376" s="7"/>
      <c r="Z376" s="3"/>
      <c r="EQ376" s="27"/>
    </row>
    <row r="377" spans="2:147" ht="15.75" customHeight="1" x14ac:dyDescent="0.2">
      <c r="B377" s="7"/>
      <c r="Z377" s="3"/>
      <c r="EQ377" s="27"/>
    </row>
    <row r="378" spans="2:147" ht="15.75" customHeight="1" x14ac:dyDescent="0.2">
      <c r="B378" s="7"/>
      <c r="Z378" s="3"/>
      <c r="EQ378" s="27"/>
    </row>
    <row r="379" spans="2:147" ht="15.75" customHeight="1" x14ac:dyDescent="0.2">
      <c r="B379" s="7"/>
      <c r="Z379" s="3"/>
      <c r="EQ379" s="27"/>
    </row>
    <row r="380" spans="2:147" ht="15.75" customHeight="1" x14ac:dyDescent="0.2">
      <c r="B380" s="7"/>
      <c r="Z380" s="3"/>
      <c r="EQ380" s="27"/>
    </row>
    <row r="381" spans="2:147" ht="15.75" customHeight="1" x14ac:dyDescent="0.2">
      <c r="B381" s="7"/>
      <c r="Z381" s="3"/>
      <c r="EQ381" s="27"/>
    </row>
    <row r="382" spans="2:147" ht="15.75" customHeight="1" x14ac:dyDescent="0.2">
      <c r="B382" s="7"/>
      <c r="Z382" s="3"/>
      <c r="EQ382" s="27"/>
    </row>
    <row r="383" spans="2:147" ht="15.75" customHeight="1" x14ac:dyDescent="0.2">
      <c r="B383" s="7"/>
      <c r="Z383" s="3"/>
      <c r="EQ383" s="27"/>
    </row>
    <row r="384" spans="2:147" ht="15.75" customHeight="1" x14ac:dyDescent="0.2">
      <c r="B384" s="7"/>
      <c r="Z384" s="3"/>
      <c r="EQ384" s="27"/>
    </row>
    <row r="385" spans="2:147" ht="15.75" customHeight="1" x14ac:dyDescent="0.2">
      <c r="B385" s="7"/>
      <c r="Z385" s="3"/>
      <c r="EQ385" s="27"/>
    </row>
    <row r="386" spans="2:147" ht="15.75" customHeight="1" x14ac:dyDescent="0.2">
      <c r="B386" s="7"/>
      <c r="Z386" s="3"/>
      <c r="EQ386" s="27"/>
    </row>
    <row r="387" spans="2:147" ht="15.75" customHeight="1" x14ac:dyDescent="0.2">
      <c r="B387" s="7"/>
      <c r="Z387" s="3"/>
      <c r="EQ387" s="27"/>
    </row>
    <row r="388" spans="2:147" ht="15.75" customHeight="1" x14ac:dyDescent="0.2">
      <c r="B388" s="7"/>
      <c r="Z388" s="3"/>
      <c r="EQ388" s="27"/>
    </row>
    <row r="389" spans="2:147" ht="15.75" customHeight="1" x14ac:dyDescent="0.2">
      <c r="B389" s="7"/>
      <c r="Z389" s="3"/>
      <c r="EQ389" s="27"/>
    </row>
    <row r="390" spans="2:147" ht="15.75" customHeight="1" x14ac:dyDescent="0.2">
      <c r="B390" s="7"/>
      <c r="Z390" s="3"/>
      <c r="EQ390" s="27"/>
    </row>
    <row r="391" spans="2:147" ht="15.75" customHeight="1" x14ac:dyDescent="0.2">
      <c r="B391" s="7"/>
      <c r="Z391" s="3"/>
      <c r="EQ391" s="27"/>
    </row>
    <row r="392" spans="2:147" ht="15.75" customHeight="1" x14ac:dyDescent="0.2">
      <c r="B392" s="7"/>
      <c r="Z392" s="3"/>
      <c r="EQ392" s="27"/>
    </row>
    <row r="393" spans="2:147" ht="15.75" customHeight="1" x14ac:dyDescent="0.2">
      <c r="B393" s="7"/>
      <c r="Z393" s="3"/>
      <c r="EQ393" s="27"/>
    </row>
    <row r="394" spans="2:147" ht="15.75" customHeight="1" x14ac:dyDescent="0.2">
      <c r="B394" s="7"/>
      <c r="Z394" s="3"/>
      <c r="EQ394" s="27"/>
    </row>
    <row r="395" spans="2:147" ht="15.75" customHeight="1" x14ac:dyDescent="0.2">
      <c r="B395" s="7"/>
      <c r="Z395" s="3"/>
      <c r="EQ395" s="27"/>
    </row>
    <row r="396" spans="2:147" ht="15.75" customHeight="1" x14ac:dyDescent="0.2">
      <c r="B396" s="7"/>
      <c r="Z396" s="3"/>
      <c r="EQ396" s="27"/>
    </row>
    <row r="397" spans="2:147" ht="15.75" customHeight="1" x14ac:dyDescent="0.2">
      <c r="B397" s="7"/>
      <c r="Z397" s="3"/>
      <c r="EQ397" s="27"/>
    </row>
    <row r="398" spans="2:147" ht="15.75" customHeight="1" x14ac:dyDescent="0.2">
      <c r="B398" s="7"/>
      <c r="Z398" s="3"/>
      <c r="EQ398" s="27"/>
    </row>
    <row r="399" spans="2:147" ht="15.75" customHeight="1" x14ac:dyDescent="0.2">
      <c r="B399" s="7"/>
      <c r="Z399" s="3"/>
      <c r="EQ399" s="27"/>
    </row>
    <row r="400" spans="2:147" ht="15.75" customHeight="1" x14ac:dyDescent="0.2">
      <c r="B400" s="7"/>
      <c r="Z400" s="3"/>
      <c r="EQ400" s="27"/>
    </row>
    <row r="401" spans="2:147" ht="15.75" customHeight="1" x14ac:dyDescent="0.2">
      <c r="B401" s="7"/>
      <c r="Z401" s="3"/>
      <c r="EQ401" s="27"/>
    </row>
    <row r="402" spans="2:147" ht="15.75" customHeight="1" x14ac:dyDescent="0.2">
      <c r="B402" s="7"/>
      <c r="Z402" s="3"/>
      <c r="EQ402" s="27"/>
    </row>
    <row r="403" spans="2:147" ht="15.75" customHeight="1" x14ac:dyDescent="0.2">
      <c r="B403" s="7"/>
      <c r="Z403" s="3"/>
      <c r="EQ403" s="27"/>
    </row>
    <row r="404" spans="2:147" ht="15.75" customHeight="1" x14ac:dyDescent="0.2">
      <c r="B404" s="7"/>
      <c r="Z404" s="3"/>
      <c r="EQ404" s="27"/>
    </row>
    <row r="405" spans="2:147" ht="15.75" customHeight="1" x14ac:dyDescent="0.2">
      <c r="B405" s="7"/>
      <c r="Z405" s="3"/>
      <c r="EQ405" s="27"/>
    </row>
    <row r="406" spans="2:147" ht="15.75" customHeight="1" x14ac:dyDescent="0.2">
      <c r="B406" s="7"/>
      <c r="Z406" s="3"/>
      <c r="EQ406" s="27"/>
    </row>
    <row r="407" spans="2:147" ht="15.75" customHeight="1" x14ac:dyDescent="0.2">
      <c r="B407" s="7"/>
      <c r="Z407" s="3"/>
      <c r="EQ407" s="27"/>
    </row>
    <row r="408" spans="2:147" ht="15.75" customHeight="1" x14ac:dyDescent="0.2">
      <c r="B408" s="7"/>
      <c r="Z408" s="3"/>
      <c r="EQ408" s="27"/>
    </row>
    <row r="409" spans="2:147" ht="15.75" customHeight="1" x14ac:dyDescent="0.2">
      <c r="B409" s="7"/>
      <c r="Z409" s="3"/>
      <c r="EQ409" s="27"/>
    </row>
    <row r="410" spans="2:147" ht="15.75" customHeight="1" x14ac:dyDescent="0.2">
      <c r="B410" s="7"/>
      <c r="Z410" s="3"/>
      <c r="EQ410" s="27"/>
    </row>
    <row r="411" spans="2:147" ht="15.75" customHeight="1" x14ac:dyDescent="0.2">
      <c r="B411" s="7"/>
      <c r="Z411" s="3"/>
      <c r="EQ411" s="27"/>
    </row>
    <row r="412" spans="2:147" ht="15.75" customHeight="1" x14ac:dyDescent="0.2">
      <c r="B412" s="7"/>
      <c r="Z412" s="3"/>
      <c r="EQ412" s="27"/>
    </row>
    <row r="413" spans="2:147" ht="15.75" customHeight="1" x14ac:dyDescent="0.2">
      <c r="B413" s="7"/>
      <c r="Z413" s="3"/>
      <c r="EQ413" s="27"/>
    </row>
    <row r="414" spans="2:147" ht="15.75" customHeight="1" x14ac:dyDescent="0.2">
      <c r="B414" s="7"/>
      <c r="Z414" s="3"/>
      <c r="EQ414" s="27"/>
    </row>
    <row r="415" spans="2:147" ht="15.75" customHeight="1" x14ac:dyDescent="0.2">
      <c r="B415" s="7"/>
      <c r="Z415" s="3"/>
      <c r="EQ415" s="27"/>
    </row>
    <row r="416" spans="2:147" ht="15.75" customHeight="1" x14ac:dyDescent="0.2">
      <c r="B416" s="7"/>
      <c r="Z416" s="3"/>
      <c r="EQ416" s="27"/>
    </row>
    <row r="417" spans="2:147" ht="15.75" customHeight="1" x14ac:dyDescent="0.2">
      <c r="B417" s="7"/>
      <c r="Z417" s="3"/>
      <c r="EQ417" s="27"/>
    </row>
    <row r="418" spans="2:147" ht="15.75" customHeight="1" x14ac:dyDescent="0.2">
      <c r="B418" s="7"/>
      <c r="Z418" s="3"/>
      <c r="EQ418" s="27"/>
    </row>
    <row r="419" spans="2:147" ht="15.75" customHeight="1" x14ac:dyDescent="0.2">
      <c r="B419" s="7"/>
      <c r="Z419" s="3"/>
      <c r="EQ419" s="27"/>
    </row>
    <row r="420" spans="2:147" ht="15.75" customHeight="1" x14ac:dyDescent="0.2">
      <c r="B420" s="7"/>
      <c r="Z420" s="3"/>
      <c r="EQ420" s="27"/>
    </row>
    <row r="421" spans="2:147" ht="15.75" customHeight="1" x14ac:dyDescent="0.2">
      <c r="B421" s="7"/>
      <c r="Z421" s="3"/>
      <c r="EQ421" s="27"/>
    </row>
    <row r="422" spans="2:147" ht="15.75" customHeight="1" x14ac:dyDescent="0.2">
      <c r="B422" s="7"/>
      <c r="Z422" s="3"/>
      <c r="EQ422" s="27"/>
    </row>
    <row r="423" spans="2:147" ht="15.75" customHeight="1" x14ac:dyDescent="0.2">
      <c r="B423" s="7"/>
      <c r="Z423" s="3"/>
      <c r="EQ423" s="27"/>
    </row>
    <row r="424" spans="2:147" ht="15.75" customHeight="1" x14ac:dyDescent="0.2">
      <c r="B424" s="7"/>
      <c r="Z424" s="3"/>
      <c r="EQ424" s="27"/>
    </row>
    <row r="425" spans="2:147" ht="15.75" customHeight="1" x14ac:dyDescent="0.2">
      <c r="B425" s="7"/>
      <c r="Z425" s="3"/>
      <c r="EQ425" s="27"/>
    </row>
    <row r="426" spans="2:147" ht="15.75" customHeight="1" x14ac:dyDescent="0.2">
      <c r="B426" s="7"/>
      <c r="Z426" s="3"/>
      <c r="EQ426" s="27"/>
    </row>
    <row r="427" spans="2:147" ht="15.75" customHeight="1" x14ac:dyDescent="0.2">
      <c r="B427" s="7"/>
      <c r="Z427" s="3"/>
      <c r="EQ427" s="27"/>
    </row>
    <row r="428" spans="2:147" ht="15.75" customHeight="1" x14ac:dyDescent="0.2">
      <c r="B428" s="7"/>
      <c r="Z428" s="3"/>
      <c r="EQ428" s="27"/>
    </row>
    <row r="429" spans="2:147" ht="15.75" customHeight="1" x14ac:dyDescent="0.2">
      <c r="B429" s="7"/>
      <c r="Z429" s="3"/>
      <c r="EQ429" s="27"/>
    </row>
    <row r="430" spans="2:147" ht="15.75" customHeight="1" x14ac:dyDescent="0.2">
      <c r="B430" s="7"/>
      <c r="Z430" s="3"/>
      <c r="EQ430" s="27"/>
    </row>
    <row r="431" spans="2:147" ht="15.75" customHeight="1" x14ac:dyDescent="0.2">
      <c r="B431" s="7"/>
      <c r="Z431" s="3"/>
      <c r="EQ431" s="27"/>
    </row>
    <row r="432" spans="2:147" ht="15.75" customHeight="1" x14ac:dyDescent="0.2">
      <c r="B432" s="7"/>
      <c r="Z432" s="3"/>
      <c r="EQ432" s="27"/>
    </row>
    <row r="433" spans="2:147" ht="15.75" customHeight="1" x14ac:dyDescent="0.2">
      <c r="B433" s="7"/>
      <c r="Z433" s="3"/>
      <c r="EQ433" s="27"/>
    </row>
    <row r="434" spans="2:147" ht="15.75" customHeight="1" x14ac:dyDescent="0.2">
      <c r="B434" s="7"/>
      <c r="Z434" s="3"/>
      <c r="EQ434" s="27"/>
    </row>
    <row r="435" spans="2:147" ht="15.75" customHeight="1" x14ac:dyDescent="0.2">
      <c r="B435" s="7"/>
      <c r="Z435" s="3"/>
      <c r="EQ435" s="27"/>
    </row>
    <row r="436" spans="2:147" ht="15.75" customHeight="1" x14ac:dyDescent="0.2">
      <c r="B436" s="7"/>
      <c r="Z436" s="3"/>
      <c r="EQ436" s="27"/>
    </row>
    <row r="437" spans="2:147" ht="15.75" customHeight="1" x14ac:dyDescent="0.2">
      <c r="B437" s="7"/>
      <c r="Z437" s="3"/>
      <c r="EQ437" s="27"/>
    </row>
    <row r="438" spans="2:147" ht="15.75" customHeight="1" x14ac:dyDescent="0.2">
      <c r="B438" s="7"/>
      <c r="Z438" s="3"/>
      <c r="EQ438" s="27"/>
    </row>
    <row r="439" spans="2:147" ht="15.75" customHeight="1" x14ac:dyDescent="0.2">
      <c r="B439" s="7"/>
      <c r="Z439" s="3"/>
      <c r="EQ439" s="27"/>
    </row>
    <row r="440" spans="2:147" ht="15.75" customHeight="1" x14ac:dyDescent="0.2">
      <c r="B440" s="7"/>
      <c r="Z440" s="3"/>
      <c r="EQ440" s="27"/>
    </row>
    <row r="441" spans="2:147" ht="15.75" customHeight="1" x14ac:dyDescent="0.2">
      <c r="B441" s="7"/>
      <c r="Z441" s="3"/>
      <c r="EQ441" s="27"/>
    </row>
    <row r="442" spans="2:147" ht="15.75" customHeight="1" x14ac:dyDescent="0.2">
      <c r="B442" s="7"/>
      <c r="Z442" s="3"/>
      <c r="EQ442" s="27"/>
    </row>
    <row r="443" spans="2:147" ht="15.75" customHeight="1" x14ac:dyDescent="0.2">
      <c r="B443" s="7"/>
      <c r="Z443" s="3"/>
      <c r="EQ443" s="27"/>
    </row>
    <row r="444" spans="2:147" ht="15.75" customHeight="1" x14ac:dyDescent="0.2">
      <c r="B444" s="7"/>
      <c r="Z444" s="3"/>
      <c r="EQ444" s="27"/>
    </row>
    <row r="445" spans="2:147" ht="15.75" customHeight="1" x14ac:dyDescent="0.2">
      <c r="B445" s="7"/>
      <c r="Z445" s="3"/>
      <c r="EQ445" s="27"/>
    </row>
    <row r="446" spans="2:147" ht="15.75" customHeight="1" x14ac:dyDescent="0.2">
      <c r="B446" s="7"/>
      <c r="Z446" s="3"/>
      <c r="EQ446" s="27"/>
    </row>
    <row r="447" spans="2:147" ht="15.75" customHeight="1" x14ac:dyDescent="0.2">
      <c r="B447" s="7"/>
      <c r="Z447" s="3"/>
      <c r="EQ447" s="27"/>
    </row>
    <row r="448" spans="2:147" ht="15.75" customHeight="1" x14ac:dyDescent="0.2">
      <c r="B448" s="7"/>
      <c r="Z448" s="3"/>
      <c r="EQ448" s="27"/>
    </row>
    <row r="449" spans="2:147" ht="15.75" customHeight="1" x14ac:dyDescent="0.2">
      <c r="B449" s="7"/>
      <c r="Z449" s="3"/>
      <c r="EQ449" s="27"/>
    </row>
    <row r="450" spans="2:147" ht="15.75" customHeight="1" x14ac:dyDescent="0.2">
      <c r="B450" s="7"/>
      <c r="Z450" s="3"/>
      <c r="EQ450" s="27"/>
    </row>
    <row r="451" spans="2:147" ht="15.75" customHeight="1" x14ac:dyDescent="0.2">
      <c r="B451" s="7"/>
      <c r="Z451" s="3"/>
      <c r="EQ451" s="27"/>
    </row>
    <row r="452" spans="2:147" ht="15.75" customHeight="1" x14ac:dyDescent="0.2">
      <c r="B452" s="7"/>
      <c r="Z452" s="3"/>
      <c r="EQ452" s="27"/>
    </row>
    <row r="453" spans="2:147" ht="15.75" customHeight="1" x14ac:dyDescent="0.2">
      <c r="B453" s="7"/>
      <c r="Z453" s="3"/>
      <c r="EQ453" s="27"/>
    </row>
    <row r="454" spans="2:147" ht="15.75" customHeight="1" x14ac:dyDescent="0.2">
      <c r="B454" s="7"/>
      <c r="Z454" s="3"/>
      <c r="EQ454" s="27"/>
    </row>
    <row r="455" spans="2:147" ht="15.75" customHeight="1" x14ac:dyDescent="0.2">
      <c r="B455" s="7"/>
      <c r="Z455" s="3"/>
      <c r="EQ455" s="27"/>
    </row>
    <row r="456" spans="2:147" ht="15.75" customHeight="1" x14ac:dyDescent="0.2">
      <c r="B456" s="7"/>
      <c r="Z456" s="3"/>
      <c r="EQ456" s="27"/>
    </row>
    <row r="457" spans="2:147" ht="15.75" customHeight="1" x14ac:dyDescent="0.2">
      <c r="B457" s="7"/>
      <c r="Z457" s="3"/>
      <c r="EQ457" s="27"/>
    </row>
    <row r="458" spans="2:147" ht="15.75" customHeight="1" x14ac:dyDescent="0.2">
      <c r="B458" s="7"/>
      <c r="Z458" s="3"/>
      <c r="EQ458" s="27"/>
    </row>
    <row r="459" spans="2:147" ht="15.75" customHeight="1" x14ac:dyDescent="0.2">
      <c r="B459" s="7"/>
      <c r="Z459" s="3"/>
      <c r="EQ459" s="27"/>
    </row>
    <row r="460" spans="2:147" ht="15.75" customHeight="1" x14ac:dyDescent="0.2">
      <c r="B460" s="7"/>
      <c r="Z460" s="3"/>
      <c r="EQ460" s="27"/>
    </row>
    <row r="461" spans="2:147" ht="15.75" customHeight="1" x14ac:dyDescent="0.2">
      <c r="B461" s="7"/>
      <c r="Z461" s="3"/>
      <c r="EQ461" s="27"/>
    </row>
    <row r="462" spans="2:147" ht="15.75" customHeight="1" x14ac:dyDescent="0.2">
      <c r="B462" s="7"/>
      <c r="Z462" s="3"/>
      <c r="EQ462" s="27"/>
    </row>
    <row r="463" spans="2:147" ht="15.75" customHeight="1" x14ac:dyDescent="0.2">
      <c r="B463" s="7"/>
      <c r="Z463" s="3"/>
      <c r="EQ463" s="27"/>
    </row>
    <row r="464" spans="2:147" ht="15.75" customHeight="1" x14ac:dyDescent="0.2">
      <c r="B464" s="7"/>
      <c r="Z464" s="3"/>
      <c r="EQ464" s="27"/>
    </row>
    <row r="465" spans="2:147" ht="15.75" customHeight="1" x14ac:dyDescent="0.2">
      <c r="B465" s="7"/>
      <c r="Z465" s="3"/>
      <c r="EQ465" s="27"/>
    </row>
    <row r="466" spans="2:147" ht="15.75" customHeight="1" x14ac:dyDescent="0.2">
      <c r="B466" s="7"/>
      <c r="Z466" s="3"/>
      <c r="EQ466" s="27"/>
    </row>
    <row r="467" spans="2:147" ht="15.75" customHeight="1" x14ac:dyDescent="0.2">
      <c r="B467" s="7"/>
      <c r="Z467" s="3"/>
      <c r="EQ467" s="27"/>
    </row>
    <row r="468" spans="2:147" ht="15.75" customHeight="1" x14ac:dyDescent="0.2">
      <c r="B468" s="7"/>
      <c r="Z468" s="3"/>
      <c r="EQ468" s="27"/>
    </row>
    <row r="469" spans="2:147" ht="15.75" customHeight="1" x14ac:dyDescent="0.2">
      <c r="B469" s="7"/>
      <c r="Z469" s="3"/>
      <c r="EQ469" s="27"/>
    </row>
    <row r="470" spans="2:147" ht="15.75" customHeight="1" x14ac:dyDescent="0.2">
      <c r="B470" s="7"/>
      <c r="Z470" s="3"/>
      <c r="EQ470" s="27"/>
    </row>
    <row r="471" spans="2:147" ht="15.75" customHeight="1" x14ac:dyDescent="0.2">
      <c r="B471" s="7"/>
      <c r="Z471" s="3"/>
      <c r="EQ471" s="27"/>
    </row>
    <row r="472" spans="2:147" ht="15.75" customHeight="1" x14ac:dyDescent="0.2">
      <c r="B472" s="7"/>
      <c r="Z472" s="3"/>
      <c r="EQ472" s="27"/>
    </row>
    <row r="473" spans="2:147" ht="15.75" customHeight="1" x14ac:dyDescent="0.2">
      <c r="B473" s="7"/>
      <c r="Z473" s="3"/>
      <c r="EQ473" s="27"/>
    </row>
    <row r="474" spans="2:147" ht="15.75" customHeight="1" x14ac:dyDescent="0.2">
      <c r="B474" s="7"/>
      <c r="Z474" s="3"/>
      <c r="EQ474" s="27"/>
    </row>
    <row r="475" spans="2:147" ht="15.75" customHeight="1" x14ac:dyDescent="0.2">
      <c r="B475" s="7"/>
      <c r="Z475" s="3"/>
      <c r="EQ475" s="27"/>
    </row>
    <row r="476" spans="2:147" ht="15.75" customHeight="1" x14ac:dyDescent="0.2">
      <c r="B476" s="7"/>
      <c r="Z476" s="3"/>
      <c r="EQ476" s="27"/>
    </row>
    <row r="477" spans="2:147" ht="15.75" customHeight="1" x14ac:dyDescent="0.2">
      <c r="B477" s="7"/>
      <c r="Z477" s="3"/>
      <c r="EQ477" s="27"/>
    </row>
    <row r="478" spans="2:147" ht="15.75" customHeight="1" x14ac:dyDescent="0.2">
      <c r="B478" s="7"/>
      <c r="Z478" s="3"/>
      <c r="EQ478" s="27"/>
    </row>
    <row r="479" spans="2:147" ht="15.75" customHeight="1" x14ac:dyDescent="0.2">
      <c r="B479" s="7"/>
      <c r="Z479" s="3"/>
      <c r="EQ479" s="27"/>
    </row>
    <row r="480" spans="2:147" ht="15.75" customHeight="1" x14ac:dyDescent="0.2">
      <c r="B480" s="7"/>
      <c r="Z480" s="3"/>
      <c r="EQ480" s="27"/>
    </row>
    <row r="481" spans="2:147" ht="15.75" customHeight="1" x14ac:dyDescent="0.2">
      <c r="B481" s="7"/>
      <c r="Z481" s="3"/>
      <c r="EQ481" s="27"/>
    </row>
    <row r="482" spans="2:147" ht="15.75" customHeight="1" x14ac:dyDescent="0.2">
      <c r="B482" s="7"/>
      <c r="Z482" s="3"/>
      <c r="EQ482" s="27"/>
    </row>
    <row r="483" spans="2:147" ht="15.75" customHeight="1" x14ac:dyDescent="0.2">
      <c r="B483" s="7"/>
      <c r="Z483" s="3"/>
      <c r="EQ483" s="27"/>
    </row>
    <row r="484" spans="2:147" ht="15.75" customHeight="1" x14ac:dyDescent="0.2">
      <c r="B484" s="7"/>
      <c r="Z484" s="3"/>
      <c r="EQ484" s="27"/>
    </row>
    <row r="485" spans="2:147" ht="15.75" customHeight="1" x14ac:dyDescent="0.2">
      <c r="B485" s="7"/>
      <c r="Z485" s="3"/>
      <c r="EQ485" s="27"/>
    </row>
    <row r="486" spans="2:147" ht="15.75" customHeight="1" x14ac:dyDescent="0.2">
      <c r="B486" s="7"/>
      <c r="Z486" s="3"/>
      <c r="EQ486" s="27"/>
    </row>
    <row r="487" spans="2:147" ht="15.75" customHeight="1" x14ac:dyDescent="0.2">
      <c r="B487" s="7"/>
      <c r="Z487" s="3"/>
      <c r="EQ487" s="27"/>
    </row>
    <row r="488" spans="2:147" ht="15.75" customHeight="1" x14ac:dyDescent="0.2">
      <c r="B488" s="7"/>
      <c r="Z488" s="3"/>
      <c r="EQ488" s="27"/>
    </row>
    <row r="489" spans="2:147" ht="15.75" customHeight="1" x14ac:dyDescent="0.2">
      <c r="B489" s="7"/>
      <c r="Z489" s="3"/>
      <c r="EQ489" s="27"/>
    </row>
    <row r="490" spans="2:147" ht="15.75" customHeight="1" x14ac:dyDescent="0.2">
      <c r="B490" s="7"/>
      <c r="Z490" s="3"/>
      <c r="EQ490" s="27"/>
    </row>
    <row r="491" spans="2:147" ht="15.75" customHeight="1" x14ac:dyDescent="0.2">
      <c r="B491" s="7"/>
      <c r="Z491" s="3"/>
      <c r="EQ491" s="27"/>
    </row>
    <row r="492" spans="2:147" ht="15.75" customHeight="1" x14ac:dyDescent="0.2">
      <c r="B492" s="7"/>
      <c r="Z492" s="3"/>
      <c r="EQ492" s="27"/>
    </row>
    <row r="493" spans="2:147" ht="15.75" customHeight="1" x14ac:dyDescent="0.2">
      <c r="B493" s="7"/>
      <c r="Z493" s="3"/>
      <c r="EQ493" s="27"/>
    </row>
    <row r="494" spans="2:147" ht="15.75" customHeight="1" x14ac:dyDescent="0.2">
      <c r="B494" s="7"/>
      <c r="Z494" s="3"/>
      <c r="EQ494" s="27"/>
    </row>
    <row r="495" spans="2:147" ht="15.75" customHeight="1" x14ac:dyDescent="0.2">
      <c r="B495" s="7"/>
      <c r="Z495" s="3"/>
      <c r="EQ495" s="27"/>
    </row>
    <row r="496" spans="2:147" ht="15.75" customHeight="1" x14ac:dyDescent="0.2">
      <c r="B496" s="7"/>
      <c r="Z496" s="3"/>
      <c r="EQ496" s="27"/>
    </row>
    <row r="497" spans="2:147" ht="15.75" customHeight="1" x14ac:dyDescent="0.2">
      <c r="B497" s="7"/>
      <c r="Z497" s="3"/>
      <c r="EQ497" s="27"/>
    </row>
    <row r="498" spans="2:147" ht="15.75" customHeight="1" x14ac:dyDescent="0.2">
      <c r="B498" s="7"/>
      <c r="Z498" s="3"/>
      <c r="EQ498" s="27"/>
    </row>
    <row r="499" spans="2:147" ht="15.75" customHeight="1" x14ac:dyDescent="0.2">
      <c r="B499" s="7"/>
      <c r="Z499" s="3"/>
      <c r="EQ499" s="27"/>
    </row>
    <row r="500" spans="2:147" ht="15.75" customHeight="1" x14ac:dyDescent="0.2">
      <c r="B500" s="7"/>
      <c r="Z500" s="3"/>
      <c r="EQ500" s="27"/>
    </row>
    <row r="501" spans="2:147" ht="15.75" customHeight="1" x14ac:dyDescent="0.2">
      <c r="B501" s="7"/>
      <c r="Z501" s="3"/>
      <c r="EQ501" s="27"/>
    </row>
    <row r="502" spans="2:147" ht="15.75" customHeight="1" x14ac:dyDescent="0.2">
      <c r="B502" s="7"/>
      <c r="Z502" s="3"/>
      <c r="EQ502" s="27"/>
    </row>
    <row r="503" spans="2:147" ht="15.75" customHeight="1" x14ac:dyDescent="0.2">
      <c r="B503" s="7"/>
      <c r="Z503" s="3"/>
      <c r="EQ503" s="27"/>
    </row>
    <row r="504" spans="2:147" ht="15.75" customHeight="1" x14ac:dyDescent="0.2">
      <c r="B504" s="7"/>
      <c r="Z504" s="3"/>
      <c r="EQ504" s="27"/>
    </row>
    <row r="505" spans="2:147" ht="15.75" customHeight="1" x14ac:dyDescent="0.2">
      <c r="B505" s="7"/>
      <c r="Z505" s="3"/>
      <c r="EQ505" s="27"/>
    </row>
    <row r="506" spans="2:147" ht="15.75" customHeight="1" x14ac:dyDescent="0.2">
      <c r="B506" s="7"/>
      <c r="Z506" s="3"/>
      <c r="EQ506" s="27"/>
    </row>
    <row r="507" spans="2:147" ht="15.75" customHeight="1" x14ac:dyDescent="0.2">
      <c r="B507" s="7"/>
      <c r="Z507" s="3"/>
      <c r="EQ507" s="27"/>
    </row>
    <row r="508" spans="2:147" ht="15.75" customHeight="1" x14ac:dyDescent="0.2">
      <c r="B508" s="7"/>
      <c r="Z508" s="3"/>
      <c r="EQ508" s="27"/>
    </row>
    <row r="509" spans="2:147" ht="15.75" customHeight="1" x14ac:dyDescent="0.2">
      <c r="B509" s="7"/>
      <c r="Z509" s="3"/>
      <c r="EQ509" s="27"/>
    </row>
    <row r="510" spans="2:147" ht="15.75" customHeight="1" x14ac:dyDescent="0.2">
      <c r="B510" s="7"/>
      <c r="Z510" s="3"/>
      <c r="EQ510" s="27"/>
    </row>
    <row r="511" spans="2:147" ht="15.75" customHeight="1" x14ac:dyDescent="0.2">
      <c r="B511" s="7"/>
      <c r="Z511" s="3"/>
      <c r="EQ511" s="27"/>
    </row>
    <row r="512" spans="2:147" ht="15.75" customHeight="1" x14ac:dyDescent="0.2">
      <c r="B512" s="7"/>
      <c r="Z512" s="3"/>
      <c r="EQ512" s="27"/>
    </row>
    <row r="513" spans="2:147" ht="15.75" customHeight="1" x14ac:dyDescent="0.2">
      <c r="B513" s="7"/>
      <c r="Z513" s="3"/>
      <c r="EQ513" s="27"/>
    </row>
    <row r="514" spans="2:147" ht="15.75" customHeight="1" x14ac:dyDescent="0.2">
      <c r="B514" s="7"/>
      <c r="Z514" s="3"/>
      <c r="EQ514" s="27"/>
    </row>
    <row r="515" spans="2:147" ht="15.75" customHeight="1" x14ac:dyDescent="0.2">
      <c r="B515" s="7"/>
      <c r="Z515" s="3"/>
      <c r="EQ515" s="27"/>
    </row>
    <row r="516" spans="2:147" ht="15.75" customHeight="1" x14ac:dyDescent="0.2">
      <c r="B516" s="7"/>
      <c r="Z516" s="3"/>
      <c r="EQ516" s="27"/>
    </row>
    <row r="517" spans="2:147" ht="15.75" customHeight="1" x14ac:dyDescent="0.2">
      <c r="B517" s="7"/>
      <c r="Z517" s="3"/>
      <c r="EQ517" s="27"/>
    </row>
    <row r="518" spans="2:147" ht="15.75" customHeight="1" x14ac:dyDescent="0.2">
      <c r="B518" s="7"/>
      <c r="Z518" s="3"/>
      <c r="EQ518" s="27"/>
    </row>
    <row r="519" spans="2:147" ht="15.75" customHeight="1" x14ac:dyDescent="0.2">
      <c r="B519" s="7"/>
      <c r="Z519" s="3"/>
      <c r="EQ519" s="27"/>
    </row>
    <row r="520" spans="2:147" ht="15.75" customHeight="1" x14ac:dyDescent="0.2">
      <c r="B520" s="7"/>
      <c r="Z520" s="3"/>
      <c r="EQ520" s="27"/>
    </row>
    <row r="521" spans="2:147" ht="15.75" customHeight="1" x14ac:dyDescent="0.2">
      <c r="B521" s="7"/>
      <c r="Z521" s="3"/>
      <c r="EQ521" s="27"/>
    </row>
    <row r="522" spans="2:147" ht="15.75" customHeight="1" x14ac:dyDescent="0.2">
      <c r="B522" s="7"/>
      <c r="Z522" s="3"/>
      <c r="EQ522" s="27"/>
    </row>
    <row r="523" spans="2:147" ht="15.75" customHeight="1" x14ac:dyDescent="0.2">
      <c r="B523" s="7"/>
      <c r="Z523" s="3"/>
      <c r="EQ523" s="27"/>
    </row>
    <row r="524" spans="2:147" ht="15.75" customHeight="1" x14ac:dyDescent="0.2">
      <c r="B524" s="7"/>
      <c r="Z524" s="3"/>
      <c r="EQ524" s="27"/>
    </row>
    <row r="525" spans="2:147" ht="15.75" customHeight="1" x14ac:dyDescent="0.2">
      <c r="B525" s="7"/>
      <c r="Z525" s="3"/>
      <c r="EQ525" s="27"/>
    </row>
    <row r="526" spans="2:147" ht="15.75" customHeight="1" x14ac:dyDescent="0.2">
      <c r="B526" s="7"/>
      <c r="Z526" s="3"/>
      <c r="EQ526" s="27"/>
    </row>
    <row r="527" spans="2:147" ht="15.75" customHeight="1" x14ac:dyDescent="0.2">
      <c r="B527" s="7"/>
      <c r="Z527" s="3"/>
      <c r="EQ527" s="27"/>
    </row>
    <row r="528" spans="2:147" ht="15.75" customHeight="1" x14ac:dyDescent="0.2">
      <c r="B528" s="7"/>
      <c r="Z528" s="3"/>
      <c r="EQ528" s="27"/>
    </row>
    <row r="529" spans="2:147" ht="15.75" customHeight="1" x14ac:dyDescent="0.2">
      <c r="B529" s="7"/>
      <c r="Z529" s="3"/>
      <c r="EQ529" s="27"/>
    </row>
    <row r="530" spans="2:147" ht="15.75" customHeight="1" x14ac:dyDescent="0.2">
      <c r="B530" s="7"/>
      <c r="Z530" s="3"/>
      <c r="EQ530" s="27"/>
    </row>
    <row r="531" spans="2:147" ht="15.75" customHeight="1" x14ac:dyDescent="0.2">
      <c r="B531" s="7"/>
      <c r="Z531" s="3"/>
      <c r="EQ531" s="27"/>
    </row>
    <row r="532" spans="2:147" ht="15.75" customHeight="1" x14ac:dyDescent="0.2">
      <c r="B532" s="7"/>
      <c r="Z532" s="3"/>
      <c r="EQ532" s="27"/>
    </row>
    <row r="533" spans="2:147" ht="15.75" customHeight="1" x14ac:dyDescent="0.2">
      <c r="B533" s="7"/>
      <c r="Z533" s="3"/>
      <c r="EQ533" s="27"/>
    </row>
    <row r="534" spans="2:147" ht="15.75" customHeight="1" x14ac:dyDescent="0.2">
      <c r="B534" s="7"/>
      <c r="Z534" s="3"/>
      <c r="EQ534" s="27"/>
    </row>
    <row r="535" spans="2:147" ht="15.75" customHeight="1" x14ac:dyDescent="0.2">
      <c r="B535" s="7"/>
      <c r="Z535" s="3"/>
      <c r="EQ535" s="27"/>
    </row>
    <row r="536" spans="2:147" ht="15.75" customHeight="1" x14ac:dyDescent="0.2">
      <c r="B536" s="7"/>
      <c r="Z536" s="3"/>
      <c r="EQ536" s="27"/>
    </row>
    <row r="537" spans="2:147" ht="15.75" customHeight="1" x14ac:dyDescent="0.2">
      <c r="B537" s="7"/>
      <c r="Z537" s="3"/>
      <c r="EQ537" s="27"/>
    </row>
    <row r="538" spans="2:147" ht="15.75" customHeight="1" x14ac:dyDescent="0.2">
      <c r="B538" s="7"/>
      <c r="Z538" s="3"/>
      <c r="EQ538" s="27"/>
    </row>
    <row r="539" spans="2:147" ht="15.75" customHeight="1" x14ac:dyDescent="0.2">
      <c r="B539" s="7"/>
      <c r="Z539" s="3"/>
      <c r="EQ539" s="27"/>
    </row>
    <row r="540" spans="2:147" ht="15.75" customHeight="1" x14ac:dyDescent="0.2">
      <c r="B540" s="7"/>
      <c r="Z540" s="3"/>
      <c r="EQ540" s="27"/>
    </row>
    <row r="541" spans="2:147" ht="15.75" customHeight="1" x14ac:dyDescent="0.2">
      <c r="B541" s="7"/>
      <c r="Z541" s="3"/>
      <c r="EQ541" s="27"/>
    </row>
    <row r="542" spans="2:147" ht="15.75" customHeight="1" x14ac:dyDescent="0.2">
      <c r="B542" s="7"/>
      <c r="Z542" s="3"/>
      <c r="EQ542" s="27"/>
    </row>
    <row r="543" spans="2:147" ht="15.75" customHeight="1" x14ac:dyDescent="0.2">
      <c r="B543" s="7"/>
      <c r="Z543" s="3"/>
      <c r="EQ543" s="27"/>
    </row>
    <row r="544" spans="2:147" ht="15.75" customHeight="1" x14ac:dyDescent="0.2">
      <c r="B544" s="7"/>
      <c r="Z544" s="3"/>
      <c r="EQ544" s="27"/>
    </row>
    <row r="545" spans="2:147" ht="15.75" customHeight="1" x14ac:dyDescent="0.2">
      <c r="B545" s="7"/>
      <c r="Z545" s="3"/>
      <c r="EQ545" s="27"/>
    </row>
    <row r="546" spans="2:147" ht="15.75" customHeight="1" x14ac:dyDescent="0.2">
      <c r="B546" s="7"/>
      <c r="Z546" s="3"/>
      <c r="EQ546" s="27"/>
    </row>
    <row r="547" spans="2:147" ht="15.75" customHeight="1" x14ac:dyDescent="0.2">
      <c r="B547" s="7"/>
      <c r="Z547" s="3"/>
      <c r="EQ547" s="27"/>
    </row>
    <row r="548" spans="2:147" ht="15.75" customHeight="1" x14ac:dyDescent="0.2">
      <c r="B548" s="7"/>
      <c r="Z548" s="3"/>
      <c r="EQ548" s="27"/>
    </row>
    <row r="549" spans="2:147" ht="15.75" customHeight="1" x14ac:dyDescent="0.2">
      <c r="B549" s="7"/>
      <c r="Z549" s="3"/>
      <c r="EQ549" s="27"/>
    </row>
    <row r="550" spans="2:147" ht="15.75" customHeight="1" x14ac:dyDescent="0.2">
      <c r="B550" s="7"/>
      <c r="Z550" s="3"/>
      <c r="EQ550" s="27"/>
    </row>
    <row r="551" spans="2:147" ht="15.75" customHeight="1" x14ac:dyDescent="0.2">
      <c r="B551" s="7"/>
      <c r="Z551" s="3"/>
      <c r="EQ551" s="27"/>
    </row>
    <row r="552" spans="2:147" ht="15.75" customHeight="1" x14ac:dyDescent="0.2">
      <c r="B552" s="7"/>
      <c r="Z552" s="3"/>
      <c r="EQ552" s="27"/>
    </row>
    <row r="553" spans="2:147" ht="15.75" customHeight="1" x14ac:dyDescent="0.2">
      <c r="B553" s="7"/>
      <c r="Z553" s="3"/>
      <c r="EQ553" s="27"/>
    </row>
    <row r="554" spans="2:147" ht="15.75" customHeight="1" x14ac:dyDescent="0.2">
      <c r="B554" s="7"/>
      <c r="Z554" s="3"/>
      <c r="EQ554" s="27"/>
    </row>
    <row r="555" spans="2:147" ht="15.75" customHeight="1" x14ac:dyDescent="0.2">
      <c r="B555" s="7"/>
      <c r="Z555" s="3"/>
      <c r="EQ555" s="27"/>
    </row>
    <row r="556" spans="2:147" ht="15.75" customHeight="1" x14ac:dyDescent="0.2">
      <c r="B556" s="7"/>
      <c r="Z556" s="3"/>
      <c r="EQ556" s="27"/>
    </row>
    <row r="557" spans="2:147" ht="15.75" customHeight="1" x14ac:dyDescent="0.2">
      <c r="B557" s="7"/>
      <c r="Z557" s="3"/>
      <c r="EQ557" s="27"/>
    </row>
    <row r="558" spans="2:147" ht="15.75" customHeight="1" x14ac:dyDescent="0.2">
      <c r="B558" s="7"/>
      <c r="Z558" s="3"/>
      <c r="EQ558" s="27"/>
    </row>
    <row r="559" spans="2:147" ht="15.75" customHeight="1" x14ac:dyDescent="0.2">
      <c r="B559" s="7"/>
      <c r="Z559" s="3"/>
      <c r="EQ559" s="27"/>
    </row>
    <row r="560" spans="2:147" ht="15.75" customHeight="1" x14ac:dyDescent="0.2">
      <c r="B560" s="7"/>
      <c r="Z560" s="3"/>
      <c r="EQ560" s="27"/>
    </row>
    <row r="561" spans="2:147" ht="15.75" customHeight="1" x14ac:dyDescent="0.2">
      <c r="B561" s="7"/>
      <c r="Z561" s="3"/>
      <c r="EQ561" s="27"/>
    </row>
    <row r="562" spans="2:147" ht="15.75" customHeight="1" x14ac:dyDescent="0.2">
      <c r="B562" s="7"/>
      <c r="Z562" s="3"/>
      <c r="EQ562" s="27"/>
    </row>
    <row r="563" spans="2:147" ht="15.75" customHeight="1" x14ac:dyDescent="0.2">
      <c r="B563" s="7"/>
      <c r="Z563" s="3"/>
      <c r="EQ563" s="27"/>
    </row>
    <row r="564" spans="2:147" ht="15.75" customHeight="1" x14ac:dyDescent="0.2">
      <c r="B564" s="7"/>
      <c r="Z564" s="3"/>
      <c r="EQ564" s="27"/>
    </row>
    <row r="565" spans="2:147" ht="15.75" customHeight="1" x14ac:dyDescent="0.2">
      <c r="B565" s="7"/>
      <c r="Z565" s="3"/>
      <c r="EQ565" s="27"/>
    </row>
    <row r="566" spans="2:147" ht="15.75" customHeight="1" x14ac:dyDescent="0.2">
      <c r="B566" s="7"/>
      <c r="Z566" s="3"/>
      <c r="EQ566" s="27"/>
    </row>
    <row r="567" spans="2:147" ht="15.75" customHeight="1" x14ac:dyDescent="0.2">
      <c r="B567" s="7"/>
      <c r="Z567" s="3"/>
      <c r="EQ567" s="27"/>
    </row>
    <row r="568" spans="2:147" ht="15.75" customHeight="1" x14ac:dyDescent="0.2">
      <c r="B568" s="7"/>
      <c r="Z568" s="3"/>
      <c r="EQ568" s="27"/>
    </row>
    <row r="569" spans="2:147" ht="15.75" customHeight="1" x14ac:dyDescent="0.2">
      <c r="B569" s="7"/>
      <c r="Z569" s="3"/>
      <c r="EQ569" s="27"/>
    </row>
    <row r="570" spans="2:147" ht="15.75" customHeight="1" x14ac:dyDescent="0.2">
      <c r="B570" s="7"/>
      <c r="Z570" s="3"/>
      <c r="EQ570" s="27"/>
    </row>
    <row r="571" spans="2:147" ht="15.75" customHeight="1" x14ac:dyDescent="0.2">
      <c r="B571" s="7"/>
      <c r="Z571" s="3"/>
      <c r="EQ571" s="27"/>
    </row>
    <row r="572" spans="2:147" ht="15.75" customHeight="1" x14ac:dyDescent="0.2">
      <c r="B572" s="7"/>
      <c r="Z572" s="3"/>
      <c r="EQ572" s="27"/>
    </row>
    <row r="573" spans="2:147" ht="15.75" customHeight="1" x14ac:dyDescent="0.2">
      <c r="B573" s="7"/>
      <c r="Z573" s="3"/>
      <c r="EQ573" s="27"/>
    </row>
    <row r="574" spans="2:147" ht="15.75" customHeight="1" x14ac:dyDescent="0.2">
      <c r="B574" s="7"/>
      <c r="Z574" s="3"/>
      <c r="EQ574" s="27"/>
    </row>
    <row r="575" spans="2:147" ht="15.75" customHeight="1" x14ac:dyDescent="0.2">
      <c r="B575" s="7"/>
      <c r="Z575" s="3"/>
      <c r="EQ575" s="27"/>
    </row>
    <row r="576" spans="2:147" ht="15.75" customHeight="1" x14ac:dyDescent="0.2">
      <c r="B576" s="7"/>
      <c r="Z576" s="3"/>
      <c r="EQ576" s="27"/>
    </row>
    <row r="577" spans="2:147" ht="15.75" customHeight="1" x14ac:dyDescent="0.2">
      <c r="B577" s="7"/>
      <c r="Z577" s="3"/>
      <c r="EQ577" s="27"/>
    </row>
    <row r="578" spans="2:147" ht="15.75" customHeight="1" x14ac:dyDescent="0.2">
      <c r="B578" s="7"/>
      <c r="Z578" s="3"/>
      <c r="EQ578" s="27"/>
    </row>
    <row r="579" spans="2:147" ht="15.75" customHeight="1" x14ac:dyDescent="0.2">
      <c r="B579" s="7"/>
      <c r="Z579" s="3"/>
      <c r="EQ579" s="27"/>
    </row>
    <row r="580" spans="2:147" ht="15.75" customHeight="1" x14ac:dyDescent="0.2">
      <c r="B580" s="7"/>
      <c r="Z580" s="3"/>
      <c r="EQ580" s="27"/>
    </row>
    <row r="581" spans="2:147" ht="15.75" customHeight="1" x14ac:dyDescent="0.2">
      <c r="B581" s="7"/>
      <c r="Z581" s="3"/>
      <c r="EQ581" s="27"/>
    </row>
    <row r="582" spans="2:147" ht="15.75" customHeight="1" x14ac:dyDescent="0.2">
      <c r="B582" s="7"/>
      <c r="Z582" s="3"/>
      <c r="EQ582" s="27"/>
    </row>
    <row r="583" spans="2:147" ht="15.75" customHeight="1" x14ac:dyDescent="0.2">
      <c r="B583" s="7"/>
      <c r="Z583" s="3"/>
      <c r="EQ583" s="27"/>
    </row>
    <row r="584" spans="2:147" ht="15.75" customHeight="1" x14ac:dyDescent="0.2">
      <c r="B584" s="7"/>
      <c r="Z584" s="3"/>
      <c r="EQ584" s="27"/>
    </row>
    <row r="585" spans="2:147" ht="15.75" customHeight="1" x14ac:dyDescent="0.2">
      <c r="B585" s="7"/>
      <c r="Z585" s="3"/>
      <c r="EQ585" s="27"/>
    </row>
    <row r="586" spans="2:147" ht="15.75" customHeight="1" x14ac:dyDescent="0.2">
      <c r="B586" s="7"/>
      <c r="Z586" s="3"/>
      <c r="EQ586" s="27"/>
    </row>
    <row r="587" spans="2:147" ht="15.75" customHeight="1" x14ac:dyDescent="0.2">
      <c r="B587" s="7"/>
      <c r="Z587" s="3"/>
      <c r="EQ587" s="27"/>
    </row>
    <row r="588" spans="2:147" ht="15.75" customHeight="1" x14ac:dyDescent="0.2">
      <c r="B588" s="7"/>
      <c r="Z588" s="3"/>
      <c r="EQ588" s="27"/>
    </row>
    <row r="589" spans="2:147" ht="15.75" customHeight="1" x14ac:dyDescent="0.2">
      <c r="B589" s="7"/>
      <c r="Z589" s="3"/>
      <c r="EQ589" s="27"/>
    </row>
    <row r="590" spans="2:147" ht="15.75" customHeight="1" x14ac:dyDescent="0.2">
      <c r="B590" s="7"/>
      <c r="Z590" s="3"/>
      <c r="EQ590" s="27"/>
    </row>
    <row r="591" spans="2:147" ht="15.75" customHeight="1" x14ac:dyDescent="0.2">
      <c r="B591" s="7"/>
      <c r="Z591" s="3"/>
      <c r="EQ591" s="27"/>
    </row>
    <row r="592" spans="2:147" ht="15.75" customHeight="1" x14ac:dyDescent="0.2">
      <c r="B592" s="7"/>
      <c r="Z592" s="3"/>
      <c r="EQ592" s="27"/>
    </row>
    <row r="593" spans="2:147" ht="15.75" customHeight="1" x14ac:dyDescent="0.2">
      <c r="B593" s="7"/>
      <c r="Z593" s="3"/>
      <c r="EQ593" s="27"/>
    </row>
    <row r="594" spans="2:147" ht="15.75" customHeight="1" x14ac:dyDescent="0.2">
      <c r="B594" s="7"/>
      <c r="Z594" s="3"/>
      <c r="EQ594" s="27"/>
    </row>
    <row r="595" spans="2:147" ht="15.75" customHeight="1" x14ac:dyDescent="0.2">
      <c r="B595" s="7"/>
      <c r="Z595" s="3"/>
      <c r="EQ595" s="27"/>
    </row>
    <row r="596" spans="2:147" ht="15.75" customHeight="1" x14ac:dyDescent="0.2">
      <c r="B596" s="7"/>
      <c r="Z596" s="3"/>
      <c r="EQ596" s="27"/>
    </row>
    <row r="597" spans="2:147" ht="15.75" customHeight="1" x14ac:dyDescent="0.2">
      <c r="B597" s="7"/>
      <c r="Z597" s="3"/>
      <c r="EQ597" s="27"/>
    </row>
    <row r="598" spans="2:147" ht="15.75" customHeight="1" x14ac:dyDescent="0.2">
      <c r="B598" s="7"/>
      <c r="Z598" s="3"/>
      <c r="EQ598" s="27"/>
    </row>
    <row r="599" spans="2:147" ht="15.75" customHeight="1" x14ac:dyDescent="0.2">
      <c r="B599" s="7"/>
      <c r="Z599" s="3"/>
      <c r="EQ599" s="27"/>
    </row>
    <row r="600" spans="2:147" ht="15.75" customHeight="1" x14ac:dyDescent="0.2">
      <c r="B600" s="7"/>
      <c r="Z600" s="3"/>
      <c r="EQ600" s="27"/>
    </row>
    <row r="601" spans="2:147" ht="15.75" customHeight="1" x14ac:dyDescent="0.2">
      <c r="B601" s="7"/>
      <c r="Z601" s="3"/>
      <c r="EQ601" s="27"/>
    </row>
    <row r="602" spans="2:147" ht="15.75" customHeight="1" x14ac:dyDescent="0.2">
      <c r="B602" s="7"/>
      <c r="Z602" s="3"/>
      <c r="EQ602" s="27"/>
    </row>
    <row r="603" spans="2:147" ht="15.75" customHeight="1" x14ac:dyDescent="0.2">
      <c r="B603" s="7"/>
      <c r="Z603" s="3"/>
      <c r="EQ603" s="27"/>
    </row>
    <row r="604" spans="2:147" ht="15.75" customHeight="1" x14ac:dyDescent="0.2">
      <c r="B604" s="7"/>
      <c r="Z604" s="3"/>
      <c r="EQ604" s="27"/>
    </row>
    <row r="605" spans="2:147" ht="15.75" customHeight="1" x14ac:dyDescent="0.2">
      <c r="B605" s="7"/>
      <c r="Z605" s="3"/>
      <c r="EQ605" s="27"/>
    </row>
    <row r="606" spans="2:147" ht="15.75" customHeight="1" x14ac:dyDescent="0.2">
      <c r="B606" s="7"/>
      <c r="Z606" s="3"/>
      <c r="EQ606" s="27"/>
    </row>
    <row r="607" spans="2:147" ht="15.75" customHeight="1" x14ac:dyDescent="0.2">
      <c r="B607" s="7"/>
      <c r="Z607" s="3"/>
      <c r="EQ607" s="27"/>
    </row>
    <row r="608" spans="2:147" ht="15.75" customHeight="1" x14ac:dyDescent="0.2">
      <c r="B608" s="7"/>
      <c r="Z608" s="3"/>
      <c r="EQ608" s="27"/>
    </row>
    <row r="609" spans="2:147" ht="15.75" customHeight="1" x14ac:dyDescent="0.2">
      <c r="B609" s="7"/>
      <c r="Z609" s="3"/>
      <c r="EQ609" s="27"/>
    </row>
    <row r="610" spans="2:147" ht="15.75" customHeight="1" x14ac:dyDescent="0.2">
      <c r="B610" s="7"/>
      <c r="Z610" s="3"/>
      <c r="EQ610" s="27"/>
    </row>
    <row r="611" spans="2:147" ht="15.75" customHeight="1" x14ac:dyDescent="0.2">
      <c r="B611" s="7"/>
      <c r="Z611" s="3"/>
      <c r="EQ611" s="27"/>
    </row>
    <row r="612" spans="2:147" ht="15.75" customHeight="1" x14ac:dyDescent="0.2">
      <c r="B612" s="7"/>
      <c r="Z612" s="3"/>
      <c r="EQ612" s="27"/>
    </row>
    <row r="613" spans="2:147" ht="15.75" customHeight="1" x14ac:dyDescent="0.2">
      <c r="B613" s="7"/>
      <c r="Z613" s="3"/>
      <c r="EQ613" s="27"/>
    </row>
    <row r="614" spans="2:147" ht="15.75" customHeight="1" x14ac:dyDescent="0.2">
      <c r="B614" s="7"/>
      <c r="Z614" s="3"/>
      <c r="EQ614" s="27"/>
    </row>
    <row r="615" spans="2:147" ht="15.75" customHeight="1" x14ac:dyDescent="0.2">
      <c r="B615" s="7"/>
      <c r="Z615" s="3"/>
      <c r="EQ615" s="27"/>
    </row>
    <row r="616" spans="2:147" ht="15.75" customHeight="1" x14ac:dyDescent="0.2">
      <c r="B616" s="7"/>
      <c r="Z616" s="3"/>
      <c r="EQ616" s="27"/>
    </row>
    <row r="617" spans="2:147" ht="15.75" customHeight="1" x14ac:dyDescent="0.2">
      <c r="B617" s="7"/>
      <c r="Z617" s="3"/>
      <c r="EQ617" s="27"/>
    </row>
    <row r="618" spans="2:147" ht="15.75" customHeight="1" x14ac:dyDescent="0.2">
      <c r="B618" s="7"/>
      <c r="Z618" s="3"/>
      <c r="EQ618" s="27"/>
    </row>
    <row r="619" spans="2:147" ht="15.75" customHeight="1" x14ac:dyDescent="0.2">
      <c r="B619" s="7"/>
      <c r="Z619" s="3"/>
      <c r="EQ619" s="27"/>
    </row>
    <row r="620" spans="2:147" ht="15.75" customHeight="1" x14ac:dyDescent="0.2">
      <c r="B620" s="7"/>
      <c r="Z620" s="3"/>
      <c r="EQ620" s="27"/>
    </row>
    <row r="621" spans="2:147" ht="15.75" customHeight="1" x14ac:dyDescent="0.2">
      <c r="B621" s="7"/>
      <c r="Z621" s="3"/>
      <c r="EQ621" s="27"/>
    </row>
    <row r="622" spans="2:147" ht="15.75" customHeight="1" x14ac:dyDescent="0.2">
      <c r="B622" s="7"/>
      <c r="Z622" s="3"/>
      <c r="EQ622" s="27"/>
    </row>
    <row r="623" spans="2:147" ht="15.75" customHeight="1" x14ac:dyDescent="0.2">
      <c r="B623" s="7"/>
      <c r="Z623" s="3"/>
      <c r="EQ623" s="27"/>
    </row>
    <row r="624" spans="2:147" ht="15.75" customHeight="1" x14ac:dyDescent="0.2">
      <c r="B624" s="7"/>
      <c r="Z624" s="3"/>
      <c r="EQ624" s="27"/>
    </row>
    <row r="625" spans="2:147" ht="15.75" customHeight="1" x14ac:dyDescent="0.2">
      <c r="B625" s="7"/>
      <c r="Z625" s="3"/>
      <c r="EQ625" s="27"/>
    </row>
    <row r="626" spans="2:147" ht="15.75" customHeight="1" x14ac:dyDescent="0.2">
      <c r="B626" s="7"/>
      <c r="Z626" s="3"/>
      <c r="EQ626" s="27"/>
    </row>
    <row r="627" spans="2:147" ht="15.75" customHeight="1" x14ac:dyDescent="0.2">
      <c r="B627" s="7"/>
      <c r="Z627" s="3"/>
      <c r="EQ627" s="27"/>
    </row>
    <row r="628" spans="2:147" ht="15.75" customHeight="1" x14ac:dyDescent="0.2">
      <c r="B628" s="7"/>
      <c r="Z628" s="3"/>
      <c r="EQ628" s="27"/>
    </row>
    <row r="629" spans="2:147" ht="15.75" customHeight="1" x14ac:dyDescent="0.2">
      <c r="B629" s="7"/>
      <c r="Z629" s="3"/>
      <c r="EQ629" s="27"/>
    </row>
    <row r="630" spans="2:147" ht="15.75" customHeight="1" x14ac:dyDescent="0.2">
      <c r="B630" s="7"/>
      <c r="Z630" s="3"/>
      <c r="EQ630" s="27"/>
    </row>
    <row r="631" spans="2:147" ht="15.75" customHeight="1" x14ac:dyDescent="0.2">
      <c r="B631" s="7"/>
      <c r="Z631" s="3"/>
      <c r="EQ631" s="27"/>
    </row>
    <row r="632" spans="2:147" ht="15.75" customHeight="1" x14ac:dyDescent="0.2">
      <c r="B632" s="7"/>
      <c r="Z632" s="3"/>
      <c r="EQ632" s="27"/>
    </row>
    <row r="633" spans="2:147" ht="15.75" customHeight="1" x14ac:dyDescent="0.2">
      <c r="B633" s="7"/>
      <c r="Z633" s="3"/>
      <c r="EQ633" s="27"/>
    </row>
    <row r="634" spans="2:147" ht="15.75" customHeight="1" x14ac:dyDescent="0.2">
      <c r="B634" s="7"/>
      <c r="Z634" s="3"/>
      <c r="EQ634" s="27"/>
    </row>
    <row r="635" spans="2:147" ht="15.75" customHeight="1" x14ac:dyDescent="0.2">
      <c r="B635" s="7"/>
      <c r="Z635" s="3"/>
      <c r="EQ635" s="27"/>
    </row>
    <row r="636" spans="2:147" ht="15.75" customHeight="1" x14ac:dyDescent="0.2">
      <c r="B636" s="7"/>
      <c r="Z636" s="3"/>
      <c r="EQ636" s="27"/>
    </row>
    <row r="637" spans="2:147" ht="15.75" customHeight="1" x14ac:dyDescent="0.2">
      <c r="B637" s="7"/>
      <c r="Z637" s="3"/>
      <c r="EQ637" s="27"/>
    </row>
    <row r="638" spans="2:147" ht="15.75" customHeight="1" x14ac:dyDescent="0.2">
      <c r="B638" s="7"/>
      <c r="Z638" s="3"/>
      <c r="EQ638" s="27"/>
    </row>
    <row r="639" spans="2:147" ht="15.75" customHeight="1" x14ac:dyDescent="0.2">
      <c r="B639" s="7"/>
      <c r="Z639" s="3"/>
      <c r="EQ639" s="27"/>
    </row>
    <row r="640" spans="2:147" ht="15.75" customHeight="1" x14ac:dyDescent="0.2">
      <c r="B640" s="7"/>
      <c r="Z640" s="3"/>
      <c r="EQ640" s="27"/>
    </row>
    <row r="641" spans="2:147" ht="15.75" customHeight="1" x14ac:dyDescent="0.2">
      <c r="B641" s="7"/>
      <c r="Z641" s="3"/>
      <c r="EQ641" s="27"/>
    </row>
    <row r="642" spans="2:147" ht="15.75" customHeight="1" x14ac:dyDescent="0.2">
      <c r="B642" s="7"/>
      <c r="Z642" s="3"/>
      <c r="EQ642" s="27"/>
    </row>
    <row r="643" spans="2:147" ht="15.75" customHeight="1" x14ac:dyDescent="0.2">
      <c r="B643" s="7"/>
      <c r="Z643" s="3"/>
      <c r="EQ643" s="27"/>
    </row>
    <row r="644" spans="2:147" ht="15.75" customHeight="1" x14ac:dyDescent="0.2">
      <c r="B644" s="7"/>
      <c r="Z644" s="3"/>
      <c r="EQ644" s="27"/>
    </row>
    <row r="645" spans="2:147" ht="15.75" customHeight="1" x14ac:dyDescent="0.2">
      <c r="B645" s="7"/>
      <c r="Z645" s="3"/>
      <c r="EQ645" s="27"/>
    </row>
    <row r="646" spans="2:147" ht="15.75" customHeight="1" x14ac:dyDescent="0.2">
      <c r="B646" s="7"/>
      <c r="Z646" s="3"/>
      <c r="EQ646" s="27"/>
    </row>
    <row r="647" spans="2:147" ht="15.75" customHeight="1" x14ac:dyDescent="0.2">
      <c r="B647" s="7"/>
      <c r="Z647" s="3"/>
      <c r="EQ647" s="27"/>
    </row>
    <row r="648" spans="2:147" ht="15.75" customHeight="1" x14ac:dyDescent="0.2">
      <c r="B648" s="7"/>
      <c r="Z648" s="3"/>
      <c r="EQ648" s="27"/>
    </row>
    <row r="649" spans="2:147" ht="15.75" customHeight="1" x14ac:dyDescent="0.2">
      <c r="B649" s="7"/>
      <c r="Z649" s="3"/>
      <c r="EQ649" s="27"/>
    </row>
    <row r="650" spans="2:147" ht="15.75" customHeight="1" x14ac:dyDescent="0.2">
      <c r="B650" s="7"/>
      <c r="Z650" s="3"/>
      <c r="EQ650" s="27"/>
    </row>
    <row r="651" spans="2:147" ht="15.75" customHeight="1" x14ac:dyDescent="0.2">
      <c r="B651" s="7"/>
      <c r="Z651" s="3"/>
      <c r="EQ651" s="27"/>
    </row>
    <row r="652" spans="2:147" ht="15.75" customHeight="1" x14ac:dyDescent="0.2">
      <c r="B652" s="7"/>
      <c r="Z652" s="3"/>
      <c r="EQ652" s="27"/>
    </row>
    <row r="653" spans="2:147" ht="15.75" customHeight="1" x14ac:dyDescent="0.2">
      <c r="B653" s="7"/>
      <c r="Z653" s="3"/>
      <c r="EQ653" s="27"/>
    </row>
    <row r="654" spans="2:147" ht="15.75" customHeight="1" x14ac:dyDescent="0.2">
      <c r="B654" s="7"/>
      <c r="Z654" s="3"/>
      <c r="EQ654" s="27"/>
    </row>
    <row r="655" spans="2:147" ht="15.75" customHeight="1" x14ac:dyDescent="0.2">
      <c r="B655" s="7"/>
      <c r="Z655" s="3"/>
      <c r="EQ655" s="27"/>
    </row>
    <row r="656" spans="2:147" ht="15.75" customHeight="1" x14ac:dyDescent="0.2">
      <c r="B656" s="7"/>
      <c r="Z656" s="3"/>
      <c r="EQ656" s="27"/>
    </row>
    <row r="657" spans="2:147" ht="15.75" customHeight="1" x14ac:dyDescent="0.2">
      <c r="B657" s="7"/>
      <c r="Z657" s="3"/>
      <c r="EQ657" s="27"/>
    </row>
    <row r="658" spans="2:147" ht="15.75" customHeight="1" x14ac:dyDescent="0.2">
      <c r="B658" s="7"/>
      <c r="Z658" s="3"/>
      <c r="EQ658" s="27"/>
    </row>
    <row r="659" spans="2:147" ht="15.75" customHeight="1" x14ac:dyDescent="0.2">
      <c r="B659" s="7"/>
      <c r="Z659" s="3"/>
      <c r="EQ659" s="27"/>
    </row>
    <row r="660" spans="2:147" ht="15.75" customHeight="1" x14ac:dyDescent="0.2">
      <c r="B660" s="7"/>
      <c r="Z660" s="3"/>
      <c r="EQ660" s="27"/>
    </row>
    <row r="661" spans="2:147" ht="15.75" customHeight="1" x14ac:dyDescent="0.2">
      <c r="B661" s="7"/>
      <c r="Z661" s="3"/>
      <c r="EQ661" s="27"/>
    </row>
    <row r="662" spans="2:147" ht="15.75" customHeight="1" x14ac:dyDescent="0.2">
      <c r="B662" s="7"/>
      <c r="Z662" s="3"/>
      <c r="EQ662" s="27"/>
    </row>
    <row r="663" spans="2:147" ht="15.75" customHeight="1" x14ac:dyDescent="0.2">
      <c r="B663" s="7"/>
      <c r="Z663" s="3"/>
      <c r="EQ663" s="27"/>
    </row>
    <row r="664" spans="2:147" ht="15.75" customHeight="1" x14ac:dyDescent="0.2">
      <c r="B664" s="7"/>
      <c r="Z664" s="3"/>
      <c r="EQ664" s="27"/>
    </row>
    <row r="665" spans="2:147" ht="15.75" customHeight="1" x14ac:dyDescent="0.2">
      <c r="B665" s="7"/>
      <c r="Z665" s="3"/>
      <c r="EQ665" s="27"/>
    </row>
    <row r="666" spans="2:147" ht="15.75" customHeight="1" x14ac:dyDescent="0.2">
      <c r="B666" s="7"/>
      <c r="Z666" s="3"/>
      <c r="EQ666" s="27"/>
    </row>
    <row r="667" spans="2:147" ht="15.75" customHeight="1" x14ac:dyDescent="0.2">
      <c r="B667" s="7"/>
      <c r="Z667" s="3"/>
      <c r="EQ667" s="27"/>
    </row>
    <row r="668" spans="2:147" ht="15.75" customHeight="1" x14ac:dyDescent="0.2">
      <c r="B668" s="7"/>
      <c r="Z668" s="3"/>
      <c r="EQ668" s="27"/>
    </row>
    <row r="669" spans="2:147" ht="15.75" customHeight="1" x14ac:dyDescent="0.2">
      <c r="B669" s="7"/>
      <c r="Z669" s="3"/>
      <c r="EQ669" s="27"/>
    </row>
    <row r="670" spans="2:147" ht="15.75" customHeight="1" x14ac:dyDescent="0.2">
      <c r="B670" s="7"/>
      <c r="Z670" s="3"/>
      <c r="EQ670" s="27"/>
    </row>
    <row r="671" spans="2:147" ht="15.75" customHeight="1" x14ac:dyDescent="0.2">
      <c r="B671" s="7"/>
      <c r="Z671" s="3"/>
      <c r="EQ671" s="27"/>
    </row>
    <row r="672" spans="2:147" ht="15.75" customHeight="1" x14ac:dyDescent="0.2">
      <c r="B672" s="7"/>
      <c r="Z672" s="3"/>
      <c r="EQ672" s="27"/>
    </row>
    <row r="673" spans="2:147" ht="15.75" customHeight="1" x14ac:dyDescent="0.2">
      <c r="B673" s="7"/>
      <c r="Z673" s="3"/>
      <c r="EQ673" s="27"/>
    </row>
    <row r="674" spans="2:147" ht="15.75" customHeight="1" x14ac:dyDescent="0.2">
      <c r="B674" s="7"/>
      <c r="Z674" s="3"/>
      <c r="EQ674" s="27"/>
    </row>
    <row r="675" spans="2:147" ht="15.75" customHeight="1" x14ac:dyDescent="0.2">
      <c r="B675" s="7"/>
      <c r="Z675" s="3"/>
      <c r="EQ675" s="27"/>
    </row>
    <row r="676" spans="2:147" ht="15.75" customHeight="1" x14ac:dyDescent="0.2">
      <c r="B676" s="7"/>
      <c r="Z676" s="3"/>
      <c r="EQ676" s="27"/>
    </row>
    <row r="677" spans="2:147" ht="15.75" customHeight="1" x14ac:dyDescent="0.2">
      <c r="B677" s="7"/>
      <c r="Z677" s="3"/>
      <c r="EQ677" s="27"/>
    </row>
    <row r="678" spans="2:147" ht="15.75" customHeight="1" x14ac:dyDescent="0.2">
      <c r="B678" s="7"/>
      <c r="Z678" s="3"/>
      <c r="EQ678" s="27"/>
    </row>
    <row r="679" spans="2:147" ht="15.75" customHeight="1" x14ac:dyDescent="0.2">
      <c r="B679" s="7"/>
      <c r="Z679" s="3"/>
      <c r="EQ679" s="27"/>
    </row>
    <row r="680" spans="2:147" ht="15.75" customHeight="1" x14ac:dyDescent="0.2">
      <c r="B680" s="7"/>
      <c r="Z680" s="3"/>
      <c r="EQ680" s="27"/>
    </row>
    <row r="681" spans="2:147" ht="15.75" customHeight="1" x14ac:dyDescent="0.2">
      <c r="B681" s="7"/>
      <c r="Z681" s="3"/>
      <c r="EQ681" s="27"/>
    </row>
    <row r="682" spans="2:147" ht="15.75" customHeight="1" x14ac:dyDescent="0.2">
      <c r="B682" s="7"/>
      <c r="Z682" s="3"/>
      <c r="EQ682" s="27"/>
    </row>
    <row r="683" spans="2:147" ht="15.75" customHeight="1" x14ac:dyDescent="0.2">
      <c r="B683" s="7"/>
      <c r="Z683" s="3"/>
      <c r="EQ683" s="27"/>
    </row>
    <row r="684" spans="2:147" ht="15.75" customHeight="1" x14ac:dyDescent="0.2">
      <c r="B684" s="7"/>
      <c r="Z684" s="3"/>
      <c r="EQ684" s="27"/>
    </row>
    <row r="685" spans="2:147" ht="15.75" customHeight="1" x14ac:dyDescent="0.2">
      <c r="B685" s="7"/>
      <c r="Z685" s="3"/>
      <c r="EQ685" s="27"/>
    </row>
    <row r="686" spans="2:147" ht="15.75" customHeight="1" x14ac:dyDescent="0.2">
      <c r="B686" s="7"/>
      <c r="Z686" s="3"/>
      <c r="EQ686" s="27"/>
    </row>
    <row r="687" spans="2:147" ht="15.75" customHeight="1" x14ac:dyDescent="0.2">
      <c r="B687" s="7"/>
      <c r="Z687" s="3"/>
      <c r="EQ687" s="27"/>
    </row>
    <row r="688" spans="2:147" ht="15.75" customHeight="1" x14ac:dyDescent="0.2">
      <c r="B688" s="7"/>
      <c r="Z688" s="3"/>
      <c r="EQ688" s="27"/>
    </row>
    <row r="689" spans="2:147" ht="15.75" customHeight="1" x14ac:dyDescent="0.2">
      <c r="B689" s="7"/>
      <c r="Z689" s="3"/>
      <c r="EQ689" s="27"/>
    </row>
    <row r="690" spans="2:147" ht="15.75" customHeight="1" x14ac:dyDescent="0.2">
      <c r="B690" s="7"/>
      <c r="Z690" s="3"/>
      <c r="EQ690" s="27"/>
    </row>
    <row r="691" spans="2:147" ht="15.75" customHeight="1" x14ac:dyDescent="0.2">
      <c r="B691" s="7"/>
      <c r="Z691" s="3"/>
      <c r="EQ691" s="27"/>
    </row>
    <row r="692" spans="2:147" ht="15.75" customHeight="1" x14ac:dyDescent="0.2">
      <c r="B692" s="7"/>
      <c r="Z692" s="3"/>
      <c r="EQ692" s="27"/>
    </row>
    <row r="693" spans="2:147" ht="15.75" customHeight="1" x14ac:dyDescent="0.2">
      <c r="B693" s="7"/>
      <c r="Z693" s="3"/>
      <c r="EQ693" s="27"/>
    </row>
    <row r="694" spans="2:147" ht="15.75" customHeight="1" x14ac:dyDescent="0.2">
      <c r="B694" s="7"/>
      <c r="Z694" s="3"/>
      <c r="EQ694" s="27"/>
    </row>
    <row r="695" spans="2:147" ht="15.75" customHeight="1" x14ac:dyDescent="0.2">
      <c r="B695" s="7"/>
      <c r="Z695" s="3"/>
      <c r="EQ695" s="27"/>
    </row>
    <row r="696" spans="2:147" ht="15.75" customHeight="1" x14ac:dyDescent="0.2">
      <c r="B696" s="7"/>
      <c r="Z696" s="3"/>
      <c r="EQ696" s="27"/>
    </row>
    <row r="697" spans="2:147" ht="15.75" customHeight="1" x14ac:dyDescent="0.2">
      <c r="B697" s="7"/>
      <c r="Z697" s="3"/>
      <c r="EQ697" s="27"/>
    </row>
    <row r="698" spans="2:147" ht="15.75" customHeight="1" x14ac:dyDescent="0.2">
      <c r="B698" s="7"/>
      <c r="Z698" s="3"/>
      <c r="EQ698" s="27"/>
    </row>
    <row r="699" spans="2:147" ht="15.75" customHeight="1" x14ac:dyDescent="0.2">
      <c r="B699" s="7"/>
      <c r="Z699" s="3"/>
      <c r="EQ699" s="27"/>
    </row>
    <row r="700" spans="2:147" ht="15.75" customHeight="1" x14ac:dyDescent="0.2">
      <c r="B700" s="7"/>
      <c r="Z700" s="3"/>
      <c r="EQ700" s="27"/>
    </row>
    <row r="701" spans="2:147" ht="15.75" customHeight="1" x14ac:dyDescent="0.2">
      <c r="B701" s="7"/>
      <c r="Z701" s="3"/>
      <c r="EQ701" s="27"/>
    </row>
    <row r="702" spans="2:147" ht="15.75" customHeight="1" x14ac:dyDescent="0.2">
      <c r="B702" s="7"/>
      <c r="Z702" s="3"/>
      <c r="EQ702" s="27"/>
    </row>
    <row r="703" spans="2:147" ht="15.75" customHeight="1" x14ac:dyDescent="0.2">
      <c r="B703" s="7"/>
      <c r="Z703" s="3"/>
      <c r="EQ703" s="27"/>
    </row>
    <row r="704" spans="2:147" ht="15.75" customHeight="1" x14ac:dyDescent="0.2">
      <c r="B704" s="7"/>
      <c r="Z704" s="3"/>
      <c r="EQ704" s="27"/>
    </row>
    <row r="705" spans="2:147" ht="15.75" customHeight="1" x14ac:dyDescent="0.2">
      <c r="B705" s="7"/>
      <c r="Z705" s="3"/>
      <c r="EQ705" s="27"/>
    </row>
    <row r="706" spans="2:147" ht="15.75" customHeight="1" x14ac:dyDescent="0.2">
      <c r="B706" s="7"/>
      <c r="Z706" s="3"/>
      <c r="EQ706" s="27"/>
    </row>
    <row r="707" spans="2:147" ht="15.75" customHeight="1" x14ac:dyDescent="0.2">
      <c r="B707" s="7"/>
      <c r="Z707" s="3"/>
      <c r="EQ707" s="27"/>
    </row>
    <row r="708" spans="2:147" ht="15.75" customHeight="1" x14ac:dyDescent="0.2">
      <c r="B708" s="7"/>
      <c r="Z708" s="3"/>
      <c r="EQ708" s="27"/>
    </row>
    <row r="709" spans="2:147" ht="15.75" customHeight="1" x14ac:dyDescent="0.2">
      <c r="B709" s="7"/>
      <c r="Z709" s="3"/>
      <c r="EQ709" s="27"/>
    </row>
    <row r="710" spans="2:147" ht="15.75" customHeight="1" x14ac:dyDescent="0.2">
      <c r="B710" s="7"/>
      <c r="Z710" s="3"/>
      <c r="EQ710" s="27"/>
    </row>
    <row r="711" spans="2:147" ht="15.75" customHeight="1" x14ac:dyDescent="0.2">
      <c r="B711" s="7"/>
      <c r="Z711" s="3"/>
      <c r="EQ711" s="27"/>
    </row>
    <row r="712" spans="2:147" ht="15.75" customHeight="1" x14ac:dyDescent="0.2">
      <c r="B712" s="7"/>
      <c r="Z712" s="3"/>
      <c r="EQ712" s="27"/>
    </row>
    <row r="713" spans="2:147" ht="15.75" customHeight="1" x14ac:dyDescent="0.2">
      <c r="B713" s="7"/>
      <c r="Z713" s="3"/>
      <c r="EQ713" s="27"/>
    </row>
    <row r="714" spans="2:147" ht="15.75" customHeight="1" x14ac:dyDescent="0.2">
      <c r="B714" s="7"/>
      <c r="Z714" s="3"/>
      <c r="EQ714" s="27"/>
    </row>
    <row r="715" spans="2:147" ht="15.75" customHeight="1" x14ac:dyDescent="0.2">
      <c r="B715" s="7"/>
      <c r="Z715" s="3"/>
      <c r="EQ715" s="27"/>
    </row>
    <row r="716" spans="2:147" ht="15.75" customHeight="1" x14ac:dyDescent="0.2">
      <c r="B716" s="7"/>
      <c r="Z716" s="3"/>
      <c r="EQ716" s="27"/>
    </row>
    <row r="717" spans="2:147" ht="15.75" customHeight="1" x14ac:dyDescent="0.2">
      <c r="B717" s="7"/>
      <c r="Z717" s="3"/>
      <c r="EQ717" s="27"/>
    </row>
    <row r="718" spans="2:147" ht="15.75" customHeight="1" x14ac:dyDescent="0.2">
      <c r="B718" s="7"/>
      <c r="Z718" s="3"/>
      <c r="EQ718" s="27"/>
    </row>
    <row r="719" spans="2:147" ht="15.75" customHeight="1" x14ac:dyDescent="0.2">
      <c r="B719" s="7"/>
      <c r="Z719" s="3"/>
      <c r="EQ719" s="27"/>
    </row>
    <row r="720" spans="2:147" ht="15.75" customHeight="1" x14ac:dyDescent="0.2">
      <c r="B720" s="7"/>
      <c r="Z720" s="3"/>
      <c r="EQ720" s="27"/>
    </row>
    <row r="721" spans="2:147" ht="15.75" customHeight="1" x14ac:dyDescent="0.2">
      <c r="B721" s="7"/>
      <c r="Z721" s="3"/>
      <c r="EQ721" s="27"/>
    </row>
    <row r="722" spans="2:147" ht="15.75" customHeight="1" x14ac:dyDescent="0.2">
      <c r="B722" s="7"/>
      <c r="Z722" s="3"/>
      <c r="EQ722" s="27"/>
    </row>
    <row r="723" spans="2:147" ht="15.75" customHeight="1" x14ac:dyDescent="0.2">
      <c r="B723" s="7"/>
      <c r="Z723" s="3"/>
      <c r="EQ723" s="27"/>
    </row>
    <row r="724" spans="2:147" ht="15.75" customHeight="1" x14ac:dyDescent="0.2">
      <c r="B724" s="7"/>
      <c r="Z724" s="3"/>
      <c r="EQ724" s="27"/>
    </row>
    <row r="725" spans="2:147" ht="15.75" customHeight="1" x14ac:dyDescent="0.2">
      <c r="B725" s="7"/>
      <c r="Z725" s="3"/>
      <c r="EQ725" s="27"/>
    </row>
    <row r="726" spans="2:147" ht="15.75" customHeight="1" x14ac:dyDescent="0.2">
      <c r="B726" s="7"/>
      <c r="Z726" s="3"/>
      <c r="EQ726" s="27"/>
    </row>
    <row r="727" spans="2:147" ht="15.75" customHeight="1" x14ac:dyDescent="0.2">
      <c r="B727" s="7"/>
      <c r="Z727" s="3"/>
      <c r="EQ727" s="27"/>
    </row>
    <row r="728" spans="2:147" ht="15.75" customHeight="1" x14ac:dyDescent="0.2">
      <c r="B728" s="7"/>
      <c r="Z728" s="3"/>
      <c r="EQ728" s="27"/>
    </row>
    <row r="729" spans="2:147" ht="15.75" customHeight="1" x14ac:dyDescent="0.2">
      <c r="B729" s="7"/>
      <c r="Z729" s="3"/>
      <c r="EQ729" s="27"/>
    </row>
    <row r="730" spans="2:147" ht="15.75" customHeight="1" x14ac:dyDescent="0.2">
      <c r="B730" s="7"/>
      <c r="Z730" s="3"/>
      <c r="EQ730" s="27"/>
    </row>
    <row r="731" spans="2:147" ht="15.75" customHeight="1" x14ac:dyDescent="0.2">
      <c r="B731" s="7"/>
      <c r="Z731" s="3"/>
      <c r="EQ731" s="27"/>
    </row>
    <row r="732" spans="2:147" ht="15.75" customHeight="1" x14ac:dyDescent="0.2">
      <c r="B732" s="7"/>
      <c r="Z732" s="3"/>
      <c r="EQ732" s="27"/>
    </row>
    <row r="733" spans="2:147" ht="15.75" customHeight="1" x14ac:dyDescent="0.2">
      <c r="B733" s="7"/>
      <c r="Z733" s="3"/>
      <c r="EQ733" s="27"/>
    </row>
    <row r="734" spans="2:147" ht="15.75" customHeight="1" x14ac:dyDescent="0.2">
      <c r="B734" s="7"/>
      <c r="Z734" s="3"/>
      <c r="EQ734" s="27"/>
    </row>
    <row r="735" spans="2:147" ht="15.75" customHeight="1" x14ac:dyDescent="0.2">
      <c r="B735" s="7"/>
      <c r="Z735" s="3"/>
      <c r="EQ735" s="27"/>
    </row>
    <row r="736" spans="2:147" ht="15.75" customHeight="1" x14ac:dyDescent="0.2">
      <c r="B736" s="7"/>
      <c r="Z736" s="3"/>
      <c r="EQ736" s="27"/>
    </row>
    <row r="737" spans="2:147" ht="15.75" customHeight="1" x14ac:dyDescent="0.2">
      <c r="B737" s="7"/>
      <c r="Z737" s="3"/>
      <c r="EQ737" s="27"/>
    </row>
    <row r="738" spans="2:147" ht="15.75" customHeight="1" x14ac:dyDescent="0.2">
      <c r="B738" s="7"/>
      <c r="Z738" s="3"/>
      <c r="EQ738" s="27"/>
    </row>
    <row r="739" spans="2:147" ht="15.75" customHeight="1" x14ac:dyDescent="0.2">
      <c r="B739" s="7"/>
      <c r="Z739" s="3"/>
      <c r="EQ739" s="27"/>
    </row>
    <row r="740" spans="2:147" ht="15.75" customHeight="1" x14ac:dyDescent="0.2">
      <c r="B740" s="7"/>
      <c r="Z740" s="3"/>
      <c r="EQ740" s="27"/>
    </row>
    <row r="741" spans="2:147" ht="15.75" customHeight="1" x14ac:dyDescent="0.2">
      <c r="B741" s="7"/>
      <c r="Z741" s="3"/>
      <c r="EQ741" s="27"/>
    </row>
    <row r="742" spans="2:147" ht="15.75" customHeight="1" x14ac:dyDescent="0.2">
      <c r="B742" s="7"/>
      <c r="Z742" s="3"/>
      <c r="EQ742" s="27"/>
    </row>
    <row r="743" spans="2:147" ht="15.75" customHeight="1" x14ac:dyDescent="0.2">
      <c r="B743" s="7"/>
      <c r="Z743" s="3"/>
      <c r="EQ743" s="27"/>
    </row>
    <row r="744" spans="2:147" ht="15.75" customHeight="1" x14ac:dyDescent="0.2">
      <c r="B744" s="7"/>
      <c r="Z744" s="3"/>
      <c r="EQ744" s="27"/>
    </row>
    <row r="745" spans="2:147" ht="15.75" customHeight="1" x14ac:dyDescent="0.2">
      <c r="B745" s="7"/>
      <c r="Z745" s="3"/>
      <c r="EQ745" s="27"/>
    </row>
    <row r="746" spans="2:147" ht="15.75" customHeight="1" x14ac:dyDescent="0.2">
      <c r="B746" s="7"/>
      <c r="Z746" s="3"/>
      <c r="EQ746" s="27"/>
    </row>
    <row r="747" spans="2:147" ht="15.75" customHeight="1" x14ac:dyDescent="0.2">
      <c r="B747" s="7"/>
      <c r="Z747" s="3"/>
      <c r="EQ747" s="27"/>
    </row>
    <row r="748" spans="2:147" ht="15.75" customHeight="1" x14ac:dyDescent="0.2">
      <c r="B748" s="7"/>
      <c r="Z748" s="3"/>
      <c r="EQ748" s="27"/>
    </row>
    <row r="749" spans="2:147" ht="15.75" customHeight="1" x14ac:dyDescent="0.2">
      <c r="B749" s="7"/>
      <c r="Z749" s="3"/>
      <c r="EQ749" s="27"/>
    </row>
    <row r="750" spans="2:147" ht="15.75" customHeight="1" x14ac:dyDescent="0.2">
      <c r="B750" s="7"/>
      <c r="Z750" s="3"/>
      <c r="EQ750" s="27"/>
    </row>
    <row r="751" spans="2:147" ht="15.75" customHeight="1" x14ac:dyDescent="0.2">
      <c r="B751" s="7"/>
      <c r="Z751" s="3"/>
      <c r="EQ751" s="27"/>
    </row>
    <row r="752" spans="2:147" ht="15.75" customHeight="1" x14ac:dyDescent="0.2">
      <c r="B752" s="7"/>
      <c r="Z752" s="3"/>
      <c r="EQ752" s="27"/>
    </row>
    <row r="753" spans="2:147" ht="15.75" customHeight="1" x14ac:dyDescent="0.2">
      <c r="B753" s="7"/>
      <c r="Z753" s="3"/>
      <c r="EQ753" s="27"/>
    </row>
    <row r="754" spans="2:147" ht="15.75" customHeight="1" x14ac:dyDescent="0.2">
      <c r="B754" s="7"/>
      <c r="Z754" s="3"/>
      <c r="EQ754" s="27"/>
    </row>
    <row r="755" spans="2:147" ht="15.75" customHeight="1" x14ac:dyDescent="0.2">
      <c r="B755" s="7"/>
      <c r="Z755" s="3"/>
      <c r="EQ755" s="27"/>
    </row>
    <row r="756" spans="2:147" ht="15.75" customHeight="1" x14ac:dyDescent="0.2">
      <c r="B756" s="7"/>
      <c r="Z756" s="3"/>
      <c r="EQ756" s="27"/>
    </row>
    <row r="757" spans="2:147" ht="15.75" customHeight="1" x14ac:dyDescent="0.2">
      <c r="B757" s="7"/>
      <c r="Z757" s="3"/>
      <c r="EQ757" s="27"/>
    </row>
    <row r="758" spans="2:147" ht="15.75" customHeight="1" x14ac:dyDescent="0.2">
      <c r="B758" s="7"/>
      <c r="Z758" s="3"/>
      <c r="EQ758" s="27"/>
    </row>
    <row r="759" spans="2:147" ht="15.75" customHeight="1" x14ac:dyDescent="0.2">
      <c r="B759" s="7"/>
      <c r="Z759" s="3"/>
      <c r="EQ759" s="27"/>
    </row>
    <row r="760" spans="2:147" ht="15.75" customHeight="1" x14ac:dyDescent="0.2">
      <c r="B760" s="7"/>
      <c r="Z760" s="3"/>
      <c r="EQ760" s="27"/>
    </row>
    <row r="761" spans="2:147" ht="15.75" customHeight="1" x14ac:dyDescent="0.2">
      <c r="B761" s="7"/>
      <c r="Z761" s="3"/>
      <c r="EQ761" s="27"/>
    </row>
    <row r="762" spans="2:147" ht="15.75" customHeight="1" x14ac:dyDescent="0.2">
      <c r="B762" s="7"/>
      <c r="Z762" s="3"/>
      <c r="EQ762" s="27"/>
    </row>
    <row r="763" spans="2:147" ht="15.75" customHeight="1" x14ac:dyDescent="0.2">
      <c r="B763" s="7"/>
      <c r="Z763" s="3"/>
      <c r="EQ763" s="27"/>
    </row>
    <row r="764" spans="2:147" ht="15.75" customHeight="1" x14ac:dyDescent="0.2">
      <c r="B764" s="7"/>
      <c r="Z764" s="3"/>
      <c r="EQ764" s="27"/>
    </row>
    <row r="765" spans="2:147" ht="15.75" customHeight="1" x14ac:dyDescent="0.2">
      <c r="B765" s="7"/>
      <c r="Z765" s="3"/>
      <c r="EQ765" s="27"/>
    </row>
    <row r="766" spans="2:147" ht="15.75" customHeight="1" x14ac:dyDescent="0.2">
      <c r="B766" s="7"/>
      <c r="Z766" s="3"/>
      <c r="EQ766" s="27"/>
    </row>
    <row r="767" spans="2:147" ht="15.75" customHeight="1" x14ac:dyDescent="0.2">
      <c r="B767" s="7"/>
      <c r="Z767" s="3"/>
      <c r="EQ767" s="27"/>
    </row>
    <row r="768" spans="2:147" ht="15.75" customHeight="1" x14ac:dyDescent="0.2">
      <c r="B768" s="7"/>
      <c r="Z768" s="3"/>
      <c r="EQ768" s="27"/>
    </row>
    <row r="769" spans="2:147" ht="15.75" customHeight="1" x14ac:dyDescent="0.2">
      <c r="B769" s="7"/>
      <c r="Z769" s="3"/>
      <c r="EQ769" s="27"/>
    </row>
    <row r="770" spans="2:147" ht="15.75" customHeight="1" x14ac:dyDescent="0.2">
      <c r="B770" s="7"/>
      <c r="Z770" s="3"/>
      <c r="EQ770" s="27"/>
    </row>
    <row r="771" spans="2:147" ht="15.75" customHeight="1" x14ac:dyDescent="0.2">
      <c r="B771" s="7"/>
      <c r="Z771" s="3"/>
      <c r="EQ771" s="27"/>
    </row>
    <row r="772" spans="2:147" ht="15.75" customHeight="1" x14ac:dyDescent="0.2">
      <c r="B772" s="7"/>
      <c r="Z772" s="3"/>
      <c r="EQ772" s="27"/>
    </row>
    <row r="773" spans="2:147" ht="15.75" customHeight="1" x14ac:dyDescent="0.2">
      <c r="B773" s="7"/>
      <c r="Z773" s="3"/>
      <c r="EQ773" s="27"/>
    </row>
    <row r="774" spans="2:147" ht="15.75" customHeight="1" x14ac:dyDescent="0.2">
      <c r="B774" s="7"/>
      <c r="Z774" s="3"/>
      <c r="EQ774" s="27"/>
    </row>
    <row r="775" spans="2:147" ht="15.75" customHeight="1" x14ac:dyDescent="0.2">
      <c r="B775" s="7"/>
      <c r="Z775" s="3"/>
      <c r="EQ775" s="27"/>
    </row>
    <row r="776" spans="2:147" ht="15.75" customHeight="1" x14ac:dyDescent="0.2">
      <c r="B776" s="7"/>
      <c r="Z776" s="3"/>
      <c r="EQ776" s="27"/>
    </row>
    <row r="777" spans="2:147" ht="15.75" customHeight="1" x14ac:dyDescent="0.2">
      <c r="B777" s="7"/>
      <c r="Z777" s="3"/>
      <c r="EQ777" s="27"/>
    </row>
    <row r="778" spans="2:147" ht="15.75" customHeight="1" x14ac:dyDescent="0.2">
      <c r="B778" s="7"/>
      <c r="Z778" s="3"/>
      <c r="EQ778" s="27"/>
    </row>
    <row r="779" spans="2:147" ht="15.75" customHeight="1" x14ac:dyDescent="0.2">
      <c r="B779" s="7"/>
      <c r="Z779" s="3"/>
      <c r="EQ779" s="27"/>
    </row>
    <row r="780" spans="2:147" ht="15.75" customHeight="1" x14ac:dyDescent="0.2">
      <c r="B780" s="7"/>
      <c r="Z780" s="3"/>
      <c r="EQ780" s="27"/>
    </row>
    <row r="781" spans="2:147" ht="15.75" customHeight="1" x14ac:dyDescent="0.2">
      <c r="B781" s="7"/>
      <c r="Z781" s="3"/>
      <c r="EQ781" s="27"/>
    </row>
    <row r="782" spans="2:147" ht="15.75" customHeight="1" x14ac:dyDescent="0.2">
      <c r="B782" s="7"/>
      <c r="Z782" s="3"/>
      <c r="EQ782" s="27"/>
    </row>
    <row r="783" spans="2:147" ht="15.75" customHeight="1" x14ac:dyDescent="0.2">
      <c r="B783" s="7"/>
      <c r="Z783" s="3"/>
      <c r="EQ783" s="27"/>
    </row>
    <row r="784" spans="2:147" ht="15.75" customHeight="1" x14ac:dyDescent="0.2">
      <c r="B784" s="7"/>
      <c r="Z784" s="3"/>
      <c r="EQ784" s="27"/>
    </row>
    <row r="785" spans="2:147" ht="15.75" customHeight="1" x14ac:dyDescent="0.2">
      <c r="B785" s="7"/>
      <c r="Z785" s="3"/>
      <c r="EQ785" s="27"/>
    </row>
    <row r="786" spans="2:147" ht="15.75" customHeight="1" x14ac:dyDescent="0.2">
      <c r="B786" s="7"/>
      <c r="Z786" s="3"/>
      <c r="EQ786" s="27"/>
    </row>
    <row r="787" spans="2:147" ht="15.75" customHeight="1" x14ac:dyDescent="0.2">
      <c r="B787" s="7"/>
      <c r="Z787" s="3"/>
      <c r="EQ787" s="27"/>
    </row>
    <row r="788" spans="2:147" ht="15.75" customHeight="1" x14ac:dyDescent="0.2">
      <c r="B788" s="7"/>
      <c r="Z788" s="3"/>
      <c r="EQ788" s="27"/>
    </row>
    <row r="789" spans="2:147" ht="15.75" customHeight="1" x14ac:dyDescent="0.2">
      <c r="B789" s="7"/>
      <c r="Z789" s="3"/>
      <c r="EQ789" s="27"/>
    </row>
    <row r="790" spans="2:147" ht="15.75" customHeight="1" x14ac:dyDescent="0.2">
      <c r="B790" s="7"/>
      <c r="Z790" s="3"/>
      <c r="EQ790" s="27"/>
    </row>
    <row r="791" spans="2:147" ht="15.75" customHeight="1" x14ac:dyDescent="0.2">
      <c r="B791" s="7"/>
      <c r="Z791" s="3"/>
      <c r="EQ791" s="27"/>
    </row>
    <row r="792" spans="2:147" ht="15.75" customHeight="1" x14ac:dyDescent="0.2">
      <c r="B792" s="7"/>
      <c r="Z792" s="3"/>
      <c r="EQ792" s="27"/>
    </row>
    <row r="793" spans="2:147" ht="15.75" customHeight="1" x14ac:dyDescent="0.2">
      <c r="B793" s="7"/>
      <c r="Z793" s="3"/>
      <c r="EQ793" s="27"/>
    </row>
    <row r="794" spans="2:147" ht="15.75" customHeight="1" x14ac:dyDescent="0.2">
      <c r="B794" s="7"/>
      <c r="Z794" s="3"/>
      <c r="EQ794" s="27"/>
    </row>
    <row r="795" spans="2:147" ht="15.75" customHeight="1" x14ac:dyDescent="0.2">
      <c r="B795" s="7"/>
      <c r="Z795" s="3"/>
      <c r="EQ795" s="27"/>
    </row>
    <row r="796" spans="2:147" ht="15.75" customHeight="1" x14ac:dyDescent="0.2">
      <c r="B796" s="7"/>
      <c r="Z796" s="3"/>
      <c r="EQ796" s="27"/>
    </row>
    <row r="797" spans="2:147" ht="15.75" customHeight="1" x14ac:dyDescent="0.2">
      <c r="B797" s="7"/>
      <c r="Z797" s="3"/>
      <c r="EQ797" s="27"/>
    </row>
    <row r="798" spans="2:147" ht="15.75" customHeight="1" x14ac:dyDescent="0.2">
      <c r="B798" s="7"/>
      <c r="Z798" s="3"/>
      <c r="EQ798" s="27"/>
    </row>
    <row r="799" spans="2:147" ht="15.75" customHeight="1" x14ac:dyDescent="0.2">
      <c r="B799" s="7"/>
      <c r="Z799" s="3"/>
      <c r="EQ799" s="27"/>
    </row>
    <row r="800" spans="2:147" ht="15.75" customHeight="1" x14ac:dyDescent="0.2">
      <c r="B800" s="7"/>
      <c r="Z800" s="3"/>
      <c r="EQ800" s="27"/>
    </row>
    <row r="801" spans="2:147" ht="15.75" customHeight="1" x14ac:dyDescent="0.2">
      <c r="B801" s="7"/>
      <c r="Z801" s="3"/>
      <c r="EQ801" s="27"/>
    </row>
    <row r="802" spans="2:147" ht="15.75" customHeight="1" x14ac:dyDescent="0.2">
      <c r="B802" s="7"/>
      <c r="Z802" s="3"/>
      <c r="EQ802" s="27"/>
    </row>
    <row r="803" spans="2:147" ht="15.75" customHeight="1" x14ac:dyDescent="0.2">
      <c r="B803" s="7"/>
      <c r="Z803" s="3"/>
      <c r="EQ803" s="27"/>
    </row>
    <row r="804" spans="2:147" ht="15.75" customHeight="1" x14ac:dyDescent="0.2">
      <c r="B804" s="7"/>
      <c r="Z804" s="3"/>
      <c r="EQ804" s="27"/>
    </row>
    <row r="805" spans="2:147" ht="15.75" customHeight="1" x14ac:dyDescent="0.2">
      <c r="B805" s="7"/>
      <c r="Z805" s="3"/>
      <c r="EQ805" s="27"/>
    </row>
    <row r="806" spans="2:147" ht="15.75" customHeight="1" x14ac:dyDescent="0.2">
      <c r="B806" s="7"/>
      <c r="Z806" s="3"/>
      <c r="EQ806" s="27"/>
    </row>
    <row r="807" spans="2:147" ht="15.75" customHeight="1" x14ac:dyDescent="0.2">
      <c r="B807" s="7"/>
      <c r="Z807" s="3"/>
      <c r="EQ807" s="27"/>
    </row>
    <row r="808" spans="2:147" ht="15.75" customHeight="1" x14ac:dyDescent="0.2">
      <c r="B808" s="7"/>
      <c r="Z808" s="3"/>
      <c r="EQ808" s="27"/>
    </row>
    <row r="809" spans="2:147" ht="15.75" customHeight="1" x14ac:dyDescent="0.2">
      <c r="B809" s="7"/>
      <c r="Z809" s="3"/>
      <c r="EQ809" s="27"/>
    </row>
    <row r="810" spans="2:147" ht="15.75" customHeight="1" x14ac:dyDescent="0.2">
      <c r="B810" s="7"/>
      <c r="Z810" s="3"/>
      <c r="EQ810" s="27"/>
    </row>
    <row r="811" spans="2:147" ht="15.75" customHeight="1" x14ac:dyDescent="0.2">
      <c r="B811" s="7"/>
      <c r="Z811" s="3"/>
      <c r="EQ811" s="27"/>
    </row>
    <row r="812" spans="2:147" ht="15.75" customHeight="1" x14ac:dyDescent="0.2">
      <c r="B812" s="7"/>
      <c r="Z812" s="3"/>
      <c r="EQ812" s="27"/>
    </row>
    <row r="813" spans="2:147" ht="15.75" customHeight="1" x14ac:dyDescent="0.2">
      <c r="B813" s="7"/>
      <c r="Z813" s="3"/>
      <c r="EQ813" s="27"/>
    </row>
    <row r="814" spans="2:147" ht="15.75" customHeight="1" x14ac:dyDescent="0.2">
      <c r="B814" s="7"/>
      <c r="Z814" s="3"/>
      <c r="EQ814" s="27"/>
    </row>
    <row r="815" spans="2:147" ht="15.75" customHeight="1" x14ac:dyDescent="0.2">
      <c r="B815" s="7"/>
      <c r="Z815" s="3"/>
      <c r="EQ815" s="27"/>
    </row>
    <row r="816" spans="2:147" ht="15.75" customHeight="1" x14ac:dyDescent="0.2">
      <c r="B816" s="7"/>
      <c r="Z816" s="3"/>
      <c r="EQ816" s="27"/>
    </row>
    <row r="817" spans="2:147" ht="15.75" customHeight="1" x14ac:dyDescent="0.2">
      <c r="B817" s="7"/>
      <c r="Z817" s="3"/>
      <c r="EQ817" s="27"/>
    </row>
    <row r="818" spans="2:147" ht="15.75" customHeight="1" x14ac:dyDescent="0.2">
      <c r="B818" s="7"/>
      <c r="Z818" s="3"/>
      <c r="EQ818" s="27"/>
    </row>
    <row r="819" spans="2:147" ht="15.75" customHeight="1" x14ac:dyDescent="0.2">
      <c r="B819" s="7"/>
      <c r="Z819" s="3"/>
      <c r="EQ819" s="27"/>
    </row>
    <row r="820" spans="2:147" ht="15.75" customHeight="1" x14ac:dyDescent="0.2">
      <c r="B820" s="7"/>
      <c r="Z820" s="3"/>
      <c r="EQ820" s="27"/>
    </row>
    <row r="821" spans="2:147" ht="15.75" customHeight="1" x14ac:dyDescent="0.2">
      <c r="B821" s="7"/>
      <c r="Z821" s="3"/>
      <c r="EQ821" s="27"/>
    </row>
    <row r="822" spans="2:147" ht="15.75" customHeight="1" x14ac:dyDescent="0.2">
      <c r="B822" s="7"/>
      <c r="Z822" s="3"/>
      <c r="EQ822" s="27"/>
    </row>
    <row r="823" spans="2:147" ht="15.75" customHeight="1" x14ac:dyDescent="0.2">
      <c r="B823" s="7"/>
      <c r="Z823" s="3"/>
      <c r="EQ823" s="27"/>
    </row>
    <row r="824" spans="2:147" ht="15.75" customHeight="1" x14ac:dyDescent="0.2">
      <c r="B824" s="7"/>
      <c r="Z824" s="3"/>
      <c r="EQ824" s="27"/>
    </row>
    <row r="825" spans="2:147" ht="15.75" customHeight="1" x14ac:dyDescent="0.2">
      <c r="B825" s="7"/>
      <c r="Z825" s="3"/>
      <c r="EQ825" s="27"/>
    </row>
    <row r="826" spans="2:147" ht="15.75" customHeight="1" x14ac:dyDescent="0.2">
      <c r="B826" s="7"/>
      <c r="Z826" s="3"/>
      <c r="EQ826" s="27"/>
    </row>
    <row r="827" spans="2:147" ht="15.75" customHeight="1" x14ac:dyDescent="0.2">
      <c r="B827" s="7"/>
      <c r="Z827" s="3"/>
      <c r="EQ827" s="27"/>
    </row>
    <row r="828" spans="2:147" ht="15.75" customHeight="1" x14ac:dyDescent="0.2">
      <c r="B828" s="7"/>
      <c r="Z828" s="3"/>
      <c r="EQ828" s="27"/>
    </row>
    <row r="829" spans="2:147" ht="15.75" customHeight="1" x14ac:dyDescent="0.2">
      <c r="B829" s="7"/>
      <c r="Z829" s="3"/>
      <c r="EQ829" s="27"/>
    </row>
    <row r="830" spans="2:147" ht="15.75" customHeight="1" x14ac:dyDescent="0.2">
      <c r="B830" s="7"/>
      <c r="Z830" s="3"/>
      <c r="EQ830" s="27"/>
    </row>
    <row r="831" spans="2:147" ht="15.75" customHeight="1" x14ac:dyDescent="0.2">
      <c r="B831" s="7"/>
      <c r="Z831" s="3"/>
      <c r="EQ831" s="27"/>
    </row>
    <row r="832" spans="2:147" ht="15.75" customHeight="1" x14ac:dyDescent="0.2">
      <c r="B832" s="7"/>
      <c r="Z832" s="3"/>
      <c r="EQ832" s="27"/>
    </row>
    <row r="833" spans="2:147" ht="15.75" customHeight="1" x14ac:dyDescent="0.2">
      <c r="B833" s="7"/>
      <c r="Z833" s="3"/>
      <c r="EQ833" s="27"/>
    </row>
    <row r="834" spans="2:147" ht="15.75" customHeight="1" x14ac:dyDescent="0.2">
      <c r="B834" s="7"/>
      <c r="Z834" s="3"/>
      <c r="EQ834" s="27"/>
    </row>
    <row r="835" spans="2:147" ht="15.75" customHeight="1" x14ac:dyDescent="0.2">
      <c r="B835" s="7"/>
      <c r="Z835" s="3"/>
      <c r="EQ835" s="27"/>
    </row>
    <row r="836" spans="2:147" ht="15.75" customHeight="1" x14ac:dyDescent="0.2">
      <c r="B836" s="7"/>
      <c r="Z836" s="3"/>
      <c r="EQ836" s="27"/>
    </row>
    <row r="837" spans="2:147" ht="15.75" customHeight="1" x14ac:dyDescent="0.2">
      <c r="B837" s="7"/>
      <c r="Z837" s="3"/>
      <c r="EQ837" s="27"/>
    </row>
    <row r="838" spans="2:147" ht="15.75" customHeight="1" x14ac:dyDescent="0.2">
      <c r="B838" s="7"/>
      <c r="Z838" s="3"/>
      <c r="EQ838" s="27"/>
    </row>
    <row r="839" spans="2:147" ht="15.75" customHeight="1" x14ac:dyDescent="0.2">
      <c r="B839" s="7"/>
      <c r="Z839" s="3"/>
      <c r="EQ839" s="27"/>
    </row>
    <row r="840" spans="2:147" ht="15.75" customHeight="1" x14ac:dyDescent="0.2">
      <c r="B840" s="7"/>
      <c r="Z840" s="3"/>
      <c r="EQ840" s="27"/>
    </row>
    <row r="841" spans="2:147" ht="15.75" customHeight="1" x14ac:dyDescent="0.2">
      <c r="B841" s="7"/>
      <c r="Z841" s="3"/>
      <c r="EQ841" s="27"/>
    </row>
    <row r="842" spans="2:147" ht="15.75" customHeight="1" x14ac:dyDescent="0.2">
      <c r="B842" s="7"/>
      <c r="Z842" s="3"/>
      <c r="EQ842" s="27"/>
    </row>
    <row r="843" spans="2:147" ht="15.75" customHeight="1" x14ac:dyDescent="0.2">
      <c r="B843" s="7"/>
      <c r="Z843" s="3"/>
      <c r="EQ843" s="27"/>
    </row>
    <row r="844" spans="2:147" ht="15.75" customHeight="1" x14ac:dyDescent="0.2">
      <c r="B844" s="7"/>
      <c r="Z844" s="3"/>
      <c r="EQ844" s="27"/>
    </row>
    <row r="845" spans="2:147" ht="15.75" customHeight="1" x14ac:dyDescent="0.2">
      <c r="B845" s="7"/>
      <c r="Z845" s="3"/>
      <c r="EQ845" s="27"/>
    </row>
    <row r="846" spans="2:147" ht="15.75" customHeight="1" x14ac:dyDescent="0.2">
      <c r="B846" s="7"/>
      <c r="Z846" s="3"/>
      <c r="EQ846" s="27"/>
    </row>
    <row r="847" spans="2:147" ht="15.75" customHeight="1" x14ac:dyDescent="0.2">
      <c r="B847" s="7"/>
      <c r="Z847" s="3"/>
      <c r="EQ847" s="27"/>
    </row>
    <row r="848" spans="2:147" ht="15.75" customHeight="1" x14ac:dyDescent="0.2">
      <c r="B848" s="7"/>
      <c r="Z848" s="3"/>
      <c r="EQ848" s="27"/>
    </row>
    <row r="849" spans="2:147" ht="15.75" customHeight="1" x14ac:dyDescent="0.2">
      <c r="B849" s="7"/>
      <c r="Z849" s="3"/>
      <c r="EQ849" s="27"/>
    </row>
    <row r="850" spans="2:147" ht="15.75" customHeight="1" x14ac:dyDescent="0.2">
      <c r="B850" s="7"/>
      <c r="Z850" s="3"/>
      <c r="EQ850" s="27"/>
    </row>
    <row r="851" spans="2:147" ht="15.75" customHeight="1" x14ac:dyDescent="0.2">
      <c r="B851" s="7"/>
      <c r="Z851" s="3"/>
      <c r="EQ851" s="27"/>
    </row>
    <row r="852" spans="2:147" ht="15.75" customHeight="1" x14ac:dyDescent="0.2">
      <c r="B852" s="7"/>
      <c r="Z852" s="3"/>
      <c r="EQ852" s="27"/>
    </row>
    <row r="853" spans="2:147" ht="15.75" customHeight="1" x14ac:dyDescent="0.2">
      <c r="B853" s="7"/>
      <c r="Z853" s="3"/>
      <c r="EQ853" s="27"/>
    </row>
    <row r="854" spans="2:147" ht="15.75" customHeight="1" x14ac:dyDescent="0.2">
      <c r="B854" s="7"/>
      <c r="Z854" s="3"/>
      <c r="EQ854" s="27"/>
    </row>
    <row r="855" spans="2:147" ht="15.75" customHeight="1" x14ac:dyDescent="0.2">
      <c r="B855" s="7"/>
      <c r="Z855" s="3"/>
      <c r="EQ855" s="27"/>
    </row>
    <row r="856" spans="2:147" ht="15.75" customHeight="1" x14ac:dyDescent="0.2">
      <c r="B856" s="7"/>
      <c r="Z856" s="3"/>
      <c r="EQ856" s="27"/>
    </row>
    <row r="857" spans="2:147" ht="15.75" customHeight="1" x14ac:dyDescent="0.2">
      <c r="B857" s="7"/>
      <c r="Z857" s="3"/>
      <c r="EQ857" s="27"/>
    </row>
    <row r="858" spans="2:147" ht="15.75" customHeight="1" x14ac:dyDescent="0.2">
      <c r="B858" s="7"/>
      <c r="Z858" s="3"/>
      <c r="EQ858" s="27"/>
    </row>
    <row r="859" spans="2:147" ht="15.75" customHeight="1" x14ac:dyDescent="0.2">
      <c r="B859" s="7"/>
      <c r="Z859" s="3"/>
      <c r="EQ859" s="27"/>
    </row>
    <row r="860" spans="2:147" ht="15.75" customHeight="1" x14ac:dyDescent="0.2">
      <c r="B860" s="7"/>
      <c r="Z860" s="3"/>
      <c r="EQ860" s="27"/>
    </row>
    <row r="861" spans="2:147" ht="15.75" customHeight="1" x14ac:dyDescent="0.2">
      <c r="B861" s="7"/>
      <c r="Z861" s="3"/>
      <c r="EQ861" s="27"/>
    </row>
    <row r="862" spans="2:147" ht="15.75" customHeight="1" x14ac:dyDescent="0.2">
      <c r="B862" s="7"/>
      <c r="Z862" s="3"/>
      <c r="EQ862" s="27"/>
    </row>
    <row r="863" spans="2:147" ht="15.75" customHeight="1" x14ac:dyDescent="0.2">
      <c r="B863" s="7"/>
      <c r="Z863" s="3"/>
      <c r="EQ863" s="27"/>
    </row>
    <row r="864" spans="2:147" ht="15.75" customHeight="1" x14ac:dyDescent="0.2">
      <c r="B864" s="7"/>
      <c r="Z864" s="3"/>
      <c r="EQ864" s="27"/>
    </row>
    <row r="865" spans="2:147" ht="15.75" customHeight="1" x14ac:dyDescent="0.2">
      <c r="B865" s="7"/>
      <c r="Z865" s="3"/>
      <c r="EQ865" s="27"/>
    </row>
    <row r="866" spans="2:147" ht="15.75" customHeight="1" x14ac:dyDescent="0.2">
      <c r="B866" s="7"/>
      <c r="Z866" s="3"/>
      <c r="EQ866" s="27"/>
    </row>
    <row r="867" spans="2:147" ht="15.75" customHeight="1" x14ac:dyDescent="0.2">
      <c r="B867" s="7"/>
      <c r="Z867" s="3"/>
      <c r="EQ867" s="27"/>
    </row>
    <row r="868" spans="2:147" ht="15.75" customHeight="1" x14ac:dyDescent="0.2">
      <c r="B868" s="7"/>
      <c r="Z868" s="3"/>
      <c r="EQ868" s="27"/>
    </row>
    <row r="869" spans="2:147" ht="15.75" customHeight="1" x14ac:dyDescent="0.2">
      <c r="B869" s="7"/>
      <c r="Z869" s="3"/>
      <c r="EQ869" s="27"/>
    </row>
    <row r="870" spans="2:147" ht="15.75" customHeight="1" x14ac:dyDescent="0.2">
      <c r="B870" s="7"/>
      <c r="Z870" s="3"/>
      <c r="EQ870" s="27"/>
    </row>
    <row r="871" spans="2:147" ht="15.75" customHeight="1" x14ac:dyDescent="0.2">
      <c r="B871" s="7"/>
      <c r="Z871" s="3"/>
      <c r="EQ871" s="27"/>
    </row>
    <row r="872" spans="2:147" ht="15.75" customHeight="1" x14ac:dyDescent="0.2">
      <c r="B872" s="7"/>
      <c r="Z872" s="3"/>
      <c r="EQ872" s="27"/>
    </row>
    <row r="873" spans="2:147" ht="15.75" customHeight="1" x14ac:dyDescent="0.2">
      <c r="B873" s="7"/>
      <c r="Z873" s="3"/>
      <c r="EQ873" s="27"/>
    </row>
    <row r="874" spans="2:147" ht="15.75" customHeight="1" x14ac:dyDescent="0.2">
      <c r="B874" s="7"/>
      <c r="Z874" s="3"/>
      <c r="EQ874" s="27"/>
    </row>
    <row r="875" spans="2:147" ht="15.75" customHeight="1" x14ac:dyDescent="0.2">
      <c r="B875" s="7"/>
      <c r="Z875" s="3"/>
      <c r="EQ875" s="27"/>
    </row>
    <row r="876" spans="2:147" ht="15.75" customHeight="1" x14ac:dyDescent="0.2">
      <c r="B876" s="7"/>
      <c r="Z876" s="3"/>
      <c r="EQ876" s="27"/>
    </row>
    <row r="877" spans="2:147" ht="15.75" customHeight="1" x14ac:dyDescent="0.2">
      <c r="B877" s="7"/>
      <c r="Z877" s="3"/>
      <c r="EQ877" s="27"/>
    </row>
    <row r="878" spans="2:147" ht="15.75" customHeight="1" x14ac:dyDescent="0.2">
      <c r="B878" s="7"/>
      <c r="Z878" s="3"/>
      <c r="EQ878" s="27"/>
    </row>
    <row r="879" spans="2:147" ht="15.75" customHeight="1" x14ac:dyDescent="0.2">
      <c r="B879" s="7"/>
      <c r="Z879" s="3"/>
      <c r="EQ879" s="27"/>
    </row>
    <row r="880" spans="2:147" ht="15.75" customHeight="1" x14ac:dyDescent="0.2">
      <c r="B880" s="7"/>
      <c r="Z880" s="3"/>
      <c r="EQ880" s="27"/>
    </row>
    <row r="881" spans="2:147" ht="15.75" customHeight="1" x14ac:dyDescent="0.2">
      <c r="B881" s="7"/>
      <c r="Z881" s="3"/>
      <c r="EQ881" s="27"/>
    </row>
    <row r="882" spans="2:147" ht="15.75" customHeight="1" x14ac:dyDescent="0.2">
      <c r="B882" s="7"/>
      <c r="Z882" s="3"/>
      <c r="EQ882" s="27"/>
    </row>
    <row r="883" spans="2:147" ht="15.75" customHeight="1" x14ac:dyDescent="0.2">
      <c r="B883" s="7"/>
      <c r="Z883" s="3"/>
      <c r="EQ883" s="27"/>
    </row>
    <row r="884" spans="2:147" ht="15.75" customHeight="1" x14ac:dyDescent="0.2">
      <c r="B884" s="7"/>
      <c r="Z884" s="3"/>
      <c r="EQ884" s="27"/>
    </row>
    <row r="885" spans="2:147" ht="15.75" customHeight="1" x14ac:dyDescent="0.2">
      <c r="B885" s="7"/>
      <c r="Z885" s="3"/>
      <c r="EQ885" s="27"/>
    </row>
    <row r="886" spans="2:147" ht="15.75" customHeight="1" x14ac:dyDescent="0.2">
      <c r="B886" s="7"/>
      <c r="Z886" s="3"/>
      <c r="EQ886" s="27"/>
    </row>
    <row r="887" spans="2:147" ht="15.75" customHeight="1" x14ac:dyDescent="0.2">
      <c r="B887" s="7"/>
      <c r="Z887" s="3"/>
      <c r="EQ887" s="27"/>
    </row>
    <row r="888" spans="2:147" ht="15.75" customHeight="1" x14ac:dyDescent="0.2">
      <c r="B888" s="7"/>
      <c r="Z888" s="3"/>
      <c r="EQ888" s="27"/>
    </row>
    <row r="889" spans="2:147" ht="15.75" customHeight="1" x14ac:dyDescent="0.2">
      <c r="B889" s="7"/>
      <c r="Z889" s="3"/>
      <c r="EQ889" s="27"/>
    </row>
    <row r="890" spans="2:147" ht="15.75" customHeight="1" x14ac:dyDescent="0.2">
      <c r="B890" s="7"/>
      <c r="Z890" s="3"/>
      <c r="EQ890" s="27"/>
    </row>
    <row r="891" spans="2:147" ht="15.75" customHeight="1" x14ac:dyDescent="0.2">
      <c r="B891" s="7"/>
      <c r="Z891" s="3"/>
      <c r="EQ891" s="27"/>
    </row>
    <row r="892" spans="2:147" ht="15.75" customHeight="1" x14ac:dyDescent="0.2">
      <c r="B892" s="7"/>
      <c r="Z892" s="3"/>
      <c r="EQ892" s="27"/>
    </row>
    <row r="893" spans="2:147" ht="15.75" customHeight="1" x14ac:dyDescent="0.2">
      <c r="B893" s="7"/>
      <c r="Z893" s="3"/>
      <c r="EQ893" s="27"/>
    </row>
    <row r="894" spans="2:147" ht="15.75" customHeight="1" x14ac:dyDescent="0.2">
      <c r="B894" s="7"/>
      <c r="Z894" s="3"/>
      <c r="EQ894" s="27"/>
    </row>
    <row r="895" spans="2:147" ht="15.75" customHeight="1" x14ac:dyDescent="0.2">
      <c r="B895" s="7"/>
      <c r="Z895" s="3"/>
      <c r="EQ895" s="27"/>
    </row>
    <row r="896" spans="2:147" ht="15.75" customHeight="1" x14ac:dyDescent="0.2">
      <c r="B896" s="7"/>
      <c r="Z896" s="3"/>
      <c r="EQ896" s="27"/>
    </row>
    <row r="897" spans="2:147" ht="15.75" customHeight="1" x14ac:dyDescent="0.2">
      <c r="B897" s="7"/>
      <c r="Z897" s="3"/>
      <c r="EQ897" s="27"/>
    </row>
    <row r="898" spans="2:147" ht="15.75" customHeight="1" x14ac:dyDescent="0.2">
      <c r="B898" s="7"/>
      <c r="Z898" s="3"/>
      <c r="EQ898" s="27"/>
    </row>
    <row r="899" spans="2:147" ht="15.75" customHeight="1" x14ac:dyDescent="0.2">
      <c r="B899" s="7"/>
      <c r="Z899" s="3"/>
      <c r="EQ899" s="27"/>
    </row>
    <row r="900" spans="2:147" ht="15.75" customHeight="1" x14ac:dyDescent="0.2">
      <c r="B900" s="7"/>
      <c r="Z900" s="3"/>
      <c r="EQ900" s="27"/>
    </row>
    <row r="901" spans="2:147" ht="15.75" customHeight="1" x14ac:dyDescent="0.2">
      <c r="B901" s="7"/>
      <c r="Z901" s="3"/>
      <c r="EQ901" s="27"/>
    </row>
    <row r="902" spans="2:147" ht="15.75" customHeight="1" x14ac:dyDescent="0.2">
      <c r="B902" s="7"/>
      <c r="Z902" s="3"/>
      <c r="EQ902" s="27"/>
    </row>
    <row r="903" spans="2:147" ht="15.75" customHeight="1" x14ac:dyDescent="0.2">
      <c r="B903" s="7"/>
      <c r="Z903" s="3"/>
      <c r="EQ903" s="27"/>
    </row>
    <row r="904" spans="2:147" ht="15.75" customHeight="1" x14ac:dyDescent="0.2">
      <c r="B904" s="7"/>
      <c r="Z904" s="3"/>
      <c r="EQ904" s="27"/>
    </row>
    <row r="905" spans="2:147" ht="15.75" customHeight="1" x14ac:dyDescent="0.2">
      <c r="B905" s="7"/>
      <c r="Z905" s="3"/>
      <c r="EQ905" s="27"/>
    </row>
    <row r="906" spans="2:147" ht="15.75" customHeight="1" x14ac:dyDescent="0.2">
      <c r="B906" s="7"/>
      <c r="Z906" s="3"/>
      <c r="EQ906" s="27"/>
    </row>
    <row r="907" spans="2:147" ht="15.75" customHeight="1" x14ac:dyDescent="0.2">
      <c r="B907" s="7"/>
      <c r="Z907" s="3"/>
      <c r="EQ907" s="27"/>
    </row>
    <row r="908" spans="2:147" ht="15.75" customHeight="1" x14ac:dyDescent="0.2">
      <c r="B908" s="7"/>
      <c r="Z908" s="3"/>
      <c r="EQ908" s="27"/>
    </row>
    <row r="909" spans="2:147" ht="15.75" customHeight="1" x14ac:dyDescent="0.2">
      <c r="B909" s="7"/>
      <c r="Z909" s="3"/>
      <c r="EQ909" s="27"/>
    </row>
    <row r="910" spans="2:147" ht="15.75" customHeight="1" x14ac:dyDescent="0.2">
      <c r="B910" s="7"/>
      <c r="Z910" s="3"/>
      <c r="EQ910" s="27"/>
    </row>
    <row r="911" spans="2:147" ht="15.75" customHeight="1" x14ac:dyDescent="0.2">
      <c r="B911" s="7"/>
      <c r="Z911" s="3"/>
      <c r="EQ911" s="27"/>
    </row>
    <row r="912" spans="2:147" ht="15.75" customHeight="1" x14ac:dyDescent="0.2">
      <c r="B912" s="7"/>
      <c r="Z912" s="3"/>
      <c r="EQ912" s="27"/>
    </row>
    <row r="913" spans="2:147" ht="15.75" customHeight="1" x14ac:dyDescent="0.2">
      <c r="B913" s="7"/>
      <c r="Z913" s="3"/>
      <c r="EQ913" s="27"/>
    </row>
    <row r="914" spans="2:147" ht="15.75" customHeight="1" x14ac:dyDescent="0.2">
      <c r="B914" s="7"/>
      <c r="Z914" s="3"/>
      <c r="EQ914" s="27"/>
    </row>
    <row r="915" spans="2:147" ht="15.75" customHeight="1" x14ac:dyDescent="0.2">
      <c r="B915" s="7"/>
      <c r="Z915" s="3"/>
      <c r="EQ915" s="27"/>
    </row>
    <row r="916" spans="2:147" ht="15.75" customHeight="1" x14ac:dyDescent="0.2">
      <c r="B916" s="7"/>
      <c r="Z916" s="3"/>
      <c r="EQ916" s="27"/>
    </row>
    <row r="917" spans="2:147" ht="15.75" customHeight="1" x14ac:dyDescent="0.2">
      <c r="B917" s="7"/>
      <c r="Z917" s="3"/>
      <c r="EQ917" s="27"/>
    </row>
    <row r="918" spans="2:147" ht="15.75" customHeight="1" x14ac:dyDescent="0.2">
      <c r="B918" s="7"/>
      <c r="Z918" s="3"/>
      <c r="EQ918" s="27"/>
    </row>
    <row r="919" spans="2:147" ht="15.75" customHeight="1" x14ac:dyDescent="0.2">
      <c r="B919" s="7"/>
      <c r="Z919" s="3"/>
      <c r="EQ919" s="27"/>
    </row>
    <row r="920" spans="2:147" ht="15.75" customHeight="1" x14ac:dyDescent="0.2">
      <c r="B920" s="7"/>
      <c r="Z920" s="3"/>
      <c r="EQ920" s="27"/>
    </row>
    <row r="921" spans="2:147" ht="15.75" customHeight="1" x14ac:dyDescent="0.2">
      <c r="B921" s="7"/>
      <c r="Z921" s="3"/>
      <c r="EQ921" s="27"/>
    </row>
    <row r="922" spans="2:147" ht="15.75" customHeight="1" x14ac:dyDescent="0.2">
      <c r="B922" s="7"/>
      <c r="Z922" s="3"/>
      <c r="EQ922" s="27"/>
    </row>
    <row r="923" spans="2:147" ht="15.75" customHeight="1" x14ac:dyDescent="0.2">
      <c r="B923" s="7"/>
      <c r="Z923" s="3"/>
      <c r="EQ923" s="27"/>
    </row>
    <row r="924" spans="2:147" ht="15.75" customHeight="1" x14ac:dyDescent="0.2">
      <c r="B924" s="7"/>
      <c r="Z924" s="3"/>
      <c r="EQ924" s="27"/>
    </row>
    <row r="925" spans="2:147" ht="15.75" customHeight="1" x14ac:dyDescent="0.2">
      <c r="B925" s="7"/>
      <c r="Z925" s="3"/>
      <c r="EQ925" s="27"/>
    </row>
    <row r="926" spans="2:147" ht="15.75" customHeight="1" x14ac:dyDescent="0.2">
      <c r="B926" s="7"/>
      <c r="Z926" s="3"/>
      <c r="EQ926" s="27"/>
    </row>
    <row r="927" spans="2:147" ht="15.75" customHeight="1" x14ac:dyDescent="0.2">
      <c r="B927" s="7"/>
      <c r="Z927" s="3"/>
      <c r="EQ927" s="27"/>
    </row>
    <row r="928" spans="2:147" ht="15.75" customHeight="1" x14ac:dyDescent="0.2">
      <c r="B928" s="7"/>
      <c r="Z928" s="3"/>
      <c r="EQ928" s="27"/>
    </row>
    <row r="929" spans="2:147" ht="15.75" customHeight="1" x14ac:dyDescent="0.2">
      <c r="B929" s="7"/>
      <c r="Z929" s="3"/>
      <c r="EQ929" s="27"/>
    </row>
    <row r="930" spans="2:147" ht="15.75" customHeight="1" x14ac:dyDescent="0.2">
      <c r="B930" s="7"/>
      <c r="Z930" s="3"/>
      <c r="EQ930" s="27"/>
    </row>
    <row r="931" spans="2:147" ht="15.75" customHeight="1" x14ac:dyDescent="0.2">
      <c r="B931" s="7"/>
      <c r="Z931" s="3"/>
      <c r="EQ931" s="27"/>
    </row>
    <row r="932" spans="2:147" ht="15.75" customHeight="1" x14ac:dyDescent="0.2">
      <c r="B932" s="7"/>
      <c r="Z932" s="3"/>
      <c r="EQ932" s="27"/>
    </row>
    <row r="933" spans="2:147" ht="15.75" customHeight="1" x14ac:dyDescent="0.2">
      <c r="B933" s="7"/>
      <c r="Z933" s="3"/>
      <c r="EQ933" s="27"/>
    </row>
    <row r="934" spans="2:147" ht="15.75" customHeight="1" x14ac:dyDescent="0.2">
      <c r="B934" s="7"/>
      <c r="Z934" s="3"/>
      <c r="EQ934" s="27"/>
    </row>
    <row r="935" spans="2:147" ht="15.75" customHeight="1" x14ac:dyDescent="0.2">
      <c r="B935" s="7"/>
      <c r="Z935" s="3"/>
      <c r="EQ935" s="27"/>
    </row>
    <row r="936" spans="2:147" ht="15.75" customHeight="1" x14ac:dyDescent="0.2">
      <c r="B936" s="7"/>
      <c r="Z936" s="3"/>
      <c r="EQ936" s="27"/>
    </row>
    <row r="937" spans="2:147" ht="15.75" customHeight="1" x14ac:dyDescent="0.2">
      <c r="B937" s="7"/>
      <c r="Z937" s="3"/>
      <c r="EQ937" s="27"/>
    </row>
    <row r="938" spans="2:147" ht="15.75" customHeight="1" x14ac:dyDescent="0.2">
      <c r="B938" s="7"/>
      <c r="Z938" s="3"/>
      <c r="EQ938" s="27"/>
    </row>
    <row r="939" spans="2:147" ht="15.75" customHeight="1" x14ac:dyDescent="0.2">
      <c r="B939" s="7"/>
      <c r="Z939" s="3"/>
      <c r="EQ939" s="27"/>
    </row>
    <row r="940" spans="2:147" ht="15.75" customHeight="1" x14ac:dyDescent="0.2">
      <c r="B940" s="7"/>
      <c r="Z940" s="3"/>
      <c r="EQ940" s="27"/>
    </row>
    <row r="941" spans="2:147" ht="15.75" customHeight="1" x14ac:dyDescent="0.2">
      <c r="B941" s="7"/>
      <c r="Z941" s="3"/>
      <c r="EQ941" s="27"/>
    </row>
    <row r="942" spans="2:147" ht="15.75" customHeight="1" x14ac:dyDescent="0.2">
      <c r="B942" s="7"/>
      <c r="Z942" s="3"/>
      <c r="EQ942" s="27"/>
    </row>
    <row r="943" spans="2:147" ht="15.75" customHeight="1" x14ac:dyDescent="0.2">
      <c r="B943" s="7"/>
      <c r="Z943" s="3"/>
      <c r="EQ943" s="27"/>
    </row>
    <row r="944" spans="2:147" ht="15.75" customHeight="1" x14ac:dyDescent="0.2">
      <c r="B944" s="7"/>
      <c r="Z944" s="3"/>
      <c r="EQ944" s="27"/>
    </row>
    <row r="945" spans="2:147" ht="15.75" customHeight="1" x14ac:dyDescent="0.2">
      <c r="B945" s="7"/>
      <c r="Z945" s="3"/>
      <c r="EQ945" s="27"/>
    </row>
    <row r="946" spans="2:147" ht="15.75" customHeight="1" x14ac:dyDescent="0.2">
      <c r="B946" s="7"/>
      <c r="Z946" s="3"/>
      <c r="EQ946" s="27"/>
    </row>
    <row r="947" spans="2:147" ht="15.75" customHeight="1" x14ac:dyDescent="0.2">
      <c r="B947" s="7"/>
      <c r="Z947" s="3"/>
      <c r="EQ947" s="27"/>
    </row>
    <row r="948" spans="2:147" ht="15.75" customHeight="1" x14ac:dyDescent="0.2">
      <c r="B948" s="7"/>
      <c r="Z948" s="3"/>
      <c r="EQ948" s="27"/>
    </row>
    <row r="949" spans="2:147" ht="15.75" customHeight="1" x14ac:dyDescent="0.2">
      <c r="B949" s="7"/>
      <c r="Z949" s="3"/>
      <c r="EQ949" s="27"/>
    </row>
    <row r="950" spans="2:147" ht="15.75" customHeight="1" x14ac:dyDescent="0.2">
      <c r="B950" s="7"/>
      <c r="Z950" s="3"/>
      <c r="EQ950" s="27"/>
    </row>
    <row r="951" spans="2:147" ht="15.75" customHeight="1" x14ac:dyDescent="0.2">
      <c r="B951" s="7"/>
      <c r="Z951" s="3"/>
      <c r="EQ951" s="27"/>
    </row>
    <row r="952" spans="2:147" ht="15.75" customHeight="1" x14ac:dyDescent="0.2">
      <c r="B952" s="7"/>
      <c r="Z952" s="3"/>
      <c r="EQ952" s="27"/>
    </row>
    <row r="953" spans="2:147" ht="15.75" customHeight="1" x14ac:dyDescent="0.2">
      <c r="B953" s="7"/>
      <c r="Z953" s="3"/>
      <c r="EQ953" s="27"/>
    </row>
    <row r="954" spans="2:147" ht="15.75" customHeight="1" x14ac:dyDescent="0.2">
      <c r="B954" s="7"/>
      <c r="Z954" s="3"/>
      <c r="EQ954" s="27"/>
    </row>
    <row r="955" spans="2:147" ht="15.75" customHeight="1" x14ac:dyDescent="0.2">
      <c r="B955" s="7"/>
      <c r="Z955" s="3"/>
      <c r="EQ955" s="27"/>
    </row>
    <row r="956" spans="2:147" ht="15.75" customHeight="1" x14ac:dyDescent="0.2">
      <c r="B956" s="7"/>
      <c r="Z956" s="3"/>
      <c r="EQ956" s="27"/>
    </row>
    <row r="957" spans="2:147" ht="15.75" customHeight="1" x14ac:dyDescent="0.2">
      <c r="B957" s="7"/>
      <c r="Z957" s="3"/>
      <c r="EQ957" s="27"/>
    </row>
    <row r="958" spans="2:147" ht="15.75" customHeight="1" x14ac:dyDescent="0.2">
      <c r="B958" s="7"/>
      <c r="Z958" s="3"/>
      <c r="EQ958" s="27"/>
    </row>
    <row r="959" spans="2:147" ht="15.75" customHeight="1" x14ac:dyDescent="0.2">
      <c r="B959" s="7"/>
      <c r="Z959" s="3"/>
      <c r="EQ959" s="27"/>
    </row>
    <row r="960" spans="2:147" ht="15.75" customHeight="1" x14ac:dyDescent="0.2">
      <c r="B960" s="7"/>
      <c r="Z960" s="3"/>
      <c r="EQ960" s="27"/>
    </row>
    <row r="961" spans="2:147" ht="15.75" customHeight="1" x14ac:dyDescent="0.2">
      <c r="B961" s="7"/>
      <c r="Z961" s="3"/>
      <c r="EQ961" s="27"/>
    </row>
    <row r="962" spans="2:147" ht="15.75" customHeight="1" x14ac:dyDescent="0.2">
      <c r="B962" s="7"/>
      <c r="Z962" s="3"/>
      <c r="EQ962" s="27"/>
    </row>
    <row r="963" spans="2:147" ht="15.75" customHeight="1" x14ac:dyDescent="0.2">
      <c r="B963" s="7"/>
      <c r="Z963" s="3"/>
      <c r="EQ963" s="27"/>
    </row>
    <row r="964" spans="2:147" ht="15.75" customHeight="1" x14ac:dyDescent="0.2">
      <c r="B964" s="7"/>
      <c r="Z964" s="3"/>
      <c r="EQ964" s="27"/>
    </row>
    <row r="965" spans="2:147" ht="15.75" customHeight="1" x14ac:dyDescent="0.2">
      <c r="B965" s="7"/>
      <c r="Z965" s="3"/>
      <c r="EQ965" s="27"/>
    </row>
    <row r="966" spans="2:147" ht="15.75" customHeight="1" x14ac:dyDescent="0.2">
      <c r="B966" s="7"/>
      <c r="Z966" s="3"/>
      <c r="EQ966" s="27"/>
    </row>
    <row r="967" spans="2:147" ht="15.75" customHeight="1" x14ac:dyDescent="0.2">
      <c r="B967" s="7"/>
      <c r="Z967" s="3"/>
      <c r="EQ967" s="27"/>
    </row>
    <row r="968" spans="2:147" ht="15.75" customHeight="1" x14ac:dyDescent="0.2">
      <c r="B968" s="7"/>
      <c r="Z968" s="3"/>
      <c r="EQ968" s="27"/>
    </row>
    <row r="969" spans="2:147" ht="15.75" customHeight="1" x14ac:dyDescent="0.2">
      <c r="B969" s="7"/>
      <c r="Z969" s="3"/>
      <c r="EQ969" s="27"/>
    </row>
    <row r="970" spans="2:147" ht="15.75" customHeight="1" x14ac:dyDescent="0.2">
      <c r="B970" s="7"/>
      <c r="Z970" s="3"/>
      <c r="EQ970" s="27"/>
    </row>
    <row r="971" spans="2:147" ht="15.75" customHeight="1" x14ac:dyDescent="0.2">
      <c r="B971" s="7"/>
      <c r="Z971" s="3"/>
      <c r="EQ971" s="27"/>
    </row>
    <row r="972" spans="2:147" ht="15.75" customHeight="1" x14ac:dyDescent="0.2">
      <c r="B972" s="7"/>
      <c r="Z972" s="3"/>
      <c r="EQ972" s="27"/>
    </row>
    <row r="973" spans="2:147" ht="15.75" customHeight="1" x14ac:dyDescent="0.2">
      <c r="B973" s="7"/>
      <c r="Z973" s="3"/>
      <c r="EQ973" s="27"/>
    </row>
    <row r="974" spans="2:147" ht="15.75" customHeight="1" x14ac:dyDescent="0.2">
      <c r="B974" s="7"/>
      <c r="Z974" s="3"/>
      <c r="EQ974" s="27"/>
    </row>
    <row r="975" spans="2:147" ht="15.75" customHeight="1" x14ac:dyDescent="0.2">
      <c r="B975" s="7"/>
      <c r="Z975" s="3"/>
      <c r="EQ975" s="27"/>
    </row>
    <row r="976" spans="2:147" ht="15.75" customHeight="1" x14ac:dyDescent="0.2">
      <c r="B976" s="7"/>
      <c r="Z976" s="3"/>
      <c r="EQ976" s="27"/>
    </row>
    <row r="977" spans="2:147" ht="15.75" customHeight="1" x14ac:dyDescent="0.2">
      <c r="B977" s="7"/>
      <c r="Z977" s="3"/>
      <c r="EQ977" s="27"/>
    </row>
    <row r="978" spans="2:147" ht="15.75" customHeight="1" x14ac:dyDescent="0.2">
      <c r="B978" s="7"/>
      <c r="Z978" s="3"/>
      <c r="EQ978" s="27"/>
    </row>
    <row r="979" spans="2:147" ht="15.75" customHeight="1" x14ac:dyDescent="0.2">
      <c r="B979" s="7"/>
      <c r="Z979" s="3"/>
      <c r="EQ979" s="27"/>
    </row>
    <row r="980" spans="2:147" ht="15.75" customHeight="1" x14ac:dyDescent="0.2">
      <c r="B980" s="7"/>
      <c r="Z980" s="3"/>
      <c r="EQ980" s="27"/>
    </row>
    <row r="981" spans="2:147" ht="15.75" customHeight="1" x14ac:dyDescent="0.2">
      <c r="B981" s="7"/>
      <c r="Z981" s="3"/>
      <c r="EQ981" s="27"/>
    </row>
    <row r="982" spans="2:147" ht="15.75" customHeight="1" x14ac:dyDescent="0.2">
      <c r="B982" s="7"/>
      <c r="Z982" s="3"/>
      <c r="EQ982" s="27"/>
    </row>
    <row r="983" spans="2:147" ht="15.75" customHeight="1" x14ac:dyDescent="0.2">
      <c r="B983" s="7"/>
      <c r="Z983" s="3"/>
      <c r="EQ983" s="27"/>
    </row>
    <row r="984" spans="2:147" ht="15.75" customHeight="1" x14ac:dyDescent="0.2">
      <c r="B984" s="7"/>
      <c r="Z984" s="3"/>
      <c r="EQ984" s="27"/>
    </row>
    <row r="985" spans="2:147" ht="15.75" customHeight="1" x14ac:dyDescent="0.2">
      <c r="B985" s="7"/>
      <c r="Z985" s="3"/>
      <c r="EQ985" s="27"/>
    </row>
    <row r="986" spans="2:147" ht="15.75" customHeight="1" x14ac:dyDescent="0.2">
      <c r="B986" s="7"/>
      <c r="Z986" s="3"/>
      <c r="EQ986" s="27"/>
    </row>
    <row r="987" spans="2:147" ht="15.75" customHeight="1" x14ac:dyDescent="0.2">
      <c r="B987" s="7"/>
      <c r="Z987" s="3"/>
      <c r="EQ987" s="27"/>
    </row>
    <row r="988" spans="2:147" ht="15.75" customHeight="1" x14ac:dyDescent="0.2">
      <c r="B988" s="7"/>
      <c r="Z988" s="3"/>
      <c r="EQ988" s="27"/>
    </row>
    <row r="989" spans="2:147" ht="15.75" customHeight="1" x14ac:dyDescent="0.2">
      <c r="B989" s="7"/>
      <c r="Z989" s="3"/>
      <c r="EQ989" s="27"/>
    </row>
    <row r="990" spans="2:147" ht="15.75" customHeight="1" x14ac:dyDescent="0.2">
      <c r="B990" s="7"/>
      <c r="Z990" s="3"/>
      <c r="EQ990" s="27"/>
    </row>
    <row r="991" spans="2:147" ht="15.75" customHeight="1" x14ac:dyDescent="0.2">
      <c r="B991" s="7"/>
      <c r="Z991" s="3"/>
      <c r="EQ991" s="27"/>
    </row>
    <row r="992" spans="2:147" ht="15.75" customHeight="1" x14ac:dyDescent="0.2">
      <c r="B992" s="7"/>
      <c r="Z992" s="3"/>
      <c r="EQ992" s="27"/>
    </row>
    <row r="993" spans="2:147" ht="15.75" customHeight="1" x14ac:dyDescent="0.2">
      <c r="B993" s="7"/>
      <c r="Z993" s="3"/>
      <c r="EQ993" s="27"/>
    </row>
    <row r="994" spans="2:147" ht="15.75" customHeight="1" x14ac:dyDescent="0.2">
      <c r="B994" s="7"/>
      <c r="Z994" s="3"/>
      <c r="EQ994" s="27"/>
    </row>
    <row r="995" spans="2:147" ht="15.75" customHeight="1" x14ac:dyDescent="0.2">
      <c r="B995" s="7"/>
      <c r="Z995" s="3"/>
      <c r="EQ995" s="27"/>
    </row>
    <row r="996" spans="2:147" ht="15.75" customHeight="1" x14ac:dyDescent="0.2">
      <c r="B996" s="7"/>
      <c r="Z996" s="3"/>
      <c r="EQ996" s="27"/>
    </row>
    <row r="997" spans="2:147" ht="15.75" customHeight="1" x14ac:dyDescent="0.2">
      <c r="B997" s="7"/>
      <c r="Z997" s="3"/>
      <c r="EQ997" s="27"/>
    </row>
    <row r="998" spans="2:147" ht="15.75" customHeight="1" x14ac:dyDescent="0.2">
      <c r="B998" s="7"/>
      <c r="Z998" s="3"/>
      <c r="EQ998" s="27"/>
    </row>
    <row r="999" spans="2:147" ht="15.75" customHeight="1" x14ac:dyDescent="0.2">
      <c r="B999" s="7"/>
      <c r="Z999" s="3"/>
      <c r="EQ999" s="27"/>
    </row>
    <row r="1000" spans="2:147" ht="15.75" customHeight="1" x14ac:dyDescent="0.2">
      <c r="B1000" s="7"/>
      <c r="Z1000" s="3"/>
      <c r="EQ1000" s="27"/>
    </row>
  </sheetData>
  <pageMargins left="0.75" right="0.75" top="1" bottom="1"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Q1000"/>
  <sheetViews>
    <sheetView workbookViewId="0"/>
  </sheetViews>
  <sheetFormatPr baseColWidth="10" defaultColWidth="11.1640625" defaultRowHeight="15" customHeight="1" x14ac:dyDescent="0.2"/>
  <cols>
    <col min="1" max="2" width="10.5" customWidth="1"/>
    <col min="3" max="23" width="1" customWidth="1"/>
    <col min="24" max="24" width="22" customWidth="1"/>
    <col min="25" max="25" width="12" customWidth="1"/>
    <col min="26" max="26" width="10.83203125" customWidth="1"/>
    <col min="27" max="147" width="15" customWidth="1"/>
  </cols>
  <sheetData>
    <row r="1" spans="1:147" ht="15.75" customHeight="1" x14ac:dyDescent="0.2">
      <c r="Z1" s="27"/>
      <c r="AA1" s="7" t="s">
        <v>192</v>
      </c>
      <c r="EQ1" s="27"/>
    </row>
    <row r="2" spans="1:147" ht="15.75" customHeight="1" x14ac:dyDescent="0.2">
      <c r="Z2" s="27"/>
      <c r="EQ2" s="27"/>
    </row>
    <row r="3" spans="1:147" ht="15.75" customHeight="1" x14ac:dyDescent="0.2">
      <c r="A3" s="92"/>
      <c r="B3" s="92"/>
      <c r="C3" s="92"/>
      <c r="D3" s="92"/>
      <c r="E3" s="92"/>
      <c r="F3" s="92"/>
      <c r="G3" s="92"/>
      <c r="H3" s="92"/>
      <c r="I3" s="92"/>
      <c r="J3" s="92"/>
      <c r="K3" s="92"/>
      <c r="L3" s="92"/>
      <c r="M3" s="92"/>
      <c r="N3" s="92"/>
      <c r="O3" s="92"/>
      <c r="P3" s="92"/>
      <c r="Q3" s="92"/>
      <c r="R3" s="92"/>
      <c r="S3" s="92"/>
      <c r="T3" s="92"/>
      <c r="U3" s="92"/>
      <c r="V3" s="92"/>
      <c r="W3" s="92"/>
      <c r="X3" s="92" t="s">
        <v>193</v>
      </c>
      <c r="Y3" s="107" t="e">
        <f>Y105</f>
        <v>#REF!</v>
      </c>
      <c r="Z3" s="109"/>
      <c r="AA3" s="92">
        <f t="shared" ref="AA3:EP3" si="0">Z3+1</f>
        <v>1</v>
      </c>
      <c r="AB3" s="92">
        <f t="shared" si="0"/>
        <v>2</v>
      </c>
      <c r="AC3" s="92">
        <f t="shared" si="0"/>
        <v>3</v>
      </c>
      <c r="AD3" s="92">
        <f t="shared" si="0"/>
        <v>4</v>
      </c>
      <c r="AE3" s="92">
        <f t="shared" si="0"/>
        <v>5</v>
      </c>
      <c r="AF3" s="92">
        <f t="shared" si="0"/>
        <v>6</v>
      </c>
      <c r="AG3" s="92">
        <f t="shared" si="0"/>
        <v>7</v>
      </c>
      <c r="AH3" s="92">
        <f t="shared" si="0"/>
        <v>8</v>
      </c>
      <c r="AI3" s="92">
        <f t="shared" si="0"/>
        <v>9</v>
      </c>
      <c r="AJ3" s="92">
        <f t="shared" si="0"/>
        <v>10</v>
      </c>
      <c r="AK3" s="92">
        <f t="shared" si="0"/>
        <v>11</v>
      </c>
      <c r="AL3" s="92">
        <f t="shared" si="0"/>
        <v>12</v>
      </c>
      <c r="AM3" s="92">
        <f t="shared" si="0"/>
        <v>13</v>
      </c>
      <c r="AN3" s="92">
        <f t="shared" si="0"/>
        <v>14</v>
      </c>
      <c r="AO3" s="92">
        <f t="shared" si="0"/>
        <v>15</v>
      </c>
      <c r="AP3" s="92">
        <f t="shared" si="0"/>
        <v>16</v>
      </c>
      <c r="AQ3" s="92">
        <f t="shared" si="0"/>
        <v>17</v>
      </c>
      <c r="AR3" s="92">
        <f t="shared" si="0"/>
        <v>18</v>
      </c>
      <c r="AS3" s="92">
        <f t="shared" si="0"/>
        <v>19</v>
      </c>
      <c r="AT3" s="92">
        <f t="shared" si="0"/>
        <v>20</v>
      </c>
      <c r="AU3" s="92">
        <f t="shared" si="0"/>
        <v>21</v>
      </c>
      <c r="AV3" s="92">
        <f t="shared" si="0"/>
        <v>22</v>
      </c>
      <c r="AW3" s="92">
        <f t="shared" si="0"/>
        <v>23</v>
      </c>
      <c r="AX3" s="92">
        <f t="shared" si="0"/>
        <v>24</v>
      </c>
      <c r="AY3" s="92">
        <f t="shared" si="0"/>
        <v>25</v>
      </c>
      <c r="AZ3" s="92">
        <f t="shared" si="0"/>
        <v>26</v>
      </c>
      <c r="BA3" s="92">
        <f t="shared" si="0"/>
        <v>27</v>
      </c>
      <c r="BB3" s="92">
        <f t="shared" si="0"/>
        <v>28</v>
      </c>
      <c r="BC3" s="92">
        <f t="shared" si="0"/>
        <v>29</v>
      </c>
      <c r="BD3" s="92">
        <f t="shared" si="0"/>
        <v>30</v>
      </c>
      <c r="BE3" s="92">
        <f t="shared" si="0"/>
        <v>31</v>
      </c>
      <c r="BF3" s="92">
        <f t="shared" si="0"/>
        <v>32</v>
      </c>
      <c r="BG3" s="92">
        <f t="shared" si="0"/>
        <v>33</v>
      </c>
      <c r="BH3" s="92">
        <f t="shared" si="0"/>
        <v>34</v>
      </c>
      <c r="BI3" s="92">
        <f t="shared" si="0"/>
        <v>35</v>
      </c>
      <c r="BJ3" s="92">
        <f t="shared" si="0"/>
        <v>36</v>
      </c>
      <c r="BK3" s="92">
        <f t="shared" si="0"/>
        <v>37</v>
      </c>
      <c r="BL3" s="92">
        <f t="shared" si="0"/>
        <v>38</v>
      </c>
      <c r="BM3" s="92">
        <f t="shared" si="0"/>
        <v>39</v>
      </c>
      <c r="BN3" s="92">
        <f t="shared" si="0"/>
        <v>40</v>
      </c>
      <c r="BO3" s="92">
        <f t="shared" si="0"/>
        <v>41</v>
      </c>
      <c r="BP3" s="92">
        <f t="shared" si="0"/>
        <v>42</v>
      </c>
      <c r="BQ3" s="92">
        <f t="shared" si="0"/>
        <v>43</v>
      </c>
      <c r="BR3" s="92">
        <f t="shared" si="0"/>
        <v>44</v>
      </c>
      <c r="BS3" s="92">
        <f t="shared" si="0"/>
        <v>45</v>
      </c>
      <c r="BT3" s="92">
        <f t="shared" si="0"/>
        <v>46</v>
      </c>
      <c r="BU3" s="92">
        <f t="shared" si="0"/>
        <v>47</v>
      </c>
      <c r="BV3" s="92">
        <f t="shared" si="0"/>
        <v>48</v>
      </c>
      <c r="BW3" s="92">
        <f t="shared" si="0"/>
        <v>49</v>
      </c>
      <c r="BX3" s="92">
        <f t="shared" si="0"/>
        <v>50</v>
      </c>
      <c r="BY3" s="92">
        <f t="shared" si="0"/>
        <v>51</v>
      </c>
      <c r="BZ3" s="92">
        <f t="shared" si="0"/>
        <v>52</v>
      </c>
      <c r="CA3" s="92">
        <f t="shared" si="0"/>
        <v>53</v>
      </c>
      <c r="CB3" s="92">
        <f t="shared" si="0"/>
        <v>54</v>
      </c>
      <c r="CC3" s="92">
        <f t="shared" si="0"/>
        <v>55</v>
      </c>
      <c r="CD3" s="92">
        <f t="shared" si="0"/>
        <v>56</v>
      </c>
      <c r="CE3" s="92">
        <f t="shared" si="0"/>
        <v>57</v>
      </c>
      <c r="CF3" s="92">
        <f t="shared" si="0"/>
        <v>58</v>
      </c>
      <c r="CG3" s="92">
        <f t="shared" si="0"/>
        <v>59</v>
      </c>
      <c r="CH3" s="92">
        <f t="shared" si="0"/>
        <v>60</v>
      </c>
      <c r="CI3" s="92">
        <f t="shared" si="0"/>
        <v>61</v>
      </c>
      <c r="CJ3" s="92">
        <f t="shared" si="0"/>
        <v>62</v>
      </c>
      <c r="CK3" s="92">
        <f t="shared" si="0"/>
        <v>63</v>
      </c>
      <c r="CL3" s="92">
        <f t="shared" si="0"/>
        <v>64</v>
      </c>
      <c r="CM3" s="92">
        <f t="shared" si="0"/>
        <v>65</v>
      </c>
      <c r="CN3" s="92">
        <f t="shared" si="0"/>
        <v>66</v>
      </c>
      <c r="CO3" s="92">
        <f t="shared" si="0"/>
        <v>67</v>
      </c>
      <c r="CP3" s="92">
        <f t="shared" si="0"/>
        <v>68</v>
      </c>
      <c r="CQ3" s="92">
        <f t="shared" si="0"/>
        <v>69</v>
      </c>
      <c r="CR3" s="92">
        <f t="shared" si="0"/>
        <v>70</v>
      </c>
      <c r="CS3" s="92">
        <f t="shared" si="0"/>
        <v>71</v>
      </c>
      <c r="CT3" s="92">
        <f t="shared" si="0"/>
        <v>72</v>
      </c>
      <c r="CU3" s="92">
        <f t="shared" si="0"/>
        <v>73</v>
      </c>
      <c r="CV3" s="92">
        <f t="shared" si="0"/>
        <v>74</v>
      </c>
      <c r="CW3" s="92">
        <f t="shared" si="0"/>
        <v>75</v>
      </c>
      <c r="CX3" s="92">
        <f t="shared" si="0"/>
        <v>76</v>
      </c>
      <c r="CY3" s="92">
        <f t="shared" si="0"/>
        <v>77</v>
      </c>
      <c r="CZ3" s="92">
        <f t="shared" si="0"/>
        <v>78</v>
      </c>
      <c r="DA3" s="92">
        <f t="shared" si="0"/>
        <v>79</v>
      </c>
      <c r="DB3" s="92">
        <f t="shared" si="0"/>
        <v>80</v>
      </c>
      <c r="DC3" s="92">
        <f t="shared" si="0"/>
        <v>81</v>
      </c>
      <c r="DD3" s="92">
        <f t="shared" si="0"/>
        <v>82</v>
      </c>
      <c r="DE3" s="92">
        <f t="shared" si="0"/>
        <v>83</v>
      </c>
      <c r="DF3" s="92">
        <f t="shared" si="0"/>
        <v>84</v>
      </c>
      <c r="DG3" s="92">
        <f t="shared" si="0"/>
        <v>85</v>
      </c>
      <c r="DH3" s="92">
        <f t="shared" si="0"/>
        <v>86</v>
      </c>
      <c r="DI3" s="92">
        <f t="shared" si="0"/>
        <v>87</v>
      </c>
      <c r="DJ3" s="92">
        <f t="shared" si="0"/>
        <v>88</v>
      </c>
      <c r="DK3" s="92">
        <f t="shared" si="0"/>
        <v>89</v>
      </c>
      <c r="DL3" s="92">
        <f t="shared" si="0"/>
        <v>90</v>
      </c>
      <c r="DM3" s="92">
        <f t="shared" si="0"/>
        <v>91</v>
      </c>
      <c r="DN3" s="92">
        <f t="shared" si="0"/>
        <v>92</v>
      </c>
      <c r="DO3" s="92">
        <f t="shared" si="0"/>
        <v>93</v>
      </c>
      <c r="DP3" s="92">
        <f t="shared" si="0"/>
        <v>94</v>
      </c>
      <c r="DQ3" s="92">
        <f t="shared" si="0"/>
        <v>95</v>
      </c>
      <c r="DR3" s="92">
        <f t="shared" si="0"/>
        <v>96</v>
      </c>
      <c r="DS3" s="92">
        <f t="shared" si="0"/>
        <v>97</v>
      </c>
      <c r="DT3" s="92">
        <f t="shared" si="0"/>
        <v>98</v>
      </c>
      <c r="DU3" s="92">
        <f t="shared" si="0"/>
        <v>99</v>
      </c>
      <c r="DV3" s="92">
        <f t="shared" si="0"/>
        <v>100</v>
      </c>
      <c r="DW3" s="92">
        <f t="shared" si="0"/>
        <v>101</v>
      </c>
      <c r="DX3" s="92">
        <f t="shared" si="0"/>
        <v>102</v>
      </c>
      <c r="DY3" s="92">
        <f t="shared" si="0"/>
        <v>103</v>
      </c>
      <c r="DZ3" s="92">
        <f t="shared" si="0"/>
        <v>104</v>
      </c>
      <c r="EA3" s="92">
        <f t="shared" si="0"/>
        <v>105</v>
      </c>
      <c r="EB3" s="92">
        <f t="shared" si="0"/>
        <v>106</v>
      </c>
      <c r="EC3" s="92">
        <f t="shared" si="0"/>
        <v>107</v>
      </c>
      <c r="ED3" s="92">
        <f t="shared" si="0"/>
        <v>108</v>
      </c>
      <c r="EE3" s="92">
        <f t="shared" si="0"/>
        <v>109</v>
      </c>
      <c r="EF3" s="92">
        <f t="shared" si="0"/>
        <v>110</v>
      </c>
      <c r="EG3" s="92">
        <f t="shared" si="0"/>
        <v>111</v>
      </c>
      <c r="EH3" s="92">
        <f t="shared" si="0"/>
        <v>112</v>
      </c>
      <c r="EI3" s="92">
        <f t="shared" si="0"/>
        <v>113</v>
      </c>
      <c r="EJ3" s="92">
        <f t="shared" si="0"/>
        <v>114</v>
      </c>
      <c r="EK3" s="92">
        <f t="shared" si="0"/>
        <v>115</v>
      </c>
      <c r="EL3" s="92">
        <f t="shared" si="0"/>
        <v>116</v>
      </c>
      <c r="EM3" s="92">
        <f t="shared" si="0"/>
        <v>117</v>
      </c>
      <c r="EN3" s="92">
        <f t="shared" si="0"/>
        <v>118</v>
      </c>
      <c r="EO3" s="92">
        <f t="shared" si="0"/>
        <v>119</v>
      </c>
      <c r="EP3" s="92">
        <f t="shared" si="0"/>
        <v>120</v>
      </c>
      <c r="EQ3" s="109"/>
    </row>
    <row r="4" spans="1:147" ht="15.75" customHeight="1" x14ac:dyDescent="0.2">
      <c r="A4" s="92"/>
      <c r="B4" s="92"/>
      <c r="C4" s="92"/>
      <c r="D4" s="92"/>
      <c r="E4" s="92"/>
      <c r="F4" s="92"/>
      <c r="G4" s="92"/>
      <c r="H4" s="92"/>
      <c r="I4" s="92"/>
      <c r="J4" s="92"/>
      <c r="K4" s="92"/>
      <c r="L4" s="92"/>
      <c r="M4" s="92"/>
      <c r="N4" s="92"/>
      <c r="O4" s="92"/>
      <c r="P4" s="92"/>
      <c r="Q4" s="92"/>
      <c r="R4" s="92"/>
      <c r="S4" s="92"/>
      <c r="T4" s="92"/>
      <c r="U4" s="92"/>
      <c r="V4" s="92"/>
      <c r="W4" s="92"/>
      <c r="X4" s="92" t="s">
        <v>194</v>
      </c>
      <c r="Y4" s="107">
        <f>Y113</f>
        <v>0</v>
      </c>
      <c r="Z4" s="109"/>
      <c r="AA4" s="166">
        <v>42916</v>
      </c>
      <c r="AB4" s="166">
        <v>42947</v>
      </c>
      <c r="AC4" s="166">
        <v>42978</v>
      </c>
      <c r="AD4" s="166">
        <v>43008</v>
      </c>
      <c r="AE4" s="166">
        <v>43039</v>
      </c>
      <c r="AF4" s="166">
        <v>43069</v>
      </c>
      <c r="AG4" s="166">
        <v>43100</v>
      </c>
      <c r="AH4" s="166">
        <v>43131</v>
      </c>
      <c r="AI4" s="166">
        <v>43159</v>
      </c>
      <c r="AJ4" s="166">
        <v>43190</v>
      </c>
      <c r="AK4" s="166">
        <v>43220</v>
      </c>
      <c r="AL4" s="166">
        <v>43251</v>
      </c>
      <c r="AM4" s="166">
        <v>43281</v>
      </c>
      <c r="AN4" s="166">
        <v>43312</v>
      </c>
      <c r="AO4" s="166">
        <v>43343</v>
      </c>
      <c r="AP4" s="166">
        <v>43373</v>
      </c>
      <c r="AQ4" s="166">
        <v>43404</v>
      </c>
      <c r="AR4" s="166">
        <v>43434</v>
      </c>
      <c r="AS4" s="166">
        <v>43465</v>
      </c>
      <c r="AT4" s="166">
        <v>43496</v>
      </c>
      <c r="AU4" s="166">
        <v>43524</v>
      </c>
      <c r="AV4" s="166">
        <v>43555</v>
      </c>
      <c r="AW4" s="166">
        <v>43585</v>
      </c>
      <c r="AX4" s="166">
        <v>43616</v>
      </c>
      <c r="AY4" s="166">
        <v>43646</v>
      </c>
      <c r="AZ4" s="166">
        <v>43677</v>
      </c>
      <c r="BA4" s="166">
        <v>43708</v>
      </c>
      <c r="BB4" s="166">
        <v>43738</v>
      </c>
      <c r="BC4" s="166">
        <v>43769</v>
      </c>
      <c r="BD4" s="166">
        <v>43799</v>
      </c>
      <c r="BE4" s="166">
        <v>43830</v>
      </c>
      <c r="BF4" s="166">
        <v>43861</v>
      </c>
      <c r="BG4" s="166">
        <v>43890</v>
      </c>
      <c r="BH4" s="166">
        <v>43921</v>
      </c>
      <c r="BI4" s="166">
        <v>43951</v>
      </c>
      <c r="BJ4" s="166">
        <v>43982</v>
      </c>
      <c r="BK4" s="166">
        <v>44012</v>
      </c>
      <c r="BL4" s="166">
        <v>44043</v>
      </c>
      <c r="BM4" s="166">
        <v>44074</v>
      </c>
      <c r="BN4" s="166">
        <v>44104</v>
      </c>
      <c r="BO4" s="166">
        <v>44135</v>
      </c>
      <c r="BP4" s="166">
        <v>44165</v>
      </c>
      <c r="BQ4" s="166">
        <v>44196</v>
      </c>
      <c r="BR4" s="166">
        <v>44227</v>
      </c>
      <c r="BS4" s="166">
        <v>44255</v>
      </c>
      <c r="BT4" s="166">
        <v>44286</v>
      </c>
      <c r="BU4" s="166">
        <v>44316</v>
      </c>
      <c r="BV4" s="166">
        <v>44347</v>
      </c>
      <c r="BW4" s="166">
        <v>44377</v>
      </c>
      <c r="BX4" s="166">
        <v>44408</v>
      </c>
      <c r="BY4" s="166">
        <v>44439</v>
      </c>
      <c r="BZ4" s="166">
        <v>44469</v>
      </c>
      <c r="CA4" s="166">
        <v>44500</v>
      </c>
      <c r="CB4" s="166">
        <v>44530</v>
      </c>
      <c r="CC4" s="166">
        <v>44561</v>
      </c>
      <c r="CD4" s="166">
        <v>44592</v>
      </c>
      <c r="CE4" s="166">
        <v>44620</v>
      </c>
      <c r="CF4" s="166">
        <v>44651</v>
      </c>
      <c r="CG4" s="166">
        <v>44681</v>
      </c>
      <c r="CH4" s="166">
        <v>44712</v>
      </c>
      <c r="CI4" s="166">
        <v>44742</v>
      </c>
      <c r="CJ4" s="166">
        <v>44773</v>
      </c>
      <c r="CK4" s="166">
        <v>44804</v>
      </c>
      <c r="CL4" s="166">
        <v>44834</v>
      </c>
      <c r="CM4" s="166">
        <v>44865</v>
      </c>
      <c r="CN4" s="166">
        <v>44895</v>
      </c>
      <c r="CO4" s="166">
        <v>44926</v>
      </c>
      <c r="CP4" s="166">
        <v>44957</v>
      </c>
      <c r="CQ4" s="166">
        <v>44985</v>
      </c>
      <c r="CR4" s="166">
        <v>45016</v>
      </c>
      <c r="CS4" s="166">
        <v>45046</v>
      </c>
      <c r="CT4" s="166">
        <v>45077</v>
      </c>
      <c r="CU4" s="166">
        <v>45107</v>
      </c>
      <c r="CV4" s="166">
        <v>45138</v>
      </c>
      <c r="CW4" s="166">
        <v>45169</v>
      </c>
      <c r="CX4" s="166">
        <v>45199</v>
      </c>
      <c r="CY4" s="166">
        <v>45230</v>
      </c>
      <c r="CZ4" s="166">
        <v>45260</v>
      </c>
      <c r="DA4" s="166">
        <v>45291</v>
      </c>
      <c r="DB4" s="166">
        <v>45322</v>
      </c>
      <c r="DC4" s="166">
        <v>45351</v>
      </c>
      <c r="DD4" s="166">
        <v>45382</v>
      </c>
      <c r="DE4" s="166">
        <v>45412</v>
      </c>
      <c r="DF4" s="166">
        <v>45443</v>
      </c>
      <c r="DG4" s="166">
        <v>45473</v>
      </c>
      <c r="DH4" s="166">
        <v>45504</v>
      </c>
      <c r="DI4" s="166">
        <v>45535</v>
      </c>
      <c r="DJ4" s="166">
        <v>45565</v>
      </c>
      <c r="DK4" s="166">
        <v>45596</v>
      </c>
      <c r="DL4" s="166">
        <v>45626</v>
      </c>
      <c r="DM4" s="166">
        <v>45657</v>
      </c>
      <c r="DN4" s="166">
        <v>45688</v>
      </c>
      <c r="DO4" s="166">
        <v>45716</v>
      </c>
      <c r="DP4" s="166">
        <v>45747</v>
      </c>
      <c r="DQ4" s="166">
        <v>45777</v>
      </c>
      <c r="DR4" s="166">
        <v>45808</v>
      </c>
      <c r="DS4" s="166">
        <v>45838</v>
      </c>
      <c r="DT4" s="166">
        <v>45869</v>
      </c>
      <c r="DU4" s="166">
        <v>45900</v>
      </c>
      <c r="DV4" s="166">
        <v>45930</v>
      </c>
      <c r="DW4" s="166">
        <v>45961</v>
      </c>
      <c r="DX4" s="166">
        <v>45991</v>
      </c>
      <c r="DY4" s="166">
        <v>46022</v>
      </c>
      <c r="DZ4" s="166">
        <v>46053</v>
      </c>
      <c r="EA4" s="166">
        <v>46081</v>
      </c>
      <c r="EB4" s="166">
        <v>46112</v>
      </c>
      <c r="EC4" s="166">
        <v>46142</v>
      </c>
      <c r="ED4" s="166">
        <v>46173</v>
      </c>
      <c r="EE4" s="166">
        <v>46203</v>
      </c>
      <c r="EF4" s="166">
        <v>46234</v>
      </c>
      <c r="EG4" s="166">
        <v>46265</v>
      </c>
      <c r="EH4" s="166">
        <v>46295</v>
      </c>
      <c r="EI4" s="166">
        <v>46326</v>
      </c>
      <c r="EJ4" s="166">
        <v>46356</v>
      </c>
      <c r="EK4" s="166">
        <v>46387</v>
      </c>
      <c r="EL4" s="166">
        <v>46418</v>
      </c>
      <c r="EM4" s="166">
        <v>46446</v>
      </c>
      <c r="EN4" s="166">
        <v>46477</v>
      </c>
      <c r="EO4" s="166">
        <v>46507</v>
      </c>
      <c r="EP4" s="166">
        <v>46538</v>
      </c>
      <c r="EQ4" s="109"/>
    </row>
    <row r="5" spans="1:147" ht="15.75" customHeight="1" x14ac:dyDescent="0.2">
      <c r="A5" s="115" t="s">
        <v>195</v>
      </c>
      <c r="B5" s="115"/>
      <c r="C5" s="115"/>
      <c r="D5" s="115"/>
      <c r="E5" s="115"/>
      <c r="F5" s="115"/>
      <c r="G5" s="115"/>
      <c r="H5" s="115"/>
      <c r="I5" s="115"/>
      <c r="J5" s="115"/>
      <c r="K5" s="115"/>
      <c r="L5" s="115"/>
      <c r="M5" s="115"/>
      <c r="N5" s="115"/>
      <c r="O5" s="115"/>
      <c r="P5" s="115"/>
      <c r="Q5" s="115"/>
      <c r="R5" s="115"/>
      <c r="S5" s="115"/>
      <c r="T5" s="115"/>
      <c r="U5" s="115"/>
      <c r="V5" s="115"/>
      <c r="W5" s="115"/>
      <c r="X5" s="115" t="s">
        <v>196</v>
      </c>
      <c r="Y5" s="167" t="e">
        <f>SUM(Y3:Y4)</f>
        <v>#REF!</v>
      </c>
      <c r="Z5" s="116"/>
      <c r="AA5" s="115">
        <f t="shared" ref="AA5:EP5" si="1">ROUNDUP(AA3/12,0)</f>
        <v>1</v>
      </c>
      <c r="AB5" s="115">
        <f t="shared" si="1"/>
        <v>1</v>
      </c>
      <c r="AC5" s="115">
        <f t="shared" si="1"/>
        <v>1</v>
      </c>
      <c r="AD5" s="115">
        <f t="shared" si="1"/>
        <v>1</v>
      </c>
      <c r="AE5" s="115">
        <f t="shared" si="1"/>
        <v>1</v>
      </c>
      <c r="AF5" s="115">
        <f t="shared" si="1"/>
        <v>1</v>
      </c>
      <c r="AG5" s="115">
        <f t="shared" si="1"/>
        <v>1</v>
      </c>
      <c r="AH5" s="115">
        <f t="shared" si="1"/>
        <v>1</v>
      </c>
      <c r="AI5" s="115">
        <f t="shared" si="1"/>
        <v>1</v>
      </c>
      <c r="AJ5" s="115">
        <f t="shared" si="1"/>
        <v>1</v>
      </c>
      <c r="AK5" s="115">
        <f t="shared" si="1"/>
        <v>1</v>
      </c>
      <c r="AL5" s="115">
        <f t="shared" si="1"/>
        <v>1</v>
      </c>
      <c r="AM5" s="115">
        <f t="shared" si="1"/>
        <v>2</v>
      </c>
      <c r="AN5" s="115">
        <f t="shared" si="1"/>
        <v>2</v>
      </c>
      <c r="AO5" s="115">
        <f t="shared" si="1"/>
        <v>2</v>
      </c>
      <c r="AP5" s="115">
        <f t="shared" si="1"/>
        <v>2</v>
      </c>
      <c r="AQ5" s="115">
        <f t="shared" si="1"/>
        <v>2</v>
      </c>
      <c r="AR5" s="115">
        <f t="shared" si="1"/>
        <v>2</v>
      </c>
      <c r="AS5" s="115">
        <f t="shared" si="1"/>
        <v>2</v>
      </c>
      <c r="AT5" s="115">
        <f t="shared" si="1"/>
        <v>2</v>
      </c>
      <c r="AU5" s="115">
        <f t="shared" si="1"/>
        <v>2</v>
      </c>
      <c r="AV5" s="115">
        <f t="shared" si="1"/>
        <v>2</v>
      </c>
      <c r="AW5" s="115">
        <f t="shared" si="1"/>
        <v>2</v>
      </c>
      <c r="AX5" s="115">
        <f t="shared" si="1"/>
        <v>2</v>
      </c>
      <c r="AY5" s="115">
        <f t="shared" si="1"/>
        <v>3</v>
      </c>
      <c r="AZ5" s="115">
        <f t="shared" si="1"/>
        <v>3</v>
      </c>
      <c r="BA5" s="115">
        <f t="shared" si="1"/>
        <v>3</v>
      </c>
      <c r="BB5" s="115">
        <f t="shared" si="1"/>
        <v>3</v>
      </c>
      <c r="BC5" s="115">
        <f t="shared" si="1"/>
        <v>3</v>
      </c>
      <c r="BD5" s="115">
        <f t="shared" si="1"/>
        <v>3</v>
      </c>
      <c r="BE5" s="115">
        <f t="shared" si="1"/>
        <v>3</v>
      </c>
      <c r="BF5" s="115">
        <f t="shared" si="1"/>
        <v>3</v>
      </c>
      <c r="BG5" s="115">
        <f t="shared" si="1"/>
        <v>3</v>
      </c>
      <c r="BH5" s="115">
        <f t="shared" si="1"/>
        <v>3</v>
      </c>
      <c r="BI5" s="115">
        <f t="shared" si="1"/>
        <v>3</v>
      </c>
      <c r="BJ5" s="115">
        <f t="shared" si="1"/>
        <v>3</v>
      </c>
      <c r="BK5" s="115">
        <f t="shared" si="1"/>
        <v>4</v>
      </c>
      <c r="BL5" s="115">
        <f t="shared" si="1"/>
        <v>4</v>
      </c>
      <c r="BM5" s="115">
        <f t="shared" si="1"/>
        <v>4</v>
      </c>
      <c r="BN5" s="115">
        <f t="shared" si="1"/>
        <v>4</v>
      </c>
      <c r="BO5" s="115">
        <f t="shared" si="1"/>
        <v>4</v>
      </c>
      <c r="BP5" s="115">
        <f t="shared" si="1"/>
        <v>4</v>
      </c>
      <c r="BQ5" s="115">
        <f t="shared" si="1"/>
        <v>4</v>
      </c>
      <c r="BR5" s="115">
        <f t="shared" si="1"/>
        <v>4</v>
      </c>
      <c r="BS5" s="115">
        <f t="shared" si="1"/>
        <v>4</v>
      </c>
      <c r="BT5" s="115">
        <f t="shared" si="1"/>
        <v>4</v>
      </c>
      <c r="BU5" s="115">
        <f t="shared" si="1"/>
        <v>4</v>
      </c>
      <c r="BV5" s="115">
        <f t="shared" si="1"/>
        <v>4</v>
      </c>
      <c r="BW5" s="115">
        <f t="shared" si="1"/>
        <v>5</v>
      </c>
      <c r="BX5" s="115">
        <f t="shared" si="1"/>
        <v>5</v>
      </c>
      <c r="BY5" s="115">
        <f t="shared" si="1"/>
        <v>5</v>
      </c>
      <c r="BZ5" s="115">
        <f t="shared" si="1"/>
        <v>5</v>
      </c>
      <c r="CA5" s="115">
        <f t="shared" si="1"/>
        <v>5</v>
      </c>
      <c r="CB5" s="115">
        <f t="shared" si="1"/>
        <v>5</v>
      </c>
      <c r="CC5" s="115">
        <f t="shared" si="1"/>
        <v>5</v>
      </c>
      <c r="CD5" s="115">
        <f t="shared" si="1"/>
        <v>5</v>
      </c>
      <c r="CE5" s="115">
        <f t="shared" si="1"/>
        <v>5</v>
      </c>
      <c r="CF5" s="115">
        <f t="shared" si="1"/>
        <v>5</v>
      </c>
      <c r="CG5" s="115">
        <f t="shared" si="1"/>
        <v>5</v>
      </c>
      <c r="CH5" s="115">
        <f t="shared" si="1"/>
        <v>5</v>
      </c>
      <c r="CI5" s="115">
        <f t="shared" si="1"/>
        <v>6</v>
      </c>
      <c r="CJ5" s="115">
        <f t="shared" si="1"/>
        <v>6</v>
      </c>
      <c r="CK5" s="115">
        <f t="shared" si="1"/>
        <v>6</v>
      </c>
      <c r="CL5" s="115">
        <f t="shared" si="1"/>
        <v>6</v>
      </c>
      <c r="CM5" s="115">
        <f t="shared" si="1"/>
        <v>6</v>
      </c>
      <c r="CN5" s="115">
        <f t="shared" si="1"/>
        <v>6</v>
      </c>
      <c r="CO5" s="115">
        <f t="shared" si="1"/>
        <v>6</v>
      </c>
      <c r="CP5" s="115">
        <f t="shared" si="1"/>
        <v>6</v>
      </c>
      <c r="CQ5" s="115">
        <f t="shared" si="1"/>
        <v>6</v>
      </c>
      <c r="CR5" s="115">
        <f t="shared" si="1"/>
        <v>6</v>
      </c>
      <c r="CS5" s="115">
        <f t="shared" si="1"/>
        <v>6</v>
      </c>
      <c r="CT5" s="115">
        <f t="shared" si="1"/>
        <v>6</v>
      </c>
      <c r="CU5" s="115">
        <f t="shared" si="1"/>
        <v>7</v>
      </c>
      <c r="CV5" s="115">
        <f t="shared" si="1"/>
        <v>7</v>
      </c>
      <c r="CW5" s="115">
        <f t="shared" si="1"/>
        <v>7</v>
      </c>
      <c r="CX5" s="115">
        <f t="shared" si="1"/>
        <v>7</v>
      </c>
      <c r="CY5" s="115">
        <f t="shared" si="1"/>
        <v>7</v>
      </c>
      <c r="CZ5" s="115">
        <f t="shared" si="1"/>
        <v>7</v>
      </c>
      <c r="DA5" s="115">
        <f t="shared" si="1"/>
        <v>7</v>
      </c>
      <c r="DB5" s="115">
        <f t="shared" si="1"/>
        <v>7</v>
      </c>
      <c r="DC5" s="115">
        <f t="shared" si="1"/>
        <v>7</v>
      </c>
      <c r="DD5" s="115">
        <f t="shared" si="1"/>
        <v>7</v>
      </c>
      <c r="DE5" s="115">
        <f t="shared" si="1"/>
        <v>7</v>
      </c>
      <c r="DF5" s="115">
        <f t="shared" si="1"/>
        <v>7</v>
      </c>
      <c r="DG5" s="115">
        <f t="shared" si="1"/>
        <v>8</v>
      </c>
      <c r="DH5" s="115">
        <f t="shared" si="1"/>
        <v>8</v>
      </c>
      <c r="DI5" s="115">
        <f t="shared" si="1"/>
        <v>8</v>
      </c>
      <c r="DJ5" s="115">
        <f t="shared" si="1"/>
        <v>8</v>
      </c>
      <c r="DK5" s="115">
        <f t="shared" si="1"/>
        <v>8</v>
      </c>
      <c r="DL5" s="115">
        <f t="shared" si="1"/>
        <v>8</v>
      </c>
      <c r="DM5" s="115">
        <f t="shared" si="1"/>
        <v>8</v>
      </c>
      <c r="DN5" s="115">
        <f t="shared" si="1"/>
        <v>8</v>
      </c>
      <c r="DO5" s="115">
        <f t="shared" si="1"/>
        <v>8</v>
      </c>
      <c r="DP5" s="115">
        <f t="shared" si="1"/>
        <v>8</v>
      </c>
      <c r="DQ5" s="115">
        <f t="shared" si="1"/>
        <v>8</v>
      </c>
      <c r="DR5" s="115">
        <f t="shared" si="1"/>
        <v>8</v>
      </c>
      <c r="DS5" s="115">
        <f t="shared" si="1"/>
        <v>9</v>
      </c>
      <c r="DT5" s="115">
        <f t="shared" si="1"/>
        <v>9</v>
      </c>
      <c r="DU5" s="115">
        <f t="shared" si="1"/>
        <v>9</v>
      </c>
      <c r="DV5" s="115">
        <f t="shared" si="1"/>
        <v>9</v>
      </c>
      <c r="DW5" s="115">
        <f t="shared" si="1"/>
        <v>9</v>
      </c>
      <c r="DX5" s="115">
        <f t="shared" si="1"/>
        <v>9</v>
      </c>
      <c r="DY5" s="115">
        <f t="shared" si="1"/>
        <v>9</v>
      </c>
      <c r="DZ5" s="115">
        <f t="shared" si="1"/>
        <v>9</v>
      </c>
      <c r="EA5" s="115">
        <f t="shared" si="1"/>
        <v>9</v>
      </c>
      <c r="EB5" s="115">
        <f t="shared" si="1"/>
        <v>9</v>
      </c>
      <c r="EC5" s="115">
        <f t="shared" si="1"/>
        <v>9</v>
      </c>
      <c r="ED5" s="115">
        <f t="shared" si="1"/>
        <v>9</v>
      </c>
      <c r="EE5" s="115">
        <f t="shared" si="1"/>
        <v>10</v>
      </c>
      <c r="EF5" s="115">
        <f t="shared" si="1"/>
        <v>10</v>
      </c>
      <c r="EG5" s="115">
        <f t="shared" si="1"/>
        <v>10</v>
      </c>
      <c r="EH5" s="115">
        <f t="shared" si="1"/>
        <v>10</v>
      </c>
      <c r="EI5" s="115">
        <f t="shared" si="1"/>
        <v>10</v>
      </c>
      <c r="EJ5" s="115">
        <f t="shared" si="1"/>
        <v>10</v>
      </c>
      <c r="EK5" s="115">
        <f t="shared" si="1"/>
        <v>10</v>
      </c>
      <c r="EL5" s="115">
        <f t="shared" si="1"/>
        <v>10</v>
      </c>
      <c r="EM5" s="115">
        <f t="shared" si="1"/>
        <v>10</v>
      </c>
      <c r="EN5" s="115">
        <f t="shared" si="1"/>
        <v>10</v>
      </c>
      <c r="EO5" s="115">
        <f t="shared" si="1"/>
        <v>10</v>
      </c>
      <c r="EP5" s="115">
        <f t="shared" si="1"/>
        <v>10</v>
      </c>
      <c r="EQ5" s="116"/>
    </row>
    <row r="6" spans="1:147" ht="15.75" customHeight="1" x14ac:dyDescent="0.2">
      <c r="Z6" s="27"/>
      <c r="EQ6" s="27"/>
    </row>
    <row r="7" spans="1:147" ht="15.75" customHeight="1" x14ac:dyDescent="0.2">
      <c r="A7" s="92" t="s">
        <v>197</v>
      </c>
      <c r="B7" s="92"/>
      <c r="C7" s="92"/>
      <c r="D7" s="92"/>
      <c r="E7" s="92"/>
      <c r="F7" s="92"/>
      <c r="G7" s="92"/>
      <c r="H7" s="92"/>
      <c r="I7" s="92"/>
      <c r="J7" s="92"/>
      <c r="K7" s="92"/>
      <c r="L7" s="92"/>
      <c r="M7" s="92"/>
      <c r="N7" s="92"/>
      <c r="O7" s="92"/>
      <c r="P7" s="92"/>
      <c r="Q7" s="92"/>
      <c r="R7" s="92"/>
      <c r="S7" s="92"/>
      <c r="T7" s="92"/>
      <c r="U7" s="92"/>
      <c r="V7" s="92"/>
      <c r="W7" s="92"/>
      <c r="X7" s="92" t="s">
        <v>198</v>
      </c>
      <c r="Y7" s="107">
        <f>SUBTOTAL(9,Y8:Y9)</f>
        <v>1000000</v>
      </c>
      <c r="Z7" s="109"/>
      <c r="AA7" s="168"/>
      <c r="AB7" s="92"/>
      <c r="AC7" s="92"/>
      <c r="AD7" s="92"/>
      <c r="AE7" s="92"/>
      <c r="AF7" s="92"/>
      <c r="AG7" s="92"/>
      <c r="AH7" s="92"/>
      <c r="AI7" s="92"/>
      <c r="AJ7" s="92"/>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c r="CP7" s="92"/>
      <c r="CQ7" s="92"/>
      <c r="CR7" s="92"/>
      <c r="CS7" s="92"/>
      <c r="CT7" s="92"/>
      <c r="CU7" s="92"/>
      <c r="CV7" s="92"/>
      <c r="CW7" s="92"/>
      <c r="CX7" s="92"/>
      <c r="CY7" s="92"/>
      <c r="CZ7" s="92"/>
      <c r="DA7" s="92"/>
      <c r="DB7" s="92"/>
      <c r="DC7" s="92"/>
      <c r="DD7" s="92"/>
      <c r="DE7" s="92"/>
      <c r="DF7" s="92"/>
      <c r="DG7" s="92"/>
      <c r="DH7" s="92"/>
      <c r="DI7" s="92"/>
      <c r="DJ7" s="92"/>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109"/>
    </row>
    <row r="8" spans="1:147" ht="15.75" customHeight="1" x14ac:dyDescent="0.2">
      <c r="A8" s="7" t="s">
        <v>197</v>
      </c>
      <c r="Y8" s="169">
        <v>1000000</v>
      </c>
      <c r="Z8" s="27"/>
      <c r="AA8" s="170">
        <v>1</v>
      </c>
      <c r="EQ8" s="27"/>
    </row>
    <row r="9" spans="1:147" ht="15.75" customHeight="1" x14ac:dyDescent="0.2">
      <c r="Z9" s="27"/>
      <c r="AA9" s="94"/>
      <c r="EQ9" s="27"/>
    </row>
    <row r="10" spans="1:147" ht="15.75" customHeight="1" x14ac:dyDescent="0.2">
      <c r="A10" s="92" t="s">
        <v>199</v>
      </c>
      <c r="B10" s="92"/>
      <c r="C10" s="92"/>
      <c r="D10" s="92"/>
      <c r="E10" s="92"/>
      <c r="F10" s="92"/>
      <c r="G10" s="92"/>
      <c r="H10" s="92"/>
      <c r="I10" s="92"/>
      <c r="J10" s="92"/>
      <c r="K10" s="92"/>
      <c r="L10" s="92"/>
      <c r="M10" s="92"/>
      <c r="N10" s="92"/>
      <c r="O10" s="92"/>
      <c r="P10" s="92"/>
      <c r="Q10" s="92"/>
      <c r="R10" s="92"/>
      <c r="S10" s="92"/>
      <c r="T10" s="92"/>
      <c r="U10" s="92"/>
      <c r="V10" s="92"/>
      <c r="W10" s="92"/>
      <c r="X10" s="92" t="s">
        <v>200</v>
      </c>
      <c r="Y10" s="107">
        <f>SUBTOTAL(9,Y11:Y15)</f>
        <v>170000</v>
      </c>
      <c r="Z10" s="109"/>
      <c r="AA10" s="168"/>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109"/>
    </row>
    <row r="11" spans="1:147" ht="15.75" customHeight="1" x14ac:dyDescent="0.2">
      <c r="A11" s="7" t="s">
        <v>201</v>
      </c>
      <c r="X11" s="7" t="b">
        <f t="shared" ref="X11:X14" si="2">100%=SUM(AA11:EP11)</f>
        <v>1</v>
      </c>
      <c r="Y11" s="169">
        <v>20000</v>
      </c>
      <c r="Z11" s="171">
        <v>2</v>
      </c>
      <c r="AA11" s="170">
        <f t="shared" ref="AA11:EP11" si="3">CHOOSE($Z11,AA$121,AA$123)</f>
        <v>0.16666666666666666</v>
      </c>
      <c r="AB11" s="170">
        <f t="shared" si="3"/>
        <v>0.16666666666666666</v>
      </c>
      <c r="AC11" s="170">
        <f t="shared" si="3"/>
        <v>0.16666666666666666</v>
      </c>
      <c r="AD11" s="170">
        <f t="shared" si="3"/>
        <v>0.16666666666666666</v>
      </c>
      <c r="AE11" s="170">
        <f t="shared" si="3"/>
        <v>0.16666666666666666</v>
      </c>
      <c r="AF11" s="170">
        <f t="shared" si="3"/>
        <v>0.16666666666666666</v>
      </c>
      <c r="AG11" s="170">
        <f t="shared" si="3"/>
        <v>0</v>
      </c>
      <c r="AH11" s="170">
        <f t="shared" si="3"/>
        <v>0</v>
      </c>
      <c r="AI11" s="170">
        <f t="shared" si="3"/>
        <v>0</v>
      </c>
      <c r="AJ11" s="170">
        <f t="shared" si="3"/>
        <v>0</v>
      </c>
      <c r="AK11" s="170">
        <f t="shared" si="3"/>
        <v>0</v>
      </c>
      <c r="AL11" s="170">
        <f t="shared" si="3"/>
        <v>0</v>
      </c>
      <c r="AM11" s="170">
        <f t="shared" si="3"/>
        <v>0</v>
      </c>
      <c r="AN11" s="170">
        <f t="shared" si="3"/>
        <v>0</v>
      </c>
      <c r="AO11" s="170">
        <f t="shared" si="3"/>
        <v>0</v>
      </c>
      <c r="AP11" s="170">
        <f t="shared" si="3"/>
        <v>0</v>
      </c>
      <c r="AQ11" s="170">
        <f t="shared" si="3"/>
        <v>0</v>
      </c>
      <c r="AR11" s="170">
        <f t="shared" si="3"/>
        <v>0</v>
      </c>
      <c r="AS11" s="170">
        <f t="shared" si="3"/>
        <v>0</v>
      </c>
      <c r="AT11" s="170">
        <f t="shared" si="3"/>
        <v>0</v>
      </c>
      <c r="AU11" s="170">
        <f t="shared" si="3"/>
        <v>0</v>
      </c>
      <c r="AV11" s="170">
        <f t="shared" si="3"/>
        <v>0</v>
      </c>
      <c r="AW11" s="170">
        <f t="shared" si="3"/>
        <v>0</v>
      </c>
      <c r="AX11" s="170">
        <f t="shared" si="3"/>
        <v>0</v>
      </c>
      <c r="AY11" s="170">
        <f t="shared" si="3"/>
        <v>0</v>
      </c>
      <c r="AZ11" s="170">
        <f t="shared" si="3"/>
        <v>0</v>
      </c>
      <c r="BA11" s="170">
        <f t="shared" si="3"/>
        <v>0</v>
      </c>
      <c r="BB11" s="170">
        <f t="shared" si="3"/>
        <v>0</v>
      </c>
      <c r="BC11" s="170">
        <f t="shared" si="3"/>
        <v>0</v>
      </c>
      <c r="BD11" s="170">
        <f t="shared" si="3"/>
        <v>0</v>
      </c>
      <c r="BE11" s="170">
        <f t="shared" si="3"/>
        <v>0</v>
      </c>
      <c r="BF11" s="170">
        <f t="shared" si="3"/>
        <v>0</v>
      </c>
      <c r="BG11" s="170">
        <f t="shared" si="3"/>
        <v>0</v>
      </c>
      <c r="BH11" s="170">
        <f t="shared" si="3"/>
        <v>0</v>
      </c>
      <c r="BI11" s="170">
        <f t="shared" si="3"/>
        <v>0</v>
      </c>
      <c r="BJ11" s="170">
        <f t="shared" si="3"/>
        <v>0</v>
      </c>
      <c r="BK11" s="170">
        <f t="shared" si="3"/>
        <v>0</v>
      </c>
      <c r="BL11" s="170">
        <f t="shared" si="3"/>
        <v>0</v>
      </c>
      <c r="BM11" s="170">
        <f t="shared" si="3"/>
        <v>0</v>
      </c>
      <c r="BN11" s="170">
        <f t="shared" si="3"/>
        <v>0</v>
      </c>
      <c r="BO11" s="170">
        <f t="shared" si="3"/>
        <v>0</v>
      </c>
      <c r="BP11" s="170">
        <f t="shared" si="3"/>
        <v>0</v>
      </c>
      <c r="BQ11" s="170">
        <f t="shared" si="3"/>
        <v>0</v>
      </c>
      <c r="BR11" s="170">
        <f t="shared" si="3"/>
        <v>0</v>
      </c>
      <c r="BS11" s="170">
        <f t="shared" si="3"/>
        <v>0</v>
      </c>
      <c r="BT11" s="170">
        <f t="shared" si="3"/>
        <v>0</v>
      </c>
      <c r="BU11" s="170">
        <f t="shared" si="3"/>
        <v>0</v>
      </c>
      <c r="BV11" s="170">
        <f t="shared" si="3"/>
        <v>0</v>
      </c>
      <c r="BW11" s="170">
        <f t="shared" si="3"/>
        <v>0</v>
      </c>
      <c r="BX11" s="170">
        <f t="shared" si="3"/>
        <v>0</v>
      </c>
      <c r="BY11" s="170">
        <f t="shared" si="3"/>
        <v>0</v>
      </c>
      <c r="BZ11" s="170">
        <f t="shared" si="3"/>
        <v>0</v>
      </c>
      <c r="CA11" s="170">
        <f t="shared" si="3"/>
        <v>0</v>
      </c>
      <c r="CB11" s="170">
        <f t="shared" si="3"/>
        <v>0</v>
      </c>
      <c r="CC11" s="170">
        <f t="shared" si="3"/>
        <v>0</v>
      </c>
      <c r="CD11" s="170">
        <f t="shared" si="3"/>
        <v>0</v>
      </c>
      <c r="CE11" s="170">
        <f t="shared" si="3"/>
        <v>0</v>
      </c>
      <c r="CF11" s="170">
        <f t="shared" si="3"/>
        <v>0</v>
      </c>
      <c r="CG11" s="170">
        <f t="shared" si="3"/>
        <v>0</v>
      </c>
      <c r="CH11" s="170">
        <f t="shared" si="3"/>
        <v>0</v>
      </c>
      <c r="CI11" s="170">
        <f t="shared" si="3"/>
        <v>0</v>
      </c>
      <c r="CJ11" s="170">
        <f t="shared" si="3"/>
        <v>0</v>
      </c>
      <c r="CK11" s="170">
        <f t="shared" si="3"/>
        <v>0</v>
      </c>
      <c r="CL11" s="170">
        <f t="shared" si="3"/>
        <v>0</v>
      </c>
      <c r="CM11" s="170">
        <f t="shared" si="3"/>
        <v>0</v>
      </c>
      <c r="CN11" s="170">
        <f t="shared" si="3"/>
        <v>0</v>
      </c>
      <c r="CO11" s="170">
        <f t="shared" si="3"/>
        <v>0</v>
      </c>
      <c r="CP11" s="170">
        <f t="shared" si="3"/>
        <v>0</v>
      </c>
      <c r="CQ11" s="170">
        <f t="shared" si="3"/>
        <v>0</v>
      </c>
      <c r="CR11" s="170">
        <f t="shared" si="3"/>
        <v>0</v>
      </c>
      <c r="CS11" s="170">
        <f t="shared" si="3"/>
        <v>0</v>
      </c>
      <c r="CT11" s="170">
        <f t="shared" si="3"/>
        <v>0</v>
      </c>
      <c r="CU11" s="170">
        <f t="shared" si="3"/>
        <v>0</v>
      </c>
      <c r="CV11" s="170">
        <f t="shared" si="3"/>
        <v>0</v>
      </c>
      <c r="CW11" s="170">
        <f t="shared" si="3"/>
        <v>0</v>
      </c>
      <c r="CX11" s="170">
        <f t="shared" si="3"/>
        <v>0</v>
      </c>
      <c r="CY11" s="170">
        <f t="shared" si="3"/>
        <v>0</v>
      </c>
      <c r="CZ11" s="170">
        <f t="shared" si="3"/>
        <v>0</v>
      </c>
      <c r="DA11" s="170">
        <f t="shared" si="3"/>
        <v>0</v>
      </c>
      <c r="DB11" s="170">
        <f t="shared" si="3"/>
        <v>0</v>
      </c>
      <c r="DC11" s="170">
        <f t="shared" si="3"/>
        <v>0</v>
      </c>
      <c r="DD11" s="170">
        <f t="shared" si="3"/>
        <v>0</v>
      </c>
      <c r="DE11" s="170">
        <f t="shared" si="3"/>
        <v>0</v>
      </c>
      <c r="DF11" s="170">
        <f t="shared" si="3"/>
        <v>0</v>
      </c>
      <c r="DG11" s="170">
        <f t="shared" si="3"/>
        <v>0</v>
      </c>
      <c r="DH11" s="170">
        <f t="shared" si="3"/>
        <v>0</v>
      </c>
      <c r="DI11" s="170">
        <f t="shared" si="3"/>
        <v>0</v>
      </c>
      <c r="DJ11" s="170">
        <f t="shared" si="3"/>
        <v>0</v>
      </c>
      <c r="DK11" s="170">
        <f t="shared" si="3"/>
        <v>0</v>
      </c>
      <c r="DL11" s="170">
        <f t="shared" si="3"/>
        <v>0</v>
      </c>
      <c r="DM11" s="170">
        <f t="shared" si="3"/>
        <v>0</v>
      </c>
      <c r="DN11" s="170">
        <f t="shared" si="3"/>
        <v>0</v>
      </c>
      <c r="DO11" s="170">
        <f t="shared" si="3"/>
        <v>0</v>
      </c>
      <c r="DP11" s="170">
        <f t="shared" si="3"/>
        <v>0</v>
      </c>
      <c r="DQ11" s="170">
        <f t="shared" si="3"/>
        <v>0</v>
      </c>
      <c r="DR11" s="170">
        <f t="shared" si="3"/>
        <v>0</v>
      </c>
      <c r="DS11" s="170">
        <f t="shared" si="3"/>
        <v>0</v>
      </c>
      <c r="DT11" s="170">
        <f t="shared" si="3"/>
        <v>0</v>
      </c>
      <c r="DU11" s="170">
        <f t="shared" si="3"/>
        <v>0</v>
      </c>
      <c r="DV11" s="170">
        <f t="shared" si="3"/>
        <v>0</v>
      </c>
      <c r="DW11" s="170">
        <f t="shared" si="3"/>
        <v>0</v>
      </c>
      <c r="DX11" s="170">
        <f t="shared" si="3"/>
        <v>0</v>
      </c>
      <c r="DY11" s="170">
        <f t="shared" si="3"/>
        <v>0</v>
      </c>
      <c r="DZ11" s="170">
        <f t="shared" si="3"/>
        <v>0</v>
      </c>
      <c r="EA11" s="170">
        <f t="shared" si="3"/>
        <v>0</v>
      </c>
      <c r="EB11" s="170">
        <f t="shared" si="3"/>
        <v>0</v>
      </c>
      <c r="EC11" s="170">
        <f t="shared" si="3"/>
        <v>0</v>
      </c>
      <c r="ED11" s="170">
        <f t="shared" si="3"/>
        <v>0</v>
      </c>
      <c r="EE11" s="170">
        <f t="shared" si="3"/>
        <v>0</v>
      </c>
      <c r="EF11" s="170">
        <f t="shared" si="3"/>
        <v>0</v>
      </c>
      <c r="EG11" s="170">
        <f t="shared" si="3"/>
        <v>0</v>
      </c>
      <c r="EH11" s="170">
        <f t="shared" si="3"/>
        <v>0</v>
      </c>
      <c r="EI11" s="170">
        <f t="shared" si="3"/>
        <v>0</v>
      </c>
      <c r="EJ11" s="170">
        <f t="shared" si="3"/>
        <v>0</v>
      </c>
      <c r="EK11" s="170">
        <f t="shared" si="3"/>
        <v>0</v>
      </c>
      <c r="EL11" s="170">
        <f t="shared" si="3"/>
        <v>0</v>
      </c>
      <c r="EM11" s="170">
        <f t="shared" si="3"/>
        <v>0</v>
      </c>
      <c r="EN11" s="170">
        <f t="shared" si="3"/>
        <v>0</v>
      </c>
      <c r="EO11" s="170">
        <f t="shared" si="3"/>
        <v>0</v>
      </c>
      <c r="EP11" s="170">
        <f t="shared" si="3"/>
        <v>0</v>
      </c>
      <c r="EQ11" s="27"/>
    </row>
    <row r="12" spans="1:147" ht="15.75" customHeight="1" x14ac:dyDescent="0.2">
      <c r="A12" s="7" t="s">
        <v>202</v>
      </c>
      <c r="X12" s="7" t="b">
        <f t="shared" si="2"/>
        <v>1</v>
      </c>
      <c r="Y12" s="169">
        <v>60000</v>
      </c>
      <c r="Z12" s="171">
        <v>2</v>
      </c>
      <c r="AA12" s="170">
        <f t="shared" ref="AA12:EP12" si="4">CHOOSE($Z12,AA$121,AA$123)</f>
        <v>0.16666666666666666</v>
      </c>
      <c r="AB12" s="170">
        <f t="shared" si="4"/>
        <v>0.16666666666666666</v>
      </c>
      <c r="AC12" s="170">
        <f t="shared" si="4"/>
        <v>0.16666666666666666</v>
      </c>
      <c r="AD12" s="170">
        <f t="shared" si="4"/>
        <v>0.16666666666666666</v>
      </c>
      <c r="AE12" s="170">
        <f t="shared" si="4"/>
        <v>0.16666666666666666</v>
      </c>
      <c r="AF12" s="170">
        <f t="shared" si="4"/>
        <v>0.16666666666666666</v>
      </c>
      <c r="AG12" s="170">
        <f t="shared" si="4"/>
        <v>0</v>
      </c>
      <c r="AH12" s="170">
        <f t="shared" si="4"/>
        <v>0</v>
      </c>
      <c r="AI12" s="170">
        <f t="shared" si="4"/>
        <v>0</v>
      </c>
      <c r="AJ12" s="170">
        <f t="shared" si="4"/>
        <v>0</v>
      </c>
      <c r="AK12" s="170">
        <f t="shared" si="4"/>
        <v>0</v>
      </c>
      <c r="AL12" s="170">
        <f t="shared" si="4"/>
        <v>0</v>
      </c>
      <c r="AM12" s="170">
        <f t="shared" si="4"/>
        <v>0</v>
      </c>
      <c r="AN12" s="170">
        <f t="shared" si="4"/>
        <v>0</v>
      </c>
      <c r="AO12" s="170">
        <f t="shared" si="4"/>
        <v>0</v>
      </c>
      <c r="AP12" s="170">
        <f t="shared" si="4"/>
        <v>0</v>
      </c>
      <c r="AQ12" s="170">
        <f t="shared" si="4"/>
        <v>0</v>
      </c>
      <c r="AR12" s="170">
        <f t="shared" si="4"/>
        <v>0</v>
      </c>
      <c r="AS12" s="170">
        <f t="shared" si="4"/>
        <v>0</v>
      </c>
      <c r="AT12" s="170">
        <f t="shared" si="4"/>
        <v>0</v>
      </c>
      <c r="AU12" s="170">
        <f t="shared" si="4"/>
        <v>0</v>
      </c>
      <c r="AV12" s="170">
        <f t="shared" si="4"/>
        <v>0</v>
      </c>
      <c r="AW12" s="170">
        <f t="shared" si="4"/>
        <v>0</v>
      </c>
      <c r="AX12" s="170">
        <f t="shared" si="4"/>
        <v>0</v>
      </c>
      <c r="AY12" s="170">
        <f t="shared" si="4"/>
        <v>0</v>
      </c>
      <c r="AZ12" s="170">
        <f t="shared" si="4"/>
        <v>0</v>
      </c>
      <c r="BA12" s="170">
        <f t="shared" si="4"/>
        <v>0</v>
      </c>
      <c r="BB12" s="170">
        <f t="shared" si="4"/>
        <v>0</v>
      </c>
      <c r="BC12" s="170">
        <f t="shared" si="4"/>
        <v>0</v>
      </c>
      <c r="BD12" s="170">
        <f t="shared" si="4"/>
        <v>0</v>
      </c>
      <c r="BE12" s="170">
        <f t="shared" si="4"/>
        <v>0</v>
      </c>
      <c r="BF12" s="170">
        <f t="shared" si="4"/>
        <v>0</v>
      </c>
      <c r="BG12" s="170">
        <f t="shared" si="4"/>
        <v>0</v>
      </c>
      <c r="BH12" s="170">
        <f t="shared" si="4"/>
        <v>0</v>
      </c>
      <c r="BI12" s="170">
        <f t="shared" si="4"/>
        <v>0</v>
      </c>
      <c r="BJ12" s="170">
        <f t="shared" si="4"/>
        <v>0</v>
      </c>
      <c r="BK12" s="170">
        <f t="shared" si="4"/>
        <v>0</v>
      </c>
      <c r="BL12" s="170">
        <f t="shared" si="4"/>
        <v>0</v>
      </c>
      <c r="BM12" s="170">
        <f t="shared" si="4"/>
        <v>0</v>
      </c>
      <c r="BN12" s="170">
        <f t="shared" si="4"/>
        <v>0</v>
      </c>
      <c r="BO12" s="170">
        <f t="shared" si="4"/>
        <v>0</v>
      </c>
      <c r="BP12" s="170">
        <f t="shared" si="4"/>
        <v>0</v>
      </c>
      <c r="BQ12" s="170">
        <f t="shared" si="4"/>
        <v>0</v>
      </c>
      <c r="BR12" s="170">
        <f t="shared" si="4"/>
        <v>0</v>
      </c>
      <c r="BS12" s="170">
        <f t="shared" si="4"/>
        <v>0</v>
      </c>
      <c r="BT12" s="170">
        <f t="shared" si="4"/>
        <v>0</v>
      </c>
      <c r="BU12" s="170">
        <f t="shared" si="4"/>
        <v>0</v>
      </c>
      <c r="BV12" s="170">
        <f t="shared" si="4"/>
        <v>0</v>
      </c>
      <c r="BW12" s="170">
        <f t="shared" si="4"/>
        <v>0</v>
      </c>
      <c r="BX12" s="170">
        <f t="shared" si="4"/>
        <v>0</v>
      </c>
      <c r="BY12" s="170">
        <f t="shared" si="4"/>
        <v>0</v>
      </c>
      <c r="BZ12" s="170">
        <f t="shared" si="4"/>
        <v>0</v>
      </c>
      <c r="CA12" s="170">
        <f t="shared" si="4"/>
        <v>0</v>
      </c>
      <c r="CB12" s="170">
        <f t="shared" si="4"/>
        <v>0</v>
      </c>
      <c r="CC12" s="170">
        <f t="shared" si="4"/>
        <v>0</v>
      </c>
      <c r="CD12" s="170">
        <f t="shared" si="4"/>
        <v>0</v>
      </c>
      <c r="CE12" s="170">
        <f t="shared" si="4"/>
        <v>0</v>
      </c>
      <c r="CF12" s="170">
        <f t="shared" si="4"/>
        <v>0</v>
      </c>
      <c r="CG12" s="170">
        <f t="shared" si="4"/>
        <v>0</v>
      </c>
      <c r="CH12" s="170">
        <f t="shared" si="4"/>
        <v>0</v>
      </c>
      <c r="CI12" s="170">
        <f t="shared" si="4"/>
        <v>0</v>
      </c>
      <c r="CJ12" s="170">
        <f t="shared" si="4"/>
        <v>0</v>
      </c>
      <c r="CK12" s="170">
        <f t="shared" si="4"/>
        <v>0</v>
      </c>
      <c r="CL12" s="170">
        <f t="shared" si="4"/>
        <v>0</v>
      </c>
      <c r="CM12" s="170">
        <f t="shared" si="4"/>
        <v>0</v>
      </c>
      <c r="CN12" s="170">
        <f t="shared" si="4"/>
        <v>0</v>
      </c>
      <c r="CO12" s="170">
        <f t="shared" si="4"/>
        <v>0</v>
      </c>
      <c r="CP12" s="170">
        <f t="shared" si="4"/>
        <v>0</v>
      </c>
      <c r="CQ12" s="170">
        <f t="shared" si="4"/>
        <v>0</v>
      </c>
      <c r="CR12" s="170">
        <f t="shared" si="4"/>
        <v>0</v>
      </c>
      <c r="CS12" s="170">
        <f t="shared" si="4"/>
        <v>0</v>
      </c>
      <c r="CT12" s="170">
        <f t="shared" si="4"/>
        <v>0</v>
      </c>
      <c r="CU12" s="170">
        <f t="shared" si="4"/>
        <v>0</v>
      </c>
      <c r="CV12" s="170">
        <f t="shared" si="4"/>
        <v>0</v>
      </c>
      <c r="CW12" s="170">
        <f t="shared" si="4"/>
        <v>0</v>
      </c>
      <c r="CX12" s="170">
        <f t="shared" si="4"/>
        <v>0</v>
      </c>
      <c r="CY12" s="170">
        <f t="shared" si="4"/>
        <v>0</v>
      </c>
      <c r="CZ12" s="170">
        <f t="shared" si="4"/>
        <v>0</v>
      </c>
      <c r="DA12" s="170">
        <f t="shared" si="4"/>
        <v>0</v>
      </c>
      <c r="DB12" s="170">
        <f t="shared" si="4"/>
        <v>0</v>
      </c>
      <c r="DC12" s="170">
        <f t="shared" si="4"/>
        <v>0</v>
      </c>
      <c r="DD12" s="170">
        <f t="shared" si="4"/>
        <v>0</v>
      </c>
      <c r="DE12" s="170">
        <f t="shared" si="4"/>
        <v>0</v>
      </c>
      <c r="DF12" s="170">
        <f t="shared" si="4"/>
        <v>0</v>
      </c>
      <c r="DG12" s="170">
        <f t="shared" si="4"/>
        <v>0</v>
      </c>
      <c r="DH12" s="170">
        <f t="shared" si="4"/>
        <v>0</v>
      </c>
      <c r="DI12" s="170">
        <f t="shared" si="4"/>
        <v>0</v>
      </c>
      <c r="DJ12" s="170">
        <f t="shared" si="4"/>
        <v>0</v>
      </c>
      <c r="DK12" s="170">
        <f t="shared" si="4"/>
        <v>0</v>
      </c>
      <c r="DL12" s="170">
        <f t="shared" si="4"/>
        <v>0</v>
      </c>
      <c r="DM12" s="170">
        <f t="shared" si="4"/>
        <v>0</v>
      </c>
      <c r="DN12" s="170">
        <f t="shared" si="4"/>
        <v>0</v>
      </c>
      <c r="DO12" s="170">
        <f t="shared" si="4"/>
        <v>0</v>
      </c>
      <c r="DP12" s="170">
        <f t="shared" si="4"/>
        <v>0</v>
      </c>
      <c r="DQ12" s="170">
        <f t="shared" si="4"/>
        <v>0</v>
      </c>
      <c r="DR12" s="170">
        <f t="shared" si="4"/>
        <v>0</v>
      </c>
      <c r="DS12" s="170">
        <f t="shared" si="4"/>
        <v>0</v>
      </c>
      <c r="DT12" s="170">
        <f t="shared" si="4"/>
        <v>0</v>
      </c>
      <c r="DU12" s="170">
        <f t="shared" si="4"/>
        <v>0</v>
      </c>
      <c r="DV12" s="170">
        <f t="shared" si="4"/>
        <v>0</v>
      </c>
      <c r="DW12" s="170">
        <f t="shared" si="4"/>
        <v>0</v>
      </c>
      <c r="DX12" s="170">
        <f t="shared" si="4"/>
        <v>0</v>
      </c>
      <c r="DY12" s="170">
        <f t="shared" si="4"/>
        <v>0</v>
      </c>
      <c r="DZ12" s="170">
        <f t="shared" si="4"/>
        <v>0</v>
      </c>
      <c r="EA12" s="170">
        <f t="shared" si="4"/>
        <v>0</v>
      </c>
      <c r="EB12" s="170">
        <f t="shared" si="4"/>
        <v>0</v>
      </c>
      <c r="EC12" s="170">
        <f t="shared" si="4"/>
        <v>0</v>
      </c>
      <c r="ED12" s="170">
        <f t="shared" si="4"/>
        <v>0</v>
      </c>
      <c r="EE12" s="170">
        <f t="shared" si="4"/>
        <v>0</v>
      </c>
      <c r="EF12" s="170">
        <f t="shared" si="4"/>
        <v>0</v>
      </c>
      <c r="EG12" s="170">
        <f t="shared" si="4"/>
        <v>0</v>
      </c>
      <c r="EH12" s="170">
        <f t="shared" si="4"/>
        <v>0</v>
      </c>
      <c r="EI12" s="170">
        <f t="shared" si="4"/>
        <v>0</v>
      </c>
      <c r="EJ12" s="170">
        <f t="shared" si="4"/>
        <v>0</v>
      </c>
      <c r="EK12" s="170">
        <f t="shared" si="4"/>
        <v>0</v>
      </c>
      <c r="EL12" s="170">
        <f t="shared" si="4"/>
        <v>0</v>
      </c>
      <c r="EM12" s="170">
        <f t="shared" si="4"/>
        <v>0</v>
      </c>
      <c r="EN12" s="170">
        <f t="shared" si="4"/>
        <v>0</v>
      </c>
      <c r="EO12" s="170">
        <f t="shared" si="4"/>
        <v>0</v>
      </c>
      <c r="EP12" s="170">
        <f t="shared" si="4"/>
        <v>0</v>
      </c>
      <c r="EQ12" s="27"/>
    </row>
    <row r="13" spans="1:147" ht="15.75" customHeight="1" x14ac:dyDescent="0.2">
      <c r="A13" s="7" t="s">
        <v>203</v>
      </c>
      <c r="X13" s="7" t="b">
        <f t="shared" si="2"/>
        <v>1</v>
      </c>
      <c r="Y13" s="169">
        <v>60000</v>
      </c>
      <c r="Z13" s="171">
        <v>2</v>
      </c>
      <c r="AA13" s="170">
        <f t="shared" ref="AA13:EP13" si="5">CHOOSE($Z13,AA$121,AA$123)</f>
        <v>0.16666666666666666</v>
      </c>
      <c r="AB13" s="170">
        <f t="shared" si="5"/>
        <v>0.16666666666666666</v>
      </c>
      <c r="AC13" s="170">
        <f t="shared" si="5"/>
        <v>0.16666666666666666</v>
      </c>
      <c r="AD13" s="170">
        <f t="shared" si="5"/>
        <v>0.16666666666666666</v>
      </c>
      <c r="AE13" s="170">
        <f t="shared" si="5"/>
        <v>0.16666666666666666</v>
      </c>
      <c r="AF13" s="170">
        <f t="shared" si="5"/>
        <v>0.16666666666666666</v>
      </c>
      <c r="AG13" s="170">
        <f t="shared" si="5"/>
        <v>0</v>
      </c>
      <c r="AH13" s="170">
        <f t="shared" si="5"/>
        <v>0</v>
      </c>
      <c r="AI13" s="170">
        <f t="shared" si="5"/>
        <v>0</v>
      </c>
      <c r="AJ13" s="170">
        <f t="shared" si="5"/>
        <v>0</v>
      </c>
      <c r="AK13" s="170">
        <f t="shared" si="5"/>
        <v>0</v>
      </c>
      <c r="AL13" s="170">
        <f t="shared" si="5"/>
        <v>0</v>
      </c>
      <c r="AM13" s="170">
        <f t="shared" si="5"/>
        <v>0</v>
      </c>
      <c r="AN13" s="170">
        <f t="shared" si="5"/>
        <v>0</v>
      </c>
      <c r="AO13" s="170">
        <f t="shared" si="5"/>
        <v>0</v>
      </c>
      <c r="AP13" s="170">
        <f t="shared" si="5"/>
        <v>0</v>
      </c>
      <c r="AQ13" s="170">
        <f t="shared" si="5"/>
        <v>0</v>
      </c>
      <c r="AR13" s="170">
        <f t="shared" si="5"/>
        <v>0</v>
      </c>
      <c r="AS13" s="170">
        <f t="shared" si="5"/>
        <v>0</v>
      </c>
      <c r="AT13" s="170">
        <f t="shared" si="5"/>
        <v>0</v>
      </c>
      <c r="AU13" s="170">
        <f t="shared" si="5"/>
        <v>0</v>
      </c>
      <c r="AV13" s="170">
        <f t="shared" si="5"/>
        <v>0</v>
      </c>
      <c r="AW13" s="170">
        <f t="shared" si="5"/>
        <v>0</v>
      </c>
      <c r="AX13" s="170">
        <f t="shared" si="5"/>
        <v>0</v>
      </c>
      <c r="AY13" s="170">
        <f t="shared" si="5"/>
        <v>0</v>
      </c>
      <c r="AZ13" s="170">
        <f t="shared" si="5"/>
        <v>0</v>
      </c>
      <c r="BA13" s="170">
        <f t="shared" si="5"/>
        <v>0</v>
      </c>
      <c r="BB13" s="170">
        <f t="shared" si="5"/>
        <v>0</v>
      </c>
      <c r="BC13" s="170">
        <f t="shared" si="5"/>
        <v>0</v>
      </c>
      <c r="BD13" s="170">
        <f t="shared" si="5"/>
        <v>0</v>
      </c>
      <c r="BE13" s="170">
        <f t="shared" si="5"/>
        <v>0</v>
      </c>
      <c r="BF13" s="170">
        <f t="shared" si="5"/>
        <v>0</v>
      </c>
      <c r="BG13" s="170">
        <f t="shared" si="5"/>
        <v>0</v>
      </c>
      <c r="BH13" s="170">
        <f t="shared" si="5"/>
        <v>0</v>
      </c>
      <c r="BI13" s="170">
        <f t="shared" si="5"/>
        <v>0</v>
      </c>
      <c r="BJ13" s="170">
        <f t="shared" si="5"/>
        <v>0</v>
      </c>
      <c r="BK13" s="170">
        <f t="shared" si="5"/>
        <v>0</v>
      </c>
      <c r="BL13" s="170">
        <f t="shared" si="5"/>
        <v>0</v>
      </c>
      <c r="BM13" s="170">
        <f t="shared" si="5"/>
        <v>0</v>
      </c>
      <c r="BN13" s="170">
        <f t="shared" si="5"/>
        <v>0</v>
      </c>
      <c r="BO13" s="170">
        <f t="shared" si="5"/>
        <v>0</v>
      </c>
      <c r="BP13" s="170">
        <f t="shared" si="5"/>
        <v>0</v>
      </c>
      <c r="BQ13" s="170">
        <f t="shared" si="5"/>
        <v>0</v>
      </c>
      <c r="BR13" s="170">
        <f t="shared" si="5"/>
        <v>0</v>
      </c>
      <c r="BS13" s="170">
        <f t="shared" si="5"/>
        <v>0</v>
      </c>
      <c r="BT13" s="170">
        <f t="shared" si="5"/>
        <v>0</v>
      </c>
      <c r="BU13" s="170">
        <f t="shared" si="5"/>
        <v>0</v>
      </c>
      <c r="BV13" s="170">
        <f t="shared" si="5"/>
        <v>0</v>
      </c>
      <c r="BW13" s="170">
        <f t="shared" si="5"/>
        <v>0</v>
      </c>
      <c r="BX13" s="170">
        <f t="shared" si="5"/>
        <v>0</v>
      </c>
      <c r="BY13" s="170">
        <f t="shared" si="5"/>
        <v>0</v>
      </c>
      <c r="BZ13" s="170">
        <f t="shared" si="5"/>
        <v>0</v>
      </c>
      <c r="CA13" s="170">
        <f t="shared" si="5"/>
        <v>0</v>
      </c>
      <c r="CB13" s="170">
        <f t="shared" si="5"/>
        <v>0</v>
      </c>
      <c r="CC13" s="170">
        <f t="shared" si="5"/>
        <v>0</v>
      </c>
      <c r="CD13" s="170">
        <f t="shared" si="5"/>
        <v>0</v>
      </c>
      <c r="CE13" s="170">
        <f t="shared" si="5"/>
        <v>0</v>
      </c>
      <c r="CF13" s="170">
        <f t="shared" si="5"/>
        <v>0</v>
      </c>
      <c r="CG13" s="170">
        <f t="shared" si="5"/>
        <v>0</v>
      </c>
      <c r="CH13" s="170">
        <f t="shared" si="5"/>
        <v>0</v>
      </c>
      <c r="CI13" s="170">
        <f t="shared" si="5"/>
        <v>0</v>
      </c>
      <c r="CJ13" s="170">
        <f t="shared" si="5"/>
        <v>0</v>
      </c>
      <c r="CK13" s="170">
        <f t="shared" si="5"/>
        <v>0</v>
      </c>
      <c r="CL13" s="170">
        <f t="shared" si="5"/>
        <v>0</v>
      </c>
      <c r="CM13" s="170">
        <f t="shared" si="5"/>
        <v>0</v>
      </c>
      <c r="CN13" s="170">
        <f t="shared" si="5"/>
        <v>0</v>
      </c>
      <c r="CO13" s="170">
        <f t="shared" si="5"/>
        <v>0</v>
      </c>
      <c r="CP13" s="170">
        <f t="shared" si="5"/>
        <v>0</v>
      </c>
      <c r="CQ13" s="170">
        <f t="shared" si="5"/>
        <v>0</v>
      </c>
      <c r="CR13" s="170">
        <f t="shared" si="5"/>
        <v>0</v>
      </c>
      <c r="CS13" s="170">
        <f t="shared" si="5"/>
        <v>0</v>
      </c>
      <c r="CT13" s="170">
        <f t="shared" si="5"/>
        <v>0</v>
      </c>
      <c r="CU13" s="170">
        <f t="shared" si="5"/>
        <v>0</v>
      </c>
      <c r="CV13" s="170">
        <f t="shared" si="5"/>
        <v>0</v>
      </c>
      <c r="CW13" s="170">
        <f t="shared" si="5"/>
        <v>0</v>
      </c>
      <c r="CX13" s="170">
        <f t="shared" si="5"/>
        <v>0</v>
      </c>
      <c r="CY13" s="170">
        <f t="shared" si="5"/>
        <v>0</v>
      </c>
      <c r="CZ13" s="170">
        <f t="shared" si="5"/>
        <v>0</v>
      </c>
      <c r="DA13" s="170">
        <f t="shared" si="5"/>
        <v>0</v>
      </c>
      <c r="DB13" s="170">
        <f t="shared" si="5"/>
        <v>0</v>
      </c>
      <c r="DC13" s="170">
        <f t="shared" si="5"/>
        <v>0</v>
      </c>
      <c r="DD13" s="170">
        <f t="shared" si="5"/>
        <v>0</v>
      </c>
      <c r="DE13" s="170">
        <f t="shared" si="5"/>
        <v>0</v>
      </c>
      <c r="DF13" s="170">
        <f t="shared" si="5"/>
        <v>0</v>
      </c>
      <c r="DG13" s="170">
        <f t="shared" si="5"/>
        <v>0</v>
      </c>
      <c r="DH13" s="170">
        <f t="shared" si="5"/>
        <v>0</v>
      </c>
      <c r="DI13" s="170">
        <f t="shared" si="5"/>
        <v>0</v>
      </c>
      <c r="DJ13" s="170">
        <f t="shared" si="5"/>
        <v>0</v>
      </c>
      <c r="DK13" s="170">
        <f t="shared" si="5"/>
        <v>0</v>
      </c>
      <c r="DL13" s="170">
        <f t="shared" si="5"/>
        <v>0</v>
      </c>
      <c r="DM13" s="170">
        <f t="shared" si="5"/>
        <v>0</v>
      </c>
      <c r="DN13" s="170">
        <f t="shared" si="5"/>
        <v>0</v>
      </c>
      <c r="DO13" s="170">
        <f t="shared" si="5"/>
        <v>0</v>
      </c>
      <c r="DP13" s="170">
        <f t="shared" si="5"/>
        <v>0</v>
      </c>
      <c r="DQ13" s="170">
        <f t="shared" si="5"/>
        <v>0</v>
      </c>
      <c r="DR13" s="170">
        <f t="shared" si="5"/>
        <v>0</v>
      </c>
      <c r="DS13" s="170">
        <f t="shared" si="5"/>
        <v>0</v>
      </c>
      <c r="DT13" s="170">
        <f t="shared" si="5"/>
        <v>0</v>
      </c>
      <c r="DU13" s="170">
        <f t="shared" si="5"/>
        <v>0</v>
      </c>
      <c r="DV13" s="170">
        <f t="shared" si="5"/>
        <v>0</v>
      </c>
      <c r="DW13" s="170">
        <f t="shared" si="5"/>
        <v>0</v>
      </c>
      <c r="DX13" s="170">
        <f t="shared" si="5"/>
        <v>0</v>
      </c>
      <c r="DY13" s="170">
        <f t="shared" si="5"/>
        <v>0</v>
      </c>
      <c r="DZ13" s="170">
        <f t="shared" si="5"/>
        <v>0</v>
      </c>
      <c r="EA13" s="170">
        <f t="shared" si="5"/>
        <v>0</v>
      </c>
      <c r="EB13" s="170">
        <f t="shared" si="5"/>
        <v>0</v>
      </c>
      <c r="EC13" s="170">
        <f t="shared" si="5"/>
        <v>0</v>
      </c>
      <c r="ED13" s="170">
        <f t="shared" si="5"/>
        <v>0</v>
      </c>
      <c r="EE13" s="170">
        <f t="shared" si="5"/>
        <v>0</v>
      </c>
      <c r="EF13" s="170">
        <f t="shared" si="5"/>
        <v>0</v>
      </c>
      <c r="EG13" s="170">
        <f t="shared" si="5"/>
        <v>0</v>
      </c>
      <c r="EH13" s="170">
        <f t="shared" si="5"/>
        <v>0</v>
      </c>
      <c r="EI13" s="170">
        <f t="shared" si="5"/>
        <v>0</v>
      </c>
      <c r="EJ13" s="170">
        <f t="shared" si="5"/>
        <v>0</v>
      </c>
      <c r="EK13" s="170">
        <f t="shared" si="5"/>
        <v>0</v>
      </c>
      <c r="EL13" s="170">
        <f t="shared" si="5"/>
        <v>0</v>
      </c>
      <c r="EM13" s="170">
        <f t="shared" si="5"/>
        <v>0</v>
      </c>
      <c r="EN13" s="170">
        <f t="shared" si="5"/>
        <v>0</v>
      </c>
      <c r="EO13" s="170">
        <f t="shared" si="5"/>
        <v>0</v>
      </c>
      <c r="EP13" s="170">
        <f t="shared" si="5"/>
        <v>0</v>
      </c>
      <c r="EQ13" s="27"/>
    </row>
    <row r="14" spans="1:147" ht="15.75" customHeight="1" x14ac:dyDescent="0.2">
      <c r="A14" s="7" t="s">
        <v>204</v>
      </c>
      <c r="X14" s="7" t="b">
        <f t="shared" si="2"/>
        <v>1</v>
      </c>
      <c r="Y14" s="169">
        <v>30000</v>
      </c>
      <c r="Z14" s="171">
        <v>2</v>
      </c>
      <c r="AA14" s="170">
        <f t="shared" ref="AA14:EP14" si="6">CHOOSE($Z14,AA$121,AA$123)</f>
        <v>0.16666666666666666</v>
      </c>
      <c r="AB14" s="170">
        <f t="shared" si="6"/>
        <v>0.16666666666666666</v>
      </c>
      <c r="AC14" s="170">
        <f t="shared" si="6"/>
        <v>0.16666666666666666</v>
      </c>
      <c r="AD14" s="170">
        <f t="shared" si="6"/>
        <v>0.16666666666666666</v>
      </c>
      <c r="AE14" s="170">
        <f t="shared" si="6"/>
        <v>0.16666666666666666</v>
      </c>
      <c r="AF14" s="170">
        <f t="shared" si="6"/>
        <v>0.16666666666666666</v>
      </c>
      <c r="AG14" s="170">
        <f t="shared" si="6"/>
        <v>0</v>
      </c>
      <c r="AH14" s="170">
        <f t="shared" si="6"/>
        <v>0</v>
      </c>
      <c r="AI14" s="170">
        <f t="shared" si="6"/>
        <v>0</v>
      </c>
      <c r="AJ14" s="170">
        <f t="shared" si="6"/>
        <v>0</v>
      </c>
      <c r="AK14" s="170">
        <f t="shared" si="6"/>
        <v>0</v>
      </c>
      <c r="AL14" s="170">
        <f t="shared" si="6"/>
        <v>0</v>
      </c>
      <c r="AM14" s="170">
        <f t="shared" si="6"/>
        <v>0</v>
      </c>
      <c r="AN14" s="170">
        <f t="shared" si="6"/>
        <v>0</v>
      </c>
      <c r="AO14" s="170">
        <f t="shared" si="6"/>
        <v>0</v>
      </c>
      <c r="AP14" s="170">
        <f t="shared" si="6"/>
        <v>0</v>
      </c>
      <c r="AQ14" s="170">
        <f t="shared" si="6"/>
        <v>0</v>
      </c>
      <c r="AR14" s="170">
        <f t="shared" si="6"/>
        <v>0</v>
      </c>
      <c r="AS14" s="170">
        <f t="shared" si="6"/>
        <v>0</v>
      </c>
      <c r="AT14" s="170">
        <f t="shared" si="6"/>
        <v>0</v>
      </c>
      <c r="AU14" s="170">
        <f t="shared" si="6"/>
        <v>0</v>
      </c>
      <c r="AV14" s="170">
        <f t="shared" si="6"/>
        <v>0</v>
      </c>
      <c r="AW14" s="170">
        <f t="shared" si="6"/>
        <v>0</v>
      </c>
      <c r="AX14" s="170">
        <f t="shared" si="6"/>
        <v>0</v>
      </c>
      <c r="AY14" s="170">
        <f t="shared" si="6"/>
        <v>0</v>
      </c>
      <c r="AZ14" s="170">
        <f t="shared" si="6"/>
        <v>0</v>
      </c>
      <c r="BA14" s="170">
        <f t="shared" si="6"/>
        <v>0</v>
      </c>
      <c r="BB14" s="170">
        <f t="shared" si="6"/>
        <v>0</v>
      </c>
      <c r="BC14" s="170">
        <f t="shared" si="6"/>
        <v>0</v>
      </c>
      <c r="BD14" s="170">
        <f t="shared" si="6"/>
        <v>0</v>
      </c>
      <c r="BE14" s="170">
        <f t="shared" si="6"/>
        <v>0</v>
      </c>
      <c r="BF14" s="170">
        <f t="shared" si="6"/>
        <v>0</v>
      </c>
      <c r="BG14" s="170">
        <f t="shared" si="6"/>
        <v>0</v>
      </c>
      <c r="BH14" s="170">
        <f t="shared" si="6"/>
        <v>0</v>
      </c>
      <c r="BI14" s="170">
        <f t="shared" si="6"/>
        <v>0</v>
      </c>
      <c r="BJ14" s="170">
        <f t="shared" si="6"/>
        <v>0</v>
      </c>
      <c r="BK14" s="170">
        <f t="shared" si="6"/>
        <v>0</v>
      </c>
      <c r="BL14" s="170">
        <f t="shared" si="6"/>
        <v>0</v>
      </c>
      <c r="BM14" s="170">
        <f t="shared" si="6"/>
        <v>0</v>
      </c>
      <c r="BN14" s="170">
        <f t="shared" si="6"/>
        <v>0</v>
      </c>
      <c r="BO14" s="170">
        <f t="shared" si="6"/>
        <v>0</v>
      </c>
      <c r="BP14" s="170">
        <f t="shared" si="6"/>
        <v>0</v>
      </c>
      <c r="BQ14" s="170">
        <f t="shared" si="6"/>
        <v>0</v>
      </c>
      <c r="BR14" s="170">
        <f t="shared" si="6"/>
        <v>0</v>
      </c>
      <c r="BS14" s="170">
        <f t="shared" si="6"/>
        <v>0</v>
      </c>
      <c r="BT14" s="170">
        <f t="shared" si="6"/>
        <v>0</v>
      </c>
      <c r="BU14" s="170">
        <f t="shared" si="6"/>
        <v>0</v>
      </c>
      <c r="BV14" s="170">
        <f t="shared" si="6"/>
        <v>0</v>
      </c>
      <c r="BW14" s="170">
        <f t="shared" si="6"/>
        <v>0</v>
      </c>
      <c r="BX14" s="170">
        <f t="shared" si="6"/>
        <v>0</v>
      </c>
      <c r="BY14" s="170">
        <f t="shared" si="6"/>
        <v>0</v>
      </c>
      <c r="BZ14" s="170">
        <f t="shared" si="6"/>
        <v>0</v>
      </c>
      <c r="CA14" s="170">
        <f t="shared" si="6"/>
        <v>0</v>
      </c>
      <c r="CB14" s="170">
        <f t="shared" si="6"/>
        <v>0</v>
      </c>
      <c r="CC14" s="170">
        <f t="shared" si="6"/>
        <v>0</v>
      </c>
      <c r="CD14" s="170">
        <f t="shared" si="6"/>
        <v>0</v>
      </c>
      <c r="CE14" s="170">
        <f t="shared" si="6"/>
        <v>0</v>
      </c>
      <c r="CF14" s="170">
        <f t="shared" si="6"/>
        <v>0</v>
      </c>
      <c r="CG14" s="170">
        <f t="shared" si="6"/>
        <v>0</v>
      </c>
      <c r="CH14" s="170">
        <f t="shared" si="6"/>
        <v>0</v>
      </c>
      <c r="CI14" s="170">
        <f t="shared" si="6"/>
        <v>0</v>
      </c>
      <c r="CJ14" s="170">
        <f t="shared" si="6"/>
        <v>0</v>
      </c>
      <c r="CK14" s="170">
        <f t="shared" si="6"/>
        <v>0</v>
      </c>
      <c r="CL14" s="170">
        <f t="shared" si="6"/>
        <v>0</v>
      </c>
      <c r="CM14" s="170">
        <f t="shared" si="6"/>
        <v>0</v>
      </c>
      <c r="CN14" s="170">
        <f t="shared" si="6"/>
        <v>0</v>
      </c>
      <c r="CO14" s="170">
        <f t="shared" si="6"/>
        <v>0</v>
      </c>
      <c r="CP14" s="170">
        <f t="shared" si="6"/>
        <v>0</v>
      </c>
      <c r="CQ14" s="170">
        <f t="shared" si="6"/>
        <v>0</v>
      </c>
      <c r="CR14" s="170">
        <f t="shared" si="6"/>
        <v>0</v>
      </c>
      <c r="CS14" s="170">
        <f t="shared" si="6"/>
        <v>0</v>
      </c>
      <c r="CT14" s="170">
        <f t="shared" si="6"/>
        <v>0</v>
      </c>
      <c r="CU14" s="170">
        <f t="shared" si="6"/>
        <v>0</v>
      </c>
      <c r="CV14" s="170">
        <f t="shared" si="6"/>
        <v>0</v>
      </c>
      <c r="CW14" s="170">
        <f t="shared" si="6"/>
        <v>0</v>
      </c>
      <c r="CX14" s="170">
        <f t="shared" si="6"/>
        <v>0</v>
      </c>
      <c r="CY14" s="170">
        <f t="shared" si="6"/>
        <v>0</v>
      </c>
      <c r="CZ14" s="170">
        <f t="shared" si="6"/>
        <v>0</v>
      </c>
      <c r="DA14" s="170">
        <f t="shared" si="6"/>
        <v>0</v>
      </c>
      <c r="DB14" s="170">
        <f t="shared" si="6"/>
        <v>0</v>
      </c>
      <c r="DC14" s="170">
        <f t="shared" si="6"/>
        <v>0</v>
      </c>
      <c r="DD14" s="170">
        <f t="shared" si="6"/>
        <v>0</v>
      </c>
      <c r="DE14" s="170">
        <f t="shared" si="6"/>
        <v>0</v>
      </c>
      <c r="DF14" s="170">
        <f t="shared" si="6"/>
        <v>0</v>
      </c>
      <c r="DG14" s="170">
        <f t="shared" si="6"/>
        <v>0</v>
      </c>
      <c r="DH14" s="170">
        <f t="shared" si="6"/>
        <v>0</v>
      </c>
      <c r="DI14" s="170">
        <f t="shared" si="6"/>
        <v>0</v>
      </c>
      <c r="DJ14" s="170">
        <f t="shared" si="6"/>
        <v>0</v>
      </c>
      <c r="DK14" s="170">
        <f t="shared" si="6"/>
        <v>0</v>
      </c>
      <c r="DL14" s="170">
        <f t="shared" si="6"/>
        <v>0</v>
      </c>
      <c r="DM14" s="170">
        <f t="shared" si="6"/>
        <v>0</v>
      </c>
      <c r="DN14" s="170">
        <f t="shared" si="6"/>
        <v>0</v>
      </c>
      <c r="DO14" s="170">
        <f t="shared" si="6"/>
        <v>0</v>
      </c>
      <c r="DP14" s="170">
        <f t="shared" si="6"/>
        <v>0</v>
      </c>
      <c r="DQ14" s="170">
        <f t="shared" si="6"/>
        <v>0</v>
      </c>
      <c r="DR14" s="170">
        <f t="shared" si="6"/>
        <v>0</v>
      </c>
      <c r="DS14" s="170">
        <f t="shared" si="6"/>
        <v>0</v>
      </c>
      <c r="DT14" s="170">
        <f t="shared" si="6"/>
        <v>0</v>
      </c>
      <c r="DU14" s="170">
        <f t="shared" si="6"/>
        <v>0</v>
      </c>
      <c r="DV14" s="170">
        <f t="shared" si="6"/>
        <v>0</v>
      </c>
      <c r="DW14" s="170">
        <f t="shared" si="6"/>
        <v>0</v>
      </c>
      <c r="DX14" s="170">
        <f t="shared" si="6"/>
        <v>0</v>
      </c>
      <c r="DY14" s="170">
        <f t="shared" si="6"/>
        <v>0</v>
      </c>
      <c r="DZ14" s="170">
        <f t="shared" si="6"/>
        <v>0</v>
      </c>
      <c r="EA14" s="170">
        <f t="shared" si="6"/>
        <v>0</v>
      </c>
      <c r="EB14" s="170">
        <f t="shared" si="6"/>
        <v>0</v>
      </c>
      <c r="EC14" s="170">
        <f t="shared" si="6"/>
        <v>0</v>
      </c>
      <c r="ED14" s="170">
        <f t="shared" si="6"/>
        <v>0</v>
      </c>
      <c r="EE14" s="170">
        <f t="shared" si="6"/>
        <v>0</v>
      </c>
      <c r="EF14" s="170">
        <f t="shared" si="6"/>
        <v>0</v>
      </c>
      <c r="EG14" s="170">
        <f t="shared" si="6"/>
        <v>0</v>
      </c>
      <c r="EH14" s="170">
        <f t="shared" si="6"/>
        <v>0</v>
      </c>
      <c r="EI14" s="170">
        <f t="shared" si="6"/>
        <v>0</v>
      </c>
      <c r="EJ14" s="170">
        <f t="shared" si="6"/>
        <v>0</v>
      </c>
      <c r="EK14" s="170">
        <f t="shared" si="6"/>
        <v>0</v>
      </c>
      <c r="EL14" s="170">
        <f t="shared" si="6"/>
        <v>0</v>
      </c>
      <c r="EM14" s="170">
        <f t="shared" si="6"/>
        <v>0</v>
      </c>
      <c r="EN14" s="170">
        <f t="shared" si="6"/>
        <v>0</v>
      </c>
      <c r="EO14" s="170">
        <f t="shared" si="6"/>
        <v>0</v>
      </c>
      <c r="EP14" s="170">
        <f t="shared" si="6"/>
        <v>0</v>
      </c>
      <c r="EQ14" s="27"/>
    </row>
    <row r="15" spans="1:147" ht="15.75" customHeight="1" x14ac:dyDescent="0.2">
      <c r="Z15" s="27"/>
      <c r="AA15" s="94"/>
      <c r="EQ15" s="27"/>
    </row>
    <row r="16" spans="1:147" ht="15.75" customHeight="1" x14ac:dyDescent="0.2">
      <c r="A16" s="92" t="s">
        <v>205</v>
      </c>
      <c r="B16" s="92"/>
      <c r="C16" s="92"/>
      <c r="D16" s="92"/>
      <c r="E16" s="92"/>
      <c r="F16" s="92"/>
      <c r="G16" s="92"/>
      <c r="H16" s="92"/>
      <c r="I16" s="92"/>
      <c r="J16" s="92"/>
      <c r="K16" s="92"/>
      <c r="L16" s="92"/>
      <c r="M16" s="92"/>
      <c r="N16" s="92"/>
      <c r="O16" s="92"/>
      <c r="P16" s="92"/>
      <c r="Q16" s="92"/>
      <c r="R16" s="92"/>
      <c r="S16" s="92"/>
      <c r="T16" s="92"/>
      <c r="U16" s="92"/>
      <c r="V16" s="92"/>
      <c r="W16" s="92"/>
      <c r="X16" s="92" t="s">
        <v>206</v>
      </c>
      <c r="Y16" s="107">
        <f>SUBTOTAL(9,Y17:Y20)</f>
        <v>110000</v>
      </c>
      <c r="Z16" s="109"/>
      <c r="AA16" s="168"/>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92"/>
      <c r="BZ16" s="92"/>
      <c r="CA16" s="92"/>
      <c r="CB16" s="92"/>
      <c r="CC16" s="92"/>
      <c r="CD16" s="92"/>
      <c r="CE16" s="92"/>
      <c r="CF16" s="92"/>
      <c r="CG16" s="92"/>
      <c r="CH16" s="92"/>
      <c r="CI16" s="92"/>
      <c r="CJ16" s="92"/>
      <c r="CK16" s="92"/>
      <c r="CL16" s="92"/>
      <c r="CM16" s="92"/>
      <c r="CN16" s="92"/>
      <c r="CO16" s="92"/>
      <c r="CP16" s="92"/>
      <c r="CQ16" s="92"/>
      <c r="CR16" s="92"/>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109"/>
    </row>
    <row r="17" spans="1:147" ht="15.75" customHeight="1" x14ac:dyDescent="0.2">
      <c r="A17" s="7" t="s">
        <v>207</v>
      </c>
      <c r="X17" s="7" t="b">
        <f t="shared" ref="X17:X19" si="7">100%=SUM(AA17:EP17)</f>
        <v>1</v>
      </c>
      <c r="Y17" s="169">
        <v>85000</v>
      </c>
      <c r="Z17" s="171">
        <v>2</v>
      </c>
      <c r="AA17" s="170">
        <f t="shared" ref="AA17:EP17" si="8">CHOOSE($Z17,AA$121,AA$123)</f>
        <v>0.16666666666666666</v>
      </c>
      <c r="AB17" s="170">
        <f t="shared" si="8"/>
        <v>0.16666666666666666</v>
      </c>
      <c r="AC17" s="170">
        <f t="shared" si="8"/>
        <v>0.16666666666666666</v>
      </c>
      <c r="AD17" s="170">
        <f t="shared" si="8"/>
        <v>0.16666666666666666</v>
      </c>
      <c r="AE17" s="170">
        <f t="shared" si="8"/>
        <v>0.16666666666666666</v>
      </c>
      <c r="AF17" s="170">
        <f t="shared" si="8"/>
        <v>0.16666666666666666</v>
      </c>
      <c r="AG17" s="170">
        <f t="shared" si="8"/>
        <v>0</v>
      </c>
      <c r="AH17" s="170">
        <f t="shared" si="8"/>
        <v>0</v>
      </c>
      <c r="AI17" s="170">
        <f t="shared" si="8"/>
        <v>0</v>
      </c>
      <c r="AJ17" s="170">
        <f t="shared" si="8"/>
        <v>0</v>
      </c>
      <c r="AK17" s="170">
        <f t="shared" si="8"/>
        <v>0</v>
      </c>
      <c r="AL17" s="170">
        <f t="shared" si="8"/>
        <v>0</v>
      </c>
      <c r="AM17" s="170">
        <f t="shared" si="8"/>
        <v>0</v>
      </c>
      <c r="AN17" s="170">
        <f t="shared" si="8"/>
        <v>0</v>
      </c>
      <c r="AO17" s="170">
        <f t="shared" si="8"/>
        <v>0</v>
      </c>
      <c r="AP17" s="170">
        <f t="shared" si="8"/>
        <v>0</v>
      </c>
      <c r="AQ17" s="170">
        <f t="shared" si="8"/>
        <v>0</v>
      </c>
      <c r="AR17" s="170">
        <f t="shared" si="8"/>
        <v>0</v>
      </c>
      <c r="AS17" s="170">
        <f t="shared" si="8"/>
        <v>0</v>
      </c>
      <c r="AT17" s="170">
        <f t="shared" si="8"/>
        <v>0</v>
      </c>
      <c r="AU17" s="170">
        <f t="shared" si="8"/>
        <v>0</v>
      </c>
      <c r="AV17" s="170">
        <f t="shared" si="8"/>
        <v>0</v>
      </c>
      <c r="AW17" s="170">
        <f t="shared" si="8"/>
        <v>0</v>
      </c>
      <c r="AX17" s="170">
        <f t="shared" si="8"/>
        <v>0</v>
      </c>
      <c r="AY17" s="170">
        <f t="shared" si="8"/>
        <v>0</v>
      </c>
      <c r="AZ17" s="170">
        <f t="shared" si="8"/>
        <v>0</v>
      </c>
      <c r="BA17" s="170">
        <f t="shared" si="8"/>
        <v>0</v>
      </c>
      <c r="BB17" s="170">
        <f t="shared" si="8"/>
        <v>0</v>
      </c>
      <c r="BC17" s="170">
        <f t="shared" si="8"/>
        <v>0</v>
      </c>
      <c r="BD17" s="170">
        <f t="shared" si="8"/>
        <v>0</v>
      </c>
      <c r="BE17" s="170">
        <f t="shared" si="8"/>
        <v>0</v>
      </c>
      <c r="BF17" s="170">
        <f t="shared" si="8"/>
        <v>0</v>
      </c>
      <c r="BG17" s="170">
        <f t="shared" si="8"/>
        <v>0</v>
      </c>
      <c r="BH17" s="170">
        <f t="shared" si="8"/>
        <v>0</v>
      </c>
      <c r="BI17" s="170">
        <f t="shared" si="8"/>
        <v>0</v>
      </c>
      <c r="BJ17" s="170">
        <f t="shared" si="8"/>
        <v>0</v>
      </c>
      <c r="BK17" s="170">
        <f t="shared" si="8"/>
        <v>0</v>
      </c>
      <c r="BL17" s="170">
        <f t="shared" si="8"/>
        <v>0</v>
      </c>
      <c r="BM17" s="170">
        <f t="shared" si="8"/>
        <v>0</v>
      </c>
      <c r="BN17" s="170">
        <f t="shared" si="8"/>
        <v>0</v>
      </c>
      <c r="BO17" s="170">
        <f t="shared" si="8"/>
        <v>0</v>
      </c>
      <c r="BP17" s="170">
        <f t="shared" si="8"/>
        <v>0</v>
      </c>
      <c r="BQ17" s="170">
        <f t="shared" si="8"/>
        <v>0</v>
      </c>
      <c r="BR17" s="170">
        <f t="shared" si="8"/>
        <v>0</v>
      </c>
      <c r="BS17" s="170">
        <f t="shared" si="8"/>
        <v>0</v>
      </c>
      <c r="BT17" s="170">
        <f t="shared" si="8"/>
        <v>0</v>
      </c>
      <c r="BU17" s="170">
        <f t="shared" si="8"/>
        <v>0</v>
      </c>
      <c r="BV17" s="170">
        <f t="shared" si="8"/>
        <v>0</v>
      </c>
      <c r="BW17" s="170">
        <f t="shared" si="8"/>
        <v>0</v>
      </c>
      <c r="BX17" s="170">
        <f t="shared" si="8"/>
        <v>0</v>
      </c>
      <c r="BY17" s="170">
        <f t="shared" si="8"/>
        <v>0</v>
      </c>
      <c r="BZ17" s="170">
        <f t="shared" si="8"/>
        <v>0</v>
      </c>
      <c r="CA17" s="170">
        <f t="shared" si="8"/>
        <v>0</v>
      </c>
      <c r="CB17" s="170">
        <f t="shared" si="8"/>
        <v>0</v>
      </c>
      <c r="CC17" s="170">
        <f t="shared" si="8"/>
        <v>0</v>
      </c>
      <c r="CD17" s="170">
        <f t="shared" si="8"/>
        <v>0</v>
      </c>
      <c r="CE17" s="170">
        <f t="shared" si="8"/>
        <v>0</v>
      </c>
      <c r="CF17" s="170">
        <f t="shared" si="8"/>
        <v>0</v>
      </c>
      <c r="CG17" s="170">
        <f t="shared" si="8"/>
        <v>0</v>
      </c>
      <c r="CH17" s="170">
        <f t="shared" si="8"/>
        <v>0</v>
      </c>
      <c r="CI17" s="170">
        <f t="shared" si="8"/>
        <v>0</v>
      </c>
      <c r="CJ17" s="170">
        <f t="shared" si="8"/>
        <v>0</v>
      </c>
      <c r="CK17" s="170">
        <f t="shared" si="8"/>
        <v>0</v>
      </c>
      <c r="CL17" s="170">
        <f t="shared" si="8"/>
        <v>0</v>
      </c>
      <c r="CM17" s="170">
        <f t="shared" si="8"/>
        <v>0</v>
      </c>
      <c r="CN17" s="170">
        <f t="shared" si="8"/>
        <v>0</v>
      </c>
      <c r="CO17" s="170">
        <f t="shared" si="8"/>
        <v>0</v>
      </c>
      <c r="CP17" s="170">
        <f t="shared" si="8"/>
        <v>0</v>
      </c>
      <c r="CQ17" s="170">
        <f t="shared" si="8"/>
        <v>0</v>
      </c>
      <c r="CR17" s="170">
        <f t="shared" si="8"/>
        <v>0</v>
      </c>
      <c r="CS17" s="170">
        <f t="shared" si="8"/>
        <v>0</v>
      </c>
      <c r="CT17" s="170">
        <f t="shared" si="8"/>
        <v>0</v>
      </c>
      <c r="CU17" s="170">
        <f t="shared" si="8"/>
        <v>0</v>
      </c>
      <c r="CV17" s="170">
        <f t="shared" si="8"/>
        <v>0</v>
      </c>
      <c r="CW17" s="170">
        <f t="shared" si="8"/>
        <v>0</v>
      </c>
      <c r="CX17" s="170">
        <f t="shared" si="8"/>
        <v>0</v>
      </c>
      <c r="CY17" s="170">
        <f t="shared" si="8"/>
        <v>0</v>
      </c>
      <c r="CZ17" s="170">
        <f t="shared" si="8"/>
        <v>0</v>
      </c>
      <c r="DA17" s="170">
        <f t="shared" si="8"/>
        <v>0</v>
      </c>
      <c r="DB17" s="170">
        <f t="shared" si="8"/>
        <v>0</v>
      </c>
      <c r="DC17" s="170">
        <f t="shared" si="8"/>
        <v>0</v>
      </c>
      <c r="DD17" s="170">
        <f t="shared" si="8"/>
        <v>0</v>
      </c>
      <c r="DE17" s="170">
        <f t="shared" si="8"/>
        <v>0</v>
      </c>
      <c r="DF17" s="170">
        <f t="shared" si="8"/>
        <v>0</v>
      </c>
      <c r="DG17" s="170">
        <f t="shared" si="8"/>
        <v>0</v>
      </c>
      <c r="DH17" s="170">
        <f t="shared" si="8"/>
        <v>0</v>
      </c>
      <c r="DI17" s="170">
        <f t="shared" si="8"/>
        <v>0</v>
      </c>
      <c r="DJ17" s="170">
        <f t="shared" si="8"/>
        <v>0</v>
      </c>
      <c r="DK17" s="170">
        <f t="shared" si="8"/>
        <v>0</v>
      </c>
      <c r="DL17" s="170">
        <f t="shared" si="8"/>
        <v>0</v>
      </c>
      <c r="DM17" s="170">
        <f t="shared" si="8"/>
        <v>0</v>
      </c>
      <c r="DN17" s="170">
        <f t="shared" si="8"/>
        <v>0</v>
      </c>
      <c r="DO17" s="170">
        <f t="shared" si="8"/>
        <v>0</v>
      </c>
      <c r="DP17" s="170">
        <f t="shared" si="8"/>
        <v>0</v>
      </c>
      <c r="DQ17" s="170">
        <f t="shared" si="8"/>
        <v>0</v>
      </c>
      <c r="DR17" s="170">
        <f t="shared" si="8"/>
        <v>0</v>
      </c>
      <c r="DS17" s="170">
        <f t="shared" si="8"/>
        <v>0</v>
      </c>
      <c r="DT17" s="170">
        <f t="shared" si="8"/>
        <v>0</v>
      </c>
      <c r="DU17" s="170">
        <f t="shared" si="8"/>
        <v>0</v>
      </c>
      <c r="DV17" s="170">
        <f t="shared" si="8"/>
        <v>0</v>
      </c>
      <c r="DW17" s="170">
        <f t="shared" si="8"/>
        <v>0</v>
      </c>
      <c r="DX17" s="170">
        <f t="shared" si="8"/>
        <v>0</v>
      </c>
      <c r="DY17" s="170">
        <f t="shared" si="8"/>
        <v>0</v>
      </c>
      <c r="DZ17" s="170">
        <f t="shared" si="8"/>
        <v>0</v>
      </c>
      <c r="EA17" s="170">
        <f t="shared" si="8"/>
        <v>0</v>
      </c>
      <c r="EB17" s="170">
        <f t="shared" si="8"/>
        <v>0</v>
      </c>
      <c r="EC17" s="170">
        <f t="shared" si="8"/>
        <v>0</v>
      </c>
      <c r="ED17" s="170">
        <f t="shared" si="8"/>
        <v>0</v>
      </c>
      <c r="EE17" s="170">
        <f t="shared" si="8"/>
        <v>0</v>
      </c>
      <c r="EF17" s="170">
        <f t="shared" si="8"/>
        <v>0</v>
      </c>
      <c r="EG17" s="170">
        <f t="shared" si="8"/>
        <v>0</v>
      </c>
      <c r="EH17" s="170">
        <f t="shared" si="8"/>
        <v>0</v>
      </c>
      <c r="EI17" s="170">
        <f t="shared" si="8"/>
        <v>0</v>
      </c>
      <c r="EJ17" s="170">
        <f t="shared" si="8"/>
        <v>0</v>
      </c>
      <c r="EK17" s="170">
        <f t="shared" si="8"/>
        <v>0</v>
      </c>
      <c r="EL17" s="170">
        <f t="shared" si="8"/>
        <v>0</v>
      </c>
      <c r="EM17" s="170">
        <f t="shared" si="8"/>
        <v>0</v>
      </c>
      <c r="EN17" s="170">
        <f t="shared" si="8"/>
        <v>0</v>
      </c>
      <c r="EO17" s="170">
        <f t="shared" si="8"/>
        <v>0</v>
      </c>
      <c r="EP17" s="170">
        <f t="shared" si="8"/>
        <v>0</v>
      </c>
      <c r="EQ17" s="27"/>
    </row>
    <row r="18" spans="1:147" ht="15.75" customHeight="1" x14ac:dyDescent="0.2">
      <c r="A18" s="7" t="s">
        <v>208</v>
      </c>
      <c r="X18" s="7" t="b">
        <f t="shared" si="7"/>
        <v>1</v>
      </c>
      <c r="Y18" s="169">
        <v>20000</v>
      </c>
      <c r="Z18" s="171">
        <v>2</v>
      </c>
      <c r="AA18" s="170">
        <f t="shared" ref="AA18:EP18" si="9">CHOOSE($Z18,AA$121,AA$123)</f>
        <v>0.16666666666666666</v>
      </c>
      <c r="AB18" s="170">
        <f t="shared" si="9"/>
        <v>0.16666666666666666</v>
      </c>
      <c r="AC18" s="170">
        <f t="shared" si="9"/>
        <v>0.16666666666666666</v>
      </c>
      <c r="AD18" s="170">
        <f t="shared" si="9"/>
        <v>0.16666666666666666</v>
      </c>
      <c r="AE18" s="170">
        <f t="shared" si="9"/>
        <v>0.16666666666666666</v>
      </c>
      <c r="AF18" s="170">
        <f t="shared" si="9"/>
        <v>0.16666666666666666</v>
      </c>
      <c r="AG18" s="170">
        <f t="shared" si="9"/>
        <v>0</v>
      </c>
      <c r="AH18" s="170">
        <f t="shared" si="9"/>
        <v>0</v>
      </c>
      <c r="AI18" s="170">
        <f t="shared" si="9"/>
        <v>0</v>
      </c>
      <c r="AJ18" s="170">
        <f t="shared" si="9"/>
        <v>0</v>
      </c>
      <c r="AK18" s="170">
        <f t="shared" si="9"/>
        <v>0</v>
      </c>
      <c r="AL18" s="170">
        <f t="shared" si="9"/>
        <v>0</v>
      </c>
      <c r="AM18" s="170">
        <f t="shared" si="9"/>
        <v>0</v>
      </c>
      <c r="AN18" s="170">
        <f t="shared" si="9"/>
        <v>0</v>
      </c>
      <c r="AO18" s="170">
        <f t="shared" si="9"/>
        <v>0</v>
      </c>
      <c r="AP18" s="170">
        <f t="shared" si="9"/>
        <v>0</v>
      </c>
      <c r="AQ18" s="170">
        <f t="shared" si="9"/>
        <v>0</v>
      </c>
      <c r="AR18" s="170">
        <f t="shared" si="9"/>
        <v>0</v>
      </c>
      <c r="AS18" s="170">
        <f t="shared" si="9"/>
        <v>0</v>
      </c>
      <c r="AT18" s="170">
        <f t="shared" si="9"/>
        <v>0</v>
      </c>
      <c r="AU18" s="170">
        <f t="shared" si="9"/>
        <v>0</v>
      </c>
      <c r="AV18" s="170">
        <f t="shared" si="9"/>
        <v>0</v>
      </c>
      <c r="AW18" s="170">
        <f t="shared" si="9"/>
        <v>0</v>
      </c>
      <c r="AX18" s="170">
        <f t="shared" si="9"/>
        <v>0</v>
      </c>
      <c r="AY18" s="170">
        <f t="shared" si="9"/>
        <v>0</v>
      </c>
      <c r="AZ18" s="170">
        <f t="shared" si="9"/>
        <v>0</v>
      </c>
      <c r="BA18" s="170">
        <f t="shared" si="9"/>
        <v>0</v>
      </c>
      <c r="BB18" s="170">
        <f t="shared" si="9"/>
        <v>0</v>
      </c>
      <c r="BC18" s="170">
        <f t="shared" si="9"/>
        <v>0</v>
      </c>
      <c r="BD18" s="170">
        <f t="shared" si="9"/>
        <v>0</v>
      </c>
      <c r="BE18" s="170">
        <f t="shared" si="9"/>
        <v>0</v>
      </c>
      <c r="BF18" s="170">
        <f t="shared" si="9"/>
        <v>0</v>
      </c>
      <c r="BG18" s="170">
        <f t="shared" si="9"/>
        <v>0</v>
      </c>
      <c r="BH18" s="170">
        <f t="shared" si="9"/>
        <v>0</v>
      </c>
      <c r="BI18" s="170">
        <f t="shared" si="9"/>
        <v>0</v>
      </c>
      <c r="BJ18" s="170">
        <f t="shared" si="9"/>
        <v>0</v>
      </c>
      <c r="BK18" s="170">
        <f t="shared" si="9"/>
        <v>0</v>
      </c>
      <c r="BL18" s="170">
        <f t="shared" si="9"/>
        <v>0</v>
      </c>
      <c r="BM18" s="170">
        <f t="shared" si="9"/>
        <v>0</v>
      </c>
      <c r="BN18" s="170">
        <f t="shared" si="9"/>
        <v>0</v>
      </c>
      <c r="BO18" s="170">
        <f t="shared" si="9"/>
        <v>0</v>
      </c>
      <c r="BP18" s="170">
        <f t="shared" si="9"/>
        <v>0</v>
      </c>
      <c r="BQ18" s="170">
        <f t="shared" si="9"/>
        <v>0</v>
      </c>
      <c r="BR18" s="170">
        <f t="shared" si="9"/>
        <v>0</v>
      </c>
      <c r="BS18" s="170">
        <f t="shared" si="9"/>
        <v>0</v>
      </c>
      <c r="BT18" s="170">
        <f t="shared" si="9"/>
        <v>0</v>
      </c>
      <c r="BU18" s="170">
        <f t="shared" si="9"/>
        <v>0</v>
      </c>
      <c r="BV18" s="170">
        <f t="shared" si="9"/>
        <v>0</v>
      </c>
      <c r="BW18" s="170">
        <f t="shared" si="9"/>
        <v>0</v>
      </c>
      <c r="BX18" s="170">
        <f t="shared" si="9"/>
        <v>0</v>
      </c>
      <c r="BY18" s="170">
        <f t="shared" si="9"/>
        <v>0</v>
      </c>
      <c r="BZ18" s="170">
        <f t="shared" si="9"/>
        <v>0</v>
      </c>
      <c r="CA18" s="170">
        <f t="shared" si="9"/>
        <v>0</v>
      </c>
      <c r="CB18" s="170">
        <f t="shared" si="9"/>
        <v>0</v>
      </c>
      <c r="CC18" s="170">
        <f t="shared" si="9"/>
        <v>0</v>
      </c>
      <c r="CD18" s="170">
        <f t="shared" si="9"/>
        <v>0</v>
      </c>
      <c r="CE18" s="170">
        <f t="shared" si="9"/>
        <v>0</v>
      </c>
      <c r="CF18" s="170">
        <f t="shared" si="9"/>
        <v>0</v>
      </c>
      <c r="CG18" s="170">
        <f t="shared" si="9"/>
        <v>0</v>
      </c>
      <c r="CH18" s="170">
        <f t="shared" si="9"/>
        <v>0</v>
      </c>
      <c r="CI18" s="170">
        <f t="shared" si="9"/>
        <v>0</v>
      </c>
      <c r="CJ18" s="170">
        <f t="shared" si="9"/>
        <v>0</v>
      </c>
      <c r="CK18" s="170">
        <f t="shared" si="9"/>
        <v>0</v>
      </c>
      <c r="CL18" s="170">
        <f t="shared" si="9"/>
        <v>0</v>
      </c>
      <c r="CM18" s="170">
        <f t="shared" si="9"/>
        <v>0</v>
      </c>
      <c r="CN18" s="170">
        <f t="shared" si="9"/>
        <v>0</v>
      </c>
      <c r="CO18" s="170">
        <f t="shared" si="9"/>
        <v>0</v>
      </c>
      <c r="CP18" s="170">
        <f t="shared" si="9"/>
        <v>0</v>
      </c>
      <c r="CQ18" s="170">
        <f t="shared" si="9"/>
        <v>0</v>
      </c>
      <c r="CR18" s="170">
        <f t="shared" si="9"/>
        <v>0</v>
      </c>
      <c r="CS18" s="170">
        <f t="shared" si="9"/>
        <v>0</v>
      </c>
      <c r="CT18" s="170">
        <f t="shared" si="9"/>
        <v>0</v>
      </c>
      <c r="CU18" s="170">
        <f t="shared" si="9"/>
        <v>0</v>
      </c>
      <c r="CV18" s="170">
        <f t="shared" si="9"/>
        <v>0</v>
      </c>
      <c r="CW18" s="170">
        <f t="shared" si="9"/>
        <v>0</v>
      </c>
      <c r="CX18" s="170">
        <f t="shared" si="9"/>
        <v>0</v>
      </c>
      <c r="CY18" s="170">
        <f t="shared" si="9"/>
        <v>0</v>
      </c>
      <c r="CZ18" s="170">
        <f t="shared" si="9"/>
        <v>0</v>
      </c>
      <c r="DA18" s="170">
        <f t="shared" si="9"/>
        <v>0</v>
      </c>
      <c r="DB18" s="170">
        <f t="shared" si="9"/>
        <v>0</v>
      </c>
      <c r="DC18" s="170">
        <f t="shared" si="9"/>
        <v>0</v>
      </c>
      <c r="DD18" s="170">
        <f t="shared" si="9"/>
        <v>0</v>
      </c>
      <c r="DE18" s="170">
        <f t="shared" si="9"/>
        <v>0</v>
      </c>
      <c r="DF18" s="170">
        <f t="shared" si="9"/>
        <v>0</v>
      </c>
      <c r="DG18" s="170">
        <f t="shared" si="9"/>
        <v>0</v>
      </c>
      <c r="DH18" s="170">
        <f t="shared" si="9"/>
        <v>0</v>
      </c>
      <c r="DI18" s="170">
        <f t="shared" si="9"/>
        <v>0</v>
      </c>
      <c r="DJ18" s="170">
        <f t="shared" si="9"/>
        <v>0</v>
      </c>
      <c r="DK18" s="170">
        <f t="shared" si="9"/>
        <v>0</v>
      </c>
      <c r="DL18" s="170">
        <f t="shared" si="9"/>
        <v>0</v>
      </c>
      <c r="DM18" s="170">
        <f t="shared" si="9"/>
        <v>0</v>
      </c>
      <c r="DN18" s="170">
        <f t="shared" si="9"/>
        <v>0</v>
      </c>
      <c r="DO18" s="170">
        <f t="shared" si="9"/>
        <v>0</v>
      </c>
      <c r="DP18" s="170">
        <f t="shared" si="9"/>
        <v>0</v>
      </c>
      <c r="DQ18" s="170">
        <f t="shared" si="9"/>
        <v>0</v>
      </c>
      <c r="DR18" s="170">
        <f t="shared" si="9"/>
        <v>0</v>
      </c>
      <c r="DS18" s="170">
        <f t="shared" si="9"/>
        <v>0</v>
      </c>
      <c r="DT18" s="170">
        <f t="shared" si="9"/>
        <v>0</v>
      </c>
      <c r="DU18" s="170">
        <f t="shared" si="9"/>
        <v>0</v>
      </c>
      <c r="DV18" s="170">
        <f t="shared" si="9"/>
        <v>0</v>
      </c>
      <c r="DW18" s="170">
        <f t="shared" si="9"/>
        <v>0</v>
      </c>
      <c r="DX18" s="170">
        <f t="shared" si="9"/>
        <v>0</v>
      </c>
      <c r="DY18" s="170">
        <f t="shared" si="9"/>
        <v>0</v>
      </c>
      <c r="DZ18" s="170">
        <f t="shared" si="9"/>
        <v>0</v>
      </c>
      <c r="EA18" s="170">
        <f t="shared" si="9"/>
        <v>0</v>
      </c>
      <c r="EB18" s="170">
        <f t="shared" si="9"/>
        <v>0</v>
      </c>
      <c r="EC18" s="170">
        <f t="shared" si="9"/>
        <v>0</v>
      </c>
      <c r="ED18" s="170">
        <f t="shared" si="9"/>
        <v>0</v>
      </c>
      <c r="EE18" s="170">
        <f t="shared" si="9"/>
        <v>0</v>
      </c>
      <c r="EF18" s="170">
        <f t="shared" si="9"/>
        <v>0</v>
      </c>
      <c r="EG18" s="170">
        <f t="shared" si="9"/>
        <v>0</v>
      </c>
      <c r="EH18" s="170">
        <f t="shared" si="9"/>
        <v>0</v>
      </c>
      <c r="EI18" s="170">
        <f t="shared" si="9"/>
        <v>0</v>
      </c>
      <c r="EJ18" s="170">
        <f t="shared" si="9"/>
        <v>0</v>
      </c>
      <c r="EK18" s="170">
        <f t="shared" si="9"/>
        <v>0</v>
      </c>
      <c r="EL18" s="170">
        <f t="shared" si="9"/>
        <v>0</v>
      </c>
      <c r="EM18" s="170">
        <f t="shared" si="9"/>
        <v>0</v>
      </c>
      <c r="EN18" s="170">
        <f t="shared" si="9"/>
        <v>0</v>
      </c>
      <c r="EO18" s="170">
        <f t="shared" si="9"/>
        <v>0</v>
      </c>
      <c r="EP18" s="170">
        <f t="shared" si="9"/>
        <v>0</v>
      </c>
      <c r="EQ18" s="27"/>
    </row>
    <row r="19" spans="1:147" ht="15.75" customHeight="1" x14ac:dyDescent="0.2">
      <c r="A19" s="7" t="s">
        <v>209</v>
      </c>
      <c r="X19" s="7" t="b">
        <f t="shared" si="7"/>
        <v>1</v>
      </c>
      <c r="Y19" s="169">
        <v>5000</v>
      </c>
      <c r="Z19" s="171">
        <v>2</v>
      </c>
      <c r="AA19" s="170">
        <f t="shared" ref="AA19:EP19" si="10">CHOOSE($Z19,AA$121,AA$123)</f>
        <v>0.16666666666666666</v>
      </c>
      <c r="AB19" s="170">
        <f t="shared" si="10"/>
        <v>0.16666666666666666</v>
      </c>
      <c r="AC19" s="170">
        <f t="shared" si="10"/>
        <v>0.16666666666666666</v>
      </c>
      <c r="AD19" s="170">
        <f t="shared" si="10"/>
        <v>0.16666666666666666</v>
      </c>
      <c r="AE19" s="170">
        <f t="shared" si="10"/>
        <v>0.16666666666666666</v>
      </c>
      <c r="AF19" s="170">
        <f t="shared" si="10"/>
        <v>0.16666666666666666</v>
      </c>
      <c r="AG19" s="170">
        <f t="shared" si="10"/>
        <v>0</v>
      </c>
      <c r="AH19" s="170">
        <f t="shared" si="10"/>
        <v>0</v>
      </c>
      <c r="AI19" s="170">
        <f t="shared" si="10"/>
        <v>0</v>
      </c>
      <c r="AJ19" s="170">
        <f t="shared" si="10"/>
        <v>0</v>
      </c>
      <c r="AK19" s="170">
        <f t="shared" si="10"/>
        <v>0</v>
      </c>
      <c r="AL19" s="170">
        <f t="shared" si="10"/>
        <v>0</v>
      </c>
      <c r="AM19" s="170">
        <f t="shared" si="10"/>
        <v>0</v>
      </c>
      <c r="AN19" s="170">
        <f t="shared" si="10"/>
        <v>0</v>
      </c>
      <c r="AO19" s="170">
        <f t="shared" si="10"/>
        <v>0</v>
      </c>
      <c r="AP19" s="170">
        <f t="shared" si="10"/>
        <v>0</v>
      </c>
      <c r="AQ19" s="170">
        <f t="shared" si="10"/>
        <v>0</v>
      </c>
      <c r="AR19" s="170">
        <f t="shared" si="10"/>
        <v>0</v>
      </c>
      <c r="AS19" s="170">
        <f t="shared" si="10"/>
        <v>0</v>
      </c>
      <c r="AT19" s="170">
        <f t="shared" si="10"/>
        <v>0</v>
      </c>
      <c r="AU19" s="170">
        <f t="shared" si="10"/>
        <v>0</v>
      </c>
      <c r="AV19" s="170">
        <f t="shared" si="10"/>
        <v>0</v>
      </c>
      <c r="AW19" s="170">
        <f t="shared" si="10"/>
        <v>0</v>
      </c>
      <c r="AX19" s="170">
        <f t="shared" si="10"/>
        <v>0</v>
      </c>
      <c r="AY19" s="170">
        <f t="shared" si="10"/>
        <v>0</v>
      </c>
      <c r="AZ19" s="170">
        <f t="shared" si="10"/>
        <v>0</v>
      </c>
      <c r="BA19" s="170">
        <f t="shared" si="10"/>
        <v>0</v>
      </c>
      <c r="BB19" s="170">
        <f t="shared" si="10"/>
        <v>0</v>
      </c>
      <c r="BC19" s="170">
        <f t="shared" si="10"/>
        <v>0</v>
      </c>
      <c r="BD19" s="170">
        <f t="shared" si="10"/>
        <v>0</v>
      </c>
      <c r="BE19" s="170">
        <f t="shared" si="10"/>
        <v>0</v>
      </c>
      <c r="BF19" s="170">
        <f t="shared" si="10"/>
        <v>0</v>
      </c>
      <c r="BG19" s="170">
        <f t="shared" si="10"/>
        <v>0</v>
      </c>
      <c r="BH19" s="170">
        <f t="shared" si="10"/>
        <v>0</v>
      </c>
      <c r="BI19" s="170">
        <f t="shared" si="10"/>
        <v>0</v>
      </c>
      <c r="BJ19" s="170">
        <f t="shared" si="10"/>
        <v>0</v>
      </c>
      <c r="BK19" s="170">
        <f t="shared" si="10"/>
        <v>0</v>
      </c>
      <c r="BL19" s="170">
        <f t="shared" si="10"/>
        <v>0</v>
      </c>
      <c r="BM19" s="170">
        <f t="shared" si="10"/>
        <v>0</v>
      </c>
      <c r="BN19" s="170">
        <f t="shared" si="10"/>
        <v>0</v>
      </c>
      <c r="BO19" s="170">
        <f t="shared" si="10"/>
        <v>0</v>
      </c>
      <c r="BP19" s="170">
        <f t="shared" si="10"/>
        <v>0</v>
      </c>
      <c r="BQ19" s="170">
        <f t="shared" si="10"/>
        <v>0</v>
      </c>
      <c r="BR19" s="170">
        <f t="shared" si="10"/>
        <v>0</v>
      </c>
      <c r="BS19" s="170">
        <f t="shared" si="10"/>
        <v>0</v>
      </c>
      <c r="BT19" s="170">
        <f t="shared" si="10"/>
        <v>0</v>
      </c>
      <c r="BU19" s="170">
        <f t="shared" si="10"/>
        <v>0</v>
      </c>
      <c r="BV19" s="170">
        <f t="shared" si="10"/>
        <v>0</v>
      </c>
      <c r="BW19" s="170">
        <f t="shared" si="10"/>
        <v>0</v>
      </c>
      <c r="BX19" s="170">
        <f t="shared" si="10"/>
        <v>0</v>
      </c>
      <c r="BY19" s="170">
        <f t="shared" si="10"/>
        <v>0</v>
      </c>
      <c r="BZ19" s="170">
        <f t="shared" si="10"/>
        <v>0</v>
      </c>
      <c r="CA19" s="170">
        <f t="shared" si="10"/>
        <v>0</v>
      </c>
      <c r="CB19" s="170">
        <f t="shared" si="10"/>
        <v>0</v>
      </c>
      <c r="CC19" s="170">
        <f t="shared" si="10"/>
        <v>0</v>
      </c>
      <c r="CD19" s="170">
        <f t="shared" si="10"/>
        <v>0</v>
      </c>
      <c r="CE19" s="170">
        <f t="shared" si="10"/>
        <v>0</v>
      </c>
      <c r="CF19" s="170">
        <f t="shared" si="10"/>
        <v>0</v>
      </c>
      <c r="CG19" s="170">
        <f t="shared" si="10"/>
        <v>0</v>
      </c>
      <c r="CH19" s="170">
        <f t="shared" si="10"/>
        <v>0</v>
      </c>
      <c r="CI19" s="170">
        <f t="shared" si="10"/>
        <v>0</v>
      </c>
      <c r="CJ19" s="170">
        <f t="shared" si="10"/>
        <v>0</v>
      </c>
      <c r="CK19" s="170">
        <f t="shared" si="10"/>
        <v>0</v>
      </c>
      <c r="CL19" s="170">
        <f t="shared" si="10"/>
        <v>0</v>
      </c>
      <c r="CM19" s="170">
        <f t="shared" si="10"/>
        <v>0</v>
      </c>
      <c r="CN19" s="170">
        <f t="shared" si="10"/>
        <v>0</v>
      </c>
      <c r="CO19" s="170">
        <f t="shared" si="10"/>
        <v>0</v>
      </c>
      <c r="CP19" s="170">
        <f t="shared" si="10"/>
        <v>0</v>
      </c>
      <c r="CQ19" s="170">
        <f t="shared" si="10"/>
        <v>0</v>
      </c>
      <c r="CR19" s="170">
        <f t="shared" si="10"/>
        <v>0</v>
      </c>
      <c r="CS19" s="170">
        <f t="shared" si="10"/>
        <v>0</v>
      </c>
      <c r="CT19" s="170">
        <f t="shared" si="10"/>
        <v>0</v>
      </c>
      <c r="CU19" s="170">
        <f t="shared" si="10"/>
        <v>0</v>
      </c>
      <c r="CV19" s="170">
        <f t="shared" si="10"/>
        <v>0</v>
      </c>
      <c r="CW19" s="170">
        <f t="shared" si="10"/>
        <v>0</v>
      </c>
      <c r="CX19" s="170">
        <f t="shared" si="10"/>
        <v>0</v>
      </c>
      <c r="CY19" s="170">
        <f t="shared" si="10"/>
        <v>0</v>
      </c>
      <c r="CZ19" s="170">
        <f t="shared" si="10"/>
        <v>0</v>
      </c>
      <c r="DA19" s="170">
        <f t="shared" si="10"/>
        <v>0</v>
      </c>
      <c r="DB19" s="170">
        <f t="shared" si="10"/>
        <v>0</v>
      </c>
      <c r="DC19" s="170">
        <f t="shared" si="10"/>
        <v>0</v>
      </c>
      <c r="DD19" s="170">
        <f t="shared" si="10"/>
        <v>0</v>
      </c>
      <c r="DE19" s="170">
        <f t="shared" si="10"/>
        <v>0</v>
      </c>
      <c r="DF19" s="170">
        <f t="shared" si="10"/>
        <v>0</v>
      </c>
      <c r="DG19" s="170">
        <f t="shared" si="10"/>
        <v>0</v>
      </c>
      <c r="DH19" s="170">
        <f t="shared" si="10"/>
        <v>0</v>
      </c>
      <c r="DI19" s="170">
        <f t="shared" si="10"/>
        <v>0</v>
      </c>
      <c r="DJ19" s="170">
        <f t="shared" si="10"/>
        <v>0</v>
      </c>
      <c r="DK19" s="170">
        <f t="shared" si="10"/>
        <v>0</v>
      </c>
      <c r="DL19" s="170">
        <f t="shared" si="10"/>
        <v>0</v>
      </c>
      <c r="DM19" s="170">
        <f t="shared" si="10"/>
        <v>0</v>
      </c>
      <c r="DN19" s="170">
        <f t="shared" si="10"/>
        <v>0</v>
      </c>
      <c r="DO19" s="170">
        <f t="shared" si="10"/>
        <v>0</v>
      </c>
      <c r="DP19" s="170">
        <f t="shared" si="10"/>
        <v>0</v>
      </c>
      <c r="DQ19" s="170">
        <f t="shared" si="10"/>
        <v>0</v>
      </c>
      <c r="DR19" s="170">
        <f t="shared" si="10"/>
        <v>0</v>
      </c>
      <c r="DS19" s="170">
        <f t="shared" si="10"/>
        <v>0</v>
      </c>
      <c r="DT19" s="170">
        <f t="shared" si="10"/>
        <v>0</v>
      </c>
      <c r="DU19" s="170">
        <f t="shared" si="10"/>
        <v>0</v>
      </c>
      <c r="DV19" s="170">
        <f t="shared" si="10"/>
        <v>0</v>
      </c>
      <c r="DW19" s="170">
        <f t="shared" si="10"/>
        <v>0</v>
      </c>
      <c r="DX19" s="170">
        <f t="shared" si="10"/>
        <v>0</v>
      </c>
      <c r="DY19" s="170">
        <f t="shared" si="10"/>
        <v>0</v>
      </c>
      <c r="DZ19" s="170">
        <f t="shared" si="10"/>
        <v>0</v>
      </c>
      <c r="EA19" s="170">
        <f t="shared" si="10"/>
        <v>0</v>
      </c>
      <c r="EB19" s="170">
        <f t="shared" si="10"/>
        <v>0</v>
      </c>
      <c r="EC19" s="170">
        <f t="shared" si="10"/>
        <v>0</v>
      </c>
      <c r="ED19" s="170">
        <f t="shared" si="10"/>
        <v>0</v>
      </c>
      <c r="EE19" s="170">
        <f t="shared" si="10"/>
        <v>0</v>
      </c>
      <c r="EF19" s="170">
        <f t="shared" si="10"/>
        <v>0</v>
      </c>
      <c r="EG19" s="170">
        <f t="shared" si="10"/>
        <v>0</v>
      </c>
      <c r="EH19" s="170">
        <f t="shared" si="10"/>
        <v>0</v>
      </c>
      <c r="EI19" s="170">
        <f t="shared" si="10"/>
        <v>0</v>
      </c>
      <c r="EJ19" s="170">
        <f t="shared" si="10"/>
        <v>0</v>
      </c>
      <c r="EK19" s="170">
        <f t="shared" si="10"/>
        <v>0</v>
      </c>
      <c r="EL19" s="170">
        <f t="shared" si="10"/>
        <v>0</v>
      </c>
      <c r="EM19" s="170">
        <f t="shared" si="10"/>
        <v>0</v>
      </c>
      <c r="EN19" s="170">
        <f t="shared" si="10"/>
        <v>0</v>
      </c>
      <c r="EO19" s="170">
        <f t="shared" si="10"/>
        <v>0</v>
      </c>
      <c r="EP19" s="170">
        <f t="shared" si="10"/>
        <v>0</v>
      </c>
      <c r="EQ19" s="27"/>
    </row>
    <row r="20" spans="1:147" ht="15.75" customHeight="1" x14ac:dyDescent="0.2">
      <c r="Z20" s="27"/>
      <c r="EQ20" s="27"/>
    </row>
    <row r="21" spans="1:147" ht="15.75" customHeight="1" x14ac:dyDescent="0.2">
      <c r="A21" s="92" t="s">
        <v>210</v>
      </c>
      <c r="B21" s="92"/>
      <c r="C21" s="92"/>
      <c r="D21" s="92"/>
      <c r="E21" s="92"/>
      <c r="F21" s="92"/>
      <c r="G21" s="92"/>
      <c r="H21" s="92"/>
      <c r="I21" s="92"/>
      <c r="J21" s="92"/>
      <c r="K21" s="92"/>
      <c r="L21" s="92"/>
      <c r="M21" s="92"/>
      <c r="N21" s="92"/>
      <c r="O21" s="92"/>
      <c r="P21" s="92"/>
      <c r="Q21" s="92"/>
      <c r="R21" s="92"/>
      <c r="S21" s="92"/>
      <c r="T21" s="92"/>
      <c r="U21" s="92"/>
      <c r="V21" s="92"/>
      <c r="W21" s="92"/>
      <c r="X21" s="92" t="s">
        <v>211</v>
      </c>
      <c r="Y21" s="107">
        <f>SUBTOTAL(9,Y22:Y39)</f>
        <v>3408000</v>
      </c>
      <c r="Z21" s="109"/>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c r="DL21" s="170"/>
      <c r="DM21" s="170"/>
      <c r="DN21" s="170"/>
      <c r="DO21" s="170"/>
      <c r="DP21" s="170"/>
      <c r="DQ21" s="170"/>
      <c r="DR21" s="170"/>
      <c r="DS21" s="170"/>
      <c r="DT21" s="170"/>
      <c r="DU21" s="170"/>
      <c r="DV21" s="170"/>
      <c r="DW21" s="170"/>
      <c r="DX21" s="170"/>
      <c r="DY21" s="170"/>
      <c r="DZ21" s="170"/>
      <c r="EA21" s="170"/>
      <c r="EB21" s="170"/>
      <c r="EC21" s="170"/>
      <c r="ED21" s="170"/>
      <c r="EE21" s="170"/>
      <c r="EF21" s="170"/>
      <c r="EG21" s="170"/>
      <c r="EH21" s="170"/>
      <c r="EI21" s="170"/>
      <c r="EJ21" s="170"/>
      <c r="EK21" s="170"/>
      <c r="EL21" s="170"/>
      <c r="EM21" s="170"/>
      <c r="EN21" s="170"/>
      <c r="EO21" s="170"/>
      <c r="EP21" s="170"/>
      <c r="EQ21" s="109"/>
    </row>
    <row r="22" spans="1:147" ht="15.75" customHeight="1" x14ac:dyDescent="0.2">
      <c r="A22" s="7" t="s">
        <v>212</v>
      </c>
      <c r="X22" s="7" t="b">
        <f t="shared" ref="X22:X38" si="11">100%=SUM(AA22:EP22)</f>
        <v>1</v>
      </c>
      <c r="Y22" s="169">
        <v>1500000</v>
      </c>
      <c r="Z22" s="171">
        <v>2</v>
      </c>
      <c r="AA22" s="170">
        <f t="shared" ref="AA22:EP22" si="12">CHOOSE($Z22,AA$121,AA$123)</f>
        <v>0.16666666666666666</v>
      </c>
      <c r="AB22" s="170">
        <f t="shared" si="12"/>
        <v>0.16666666666666666</v>
      </c>
      <c r="AC22" s="170">
        <f t="shared" si="12"/>
        <v>0.16666666666666666</v>
      </c>
      <c r="AD22" s="170">
        <f t="shared" si="12"/>
        <v>0.16666666666666666</v>
      </c>
      <c r="AE22" s="170">
        <f t="shared" si="12"/>
        <v>0.16666666666666666</v>
      </c>
      <c r="AF22" s="170">
        <f t="shared" si="12"/>
        <v>0.16666666666666666</v>
      </c>
      <c r="AG22" s="170">
        <f t="shared" si="12"/>
        <v>0</v>
      </c>
      <c r="AH22" s="170">
        <f t="shared" si="12"/>
        <v>0</v>
      </c>
      <c r="AI22" s="170">
        <f t="shared" si="12"/>
        <v>0</v>
      </c>
      <c r="AJ22" s="170">
        <f t="shared" si="12"/>
        <v>0</v>
      </c>
      <c r="AK22" s="170">
        <f t="shared" si="12"/>
        <v>0</v>
      </c>
      <c r="AL22" s="170">
        <f t="shared" si="12"/>
        <v>0</v>
      </c>
      <c r="AM22" s="170">
        <f t="shared" si="12"/>
        <v>0</v>
      </c>
      <c r="AN22" s="170">
        <f t="shared" si="12"/>
        <v>0</v>
      </c>
      <c r="AO22" s="170">
        <f t="shared" si="12"/>
        <v>0</v>
      </c>
      <c r="AP22" s="170">
        <f t="shared" si="12"/>
        <v>0</v>
      </c>
      <c r="AQ22" s="170">
        <f t="shared" si="12"/>
        <v>0</v>
      </c>
      <c r="AR22" s="170">
        <f t="shared" si="12"/>
        <v>0</v>
      </c>
      <c r="AS22" s="170">
        <f t="shared" si="12"/>
        <v>0</v>
      </c>
      <c r="AT22" s="170">
        <f t="shared" si="12"/>
        <v>0</v>
      </c>
      <c r="AU22" s="170">
        <f t="shared" si="12"/>
        <v>0</v>
      </c>
      <c r="AV22" s="170">
        <f t="shared" si="12"/>
        <v>0</v>
      </c>
      <c r="AW22" s="170">
        <f t="shared" si="12"/>
        <v>0</v>
      </c>
      <c r="AX22" s="170">
        <f t="shared" si="12"/>
        <v>0</v>
      </c>
      <c r="AY22" s="170">
        <f t="shared" si="12"/>
        <v>0</v>
      </c>
      <c r="AZ22" s="170">
        <f t="shared" si="12"/>
        <v>0</v>
      </c>
      <c r="BA22" s="170">
        <f t="shared" si="12"/>
        <v>0</v>
      </c>
      <c r="BB22" s="170">
        <f t="shared" si="12"/>
        <v>0</v>
      </c>
      <c r="BC22" s="170">
        <f t="shared" si="12"/>
        <v>0</v>
      </c>
      <c r="BD22" s="170">
        <f t="shared" si="12"/>
        <v>0</v>
      </c>
      <c r="BE22" s="170">
        <f t="shared" si="12"/>
        <v>0</v>
      </c>
      <c r="BF22" s="170">
        <f t="shared" si="12"/>
        <v>0</v>
      </c>
      <c r="BG22" s="170">
        <f t="shared" si="12"/>
        <v>0</v>
      </c>
      <c r="BH22" s="170">
        <f t="shared" si="12"/>
        <v>0</v>
      </c>
      <c r="BI22" s="170">
        <f t="shared" si="12"/>
        <v>0</v>
      </c>
      <c r="BJ22" s="170">
        <f t="shared" si="12"/>
        <v>0</v>
      </c>
      <c r="BK22" s="170">
        <f t="shared" si="12"/>
        <v>0</v>
      </c>
      <c r="BL22" s="170">
        <f t="shared" si="12"/>
        <v>0</v>
      </c>
      <c r="BM22" s="170">
        <f t="shared" si="12"/>
        <v>0</v>
      </c>
      <c r="BN22" s="170">
        <f t="shared" si="12"/>
        <v>0</v>
      </c>
      <c r="BO22" s="170">
        <f t="shared" si="12"/>
        <v>0</v>
      </c>
      <c r="BP22" s="170">
        <f t="shared" si="12"/>
        <v>0</v>
      </c>
      <c r="BQ22" s="170">
        <f t="shared" si="12"/>
        <v>0</v>
      </c>
      <c r="BR22" s="170">
        <f t="shared" si="12"/>
        <v>0</v>
      </c>
      <c r="BS22" s="170">
        <f t="shared" si="12"/>
        <v>0</v>
      </c>
      <c r="BT22" s="170">
        <f t="shared" si="12"/>
        <v>0</v>
      </c>
      <c r="BU22" s="170">
        <f t="shared" si="12"/>
        <v>0</v>
      </c>
      <c r="BV22" s="170">
        <f t="shared" si="12"/>
        <v>0</v>
      </c>
      <c r="BW22" s="170">
        <f t="shared" si="12"/>
        <v>0</v>
      </c>
      <c r="BX22" s="170">
        <f t="shared" si="12"/>
        <v>0</v>
      </c>
      <c r="BY22" s="170">
        <f t="shared" si="12"/>
        <v>0</v>
      </c>
      <c r="BZ22" s="170">
        <f t="shared" si="12"/>
        <v>0</v>
      </c>
      <c r="CA22" s="170">
        <f t="shared" si="12"/>
        <v>0</v>
      </c>
      <c r="CB22" s="170">
        <f t="shared" si="12"/>
        <v>0</v>
      </c>
      <c r="CC22" s="170">
        <f t="shared" si="12"/>
        <v>0</v>
      </c>
      <c r="CD22" s="170">
        <f t="shared" si="12"/>
        <v>0</v>
      </c>
      <c r="CE22" s="170">
        <f t="shared" si="12"/>
        <v>0</v>
      </c>
      <c r="CF22" s="170">
        <f t="shared" si="12"/>
        <v>0</v>
      </c>
      <c r="CG22" s="170">
        <f t="shared" si="12"/>
        <v>0</v>
      </c>
      <c r="CH22" s="170">
        <f t="shared" si="12"/>
        <v>0</v>
      </c>
      <c r="CI22" s="170">
        <f t="shared" si="12"/>
        <v>0</v>
      </c>
      <c r="CJ22" s="170">
        <f t="shared" si="12"/>
        <v>0</v>
      </c>
      <c r="CK22" s="170">
        <f t="shared" si="12"/>
        <v>0</v>
      </c>
      <c r="CL22" s="170">
        <f t="shared" si="12"/>
        <v>0</v>
      </c>
      <c r="CM22" s="170">
        <f t="shared" si="12"/>
        <v>0</v>
      </c>
      <c r="CN22" s="170">
        <f t="shared" si="12"/>
        <v>0</v>
      </c>
      <c r="CO22" s="170">
        <f t="shared" si="12"/>
        <v>0</v>
      </c>
      <c r="CP22" s="170">
        <f t="shared" si="12"/>
        <v>0</v>
      </c>
      <c r="CQ22" s="170">
        <f t="shared" si="12"/>
        <v>0</v>
      </c>
      <c r="CR22" s="170">
        <f t="shared" si="12"/>
        <v>0</v>
      </c>
      <c r="CS22" s="170">
        <f t="shared" si="12"/>
        <v>0</v>
      </c>
      <c r="CT22" s="170">
        <f t="shared" si="12"/>
        <v>0</v>
      </c>
      <c r="CU22" s="170">
        <f t="shared" si="12"/>
        <v>0</v>
      </c>
      <c r="CV22" s="170">
        <f t="shared" si="12"/>
        <v>0</v>
      </c>
      <c r="CW22" s="170">
        <f t="shared" si="12"/>
        <v>0</v>
      </c>
      <c r="CX22" s="170">
        <f t="shared" si="12"/>
        <v>0</v>
      </c>
      <c r="CY22" s="170">
        <f t="shared" si="12"/>
        <v>0</v>
      </c>
      <c r="CZ22" s="170">
        <f t="shared" si="12"/>
        <v>0</v>
      </c>
      <c r="DA22" s="170">
        <f t="shared" si="12"/>
        <v>0</v>
      </c>
      <c r="DB22" s="170">
        <f t="shared" si="12"/>
        <v>0</v>
      </c>
      <c r="DC22" s="170">
        <f t="shared" si="12"/>
        <v>0</v>
      </c>
      <c r="DD22" s="170">
        <f t="shared" si="12"/>
        <v>0</v>
      </c>
      <c r="DE22" s="170">
        <f t="shared" si="12"/>
        <v>0</v>
      </c>
      <c r="DF22" s="170">
        <f t="shared" si="12"/>
        <v>0</v>
      </c>
      <c r="DG22" s="170">
        <f t="shared" si="12"/>
        <v>0</v>
      </c>
      <c r="DH22" s="170">
        <f t="shared" si="12"/>
        <v>0</v>
      </c>
      <c r="DI22" s="170">
        <f t="shared" si="12"/>
        <v>0</v>
      </c>
      <c r="DJ22" s="170">
        <f t="shared" si="12"/>
        <v>0</v>
      </c>
      <c r="DK22" s="170">
        <f t="shared" si="12"/>
        <v>0</v>
      </c>
      <c r="DL22" s="170">
        <f t="shared" si="12"/>
        <v>0</v>
      </c>
      <c r="DM22" s="170">
        <f t="shared" si="12"/>
        <v>0</v>
      </c>
      <c r="DN22" s="170">
        <f t="shared" si="12"/>
        <v>0</v>
      </c>
      <c r="DO22" s="170">
        <f t="shared" si="12"/>
        <v>0</v>
      </c>
      <c r="DP22" s="170">
        <f t="shared" si="12"/>
        <v>0</v>
      </c>
      <c r="DQ22" s="170">
        <f t="shared" si="12"/>
        <v>0</v>
      </c>
      <c r="DR22" s="170">
        <f t="shared" si="12"/>
        <v>0</v>
      </c>
      <c r="DS22" s="170">
        <f t="shared" si="12"/>
        <v>0</v>
      </c>
      <c r="DT22" s="170">
        <f t="shared" si="12"/>
        <v>0</v>
      </c>
      <c r="DU22" s="170">
        <f t="shared" si="12"/>
        <v>0</v>
      </c>
      <c r="DV22" s="170">
        <f t="shared" si="12"/>
        <v>0</v>
      </c>
      <c r="DW22" s="170">
        <f t="shared" si="12"/>
        <v>0</v>
      </c>
      <c r="DX22" s="170">
        <f t="shared" si="12"/>
        <v>0</v>
      </c>
      <c r="DY22" s="170">
        <f t="shared" si="12"/>
        <v>0</v>
      </c>
      <c r="DZ22" s="170">
        <f t="shared" si="12"/>
        <v>0</v>
      </c>
      <c r="EA22" s="170">
        <f t="shared" si="12"/>
        <v>0</v>
      </c>
      <c r="EB22" s="170">
        <f t="shared" si="12"/>
        <v>0</v>
      </c>
      <c r="EC22" s="170">
        <f t="shared" si="12"/>
        <v>0</v>
      </c>
      <c r="ED22" s="170">
        <f t="shared" si="12"/>
        <v>0</v>
      </c>
      <c r="EE22" s="170">
        <f t="shared" si="12"/>
        <v>0</v>
      </c>
      <c r="EF22" s="170">
        <f t="shared" si="12"/>
        <v>0</v>
      </c>
      <c r="EG22" s="170">
        <f t="shared" si="12"/>
        <v>0</v>
      </c>
      <c r="EH22" s="170">
        <f t="shared" si="12"/>
        <v>0</v>
      </c>
      <c r="EI22" s="170">
        <f t="shared" si="12"/>
        <v>0</v>
      </c>
      <c r="EJ22" s="170">
        <f t="shared" si="12"/>
        <v>0</v>
      </c>
      <c r="EK22" s="170">
        <f t="shared" si="12"/>
        <v>0</v>
      </c>
      <c r="EL22" s="170">
        <f t="shared" si="12"/>
        <v>0</v>
      </c>
      <c r="EM22" s="170">
        <f t="shared" si="12"/>
        <v>0</v>
      </c>
      <c r="EN22" s="170">
        <f t="shared" si="12"/>
        <v>0</v>
      </c>
      <c r="EO22" s="170">
        <f t="shared" si="12"/>
        <v>0</v>
      </c>
      <c r="EP22" s="170">
        <f t="shared" si="12"/>
        <v>0</v>
      </c>
      <c r="EQ22" s="27"/>
    </row>
    <row r="23" spans="1:147" ht="15.75" customHeight="1" x14ac:dyDescent="0.2">
      <c r="A23" s="7" t="s">
        <v>213</v>
      </c>
      <c r="X23" s="7" t="b">
        <f t="shared" si="11"/>
        <v>1</v>
      </c>
      <c r="Y23" s="169">
        <v>450000</v>
      </c>
      <c r="Z23" s="171">
        <v>2</v>
      </c>
      <c r="AA23" s="170">
        <f t="shared" ref="AA23:EP23" si="13">CHOOSE($Z23,AA$121,AA$123)</f>
        <v>0.16666666666666666</v>
      </c>
      <c r="AB23" s="170">
        <f t="shared" si="13"/>
        <v>0.16666666666666666</v>
      </c>
      <c r="AC23" s="170">
        <f t="shared" si="13"/>
        <v>0.16666666666666666</v>
      </c>
      <c r="AD23" s="170">
        <f t="shared" si="13"/>
        <v>0.16666666666666666</v>
      </c>
      <c r="AE23" s="170">
        <f t="shared" si="13"/>
        <v>0.16666666666666666</v>
      </c>
      <c r="AF23" s="170">
        <f t="shared" si="13"/>
        <v>0.16666666666666666</v>
      </c>
      <c r="AG23" s="170">
        <f t="shared" si="13"/>
        <v>0</v>
      </c>
      <c r="AH23" s="170">
        <f t="shared" si="13"/>
        <v>0</v>
      </c>
      <c r="AI23" s="170">
        <f t="shared" si="13"/>
        <v>0</v>
      </c>
      <c r="AJ23" s="170">
        <f t="shared" si="13"/>
        <v>0</v>
      </c>
      <c r="AK23" s="170">
        <f t="shared" si="13"/>
        <v>0</v>
      </c>
      <c r="AL23" s="170">
        <f t="shared" si="13"/>
        <v>0</v>
      </c>
      <c r="AM23" s="170">
        <f t="shared" si="13"/>
        <v>0</v>
      </c>
      <c r="AN23" s="170">
        <f t="shared" si="13"/>
        <v>0</v>
      </c>
      <c r="AO23" s="170">
        <f t="shared" si="13"/>
        <v>0</v>
      </c>
      <c r="AP23" s="170">
        <f t="shared" si="13"/>
        <v>0</v>
      </c>
      <c r="AQ23" s="170">
        <f t="shared" si="13"/>
        <v>0</v>
      </c>
      <c r="AR23" s="170">
        <f t="shared" si="13"/>
        <v>0</v>
      </c>
      <c r="AS23" s="170">
        <f t="shared" si="13"/>
        <v>0</v>
      </c>
      <c r="AT23" s="170">
        <f t="shared" si="13"/>
        <v>0</v>
      </c>
      <c r="AU23" s="170">
        <f t="shared" si="13"/>
        <v>0</v>
      </c>
      <c r="AV23" s="170">
        <f t="shared" si="13"/>
        <v>0</v>
      </c>
      <c r="AW23" s="170">
        <f t="shared" si="13"/>
        <v>0</v>
      </c>
      <c r="AX23" s="170">
        <f t="shared" si="13"/>
        <v>0</v>
      </c>
      <c r="AY23" s="170">
        <f t="shared" si="13"/>
        <v>0</v>
      </c>
      <c r="AZ23" s="170">
        <f t="shared" si="13"/>
        <v>0</v>
      </c>
      <c r="BA23" s="170">
        <f t="shared" si="13"/>
        <v>0</v>
      </c>
      <c r="BB23" s="170">
        <f t="shared" si="13"/>
        <v>0</v>
      </c>
      <c r="BC23" s="170">
        <f t="shared" si="13"/>
        <v>0</v>
      </c>
      <c r="BD23" s="170">
        <f t="shared" si="13"/>
        <v>0</v>
      </c>
      <c r="BE23" s="170">
        <f t="shared" si="13"/>
        <v>0</v>
      </c>
      <c r="BF23" s="170">
        <f t="shared" si="13"/>
        <v>0</v>
      </c>
      <c r="BG23" s="170">
        <f t="shared" si="13"/>
        <v>0</v>
      </c>
      <c r="BH23" s="170">
        <f t="shared" si="13"/>
        <v>0</v>
      </c>
      <c r="BI23" s="170">
        <f t="shared" si="13"/>
        <v>0</v>
      </c>
      <c r="BJ23" s="170">
        <f t="shared" si="13"/>
        <v>0</v>
      </c>
      <c r="BK23" s="170">
        <f t="shared" si="13"/>
        <v>0</v>
      </c>
      <c r="BL23" s="170">
        <f t="shared" si="13"/>
        <v>0</v>
      </c>
      <c r="BM23" s="170">
        <f t="shared" si="13"/>
        <v>0</v>
      </c>
      <c r="BN23" s="170">
        <f t="shared" si="13"/>
        <v>0</v>
      </c>
      <c r="BO23" s="170">
        <f t="shared" si="13"/>
        <v>0</v>
      </c>
      <c r="BP23" s="170">
        <f t="shared" si="13"/>
        <v>0</v>
      </c>
      <c r="BQ23" s="170">
        <f t="shared" si="13"/>
        <v>0</v>
      </c>
      <c r="BR23" s="170">
        <f t="shared" si="13"/>
        <v>0</v>
      </c>
      <c r="BS23" s="170">
        <f t="shared" si="13"/>
        <v>0</v>
      </c>
      <c r="BT23" s="170">
        <f t="shared" si="13"/>
        <v>0</v>
      </c>
      <c r="BU23" s="170">
        <f t="shared" si="13"/>
        <v>0</v>
      </c>
      <c r="BV23" s="170">
        <f t="shared" si="13"/>
        <v>0</v>
      </c>
      <c r="BW23" s="170">
        <f t="shared" si="13"/>
        <v>0</v>
      </c>
      <c r="BX23" s="170">
        <f t="shared" si="13"/>
        <v>0</v>
      </c>
      <c r="BY23" s="170">
        <f t="shared" si="13"/>
        <v>0</v>
      </c>
      <c r="BZ23" s="170">
        <f t="shared" si="13"/>
        <v>0</v>
      </c>
      <c r="CA23" s="170">
        <f t="shared" si="13"/>
        <v>0</v>
      </c>
      <c r="CB23" s="170">
        <f t="shared" si="13"/>
        <v>0</v>
      </c>
      <c r="CC23" s="170">
        <f t="shared" si="13"/>
        <v>0</v>
      </c>
      <c r="CD23" s="170">
        <f t="shared" si="13"/>
        <v>0</v>
      </c>
      <c r="CE23" s="170">
        <f t="shared" si="13"/>
        <v>0</v>
      </c>
      <c r="CF23" s="170">
        <f t="shared" si="13"/>
        <v>0</v>
      </c>
      <c r="CG23" s="170">
        <f t="shared" si="13"/>
        <v>0</v>
      </c>
      <c r="CH23" s="170">
        <f t="shared" si="13"/>
        <v>0</v>
      </c>
      <c r="CI23" s="170">
        <f t="shared" si="13"/>
        <v>0</v>
      </c>
      <c r="CJ23" s="170">
        <f t="shared" si="13"/>
        <v>0</v>
      </c>
      <c r="CK23" s="170">
        <f t="shared" si="13"/>
        <v>0</v>
      </c>
      <c r="CL23" s="170">
        <f t="shared" si="13"/>
        <v>0</v>
      </c>
      <c r="CM23" s="170">
        <f t="shared" si="13"/>
        <v>0</v>
      </c>
      <c r="CN23" s="170">
        <f t="shared" si="13"/>
        <v>0</v>
      </c>
      <c r="CO23" s="170">
        <f t="shared" si="13"/>
        <v>0</v>
      </c>
      <c r="CP23" s="170">
        <f t="shared" si="13"/>
        <v>0</v>
      </c>
      <c r="CQ23" s="170">
        <f t="shared" si="13"/>
        <v>0</v>
      </c>
      <c r="CR23" s="170">
        <f t="shared" si="13"/>
        <v>0</v>
      </c>
      <c r="CS23" s="170">
        <f t="shared" si="13"/>
        <v>0</v>
      </c>
      <c r="CT23" s="170">
        <f t="shared" si="13"/>
        <v>0</v>
      </c>
      <c r="CU23" s="170">
        <f t="shared" si="13"/>
        <v>0</v>
      </c>
      <c r="CV23" s="170">
        <f t="shared" si="13"/>
        <v>0</v>
      </c>
      <c r="CW23" s="170">
        <f t="shared" si="13"/>
        <v>0</v>
      </c>
      <c r="CX23" s="170">
        <f t="shared" si="13"/>
        <v>0</v>
      </c>
      <c r="CY23" s="170">
        <f t="shared" si="13"/>
        <v>0</v>
      </c>
      <c r="CZ23" s="170">
        <f t="shared" si="13"/>
        <v>0</v>
      </c>
      <c r="DA23" s="170">
        <f t="shared" si="13"/>
        <v>0</v>
      </c>
      <c r="DB23" s="170">
        <f t="shared" si="13"/>
        <v>0</v>
      </c>
      <c r="DC23" s="170">
        <f t="shared" si="13"/>
        <v>0</v>
      </c>
      <c r="DD23" s="170">
        <f t="shared" si="13"/>
        <v>0</v>
      </c>
      <c r="DE23" s="170">
        <f t="shared" si="13"/>
        <v>0</v>
      </c>
      <c r="DF23" s="170">
        <f t="shared" si="13"/>
        <v>0</v>
      </c>
      <c r="DG23" s="170">
        <f t="shared" si="13"/>
        <v>0</v>
      </c>
      <c r="DH23" s="170">
        <f t="shared" si="13"/>
        <v>0</v>
      </c>
      <c r="DI23" s="170">
        <f t="shared" si="13"/>
        <v>0</v>
      </c>
      <c r="DJ23" s="170">
        <f t="shared" si="13"/>
        <v>0</v>
      </c>
      <c r="DK23" s="170">
        <f t="shared" si="13"/>
        <v>0</v>
      </c>
      <c r="DL23" s="170">
        <f t="shared" si="13"/>
        <v>0</v>
      </c>
      <c r="DM23" s="170">
        <f t="shared" si="13"/>
        <v>0</v>
      </c>
      <c r="DN23" s="170">
        <f t="shared" si="13"/>
        <v>0</v>
      </c>
      <c r="DO23" s="170">
        <f t="shared" si="13"/>
        <v>0</v>
      </c>
      <c r="DP23" s="170">
        <f t="shared" si="13"/>
        <v>0</v>
      </c>
      <c r="DQ23" s="170">
        <f t="shared" si="13"/>
        <v>0</v>
      </c>
      <c r="DR23" s="170">
        <f t="shared" si="13"/>
        <v>0</v>
      </c>
      <c r="DS23" s="170">
        <f t="shared" si="13"/>
        <v>0</v>
      </c>
      <c r="DT23" s="170">
        <f t="shared" si="13"/>
        <v>0</v>
      </c>
      <c r="DU23" s="170">
        <f t="shared" si="13"/>
        <v>0</v>
      </c>
      <c r="DV23" s="170">
        <f t="shared" si="13"/>
        <v>0</v>
      </c>
      <c r="DW23" s="170">
        <f t="shared" si="13"/>
        <v>0</v>
      </c>
      <c r="DX23" s="170">
        <f t="shared" si="13"/>
        <v>0</v>
      </c>
      <c r="DY23" s="170">
        <f t="shared" si="13"/>
        <v>0</v>
      </c>
      <c r="DZ23" s="170">
        <f t="shared" si="13"/>
        <v>0</v>
      </c>
      <c r="EA23" s="170">
        <f t="shared" si="13"/>
        <v>0</v>
      </c>
      <c r="EB23" s="170">
        <f t="shared" si="13"/>
        <v>0</v>
      </c>
      <c r="EC23" s="170">
        <f t="shared" si="13"/>
        <v>0</v>
      </c>
      <c r="ED23" s="170">
        <f t="shared" si="13"/>
        <v>0</v>
      </c>
      <c r="EE23" s="170">
        <f t="shared" si="13"/>
        <v>0</v>
      </c>
      <c r="EF23" s="170">
        <f t="shared" si="13"/>
        <v>0</v>
      </c>
      <c r="EG23" s="170">
        <f t="shared" si="13"/>
        <v>0</v>
      </c>
      <c r="EH23" s="170">
        <f t="shared" si="13"/>
        <v>0</v>
      </c>
      <c r="EI23" s="170">
        <f t="shared" si="13"/>
        <v>0</v>
      </c>
      <c r="EJ23" s="170">
        <f t="shared" si="13"/>
        <v>0</v>
      </c>
      <c r="EK23" s="170">
        <f t="shared" si="13"/>
        <v>0</v>
      </c>
      <c r="EL23" s="170">
        <f t="shared" si="13"/>
        <v>0</v>
      </c>
      <c r="EM23" s="170">
        <f t="shared" si="13"/>
        <v>0</v>
      </c>
      <c r="EN23" s="170">
        <f t="shared" si="13"/>
        <v>0</v>
      </c>
      <c r="EO23" s="170">
        <f t="shared" si="13"/>
        <v>0</v>
      </c>
      <c r="EP23" s="170">
        <f t="shared" si="13"/>
        <v>0</v>
      </c>
      <c r="EQ23" s="27"/>
    </row>
    <row r="24" spans="1:147" ht="15.75" customHeight="1" x14ac:dyDescent="0.2">
      <c r="A24" s="7" t="s">
        <v>214</v>
      </c>
      <c r="X24" s="7" t="b">
        <f t="shared" si="11"/>
        <v>1</v>
      </c>
      <c r="Y24" s="169">
        <v>750000</v>
      </c>
      <c r="Z24" s="171">
        <v>2</v>
      </c>
      <c r="AA24" s="170">
        <f t="shared" ref="AA24:EP24" si="14">CHOOSE($Z24,AA$121,AA$123)</f>
        <v>0.16666666666666666</v>
      </c>
      <c r="AB24" s="170">
        <f t="shared" si="14"/>
        <v>0.16666666666666666</v>
      </c>
      <c r="AC24" s="170">
        <f t="shared" si="14"/>
        <v>0.16666666666666666</v>
      </c>
      <c r="AD24" s="170">
        <f t="shared" si="14"/>
        <v>0.16666666666666666</v>
      </c>
      <c r="AE24" s="170">
        <f t="shared" si="14"/>
        <v>0.16666666666666666</v>
      </c>
      <c r="AF24" s="170">
        <f t="shared" si="14"/>
        <v>0.16666666666666666</v>
      </c>
      <c r="AG24" s="170">
        <f t="shared" si="14"/>
        <v>0</v>
      </c>
      <c r="AH24" s="170">
        <f t="shared" si="14"/>
        <v>0</v>
      </c>
      <c r="AI24" s="170">
        <f t="shared" si="14"/>
        <v>0</v>
      </c>
      <c r="AJ24" s="170">
        <f t="shared" si="14"/>
        <v>0</v>
      </c>
      <c r="AK24" s="170">
        <f t="shared" si="14"/>
        <v>0</v>
      </c>
      <c r="AL24" s="170">
        <f t="shared" si="14"/>
        <v>0</v>
      </c>
      <c r="AM24" s="170">
        <f t="shared" si="14"/>
        <v>0</v>
      </c>
      <c r="AN24" s="170">
        <f t="shared" si="14"/>
        <v>0</v>
      </c>
      <c r="AO24" s="170">
        <f t="shared" si="14"/>
        <v>0</v>
      </c>
      <c r="AP24" s="170">
        <f t="shared" si="14"/>
        <v>0</v>
      </c>
      <c r="AQ24" s="170">
        <f t="shared" si="14"/>
        <v>0</v>
      </c>
      <c r="AR24" s="170">
        <f t="shared" si="14"/>
        <v>0</v>
      </c>
      <c r="AS24" s="170">
        <f t="shared" si="14"/>
        <v>0</v>
      </c>
      <c r="AT24" s="170">
        <f t="shared" si="14"/>
        <v>0</v>
      </c>
      <c r="AU24" s="170">
        <f t="shared" si="14"/>
        <v>0</v>
      </c>
      <c r="AV24" s="170">
        <f t="shared" si="14"/>
        <v>0</v>
      </c>
      <c r="AW24" s="170">
        <f t="shared" si="14"/>
        <v>0</v>
      </c>
      <c r="AX24" s="170">
        <f t="shared" si="14"/>
        <v>0</v>
      </c>
      <c r="AY24" s="170">
        <f t="shared" si="14"/>
        <v>0</v>
      </c>
      <c r="AZ24" s="170">
        <f t="shared" si="14"/>
        <v>0</v>
      </c>
      <c r="BA24" s="170">
        <f t="shared" si="14"/>
        <v>0</v>
      </c>
      <c r="BB24" s="170">
        <f t="shared" si="14"/>
        <v>0</v>
      </c>
      <c r="BC24" s="170">
        <f t="shared" si="14"/>
        <v>0</v>
      </c>
      <c r="BD24" s="170">
        <f t="shared" si="14"/>
        <v>0</v>
      </c>
      <c r="BE24" s="170">
        <f t="shared" si="14"/>
        <v>0</v>
      </c>
      <c r="BF24" s="170">
        <f t="shared" si="14"/>
        <v>0</v>
      </c>
      <c r="BG24" s="170">
        <f t="shared" si="14"/>
        <v>0</v>
      </c>
      <c r="BH24" s="170">
        <f t="shared" si="14"/>
        <v>0</v>
      </c>
      <c r="BI24" s="170">
        <f t="shared" si="14"/>
        <v>0</v>
      </c>
      <c r="BJ24" s="170">
        <f t="shared" si="14"/>
        <v>0</v>
      </c>
      <c r="BK24" s="170">
        <f t="shared" si="14"/>
        <v>0</v>
      </c>
      <c r="BL24" s="170">
        <f t="shared" si="14"/>
        <v>0</v>
      </c>
      <c r="BM24" s="170">
        <f t="shared" si="14"/>
        <v>0</v>
      </c>
      <c r="BN24" s="170">
        <f t="shared" si="14"/>
        <v>0</v>
      </c>
      <c r="BO24" s="170">
        <f t="shared" si="14"/>
        <v>0</v>
      </c>
      <c r="BP24" s="170">
        <f t="shared" si="14"/>
        <v>0</v>
      </c>
      <c r="BQ24" s="170">
        <f t="shared" si="14"/>
        <v>0</v>
      </c>
      <c r="BR24" s="170">
        <f t="shared" si="14"/>
        <v>0</v>
      </c>
      <c r="BS24" s="170">
        <f t="shared" si="14"/>
        <v>0</v>
      </c>
      <c r="BT24" s="170">
        <f t="shared" si="14"/>
        <v>0</v>
      </c>
      <c r="BU24" s="170">
        <f t="shared" si="14"/>
        <v>0</v>
      </c>
      <c r="BV24" s="170">
        <f t="shared" si="14"/>
        <v>0</v>
      </c>
      <c r="BW24" s="170">
        <f t="shared" si="14"/>
        <v>0</v>
      </c>
      <c r="BX24" s="170">
        <f t="shared" si="14"/>
        <v>0</v>
      </c>
      <c r="BY24" s="170">
        <f t="shared" si="14"/>
        <v>0</v>
      </c>
      <c r="BZ24" s="170">
        <f t="shared" si="14"/>
        <v>0</v>
      </c>
      <c r="CA24" s="170">
        <f t="shared" si="14"/>
        <v>0</v>
      </c>
      <c r="CB24" s="170">
        <f t="shared" si="14"/>
        <v>0</v>
      </c>
      <c r="CC24" s="170">
        <f t="shared" si="14"/>
        <v>0</v>
      </c>
      <c r="CD24" s="170">
        <f t="shared" si="14"/>
        <v>0</v>
      </c>
      <c r="CE24" s="170">
        <f t="shared" si="14"/>
        <v>0</v>
      </c>
      <c r="CF24" s="170">
        <f t="shared" si="14"/>
        <v>0</v>
      </c>
      <c r="CG24" s="170">
        <f t="shared" si="14"/>
        <v>0</v>
      </c>
      <c r="CH24" s="170">
        <f t="shared" si="14"/>
        <v>0</v>
      </c>
      <c r="CI24" s="170">
        <f t="shared" si="14"/>
        <v>0</v>
      </c>
      <c r="CJ24" s="170">
        <f t="shared" si="14"/>
        <v>0</v>
      </c>
      <c r="CK24" s="170">
        <f t="shared" si="14"/>
        <v>0</v>
      </c>
      <c r="CL24" s="170">
        <f t="shared" si="14"/>
        <v>0</v>
      </c>
      <c r="CM24" s="170">
        <f t="shared" si="14"/>
        <v>0</v>
      </c>
      <c r="CN24" s="170">
        <f t="shared" si="14"/>
        <v>0</v>
      </c>
      <c r="CO24" s="170">
        <f t="shared" si="14"/>
        <v>0</v>
      </c>
      <c r="CP24" s="170">
        <f t="shared" si="14"/>
        <v>0</v>
      </c>
      <c r="CQ24" s="170">
        <f t="shared" si="14"/>
        <v>0</v>
      </c>
      <c r="CR24" s="170">
        <f t="shared" si="14"/>
        <v>0</v>
      </c>
      <c r="CS24" s="170">
        <f t="shared" si="14"/>
        <v>0</v>
      </c>
      <c r="CT24" s="170">
        <f t="shared" si="14"/>
        <v>0</v>
      </c>
      <c r="CU24" s="170">
        <f t="shared" si="14"/>
        <v>0</v>
      </c>
      <c r="CV24" s="170">
        <f t="shared" si="14"/>
        <v>0</v>
      </c>
      <c r="CW24" s="170">
        <f t="shared" si="14"/>
        <v>0</v>
      </c>
      <c r="CX24" s="170">
        <f t="shared" si="14"/>
        <v>0</v>
      </c>
      <c r="CY24" s="170">
        <f t="shared" si="14"/>
        <v>0</v>
      </c>
      <c r="CZ24" s="170">
        <f t="shared" si="14"/>
        <v>0</v>
      </c>
      <c r="DA24" s="170">
        <f t="shared" si="14"/>
        <v>0</v>
      </c>
      <c r="DB24" s="170">
        <f t="shared" si="14"/>
        <v>0</v>
      </c>
      <c r="DC24" s="170">
        <f t="shared" si="14"/>
        <v>0</v>
      </c>
      <c r="DD24" s="170">
        <f t="shared" si="14"/>
        <v>0</v>
      </c>
      <c r="DE24" s="170">
        <f t="shared" si="14"/>
        <v>0</v>
      </c>
      <c r="DF24" s="170">
        <f t="shared" si="14"/>
        <v>0</v>
      </c>
      <c r="DG24" s="170">
        <f t="shared" si="14"/>
        <v>0</v>
      </c>
      <c r="DH24" s="170">
        <f t="shared" si="14"/>
        <v>0</v>
      </c>
      <c r="DI24" s="170">
        <f t="shared" si="14"/>
        <v>0</v>
      </c>
      <c r="DJ24" s="170">
        <f t="shared" si="14"/>
        <v>0</v>
      </c>
      <c r="DK24" s="170">
        <f t="shared" si="14"/>
        <v>0</v>
      </c>
      <c r="DL24" s="170">
        <f t="shared" si="14"/>
        <v>0</v>
      </c>
      <c r="DM24" s="170">
        <f t="shared" si="14"/>
        <v>0</v>
      </c>
      <c r="DN24" s="170">
        <f t="shared" si="14"/>
        <v>0</v>
      </c>
      <c r="DO24" s="170">
        <f t="shared" si="14"/>
        <v>0</v>
      </c>
      <c r="DP24" s="170">
        <f t="shared" si="14"/>
        <v>0</v>
      </c>
      <c r="DQ24" s="170">
        <f t="shared" si="14"/>
        <v>0</v>
      </c>
      <c r="DR24" s="170">
        <f t="shared" si="14"/>
        <v>0</v>
      </c>
      <c r="DS24" s="170">
        <f t="shared" si="14"/>
        <v>0</v>
      </c>
      <c r="DT24" s="170">
        <f t="shared" si="14"/>
        <v>0</v>
      </c>
      <c r="DU24" s="170">
        <f t="shared" si="14"/>
        <v>0</v>
      </c>
      <c r="DV24" s="170">
        <f t="shared" si="14"/>
        <v>0</v>
      </c>
      <c r="DW24" s="170">
        <f t="shared" si="14"/>
        <v>0</v>
      </c>
      <c r="DX24" s="170">
        <f t="shared" si="14"/>
        <v>0</v>
      </c>
      <c r="DY24" s="170">
        <f t="shared" si="14"/>
        <v>0</v>
      </c>
      <c r="DZ24" s="170">
        <f t="shared" si="14"/>
        <v>0</v>
      </c>
      <c r="EA24" s="170">
        <f t="shared" si="14"/>
        <v>0</v>
      </c>
      <c r="EB24" s="170">
        <f t="shared" si="14"/>
        <v>0</v>
      </c>
      <c r="EC24" s="170">
        <f t="shared" si="14"/>
        <v>0</v>
      </c>
      <c r="ED24" s="170">
        <f t="shared" si="14"/>
        <v>0</v>
      </c>
      <c r="EE24" s="170">
        <f t="shared" si="14"/>
        <v>0</v>
      </c>
      <c r="EF24" s="170">
        <f t="shared" si="14"/>
        <v>0</v>
      </c>
      <c r="EG24" s="170">
        <f t="shared" si="14"/>
        <v>0</v>
      </c>
      <c r="EH24" s="170">
        <f t="shared" si="14"/>
        <v>0</v>
      </c>
      <c r="EI24" s="170">
        <f t="shared" si="14"/>
        <v>0</v>
      </c>
      <c r="EJ24" s="170">
        <f t="shared" si="14"/>
        <v>0</v>
      </c>
      <c r="EK24" s="170">
        <f t="shared" si="14"/>
        <v>0</v>
      </c>
      <c r="EL24" s="170">
        <f t="shared" si="14"/>
        <v>0</v>
      </c>
      <c r="EM24" s="170">
        <f t="shared" si="14"/>
        <v>0</v>
      </c>
      <c r="EN24" s="170">
        <f t="shared" si="14"/>
        <v>0</v>
      </c>
      <c r="EO24" s="170">
        <f t="shared" si="14"/>
        <v>0</v>
      </c>
      <c r="EP24" s="170">
        <f t="shared" si="14"/>
        <v>0</v>
      </c>
      <c r="EQ24" s="27"/>
    </row>
    <row r="25" spans="1:147" ht="15.75" customHeight="1" x14ac:dyDescent="0.2">
      <c r="A25" s="7" t="s">
        <v>215</v>
      </c>
      <c r="X25" s="7" t="b">
        <f t="shared" si="11"/>
        <v>1</v>
      </c>
      <c r="Y25" s="169">
        <v>40000</v>
      </c>
      <c r="Z25" s="171">
        <v>2</v>
      </c>
      <c r="AA25" s="170">
        <f t="shared" ref="AA25:EP25" si="15">CHOOSE($Z25,AA$121,AA$123)</f>
        <v>0.16666666666666666</v>
      </c>
      <c r="AB25" s="170">
        <f t="shared" si="15"/>
        <v>0.16666666666666666</v>
      </c>
      <c r="AC25" s="170">
        <f t="shared" si="15"/>
        <v>0.16666666666666666</v>
      </c>
      <c r="AD25" s="170">
        <f t="shared" si="15"/>
        <v>0.16666666666666666</v>
      </c>
      <c r="AE25" s="170">
        <f t="shared" si="15"/>
        <v>0.16666666666666666</v>
      </c>
      <c r="AF25" s="170">
        <f t="shared" si="15"/>
        <v>0.16666666666666666</v>
      </c>
      <c r="AG25" s="170">
        <f t="shared" si="15"/>
        <v>0</v>
      </c>
      <c r="AH25" s="170">
        <f t="shared" si="15"/>
        <v>0</v>
      </c>
      <c r="AI25" s="170">
        <f t="shared" si="15"/>
        <v>0</v>
      </c>
      <c r="AJ25" s="170">
        <f t="shared" si="15"/>
        <v>0</v>
      </c>
      <c r="AK25" s="170">
        <f t="shared" si="15"/>
        <v>0</v>
      </c>
      <c r="AL25" s="170">
        <f t="shared" si="15"/>
        <v>0</v>
      </c>
      <c r="AM25" s="170">
        <f t="shared" si="15"/>
        <v>0</v>
      </c>
      <c r="AN25" s="170">
        <f t="shared" si="15"/>
        <v>0</v>
      </c>
      <c r="AO25" s="170">
        <f t="shared" si="15"/>
        <v>0</v>
      </c>
      <c r="AP25" s="170">
        <f t="shared" si="15"/>
        <v>0</v>
      </c>
      <c r="AQ25" s="170">
        <f t="shared" si="15"/>
        <v>0</v>
      </c>
      <c r="AR25" s="170">
        <f t="shared" si="15"/>
        <v>0</v>
      </c>
      <c r="AS25" s="170">
        <f t="shared" si="15"/>
        <v>0</v>
      </c>
      <c r="AT25" s="170">
        <f t="shared" si="15"/>
        <v>0</v>
      </c>
      <c r="AU25" s="170">
        <f t="shared" si="15"/>
        <v>0</v>
      </c>
      <c r="AV25" s="170">
        <f t="shared" si="15"/>
        <v>0</v>
      </c>
      <c r="AW25" s="170">
        <f t="shared" si="15"/>
        <v>0</v>
      </c>
      <c r="AX25" s="170">
        <f t="shared" si="15"/>
        <v>0</v>
      </c>
      <c r="AY25" s="170">
        <f t="shared" si="15"/>
        <v>0</v>
      </c>
      <c r="AZ25" s="170">
        <f t="shared" si="15"/>
        <v>0</v>
      </c>
      <c r="BA25" s="170">
        <f t="shared" si="15"/>
        <v>0</v>
      </c>
      <c r="BB25" s="170">
        <f t="shared" si="15"/>
        <v>0</v>
      </c>
      <c r="BC25" s="170">
        <f t="shared" si="15"/>
        <v>0</v>
      </c>
      <c r="BD25" s="170">
        <f t="shared" si="15"/>
        <v>0</v>
      </c>
      <c r="BE25" s="170">
        <f t="shared" si="15"/>
        <v>0</v>
      </c>
      <c r="BF25" s="170">
        <f t="shared" si="15"/>
        <v>0</v>
      </c>
      <c r="BG25" s="170">
        <f t="shared" si="15"/>
        <v>0</v>
      </c>
      <c r="BH25" s="170">
        <f t="shared" si="15"/>
        <v>0</v>
      </c>
      <c r="BI25" s="170">
        <f t="shared" si="15"/>
        <v>0</v>
      </c>
      <c r="BJ25" s="170">
        <f t="shared" si="15"/>
        <v>0</v>
      </c>
      <c r="BK25" s="170">
        <f t="shared" si="15"/>
        <v>0</v>
      </c>
      <c r="BL25" s="170">
        <f t="shared" si="15"/>
        <v>0</v>
      </c>
      <c r="BM25" s="170">
        <f t="shared" si="15"/>
        <v>0</v>
      </c>
      <c r="BN25" s="170">
        <f t="shared" si="15"/>
        <v>0</v>
      </c>
      <c r="BO25" s="170">
        <f t="shared" si="15"/>
        <v>0</v>
      </c>
      <c r="BP25" s="170">
        <f t="shared" si="15"/>
        <v>0</v>
      </c>
      <c r="BQ25" s="170">
        <f t="shared" si="15"/>
        <v>0</v>
      </c>
      <c r="BR25" s="170">
        <f t="shared" si="15"/>
        <v>0</v>
      </c>
      <c r="BS25" s="170">
        <f t="shared" si="15"/>
        <v>0</v>
      </c>
      <c r="BT25" s="170">
        <f t="shared" si="15"/>
        <v>0</v>
      </c>
      <c r="BU25" s="170">
        <f t="shared" si="15"/>
        <v>0</v>
      </c>
      <c r="BV25" s="170">
        <f t="shared" si="15"/>
        <v>0</v>
      </c>
      <c r="BW25" s="170">
        <f t="shared" si="15"/>
        <v>0</v>
      </c>
      <c r="BX25" s="170">
        <f t="shared" si="15"/>
        <v>0</v>
      </c>
      <c r="BY25" s="170">
        <f t="shared" si="15"/>
        <v>0</v>
      </c>
      <c r="BZ25" s="170">
        <f t="shared" si="15"/>
        <v>0</v>
      </c>
      <c r="CA25" s="170">
        <f t="shared" si="15"/>
        <v>0</v>
      </c>
      <c r="CB25" s="170">
        <f t="shared" si="15"/>
        <v>0</v>
      </c>
      <c r="CC25" s="170">
        <f t="shared" si="15"/>
        <v>0</v>
      </c>
      <c r="CD25" s="170">
        <f t="shared" si="15"/>
        <v>0</v>
      </c>
      <c r="CE25" s="170">
        <f t="shared" si="15"/>
        <v>0</v>
      </c>
      <c r="CF25" s="170">
        <f t="shared" si="15"/>
        <v>0</v>
      </c>
      <c r="CG25" s="170">
        <f t="shared" si="15"/>
        <v>0</v>
      </c>
      <c r="CH25" s="170">
        <f t="shared" si="15"/>
        <v>0</v>
      </c>
      <c r="CI25" s="170">
        <f t="shared" si="15"/>
        <v>0</v>
      </c>
      <c r="CJ25" s="170">
        <f t="shared" si="15"/>
        <v>0</v>
      </c>
      <c r="CK25" s="170">
        <f t="shared" si="15"/>
        <v>0</v>
      </c>
      <c r="CL25" s="170">
        <f t="shared" si="15"/>
        <v>0</v>
      </c>
      <c r="CM25" s="170">
        <f t="shared" si="15"/>
        <v>0</v>
      </c>
      <c r="CN25" s="170">
        <f t="shared" si="15"/>
        <v>0</v>
      </c>
      <c r="CO25" s="170">
        <f t="shared" si="15"/>
        <v>0</v>
      </c>
      <c r="CP25" s="170">
        <f t="shared" si="15"/>
        <v>0</v>
      </c>
      <c r="CQ25" s="170">
        <f t="shared" si="15"/>
        <v>0</v>
      </c>
      <c r="CR25" s="170">
        <f t="shared" si="15"/>
        <v>0</v>
      </c>
      <c r="CS25" s="170">
        <f t="shared" si="15"/>
        <v>0</v>
      </c>
      <c r="CT25" s="170">
        <f t="shared" si="15"/>
        <v>0</v>
      </c>
      <c r="CU25" s="170">
        <f t="shared" si="15"/>
        <v>0</v>
      </c>
      <c r="CV25" s="170">
        <f t="shared" si="15"/>
        <v>0</v>
      </c>
      <c r="CW25" s="170">
        <f t="shared" si="15"/>
        <v>0</v>
      </c>
      <c r="CX25" s="170">
        <f t="shared" si="15"/>
        <v>0</v>
      </c>
      <c r="CY25" s="170">
        <f t="shared" si="15"/>
        <v>0</v>
      </c>
      <c r="CZ25" s="170">
        <f t="shared" si="15"/>
        <v>0</v>
      </c>
      <c r="DA25" s="170">
        <f t="shared" si="15"/>
        <v>0</v>
      </c>
      <c r="DB25" s="170">
        <f t="shared" si="15"/>
        <v>0</v>
      </c>
      <c r="DC25" s="170">
        <f t="shared" si="15"/>
        <v>0</v>
      </c>
      <c r="DD25" s="170">
        <f t="shared" si="15"/>
        <v>0</v>
      </c>
      <c r="DE25" s="170">
        <f t="shared" si="15"/>
        <v>0</v>
      </c>
      <c r="DF25" s="170">
        <f t="shared" si="15"/>
        <v>0</v>
      </c>
      <c r="DG25" s="170">
        <f t="shared" si="15"/>
        <v>0</v>
      </c>
      <c r="DH25" s="170">
        <f t="shared" si="15"/>
        <v>0</v>
      </c>
      <c r="DI25" s="170">
        <f t="shared" si="15"/>
        <v>0</v>
      </c>
      <c r="DJ25" s="170">
        <f t="shared" si="15"/>
        <v>0</v>
      </c>
      <c r="DK25" s="170">
        <f t="shared" si="15"/>
        <v>0</v>
      </c>
      <c r="DL25" s="170">
        <f t="shared" si="15"/>
        <v>0</v>
      </c>
      <c r="DM25" s="170">
        <f t="shared" si="15"/>
        <v>0</v>
      </c>
      <c r="DN25" s="170">
        <f t="shared" si="15"/>
        <v>0</v>
      </c>
      <c r="DO25" s="170">
        <f t="shared" si="15"/>
        <v>0</v>
      </c>
      <c r="DP25" s="170">
        <f t="shared" si="15"/>
        <v>0</v>
      </c>
      <c r="DQ25" s="170">
        <f t="shared" si="15"/>
        <v>0</v>
      </c>
      <c r="DR25" s="170">
        <f t="shared" si="15"/>
        <v>0</v>
      </c>
      <c r="DS25" s="170">
        <f t="shared" si="15"/>
        <v>0</v>
      </c>
      <c r="DT25" s="170">
        <f t="shared" si="15"/>
        <v>0</v>
      </c>
      <c r="DU25" s="170">
        <f t="shared" si="15"/>
        <v>0</v>
      </c>
      <c r="DV25" s="170">
        <f t="shared" si="15"/>
        <v>0</v>
      </c>
      <c r="DW25" s="170">
        <f t="shared" si="15"/>
        <v>0</v>
      </c>
      <c r="DX25" s="170">
        <f t="shared" si="15"/>
        <v>0</v>
      </c>
      <c r="DY25" s="170">
        <f t="shared" si="15"/>
        <v>0</v>
      </c>
      <c r="DZ25" s="170">
        <f t="shared" si="15"/>
        <v>0</v>
      </c>
      <c r="EA25" s="170">
        <f t="shared" si="15"/>
        <v>0</v>
      </c>
      <c r="EB25" s="170">
        <f t="shared" si="15"/>
        <v>0</v>
      </c>
      <c r="EC25" s="170">
        <f t="shared" si="15"/>
        <v>0</v>
      </c>
      <c r="ED25" s="170">
        <f t="shared" si="15"/>
        <v>0</v>
      </c>
      <c r="EE25" s="170">
        <f t="shared" si="15"/>
        <v>0</v>
      </c>
      <c r="EF25" s="170">
        <f t="shared" si="15"/>
        <v>0</v>
      </c>
      <c r="EG25" s="170">
        <f t="shared" si="15"/>
        <v>0</v>
      </c>
      <c r="EH25" s="170">
        <f t="shared" si="15"/>
        <v>0</v>
      </c>
      <c r="EI25" s="170">
        <f t="shared" si="15"/>
        <v>0</v>
      </c>
      <c r="EJ25" s="170">
        <f t="shared" si="15"/>
        <v>0</v>
      </c>
      <c r="EK25" s="170">
        <f t="shared" si="15"/>
        <v>0</v>
      </c>
      <c r="EL25" s="170">
        <f t="shared" si="15"/>
        <v>0</v>
      </c>
      <c r="EM25" s="170">
        <f t="shared" si="15"/>
        <v>0</v>
      </c>
      <c r="EN25" s="170">
        <f t="shared" si="15"/>
        <v>0</v>
      </c>
      <c r="EO25" s="170">
        <f t="shared" si="15"/>
        <v>0</v>
      </c>
      <c r="EP25" s="170">
        <f t="shared" si="15"/>
        <v>0</v>
      </c>
      <c r="EQ25" s="27"/>
    </row>
    <row r="26" spans="1:147" ht="15.75" customHeight="1" x14ac:dyDescent="0.2">
      <c r="A26" s="7" t="s">
        <v>216</v>
      </c>
      <c r="X26" s="7" t="b">
        <f t="shared" si="11"/>
        <v>1</v>
      </c>
      <c r="Y26" s="169">
        <v>95000</v>
      </c>
      <c r="Z26" s="171">
        <v>2</v>
      </c>
      <c r="AA26" s="170">
        <f t="shared" ref="AA26:EP26" si="16">CHOOSE($Z26,AA$121,AA$123)</f>
        <v>0.16666666666666666</v>
      </c>
      <c r="AB26" s="170">
        <f t="shared" si="16"/>
        <v>0.16666666666666666</v>
      </c>
      <c r="AC26" s="170">
        <f t="shared" si="16"/>
        <v>0.16666666666666666</v>
      </c>
      <c r="AD26" s="170">
        <f t="shared" si="16"/>
        <v>0.16666666666666666</v>
      </c>
      <c r="AE26" s="170">
        <f t="shared" si="16"/>
        <v>0.16666666666666666</v>
      </c>
      <c r="AF26" s="170">
        <f t="shared" si="16"/>
        <v>0.16666666666666666</v>
      </c>
      <c r="AG26" s="170">
        <f t="shared" si="16"/>
        <v>0</v>
      </c>
      <c r="AH26" s="170">
        <f t="shared" si="16"/>
        <v>0</v>
      </c>
      <c r="AI26" s="170">
        <f t="shared" si="16"/>
        <v>0</v>
      </c>
      <c r="AJ26" s="170">
        <f t="shared" si="16"/>
        <v>0</v>
      </c>
      <c r="AK26" s="170">
        <f t="shared" si="16"/>
        <v>0</v>
      </c>
      <c r="AL26" s="170">
        <f t="shared" si="16"/>
        <v>0</v>
      </c>
      <c r="AM26" s="170">
        <f t="shared" si="16"/>
        <v>0</v>
      </c>
      <c r="AN26" s="170">
        <f t="shared" si="16"/>
        <v>0</v>
      </c>
      <c r="AO26" s="170">
        <f t="shared" si="16"/>
        <v>0</v>
      </c>
      <c r="AP26" s="170">
        <f t="shared" si="16"/>
        <v>0</v>
      </c>
      <c r="AQ26" s="170">
        <f t="shared" si="16"/>
        <v>0</v>
      </c>
      <c r="AR26" s="170">
        <f t="shared" si="16"/>
        <v>0</v>
      </c>
      <c r="AS26" s="170">
        <f t="shared" si="16"/>
        <v>0</v>
      </c>
      <c r="AT26" s="170">
        <f t="shared" si="16"/>
        <v>0</v>
      </c>
      <c r="AU26" s="170">
        <f t="shared" si="16"/>
        <v>0</v>
      </c>
      <c r="AV26" s="170">
        <f t="shared" si="16"/>
        <v>0</v>
      </c>
      <c r="AW26" s="170">
        <f t="shared" si="16"/>
        <v>0</v>
      </c>
      <c r="AX26" s="170">
        <f t="shared" si="16"/>
        <v>0</v>
      </c>
      <c r="AY26" s="170">
        <f t="shared" si="16"/>
        <v>0</v>
      </c>
      <c r="AZ26" s="170">
        <f t="shared" si="16"/>
        <v>0</v>
      </c>
      <c r="BA26" s="170">
        <f t="shared" si="16"/>
        <v>0</v>
      </c>
      <c r="BB26" s="170">
        <f t="shared" si="16"/>
        <v>0</v>
      </c>
      <c r="BC26" s="170">
        <f t="shared" si="16"/>
        <v>0</v>
      </c>
      <c r="BD26" s="170">
        <f t="shared" si="16"/>
        <v>0</v>
      </c>
      <c r="BE26" s="170">
        <f t="shared" si="16"/>
        <v>0</v>
      </c>
      <c r="BF26" s="170">
        <f t="shared" si="16"/>
        <v>0</v>
      </c>
      <c r="BG26" s="170">
        <f t="shared" si="16"/>
        <v>0</v>
      </c>
      <c r="BH26" s="170">
        <f t="shared" si="16"/>
        <v>0</v>
      </c>
      <c r="BI26" s="170">
        <f t="shared" si="16"/>
        <v>0</v>
      </c>
      <c r="BJ26" s="170">
        <f t="shared" si="16"/>
        <v>0</v>
      </c>
      <c r="BK26" s="170">
        <f t="shared" si="16"/>
        <v>0</v>
      </c>
      <c r="BL26" s="170">
        <f t="shared" si="16"/>
        <v>0</v>
      </c>
      <c r="BM26" s="170">
        <f t="shared" si="16"/>
        <v>0</v>
      </c>
      <c r="BN26" s="170">
        <f t="shared" si="16"/>
        <v>0</v>
      </c>
      <c r="BO26" s="170">
        <f t="shared" si="16"/>
        <v>0</v>
      </c>
      <c r="BP26" s="170">
        <f t="shared" si="16"/>
        <v>0</v>
      </c>
      <c r="BQ26" s="170">
        <f t="shared" si="16"/>
        <v>0</v>
      </c>
      <c r="BR26" s="170">
        <f t="shared" si="16"/>
        <v>0</v>
      </c>
      <c r="BS26" s="170">
        <f t="shared" si="16"/>
        <v>0</v>
      </c>
      <c r="BT26" s="170">
        <f t="shared" si="16"/>
        <v>0</v>
      </c>
      <c r="BU26" s="170">
        <f t="shared" si="16"/>
        <v>0</v>
      </c>
      <c r="BV26" s="170">
        <f t="shared" si="16"/>
        <v>0</v>
      </c>
      <c r="BW26" s="170">
        <f t="shared" si="16"/>
        <v>0</v>
      </c>
      <c r="BX26" s="170">
        <f t="shared" si="16"/>
        <v>0</v>
      </c>
      <c r="BY26" s="170">
        <f t="shared" si="16"/>
        <v>0</v>
      </c>
      <c r="BZ26" s="170">
        <f t="shared" si="16"/>
        <v>0</v>
      </c>
      <c r="CA26" s="170">
        <f t="shared" si="16"/>
        <v>0</v>
      </c>
      <c r="CB26" s="170">
        <f t="shared" si="16"/>
        <v>0</v>
      </c>
      <c r="CC26" s="170">
        <f t="shared" si="16"/>
        <v>0</v>
      </c>
      <c r="CD26" s="170">
        <f t="shared" si="16"/>
        <v>0</v>
      </c>
      <c r="CE26" s="170">
        <f t="shared" si="16"/>
        <v>0</v>
      </c>
      <c r="CF26" s="170">
        <f t="shared" si="16"/>
        <v>0</v>
      </c>
      <c r="CG26" s="170">
        <f t="shared" si="16"/>
        <v>0</v>
      </c>
      <c r="CH26" s="170">
        <f t="shared" si="16"/>
        <v>0</v>
      </c>
      <c r="CI26" s="170">
        <f t="shared" si="16"/>
        <v>0</v>
      </c>
      <c r="CJ26" s="170">
        <f t="shared" si="16"/>
        <v>0</v>
      </c>
      <c r="CK26" s="170">
        <f t="shared" si="16"/>
        <v>0</v>
      </c>
      <c r="CL26" s="170">
        <f t="shared" si="16"/>
        <v>0</v>
      </c>
      <c r="CM26" s="170">
        <f t="shared" si="16"/>
        <v>0</v>
      </c>
      <c r="CN26" s="170">
        <f t="shared" si="16"/>
        <v>0</v>
      </c>
      <c r="CO26" s="170">
        <f t="shared" si="16"/>
        <v>0</v>
      </c>
      <c r="CP26" s="170">
        <f t="shared" si="16"/>
        <v>0</v>
      </c>
      <c r="CQ26" s="170">
        <f t="shared" si="16"/>
        <v>0</v>
      </c>
      <c r="CR26" s="170">
        <f t="shared" si="16"/>
        <v>0</v>
      </c>
      <c r="CS26" s="170">
        <f t="shared" si="16"/>
        <v>0</v>
      </c>
      <c r="CT26" s="170">
        <f t="shared" si="16"/>
        <v>0</v>
      </c>
      <c r="CU26" s="170">
        <f t="shared" si="16"/>
        <v>0</v>
      </c>
      <c r="CV26" s="170">
        <f t="shared" si="16"/>
        <v>0</v>
      </c>
      <c r="CW26" s="170">
        <f t="shared" si="16"/>
        <v>0</v>
      </c>
      <c r="CX26" s="170">
        <f t="shared" si="16"/>
        <v>0</v>
      </c>
      <c r="CY26" s="170">
        <f t="shared" si="16"/>
        <v>0</v>
      </c>
      <c r="CZ26" s="170">
        <f t="shared" si="16"/>
        <v>0</v>
      </c>
      <c r="DA26" s="170">
        <f t="shared" si="16"/>
        <v>0</v>
      </c>
      <c r="DB26" s="170">
        <f t="shared" si="16"/>
        <v>0</v>
      </c>
      <c r="DC26" s="170">
        <f t="shared" si="16"/>
        <v>0</v>
      </c>
      <c r="DD26" s="170">
        <f t="shared" si="16"/>
        <v>0</v>
      </c>
      <c r="DE26" s="170">
        <f t="shared" si="16"/>
        <v>0</v>
      </c>
      <c r="DF26" s="170">
        <f t="shared" si="16"/>
        <v>0</v>
      </c>
      <c r="DG26" s="170">
        <f t="shared" si="16"/>
        <v>0</v>
      </c>
      <c r="DH26" s="170">
        <f t="shared" si="16"/>
        <v>0</v>
      </c>
      <c r="DI26" s="170">
        <f t="shared" si="16"/>
        <v>0</v>
      </c>
      <c r="DJ26" s="170">
        <f t="shared" si="16"/>
        <v>0</v>
      </c>
      <c r="DK26" s="170">
        <f t="shared" si="16"/>
        <v>0</v>
      </c>
      <c r="DL26" s="170">
        <f t="shared" si="16"/>
        <v>0</v>
      </c>
      <c r="DM26" s="170">
        <f t="shared" si="16"/>
        <v>0</v>
      </c>
      <c r="DN26" s="170">
        <f t="shared" si="16"/>
        <v>0</v>
      </c>
      <c r="DO26" s="170">
        <f t="shared" si="16"/>
        <v>0</v>
      </c>
      <c r="DP26" s="170">
        <f t="shared" si="16"/>
        <v>0</v>
      </c>
      <c r="DQ26" s="170">
        <f t="shared" si="16"/>
        <v>0</v>
      </c>
      <c r="DR26" s="170">
        <f t="shared" si="16"/>
        <v>0</v>
      </c>
      <c r="DS26" s="170">
        <f t="shared" si="16"/>
        <v>0</v>
      </c>
      <c r="DT26" s="170">
        <f t="shared" si="16"/>
        <v>0</v>
      </c>
      <c r="DU26" s="170">
        <f t="shared" si="16"/>
        <v>0</v>
      </c>
      <c r="DV26" s="170">
        <f t="shared" si="16"/>
        <v>0</v>
      </c>
      <c r="DW26" s="170">
        <f t="shared" si="16"/>
        <v>0</v>
      </c>
      <c r="DX26" s="170">
        <f t="shared" si="16"/>
        <v>0</v>
      </c>
      <c r="DY26" s="170">
        <f t="shared" si="16"/>
        <v>0</v>
      </c>
      <c r="DZ26" s="170">
        <f t="shared" si="16"/>
        <v>0</v>
      </c>
      <c r="EA26" s="170">
        <f t="shared" si="16"/>
        <v>0</v>
      </c>
      <c r="EB26" s="170">
        <f t="shared" si="16"/>
        <v>0</v>
      </c>
      <c r="EC26" s="170">
        <f t="shared" si="16"/>
        <v>0</v>
      </c>
      <c r="ED26" s="170">
        <f t="shared" si="16"/>
        <v>0</v>
      </c>
      <c r="EE26" s="170">
        <f t="shared" si="16"/>
        <v>0</v>
      </c>
      <c r="EF26" s="170">
        <f t="shared" si="16"/>
        <v>0</v>
      </c>
      <c r="EG26" s="170">
        <f t="shared" si="16"/>
        <v>0</v>
      </c>
      <c r="EH26" s="170">
        <f t="shared" si="16"/>
        <v>0</v>
      </c>
      <c r="EI26" s="170">
        <f t="shared" si="16"/>
        <v>0</v>
      </c>
      <c r="EJ26" s="170">
        <f t="shared" si="16"/>
        <v>0</v>
      </c>
      <c r="EK26" s="170">
        <f t="shared" si="16"/>
        <v>0</v>
      </c>
      <c r="EL26" s="170">
        <f t="shared" si="16"/>
        <v>0</v>
      </c>
      <c r="EM26" s="170">
        <f t="shared" si="16"/>
        <v>0</v>
      </c>
      <c r="EN26" s="170">
        <f t="shared" si="16"/>
        <v>0</v>
      </c>
      <c r="EO26" s="170">
        <f t="shared" si="16"/>
        <v>0</v>
      </c>
      <c r="EP26" s="170">
        <f t="shared" si="16"/>
        <v>0</v>
      </c>
      <c r="EQ26" s="27"/>
    </row>
    <row r="27" spans="1:147" ht="15.75" customHeight="1" x14ac:dyDescent="0.2">
      <c r="A27" s="7" t="s">
        <v>217</v>
      </c>
      <c r="X27" s="7" t="b">
        <f t="shared" si="11"/>
        <v>1</v>
      </c>
      <c r="Y27" s="169">
        <v>20000</v>
      </c>
      <c r="Z27" s="171">
        <v>2</v>
      </c>
      <c r="AA27" s="170">
        <f t="shared" ref="AA27:EP27" si="17">CHOOSE($Z27,AA$121,AA$123)</f>
        <v>0.16666666666666666</v>
      </c>
      <c r="AB27" s="170">
        <f t="shared" si="17"/>
        <v>0.16666666666666666</v>
      </c>
      <c r="AC27" s="170">
        <f t="shared" si="17"/>
        <v>0.16666666666666666</v>
      </c>
      <c r="AD27" s="170">
        <f t="shared" si="17"/>
        <v>0.16666666666666666</v>
      </c>
      <c r="AE27" s="170">
        <f t="shared" si="17"/>
        <v>0.16666666666666666</v>
      </c>
      <c r="AF27" s="170">
        <f t="shared" si="17"/>
        <v>0.16666666666666666</v>
      </c>
      <c r="AG27" s="170">
        <f t="shared" si="17"/>
        <v>0</v>
      </c>
      <c r="AH27" s="170">
        <f t="shared" si="17"/>
        <v>0</v>
      </c>
      <c r="AI27" s="170">
        <f t="shared" si="17"/>
        <v>0</v>
      </c>
      <c r="AJ27" s="170">
        <f t="shared" si="17"/>
        <v>0</v>
      </c>
      <c r="AK27" s="170">
        <f t="shared" si="17"/>
        <v>0</v>
      </c>
      <c r="AL27" s="170">
        <f t="shared" si="17"/>
        <v>0</v>
      </c>
      <c r="AM27" s="170">
        <f t="shared" si="17"/>
        <v>0</v>
      </c>
      <c r="AN27" s="170">
        <f t="shared" si="17"/>
        <v>0</v>
      </c>
      <c r="AO27" s="170">
        <f t="shared" si="17"/>
        <v>0</v>
      </c>
      <c r="AP27" s="170">
        <f t="shared" si="17"/>
        <v>0</v>
      </c>
      <c r="AQ27" s="170">
        <f t="shared" si="17"/>
        <v>0</v>
      </c>
      <c r="AR27" s="170">
        <f t="shared" si="17"/>
        <v>0</v>
      </c>
      <c r="AS27" s="170">
        <f t="shared" si="17"/>
        <v>0</v>
      </c>
      <c r="AT27" s="170">
        <f t="shared" si="17"/>
        <v>0</v>
      </c>
      <c r="AU27" s="170">
        <f t="shared" si="17"/>
        <v>0</v>
      </c>
      <c r="AV27" s="170">
        <f t="shared" si="17"/>
        <v>0</v>
      </c>
      <c r="AW27" s="170">
        <f t="shared" si="17"/>
        <v>0</v>
      </c>
      <c r="AX27" s="170">
        <f t="shared" si="17"/>
        <v>0</v>
      </c>
      <c r="AY27" s="170">
        <f t="shared" si="17"/>
        <v>0</v>
      </c>
      <c r="AZ27" s="170">
        <f t="shared" si="17"/>
        <v>0</v>
      </c>
      <c r="BA27" s="170">
        <f t="shared" si="17"/>
        <v>0</v>
      </c>
      <c r="BB27" s="170">
        <f t="shared" si="17"/>
        <v>0</v>
      </c>
      <c r="BC27" s="170">
        <f t="shared" si="17"/>
        <v>0</v>
      </c>
      <c r="BD27" s="170">
        <f t="shared" si="17"/>
        <v>0</v>
      </c>
      <c r="BE27" s="170">
        <f t="shared" si="17"/>
        <v>0</v>
      </c>
      <c r="BF27" s="170">
        <f t="shared" si="17"/>
        <v>0</v>
      </c>
      <c r="BG27" s="170">
        <f t="shared" si="17"/>
        <v>0</v>
      </c>
      <c r="BH27" s="170">
        <f t="shared" si="17"/>
        <v>0</v>
      </c>
      <c r="BI27" s="170">
        <f t="shared" si="17"/>
        <v>0</v>
      </c>
      <c r="BJ27" s="170">
        <f t="shared" si="17"/>
        <v>0</v>
      </c>
      <c r="BK27" s="170">
        <f t="shared" si="17"/>
        <v>0</v>
      </c>
      <c r="BL27" s="170">
        <f t="shared" si="17"/>
        <v>0</v>
      </c>
      <c r="BM27" s="170">
        <f t="shared" si="17"/>
        <v>0</v>
      </c>
      <c r="BN27" s="170">
        <f t="shared" si="17"/>
        <v>0</v>
      </c>
      <c r="BO27" s="170">
        <f t="shared" si="17"/>
        <v>0</v>
      </c>
      <c r="BP27" s="170">
        <f t="shared" si="17"/>
        <v>0</v>
      </c>
      <c r="BQ27" s="170">
        <f t="shared" si="17"/>
        <v>0</v>
      </c>
      <c r="BR27" s="170">
        <f t="shared" si="17"/>
        <v>0</v>
      </c>
      <c r="BS27" s="170">
        <f t="shared" si="17"/>
        <v>0</v>
      </c>
      <c r="BT27" s="170">
        <f t="shared" si="17"/>
        <v>0</v>
      </c>
      <c r="BU27" s="170">
        <f t="shared" si="17"/>
        <v>0</v>
      </c>
      <c r="BV27" s="170">
        <f t="shared" si="17"/>
        <v>0</v>
      </c>
      <c r="BW27" s="170">
        <f t="shared" si="17"/>
        <v>0</v>
      </c>
      <c r="BX27" s="170">
        <f t="shared" si="17"/>
        <v>0</v>
      </c>
      <c r="BY27" s="170">
        <f t="shared" si="17"/>
        <v>0</v>
      </c>
      <c r="BZ27" s="170">
        <f t="shared" si="17"/>
        <v>0</v>
      </c>
      <c r="CA27" s="170">
        <f t="shared" si="17"/>
        <v>0</v>
      </c>
      <c r="CB27" s="170">
        <f t="shared" si="17"/>
        <v>0</v>
      </c>
      <c r="CC27" s="170">
        <f t="shared" si="17"/>
        <v>0</v>
      </c>
      <c r="CD27" s="170">
        <f t="shared" si="17"/>
        <v>0</v>
      </c>
      <c r="CE27" s="170">
        <f t="shared" si="17"/>
        <v>0</v>
      </c>
      <c r="CF27" s="170">
        <f t="shared" si="17"/>
        <v>0</v>
      </c>
      <c r="CG27" s="170">
        <f t="shared" si="17"/>
        <v>0</v>
      </c>
      <c r="CH27" s="170">
        <f t="shared" si="17"/>
        <v>0</v>
      </c>
      <c r="CI27" s="170">
        <f t="shared" si="17"/>
        <v>0</v>
      </c>
      <c r="CJ27" s="170">
        <f t="shared" si="17"/>
        <v>0</v>
      </c>
      <c r="CK27" s="170">
        <f t="shared" si="17"/>
        <v>0</v>
      </c>
      <c r="CL27" s="170">
        <f t="shared" si="17"/>
        <v>0</v>
      </c>
      <c r="CM27" s="170">
        <f t="shared" si="17"/>
        <v>0</v>
      </c>
      <c r="CN27" s="170">
        <f t="shared" si="17"/>
        <v>0</v>
      </c>
      <c r="CO27" s="170">
        <f t="shared" si="17"/>
        <v>0</v>
      </c>
      <c r="CP27" s="170">
        <f t="shared" si="17"/>
        <v>0</v>
      </c>
      <c r="CQ27" s="170">
        <f t="shared" si="17"/>
        <v>0</v>
      </c>
      <c r="CR27" s="170">
        <f t="shared" si="17"/>
        <v>0</v>
      </c>
      <c r="CS27" s="170">
        <f t="shared" si="17"/>
        <v>0</v>
      </c>
      <c r="CT27" s="170">
        <f t="shared" si="17"/>
        <v>0</v>
      </c>
      <c r="CU27" s="170">
        <f t="shared" si="17"/>
        <v>0</v>
      </c>
      <c r="CV27" s="170">
        <f t="shared" si="17"/>
        <v>0</v>
      </c>
      <c r="CW27" s="170">
        <f t="shared" si="17"/>
        <v>0</v>
      </c>
      <c r="CX27" s="170">
        <f t="shared" si="17"/>
        <v>0</v>
      </c>
      <c r="CY27" s="170">
        <f t="shared" si="17"/>
        <v>0</v>
      </c>
      <c r="CZ27" s="170">
        <f t="shared" si="17"/>
        <v>0</v>
      </c>
      <c r="DA27" s="170">
        <f t="shared" si="17"/>
        <v>0</v>
      </c>
      <c r="DB27" s="170">
        <f t="shared" si="17"/>
        <v>0</v>
      </c>
      <c r="DC27" s="170">
        <f t="shared" si="17"/>
        <v>0</v>
      </c>
      <c r="DD27" s="170">
        <f t="shared" si="17"/>
        <v>0</v>
      </c>
      <c r="DE27" s="170">
        <f t="shared" si="17"/>
        <v>0</v>
      </c>
      <c r="DF27" s="170">
        <f t="shared" si="17"/>
        <v>0</v>
      </c>
      <c r="DG27" s="170">
        <f t="shared" si="17"/>
        <v>0</v>
      </c>
      <c r="DH27" s="170">
        <f t="shared" si="17"/>
        <v>0</v>
      </c>
      <c r="DI27" s="170">
        <f t="shared" si="17"/>
        <v>0</v>
      </c>
      <c r="DJ27" s="170">
        <f t="shared" si="17"/>
        <v>0</v>
      </c>
      <c r="DK27" s="170">
        <f t="shared" si="17"/>
        <v>0</v>
      </c>
      <c r="DL27" s="170">
        <f t="shared" si="17"/>
        <v>0</v>
      </c>
      <c r="DM27" s="170">
        <f t="shared" si="17"/>
        <v>0</v>
      </c>
      <c r="DN27" s="170">
        <f t="shared" si="17"/>
        <v>0</v>
      </c>
      <c r="DO27" s="170">
        <f t="shared" si="17"/>
        <v>0</v>
      </c>
      <c r="DP27" s="170">
        <f t="shared" si="17"/>
        <v>0</v>
      </c>
      <c r="DQ27" s="170">
        <f t="shared" si="17"/>
        <v>0</v>
      </c>
      <c r="DR27" s="170">
        <f t="shared" si="17"/>
        <v>0</v>
      </c>
      <c r="DS27" s="170">
        <f t="shared" si="17"/>
        <v>0</v>
      </c>
      <c r="DT27" s="170">
        <f t="shared" si="17"/>
        <v>0</v>
      </c>
      <c r="DU27" s="170">
        <f t="shared" si="17"/>
        <v>0</v>
      </c>
      <c r="DV27" s="170">
        <f t="shared" si="17"/>
        <v>0</v>
      </c>
      <c r="DW27" s="170">
        <f t="shared" si="17"/>
        <v>0</v>
      </c>
      <c r="DX27" s="170">
        <f t="shared" si="17"/>
        <v>0</v>
      </c>
      <c r="DY27" s="170">
        <f t="shared" si="17"/>
        <v>0</v>
      </c>
      <c r="DZ27" s="170">
        <f t="shared" si="17"/>
        <v>0</v>
      </c>
      <c r="EA27" s="170">
        <f t="shared" si="17"/>
        <v>0</v>
      </c>
      <c r="EB27" s="170">
        <f t="shared" si="17"/>
        <v>0</v>
      </c>
      <c r="EC27" s="170">
        <f t="shared" si="17"/>
        <v>0</v>
      </c>
      <c r="ED27" s="170">
        <f t="shared" si="17"/>
        <v>0</v>
      </c>
      <c r="EE27" s="170">
        <f t="shared" si="17"/>
        <v>0</v>
      </c>
      <c r="EF27" s="170">
        <f t="shared" si="17"/>
        <v>0</v>
      </c>
      <c r="EG27" s="170">
        <f t="shared" si="17"/>
        <v>0</v>
      </c>
      <c r="EH27" s="170">
        <f t="shared" si="17"/>
        <v>0</v>
      </c>
      <c r="EI27" s="170">
        <f t="shared" si="17"/>
        <v>0</v>
      </c>
      <c r="EJ27" s="170">
        <f t="shared" si="17"/>
        <v>0</v>
      </c>
      <c r="EK27" s="170">
        <f t="shared" si="17"/>
        <v>0</v>
      </c>
      <c r="EL27" s="170">
        <f t="shared" si="17"/>
        <v>0</v>
      </c>
      <c r="EM27" s="170">
        <f t="shared" si="17"/>
        <v>0</v>
      </c>
      <c r="EN27" s="170">
        <f t="shared" si="17"/>
        <v>0</v>
      </c>
      <c r="EO27" s="170">
        <f t="shared" si="17"/>
        <v>0</v>
      </c>
      <c r="EP27" s="170">
        <f t="shared" si="17"/>
        <v>0</v>
      </c>
      <c r="EQ27" s="27"/>
    </row>
    <row r="28" spans="1:147" ht="15.75" customHeight="1" x14ac:dyDescent="0.2">
      <c r="A28" s="7" t="s">
        <v>218</v>
      </c>
      <c r="X28" s="7" t="b">
        <f t="shared" si="11"/>
        <v>1</v>
      </c>
      <c r="Y28" s="169">
        <v>20000</v>
      </c>
      <c r="Z28" s="171">
        <v>2</v>
      </c>
      <c r="AA28" s="170">
        <f t="shared" ref="AA28:EP28" si="18">CHOOSE($Z28,AA$121,AA$123)</f>
        <v>0.16666666666666666</v>
      </c>
      <c r="AB28" s="170">
        <f t="shared" si="18"/>
        <v>0.16666666666666666</v>
      </c>
      <c r="AC28" s="170">
        <f t="shared" si="18"/>
        <v>0.16666666666666666</v>
      </c>
      <c r="AD28" s="170">
        <f t="shared" si="18"/>
        <v>0.16666666666666666</v>
      </c>
      <c r="AE28" s="170">
        <f t="shared" si="18"/>
        <v>0.16666666666666666</v>
      </c>
      <c r="AF28" s="170">
        <f t="shared" si="18"/>
        <v>0.16666666666666666</v>
      </c>
      <c r="AG28" s="170">
        <f t="shared" si="18"/>
        <v>0</v>
      </c>
      <c r="AH28" s="170">
        <f t="shared" si="18"/>
        <v>0</v>
      </c>
      <c r="AI28" s="170">
        <f t="shared" si="18"/>
        <v>0</v>
      </c>
      <c r="AJ28" s="170">
        <f t="shared" si="18"/>
        <v>0</v>
      </c>
      <c r="AK28" s="170">
        <f t="shared" si="18"/>
        <v>0</v>
      </c>
      <c r="AL28" s="170">
        <f t="shared" si="18"/>
        <v>0</v>
      </c>
      <c r="AM28" s="170">
        <f t="shared" si="18"/>
        <v>0</v>
      </c>
      <c r="AN28" s="170">
        <f t="shared" si="18"/>
        <v>0</v>
      </c>
      <c r="AO28" s="170">
        <f t="shared" si="18"/>
        <v>0</v>
      </c>
      <c r="AP28" s="170">
        <f t="shared" si="18"/>
        <v>0</v>
      </c>
      <c r="AQ28" s="170">
        <f t="shared" si="18"/>
        <v>0</v>
      </c>
      <c r="AR28" s="170">
        <f t="shared" si="18"/>
        <v>0</v>
      </c>
      <c r="AS28" s="170">
        <f t="shared" si="18"/>
        <v>0</v>
      </c>
      <c r="AT28" s="170">
        <f t="shared" si="18"/>
        <v>0</v>
      </c>
      <c r="AU28" s="170">
        <f t="shared" si="18"/>
        <v>0</v>
      </c>
      <c r="AV28" s="170">
        <f t="shared" si="18"/>
        <v>0</v>
      </c>
      <c r="AW28" s="170">
        <f t="shared" si="18"/>
        <v>0</v>
      </c>
      <c r="AX28" s="170">
        <f t="shared" si="18"/>
        <v>0</v>
      </c>
      <c r="AY28" s="170">
        <f t="shared" si="18"/>
        <v>0</v>
      </c>
      <c r="AZ28" s="170">
        <f t="shared" si="18"/>
        <v>0</v>
      </c>
      <c r="BA28" s="170">
        <f t="shared" si="18"/>
        <v>0</v>
      </c>
      <c r="BB28" s="170">
        <f t="shared" si="18"/>
        <v>0</v>
      </c>
      <c r="BC28" s="170">
        <f t="shared" si="18"/>
        <v>0</v>
      </c>
      <c r="BD28" s="170">
        <f t="shared" si="18"/>
        <v>0</v>
      </c>
      <c r="BE28" s="170">
        <f t="shared" si="18"/>
        <v>0</v>
      </c>
      <c r="BF28" s="170">
        <f t="shared" si="18"/>
        <v>0</v>
      </c>
      <c r="BG28" s="170">
        <f t="shared" si="18"/>
        <v>0</v>
      </c>
      <c r="BH28" s="170">
        <f t="shared" si="18"/>
        <v>0</v>
      </c>
      <c r="BI28" s="170">
        <f t="shared" si="18"/>
        <v>0</v>
      </c>
      <c r="BJ28" s="170">
        <f t="shared" si="18"/>
        <v>0</v>
      </c>
      <c r="BK28" s="170">
        <f t="shared" si="18"/>
        <v>0</v>
      </c>
      <c r="BL28" s="170">
        <f t="shared" si="18"/>
        <v>0</v>
      </c>
      <c r="BM28" s="170">
        <f t="shared" si="18"/>
        <v>0</v>
      </c>
      <c r="BN28" s="170">
        <f t="shared" si="18"/>
        <v>0</v>
      </c>
      <c r="BO28" s="170">
        <f t="shared" si="18"/>
        <v>0</v>
      </c>
      <c r="BP28" s="170">
        <f t="shared" si="18"/>
        <v>0</v>
      </c>
      <c r="BQ28" s="170">
        <f t="shared" si="18"/>
        <v>0</v>
      </c>
      <c r="BR28" s="170">
        <f t="shared" si="18"/>
        <v>0</v>
      </c>
      <c r="BS28" s="170">
        <f t="shared" si="18"/>
        <v>0</v>
      </c>
      <c r="BT28" s="170">
        <f t="shared" si="18"/>
        <v>0</v>
      </c>
      <c r="BU28" s="170">
        <f t="shared" si="18"/>
        <v>0</v>
      </c>
      <c r="BV28" s="170">
        <f t="shared" si="18"/>
        <v>0</v>
      </c>
      <c r="BW28" s="170">
        <f t="shared" si="18"/>
        <v>0</v>
      </c>
      <c r="BX28" s="170">
        <f t="shared" si="18"/>
        <v>0</v>
      </c>
      <c r="BY28" s="170">
        <f t="shared" si="18"/>
        <v>0</v>
      </c>
      <c r="BZ28" s="170">
        <f t="shared" si="18"/>
        <v>0</v>
      </c>
      <c r="CA28" s="170">
        <f t="shared" si="18"/>
        <v>0</v>
      </c>
      <c r="CB28" s="170">
        <f t="shared" si="18"/>
        <v>0</v>
      </c>
      <c r="CC28" s="170">
        <f t="shared" si="18"/>
        <v>0</v>
      </c>
      <c r="CD28" s="170">
        <f t="shared" si="18"/>
        <v>0</v>
      </c>
      <c r="CE28" s="170">
        <f t="shared" si="18"/>
        <v>0</v>
      </c>
      <c r="CF28" s="170">
        <f t="shared" si="18"/>
        <v>0</v>
      </c>
      <c r="CG28" s="170">
        <f t="shared" si="18"/>
        <v>0</v>
      </c>
      <c r="CH28" s="170">
        <f t="shared" si="18"/>
        <v>0</v>
      </c>
      <c r="CI28" s="170">
        <f t="shared" si="18"/>
        <v>0</v>
      </c>
      <c r="CJ28" s="170">
        <f t="shared" si="18"/>
        <v>0</v>
      </c>
      <c r="CK28" s="170">
        <f t="shared" si="18"/>
        <v>0</v>
      </c>
      <c r="CL28" s="170">
        <f t="shared" si="18"/>
        <v>0</v>
      </c>
      <c r="CM28" s="170">
        <f t="shared" si="18"/>
        <v>0</v>
      </c>
      <c r="CN28" s="170">
        <f t="shared" si="18"/>
        <v>0</v>
      </c>
      <c r="CO28" s="170">
        <f t="shared" si="18"/>
        <v>0</v>
      </c>
      <c r="CP28" s="170">
        <f t="shared" si="18"/>
        <v>0</v>
      </c>
      <c r="CQ28" s="170">
        <f t="shared" si="18"/>
        <v>0</v>
      </c>
      <c r="CR28" s="170">
        <f t="shared" si="18"/>
        <v>0</v>
      </c>
      <c r="CS28" s="170">
        <f t="shared" si="18"/>
        <v>0</v>
      </c>
      <c r="CT28" s="170">
        <f t="shared" si="18"/>
        <v>0</v>
      </c>
      <c r="CU28" s="170">
        <f t="shared" si="18"/>
        <v>0</v>
      </c>
      <c r="CV28" s="170">
        <f t="shared" si="18"/>
        <v>0</v>
      </c>
      <c r="CW28" s="170">
        <f t="shared" si="18"/>
        <v>0</v>
      </c>
      <c r="CX28" s="170">
        <f t="shared" si="18"/>
        <v>0</v>
      </c>
      <c r="CY28" s="170">
        <f t="shared" si="18"/>
        <v>0</v>
      </c>
      <c r="CZ28" s="170">
        <f t="shared" si="18"/>
        <v>0</v>
      </c>
      <c r="DA28" s="170">
        <f t="shared" si="18"/>
        <v>0</v>
      </c>
      <c r="DB28" s="170">
        <f t="shared" si="18"/>
        <v>0</v>
      </c>
      <c r="DC28" s="170">
        <f t="shared" si="18"/>
        <v>0</v>
      </c>
      <c r="DD28" s="170">
        <f t="shared" si="18"/>
        <v>0</v>
      </c>
      <c r="DE28" s="170">
        <f t="shared" si="18"/>
        <v>0</v>
      </c>
      <c r="DF28" s="170">
        <f t="shared" si="18"/>
        <v>0</v>
      </c>
      <c r="DG28" s="170">
        <f t="shared" si="18"/>
        <v>0</v>
      </c>
      <c r="DH28" s="170">
        <f t="shared" si="18"/>
        <v>0</v>
      </c>
      <c r="DI28" s="170">
        <f t="shared" si="18"/>
        <v>0</v>
      </c>
      <c r="DJ28" s="170">
        <f t="shared" si="18"/>
        <v>0</v>
      </c>
      <c r="DK28" s="170">
        <f t="shared" si="18"/>
        <v>0</v>
      </c>
      <c r="DL28" s="170">
        <f t="shared" si="18"/>
        <v>0</v>
      </c>
      <c r="DM28" s="170">
        <f t="shared" si="18"/>
        <v>0</v>
      </c>
      <c r="DN28" s="170">
        <f t="shared" si="18"/>
        <v>0</v>
      </c>
      <c r="DO28" s="170">
        <f t="shared" si="18"/>
        <v>0</v>
      </c>
      <c r="DP28" s="170">
        <f t="shared" si="18"/>
        <v>0</v>
      </c>
      <c r="DQ28" s="170">
        <f t="shared" si="18"/>
        <v>0</v>
      </c>
      <c r="DR28" s="170">
        <f t="shared" si="18"/>
        <v>0</v>
      </c>
      <c r="DS28" s="170">
        <f t="shared" si="18"/>
        <v>0</v>
      </c>
      <c r="DT28" s="170">
        <f t="shared" si="18"/>
        <v>0</v>
      </c>
      <c r="DU28" s="170">
        <f t="shared" si="18"/>
        <v>0</v>
      </c>
      <c r="DV28" s="170">
        <f t="shared" si="18"/>
        <v>0</v>
      </c>
      <c r="DW28" s="170">
        <f t="shared" si="18"/>
        <v>0</v>
      </c>
      <c r="DX28" s="170">
        <f t="shared" si="18"/>
        <v>0</v>
      </c>
      <c r="DY28" s="170">
        <f t="shared" si="18"/>
        <v>0</v>
      </c>
      <c r="DZ28" s="170">
        <f t="shared" si="18"/>
        <v>0</v>
      </c>
      <c r="EA28" s="170">
        <f t="shared" si="18"/>
        <v>0</v>
      </c>
      <c r="EB28" s="170">
        <f t="shared" si="18"/>
        <v>0</v>
      </c>
      <c r="EC28" s="170">
        <f t="shared" si="18"/>
        <v>0</v>
      </c>
      <c r="ED28" s="170">
        <f t="shared" si="18"/>
        <v>0</v>
      </c>
      <c r="EE28" s="170">
        <f t="shared" si="18"/>
        <v>0</v>
      </c>
      <c r="EF28" s="170">
        <f t="shared" si="18"/>
        <v>0</v>
      </c>
      <c r="EG28" s="170">
        <f t="shared" si="18"/>
        <v>0</v>
      </c>
      <c r="EH28" s="170">
        <f t="shared" si="18"/>
        <v>0</v>
      </c>
      <c r="EI28" s="170">
        <f t="shared" si="18"/>
        <v>0</v>
      </c>
      <c r="EJ28" s="170">
        <f t="shared" si="18"/>
        <v>0</v>
      </c>
      <c r="EK28" s="170">
        <f t="shared" si="18"/>
        <v>0</v>
      </c>
      <c r="EL28" s="170">
        <f t="shared" si="18"/>
        <v>0</v>
      </c>
      <c r="EM28" s="170">
        <f t="shared" si="18"/>
        <v>0</v>
      </c>
      <c r="EN28" s="170">
        <f t="shared" si="18"/>
        <v>0</v>
      </c>
      <c r="EO28" s="170">
        <f t="shared" si="18"/>
        <v>0</v>
      </c>
      <c r="EP28" s="170">
        <f t="shared" si="18"/>
        <v>0</v>
      </c>
      <c r="EQ28" s="27"/>
    </row>
    <row r="29" spans="1:147" ht="15.75" customHeight="1" x14ac:dyDescent="0.2">
      <c r="A29" s="7" t="s">
        <v>219</v>
      </c>
      <c r="X29" s="7" t="b">
        <f t="shared" si="11"/>
        <v>1</v>
      </c>
      <c r="Y29" s="169">
        <v>20000</v>
      </c>
      <c r="Z29" s="171">
        <v>2</v>
      </c>
      <c r="AA29" s="170">
        <f t="shared" ref="AA29:EP29" si="19">CHOOSE($Z29,AA$121,AA$123)</f>
        <v>0.16666666666666666</v>
      </c>
      <c r="AB29" s="170">
        <f t="shared" si="19"/>
        <v>0.16666666666666666</v>
      </c>
      <c r="AC29" s="170">
        <f t="shared" si="19"/>
        <v>0.16666666666666666</v>
      </c>
      <c r="AD29" s="170">
        <f t="shared" si="19"/>
        <v>0.16666666666666666</v>
      </c>
      <c r="AE29" s="170">
        <f t="shared" si="19"/>
        <v>0.16666666666666666</v>
      </c>
      <c r="AF29" s="170">
        <f t="shared" si="19"/>
        <v>0.16666666666666666</v>
      </c>
      <c r="AG29" s="170">
        <f t="shared" si="19"/>
        <v>0</v>
      </c>
      <c r="AH29" s="170">
        <f t="shared" si="19"/>
        <v>0</v>
      </c>
      <c r="AI29" s="170">
        <f t="shared" si="19"/>
        <v>0</v>
      </c>
      <c r="AJ29" s="170">
        <f t="shared" si="19"/>
        <v>0</v>
      </c>
      <c r="AK29" s="170">
        <f t="shared" si="19"/>
        <v>0</v>
      </c>
      <c r="AL29" s="170">
        <f t="shared" si="19"/>
        <v>0</v>
      </c>
      <c r="AM29" s="170">
        <f t="shared" si="19"/>
        <v>0</v>
      </c>
      <c r="AN29" s="170">
        <f t="shared" si="19"/>
        <v>0</v>
      </c>
      <c r="AO29" s="170">
        <f t="shared" si="19"/>
        <v>0</v>
      </c>
      <c r="AP29" s="170">
        <f t="shared" si="19"/>
        <v>0</v>
      </c>
      <c r="AQ29" s="170">
        <f t="shared" si="19"/>
        <v>0</v>
      </c>
      <c r="AR29" s="170">
        <f t="shared" si="19"/>
        <v>0</v>
      </c>
      <c r="AS29" s="170">
        <f t="shared" si="19"/>
        <v>0</v>
      </c>
      <c r="AT29" s="170">
        <f t="shared" si="19"/>
        <v>0</v>
      </c>
      <c r="AU29" s="170">
        <f t="shared" si="19"/>
        <v>0</v>
      </c>
      <c r="AV29" s="170">
        <f t="shared" si="19"/>
        <v>0</v>
      </c>
      <c r="AW29" s="170">
        <f t="shared" si="19"/>
        <v>0</v>
      </c>
      <c r="AX29" s="170">
        <f t="shared" si="19"/>
        <v>0</v>
      </c>
      <c r="AY29" s="170">
        <f t="shared" si="19"/>
        <v>0</v>
      </c>
      <c r="AZ29" s="170">
        <f t="shared" si="19"/>
        <v>0</v>
      </c>
      <c r="BA29" s="170">
        <f t="shared" si="19"/>
        <v>0</v>
      </c>
      <c r="BB29" s="170">
        <f t="shared" si="19"/>
        <v>0</v>
      </c>
      <c r="BC29" s="170">
        <f t="shared" si="19"/>
        <v>0</v>
      </c>
      <c r="BD29" s="170">
        <f t="shared" si="19"/>
        <v>0</v>
      </c>
      <c r="BE29" s="170">
        <f t="shared" si="19"/>
        <v>0</v>
      </c>
      <c r="BF29" s="170">
        <f t="shared" si="19"/>
        <v>0</v>
      </c>
      <c r="BG29" s="170">
        <f t="shared" si="19"/>
        <v>0</v>
      </c>
      <c r="BH29" s="170">
        <f t="shared" si="19"/>
        <v>0</v>
      </c>
      <c r="BI29" s="170">
        <f t="shared" si="19"/>
        <v>0</v>
      </c>
      <c r="BJ29" s="170">
        <f t="shared" si="19"/>
        <v>0</v>
      </c>
      <c r="BK29" s="170">
        <f t="shared" si="19"/>
        <v>0</v>
      </c>
      <c r="BL29" s="170">
        <f t="shared" si="19"/>
        <v>0</v>
      </c>
      <c r="BM29" s="170">
        <f t="shared" si="19"/>
        <v>0</v>
      </c>
      <c r="BN29" s="170">
        <f t="shared" si="19"/>
        <v>0</v>
      </c>
      <c r="BO29" s="170">
        <f t="shared" si="19"/>
        <v>0</v>
      </c>
      <c r="BP29" s="170">
        <f t="shared" si="19"/>
        <v>0</v>
      </c>
      <c r="BQ29" s="170">
        <f t="shared" si="19"/>
        <v>0</v>
      </c>
      <c r="BR29" s="170">
        <f t="shared" si="19"/>
        <v>0</v>
      </c>
      <c r="BS29" s="170">
        <f t="shared" si="19"/>
        <v>0</v>
      </c>
      <c r="BT29" s="170">
        <f t="shared" si="19"/>
        <v>0</v>
      </c>
      <c r="BU29" s="170">
        <f t="shared" si="19"/>
        <v>0</v>
      </c>
      <c r="BV29" s="170">
        <f t="shared" si="19"/>
        <v>0</v>
      </c>
      <c r="BW29" s="170">
        <f t="shared" si="19"/>
        <v>0</v>
      </c>
      <c r="BX29" s="170">
        <f t="shared" si="19"/>
        <v>0</v>
      </c>
      <c r="BY29" s="170">
        <f t="shared" si="19"/>
        <v>0</v>
      </c>
      <c r="BZ29" s="170">
        <f t="shared" si="19"/>
        <v>0</v>
      </c>
      <c r="CA29" s="170">
        <f t="shared" si="19"/>
        <v>0</v>
      </c>
      <c r="CB29" s="170">
        <f t="shared" si="19"/>
        <v>0</v>
      </c>
      <c r="CC29" s="170">
        <f t="shared" si="19"/>
        <v>0</v>
      </c>
      <c r="CD29" s="170">
        <f t="shared" si="19"/>
        <v>0</v>
      </c>
      <c r="CE29" s="170">
        <f t="shared" si="19"/>
        <v>0</v>
      </c>
      <c r="CF29" s="170">
        <f t="shared" si="19"/>
        <v>0</v>
      </c>
      <c r="CG29" s="170">
        <f t="shared" si="19"/>
        <v>0</v>
      </c>
      <c r="CH29" s="170">
        <f t="shared" si="19"/>
        <v>0</v>
      </c>
      <c r="CI29" s="170">
        <f t="shared" si="19"/>
        <v>0</v>
      </c>
      <c r="CJ29" s="170">
        <f t="shared" si="19"/>
        <v>0</v>
      </c>
      <c r="CK29" s="170">
        <f t="shared" si="19"/>
        <v>0</v>
      </c>
      <c r="CL29" s="170">
        <f t="shared" si="19"/>
        <v>0</v>
      </c>
      <c r="CM29" s="170">
        <f t="shared" si="19"/>
        <v>0</v>
      </c>
      <c r="CN29" s="170">
        <f t="shared" si="19"/>
        <v>0</v>
      </c>
      <c r="CO29" s="170">
        <f t="shared" si="19"/>
        <v>0</v>
      </c>
      <c r="CP29" s="170">
        <f t="shared" si="19"/>
        <v>0</v>
      </c>
      <c r="CQ29" s="170">
        <f t="shared" si="19"/>
        <v>0</v>
      </c>
      <c r="CR29" s="170">
        <f t="shared" si="19"/>
        <v>0</v>
      </c>
      <c r="CS29" s="170">
        <f t="shared" si="19"/>
        <v>0</v>
      </c>
      <c r="CT29" s="170">
        <f t="shared" si="19"/>
        <v>0</v>
      </c>
      <c r="CU29" s="170">
        <f t="shared" si="19"/>
        <v>0</v>
      </c>
      <c r="CV29" s="170">
        <f t="shared" si="19"/>
        <v>0</v>
      </c>
      <c r="CW29" s="170">
        <f t="shared" si="19"/>
        <v>0</v>
      </c>
      <c r="CX29" s="170">
        <f t="shared" si="19"/>
        <v>0</v>
      </c>
      <c r="CY29" s="170">
        <f t="shared" si="19"/>
        <v>0</v>
      </c>
      <c r="CZ29" s="170">
        <f t="shared" si="19"/>
        <v>0</v>
      </c>
      <c r="DA29" s="170">
        <f t="shared" si="19"/>
        <v>0</v>
      </c>
      <c r="DB29" s="170">
        <f t="shared" si="19"/>
        <v>0</v>
      </c>
      <c r="DC29" s="170">
        <f t="shared" si="19"/>
        <v>0</v>
      </c>
      <c r="DD29" s="170">
        <f t="shared" si="19"/>
        <v>0</v>
      </c>
      <c r="DE29" s="170">
        <f t="shared" si="19"/>
        <v>0</v>
      </c>
      <c r="DF29" s="170">
        <f t="shared" si="19"/>
        <v>0</v>
      </c>
      <c r="DG29" s="170">
        <f t="shared" si="19"/>
        <v>0</v>
      </c>
      <c r="DH29" s="170">
        <f t="shared" si="19"/>
        <v>0</v>
      </c>
      <c r="DI29" s="170">
        <f t="shared" si="19"/>
        <v>0</v>
      </c>
      <c r="DJ29" s="170">
        <f t="shared" si="19"/>
        <v>0</v>
      </c>
      <c r="DK29" s="170">
        <f t="shared" si="19"/>
        <v>0</v>
      </c>
      <c r="DL29" s="170">
        <f t="shared" si="19"/>
        <v>0</v>
      </c>
      <c r="DM29" s="170">
        <f t="shared" si="19"/>
        <v>0</v>
      </c>
      <c r="DN29" s="170">
        <f t="shared" si="19"/>
        <v>0</v>
      </c>
      <c r="DO29" s="170">
        <f t="shared" si="19"/>
        <v>0</v>
      </c>
      <c r="DP29" s="170">
        <f t="shared" si="19"/>
        <v>0</v>
      </c>
      <c r="DQ29" s="170">
        <f t="shared" si="19"/>
        <v>0</v>
      </c>
      <c r="DR29" s="170">
        <f t="shared" si="19"/>
        <v>0</v>
      </c>
      <c r="DS29" s="170">
        <f t="shared" si="19"/>
        <v>0</v>
      </c>
      <c r="DT29" s="170">
        <f t="shared" si="19"/>
        <v>0</v>
      </c>
      <c r="DU29" s="170">
        <f t="shared" si="19"/>
        <v>0</v>
      </c>
      <c r="DV29" s="170">
        <f t="shared" si="19"/>
        <v>0</v>
      </c>
      <c r="DW29" s="170">
        <f t="shared" si="19"/>
        <v>0</v>
      </c>
      <c r="DX29" s="170">
        <f t="shared" si="19"/>
        <v>0</v>
      </c>
      <c r="DY29" s="170">
        <f t="shared" si="19"/>
        <v>0</v>
      </c>
      <c r="DZ29" s="170">
        <f t="shared" si="19"/>
        <v>0</v>
      </c>
      <c r="EA29" s="170">
        <f t="shared" si="19"/>
        <v>0</v>
      </c>
      <c r="EB29" s="170">
        <f t="shared" si="19"/>
        <v>0</v>
      </c>
      <c r="EC29" s="170">
        <f t="shared" si="19"/>
        <v>0</v>
      </c>
      <c r="ED29" s="170">
        <f t="shared" si="19"/>
        <v>0</v>
      </c>
      <c r="EE29" s="170">
        <f t="shared" si="19"/>
        <v>0</v>
      </c>
      <c r="EF29" s="170">
        <f t="shared" si="19"/>
        <v>0</v>
      </c>
      <c r="EG29" s="170">
        <f t="shared" si="19"/>
        <v>0</v>
      </c>
      <c r="EH29" s="170">
        <f t="shared" si="19"/>
        <v>0</v>
      </c>
      <c r="EI29" s="170">
        <f t="shared" si="19"/>
        <v>0</v>
      </c>
      <c r="EJ29" s="170">
        <f t="shared" si="19"/>
        <v>0</v>
      </c>
      <c r="EK29" s="170">
        <f t="shared" si="19"/>
        <v>0</v>
      </c>
      <c r="EL29" s="170">
        <f t="shared" si="19"/>
        <v>0</v>
      </c>
      <c r="EM29" s="170">
        <f t="shared" si="19"/>
        <v>0</v>
      </c>
      <c r="EN29" s="170">
        <f t="shared" si="19"/>
        <v>0</v>
      </c>
      <c r="EO29" s="170">
        <f t="shared" si="19"/>
        <v>0</v>
      </c>
      <c r="EP29" s="170">
        <f t="shared" si="19"/>
        <v>0</v>
      </c>
      <c r="EQ29" s="27"/>
    </row>
    <row r="30" spans="1:147" ht="15.75" customHeight="1" x14ac:dyDescent="0.2">
      <c r="A30" s="7" t="s">
        <v>220</v>
      </c>
      <c r="X30" s="7" t="b">
        <f t="shared" si="11"/>
        <v>1</v>
      </c>
      <c r="Y30" s="169">
        <v>35000</v>
      </c>
      <c r="Z30" s="171">
        <v>2</v>
      </c>
      <c r="AA30" s="170">
        <f t="shared" ref="AA30:EP30" si="20">CHOOSE($Z30,AA$121,AA$123)</f>
        <v>0.16666666666666666</v>
      </c>
      <c r="AB30" s="170">
        <f t="shared" si="20"/>
        <v>0.16666666666666666</v>
      </c>
      <c r="AC30" s="170">
        <f t="shared" si="20"/>
        <v>0.16666666666666666</v>
      </c>
      <c r="AD30" s="170">
        <f t="shared" si="20"/>
        <v>0.16666666666666666</v>
      </c>
      <c r="AE30" s="170">
        <f t="shared" si="20"/>
        <v>0.16666666666666666</v>
      </c>
      <c r="AF30" s="170">
        <f t="shared" si="20"/>
        <v>0.16666666666666666</v>
      </c>
      <c r="AG30" s="170">
        <f t="shared" si="20"/>
        <v>0</v>
      </c>
      <c r="AH30" s="170">
        <f t="shared" si="20"/>
        <v>0</v>
      </c>
      <c r="AI30" s="170">
        <f t="shared" si="20"/>
        <v>0</v>
      </c>
      <c r="AJ30" s="170">
        <f t="shared" si="20"/>
        <v>0</v>
      </c>
      <c r="AK30" s="170">
        <f t="shared" si="20"/>
        <v>0</v>
      </c>
      <c r="AL30" s="170">
        <f t="shared" si="20"/>
        <v>0</v>
      </c>
      <c r="AM30" s="170">
        <f t="shared" si="20"/>
        <v>0</v>
      </c>
      <c r="AN30" s="170">
        <f t="shared" si="20"/>
        <v>0</v>
      </c>
      <c r="AO30" s="170">
        <f t="shared" si="20"/>
        <v>0</v>
      </c>
      <c r="AP30" s="170">
        <f t="shared" si="20"/>
        <v>0</v>
      </c>
      <c r="AQ30" s="170">
        <f t="shared" si="20"/>
        <v>0</v>
      </c>
      <c r="AR30" s="170">
        <f t="shared" si="20"/>
        <v>0</v>
      </c>
      <c r="AS30" s="170">
        <f t="shared" si="20"/>
        <v>0</v>
      </c>
      <c r="AT30" s="170">
        <f t="shared" si="20"/>
        <v>0</v>
      </c>
      <c r="AU30" s="170">
        <f t="shared" si="20"/>
        <v>0</v>
      </c>
      <c r="AV30" s="170">
        <f t="shared" si="20"/>
        <v>0</v>
      </c>
      <c r="AW30" s="170">
        <f t="shared" si="20"/>
        <v>0</v>
      </c>
      <c r="AX30" s="170">
        <f t="shared" si="20"/>
        <v>0</v>
      </c>
      <c r="AY30" s="170">
        <f t="shared" si="20"/>
        <v>0</v>
      </c>
      <c r="AZ30" s="170">
        <f t="shared" si="20"/>
        <v>0</v>
      </c>
      <c r="BA30" s="170">
        <f t="shared" si="20"/>
        <v>0</v>
      </c>
      <c r="BB30" s="170">
        <f t="shared" si="20"/>
        <v>0</v>
      </c>
      <c r="BC30" s="170">
        <f t="shared" si="20"/>
        <v>0</v>
      </c>
      <c r="BD30" s="170">
        <f t="shared" si="20"/>
        <v>0</v>
      </c>
      <c r="BE30" s="170">
        <f t="shared" si="20"/>
        <v>0</v>
      </c>
      <c r="BF30" s="170">
        <f t="shared" si="20"/>
        <v>0</v>
      </c>
      <c r="BG30" s="170">
        <f t="shared" si="20"/>
        <v>0</v>
      </c>
      <c r="BH30" s="170">
        <f t="shared" si="20"/>
        <v>0</v>
      </c>
      <c r="BI30" s="170">
        <f t="shared" si="20"/>
        <v>0</v>
      </c>
      <c r="BJ30" s="170">
        <f t="shared" si="20"/>
        <v>0</v>
      </c>
      <c r="BK30" s="170">
        <f t="shared" si="20"/>
        <v>0</v>
      </c>
      <c r="BL30" s="170">
        <f t="shared" si="20"/>
        <v>0</v>
      </c>
      <c r="BM30" s="170">
        <f t="shared" si="20"/>
        <v>0</v>
      </c>
      <c r="BN30" s="170">
        <f t="shared" si="20"/>
        <v>0</v>
      </c>
      <c r="BO30" s="170">
        <f t="shared" si="20"/>
        <v>0</v>
      </c>
      <c r="BP30" s="170">
        <f t="shared" si="20"/>
        <v>0</v>
      </c>
      <c r="BQ30" s="170">
        <f t="shared" si="20"/>
        <v>0</v>
      </c>
      <c r="BR30" s="170">
        <f t="shared" si="20"/>
        <v>0</v>
      </c>
      <c r="BS30" s="170">
        <f t="shared" si="20"/>
        <v>0</v>
      </c>
      <c r="BT30" s="170">
        <f t="shared" si="20"/>
        <v>0</v>
      </c>
      <c r="BU30" s="170">
        <f t="shared" si="20"/>
        <v>0</v>
      </c>
      <c r="BV30" s="170">
        <f t="shared" si="20"/>
        <v>0</v>
      </c>
      <c r="BW30" s="170">
        <f t="shared" si="20"/>
        <v>0</v>
      </c>
      <c r="BX30" s="170">
        <f t="shared" si="20"/>
        <v>0</v>
      </c>
      <c r="BY30" s="170">
        <f t="shared" si="20"/>
        <v>0</v>
      </c>
      <c r="BZ30" s="170">
        <f t="shared" si="20"/>
        <v>0</v>
      </c>
      <c r="CA30" s="170">
        <f t="shared" si="20"/>
        <v>0</v>
      </c>
      <c r="CB30" s="170">
        <f t="shared" si="20"/>
        <v>0</v>
      </c>
      <c r="CC30" s="170">
        <f t="shared" si="20"/>
        <v>0</v>
      </c>
      <c r="CD30" s="170">
        <f t="shared" si="20"/>
        <v>0</v>
      </c>
      <c r="CE30" s="170">
        <f t="shared" si="20"/>
        <v>0</v>
      </c>
      <c r="CF30" s="170">
        <f t="shared" si="20"/>
        <v>0</v>
      </c>
      <c r="CG30" s="170">
        <f t="shared" si="20"/>
        <v>0</v>
      </c>
      <c r="CH30" s="170">
        <f t="shared" si="20"/>
        <v>0</v>
      </c>
      <c r="CI30" s="170">
        <f t="shared" si="20"/>
        <v>0</v>
      </c>
      <c r="CJ30" s="170">
        <f t="shared" si="20"/>
        <v>0</v>
      </c>
      <c r="CK30" s="170">
        <f t="shared" si="20"/>
        <v>0</v>
      </c>
      <c r="CL30" s="170">
        <f t="shared" si="20"/>
        <v>0</v>
      </c>
      <c r="CM30" s="170">
        <f t="shared" si="20"/>
        <v>0</v>
      </c>
      <c r="CN30" s="170">
        <f t="shared" si="20"/>
        <v>0</v>
      </c>
      <c r="CO30" s="170">
        <f t="shared" si="20"/>
        <v>0</v>
      </c>
      <c r="CP30" s="170">
        <f t="shared" si="20"/>
        <v>0</v>
      </c>
      <c r="CQ30" s="170">
        <f t="shared" si="20"/>
        <v>0</v>
      </c>
      <c r="CR30" s="170">
        <f t="shared" si="20"/>
        <v>0</v>
      </c>
      <c r="CS30" s="170">
        <f t="shared" si="20"/>
        <v>0</v>
      </c>
      <c r="CT30" s="170">
        <f t="shared" si="20"/>
        <v>0</v>
      </c>
      <c r="CU30" s="170">
        <f t="shared" si="20"/>
        <v>0</v>
      </c>
      <c r="CV30" s="170">
        <f t="shared" si="20"/>
        <v>0</v>
      </c>
      <c r="CW30" s="170">
        <f t="shared" si="20"/>
        <v>0</v>
      </c>
      <c r="CX30" s="170">
        <f t="shared" si="20"/>
        <v>0</v>
      </c>
      <c r="CY30" s="170">
        <f t="shared" si="20"/>
        <v>0</v>
      </c>
      <c r="CZ30" s="170">
        <f t="shared" si="20"/>
        <v>0</v>
      </c>
      <c r="DA30" s="170">
        <f t="shared" si="20"/>
        <v>0</v>
      </c>
      <c r="DB30" s="170">
        <f t="shared" si="20"/>
        <v>0</v>
      </c>
      <c r="DC30" s="170">
        <f t="shared" si="20"/>
        <v>0</v>
      </c>
      <c r="DD30" s="170">
        <f t="shared" si="20"/>
        <v>0</v>
      </c>
      <c r="DE30" s="170">
        <f t="shared" si="20"/>
        <v>0</v>
      </c>
      <c r="DF30" s="170">
        <f t="shared" si="20"/>
        <v>0</v>
      </c>
      <c r="DG30" s="170">
        <f t="shared" si="20"/>
        <v>0</v>
      </c>
      <c r="DH30" s="170">
        <f t="shared" si="20"/>
        <v>0</v>
      </c>
      <c r="DI30" s="170">
        <f t="shared" si="20"/>
        <v>0</v>
      </c>
      <c r="DJ30" s="170">
        <f t="shared" si="20"/>
        <v>0</v>
      </c>
      <c r="DK30" s="170">
        <f t="shared" si="20"/>
        <v>0</v>
      </c>
      <c r="DL30" s="170">
        <f t="shared" si="20"/>
        <v>0</v>
      </c>
      <c r="DM30" s="170">
        <f t="shared" si="20"/>
        <v>0</v>
      </c>
      <c r="DN30" s="170">
        <f t="shared" si="20"/>
        <v>0</v>
      </c>
      <c r="DO30" s="170">
        <f t="shared" si="20"/>
        <v>0</v>
      </c>
      <c r="DP30" s="170">
        <f t="shared" si="20"/>
        <v>0</v>
      </c>
      <c r="DQ30" s="170">
        <f t="shared" si="20"/>
        <v>0</v>
      </c>
      <c r="DR30" s="170">
        <f t="shared" si="20"/>
        <v>0</v>
      </c>
      <c r="DS30" s="170">
        <f t="shared" si="20"/>
        <v>0</v>
      </c>
      <c r="DT30" s="170">
        <f t="shared" si="20"/>
        <v>0</v>
      </c>
      <c r="DU30" s="170">
        <f t="shared" si="20"/>
        <v>0</v>
      </c>
      <c r="DV30" s="170">
        <f t="shared" si="20"/>
        <v>0</v>
      </c>
      <c r="DW30" s="170">
        <f t="shared" si="20"/>
        <v>0</v>
      </c>
      <c r="DX30" s="170">
        <f t="shared" si="20"/>
        <v>0</v>
      </c>
      <c r="DY30" s="170">
        <f t="shared" si="20"/>
        <v>0</v>
      </c>
      <c r="DZ30" s="170">
        <f t="shared" si="20"/>
        <v>0</v>
      </c>
      <c r="EA30" s="170">
        <f t="shared" si="20"/>
        <v>0</v>
      </c>
      <c r="EB30" s="170">
        <f t="shared" si="20"/>
        <v>0</v>
      </c>
      <c r="EC30" s="170">
        <f t="shared" si="20"/>
        <v>0</v>
      </c>
      <c r="ED30" s="170">
        <f t="shared" si="20"/>
        <v>0</v>
      </c>
      <c r="EE30" s="170">
        <f t="shared" si="20"/>
        <v>0</v>
      </c>
      <c r="EF30" s="170">
        <f t="shared" si="20"/>
        <v>0</v>
      </c>
      <c r="EG30" s="170">
        <f t="shared" si="20"/>
        <v>0</v>
      </c>
      <c r="EH30" s="170">
        <f t="shared" si="20"/>
        <v>0</v>
      </c>
      <c r="EI30" s="170">
        <f t="shared" si="20"/>
        <v>0</v>
      </c>
      <c r="EJ30" s="170">
        <f t="shared" si="20"/>
        <v>0</v>
      </c>
      <c r="EK30" s="170">
        <f t="shared" si="20"/>
        <v>0</v>
      </c>
      <c r="EL30" s="170">
        <f t="shared" si="20"/>
        <v>0</v>
      </c>
      <c r="EM30" s="170">
        <f t="shared" si="20"/>
        <v>0</v>
      </c>
      <c r="EN30" s="170">
        <f t="shared" si="20"/>
        <v>0</v>
      </c>
      <c r="EO30" s="170">
        <f t="shared" si="20"/>
        <v>0</v>
      </c>
      <c r="EP30" s="170">
        <f t="shared" si="20"/>
        <v>0</v>
      </c>
      <c r="EQ30" s="27"/>
    </row>
    <row r="31" spans="1:147" ht="15.75" customHeight="1" x14ac:dyDescent="0.2">
      <c r="A31" s="7" t="s">
        <v>221</v>
      </c>
      <c r="X31" s="7" t="b">
        <f t="shared" si="11"/>
        <v>1</v>
      </c>
      <c r="Y31" s="169">
        <v>150000</v>
      </c>
      <c r="Z31" s="171">
        <v>2</v>
      </c>
      <c r="AA31" s="170">
        <f t="shared" ref="AA31:EP31" si="21">CHOOSE($Z31,AA$121,AA$123)</f>
        <v>0.16666666666666666</v>
      </c>
      <c r="AB31" s="170">
        <f t="shared" si="21"/>
        <v>0.16666666666666666</v>
      </c>
      <c r="AC31" s="170">
        <f t="shared" si="21"/>
        <v>0.16666666666666666</v>
      </c>
      <c r="AD31" s="170">
        <f t="shared" si="21"/>
        <v>0.16666666666666666</v>
      </c>
      <c r="AE31" s="170">
        <f t="shared" si="21"/>
        <v>0.16666666666666666</v>
      </c>
      <c r="AF31" s="170">
        <f t="shared" si="21"/>
        <v>0.16666666666666666</v>
      </c>
      <c r="AG31" s="170">
        <f t="shared" si="21"/>
        <v>0</v>
      </c>
      <c r="AH31" s="170">
        <f t="shared" si="21"/>
        <v>0</v>
      </c>
      <c r="AI31" s="170">
        <f t="shared" si="21"/>
        <v>0</v>
      </c>
      <c r="AJ31" s="170">
        <f t="shared" si="21"/>
        <v>0</v>
      </c>
      <c r="AK31" s="170">
        <f t="shared" si="21"/>
        <v>0</v>
      </c>
      <c r="AL31" s="170">
        <f t="shared" si="21"/>
        <v>0</v>
      </c>
      <c r="AM31" s="170">
        <f t="shared" si="21"/>
        <v>0</v>
      </c>
      <c r="AN31" s="170">
        <f t="shared" si="21"/>
        <v>0</v>
      </c>
      <c r="AO31" s="170">
        <f t="shared" si="21"/>
        <v>0</v>
      </c>
      <c r="AP31" s="170">
        <f t="shared" si="21"/>
        <v>0</v>
      </c>
      <c r="AQ31" s="170">
        <f t="shared" si="21"/>
        <v>0</v>
      </c>
      <c r="AR31" s="170">
        <f t="shared" si="21"/>
        <v>0</v>
      </c>
      <c r="AS31" s="170">
        <f t="shared" si="21"/>
        <v>0</v>
      </c>
      <c r="AT31" s="170">
        <f t="shared" si="21"/>
        <v>0</v>
      </c>
      <c r="AU31" s="170">
        <f t="shared" si="21"/>
        <v>0</v>
      </c>
      <c r="AV31" s="170">
        <f t="shared" si="21"/>
        <v>0</v>
      </c>
      <c r="AW31" s="170">
        <f t="shared" si="21"/>
        <v>0</v>
      </c>
      <c r="AX31" s="170">
        <f t="shared" si="21"/>
        <v>0</v>
      </c>
      <c r="AY31" s="170">
        <f t="shared" si="21"/>
        <v>0</v>
      </c>
      <c r="AZ31" s="170">
        <f t="shared" si="21"/>
        <v>0</v>
      </c>
      <c r="BA31" s="170">
        <f t="shared" si="21"/>
        <v>0</v>
      </c>
      <c r="BB31" s="170">
        <f t="shared" si="21"/>
        <v>0</v>
      </c>
      <c r="BC31" s="170">
        <f t="shared" si="21"/>
        <v>0</v>
      </c>
      <c r="BD31" s="170">
        <f t="shared" si="21"/>
        <v>0</v>
      </c>
      <c r="BE31" s="170">
        <f t="shared" si="21"/>
        <v>0</v>
      </c>
      <c r="BF31" s="170">
        <f t="shared" si="21"/>
        <v>0</v>
      </c>
      <c r="BG31" s="170">
        <f t="shared" si="21"/>
        <v>0</v>
      </c>
      <c r="BH31" s="170">
        <f t="shared" si="21"/>
        <v>0</v>
      </c>
      <c r="BI31" s="170">
        <f t="shared" si="21"/>
        <v>0</v>
      </c>
      <c r="BJ31" s="170">
        <f t="shared" si="21"/>
        <v>0</v>
      </c>
      <c r="BK31" s="170">
        <f t="shared" si="21"/>
        <v>0</v>
      </c>
      <c r="BL31" s="170">
        <f t="shared" si="21"/>
        <v>0</v>
      </c>
      <c r="BM31" s="170">
        <f t="shared" si="21"/>
        <v>0</v>
      </c>
      <c r="BN31" s="170">
        <f t="shared" si="21"/>
        <v>0</v>
      </c>
      <c r="BO31" s="170">
        <f t="shared" si="21"/>
        <v>0</v>
      </c>
      <c r="BP31" s="170">
        <f t="shared" si="21"/>
        <v>0</v>
      </c>
      <c r="BQ31" s="170">
        <f t="shared" si="21"/>
        <v>0</v>
      </c>
      <c r="BR31" s="170">
        <f t="shared" si="21"/>
        <v>0</v>
      </c>
      <c r="BS31" s="170">
        <f t="shared" si="21"/>
        <v>0</v>
      </c>
      <c r="BT31" s="170">
        <f t="shared" si="21"/>
        <v>0</v>
      </c>
      <c r="BU31" s="170">
        <f t="shared" si="21"/>
        <v>0</v>
      </c>
      <c r="BV31" s="170">
        <f t="shared" si="21"/>
        <v>0</v>
      </c>
      <c r="BW31" s="170">
        <f t="shared" si="21"/>
        <v>0</v>
      </c>
      <c r="BX31" s="170">
        <f t="shared" si="21"/>
        <v>0</v>
      </c>
      <c r="BY31" s="170">
        <f t="shared" si="21"/>
        <v>0</v>
      </c>
      <c r="BZ31" s="170">
        <f t="shared" si="21"/>
        <v>0</v>
      </c>
      <c r="CA31" s="170">
        <f t="shared" si="21"/>
        <v>0</v>
      </c>
      <c r="CB31" s="170">
        <f t="shared" si="21"/>
        <v>0</v>
      </c>
      <c r="CC31" s="170">
        <f t="shared" si="21"/>
        <v>0</v>
      </c>
      <c r="CD31" s="170">
        <f t="shared" si="21"/>
        <v>0</v>
      </c>
      <c r="CE31" s="170">
        <f t="shared" si="21"/>
        <v>0</v>
      </c>
      <c r="CF31" s="170">
        <f t="shared" si="21"/>
        <v>0</v>
      </c>
      <c r="CG31" s="170">
        <f t="shared" si="21"/>
        <v>0</v>
      </c>
      <c r="CH31" s="170">
        <f t="shared" si="21"/>
        <v>0</v>
      </c>
      <c r="CI31" s="170">
        <f t="shared" si="21"/>
        <v>0</v>
      </c>
      <c r="CJ31" s="170">
        <f t="shared" si="21"/>
        <v>0</v>
      </c>
      <c r="CK31" s="170">
        <f t="shared" si="21"/>
        <v>0</v>
      </c>
      <c r="CL31" s="170">
        <f t="shared" si="21"/>
        <v>0</v>
      </c>
      <c r="CM31" s="170">
        <f t="shared" si="21"/>
        <v>0</v>
      </c>
      <c r="CN31" s="170">
        <f t="shared" si="21"/>
        <v>0</v>
      </c>
      <c r="CO31" s="170">
        <f t="shared" si="21"/>
        <v>0</v>
      </c>
      <c r="CP31" s="170">
        <f t="shared" si="21"/>
        <v>0</v>
      </c>
      <c r="CQ31" s="170">
        <f t="shared" si="21"/>
        <v>0</v>
      </c>
      <c r="CR31" s="170">
        <f t="shared" si="21"/>
        <v>0</v>
      </c>
      <c r="CS31" s="170">
        <f t="shared" si="21"/>
        <v>0</v>
      </c>
      <c r="CT31" s="170">
        <f t="shared" si="21"/>
        <v>0</v>
      </c>
      <c r="CU31" s="170">
        <f t="shared" si="21"/>
        <v>0</v>
      </c>
      <c r="CV31" s="170">
        <f t="shared" si="21"/>
        <v>0</v>
      </c>
      <c r="CW31" s="170">
        <f t="shared" si="21"/>
        <v>0</v>
      </c>
      <c r="CX31" s="170">
        <f t="shared" si="21"/>
        <v>0</v>
      </c>
      <c r="CY31" s="170">
        <f t="shared" si="21"/>
        <v>0</v>
      </c>
      <c r="CZ31" s="170">
        <f t="shared" si="21"/>
        <v>0</v>
      </c>
      <c r="DA31" s="170">
        <f t="shared" si="21"/>
        <v>0</v>
      </c>
      <c r="DB31" s="170">
        <f t="shared" si="21"/>
        <v>0</v>
      </c>
      <c r="DC31" s="170">
        <f t="shared" si="21"/>
        <v>0</v>
      </c>
      <c r="DD31" s="170">
        <f t="shared" si="21"/>
        <v>0</v>
      </c>
      <c r="DE31" s="170">
        <f t="shared" si="21"/>
        <v>0</v>
      </c>
      <c r="DF31" s="170">
        <f t="shared" si="21"/>
        <v>0</v>
      </c>
      <c r="DG31" s="170">
        <f t="shared" si="21"/>
        <v>0</v>
      </c>
      <c r="DH31" s="170">
        <f t="shared" si="21"/>
        <v>0</v>
      </c>
      <c r="DI31" s="170">
        <f t="shared" si="21"/>
        <v>0</v>
      </c>
      <c r="DJ31" s="170">
        <f t="shared" si="21"/>
        <v>0</v>
      </c>
      <c r="DK31" s="170">
        <f t="shared" si="21"/>
        <v>0</v>
      </c>
      <c r="DL31" s="170">
        <f t="shared" si="21"/>
        <v>0</v>
      </c>
      <c r="DM31" s="170">
        <f t="shared" si="21"/>
        <v>0</v>
      </c>
      <c r="DN31" s="170">
        <f t="shared" si="21"/>
        <v>0</v>
      </c>
      <c r="DO31" s="170">
        <f t="shared" si="21"/>
        <v>0</v>
      </c>
      <c r="DP31" s="170">
        <f t="shared" si="21"/>
        <v>0</v>
      </c>
      <c r="DQ31" s="170">
        <f t="shared" si="21"/>
        <v>0</v>
      </c>
      <c r="DR31" s="170">
        <f t="shared" si="21"/>
        <v>0</v>
      </c>
      <c r="DS31" s="170">
        <f t="shared" si="21"/>
        <v>0</v>
      </c>
      <c r="DT31" s="170">
        <f t="shared" si="21"/>
        <v>0</v>
      </c>
      <c r="DU31" s="170">
        <f t="shared" si="21"/>
        <v>0</v>
      </c>
      <c r="DV31" s="170">
        <f t="shared" si="21"/>
        <v>0</v>
      </c>
      <c r="DW31" s="170">
        <f t="shared" si="21"/>
        <v>0</v>
      </c>
      <c r="DX31" s="170">
        <f t="shared" si="21"/>
        <v>0</v>
      </c>
      <c r="DY31" s="170">
        <f t="shared" si="21"/>
        <v>0</v>
      </c>
      <c r="DZ31" s="170">
        <f t="shared" si="21"/>
        <v>0</v>
      </c>
      <c r="EA31" s="170">
        <f t="shared" si="21"/>
        <v>0</v>
      </c>
      <c r="EB31" s="170">
        <f t="shared" si="21"/>
        <v>0</v>
      </c>
      <c r="EC31" s="170">
        <f t="shared" si="21"/>
        <v>0</v>
      </c>
      <c r="ED31" s="170">
        <f t="shared" si="21"/>
        <v>0</v>
      </c>
      <c r="EE31" s="170">
        <f t="shared" si="21"/>
        <v>0</v>
      </c>
      <c r="EF31" s="170">
        <f t="shared" si="21"/>
        <v>0</v>
      </c>
      <c r="EG31" s="170">
        <f t="shared" si="21"/>
        <v>0</v>
      </c>
      <c r="EH31" s="170">
        <f t="shared" si="21"/>
        <v>0</v>
      </c>
      <c r="EI31" s="170">
        <f t="shared" si="21"/>
        <v>0</v>
      </c>
      <c r="EJ31" s="170">
        <f t="shared" si="21"/>
        <v>0</v>
      </c>
      <c r="EK31" s="170">
        <f t="shared" si="21"/>
        <v>0</v>
      </c>
      <c r="EL31" s="170">
        <f t="shared" si="21"/>
        <v>0</v>
      </c>
      <c r="EM31" s="170">
        <f t="shared" si="21"/>
        <v>0</v>
      </c>
      <c r="EN31" s="170">
        <f t="shared" si="21"/>
        <v>0</v>
      </c>
      <c r="EO31" s="170">
        <f t="shared" si="21"/>
        <v>0</v>
      </c>
      <c r="EP31" s="170">
        <f t="shared" si="21"/>
        <v>0</v>
      </c>
      <c r="EQ31" s="27"/>
    </row>
    <row r="32" spans="1:147" ht="15.75" customHeight="1" x14ac:dyDescent="0.2">
      <c r="A32" s="7" t="s">
        <v>222</v>
      </c>
      <c r="X32" s="7" t="b">
        <f t="shared" si="11"/>
        <v>1</v>
      </c>
      <c r="Y32" s="169">
        <v>200000</v>
      </c>
      <c r="Z32" s="171">
        <v>2</v>
      </c>
      <c r="AA32" s="170">
        <f t="shared" ref="AA32:EP32" si="22">CHOOSE($Z32,AA$121,AA$123)</f>
        <v>0.16666666666666666</v>
      </c>
      <c r="AB32" s="170">
        <f t="shared" si="22"/>
        <v>0.16666666666666666</v>
      </c>
      <c r="AC32" s="170">
        <f t="shared" si="22"/>
        <v>0.16666666666666666</v>
      </c>
      <c r="AD32" s="170">
        <f t="shared" si="22"/>
        <v>0.16666666666666666</v>
      </c>
      <c r="AE32" s="170">
        <f t="shared" si="22"/>
        <v>0.16666666666666666</v>
      </c>
      <c r="AF32" s="170">
        <f t="shared" si="22"/>
        <v>0.16666666666666666</v>
      </c>
      <c r="AG32" s="170">
        <f t="shared" si="22"/>
        <v>0</v>
      </c>
      <c r="AH32" s="170">
        <f t="shared" si="22"/>
        <v>0</v>
      </c>
      <c r="AI32" s="170">
        <f t="shared" si="22"/>
        <v>0</v>
      </c>
      <c r="AJ32" s="170">
        <f t="shared" si="22"/>
        <v>0</v>
      </c>
      <c r="AK32" s="170">
        <f t="shared" si="22"/>
        <v>0</v>
      </c>
      <c r="AL32" s="170">
        <f t="shared" si="22"/>
        <v>0</v>
      </c>
      <c r="AM32" s="170">
        <f t="shared" si="22"/>
        <v>0</v>
      </c>
      <c r="AN32" s="170">
        <f t="shared" si="22"/>
        <v>0</v>
      </c>
      <c r="AO32" s="170">
        <f t="shared" si="22"/>
        <v>0</v>
      </c>
      <c r="AP32" s="170">
        <f t="shared" si="22"/>
        <v>0</v>
      </c>
      <c r="AQ32" s="170">
        <f t="shared" si="22"/>
        <v>0</v>
      </c>
      <c r="AR32" s="170">
        <f t="shared" si="22"/>
        <v>0</v>
      </c>
      <c r="AS32" s="170">
        <f t="shared" si="22"/>
        <v>0</v>
      </c>
      <c r="AT32" s="170">
        <f t="shared" si="22"/>
        <v>0</v>
      </c>
      <c r="AU32" s="170">
        <f t="shared" si="22"/>
        <v>0</v>
      </c>
      <c r="AV32" s="170">
        <f t="shared" si="22"/>
        <v>0</v>
      </c>
      <c r="AW32" s="170">
        <f t="shared" si="22"/>
        <v>0</v>
      </c>
      <c r="AX32" s="170">
        <f t="shared" si="22"/>
        <v>0</v>
      </c>
      <c r="AY32" s="170">
        <f t="shared" si="22"/>
        <v>0</v>
      </c>
      <c r="AZ32" s="170">
        <f t="shared" si="22"/>
        <v>0</v>
      </c>
      <c r="BA32" s="170">
        <f t="shared" si="22"/>
        <v>0</v>
      </c>
      <c r="BB32" s="170">
        <f t="shared" si="22"/>
        <v>0</v>
      </c>
      <c r="BC32" s="170">
        <f t="shared" si="22"/>
        <v>0</v>
      </c>
      <c r="BD32" s="170">
        <f t="shared" si="22"/>
        <v>0</v>
      </c>
      <c r="BE32" s="170">
        <f t="shared" si="22"/>
        <v>0</v>
      </c>
      <c r="BF32" s="170">
        <f t="shared" si="22"/>
        <v>0</v>
      </c>
      <c r="BG32" s="170">
        <f t="shared" si="22"/>
        <v>0</v>
      </c>
      <c r="BH32" s="170">
        <f t="shared" si="22"/>
        <v>0</v>
      </c>
      <c r="BI32" s="170">
        <f t="shared" si="22"/>
        <v>0</v>
      </c>
      <c r="BJ32" s="170">
        <f t="shared" si="22"/>
        <v>0</v>
      </c>
      <c r="BK32" s="170">
        <f t="shared" si="22"/>
        <v>0</v>
      </c>
      <c r="BL32" s="170">
        <f t="shared" si="22"/>
        <v>0</v>
      </c>
      <c r="BM32" s="170">
        <f t="shared" si="22"/>
        <v>0</v>
      </c>
      <c r="BN32" s="170">
        <f t="shared" si="22"/>
        <v>0</v>
      </c>
      <c r="BO32" s="170">
        <f t="shared" si="22"/>
        <v>0</v>
      </c>
      <c r="BP32" s="170">
        <f t="shared" si="22"/>
        <v>0</v>
      </c>
      <c r="BQ32" s="170">
        <f t="shared" si="22"/>
        <v>0</v>
      </c>
      <c r="BR32" s="170">
        <f t="shared" si="22"/>
        <v>0</v>
      </c>
      <c r="BS32" s="170">
        <f t="shared" si="22"/>
        <v>0</v>
      </c>
      <c r="BT32" s="170">
        <f t="shared" si="22"/>
        <v>0</v>
      </c>
      <c r="BU32" s="170">
        <f t="shared" si="22"/>
        <v>0</v>
      </c>
      <c r="BV32" s="170">
        <f t="shared" si="22"/>
        <v>0</v>
      </c>
      <c r="BW32" s="170">
        <f t="shared" si="22"/>
        <v>0</v>
      </c>
      <c r="BX32" s="170">
        <f t="shared" si="22"/>
        <v>0</v>
      </c>
      <c r="BY32" s="170">
        <f t="shared" si="22"/>
        <v>0</v>
      </c>
      <c r="BZ32" s="170">
        <f t="shared" si="22"/>
        <v>0</v>
      </c>
      <c r="CA32" s="170">
        <f t="shared" si="22"/>
        <v>0</v>
      </c>
      <c r="CB32" s="170">
        <f t="shared" si="22"/>
        <v>0</v>
      </c>
      <c r="CC32" s="170">
        <f t="shared" si="22"/>
        <v>0</v>
      </c>
      <c r="CD32" s="170">
        <f t="shared" si="22"/>
        <v>0</v>
      </c>
      <c r="CE32" s="170">
        <f t="shared" si="22"/>
        <v>0</v>
      </c>
      <c r="CF32" s="170">
        <f t="shared" si="22"/>
        <v>0</v>
      </c>
      <c r="CG32" s="170">
        <f t="shared" si="22"/>
        <v>0</v>
      </c>
      <c r="CH32" s="170">
        <f t="shared" si="22"/>
        <v>0</v>
      </c>
      <c r="CI32" s="170">
        <f t="shared" si="22"/>
        <v>0</v>
      </c>
      <c r="CJ32" s="170">
        <f t="shared" si="22"/>
        <v>0</v>
      </c>
      <c r="CK32" s="170">
        <f t="shared" si="22"/>
        <v>0</v>
      </c>
      <c r="CL32" s="170">
        <f t="shared" si="22"/>
        <v>0</v>
      </c>
      <c r="CM32" s="170">
        <f t="shared" si="22"/>
        <v>0</v>
      </c>
      <c r="CN32" s="170">
        <f t="shared" si="22"/>
        <v>0</v>
      </c>
      <c r="CO32" s="170">
        <f t="shared" si="22"/>
        <v>0</v>
      </c>
      <c r="CP32" s="170">
        <f t="shared" si="22"/>
        <v>0</v>
      </c>
      <c r="CQ32" s="170">
        <f t="shared" si="22"/>
        <v>0</v>
      </c>
      <c r="CR32" s="170">
        <f t="shared" si="22"/>
        <v>0</v>
      </c>
      <c r="CS32" s="170">
        <f t="shared" si="22"/>
        <v>0</v>
      </c>
      <c r="CT32" s="170">
        <f t="shared" si="22"/>
        <v>0</v>
      </c>
      <c r="CU32" s="170">
        <f t="shared" si="22"/>
        <v>0</v>
      </c>
      <c r="CV32" s="170">
        <f t="shared" si="22"/>
        <v>0</v>
      </c>
      <c r="CW32" s="170">
        <f t="shared" si="22"/>
        <v>0</v>
      </c>
      <c r="CX32" s="170">
        <f t="shared" si="22"/>
        <v>0</v>
      </c>
      <c r="CY32" s="170">
        <f t="shared" si="22"/>
        <v>0</v>
      </c>
      <c r="CZ32" s="170">
        <f t="shared" si="22"/>
        <v>0</v>
      </c>
      <c r="DA32" s="170">
        <f t="shared" si="22"/>
        <v>0</v>
      </c>
      <c r="DB32" s="170">
        <f t="shared" si="22"/>
        <v>0</v>
      </c>
      <c r="DC32" s="170">
        <f t="shared" si="22"/>
        <v>0</v>
      </c>
      <c r="DD32" s="170">
        <f t="shared" si="22"/>
        <v>0</v>
      </c>
      <c r="DE32" s="170">
        <f t="shared" si="22"/>
        <v>0</v>
      </c>
      <c r="DF32" s="170">
        <f t="shared" si="22"/>
        <v>0</v>
      </c>
      <c r="DG32" s="170">
        <f t="shared" si="22"/>
        <v>0</v>
      </c>
      <c r="DH32" s="170">
        <f t="shared" si="22"/>
        <v>0</v>
      </c>
      <c r="DI32" s="170">
        <f t="shared" si="22"/>
        <v>0</v>
      </c>
      <c r="DJ32" s="170">
        <f t="shared" si="22"/>
        <v>0</v>
      </c>
      <c r="DK32" s="170">
        <f t="shared" si="22"/>
        <v>0</v>
      </c>
      <c r="DL32" s="170">
        <f t="shared" si="22"/>
        <v>0</v>
      </c>
      <c r="DM32" s="170">
        <f t="shared" si="22"/>
        <v>0</v>
      </c>
      <c r="DN32" s="170">
        <f t="shared" si="22"/>
        <v>0</v>
      </c>
      <c r="DO32" s="170">
        <f t="shared" si="22"/>
        <v>0</v>
      </c>
      <c r="DP32" s="170">
        <f t="shared" si="22"/>
        <v>0</v>
      </c>
      <c r="DQ32" s="170">
        <f t="shared" si="22"/>
        <v>0</v>
      </c>
      <c r="DR32" s="170">
        <f t="shared" si="22"/>
        <v>0</v>
      </c>
      <c r="DS32" s="170">
        <f t="shared" si="22"/>
        <v>0</v>
      </c>
      <c r="DT32" s="170">
        <f t="shared" si="22"/>
        <v>0</v>
      </c>
      <c r="DU32" s="170">
        <f t="shared" si="22"/>
        <v>0</v>
      </c>
      <c r="DV32" s="170">
        <f t="shared" si="22"/>
        <v>0</v>
      </c>
      <c r="DW32" s="170">
        <f t="shared" si="22"/>
        <v>0</v>
      </c>
      <c r="DX32" s="170">
        <f t="shared" si="22"/>
        <v>0</v>
      </c>
      <c r="DY32" s="170">
        <f t="shared" si="22"/>
        <v>0</v>
      </c>
      <c r="DZ32" s="170">
        <f t="shared" si="22"/>
        <v>0</v>
      </c>
      <c r="EA32" s="170">
        <f t="shared" si="22"/>
        <v>0</v>
      </c>
      <c r="EB32" s="170">
        <f t="shared" si="22"/>
        <v>0</v>
      </c>
      <c r="EC32" s="170">
        <f t="shared" si="22"/>
        <v>0</v>
      </c>
      <c r="ED32" s="170">
        <f t="shared" si="22"/>
        <v>0</v>
      </c>
      <c r="EE32" s="170">
        <f t="shared" si="22"/>
        <v>0</v>
      </c>
      <c r="EF32" s="170">
        <f t="shared" si="22"/>
        <v>0</v>
      </c>
      <c r="EG32" s="170">
        <f t="shared" si="22"/>
        <v>0</v>
      </c>
      <c r="EH32" s="170">
        <f t="shared" si="22"/>
        <v>0</v>
      </c>
      <c r="EI32" s="170">
        <f t="shared" si="22"/>
        <v>0</v>
      </c>
      <c r="EJ32" s="170">
        <f t="shared" si="22"/>
        <v>0</v>
      </c>
      <c r="EK32" s="170">
        <f t="shared" si="22"/>
        <v>0</v>
      </c>
      <c r="EL32" s="170">
        <f t="shared" si="22"/>
        <v>0</v>
      </c>
      <c r="EM32" s="170">
        <f t="shared" si="22"/>
        <v>0</v>
      </c>
      <c r="EN32" s="170">
        <f t="shared" si="22"/>
        <v>0</v>
      </c>
      <c r="EO32" s="170">
        <f t="shared" si="22"/>
        <v>0</v>
      </c>
      <c r="EP32" s="170">
        <f t="shared" si="22"/>
        <v>0</v>
      </c>
      <c r="EQ32" s="27"/>
    </row>
    <row r="33" spans="1:147" ht="15.75" customHeight="1" x14ac:dyDescent="0.2">
      <c r="A33" s="7" t="s">
        <v>223</v>
      </c>
      <c r="X33" s="7" t="b">
        <f t="shared" si="11"/>
        <v>1</v>
      </c>
      <c r="Y33" s="169">
        <v>15000</v>
      </c>
      <c r="Z33" s="171">
        <v>2</v>
      </c>
      <c r="AA33" s="170">
        <f t="shared" ref="AA33:EP33" si="23">CHOOSE($Z33,AA$121,AA$123)</f>
        <v>0.16666666666666666</v>
      </c>
      <c r="AB33" s="170">
        <f t="shared" si="23"/>
        <v>0.16666666666666666</v>
      </c>
      <c r="AC33" s="170">
        <f t="shared" si="23"/>
        <v>0.16666666666666666</v>
      </c>
      <c r="AD33" s="170">
        <f t="shared" si="23"/>
        <v>0.16666666666666666</v>
      </c>
      <c r="AE33" s="170">
        <f t="shared" si="23"/>
        <v>0.16666666666666666</v>
      </c>
      <c r="AF33" s="170">
        <f t="shared" si="23"/>
        <v>0.16666666666666666</v>
      </c>
      <c r="AG33" s="170">
        <f t="shared" si="23"/>
        <v>0</v>
      </c>
      <c r="AH33" s="170">
        <f t="shared" si="23"/>
        <v>0</v>
      </c>
      <c r="AI33" s="170">
        <f t="shared" si="23"/>
        <v>0</v>
      </c>
      <c r="AJ33" s="170">
        <f t="shared" si="23"/>
        <v>0</v>
      </c>
      <c r="AK33" s="170">
        <f t="shared" si="23"/>
        <v>0</v>
      </c>
      <c r="AL33" s="170">
        <f t="shared" si="23"/>
        <v>0</v>
      </c>
      <c r="AM33" s="170">
        <f t="shared" si="23"/>
        <v>0</v>
      </c>
      <c r="AN33" s="170">
        <f t="shared" si="23"/>
        <v>0</v>
      </c>
      <c r="AO33" s="170">
        <f t="shared" si="23"/>
        <v>0</v>
      </c>
      <c r="AP33" s="170">
        <f t="shared" si="23"/>
        <v>0</v>
      </c>
      <c r="AQ33" s="170">
        <f t="shared" si="23"/>
        <v>0</v>
      </c>
      <c r="AR33" s="170">
        <f t="shared" si="23"/>
        <v>0</v>
      </c>
      <c r="AS33" s="170">
        <f t="shared" si="23"/>
        <v>0</v>
      </c>
      <c r="AT33" s="170">
        <f t="shared" si="23"/>
        <v>0</v>
      </c>
      <c r="AU33" s="170">
        <f t="shared" si="23"/>
        <v>0</v>
      </c>
      <c r="AV33" s="170">
        <f t="shared" si="23"/>
        <v>0</v>
      </c>
      <c r="AW33" s="170">
        <f t="shared" si="23"/>
        <v>0</v>
      </c>
      <c r="AX33" s="170">
        <f t="shared" si="23"/>
        <v>0</v>
      </c>
      <c r="AY33" s="170">
        <f t="shared" si="23"/>
        <v>0</v>
      </c>
      <c r="AZ33" s="170">
        <f t="shared" si="23"/>
        <v>0</v>
      </c>
      <c r="BA33" s="170">
        <f t="shared" si="23"/>
        <v>0</v>
      </c>
      <c r="BB33" s="170">
        <f t="shared" si="23"/>
        <v>0</v>
      </c>
      <c r="BC33" s="170">
        <f t="shared" si="23"/>
        <v>0</v>
      </c>
      <c r="BD33" s="170">
        <f t="shared" si="23"/>
        <v>0</v>
      </c>
      <c r="BE33" s="170">
        <f t="shared" si="23"/>
        <v>0</v>
      </c>
      <c r="BF33" s="170">
        <f t="shared" si="23"/>
        <v>0</v>
      </c>
      <c r="BG33" s="170">
        <f t="shared" si="23"/>
        <v>0</v>
      </c>
      <c r="BH33" s="170">
        <f t="shared" si="23"/>
        <v>0</v>
      </c>
      <c r="BI33" s="170">
        <f t="shared" si="23"/>
        <v>0</v>
      </c>
      <c r="BJ33" s="170">
        <f t="shared" si="23"/>
        <v>0</v>
      </c>
      <c r="BK33" s="170">
        <f t="shared" si="23"/>
        <v>0</v>
      </c>
      <c r="BL33" s="170">
        <f t="shared" si="23"/>
        <v>0</v>
      </c>
      <c r="BM33" s="170">
        <f t="shared" si="23"/>
        <v>0</v>
      </c>
      <c r="BN33" s="170">
        <f t="shared" si="23"/>
        <v>0</v>
      </c>
      <c r="BO33" s="170">
        <f t="shared" si="23"/>
        <v>0</v>
      </c>
      <c r="BP33" s="170">
        <f t="shared" si="23"/>
        <v>0</v>
      </c>
      <c r="BQ33" s="170">
        <f t="shared" si="23"/>
        <v>0</v>
      </c>
      <c r="BR33" s="170">
        <f t="shared" si="23"/>
        <v>0</v>
      </c>
      <c r="BS33" s="170">
        <f t="shared" si="23"/>
        <v>0</v>
      </c>
      <c r="BT33" s="170">
        <f t="shared" si="23"/>
        <v>0</v>
      </c>
      <c r="BU33" s="170">
        <f t="shared" si="23"/>
        <v>0</v>
      </c>
      <c r="BV33" s="170">
        <f t="shared" si="23"/>
        <v>0</v>
      </c>
      <c r="BW33" s="170">
        <f t="shared" si="23"/>
        <v>0</v>
      </c>
      <c r="BX33" s="170">
        <f t="shared" si="23"/>
        <v>0</v>
      </c>
      <c r="BY33" s="170">
        <f t="shared" si="23"/>
        <v>0</v>
      </c>
      <c r="BZ33" s="170">
        <f t="shared" si="23"/>
        <v>0</v>
      </c>
      <c r="CA33" s="170">
        <f t="shared" si="23"/>
        <v>0</v>
      </c>
      <c r="CB33" s="170">
        <f t="shared" si="23"/>
        <v>0</v>
      </c>
      <c r="CC33" s="170">
        <f t="shared" si="23"/>
        <v>0</v>
      </c>
      <c r="CD33" s="170">
        <f t="shared" si="23"/>
        <v>0</v>
      </c>
      <c r="CE33" s="170">
        <f t="shared" si="23"/>
        <v>0</v>
      </c>
      <c r="CF33" s="170">
        <f t="shared" si="23"/>
        <v>0</v>
      </c>
      <c r="CG33" s="170">
        <f t="shared" si="23"/>
        <v>0</v>
      </c>
      <c r="CH33" s="170">
        <f t="shared" si="23"/>
        <v>0</v>
      </c>
      <c r="CI33" s="170">
        <f t="shared" si="23"/>
        <v>0</v>
      </c>
      <c r="CJ33" s="170">
        <f t="shared" si="23"/>
        <v>0</v>
      </c>
      <c r="CK33" s="170">
        <f t="shared" si="23"/>
        <v>0</v>
      </c>
      <c r="CL33" s="170">
        <f t="shared" si="23"/>
        <v>0</v>
      </c>
      <c r="CM33" s="170">
        <f t="shared" si="23"/>
        <v>0</v>
      </c>
      <c r="CN33" s="170">
        <f t="shared" si="23"/>
        <v>0</v>
      </c>
      <c r="CO33" s="170">
        <f t="shared" si="23"/>
        <v>0</v>
      </c>
      <c r="CP33" s="170">
        <f t="shared" si="23"/>
        <v>0</v>
      </c>
      <c r="CQ33" s="170">
        <f t="shared" si="23"/>
        <v>0</v>
      </c>
      <c r="CR33" s="170">
        <f t="shared" si="23"/>
        <v>0</v>
      </c>
      <c r="CS33" s="170">
        <f t="shared" si="23"/>
        <v>0</v>
      </c>
      <c r="CT33" s="170">
        <f t="shared" si="23"/>
        <v>0</v>
      </c>
      <c r="CU33" s="170">
        <f t="shared" si="23"/>
        <v>0</v>
      </c>
      <c r="CV33" s="170">
        <f t="shared" si="23"/>
        <v>0</v>
      </c>
      <c r="CW33" s="170">
        <f t="shared" si="23"/>
        <v>0</v>
      </c>
      <c r="CX33" s="170">
        <f t="shared" si="23"/>
        <v>0</v>
      </c>
      <c r="CY33" s="170">
        <f t="shared" si="23"/>
        <v>0</v>
      </c>
      <c r="CZ33" s="170">
        <f t="shared" si="23"/>
        <v>0</v>
      </c>
      <c r="DA33" s="170">
        <f t="shared" si="23"/>
        <v>0</v>
      </c>
      <c r="DB33" s="170">
        <f t="shared" si="23"/>
        <v>0</v>
      </c>
      <c r="DC33" s="170">
        <f t="shared" si="23"/>
        <v>0</v>
      </c>
      <c r="DD33" s="170">
        <f t="shared" si="23"/>
        <v>0</v>
      </c>
      <c r="DE33" s="170">
        <f t="shared" si="23"/>
        <v>0</v>
      </c>
      <c r="DF33" s="170">
        <f t="shared" si="23"/>
        <v>0</v>
      </c>
      <c r="DG33" s="170">
        <f t="shared" si="23"/>
        <v>0</v>
      </c>
      <c r="DH33" s="170">
        <f t="shared" si="23"/>
        <v>0</v>
      </c>
      <c r="DI33" s="170">
        <f t="shared" si="23"/>
        <v>0</v>
      </c>
      <c r="DJ33" s="170">
        <f t="shared" si="23"/>
        <v>0</v>
      </c>
      <c r="DK33" s="170">
        <f t="shared" si="23"/>
        <v>0</v>
      </c>
      <c r="DL33" s="170">
        <f t="shared" si="23"/>
        <v>0</v>
      </c>
      <c r="DM33" s="170">
        <f t="shared" si="23"/>
        <v>0</v>
      </c>
      <c r="DN33" s="170">
        <f t="shared" si="23"/>
        <v>0</v>
      </c>
      <c r="DO33" s="170">
        <f t="shared" si="23"/>
        <v>0</v>
      </c>
      <c r="DP33" s="170">
        <f t="shared" si="23"/>
        <v>0</v>
      </c>
      <c r="DQ33" s="170">
        <f t="shared" si="23"/>
        <v>0</v>
      </c>
      <c r="DR33" s="170">
        <f t="shared" si="23"/>
        <v>0</v>
      </c>
      <c r="DS33" s="170">
        <f t="shared" si="23"/>
        <v>0</v>
      </c>
      <c r="DT33" s="170">
        <f t="shared" si="23"/>
        <v>0</v>
      </c>
      <c r="DU33" s="170">
        <f t="shared" si="23"/>
        <v>0</v>
      </c>
      <c r="DV33" s="170">
        <f t="shared" si="23"/>
        <v>0</v>
      </c>
      <c r="DW33" s="170">
        <f t="shared" si="23"/>
        <v>0</v>
      </c>
      <c r="DX33" s="170">
        <f t="shared" si="23"/>
        <v>0</v>
      </c>
      <c r="DY33" s="170">
        <f t="shared" si="23"/>
        <v>0</v>
      </c>
      <c r="DZ33" s="170">
        <f t="shared" si="23"/>
        <v>0</v>
      </c>
      <c r="EA33" s="170">
        <f t="shared" si="23"/>
        <v>0</v>
      </c>
      <c r="EB33" s="170">
        <f t="shared" si="23"/>
        <v>0</v>
      </c>
      <c r="EC33" s="170">
        <f t="shared" si="23"/>
        <v>0</v>
      </c>
      <c r="ED33" s="170">
        <f t="shared" si="23"/>
        <v>0</v>
      </c>
      <c r="EE33" s="170">
        <f t="shared" si="23"/>
        <v>0</v>
      </c>
      <c r="EF33" s="170">
        <f t="shared" si="23"/>
        <v>0</v>
      </c>
      <c r="EG33" s="170">
        <f t="shared" si="23"/>
        <v>0</v>
      </c>
      <c r="EH33" s="170">
        <f t="shared" si="23"/>
        <v>0</v>
      </c>
      <c r="EI33" s="170">
        <f t="shared" si="23"/>
        <v>0</v>
      </c>
      <c r="EJ33" s="170">
        <f t="shared" si="23"/>
        <v>0</v>
      </c>
      <c r="EK33" s="170">
        <f t="shared" si="23"/>
        <v>0</v>
      </c>
      <c r="EL33" s="170">
        <f t="shared" si="23"/>
        <v>0</v>
      </c>
      <c r="EM33" s="170">
        <f t="shared" si="23"/>
        <v>0</v>
      </c>
      <c r="EN33" s="170">
        <f t="shared" si="23"/>
        <v>0</v>
      </c>
      <c r="EO33" s="170">
        <f t="shared" si="23"/>
        <v>0</v>
      </c>
      <c r="EP33" s="170">
        <f t="shared" si="23"/>
        <v>0</v>
      </c>
      <c r="EQ33" s="27"/>
    </row>
    <row r="34" spans="1:147" ht="15.75" customHeight="1" x14ac:dyDescent="0.2">
      <c r="A34" s="7" t="s">
        <v>224</v>
      </c>
      <c r="X34" s="7" t="b">
        <f t="shared" si="11"/>
        <v>1</v>
      </c>
      <c r="Y34" s="169">
        <v>10000</v>
      </c>
      <c r="Z34" s="171">
        <v>2</v>
      </c>
      <c r="AA34" s="170">
        <f t="shared" ref="AA34:EP34" si="24">CHOOSE($Z34,AA$121,AA$123)</f>
        <v>0.16666666666666666</v>
      </c>
      <c r="AB34" s="170">
        <f t="shared" si="24"/>
        <v>0.16666666666666666</v>
      </c>
      <c r="AC34" s="170">
        <f t="shared" si="24"/>
        <v>0.16666666666666666</v>
      </c>
      <c r="AD34" s="170">
        <f t="shared" si="24"/>
        <v>0.16666666666666666</v>
      </c>
      <c r="AE34" s="170">
        <f t="shared" si="24"/>
        <v>0.16666666666666666</v>
      </c>
      <c r="AF34" s="170">
        <f t="shared" si="24"/>
        <v>0.16666666666666666</v>
      </c>
      <c r="AG34" s="170">
        <f t="shared" si="24"/>
        <v>0</v>
      </c>
      <c r="AH34" s="170">
        <f t="shared" si="24"/>
        <v>0</v>
      </c>
      <c r="AI34" s="170">
        <f t="shared" si="24"/>
        <v>0</v>
      </c>
      <c r="AJ34" s="170">
        <f t="shared" si="24"/>
        <v>0</v>
      </c>
      <c r="AK34" s="170">
        <f t="shared" si="24"/>
        <v>0</v>
      </c>
      <c r="AL34" s="170">
        <f t="shared" si="24"/>
        <v>0</v>
      </c>
      <c r="AM34" s="170">
        <f t="shared" si="24"/>
        <v>0</v>
      </c>
      <c r="AN34" s="170">
        <f t="shared" si="24"/>
        <v>0</v>
      </c>
      <c r="AO34" s="170">
        <f t="shared" si="24"/>
        <v>0</v>
      </c>
      <c r="AP34" s="170">
        <f t="shared" si="24"/>
        <v>0</v>
      </c>
      <c r="AQ34" s="170">
        <f t="shared" si="24"/>
        <v>0</v>
      </c>
      <c r="AR34" s="170">
        <f t="shared" si="24"/>
        <v>0</v>
      </c>
      <c r="AS34" s="170">
        <f t="shared" si="24"/>
        <v>0</v>
      </c>
      <c r="AT34" s="170">
        <f t="shared" si="24"/>
        <v>0</v>
      </c>
      <c r="AU34" s="170">
        <f t="shared" si="24"/>
        <v>0</v>
      </c>
      <c r="AV34" s="170">
        <f t="shared" si="24"/>
        <v>0</v>
      </c>
      <c r="AW34" s="170">
        <f t="shared" si="24"/>
        <v>0</v>
      </c>
      <c r="AX34" s="170">
        <f t="shared" si="24"/>
        <v>0</v>
      </c>
      <c r="AY34" s="170">
        <f t="shared" si="24"/>
        <v>0</v>
      </c>
      <c r="AZ34" s="170">
        <f t="shared" si="24"/>
        <v>0</v>
      </c>
      <c r="BA34" s="170">
        <f t="shared" si="24"/>
        <v>0</v>
      </c>
      <c r="BB34" s="170">
        <f t="shared" si="24"/>
        <v>0</v>
      </c>
      <c r="BC34" s="170">
        <f t="shared" si="24"/>
        <v>0</v>
      </c>
      <c r="BD34" s="170">
        <f t="shared" si="24"/>
        <v>0</v>
      </c>
      <c r="BE34" s="170">
        <f t="shared" si="24"/>
        <v>0</v>
      </c>
      <c r="BF34" s="170">
        <f t="shared" si="24"/>
        <v>0</v>
      </c>
      <c r="BG34" s="170">
        <f t="shared" si="24"/>
        <v>0</v>
      </c>
      <c r="BH34" s="170">
        <f t="shared" si="24"/>
        <v>0</v>
      </c>
      <c r="BI34" s="170">
        <f t="shared" si="24"/>
        <v>0</v>
      </c>
      <c r="BJ34" s="170">
        <f t="shared" si="24"/>
        <v>0</v>
      </c>
      <c r="BK34" s="170">
        <f t="shared" si="24"/>
        <v>0</v>
      </c>
      <c r="BL34" s="170">
        <f t="shared" si="24"/>
        <v>0</v>
      </c>
      <c r="BM34" s="170">
        <f t="shared" si="24"/>
        <v>0</v>
      </c>
      <c r="BN34" s="170">
        <f t="shared" si="24"/>
        <v>0</v>
      </c>
      <c r="BO34" s="170">
        <f t="shared" si="24"/>
        <v>0</v>
      </c>
      <c r="BP34" s="170">
        <f t="shared" si="24"/>
        <v>0</v>
      </c>
      <c r="BQ34" s="170">
        <f t="shared" si="24"/>
        <v>0</v>
      </c>
      <c r="BR34" s="170">
        <f t="shared" si="24"/>
        <v>0</v>
      </c>
      <c r="BS34" s="170">
        <f t="shared" si="24"/>
        <v>0</v>
      </c>
      <c r="BT34" s="170">
        <f t="shared" si="24"/>
        <v>0</v>
      </c>
      <c r="BU34" s="170">
        <f t="shared" si="24"/>
        <v>0</v>
      </c>
      <c r="BV34" s="170">
        <f t="shared" si="24"/>
        <v>0</v>
      </c>
      <c r="BW34" s="170">
        <f t="shared" si="24"/>
        <v>0</v>
      </c>
      <c r="BX34" s="170">
        <f t="shared" si="24"/>
        <v>0</v>
      </c>
      <c r="BY34" s="170">
        <f t="shared" si="24"/>
        <v>0</v>
      </c>
      <c r="BZ34" s="170">
        <f t="shared" si="24"/>
        <v>0</v>
      </c>
      <c r="CA34" s="170">
        <f t="shared" si="24"/>
        <v>0</v>
      </c>
      <c r="CB34" s="170">
        <f t="shared" si="24"/>
        <v>0</v>
      </c>
      <c r="CC34" s="170">
        <f t="shared" si="24"/>
        <v>0</v>
      </c>
      <c r="CD34" s="170">
        <f t="shared" si="24"/>
        <v>0</v>
      </c>
      <c r="CE34" s="170">
        <f t="shared" si="24"/>
        <v>0</v>
      </c>
      <c r="CF34" s="170">
        <f t="shared" si="24"/>
        <v>0</v>
      </c>
      <c r="CG34" s="170">
        <f t="shared" si="24"/>
        <v>0</v>
      </c>
      <c r="CH34" s="170">
        <f t="shared" si="24"/>
        <v>0</v>
      </c>
      <c r="CI34" s="170">
        <f t="shared" si="24"/>
        <v>0</v>
      </c>
      <c r="CJ34" s="170">
        <f t="shared" si="24"/>
        <v>0</v>
      </c>
      <c r="CK34" s="170">
        <f t="shared" si="24"/>
        <v>0</v>
      </c>
      <c r="CL34" s="170">
        <f t="shared" si="24"/>
        <v>0</v>
      </c>
      <c r="CM34" s="170">
        <f t="shared" si="24"/>
        <v>0</v>
      </c>
      <c r="CN34" s="170">
        <f t="shared" si="24"/>
        <v>0</v>
      </c>
      <c r="CO34" s="170">
        <f t="shared" si="24"/>
        <v>0</v>
      </c>
      <c r="CP34" s="170">
        <f t="shared" si="24"/>
        <v>0</v>
      </c>
      <c r="CQ34" s="170">
        <f t="shared" si="24"/>
        <v>0</v>
      </c>
      <c r="CR34" s="170">
        <f t="shared" si="24"/>
        <v>0</v>
      </c>
      <c r="CS34" s="170">
        <f t="shared" si="24"/>
        <v>0</v>
      </c>
      <c r="CT34" s="170">
        <f t="shared" si="24"/>
        <v>0</v>
      </c>
      <c r="CU34" s="170">
        <f t="shared" si="24"/>
        <v>0</v>
      </c>
      <c r="CV34" s="170">
        <f t="shared" si="24"/>
        <v>0</v>
      </c>
      <c r="CW34" s="170">
        <f t="shared" si="24"/>
        <v>0</v>
      </c>
      <c r="CX34" s="170">
        <f t="shared" si="24"/>
        <v>0</v>
      </c>
      <c r="CY34" s="170">
        <f t="shared" si="24"/>
        <v>0</v>
      </c>
      <c r="CZ34" s="170">
        <f t="shared" si="24"/>
        <v>0</v>
      </c>
      <c r="DA34" s="170">
        <f t="shared" si="24"/>
        <v>0</v>
      </c>
      <c r="DB34" s="170">
        <f t="shared" si="24"/>
        <v>0</v>
      </c>
      <c r="DC34" s="170">
        <f t="shared" si="24"/>
        <v>0</v>
      </c>
      <c r="DD34" s="170">
        <f t="shared" si="24"/>
        <v>0</v>
      </c>
      <c r="DE34" s="170">
        <f t="shared" si="24"/>
        <v>0</v>
      </c>
      <c r="DF34" s="170">
        <f t="shared" si="24"/>
        <v>0</v>
      </c>
      <c r="DG34" s="170">
        <f t="shared" si="24"/>
        <v>0</v>
      </c>
      <c r="DH34" s="170">
        <f t="shared" si="24"/>
        <v>0</v>
      </c>
      <c r="DI34" s="170">
        <f t="shared" si="24"/>
        <v>0</v>
      </c>
      <c r="DJ34" s="170">
        <f t="shared" si="24"/>
        <v>0</v>
      </c>
      <c r="DK34" s="170">
        <f t="shared" si="24"/>
        <v>0</v>
      </c>
      <c r="DL34" s="170">
        <f t="shared" si="24"/>
        <v>0</v>
      </c>
      <c r="DM34" s="170">
        <f t="shared" si="24"/>
        <v>0</v>
      </c>
      <c r="DN34" s="170">
        <f t="shared" si="24"/>
        <v>0</v>
      </c>
      <c r="DO34" s="170">
        <f t="shared" si="24"/>
        <v>0</v>
      </c>
      <c r="DP34" s="170">
        <f t="shared" si="24"/>
        <v>0</v>
      </c>
      <c r="DQ34" s="170">
        <f t="shared" si="24"/>
        <v>0</v>
      </c>
      <c r="DR34" s="170">
        <f t="shared" si="24"/>
        <v>0</v>
      </c>
      <c r="DS34" s="170">
        <f t="shared" si="24"/>
        <v>0</v>
      </c>
      <c r="DT34" s="170">
        <f t="shared" si="24"/>
        <v>0</v>
      </c>
      <c r="DU34" s="170">
        <f t="shared" si="24"/>
        <v>0</v>
      </c>
      <c r="DV34" s="170">
        <f t="shared" si="24"/>
        <v>0</v>
      </c>
      <c r="DW34" s="170">
        <f t="shared" si="24"/>
        <v>0</v>
      </c>
      <c r="DX34" s="170">
        <f t="shared" si="24"/>
        <v>0</v>
      </c>
      <c r="DY34" s="170">
        <f t="shared" si="24"/>
        <v>0</v>
      </c>
      <c r="DZ34" s="170">
        <f t="shared" si="24"/>
        <v>0</v>
      </c>
      <c r="EA34" s="170">
        <f t="shared" si="24"/>
        <v>0</v>
      </c>
      <c r="EB34" s="170">
        <f t="shared" si="24"/>
        <v>0</v>
      </c>
      <c r="EC34" s="170">
        <f t="shared" si="24"/>
        <v>0</v>
      </c>
      <c r="ED34" s="170">
        <f t="shared" si="24"/>
        <v>0</v>
      </c>
      <c r="EE34" s="170">
        <f t="shared" si="24"/>
        <v>0</v>
      </c>
      <c r="EF34" s="170">
        <f t="shared" si="24"/>
        <v>0</v>
      </c>
      <c r="EG34" s="170">
        <f t="shared" si="24"/>
        <v>0</v>
      </c>
      <c r="EH34" s="170">
        <f t="shared" si="24"/>
        <v>0</v>
      </c>
      <c r="EI34" s="170">
        <f t="shared" si="24"/>
        <v>0</v>
      </c>
      <c r="EJ34" s="170">
        <f t="shared" si="24"/>
        <v>0</v>
      </c>
      <c r="EK34" s="170">
        <f t="shared" si="24"/>
        <v>0</v>
      </c>
      <c r="EL34" s="170">
        <f t="shared" si="24"/>
        <v>0</v>
      </c>
      <c r="EM34" s="170">
        <f t="shared" si="24"/>
        <v>0</v>
      </c>
      <c r="EN34" s="170">
        <f t="shared" si="24"/>
        <v>0</v>
      </c>
      <c r="EO34" s="170">
        <f t="shared" si="24"/>
        <v>0</v>
      </c>
      <c r="EP34" s="170">
        <f t="shared" si="24"/>
        <v>0</v>
      </c>
      <c r="EQ34" s="27"/>
    </row>
    <row r="35" spans="1:147" ht="15.75" customHeight="1" x14ac:dyDescent="0.2">
      <c r="A35" s="7" t="s">
        <v>225</v>
      </c>
      <c r="X35" s="7" t="b">
        <f t="shared" si="11"/>
        <v>1</v>
      </c>
      <c r="Y35" s="169">
        <v>45000</v>
      </c>
      <c r="Z35" s="171">
        <v>2</v>
      </c>
      <c r="AA35" s="170">
        <f t="shared" ref="AA35:EP35" si="25">CHOOSE($Z35,AA$121,AA$123)</f>
        <v>0.16666666666666666</v>
      </c>
      <c r="AB35" s="170">
        <f t="shared" si="25"/>
        <v>0.16666666666666666</v>
      </c>
      <c r="AC35" s="170">
        <f t="shared" si="25"/>
        <v>0.16666666666666666</v>
      </c>
      <c r="AD35" s="170">
        <f t="shared" si="25"/>
        <v>0.16666666666666666</v>
      </c>
      <c r="AE35" s="170">
        <f t="shared" si="25"/>
        <v>0.16666666666666666</v>
      </c>
      <c r="AF35" s="170">
        <f t="shared" si="25"/>
        <v>0.16666666666666666</v>
      </c>
      <c r="AG35" s="170">
        <f t="shared" si="25"/>
        <v>0</v>
      </c>
      <c r="AH35" s="170">
        <f t="shared" si="25"/>
        <v>0</v>
      </c>
      <c r="AI35" s="170">
        <f t="shared" si="25"/>
        <v>0</v>
      </c>
      <c r="AJ35" s="170">
        <f t="shared" si="25"/>
        <v>0</v>
      </c>
      <c r="AK35" s="170">
        <f t="shared" si="25"/>
        <v>0</v>
      </c>
      <c r="AL35" s="170">
        <f t="shared" si="25"/>
        <v>0</v>
      </c>
      <c r="AM35" s="170">
        <f t="shared" si="25"/>
        <v>0</v>
      </c>
      <c r="AN35" s="170">
        <f t="shared" si="25"/>
        <v>0</v>
      </c>
      <c r="AO35" s="170">
        <f t="shared" si="25"/>
        <v>0</v>
      </c>
      <c r="AP35" s="170">
        <f t="shared" si="25"/>
        <v>0</v>
      </c>
      <c r="AQ35" s="170">
        <f t="shared" si="25"/>
        <v>0</v>
      </c>
      <c r="AR35" s="170">
        <f t="shared" si="25"/>
        <v>0</v>
      </c>
      <c r="AS35" s="170">
        <f t="shared" si="25"/>
        <v>0</v>
      </c>
      <c r="AT35" s="170">
        <f t="shared" si="25"/>
        <v>0</v>
      </c>
      <c r="AU35" s="170">
        <f t="shared" si="25"/>
        <v>0</v>
      </c>
      <c r="AV35" s="170">
        <f t="shared" si="25"/>
        <v>0</v>
      </c>
      <c r="AW35" s="170">
        <f t="shared" si="25"/>
        <v>0</v>
      </c>
      <c r="AX35" s="170">
        <f t="shared" si="25"/>
        <v>0</v>
      </c>
      <c r="AY35" s="170">
        <f t="shared" si="25"/>
        <v>0</v>
      </c>
      <c r="AZ35" s="170">
        <f t="shared" si="25"/>
        <v>0</v>
      </c>
      <c r="BA35" s="170">
        <f t="shared" si="25"/>
        <v>0</v>
      </c>
      <c r="BB35" s="170">
        <f t="shared" si="25"/>
        <v>0</v>
      </c>
      <c r="BC35" s="170">
        <f t="shared" si="25"/>
        <v>0</v>
      </c>
      <c r="BD35" s="170">
        <f t="shared" si="25"/>
        <v>0</v>
      </c>
      <c r="BE35" s="170">
        <f t="shared" si="25"/>
        <v>0</v>
      </c>
      <c r="BF35" s="170">
        <f t="shared" si="25"/>
        <v>0</v>
      </c>
      <c r="BG35" s="170">
        <f t="shared" si="25"/>
        <v>0</v>
      </c>
      <c r="BH35" s="170">
        <f t="shared" si="25"/>
        <v>0</v>
      </c>
      <c r="BI35" s="170">
        <f t="shared" si="25"/>
        <v>0</v>
      </c>
      <c r="BJ35" s="170">
        <f t="shared" si="25"/>
        <v>0</v>
      </c>
      <c r="BK35" s="170">
        <f t="shared" si="25"/>
        <v>0</v>
      </c>
      <c r="BL35" s="170">
        <f t="shared" si="25"/>
        <v>0</v>
      </c>
      <c r="BM35" s="170">
        <f t="shared" si="25"/>
        <v>0</v>
      </c>
      <c r="BN35" s="170">
        <f t="shared" si="25"/>
        <v>0</v>
      </c>
      <c r="BO35" s="170">
        <f t="shared" si="25"/>
        <v>0</v>
      </c>
      <c r="BP35" s="170">
        <f t="shared" si="25"/>
        <v>0</v>
      </c>
      <c r="BQ35" s="170">
        <f t="shared" si="25"/>
        <v>0</v>
      </c>
      <c r="BR35" s="170">
        <f t="shared" si="25"/>
        <v>0</v>
      </c>
      <c r="BS35" s="170">
        <f t="shared" si="25"/>
        <v>0</v>
      </c>
      <c r="BT35" s="170">
        <f t="shared" si="25"/>
        <v>0</v>
      </c>
      <c r="BU35" s="170">
        <f t="shared" si="25"/>
        <v>0</v>
      </c>
      <c r="BV35" s="170">
        <f t="shared" si="25"/>
        <v>0</v>
      </c>
      <c r="BW35" s="170">
        <f t="shared" si="25"/>
        <v>0</v>
      </c>
      <c r="BX35" s="170">
        <f t="shared" si="25"/>
        <v>0</v>
      </c>
      <c r="BY35" s="170">
        <f t="shared" si="25"/>
        <v>0</v>
      </c>
      <c r="BZ35" s="170">
        <f t="shared" si="25"/>
        <v>0</v>
      </c>
      <c r="CA35" s="170">
        <f t="shared" si="25"/>
        <v>0</v>
      </c>
      <c r="CB35" s="170">
        <f t="shared" si="25"/>
        <v>0</v>
      </c>
      <c r="CC35" s="170">
        <f t="shared" si="25"/>
        <v>0</v>
      </c>
      <c r="CD35" s="170">
        <f t="shared" si="25"/>
        <v>0</v>
      </c>
      <c r="CE35" s="170">
        <f t="shared" si="25"/>
        <v>0</v>
      </c>
      <c r="CF35" s="170">
        <f t="shared" si="25"/>
        <v>0</v>
      </c>
      <c r="CG35" s="170">
        <f t="shared" si="25"/>
        <v>0</v>
      </c>
      <c r="CH35" s="170">
        <f t="shared" si="25"/>
        <v>0</v>
      </c>
      <c r="CI35" s="170">
        <f t="shared" si="25"/>
        <v>0</v>
      </c>
      <c r="CJ35" s="170">
        <f t="shared" si="25"/>
        <v>0</v>
      </c>
      <c r="CK35" s="170">
        <f t="shared" si="25"/>
        <v>0</v>
      </c>
      <c r="CL35" s="170">
        <f t="shared" si="25"/>
        <v>0</v>
      </c>
      <c r="CM35" s="170">
        <f t="shared" si="25"/>
        <v>0</v>
      </c>
      <c r="CN35" s="170">
        <f t="shared" si="25"/>
        <v>0</v>
      </c>
      <c r="CO35" s="170">
        <f t="shared" si="25"/>
        <v>0</v>
      </c>
      <c r="CP35" s="170">
        <f t="shared" si="25"/>
        <v>0</v>
      </c>
      <c r="CQ35" s="170">
        <f t="shared" si="25"/>
        <v>0</v>
      </c>
      <c r="CR35" s="170">
        <f t="shared" si="25"/>
        <v>0</v>
      </c>
      <c r="CS35" s="170">
        <f t="shared" si="25"/>
        <v>0</v>
      </c>
      <c r="CT35" s="170">
        <f t="shared" si="25"/>
        <v>0</v>
      </c>
      <c r="CU35" s="170">
        <f t="shared" si="25"/>
        <v>0</v>
      </c>
      <c r="CV35" s="170">
        <f t="shared" si="25"/>
        <v>0</v>
      </c>
      <c r="CW35" s="170">
        <f t="shared" si="25"/>
        <v>0</v>
      </c>
      <c r="CX35" s="170">
        <f t="shared" si="25"/>
        <v>0</v>
      </c>
      <c r="CY35" s="170">
        <f t="shared" si="25"/>
        <v>0</v>
      </c>
      <c r="CZ35" s="170">
        <f t="shared" si="25"/>
        <v>0</v>
      </c>
      <c r="DA35" s="170">
        <f t="shared" si="25"/>
        <v>0</v>
      </c>
      <c r="DB35" s="170">
        <f t="shared" si="25"/>
        <v>0</v>
      </c>
      <c r="DC35" s="170">
        <f t="shared" si="25"/>
        <v>0</v>
      </c>
      <c r="DD35" s="170">
        <f t="shared" si="25"/>
        <v>0</v>
      </c>
      <c r="DE35" s="170">
        <f t="shared" si="25"/>
        <v>0</v>
      </c>
      <c r="DF35" s="170">
        <f t="shared" si="25"/>
        <v>0</v>
      </c>
      <c r="DG35" s="170">
        <f t="shared" si="25"/>
        <v>0</v>
      </c>
      <c r="DH35" s="170">
        <f t="shared" si="25"/>
        <v>0</v>
      </c>
      <c r="DI35" s="170">
        <f t="shared" si="25"/>
        <v>0</v>
      </c>
      <c r="DJ35" s="170">
        <f t="shared" si="25"/>
        <v>0</v>
      </c>
      <c r="DK35" s="170">
        <f t="shared" si="25"/>
        <v>0</v>
      </c>
      <c r="DL35" s="170">
        <f t="shared" si="25"/>
        <v>0</v>
      </c>
      <c r="DM35" s="170">
        <f t="shared" si="25"/>
        <v>0</v>
      </c>
      <c r="DN35" s="170">
        <f t="shared" si="25"/>
        <v>0</v>
      </c>
      <c r="DO35" s="170">
        <f t="shared" si="25"/>
        <v>0</v>
      </c>
      <c r="DP35" s="170">
        <f t="shared" si="25"/>
        <v>0</v>
      </c>
      <c r="DQ35" s="170">
        <f t="shared" si="25"/>
        <v>0</v>
      </c>
      <c r="DR35" s="170">
        <f t="shared" si="25"/>
        <v>0</v>
      </c>
      <c r="DS35" s="170">
        <f t="shared" si="25"/>
        <v>0</v>
      </c>
      <c r="DT35" s="170">
        <f t="shared" si="25"/>
        <v>0</v>
      </c>
      <c r="DU35" s="170">
        <f t="shared" si="25"/>
        <v>0</v>
      </c>
      <c r="DV35" s="170">
        <f t="shared" si="25"/>
        <v>0</v>
      </c>
      <c r="DW35" s="170">
        <f t="shared" si="25"/>
        <v>0</v>
      </c>
      <c r="DX35" s="170">
        <f t="shared" si="25"/>
        <v>0</v>
      </c>
      <c r="DY35" s="170">
        <f t="shared" si="25"/>
        <v>0</v>
      </c>
      <c r="DZ35" s="170">
        <f t="shared" si="25"/>
        <v>0</v>
      </c>
      <c r="EA35" s="170">
        <f t="shared" si="25"/>
        <v>0</v>
      </c>
      <c r="EB35" s="170">
        <f t="shared" si="25"/>
        <v>0</v>
      </c>
      <c r="EC35" s="170">
        <f t="shared" si="25"/>
        <v>0</v>
      </c>
      <c r="ED35" s="170">
        <f t="shared" si="25"/>
        <v>0</v>
      </c>
      <c r="EE35" s="170">
        <f t="shared" si="25"/>
        <v>0</v>
      </c>
      <c r="EF35" s="170">
        <f t="shared" si="25"/>
        <v>0</v>
      </c>
      <c r="EG35" s="170">
        <f t="shared" si="25"/>
        <v>0</v>
      </c>
      <c r="EH35" s="170">
        <f t="shared" si="25"/>
        <v>0</v>
      </c>
      <c r="EI35" s="170">
        <f t="shared" si="25"/>
        <v>0</v>
      </c>
      <c r="EJ35" s="170">
        <f t="shared" si="25"/>
        <v>0</v>
      </c>
      <c r="EK35" s="170">
        <f t="shared" si="25"/>
        <v>0</v>
      </c>
      <c r="EL35" s="170">
        <f t="shared" si="25"/>
        <v>0</v>
      </c>
      <c r="EM35" s="170">
        <f t="shared" si="25"/>
        <v>0</v>
      </c>
      <c r="EN35" s="170">
        <f t="shared" si="25"/>
        <v>0</v>
      </c>
      <c r="EO35" s="170">
        <f t="shared" si="25"/>
        <v>0</v>
      </c>
      <c r="EP35" s="170">
        <f t="shared" si="25"/>
        <v>0</v>
      </c>
      <c r="EQ35" s="27"/>
    </row>
    <row r="36" spans="1:147" ht="15.75" customHeight="1" x14ac:dyDescent="0.2">
      <c r="A36" s="7" t="s">
        <v>226</v>
      </c>
      <c r="X36" s="7" t="b">
        <f t="shared" si="11"/>
        <v>1</v>
      </c>
      <c r="Y36" s="169">
        <v>6500</v>
      </c>
      <c r="Z36" s="171">
        <v>2</v>
      </c>
      <c r="AA36" s="170">
        <f t="shared" ref="AA36:EP36" si="26">CHOOSE($Z36,AA$121,AA$123)</f>
        <v>0.16666666666666666</v>
      </c>
      <c r="AB36" s="170">
        <f t="shared" si="26"/>
        <v>0.16666666666666666</v>
      </c>
      <c r="AC36" s="170">
        <f t="shared" si="26"/>
        <v>0.16666666666666666</v>
      </c>
      <c r="AD36" s="170">
        <f t="shared" si="26"/>
        <v>0.16666666666666666</v>
      </c>
      <c r="AE36" s="170">
        <f t="shared" si="26"/>
        <v>0.16666666666666666</v>
      </c>
      <c r="AF36" s="170">
        <f t="shared" si="26"/>
        <v>0.16666666666666666</v>
      </c>
      <c r="AG36" s="170">
        <f t="shared" si="26"/>
        <v>0</v>
      </c>
      <c r="AH36" s="170">
        <f t="shared" si="26"/>
        <v>0</v>
      </c>
      <c r="AI36" s="170">
        <f t="shared" si="26"/>
        <v>0</v>
      </c>
      <c r="AJ36" s="170">
        <f t="shared" si="26"/>
        <v>0</v>
      </c>
      <c r="AK36" s="170">
        <f t="shared" si="26"/>
        <v>0</v>
      </c>
      <c r="AL36" s="170">
        <f t="shared" si="26"/>
        <v>0</v>
      </c>
      <c r="AM36" s="170">
        <f t="shared" si="26"/>
        <v>0</v>
      </c>
      <c r="AN36" s="170">
        <f t="shared" si="26"/>
        <v>0</v>
      </c>
      <c r="AO36" s="170">
        <f t="shared" si="26"/>
        <v>0</v>
      </c>
      <c r="AP36" s="170">
        <f t="shared" si="26"/>
        <v>0</v>
      </c>
      <c r="AQ36" s="170">
        <f t="shared" si="26"/>
        <v>0</v>
      </c>
      <c r="AR36" s="170">
        <f t="shared" si="26"/>
        <v>0</v>
      </c>
      <c r="AS36" s="170">
        <f t="shared" si="26"/>
        <v>0</v>
      </c>
      <c r="AT36" s="170">
        <f t="shared" si="26"/>
        <v>0</v>
      </c>
      <c r="AU36" s="170">
        <f t="shared" si="26"/>
        <v>0</v>
      </c>
      <c r="AV36" s="170">
        <f t="shared" si="26"/>
        <v>0</v>
      </c>
      <c r="AW36" s="170">
        <f t="shared" si="26"/>
        <v>0</v>
      </c>
      <c r="AX36" s="170">
        <f t="shared" si="26"/>
        <v>0</v>
      </c>
      <c r="AY36" s="170">
        <f t="shared" si="26"/>
        <v>0</v>
      </c>
      <c r="AZ36" s="170">
        <f t="shared" si="26"/>
        <v>0</v>
      </c>
      <c r="BA36" s="170">
        <f t="shared" si="26"/>
        <v>0</v>
      </c>
      <c r="BB36" s="170">
        <f t="shared" si="26"/>
        <v>0</v>
      </c>
      <c r="BC36" s="170">
        <f t="shared" si="26"/>
        <v>0</v>
      </c>
      <c r="BD36" s="170">
        <f t="shared" si="26"/>
        <v>0</v>
      </c>
      <c r="BE36" s="170">
        <f t="shared" si="26"/>
        <v>0</v>
      </c>
      <c r="BF36" s="170">
        <f t="shared" si="26"/>
        <v>0</v>
      </c>
      <c r="BG36" s="170">
        <f t="shared" si="26"/>
        <v>0</v>
      </c>
      <c r="BH36" s="170">
        <f t="shared" si="26"/>
        <v>0</v>
      </c>
      <c r="BI36" s="170">
        <f t="shared" si="26"/>
        <v>0</v>
      </c>
      <c r="BJ36" s="170">
        <f t="shared" si="26"/>
        <v>0</v>
      </c>
      <c r="BK36" s="170">
        <f t="shared" si="26"/>
        <v>0</v>
      </c>
      <c r="BL36" s="170">
        <f t="shared" si="26"/>
        <v>0</v>
      </c>
      <c r="BM36" s="170">
        <f t="shared" si="26"/>
        <v>0</v>
      </c>
      <c r="BN36" s="170">
        <f t="shared" si="26"/>
        <v>0</v>
      </c>
      <c r="BO36" s="170">
        <f t="shared" si="26"/>
        <v>0</v>
      </c>
      <c r="BP36" s="170">
        <f t="shared" si="26"/>
        <v>0</v>
      </c>
      <c r="BQ36" s="170">
        <f t="shared" si="26"/>
        <v>0</v>
      </c>
      <c r="BR36" s="170">
        <f t="shared" si="26"/>
        <v>0</v>
      </c>
      <c r="BS36" s="170">
        <f t="shared" si="26"/>
        <v>0</v>
      </c>
      <c r="BT36" s="170">
        <f t="shared" si="26"/>
        <v>0</v>
      </c>
      <c r="BU36" s="170">
        <f t="shared" si="26"/>
        <v>0</v>
      </c>
      <c r="BV36" s="170">
        <f t="shared" si="26"/>
        <v>0</v>
      </c>
      <c r="BW36" s="170">
        <f t="shared" si="26"/>
        <v>0</v>
      </c>
      <c r="BX36" s="170">
        <f t="shared" si="26"/>
        <v>0</v>
      </c>
      <c r="BY36" s="170">
        <f t="shared" si="26"/>
        <v>0</v>
      </c>
      <c r="BZ36" s="170">
        <f t="shared" si="26"/>
        <v>0</v>
      </c>
      <c r="CA36" s="170">
        <f t="shared" si="26"/>
        <v>0</v>
      </c>
      <c r="CB36" s="170">
        <f t="shared" si="26"/>
        <v>0</v>
      </c>
      <c r="CC36" s="170">
        <f t="shared" si="26"/>
        <v>0</v>
      </c>
      <c r="CD36" s="170">
        <f t="shared" si="26"/>
        <v>0</v>
      </c>
      <c r="CE36" s="170">
        <f t="shared" si="26"/>
        <v>0</v>
      </c>
      <c r="CF36" s="170">
        <f t="shared" si="26"/>
        <v>0</v>
      </c>
      <c r="CG36" s="170">
        <f t="shared" si="26"/>
        <v>0</v>
      </c>
      <c r="CH36" s="170">
        <f t="shared" si="26"/>
        <v>0</v>
      </c>
      <c r="CI36" s="170">
        <f t="shared" si="26"/>
        <v>0</v>
      </c>
      <c r="CJ36" s="170">
        <f t="shared" si="26"/>
        <v>0</v>
      </c>
      <c r="CK36" s="170">
        <f t="shared" si="26"/>
        <v>0</v>
      </c>
      <c r="CL36" s="170">
        <f t="shared" si="26"/>
        <v>0</v>
      </c>
      <c r="CM36" s="170">
        <f t="shared" si="26"/>
        <v>0</v>
      </c>
      <c r="CN36" s="170">
        <f t="shared" si="26"/>
        <v>0</v>
      </c>
      <c r="CO36" s="170">
        <f t="shared" si="26"/>
        <v>0</v>
      </c>
      <c r="CP36" s="170">
        <f t="shared" si="26"/>
        <v>0</v>
      </c>
      <c r="CQ36" s="170">
        <f t="shared" si="26"/>
        <v>0</v>
      </c>
      <c r="CR36" s="170">
        <f t="shared" si="26"/>
        <v>0</v>
      </c>
      <c r="CS36" s="170">
        <f t="shared" si="26"/>
        <v>0</v>
      </c>
      <c r="CT36" s="170">
        <f t="shared" si="26"/>
        <v>0</v>
      </c>
      <c r="CU36" s="170">
        <f t="shared" si="26"/>
        <v>0</v>
      </c>
      <c r="CV36" s="170">
        <f t="shared" si="26"/>
        <v>0</v>
      </c>
      <c r="CW36" s="170">
        <f t="shared" si="26"/>
        <v>0</v>
      </c>
      <c r="CX36" s="170">
        <f t="shared" si="26"/>
        <v>0</v>
      </c>
      <c r="CY36" s="170">
        <f t="shared" si="26"/>
        <v>0</v>
      </c>
      <c r="CZ36" s="170">
        <f t="shared" si="26"/>
        <v>0</v>
      </c>
      <c r="DA36" s="170">
        <f t="shared" si="26"/>
        <v>0</v>
      </c>
      <c r="DB36" s="170">
        <f t="shared" si="26"/>
        <v>0</v>
      </c>
      <c r="DC36" s="170">
        <f t="shared" si="26"/>
        <v>0</v>
      </c>
      <c r="DD36" s="170">
        <f t="shared" si="26"/>
        <v>0</v>
      </c>
      <c r="DE36" s="170">
        <f t="shared" si="26"/>
        <v>0</v>
      </c>
      <c r="DF36" s="170">
        <f t="shared" si="26"/>
        <v>0</v>
      </c>
      <c r="DG36" s="170">
        <f t="shared" si="26"/>
        <v>0</v>
      </c>
      <c r="DH36" s="170">
        <f t="shared" si="26"/>
        <v>0</v>
      </c>
      <c r="DI36" s="170">
        <f t="shared" si="26"/>
        <v>0</v>
      </c>
      <c r="DJ36" s="170">
        <f t="shared" si="26"/>
        <v>0</v>
      </c>
      <c r="DK36" s="170">
        <f t="shared" si="26"/>
        <v>0</v>
      </c>
      <c r="DL36" s="170">
        <f t="shared" si="26"/>
        <v>0</v>
      </c>
      <c r="DM36" s="170">
        <f t="shared" si="26"/>
        <v>0</v>
      </c>
      <c r="DN36" s="170">
        <f t="shared" si="26"/>
        <v>0</v>
      </c>
      <c r="DO36" s="170">
        <f t="shared" si="26"/>
        <v>0</v>
      </c>
      <c r="DP36" s="170">
        <f t="shared" si="26"/>
        <v>0</v>
      </c>
      <c r="DQ36" s="170">
        <f t="shared" si="26"/>
        <v>0</v>
      </c>
      <c r="DR36" s="170">
        <f t="shared" si="26"/>
        <v>0</v>
      </c>
      <c r="DS36" s="170">
        <f t="shared" si="26"/>
        <v>0</v>
      </c>
      <c r="DT36" s="170">
        <f t="shared" si="26"/>
        <v>0</v>
      </c>
      <c r="DU36" s="170">
        <f t="shared" si="26"/>
        <v>0</v>
      </c>
      <c r="DV36" s="170">
        <f t="shared" si="26"/>
        <v>0</v>
      </c>
      <c r="DW36" s="170">
        <f t="shared" si="26"/>
        <v>0</v>
      </c>
      <c r="DX36" s="170">
        <f t="shared" si="26"/>
        <v>0</v>
      </c>
      <c r="DY36" s="170">
        <f t="shared" si="26"/>
        <v>0</v>
      </c>
      <c r="DZ36" s="170">
        <f t="shared" si="26"/>
        <v>0</v>
      </c>
      <c r="EA36" s="170">
        <f t="shared" si="26"/>
        <v>0</v>
      </c>
      <c r="EB36" s="170">
        <f t="shared" si="26"/>
        <v>0</v>
      </c>
      <c r="EC36" s="170">
        <f t="shared" si="26"/>
        <v>0</v>
      </c>
      <c r="ED36" s="170">
        <f t="shared" si="26"/>
        <v>0</v>
      </c>
      <c r="EE36" s="170">
        <f t="shared" si="26"/>
        <v>0</v>
      </c>
      <c r="EF36" s="170">
        <f t="shared" si="26"/>
        <v>0</v>
      </c>
      <c r="EG36" s="170">
        <f t="shared" si="26"/>
        <v>0</v>
      </c>
      <c r="EH36" s="170">
        <f t="shared" si="26"/>
        <v>0</v>
      </c>
      <c r="EI36" s="170">
        <f t="shared" si="26"/>
        <v>0</v>
      </c>
      <c r="EJ36" s="170">
        <f t="shared" si="26"/>
        <v>0</v>
      </c>
      <c r="EK36" s="170">
        <f t="shared" si="26"/>
        <v>0</v>
      </c>
      <c r="EL36" s="170">
        <f t="shared" si="26"/>
        <v>0</v>
      </c>
      <c r="EM36" s="170">
        <f t="shared" si="26"/>
        <v>0</v>
      </c>
      <c r="EN36" s="170">
        <f t="shared" si="26"/>
        <v>0</v>
      </c>
      <c r="EO36" s="170">
        <f t="shared" si="26"/>
        <v>0</v>
      </c>
      <c r="EP36" s="170">
        <f t="shared" si="26"/>
        <v>0</v>
      </c>
      <c r="EQ36" s="27"/>
    </row>
    <row r="37" spans="1:147" ht="15.75" customHeight="1" x14ac:dyDescent="0.2">
      <c r="A37" s="7" t="s">
        <v>227</v>
      </c>
      <c r="X37" s="7" t="b">
        <f t="shared" si="11"/>
        <v>1</v>
      </c>
      <c r="Y37" s="169">
        <v>6500</v>
      </c>
      <c r="Z37" s="171">
        <v>2</v>
      </c>
      <c r="AA37" s="170">
        <f t="shared" ref="AA37:EP37" si="27">CHOOSE($Z37,AA$121,AA$123)</f>
        <v>0.16666666666666666</v>
      </c>
      <c r="AB37" s="170">
        <f t="shared" si="27"/>
        <v>0.16666666666666666</v>
      </c>
      <c r="AC37" s="170">
        <f t="shared" si="27"/>
        <v>0.16666666666666666</v>
      </c>
      <c r="AD37" s="170">
        <f t="shared" si="27"/>
        <v>0.16666666666666666</v>
      </c>
      <c r="AE37" s="170">
        <f t="shared" si="27"/>
        <v>0.16666666666666666</v>
      </c>
      <c r="AF37" s="170">
        <f t="shared" si="27"/>
        <v>0.16666666666666666</v>
      </c>
      <c r="AG37" s="170">
        <f t="shared" si="27"/>
        <v>0</v>
      </c>
      <c r="AH37" s="170">
        <f t="shared" si="27"/>
        <v>0</v>
      </c>
      <c r="AI37" s="170">
        <f t="shared" si="27"/>
        <v>0</v>
      </c>
      <c r="AJ37" s="170">
        <f t="shared" si="27"/>
        <v>0</v>
      </c>
      <c r="AK37" s="170">
        <f t="shared" si="27"/>
        <v>0</v>
      </c>
      <c r="AL37" s="170">
        <f t="shared" si="27"/>
        <v>0</v>
      </c>
      <c r="AM37" s="170">
        <f t="shared" si="27"/>
        <v>0</v>
      </c>
      <c r="AN37" s="170">
        <f t="shared" si="27"/>
        <v>0</v>
      </c>
      <c r="AO37" s="170">
        <f t="shared" si="27"/>
        <v>0</v>
      </c>
      <c r="AP37" s="170">
        <f t="shared" si="27"/>
        <v>0</v>
      </c>
      <c r="AQ37" s="170">
        <f t="shared" si="27"/>
        <v>0</v>
      </c>
      <c r="AR37" s="170">
        <f t="shared" si="27"/>
        <v>0</v>
      </c>
      <c r="AS37" s="170">
        <f t="shared" si="27"/>
        <v>0</v>
      </c>
      <c r="AT37" s="170">
        <f t="shared" si="27"/>
        <v>0</v>
      </c>
      <c r="AU37" s="170">
        <f t="shared" si="27"/>
        <v>0</v>
      </c>
      <c r="AV37" s="170">
        <f t="shared" si="27"/>
        <v>0</v>
      </c>
      <c r="AW37" s="170">
        <f t="shared" si="27"/>
        <v>0</v>
      </c>
      <c r="AX37" s="170">
        <f t="shared" si="27"/>
        <v>0</v>
      </c>
      <c r="AY37" s="170">
        <f t="shared" si="27"/>
        <v>0</v>
      </c>
      <c r="AZ37" s="170">
        <f t="shared" si="27"/>
        <v>0</v>
      </c>
      <c r="BA37" s="170">
        <f t="shared" si="27"/>
        <v>0</v>
      </c>
      <c r="BB37" s="170">
        <f t="shared" si="27"/>
        <v>0</v>
      </c>
      <c r="BC37" s="170">
        <f t="shared" si="27"/>
        <v>0</v>
      </c>
      <c r="BD37" s="170">
        <f t="shared" si="27"/>
        <v>0</v>
      </c>
      <c r="BE37" s="170">
        <f t="shared" si="27"/>
        <v>0</v>
      </c>
      <c r="BF37" s="170">
        <f t="shared" si="27"/>
        <v>0</v>
      </c>
      <c r="BG37" s="170">
        <f t="shared" si="27"/>
        <v>0</v>
      </c>
      <c r="BH37" s="170">
        <f t="shared" si="27"/>
        <v>0</v>
      </c>
      <c r="BI37" s="170">
        <f t="shared" si="27"/>
        <v>0</v>
      </c>
      <c r="BJ37" s="170">
        <f t="shared" si="27"/>
        <v>0</v>
      </c>
      <c r="BK37" s="170">
        <f t="shared" si="27"/>
        <v>0</v>
      </c>
      <c r="BL37" s="170">
        <f t="shared" si="27"/>
        <v>0</v>
      </c>
      <c r="BM37" s="170">
        <f t="shared" si="27"/>
        <v>0</v>
      </c>
      <c r="BN37" s="170">
        <f t="shared" si="27"/>
        <v>0</v>
      </c>
      <c r="BO37" s="170">
        <f t="shared" si="27"/>
        <v>0</v>
      </c>
      <c r="BP37" s="170">
        <f t="shared" si="27"/>
        <v>0</v>
      </c>
      <c r="BQ37" s="170">
        <f t="shared" si="27"/>
        <v>0</v>
      </c>
      <c r="BR37" s="170">
        <f t="shared" si="27"/>
        <v>0</v>
      </c>
      <c r="BS37" s="170">
        <f t="shared" si="27"/>
        <v>0</v>
      </c>
      <c r="BT37" s="170">
        <f t="shared" si="27"/>
        <v>0</v>
      </c>
      <c r="BU37" s="170">
        <f t="shared" si="27"/>
        <v>0</v>
      </c>
      <c r="BV37" s="170">
        <f t="shared" si="27"/>
        <v>0</v>
      </c>
      <c r="BW37" s="170">
        <f t="shared" si="27"/>
        <v>0</v>
      </c>
      <c r="BX37" s="170">
        <f t="shared" si="27"/>
        <v>0</v>
      </c>
      <c r="BY37" s="170">
        <f t="shared" si="27"/>
        <v>0</v>
      </c>
      <c r="BZ37" s="170">
        <f t="shared" si="27"/>
        <v>0</v>
      </c>
      <c r="CA37" s="170">
        <f t="shared" si="27"/>
        <v>0</v>
      </c>
      <c r="CB37" s="170">
        <f t="shared" si="27"/>
        <v>0</v>
      </c>
      <c r="CC37" s="170">
        <f t="shared" si="27"/>
        <v>0</v>
      </c>
      <c r="CD37" s="170">
        <f t="shared" si="27"/>
        <v>0</v>
      </c>
      <c r="CE37" s="170">
        <f t="shared" si="27"/>
        <v>0</v>
      </c>
      <c r="CF37" s="170">
        <f t="shared" si="27"/>
        <v>0</v>
      </c>
      <c r="CG37" s="170">
        <f t="shared" si="27"/>
        <v>0</v>
      </c>
      <c r="CH37" s="170">
        <f t="shared" si="27"/>
        <v>0</v>
      </c>
      <c r="CI37" s="170">
        <f t="shared" si="27"/>
        <v>0</v>
      </c>
      <c r="CJ37" s="170">
        <f t="shared" si="27"/>
        <v>0</v>
      </c>
      <c r="CK37" s="170">
        <f t="shared" si="27"/>
        <v>0</v>
      </c>
      <c r="CL37" s="170">
        <f t="shared" si="27"/>
        <v>0</v>
      </c>
      <c r="CM37" s="170">
        <f t="shared" si="27"/>
        <v>0</v>
      </c>
      <c r="CN37" s="170">
        <f t="shared" si="27"/>
        <v>0</v>
      </c>
      <c r="CO37" s="170">
        <f t="shared" si="27"/>
        <v>0</v>
      </c>
      <c r="CP37" s="170">
        <f t="shared" si="27"/>
        <v>0</v>
      </c>
      <c r="CQ37" s="170">
        <f t="shared" si="27"/>
        <v>0</v>
      </c>
      <c r="CR37" s="170">
        <f t="shared" si="27"/>
        <v>0</v>
      </c>
      <c r="CS37" s="170">
        <f t="shared" si="27"/>
        <v>0</v>
      </c>
      <c r="CT37" s="170">
        <f t="shared" si="27"/>
        <v>0</v>
      </c>
      <c r="CU37" s="170">
        <f t="shared" si="27"/>
        <v>0</v>
      </c>
      <c r="CV37" s="170">
        <f t="shared" si="27"/>
        <v>0</v>
      </c>
      <c r="CW37" s="170">
        <f t="shared" si="27"/>
        <v>0</v>
      </c>
      <c r="CX37" s="170">
        <f t="shared" si="27"/>
        <v>0</v>
      </c>
      <c r="CY37" s="170">
        <f t="shared" si="27"/>
        <v>0</v>
      </c>
      <c r="CZ37" s="170">
        <f t="shared" si="27"/>
        <v>0</v>
      </c>
      <c r="DA37" s="170">
        <f t="shared" si="27"/>
        <v>0</v>
      </c>
      <c r="DB37" s="170">
        <f t="shared" si="27"/>
        <v>0</v>
      </c>
      <c r="DC37" s="170">
        <f t="shared" si="27"/>
        <v>0</v>
      </c>
      <c r="DD37" s="170">
        <f t="shared" si="27"/>
        <v>0</v>
      </c>
      <c r="DE37" s="170">
        <f t="shared" si="27"/>
        <v>0</v>
      </c>
      <c r="DF37" s="170">
        <f t="shared" si="27"/>
        <v>0</v>
      </c>
      <c r="DG37" s="170">
        <f t="shared" si="27"/>
        <v>0</v>
      </c>
      <c r="DH37" s="170">
        <f t="shared" si="27"/>
        <v>0</v>
      </c>
      <c r="DI37" s="170">
        <f t="shared" si="27"/>
        <v>0</v>
      </c>
      <c r="DJ37" s="170">
        <f t="shared" si="27"/>
        <v>0</v>
      </c>
      <c r="DK37" s="170">
        <f t="shared" si="27"/>
        <v>0</v>
      </c>
      <c r="DL37" s="170">
        <f t="shared" si="27"/>
        <v>0</v>
      </c>
      <c r="DM37" s="170">
        <f t="shared" si="27"/>
        <v>0</v>
      </c>
      <c r="DN37" s="170">
        <f t="shared" si="27"/>
        <v>0</v>
      </c>
      <c r="DO37" s="170">
        <f t="shared" si="27"/>
        <v>0</v>
      </c>
      <c r="DP37" s="170">
        <f t="shared" si="27"/>
        <v>0</v>
      </c>
      <c r="DQ37" s="170">
        <f t="shared" si="27"/>
        <v>0</v>
      </c>
      <c r="DR37" s="170">
        <f t="shared" si="27"/>
        <v>0</v>
      </c>
      <c r="DS37" s="170">
        <f t="shared" si="27"/>
        <v>0</v>
      </c>
      <c r="DT37" s="170">
        <f t="shared" si="27"/>
        <v>0</v>
      </c>
      <c r="DU37" s="170">
        <f t="shared" si="27"/>
        <v>0</v>
      </c>
      <c r="DV37" s="170">
        <f t="shared" si="27"/>
        <v>0</v>
      </c>
      <c r="DW37" s="170">
        <f t="shared" si="27"/>
        <v>0</v>
      </c>
      <c r="DX37" s="170">
        <f t="shared" si="27"/>
        <v>0</v>
      </c>
      <c r="DY37" s="170">
        <f t="shared" si="27"/>
        <v>0</v>
      </c>
      <c r="DZ37" s="170">
        <f t="shared" si="27"/>
        <v>0</v>
      </c>
      <c r="EA37" s="170">
        <f t="shared" si="27"/>
        <v>0</v>
      </c>
      <c r="EB37" s="170">
        <f t="shared" si="27"/>
        <v>0</v>
      </c>
      <c r="EC37" s="170">
        <f t="shared" si="27"/>
        <v>0</v>
      </c>
      <c r="ED37" s="170">
        <f t="shared" si="27"/>
        <v>0</v>
      </c>
      <c r="EE37" s="170">
        <f t="shared" si="27"/>
        <v>0</v>
      </c>
      <c r="EF37" s="170">
        <f t="shared" si="27"/>
        <v>0</v>
      </c>
      <c r="EG37" s="170">
        <f t="shared" si="27"/>
        <v>0</v>
      </c>
      <c r="EH37" s="170">
        <f t="shared" si="27"/>
        <v>0</v>
      </c>
      <c r="EI37" s="170">
        <f t="shared" si="27"/>
        <v>0</v>
      </c>
      <c r="EJ37" s="170">
        <f t="shared" si="27"/>
        <v>0</v>
      </c>
      <c r="EK37" s="170">
        <f t="shared" si="27"/>
        <v>0</v>
      </c>
      <c r="EL37" s="170">
        <f t="shared" si="27"/>
        <v>0</v>
      </c>
      <c r="EM37" s="170">
        <f t="shared" si="27"/>
        <v>0</v>
      </c>
      <c r="EN37" s="170">
        <f t="shared" si="27"/>
        <v>0</v>
      </c>
      <c r="EO37" s="170">
        <f t="shared" si="27"/>
        <v>0</v>
      </c>
      <c r="EP37" s="170">
        <f t="shared" si="27"/>
        <v>0</v>
      </c>
      <c r="EQ37" s="27"/>
    </row>
    <row r="38" spans="1:147" ht="15.75" customHeight="1" x14ac:dyDescent="0.2">
      <c r="A38" s="7" t="s">
        <v>228</v>
      </c>
      <c r="X38" s="7" t="b">
        <f t="shared" si="11"/>
        <v>1</v>
      </c>
      <c r="Y38" s="169">
        <v>45000</v>
      </c>
      <c r="Z38" s="171">
        <v>2</v>
      </c>
      <c r="AA38" s="170">
        <f t="shared" ref="AA38:EP38" si="28">CHOOSE($Z38,AA$121,AA$123)</f>
        <v>0.16666666666666666</v>
      </c>
      <c r="AB38" s="170">
        <f t="shared" si="28"/>
        <v>0.16666666666666666</v>
      </c>
      <c r="AC38" s="170">
        <f t="shared" si="28"/>
        <v>0.16666666666666666</v>
      </c>
      <c r="AD38" s="170">
        <f t="shared" si="28"/>
        <v>0.16666666666666666</v>
      </c>
      <c r="AE38" s="170">
        <f t="shared" si="28"/>
        <v>0.16666666666666666</v>
      </c>
      <c r="AF38" s="170">
        <f t="shared" si="28"/>
        <v>0.16666666666666666</v>
      </c>
      <c r="AG38" s="170">
        <f t="shared" si="28"/>
        <v>0</v>
      </c>
      <c r="AH38" s="170">
        <f t="shared" si="28"/>
        <v>0</v>
      </c>
      <c r="AI38" s="170">
        <f t="shared" si="28"/>
        <v>0</v>
      </c>
      <c r="AJ38" s="170">
        <f t="shared" si="28"/>
        <v>0</v>
      </c>
      <c r="AK38" s="170">
        <f t="shared" si="28"/>
        <v>0</v>
      </c>
      <c r="AL38" s="170">
        <f t="shared" si="28"/>
        <v>0</v>
      </c>
      <c r="AM38" s="170">
        <f t="shared" si="28"/>
        <v>0</v>
      </c>
      <c r="AN38" s="170">
        <f t="shared" si="28"/>
        <v>0</v>
      </c>
      <c r="AO38" s="170">
        <f t="shared" si="28"/>
        <v>0</v>
      </c>
      <c r="AP38" s="170">
        <f t="shared" si="28"/>
        <v>0</v>
      </c>
      <c r="AQ38" s="170">
        <f t="shared" si="28"/>
        <v>0</v>
      </c>
      <c r="AR38" s="170">
        <f t="shared" si="28"/>
        <v>0</v>
      </c>
      <c r="AS38" s="170">
        <f t="shared" si="28"/>
        <v>0</v>
      </c>
      <c r="AT38" s="170">
        <f t="shared" si="28"/>
        <v>0</v>
      </c>
      <c r="AU38" s="170">
        <f t="shared" si="28"/>
        <v>0</v>
      </c>
      <c r="AV38" s="170">
        <f t="shared" si="28"/>
        <v>0</v>
      </c>
      <c r="AW38" s="170">
        <f t="shared" si="28"/>
        <v>0</v>
      </c>
      <c r="AX38" s="170">
        <f t="shared" si="28"/>
        <v>0</v>
      </c>
      <c r="AY38" s="170">
        <f t="shared" si="28"/>
        <v>0</v>
      </c>
      <c r="AZ38" s="170">
        <f t="shared" si="28"/>
        <v>0</v>
      </c>
      <c r="BA38" s="170">
        <f t="shared" si="28"/>
        <v>0</v>
      </c>
      <c r="BB38" s="170">
        <f t="shared" si="28"/>
        <v>0</v>
      </c>
      <c r="BC38" s="170">
        <f t="shared" si="28"/>
        <v>0</v>
      </c>
      <c r="BD38" s="170">
        <f t="shared" si="28"/>
        <v>0</v>
      </c>
      <c r="BE38" s="170">
        <f t="shared" si="28"/>
        <v>0</v>
      </c>
      <c r="BF38" s="170">
        <f t="shared" si="28"/>
        <v>0</v>
      </c>
      <c r="BG38" s="170">
        <f t="shared" si="28"/>
        <v>0</v>
      </c>
      <c r="BH38" s="170">
        <f t="shared" si="28"/>
        <v>0</v>
      </c>
      <c r="BI38" s="170">
        <f t="shared" si="28"/>
        <v>0</v>
      </c>
      <c r="BJ38" s="170">
        <f t="shared" si="28"/>
        <v>0</v>
      </c>
      <c r="BK38" s="170">
        <f t="shared" si="28"/>
        <v>0</v>
      </c>
      <c r="BL38" s="170">
        <f t="shared" si="28"/>
        <v>0</v>
      </c>
      <c r="BM38" s="170">
        <f t="shared" si="28"/>
        <v>0</v>
      </c>
      <c r="BN38" s="170">
        <f t="shared" si="28"/>
        <v>0</v>
      </c>
      <c r="BO38" s="170">
        <f t="shared" si="28"/>
        <v>0</v>
      </c>
      <c r="BP38" s="170">
        <f t="shared" si="28"/>
        <v>0</v>
      </c>
      <c r="BQ38" s="170">
        <f t="shared" si="28"/>
        <v>0</v>
      </c>
      <c r="BR38" s="170">
        <f t="shared" si="28"/>
        <v>0</v>
      </c>
      <c r="BS38" s="170">
        <f t="shared" si="28"/>
        <v>0</v>
      </c>
      <c r="BT38" s="170">
        <f t="shared" si="28"/>
        <v>0</v>
      </c>
      <c r="BU38" s="170">
        <f t="shared" si="28"/>
        <v>0</v>
      </c>
      <c r="BV38" s="170">
        <f t="shared" si="28"/>
        <v>0</v>
      </c>
      <c r="BW38" s="170">
        <f t="shared" si="28"/>
        <v>0</v>
      </c>
      <c r="BX38" s="170">
        <f t="shared" si="28"/>
        <v>0</v>
      </c>
      <c r="BY38" s="170">
        <f t="shared" si="28"/>
        <v>0</v>
      </c>
      <c r="BZ38" s="170">
        <f t="shared" si="28"/>
        <v>0</v>
      </c>
      <c r="CA38" s="170">
        <f t="shared" si="28"/>
        <v>0</v>
      </c>
      <c r="CB38" s="170">
        <f t="shared" si="28"/>
        <v>0</v>
      </c>
      <c r="CC38" s="170">
        <f t="shared" si="28"/>
        <v>0</v>
      </c>
      <c r="CD38" s="170">
        <f t="shared" si="28"/>
        <v>0</v>
      </c>
      <c r="CE38" s="170">
        <f t="shared" si="28"/>
        <v>0</v>
      </c>
      <c r="CF38" s="170">
        <f t="shared" si="28"/>
        <v>0</v>
      </c>
      <c r="CG38" s="170">
        <f t="shared" si="28"/>
        <v>0</v>
      </c>
      <c r="CH38" s="170">
        <f t="shared" si="28"/>
        <v>0</v>
      </c>
      <c r="CI38" s="170">
        <f t="shared" si="28"/>
        <v>0</v>
      </c>
      <c r="CJ38" s="170">
        <f t="shared" si="28"/>
        <v>0</v>
      </c>
      <c r="CK38" s="170">
        <f t="shared" si="28"/>
        <v>0</v>
      </c>
      <c r="CL38" s="170">
        <f t="shared" si="28"/>
        <v>0</v>
      </c>
      <c r="CM38" s="170">
        <f t="shared" si="28"/>
        <v>0</v>
      </c>
      <c r="CN38" s="170">
        <f t="shared" si="28"/>
        <v>0</v>
      </c>
      <c r="CO38" s="170">
        <f t="shared" si="28"/>
        <v>0</v>
      </c>
      <c r="CP38" s="170">
        <f t="shared" si="28"/>
        <v>0</v>
      </c>
      <c r="CQ38" s="170">
        <f t="shared" si="28"/>
        <v>0</v>
      </c>
      <c r="CR38" s="170">
        <f t="shared" si="28"/>
        <v>0</v>
      </c>
      <c r="CS38" s="170">
        <f t="shared" si="28"/>
        <v>0</v>
      </c>
      <c r="CT38" s="170">
        <f t="shared" si="28"/>
        <v>0</v>
      </c>
      <c r="CU38" s="170">
        <f t="shared" si="28"/>
        <v>0</v>
      </c>
      <c r="CV38" s="170">
        <f t="shared" si="28"/>
        <v>0</v>
      </c>
      <c r="CW38" s="170">
        <f t="shared" si="28"/>
        <v>0</v>
      </c>
      <c r="CX38" s="170">
        <f t="shared" si="28"/>
        <v>0</v>
      </c>
      <c r="CY38" s="170">
        <f t="shared" si="28"/>
        <v>0</v>
      </c>
      <c r="CZ38" s="170">
        <f t="shared" si="28"/>
        <v>0</v>
      </c>
      <c r="DA38" s="170">
        <f t="shared" si="28"/>
        <v>0</v>
      </c>
      <c r="DB38" s="170">
        <f t="shared" si="28"/>
        <v>0</v>
      </c>
      <c r="DC38" s="170">
        <f t="shared" si="28"/>
        <v>0</v>
      </c>
      <c r="DD38" s="170">
        <f t="shared" si="28"/>
        <v>0</v>
      </c>
      <c r="DE38" s="170">
        <f t="shared" si="28"/>
        <v>0</v>
      </c>
      <c r="DF38" s="170">
        <f t="shared" si="28"/>
        <v>0</v>
      </c>
      <c r="DG38" s="170">
        <f t="shared" si="28"/>
        <v>0</v>
      </c>
      <c r="DH38" s="170">
        <f t="shared" si="28"/>
        <v>0</v>
      </c>
      <c r="DI38" s="170">
        <f t="shared" si="28"/>
        <v>0</v>
      </c>
      <c r="DJ38" s="170">
        <f t="shared" si="28"/>
        <v>0</v>
      </c>
      <c r="DK38" s="170">
        <f t="shared" si="28"/>
        <v>0</v>
      </c>
      <c r="DL38" s="170">
        <f t="shared" si="28"/>
        <v>0</v>
      </c>
      <c r="DM38" s="170">
        <f t="shared" si="28"/>
        <v>0</v>
      </c>
      <c r="DN38" s="170">
        <f t="shared" si="28"/>
        <v>0</v>
      </c>
      <c r="DO38" s="170">
        <f t="shared" si="28"/>
        <v>0</v>
      </c>
      <c r="DP38" s="170">
        <f t="shared" si="28"/>
        <v>0</v>
      </c>
      <c r="DQ38" s="170">
        <f t="shared" si="28"/>
        <v>0</v>
      </c>
      <c r="DR38" s="170">
        <f t="shared" si="28"/>
        <v>0</v>
      </c>
      <c r="DS38" s="170">
        <f t="shared" si="28"/>
        <v>0</v>
      </c>
      <c r="DT38" s="170">
        <f t="shared" si="28"/>
        <v>0</v>
      </c>
      <c r="DU38" s="170">
        <f t="shared" si="28"/>
        <v>0</v>
      </c>
      <c r="DV38" s="170">
        <f t="shared" si="28"/>
        <v>0</v>
      </c>
      <c r="DW38" s="170">
        <f t="shared" si="28"/>
        <v>0</v>
      </c>
      <c r="DX38" s="170">
        <f t="shared" si="28"/>
        <v>0</v>
      </c>
      <c r="DY38" s="170">
        <f t="shared" si="28"/>
        <v>0</v>
      </c>
      <c r="DZ38" s="170">
        <f t="shared" si="28"/>
        <v>0</v>
      </c>
      <c r="EA38" s="170">
        <f t="shared" si="28"/>
        <v>0</v>
      </c>
      <c r="EB38" s="170">
        <f t="shared" si="28"/>
        <v>0</v>
      </c>
      <c r="EC38" s="170">
        <f t="shared" si="28"/>
        <v>0</v>
      </c>
      <c r="ED38" s="170">
        <f t="shared" si="28"/>
        <v>0</v>
      </c>
      <c r="EE38" s="170">
        <f t="shared" si="28"/>
        <v>0</v>
      </c>
      <c r="EF38" s="170">
        <f t="shared" si="28"/>
        <v>0</v>
      </c>
      <c r="EG38" s="170">
        <f t="shared" si="28"/>
        <v>0</v>
      </c>
      <c r="EH38" s="170">
        <f t="shared" si="28"/>
        <v>0</v>
      </c>
      <c r="EI38" s="170">
        <f t="shared" si="28"/>
        <v>0</v>
      </c>
      <c r="EJ38" s="170">
        <f t="shared" si="28"/>
        <v>0</v>
      </c>
      <c r="EK38" s="170">
        <f t="shared" si="28"/>
        <v>0</v>
      </c>
      <c r="EL38" s="170">
        <f t="shared" si="28"/>
        <v>0</v>
      </c>
      <c r="EM38" s="170">
        <f t="shared" si="28"/>
        <v>0</v>
      </c>
      <c r="EN38" s="170">
        <f t="shared" si="28"/>
        <v>0</v>
      </c>
      <c r="EO38" s="170">
        <f t="shared" si="28"/>
        <v>0</v>
      </c>
      <c r="EP38" s="170">
        <f t="shared" si="28"/>
        <v>0</v>
      </c>
      <c r="EQ38" s="27"/>
    </row>
    <row r="39" spans="1:147" ht="15.75" customHeight="1" x14ac:dyDescent="0.2">
      <c r="Z39" s="27"/>
      <c r="EQ39" s="27"/>
    </row>
    <row r="40" spans="1:147" ht="15.75" customHeight="1" x14ac:dyDescent="0.2">
      <c r="A40" s="92" t="s">
        <v>229</v>
      </c>
      <c r="B40" s="92"/>
      <c r="C40" s="92"/>
      <c r="D40" s="92"/>
      <c r="E40" s="92"/>
      <c r="F40" s="92"/>
      <c r="G40" s="92"/>
      <c r="H40" s="92"/>
      <c r="I40" s="92"/>
      <c r="J40" s="92"/>
      <c r="K40" s="92"/>
      <c r="L40" s="92"/>
      <c r="M40" s="92"/>
      <c r="N40" s="92"/>
      <c r="O40" s="92"/>
      <c r="P40" s="92"/>
      <c r="Q40" s="92"/>
      <c r="R40" s="92"/>
      <c r="S40" s="92"/>
      <c r="T40" s="92"/>
      <c r="U40" s="92"/>
      <c r="V40" s="92"/>
      <c r="W40" s="92"/>
      <c r="X40" s="92" t="s">
        <v>230</v>
      </c>
      <c r="Y40" s="107">
        <f>SUBTOTAL(9,Y41:Y46)</f>
        <v>0</v>
      </c>
      <c r="Z40" s="109"/>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170"/>
      <c r="BG40" s="170"/>
      <c r="BH40" s="170"/>
      <c r="BI40" s="170"/>
      <c r="BJ40" s="170"/>
      <c r="BK40" s="170"/>
      <c r="BL40" s="170"/>
      <c r="BM40" s="170"/>
      <c r="BN40" s="170"/>
      <c r="BO40" s="170"/>
      <c r="BP40" s="170"/>
      <c r="BQ40" s="170"/>
      <c r="BR40" s="170"/>
      <c r="BS40" s="170"/>
      <c r="BT40" s="170"/>
      <c r="BU40" s="170"/>
      <c r="BV40" s="170"/>
      <c r="BW40" s="170"/>
      <c r="BX40" s="170"/>
      <c r="BY40" s="170"/>
      <c r="BZ40" s="170"/>
      <c r="CA40" s="170"/>
      <c r="CB40" s="170"/>
      <c r="CC40" s="170"/>
      <c r="CD40" s="170"/>
      <c r="CE40" s="170"/>
      <c r="CF40" s="170"/>
      <c r="CG40" s="170"/>
      <c r="CH40" s="170"/>
      <c r="CI40" s="170"/>
      <c r="CJ40" s="170"/>
      <c r="CK40" s="170"/>
      <c r="CL40" s="170"/>
      <c r="CM40" s="170"/>
      <c r="CN40" s="170"/>
      <c r="CO40" s="170"/>
      <c r="CP40" s="170"/>
      <c r="CQ40" s="170"/>
      <c r="CR40" s="170"/>
      <c r="CS40" s="170"/>
      <c r="CT40" s="170"/>
      <c r="CU40" s="170"/>
      <c r="CV40" s="170"/>
      <c r="CW40" s="170"/>
      <c r="CX40" s="170"/>
      <c r="CY40" s="170"/>
      <c r="CZ40" s="170"/>
      <c r="DA40" s="170"/>
      <c r="DB40" s="170"/>
      <c r="DC40" s="170"/>
      <c r="DD40" s="170"/>
      <c r="DE40" s="170"/>
      <c r="DF40" s="170"/>
      <c r="DG40" s="170"/>
      <c r="DH40" s="170"/>
      <c r="DI40" s="170"/>
      <c r="DJ40" s="170"/>
      <c r="DK40" s="170"/>
      <c r="DL40" s="170"/>
      <c r="DM40" s="170"/>
      <c r="DN40" s="170"/>
      <c r="DO40" s="170"/>
      <c r="DP40" s="170"/>
      <c r="DQ40" s="170"/>
      <c r="DR40" s="170"/>
      <c r="DS40" s="170"/>
      <c r="DT40" s="170"/>
      <c r="DU40" s="170"/>
      <c r="DV40" s="170"/>
      <c r="DW40" s="170"/>
      <c r="DX40" s="170"/>
      <c r="DY40" s="170"/>
      <c r="DZ40" s="170"/>
      <c r="EA40" s="170"/>
      <c r="EB40" s="170"/>
      <c r="EC40" s="170"/>
      <c r="ED40" s="170"/>
      <c r="EE40" s="170"/>
      <c r="EF40" s="170"/>
      <c r="EG40" s="170"/>
      <c r="EH40" s="170"/>
      <c r="EI40" s="170"/>
      <c r="EJ40" s="170"/>
      <c r="EK40" s="170"/>
      <c r="EL40" s="170"/>
      <c r="EM40" s="170"/>
      <c r="EN40" s="170"/>
      <c r="EO40" s="170"/>
      <c r="EP40" s="170"/>
      <c r="EQ40" s="109"/>
    </row>
    <row r="41" spans="1:147" ht="15.75" customHeight="1" x14ac:dyDescent="0.2">
      <c r="A41" s="7" t="s">
        <v>231</v>
      </c>
      <c r="X41" s="7" t="b">
        <f t="shared" ref="X41:X45" si="29">100%=SUM(AA41:EP41)</f>
        <v>1</v>
      </c>
      <c r="Y41" s="169">
        <v>0</v>
      </c>
      <c r="Z41" s="171">
        <v>2</v>
      </c>
      <c r="AA41" s="170">
        <f t="shared" ref="AA41:EP41" si="30">CHOOSE($Z41,AA$121,AA$123)</f>
        <v>0.16666666666666666</v>
      </c>
      <c r="AB41" s="170">
        <f t="shared" si="30"/>
        <v>0.16666666666666666</v>
      </c>
      <c r="AC41" s="170">
        <f t="shared" si="30"/>
        <v>0.16666666666666666</v>
      </c>
      <c r="AD41" s="170">
        <f t="shared" si="30"/>
        <v>0.16666666666666666</v>
      </c>
      <c r="AE41" s="170">
        <f t="shared" si="30"/>
        <v>0.16666666666666666</v>
      </c>
      <c r="AF41" s="170">
        <f t="shared" si="30"/>
        <v>0.16666666666666666</v>
      </c>
      <c r="AG41" s="170">
        <f t="shared" si="30"/>
        <v>0</v>
      </c>
      <c r="AH41" s="170">
        <f t="shared" si="30"/>
        <v>0</v>
      </c>
      <c r="AI41" s="170">
        <f t="shared" si="30"/>
        <v>0</v>
      </c>
      <c r="AJ41" s="170">
        <f t="shared" si="30"/>
        <v>0</v>
      </c>
      <c r="AK41" s="170">
        <f t="shared" si="30"/>
        <v>0</v>
      </c>
      <c r="AL41" s="170">
        <f t="shared" si="30"/>
        <v>0</v>
      </c>
      <c r="AM41" s="170">
        <f t="shared" si="30"/>
        <v>0</v>
      </c>
      <c r="AN41" s="170">
        <f t="shared" si="30"/>
        <v>0</v>
      </c>
      <c r="AO41" s="170">
        <f t="shared" si="30"/>
        <v>0</v>
      </c>
      <c r="AP41" s="170">
        <f t="shared" si="30"/>
        <v>0</v>
      </c>
      <c r="AQ41" s="170">
        <f t="shared" si="30"/>
        <v>0</v>
      </c>
      <c r="AR41" s="170">
        <f t="shared" si="30"/>
        <v>0</v>
      </c>
      <c r="AS41" s="170">
        <f t="shared" si="30"/>
        <v>0</v>
      </c>
      <c r="AT41" s="170">
        <f t="shared" si="30"/>
        <v>0</v>
      </c>
      <c r="AU41" s="170">
        <f t="shared" si="30"/>
        <v>0</v>
      </c>
      <c r="AV41" s="170">
        <f t="shared" si="30"/>
        <v>0</v>
      </c>
      <c r="AW41" s="170">
        <f t="shared" si="30"/>
        <v>0</v>
      </c>
      <c r="AX41" s="170">
        <f t="shared" si="30"/>
        <v>0</v>
      </c>
      <c r="AY41" s="170">
        <f t="shared" si="30"/>
        <v>0</v>
      </c>
      <c r="AZ41" s="170">
        <f t="shared" si="30"/>
        <v>0</v>
      </c>
      <c r="BA41" s="170">
        <f t="shared" si="30"/>
        <v>0</v>
      </c>
      <c r="BB41" s="170">
        <f t="shared" si="30"/>
        <v>0</v>
      </c>
      <c r="BC41" s="170">
        <f t="shared" si="30"/>
        <v>0</v>
      </c>
      <c r="BD41" s="170">
        <f t="shared" si="30"/>
        <v>0</v>
      </c>
      <c r="BE41" s="170">
        <f t="shared" si="30"/>
        <v>0</v>
      </c>
      <c r="BF41" s="170">
        <f t="shared" si="30"/>
        <v>0</v>
      </c>
      <c r="BG41" s="170">
        <f t="shared" si="30"/>
        <v>0</v>
      </c>
      <c r="BH41" s="170">
        <f t="shared" si="30"/>
        <v>0</v>
      </c>
      <c r="BI41" s="170">
        <f t="shared" si="30"/>
        <v>0</v>
      </c>
      <c r="BJ41" s="170">
        <f t="shared" si="30"/>
        <v>0</v>
      </c>
      <c r="BK41" s="170">
        <f t="shared" si="30"/>
        <v>0</v>
      </c>
      <c r="BL41" s="170">
        <f t="shared" si="30"/>
        <v>0</v>
      </c>
      <c r="BM41" s="170">
        <f t="shared" si="30"/>
        <v>0</v>
      </c>
      <c r="BN41" s="170">
        <f t="shared" si="30"/>
        <v>0</v>
      </c>
      <c r="BO41" s="170">
        <f t="shared" si="30"/>
        <v>0</v>
      </c>
      <c r="BP41" s="170">
        <f t="shared" si="30"/>
        <v>0</v>
      </c>
      <c r="BQ41" s="170">
        <f t="shared" si="30"/>
        <v>0</v>
      </c>
      <c r="BR41" s="170">
        <f t="shared" si="30"/>
        <v>0</v>
      </c>
      <c r="BS41" s="170">
        <f t="shared" si="30"/>
        <v>0</v>
      </c>
      <c r="BT41" s="170">
        <f t="shared" si="30"/>
        <v>0</v>
      </c>
      <c r="BU41" s="170">
        <f t="shared" si="30"/>
        <v>0</v>
      </c>
      <c r="BV41" s="170">
        <f t="shared" si="30"/>
        <v>0</v>
      </c>
      <c r="BW41" s="170">
        <f t="shared" si="30"/>
        <v>0</v>
      </c>
      <c r="BX41" s="170">
        <f t="shared" si="30"/>
        <v>0</v>
      </c>
      <c r="BY41" s="170">
        <f t="shared" si="30"/>
        <v>0</v>
      </c>
      <c r="BZ41" s="170">
        <f t="shared" si="30"/>
        <v>0</v>
      </c>
      <c r="CA41" s="170">
        <f t="shared" si="30"/>
        <v>0</v>
      </c>
      <c r="CB41" s="170">
        <f t="shared" si="30"/>
        <v>0</v>
      </c>
      <c r="CC41" s="170">
        <f t="shared" si="30"/>
        <v>0</v>
      </c>
      <c r="CD41" s="170">
        <f t="shared" si="30"/>
        <v>0</v>
      </c>
      <c r="CE41" s="170">
        <f t="shared" si="30"/>
        <v>0</v>
      </c>
      <c r="CF41" s="170">
        <f t="shared" si="30"/>
        <v>0</v>
      </c>
      <c r="CG41" s="170">
        <f t="shared" si="30"/>
        <v>0</v>
      </c>
      <c r="CH41" s="170">
        <f t="shared" si="30"/>
        <v>0</v>
      </c>
      <c r="CI41" s="170">
        <f t="shared" si="30"/>
        <v>0</v>
      </c>
      <c r="CJ41" s="170">
        <f t="shared" si="30"/>
        <v>0</v>
      </c>
      <c r="CK41" s="170">
        <f t="shared" si="30"/>
        <v>0</v>
      </c>
      <c r="CL41" s="170">
        <f t="shared" si="30"/>
        <v>0</v>
      </c>
      <c r="CM41" s="170">
        <f t="shared" si="30"/>
        <v>0</v>
      </c>
      <c r="CN41" s="170">
        <f t="shared" si="30"/>
        <v>0</v>
      </c>
      <c r="CO41" s="170">
        <f t="shared" si="30"/>
        <v>0</v>
      </c>
      <c r="CP41" s="170">
        <f t="shared" si="30"/>
        <v>0</v>
      </c>
      <c r="CQ41" s="170">
        <f t="shared" si="30"/>
        <v>0</v>
      </c>
      <c r="CR41" s="170">
        <f t="shared" si="30"/>
        <v>0</v>
      </c>
      <c r="CS41" s="170">
        <f t="shared" si="30"/>
        <v>0</v>
      </c>
      <c r="CT41" s="170">
        <f t="shared" si="30"/>
        <v>0</v>
      </c>
      <c r="CU41" s="170">
        <f t="shared" si="30"/>
        <v>0</v>
      </c>
      <c r="CV41" s="170">
        <f t="shared" si="30"/>
        <v>0</v>
      </c>
      <c r="CW41" s="170">
        <f t="shared" si="30"/>
        <v>0</v>
      </c>
      <c r="CX41" s="170">
        <f t="shared" si="30"/>
        <v>0</v>
      </c>
      <c r="CY41" s="170">
        <f t="shared" si="30"/>
        <v>0</v>
      </c>
      <c r="CZ41" s="170">
        <f t="shared" si="30"/>
        <v>0</v>
      </c>
      <c r="DA41" s="170">
        <f t="shared" si="30"/>
        <v>0</v>
      </c>
      <c r="DB41" s="170">
        <f t="shared" si="30"/>
        <v>0</v>
      </c>
      <c r="DC41" s="170">
        <f t="shared" si="30"/>
        <v>0</v>
      </c>
      <c r="DD41" s="170">
        <f t="shared" si="30"/>
        <v>0</v>
      </c>
      <c r="DE41" s="170">
        <f t="shared" si="30"/>
        <v>0</v>
      </c>
      <c r="DF41" s="170">
        <f t="shared" si="30"/>
        <v>0</v>
      </c>
      <c r="DG41" s="170">
        <f t="shared" si="30"/>
        <v>0</v>
      </c>
      <c r="DH41" s="170">
        <f t="shared" si="30"/>
        <v>0</v>
      </c>
      <c r="DI41" s="170">
        <f t="shared" si="30"/>
        <v>0</v>
      </c>
      <c r="DJ41" s="170">
        <f t="shared" si="30"/>
        <v>0</v>
      </c>
      <c r="DK41" s="170">
        <f t="shared" si="30"/>
        <v>0</v>
      </c>
      <c r="DL41" s="170">
        <f t="shared" si="30"/>
        <v>0</v>
      </c>
      <c r="DM41" s="170">
        <f t="shared" si="30"/>
        <v>0</v>
      </c>
      <c r="DN41" s="170">
        <f t="shared" si="30"/>
        <v>0</v>
      </c>
      <c r="DO41" s="170">
        <f t="shared" si="30"/>
        <v>0</v>
      </c>
      <c r="DP41" s="170">
        <f t="shared" si="30"/>
        <v>0</v>
      </c>
      <c r="DQ41" s="170">
        <f t="shared" si="30"/>
        <v>0</v>
      </c>
      <c r="DR41" s="170">
        <f t="shared" si="30"/>
        <v>0</v>
      </c>
      <c r="DS41" s="170">
        <f t="shared" si="30"/>
        <v>0</v>
      </c>
      <c r="DT41" s="170">
        <f t="shared" si="30"/>
        <v>0</v>
      </c>
      <c r="DU41" s="170">
        <f t="shared" si="30"/>
        <v>0</v>
      </c>
      <c r="DV41" s="170">
        <f t="shared" si="30"/>
        <v>0</v>
      </c>
      <c r="DW41" s="170">
        <f t="shared" si="30"/>
        <v>0</v>
      </c>
      <c r="DX41" s="170">
        <f t="shared" si="30"/>
        <v>0</v>
      </c>
      <c r="DY41" s="170">
        <f t="shared" si="30"/>
        <v>0</v>
      </c>
      <c r="DZ41" s="170">
        <f t="shared" si="30"/>
        <v>0</v>
      </c>
      <c r="EA41" s="170">
        <f t="shared" si="30"/>
        <v>0</v>
      </c>
      <c r="EB41" s="170">
        <f t="shared" si="30"/>
        <v>0</v>
      </c>
      <c r="EC41" s="170">
        <f t="shared" si="30"/>
        <v>0</v>
      </c>
      <c r="ED41" s="170">
        <f t="shared" si="30"/>
        <v>0</v>
      </c>
      <c r="EE41" s="170">
        <f t="shared" si="30"/>
        <v>0</v>
      </c>
      <c r="EF41" s="170">
        <f t="shared" si="30"/>
        <v>0</v>
      </c>
      <c r="EG41" s="170">
        <f t="shared" si="30"/>
        <v>0</v>
      </c>
      <c r="EH41" s="170">
        <f t="shared" si="30"/>
        <v>0</v>
      </c>
      <c r="EI41" s="170">
        <f t="shared" si="30"/>
        <v>0</v>
      </c>
      <c r="EJ41" s="170">
        <f t="shared" si="30"/>
        <v>0</v>
      </c>
      <c r="EK41" s="170">
        <f t="shared" si="30"/>
        <v>0</v>
      </c>
      <c r="EL41" s="170">
        <f t="shared" si="30"/>
        <v>0</v>
      </c>
      <c r="EM41" s="170">
        <f t="shared" si="30"/>
        <v>0</v>
      </c>
      <c r="EN41" s="170">
        <f t="shared" si="30"/>
        <v>0</v>
      </c>
      <c r="EO41" s="170">
        <f t="shared" si="30"/>
        <v>0</v>
      </c>
      <c r="EP41" s="170">
        <f t="shared" si="30"/>
        <v>0</v>
      </c>
      <c r="EQ41" s="27"/>
    </row>
    <row r="42" spans="1:147" ht="15.75" customHeight="1" x14ac:dyDescent="0.2">
      <c r="A42" s="7" t="s">
        <v>232</v>
      </c>
      <c r="X42" s="7" t="b">
        <f t="shared" si="29"/>
        <v>1</v>
      </c>
      <c r="Y42" s="169">
        <v>0</v>
      </c>
      <c r="Z42" s="171">
        <v>2</v>
      </c>
      <c r="AA42" s="170">
        <f t="shared" ref="AA42:EP42" si="31">CHOOSE($Z42,AA$121,AA$123)</f>
        <v>0.16666666666666666</v>
      </c>
      <c r="AB42" s="170">
        <f t="shared" si="31"/>
        <v>0.16666666666666666</v>
      </c>
      <c r="AC42" s="170">
        <f t="shared" si="31"/>
        <v>0.16666666666666666</v>
      </c>
      <c r="AD42" s="170">
        <f t="shared" si="31"/>
        <v>0.16666666666666666</v>
      </c>
      <c r="AE42" s="170">
        <f t="shared" si="31"/>
        <v>0.16666666666666666</v>
      </c>
      <c r="AF42" s="170">
        <f t="shared" si="31"/>
        <v>0.16666666666666666</v>
      </c>
      <c r="AG42" s="170">
        <f t="shared" si="31"/>
        <v>0</v>
      </c>
      <c r="AH42" s="170">
        <f t="shared" si="31"/>
        <v>0</v>
      </c>
      <c r="AI42" s="170">
        <f t="shared" si="31"/>
        <v>0</v>
      </c>
      <c r="AJ42" s="170">
        <f t="shared" si="31"/>
        <v>0</v>
      </c>
      <c r="AK42" s="170">
        <f t="shared" si="31"/>
        <v>0</v>
      </c>
      <c r="AL42" s="170">
        <f t="shared" si="31"/>
        <v>0</v>
      </c>
      <c r="AM42" s="170">
        <f t="shared" si="31"/>
        <v>0</v>
      </c>
      <c r="AN42" s="170">
        <f t="shared" si="31"/>
        <v>0</v>
      </c>
      <c r="AO42" s="170">
        <f t="shared" si="31"/>
        <v>0</v>
      </c>
      <c r="AP42" s="170">
        <f t="shared" si="31"/>
        <v>0</v>
      </c>
      <c r="AQ42" s="170">
        <f t="shared" si="31"/>
        <v>0</v>
      </c>
      <c r="AR42" s="170">
        <f t="shared" si="31"/>
        <v>0</v>
      </c>
      <c r="AS42" s="170">
        <f t="shared" si="31"/>
        <v>0</v>
      </c>
      <c r="AT42" s="170">
        <f t="shared" si="31"/>
        <v>0</v>
      </c>
      <c r="AU42" s="170">
        <f t="shared" si="31"/>
        <v>0</v>
      </c>
      <c r="AV42" s="170">
        <f t="shared" si="31"/>
        <v>0</v>
      </c>
      <c r="AW42" s="170">
        <f t="shared" si="31"/>
        <v>0</v>
      </c>
      <c r="AX42" s="170">
        <f t="shared" si="31"/>
        <v>0</v>
      </c>
      <c r="AY42" s="170">
        <f t="shared" si="31"/>
        <v>0</v>
      </c>
      <c r="AZ42" s="170">
        <f t="shared" si="31"/>
        <v>0</v>
      </c>
      <c r="BA42" s="170">
        <f t="shared" si="31"/>
        <v>0</v>
      </c>
      <c r="BB42" s="170">
        <f t="shared" si="31"/>
        <v>0</v>
      </c>
      <c r="BC42" s="170">
        <f t="shared" si="31"/>
        <v>0</v>
      </c>
      <c r="BD42" s="170">
        <f t="shared" si="31"/>
        <v>0</v>
      </c>
      <c r="BE42" s="170">
        <f t="shared" si="31"/>
        <v>0</v>
      </c>
      <c r="BF42" s="170">
        <f t="shared" si="31"/>
        <v>0</v>
      </c>
      <c r="BG42" s="170">
        <f t="shared" si="31"/>
        <v>0</v>
      </c>
      <c r="BH42" s="170">
        <f t="shared" si="31"/>
        <v>0</v>
      </c>
      <c r="BI42" s="170">
        <f t="shared" si="31"/>
        <v>0</v>
      </c>
      <c r="BJ42" s="170">
        <f t="shared" si="31"/>
        <v>0</v>
      </c>
      <c r="BK42" s="170">
        <f t="shared" si="31"/>
        <v>0</v>
      </c>
      <c r="BL42" s="170">
        <f t="shared" si="31"/>
        <v>0</v>
      </c>
      <c r="BM42" s="170">
        <f t="shared" si="31"/>
        <v>0</v>
      </c>
      <c r="BN42" s="170">
        <f t="shared" si="31"/>
        <v>0</v>
      </c>
      <c r="BO42" s="170">
        <f t="shared" si="31"/>
        <v>0</v>
      </c>
      <c r="BP42" s="170">
        <f t="shared" si="31"/>
        <v>0</v>
      </c>
      <c r="BQ42" s="170">
        <f t="shared" si="31"/>
        <v>0</v>
      </c>
      <c r="BR42" s="170">
        <f t="shared" si="31"/>
        <v>0</v>
      </c>
      <c r="BS42" s="170">
        <f t="shared" si="31"/>
        <v>0</v>
      </c>
      <c r="BT42" s="170">
        <f t="shared" si="31"/>
        <v>0</v>
      </c>
      <c r="BU42" s="170">
        <f t="shared" si="31"/>
        <v>0</v>
      </c>
      <c r="BV42" s="170">
        <f t="shared" si="31"/>
        <v>0</v>
      </c>
      <c r="BW42" s="170">
        <f t="shared" si="31"/>
        <v>0</v>
      </c>
      <c r="BX42" s="170">
        <f t="shared" si="31"/>
        <v>0</v>
      </c>
      <c r="BY42" s="170">
        <f t="shared" si="31"/>
        <v>0</v>
      </c>
      <c r="BZ42" s="170">
        <f t="shared" si="31"/>
        <v>0</v>
      </c>
      <c r="CA42" s="170">
        <f t="shared" si="31"/>
        <v>0</v>
      </c>
      <c r="CB42" s="170">
        <f t="shared" si="31"/>
        <v>0</v>
      </c>
      <c r="CC42" s="170">
        <f t="shared" si="31"/>
        <v>0</v>
      </c>
      <c r="CD42" s="170">
        <f t="shared" si="31"/>
        <v>0</v>
      </c>
      <c r="CE42" s="170">
        <f t="shared" si="31"/>
        <v>0</v>
      </c>
      <c r="CF42" s="170">
        <f t="shared" si="31"/>
        <v>0</v>
      </c>
      <c r="CG42" s="170">
        <f t="shared" si="31"/>
        <v>0</v>
      </c>
      <c r="CH42" s="170">
        <f t="shared" si="31"/>
        <v>0</v>
      </c>
      <c r="CI42" s="170">
        <f t="shared" si="31"/>
        <v>0</v>
      </c>
      <c r="CJ42" s="170">
        <f t="shared" si="31"/>
        <v>0</v>
      </c>
      <c r="CK42" s="170">
        <f t="shared" si="31"/>
        <v>0</v>
      </c>
      <c r="CL42" s="170">
        <f t="shared" si="31"/>
        <v>0</v>
      </c>
      <c r="CM42" s="170">
        <f t="shared" si="31"/>
        <v>0</v>
      </c>
      <c r="CN42" s="170">
        <f t="shared" si="31"/>
        <v>0</v>
      </c>
      <c r="CO42" s="170">
        <f t="shared" si="31"/>
        <v>0</v>
      </c>
      <c r="CP42" s="170">
        <f t="shared" si="31"/>
        <v>0</v>
      </c>
      <c r="CQ42" s="170">
        <f t="shared" si="31"/>
        <v>0</v>
      </c>
      <c r="CR42" s="170">
        <f t="shared" si="31"/>
        <v>0</v>
      </c>
      <c r="CS42" s="170">
        <f t="shared" si="31"/>
        <v>0</v>
      </c>
      <c r="CT42" s="170">
        <f t="shared" si="31"/>
        <v>0</v>
      </c>
      <c r="CU42" s="170">
        <f t="shared" si="31"/>
        <v>0</v>
      </c>
      <c r="CV42" s="170">
        <f t="shared" si="31"/>
        <v>0</v>
      </c>
      <c r="CW42" s="170">
        <f t="shared" si="31"/>
        <v>0</v>
      </c>
      <c r="CX42" s="170">
        <f t="shared" si="31"/>
        <v>0</v>
      </c>
      <c r="CY42" s="170">
        <f t="shared" si="31"/>
        <v>0</v>
      </c>
      <c r="CZ42" s="170">
        <f t="shared" si="31"/>
        <v>0</v>
      </c>
      <c r="DA42" s="170">
        <f t="shared" si="31"/>
        <v>0</v>
      </c>
      <c r="DB42" s="170">
        <f t="shared" si="31"/>
        <v>0</v>
      </c>
      <c r="DC42" s="170">
        <f t="shared" si="31"/>
        <v>0</v>
      </c>
      <c r="DD42" s="170">
        <f t="shared" si="31"/>
        <v>0</v>
      </c>
      <c r="DE42" s="170">
        <f t="shared" si="31"/>
        <v>0</v>
      </c>
      <c r="DF42" s="170">
        <f t="shared" si="31"/>
        <v>0</v>
      </c>
      <c r="DG42" s="170">
        <f t="shared" si="31"/>
        <v>0</v>
      </c>
      <c r="DH42" s="170">
        <f t="shared" si="31"/>
        <v>0</v>
      </c>
      <c r="DI42" s="170">
        <f t="shared" si="31"/>
        <v>0</v>
      </c>
      <c r="DJ42" s="170">
        <f t="shared" si="31"/>
        <v>0</v>
      </c>
      <c r="DK42" s="170">
        <f t="shared" si="31"/>
        <v>0</v>
      </c>
      <c r="DL42" s="170">
        <f t="shared" si="31"/>
        <v>0</v>
      </c>
      <c r="DM42" s="170">
        <f t="shared" si="31"/>
        <v>0</v>
      </c>
      <c r="DN42" s="170">
        <f t="shared" si="31"/>
        <v>0</v>
      </c>
      <c r="DO42" s="170">
        <f t="shared" si="31"/>
        <v>0</v>
      </c>
      <c r="DP42" s="170">
        <f t="shared" si="31"/>
        <v>0</v>
      </c>
      <c r="DQ42" s="170">
        <f t="shared" si="31"/>
        <v>0</v>
      </c>
      <c r="DR42" s="170">
        <f t="shared" si="31"/>
        <v>0</v>
      </c>
      <c r="DS42" s="170">
        <f t="shared" si="31"/>
        <v>0</v>
      </c>
      <c r="DT42" s="170">
        <f t="shared" si="31"/>
        <v>0</v>
      </c>
      <c r="DU42" s="170">
        <f t="shared" si="31"/>
        <v>0</v>
      </c>
      <c r="DV42" s="170">
        <f t="shared" si="31"/>
        <v>0</v>
      </c>
      <c r="DW42" s="170">
        <f t="shared" si="31"/>
        <v>0</v>
      </c>
      <c r="DX42" s="170">
        <f t="shared" si="31"/>
        <v>0</v>
      </c>
      <c r="DY42" s="170">
        <f t="shared" si="31"/>
        <v>0</v>
      </c>
      <c r="DZ42" s="170">
        <f t="shared" si="31"/>
        <v>0</v>
      </c>
      <c r="EA42" s="170">
        <f t="shared" si="31"/>
        <v>0</v>
      </c>
      <c r="EB42" s="170">
        <f t="shared" si="31"/>
        <v>0</v>
      </c>
      <c r="EC42" s="170">
        <f t="shared" si="31"/>
        <v>0</v>
      </c>
      <c r="ED42" s="170">
        <f t="shared" si="31"/>
        <v>0</v>
      </c>
      <c r="EE42" s="170">
        <f t="shared" si="31"/>
        <v>0</v>
      </c>
      <c r="EF42" s="170">
        <f t="shared" si="31"/>
        <v>0</v>
      </c>
      <c r="EG42" s="170">
        <f t="shared" si="31"/>
        <v>0</v>
      </c>
      <c r="EH42" s="170">
        <f t="shared" si="31"/>
        <v>0</v>
      </c>
      <c r="EI42" s="170">
        <f t="shared" si="31"/>
        <v>0</v>
      </c>
      <c r="EJ42" s="170">
        <f t="shared" si="31"/>
        <v>0</v>
      </c>
      <c r="EK42" s="170">
        <f t="shared" si="31"/>
        <v>0</v>
      </c>
      <c r="EL42" s="170">
        <f t="shared" si="31"/>
        <v>0</v>
      </c>
      <c r="EM42" s="170">
        <f t="shared" si="31"/>
        <v>0</v>
      </c>
      <c r="EN42" s="170">
        <f t="shared" si="31"/>
        <v>0</v>
      </c>
      <c r="EO42" s="170">
        <f t="shared" si="31"/>
        <v>0</v>
      </c>
      <c r="EP42" s="170">
        <f t="shared" si="31"/>
        <v>0</v>
      </c>
      <c r="EQ42" s="27"/>
    </row>
    <row r="43" spans="1:147" ht="15.75" customHeight="1" x14ac:dyDescent="0.2">
      <c r="A43" s="7" t="s">
        <v>233</v>
      </c>
      <c r="X43" s="7" t="b">
        <f t="shared" si="29"/>
        <v>1</v>
      </c>
      <c r="Y43" s="169">
        <v>0</v>
      </c>
      <c r="Z43" s="171">
        <v>2</v>
      </c>
      <c r="AA43" s="170">
        <f t="shared" ref="AA43:EP43" si="32">CHOOSE($Z43,AA$121,AA$123)</f>
        <v>0.16666666666666666</v>
      </c>
      <c r="AB43" s="170">
        <f t="shared" si="32"/>
        <v>0.16666666666666666</v>
      </c>
      <c r="AC43" s="170">
        <f t="shared" si="32"/>
        <v>0.16666666666666666</v>
      </c>
      <c r="AD43" s="170">
        <f t="shared" si="32"/>
        <v>0.16666666666666666</v>
      </c>
      <c r="AE43" s="170">
        <f t="shared" si="32"/>
        <v>0.16666666666666666</v>
      </c>
      <c r="AF43" s="170">
        <f t="shared" si="32"/>
        <v>0.16666666666666666</v>
      </c>
      <c r="AG43" s="170">
        <f t="shared" si="32"/>
        <v>0</v>
      </c>
      <c r="AH43" s="170">
        <f t="shared" si="32"/>
        <v>0</v>
      </c>
      <c r="AI43" s="170">
        <f t="shared" si="32"/>
        <v>0</v>
      </c>
      <c r="AJ43" s="170">
        <f t="shared" si="32"/>
        <v>0</v>
      </c>
      <c r="AK43" s="170">
        <f t="shared" si="32"/>
        <v>0</v>
      </c>
      <c r="AL43" s="170">
        <f t="shared" si="32"/>
        <v>0</v>
      </c>
      <c r="AM43" s="170">
        <f t="shared" si="32"/>
        <v>0</v>
      </c>
      <c r="AN43" s="170">
        <f t="shared" si="32"/>
        <v>0</v>
      </c>
      <c r="AO43" s="170">
        <f t="shared" si="32"/>
        <v>0</v>
      </c>
      <c r="AP43" s="170">
        <f t="shared" si="32"/>
        <v>0</v>
      </c>
      <c r="AQ43" s="170">
        <f t="shared" si="32"/>
        <v>0</v>
      </c>
      <c r="AR43" s="170">
        <f t="shared" si="32"/>
        <v>0</v>
      </c>
      <c r="AS43" s="170">
        <f t="shared" si="32"/>
        <v>0</v>
      </c>
      <c r="AT43" s="170">
        <f t="shared" si="32"/>
        <v>0</v>
      </c>
      <c r="AU43" s="170">
        <f t="shared" si="32"/>
        <v>0</v>
      </c>
      <c r="AV43" s="170">
        <f t="shared" si="32"/>
        <v>0</v>
      </c>
      <c r="AW43" s="170">
        <f t="shared" si="32"/>
        <v>0</v>
      </c>
      <c r="AX43" s="170">
        <f t="shared" si="32"/>
        <v>0</v>
      </c>
      <c r="AY43" s="170">
        <f t="shared" si="32"/>
        <v>0</v>
      </c>
      <c r="AZ43" s="170">
        <f t="shared" si="32"/>
        <v>0</v>
      </c>
      <c r="BA43" s="170">
        <f t="shared" si="32"/>
        <v>0</v>
      </c>
      <c r="BB43" s="170">
        <f t="shared" si="32"/>
        <v>0</v>
      </c>
      <c r="BC43" s="170">
        <f t="shared" si="32"/>
        <v>0</v>
      </c>
      <c r="BD43" s="170">
        <f t="shared" si="32"/>
        <v>0</v>
      </c>
      <c r="BE43" s="170">
        <f t="shared" si="32"/>
        <v>0</v>
      </c>
      <c r="BF43" s="170">
        <f t="shared" si="32"/>
        <v>0</v>
      </c>
      <c r="BG43" s="170">
        <f t="shared" si="32"/>
        <v>0</v>
      </c>
      <c r="BH43" s="170">
        <f t="shared" si="32"/>
        <v>0</v>
      </c>
      <c r="BI43" s="170">
        <f t="shared" si="32"/>
        <v>0</v>
      </c>
      <c r="BJ43" s="170">
        <f t="shared" si="32"/>
        <v>0</v>
      </c>
      <c r="BK43" s="170">
        <f t="shared" si="32"/>
        <v>0</v>
      </c>
      <c r="BL43" s="170">
        <f t="shared" si="32"/>
        <v>0</v>
      </c>
      <c r="BM43" s="170">
        <f t="shared" si="32"/>
        <v>0</v>
      </c>
      <c r="BN43" s="170">
        <f t="shared" si="32"/>
        <v>0</v>
      </c>
      <c r="BO43" s="170">
        <f t="shared" si="32"/>
        <v>0</v>
      </c>
      <c r="BP43" s="170">
        <f t="shared" si="32"/>
        <v>0</v>
      </c>
      <c r="BQ43" s="170">
        <f t="shared" si="32"/>
        <v>0</v>
      </c>
      <c r="BR43" s="170">
        <f t="shared" si="32"/>
        <v>0</v>
      </c>
      <c r="BS43" s="170">
        <f t="shared" si="32"/>
        <v>0</v>
      </c>
      <c r="BT43" s="170">
        <f t="shared" si="32"/>
        <v>0</v>
      </c>
      <c r="BU43" s="170">
        <f t="shared" si="32"/>
        <v>0</v>
      </c>
      <c r="BV43" s="170">
        <f t="shared" si="32"/>
        <v>0</v>
      </c>
      <c r="BW43" s="170">
        <f t="shared" si="32"/>
        <v>0</v>
      </c>
      <c r="BX43" s="170">
        <f t="shared" si="32"/>
        <v>0</v>
      </c>
      <c r="BY43" s="170">
        <f t="shared" si="32"/>
        <v>0</v>
      </c>
      <c r="BZ43" s="170">
        <f t="shared" si="32"/>
        <v>0</v>
      </c>
      <c r="CA43" s="170">
        <f t="shared" si="32"/>
        <v>0</v>
      </c>
      <c r="CB43" s="170">
        <f t="shared" si="32"/>
        <v>0</v>
      </c>
      <c r="CC43" s="170">
        <f t="shared" si="32"/>
        <v>0</v>
      </c>
      <c r="CD43" s="170">
        <f t="shared" si="32"/>
        <v>0</v>
      </c>
      <c r="CE43" s="170">
        <f t="shared" si="32"/>
        <v>0</v>
      </c>
      <c r="CF43" s="170">
        <f t="shared" si="32"/>
        <v>0</v>
      </c>
      <c r="CG43" s="170">
        <f t="shared" si="32"/>
        <v>0</v>
      </c>
      <c r="CH43" s="170">
        <f t="shared" si="32"/>
        <v>0</v>
      </c>
      <c r="CI43" s="170">
        <f t="shared" si="32"/>
        <v>0</v>
      </c>
      <c r="CJ43" s="170">
        <f t="shared" si="32"/>
        <v>0</v>
      </c>
      <c r="CK43" s="170">
        <f t="shared" si="32"/>
        <v>0</v>
      </c>
      <c r="CL43" s="170">
        <f t="shared" si="32"/>
        <v>0</v>
      </c>
      <c r="CM43" s="170">
        <f t="shared" si="32"/>
        <v>0</v>
      </c>
      <c r="CN43" s="170">
        <f t="shared" si="32"/>
        <v>0</v>
      </c>
      <c r="CO43" s="170">
        <f t="shared" si="32"/>
        <v>0</v>
      </c>
      <c r="CP43" s="170">
        <f t="shared" si="32"/>
        <v>0</v>
      </c>
      <c r="CQ43" s="170">
        <f t="shared" si="32"/>
        <v>0</v>
      </c>
      <c r="CR43" s="170">
        <f t="shared" si="32"/>
        <v>0</v>
      </c>
      <c r="CS43" s="170">
        <f t="shared" si="32"/>
        <v>0</v>
      </c>
      <c r="CT43" s="170">
        <f t="shared" si="32"/>
        <v>0</v>
      </c>
      <c r="CU43" s="170">
        <f t="shared" si="32"/>
        <v>0</v>
      </c>
      <c r="CV43" s="170">
        <f t="shared" si="32"/>
        <v>0</v>
      </c>
      <c r="CW43" s="170">
        <f t="shared" si="32"/>
        <v>0</v>
      </c>
      <c r="CX43" s="170">
        <f t="shared" si="32"/>
        <v>0</v>
      </c>
      <c r="CY43" s="170">
        <f t="shared" si="32"/>
        <v>0</v>
      </c>
      <c r="CZ43" s="170">
        <f t="shared" si="32"/>
        <v>0</v>
      </c>
      <c r="DA43" s="170">
        <f t="shared" si="32"/>
        <v>0</v>
      </c>
      <c r="DB43" s="170">
        <f t="shared" si="32"/>
        <v>0</v>
      </c>
      <c r="DC43" s="170">
        <f t="shared" si="32"/>
        <v>0</v>
      </c>
      <c r="DD43" s="170">
        <f t="shared" si="32"/>
        <v>0</v>
      </c>
      <c r="DE43" s="170">
        <f t="shared" si="32"/>
        <v>0</v>
      </c>
      <c r="DF43" s="170">
        <f t="shared" si="32"/>
        <v>0</v>
      </c>
      <c r="DG43" s="170">
        <f t="shared" si="32"/>
        <v>0</v>
      </c>
      <c r="DH43" s="170">
        <f t="shared" si="32"/>
        <v>0</v>
      </c>
      <c r="DI43" s="170">
        <f t="shared" si="32"/>
        <v>0</v>
      </c>
      <c r="DJ43" s="170">
        <f t="shared" si="32"/>
        <v>0</v>
      </c>
      <c r="DK43" s="170">
        <f t="shared" si="32"/>
        <v>0</v>
      </c>
      <c r="DL43" s="170">
        <f t="shared" si="32"/>
        <v>0</v>
      </c>
      <c r="DM43" s="170">
        <f t="shared" si="32"/>
        <v>0</v>
      </c>
      <c r="DN43" s="170">
        <f t="shared" si="32"/>
        <v>0</v>
      </c>
      <c r="DO43" s="170">
        <f t="shared" si="32"/>
        <v>0</v>
      </c>
      <c r="DP43" s="170">
        <f t="shared" si="32"/>
        <v>0</v>
      </c>
      <c r="DQ43" s="170">
        <f t="shared" si="32"/>
        <v>0</v>
      </c>
      <c r="DR43" s="170">
        <f t="shared" si="32"/>
        <v>0</v>
      </c>
      <c r="DS43" s="170">
        <f t="shared" si="32"/>
        <v>0</v>
      </c>
      <c r="DT43" s="170">
        <f t="shared" si="32"/>
        <v>0</v>
      </c>
      <c r="DU43" s="170">
        <f t="shared" si="32"/>
        <v>0</v>
      </c>
      <c r="DV43" s="170">
        <f t="shared" si="32"/>
        <v>0</v>
      </c>
      <c r="DW43" s="170">
        <f t="shared" si="32"/>
        <v>0</v>
      </c>
      <c r="DX43" s="170">
        <f t="shared" si="32"/>
        <v>0</v>
      </c>
      <c r="DY43" s="170">
        <f t="shared" si="32"/>
        <v>0</v>
      </c>
      <c r="DZ43" s="170">
        <f t="shared" si="32"/>
        <v>0</v>
      </c>
      <c r="EA43" s="170">
        <f t="shared" si="32"/>
        <v>0</v>
      </c>
      <c r="EB43" s="170">
        <f t="shared" si="32"/>
        <v>0</v>
      </c>
      <c r="EC43" s="170">
        <f t="shared" si="32"/>
        <v>0</v>
      </c>
      <c r="ED43" s="170">
        <f t="shared" si="32"/>
        <v>0</v>
      </c>
      <c r="EE43" s="170">
        <f t="shared" si="32"/>
        <v>0</v>
      </c>
      <c r="EF43" s="170">
        <f t="shared" si="32"/>
        <v>0</v>
      </c>
      <c r="EG43" s="170">
        <f t="shared" si="32"/>
        <v>0</v>
      </c>
      <c r="EH43" s="170">
        <f t="shared" si="32"/>
        <v>0</v>
      </c>
      <c r="EI43" s="170">
        <f t="shared" si="32"/>
        <v>0</v>
      </c>
      <c r="EJ43" s="170">
        <f t="shared" si="32"/>
        <v>0</v>
      </c>
      <c r="EK43" s="170">
        <f t="shared" si="32"/>
        <v>0</v>
      </c>
      <c r="EL43" s="170">
        <f t="shared" si="32"/>
        <v>0</v>
      </c>
      <c r="EM43" s="170">
        <f t="shared" si="32"/>
        <v>0</v>
      </c>
      <c r="EN43" s="170">
        <f t="shared" si="32"/>
        <v>0</v>
      </c>
      <c r="EO43" s="170">
        <f t="shared" si="32"/>
        <v>0</v>
      </c>
      <c r="EP43" s="170">
        <f t="shared" si="32"/>
        <v>0</v>
      </c>
      <c r="EQ43" s="27"/>
    </row>
    <row r="44" spans="1:147" ht="15.75" customHeight="1" x14ac:dyDescent="0.2">
      <c r="A44" s="7" t="s">
        <v>234</v>
      </c>
      <c r="X44" s="7" t="b">
        <f t="shared" si="29"/>
        <v>1</v>
      </c>
      <c r="Y44" s="169">
        <v>0</v>
      </c>
      <c r="Z44" s="171">
        <v>2</v>
      </c>
      <c r="AA44" s="170">
        <f t="shared" ref="AA44:EP44" si="33">CHOOSE($Z44,AA$121,AA$123)</f>
        <v>0.16666666666666666</v>
      </c>
      <c r="AB44" s="170">
        <f t="shared" si="33"/>
        <v>0.16666666666666666</v>
      </c>
      <c r="AC44" s="170">
        <f t="shared" si="33"/>
        <v>0.16666666666666666</v>
      </c>
      <c r="AD44" s="170">
        <f t="shared" si="33"/>
        <v>0.16666666666666666</v>
      </c>
      <c r="AE44" s="170">
        <f t="shared" si="33"/>
        <v>0.16666666666666666</v>
      </c>
      <c r="AF44" s="170">
        <f t="shared" si="33"/>
        <v>0.16666666666666666</v>
      </c>
      <c r="AG44" s="170">
        <f t="shared" si="33"/>
        <v>0</v>
      </c>
      <c r="AH44" s="170">
        <f t="shared" si="33"/>
        <v>0</v>
      </c>
      <c r="AI44" s="170">
        <f t="shared" si="33"/>
        <v>0</v>
      </c>
      <c r="AJ44" s="170">
        <f t="shared" si="33"/>
        <v>0</v>
      </c>
      <c r="AK44" s="170">
        <f t="shared" si="33"/>
        <v>0</v>
      </c>
      <c r="AL44" s="170">
        <f t="shared" si="33"/>
        <v>0</v>
      </c>
      <c r="AM44" s="170">
        <f t="shared" si="33"/>
        <v>0</v>
      </c>
      <c r="AN44" s="170">
        <f t="shared" si="33"/>
        <v>0</v>
      </c>
      <c r="AO44" s="170">
        <f t="shared" si="33"/>
        <v>0</v>
      </c>
      <c r="AP44" s="170">
        <f t="shared" si="33"/>
        <v>0</v>
      </c>
      <c r="AQ44" s="170">
        <f t="shared" si="33"/>
        <v>0</v>
      </c>
      <c r="AR44" s="170">
        <f t="shared" si="33"/>
        <v>0</v>
      </c>
      <c r="AS44" s="170">
        <f t="shared" si="33"/>
        <v>0</v>
      </c>
      <c r="AT44" s="170">
        <f t="shared" si="33"/>
        <v>0</v>
      </c>
      <c r="AU44" s="170">
        <f t="shared" si="33"/>
        <v>0</v>
      </c>
      <c r="AV44" s="170">
        <f t="shared" si="33"/>
        <v>0</v>
      </c>
      <c r="AW44" s="170">
        <f t="shared" si="33"/>
        <v>0</v>
      </c>
      <c r="AX44" s="170">
        <f t="shared" si="33"/>
        <v>0</v>
      </c>
      <c r="AY44" s="170">
        <f t="shared" si="33"/>
        <v>0</v>
      </c>
      <c r="AZ44" s="170">
        <f t="shared" si="33"/>
        <v>0</v>
      </c>
      <c r="BA44" s="170">
        <f t="shared" si="33"/>
        <v>0</v>
      </c>
      <c r="BB44" s="170">
        <f t="shared" si="33"/>
        <v>0</v>
      </c>
      <c r="BC44" s="170">
        <f t="shared" si="33"/>
        <v>0</v>
      </c>
      <c r="BD44" s="170">
        <f t="shared" si="33"/>
        <v>0</v>
      </c>
      <c r="BE44" s="170">
        <f t="shared" si="33"/>
        <v>0</v>
      </c>
      <c r="BF44" s="170">
        <f t="shared" si="33"/>
        <v>0</v>
      </c>
      <c r="BG44" s="170">
        <f t="shared" si="33"/>
        <v>0</v>
      </c>
      <c r="BH44" s="170">
        <f t="shared" si="33"/>
        <v>0</v>
      </c>
      <c r="BI44" s="170">
        <f t="shared" si="33"/>
        <v>0</v>
      </c>
      <c r="BJ44" s="170">
        <f t="shared" si="33"/>
        <v>0</v>
      </c>
      <c r="BK44" s="170">
        <f t="shared" si="33"/>
        <v>0</v>
      </c>
      <c r="BL44" s="170">
        <f t="shared" si="33"/>
        <v>0</v>
      </c>
      <c r="BM44" s="170">
        <f t="shared" si="33"/>
        <v>0</v>
      </c>
      <c r="BN44" s="170">
        <f t="shared" si="33"/>
        <v>0</v>
      </c>
      <c r="BO44" s="170">
        <f t="shared" si="33"/>
        <v>0</v>
      </c>
      <c r="BP44" s="170">
        <f t="shared" si="33"/>
        <v>0</v>
      </c>
      <c r="BQ44" s="170">
        <f t="shared" si="33"/>
        <v>0</v>
      </c>
      <c r="BR44" s="170">
        <f t="shared" si="33"/>
        <v>0</v>
      </c>
      <c r="BS44" s="170">
        <f t="shared" si="33"/>
        <v>0</v>
      </c>
      <c r="BT44" s="170">
        <f t="shared" si="33"/>
        <v>0</v>
      </c>
      <c r="BU44" s="170">
        <f t="shared" si="33"/>
        <v>0</v>
      </c>
      <c r="BV44" s="170">
        <f t="shared" si="33"/>
        <v>0</v>
      </c>
      <c r="BW44" s="170">
        <f t="shared" si="33"/>
        <v>0</v>
      </c>
      <c r="BX44" s="170">
        <f t="shared" si="33"/>
        <v>0</v>
      </c>
      <c r="BY44" s="170">
        <f t="shared" si="33"/>
        <v>0</v>
      </c>
      <c r="BZ44" s="170">
        <f t="shared" si="33"/>
        <v>0</v>
      </c>
      <c r="CA44" s="170">
        <f t="shared" si="33"/>
        <v>0</v>
      </c>
      <c r="CB44" s="170">
        <f t="shared" si="33"/>
        <v>0</v>
      </c>
      <c r="CC44" s="170">
        <f t="shared" si="33"/>
        <v>0</v>
      </c>
      <c r="CD44" s="170">
        <f t="shared" si="33"/>
        <v>0</v>
      </c>
      <c r="CE44" s="170">
        <f t="shared" si="33"/>
        <v>0</v>
      </c>
      <c r="CF44" s="170">
        <f t="shared" si="33"/>
        <v>0</v>
      </c>
      <c r="CG44" s="170">
        <f t="shared" si="33"/>
        <v>0</v>
      </c>
      <c r="CH44" s="170">
        <f t="shared" si="33"/>
        <v>0</v>
      </c>
      <c r="CI44" s="170">
        <f t="shared" si="33"/>
        <v>0</v>
      </c>
      <c r="CJ44" s="170">
        <f t="shared" si="33"/>
        <v>0</v>
      </c>
      <c r="CK44" s="170">
        <f t="shared" si="33"/>
        <v>0</v>
      </c>
      <c r="CL44" s="170">
        <f t="shared" si="33"/>
        <v>0</v>
      </c>
      <c r="CM44" s="170">
        <f t="shared" si="33"/>
        <v>0</v>
      </c>
      <c r="CN44" s="170">
        <f t="shared" si="33"/>
        <v>0</v>
      </c>
      <c r="CO44" s="170">
        <f t="shared" si="33"/>
        <v>0</v>
      </c>
      <c r="CP44" s="170">
        <f t="shared" si="33"/>
        <v>0</v>
      </c>
      <c r="CQ44" s="170">
        <f t="shared" si="33"/>
        <v>0</v>
      </c>
      <c r="CR44" s="170">
        <f t="shared" si="33"/>
        <v>0</v>
      </c>
      <c r="CS44" s="170">
        <f t="shared" si="33"/>
        <v>0</v>
      </c>
      <c r="CT44" s="170">
        <f t="shared" si="33"/>
        <v>0</v>
      </c>
      <c r="CU44" s="170">
        <f t="shared" si="33"/>
        <v>0</v>
      </c>
      <c r="CV44" s="170">
        <f t="shared" si="33"/>
        <v>0</v>
      </c>
      <c r="CW44" s="170">
        <f t="shared" si="33"/>
        <v>0</v>
      </c>
      <c r="CX44" s="170">
        <f t="shared" si="33"/>
        <v>0</v>
      </c>
      <c r="CY44" s="170">
        <f t="shared" si="33"/>
        <v>0</v>
      </c>
      <c r="CZ44" s="170">
        <f t="shared" si="33"/>
        <v>0</v>
      </c>
      <c r="DA44" s="170">
        <f t="shared" si="33"/>
        <v>0</v>
      </c>
      <c r="DB44" s="170">
        <f t="shared" si="33"/>
        <v>0</v>
      </c>
      <c r="DC44" s="170">
        <f t="shared" si="33"/>
        <v>0</v>
      </c>
      <c r="DD44" s="170">
        <f t="shared" si="33"/>
        <v>0</v>
      </c>
      <c r="DE44" s="170">
        <f t="shared" si="33"/>
        <v>0</v>
      </c>
      <c r="DF44" s="170">
        <f t="shared" si="33"/>
        <v>0</v>
      </c>
      <c r="DG44" s="170">
        <f t="shared" si="33"/>
        <v>0</v>
      </c>
      <c r="DH44" s="170">
        <f t="shared" si="33"/>
        <v>0</v>
      </c>
      <c r="DI44" s="170">
        <f t="shared" si="33"/>
        <v>0</v>
      </c>
      <c r="DJ44" s="170">
        <f t="shared" si="33"/>
        <v>0</v>
      </c>
      <c r="DK44" s="170">
        <f t="shared" si="33"/>
        <v>0</v>
      </c>
      <c r="DL44" s="170">
        <f t="shared" si="33"/>
        <v>0</v>
      </c>
      <c r="DM44" s="170">
        <f t="shared" si="33"/>
        <v>0</v>
      </c>
      <c r="DN44" s="170">
        <f t="shared" si="33"/>
        <v>0</v>
      </c>
      <c r="DO44" s="170">
        <f t="shared" si="33"/>
        <v>0</v>
      </c>
      <c r="DP44" s="170">
        <f t="shared" si="33"/>
        <v>0</v>
      </c>
      <c r="DQ44" s="170">
        <f t="shared" si="33"/>
        <v>0</v>
      </c>
      <c r="DR44" s="170">
        <f t="shared" si="33"/>
        <v>0</v>
      </c>
      <c r="DS44" s="170">
        <f t="shared" si="33"/>
        <v>0</v>
      </c>
      <c r="DT44" s="170">
        <f t="shared" si="33"/>
        <v>0</v>
      </c>
      <c r="DU44" s="170">
        <f t="shared" si="33"/>
        <v>0</v>
      </c>
      <c r="DV44" s="170">
        <f t="shared" si="33"/>
        <v>0</v>
      </c>
      <c r="DW44" s="170">
        <f t="shared" si="33"/>
        <v>0</v>
      </c>
      <c r="DX44" s="170">
        <f t="shared" si="33"/>
        <v>0</v>
      </c>
      <c r="DY44" s="170">
        <f t="shared" si="33"/>
        <v>0</v>
      </c>
      <c r="DZ44" s="170">
        <f t="shared" si="33"/>
        <v>0</v>
      </c>
      <c r="EA44" s="170">
        <f t="shared" si="33"/>
        <v>0</v>
      </c>
      <c r="EB44" s="170">
        <f t="shared" si="33"/>
        <v>0</v>
      </c>
      <c r="EC44" s="170">
        <f t="shared" si="33"/>
        <v>0</v>
      </c>
      <c r="ED44" s="170">
        <f t="shared" si="33"/>
        <v>0</v>
      </c>
      <c r="EE44" s="170">
        <f t="shared" si="33"/>
        <v>0</v>
      </c>
      <c r="EF44" s="170">
        <f t="shared" si="33"/>
        <v>0</v>
      </c>
      <c r="EG44" s="170">
        <f t="shared" si="33"/>
        <v>0</v>
      </c>
      <c r="EH44" s="170">
        <f t="shared" si="33"/>
        <v>0</v>
      </c>
      <c r="EI44" s="170">
        <f t="shared" si="33"/>
        <v>0</v>
      </c>
      <c r="EJ44" s="170">
        <f t="shared" si="33"/>
        <v>0</v>
      </c>
      <c r="EK44" s="170">
        <f t="shared" si="33"/>
        <v>0</v>
      </c>
      <c r="EL44" s="170">
        <f t="shared" si="33"/>
        <v>0</v>
      </c>
      <c r="EM44" s="170">
        <f t="shared" si="33"/>
        <v>0</v>
      </c>
      <c r="EN44" s="170">
        <f t="shared" si="33"/>
        <v>0</v>
      </c>
      <c r="EO44" s="170">
        <f t="shared" si="33"/>
        <v>0</v>
      </c>
      <c r="EP44" s="170">
        <f t="shared" si="33"/>
        <v>0</v>
      </c>
      <c r="EQ44" s="27"/>
    </row>
    <row r="45" spans="1:147" ht="15.75" customHeight="1" x14ac:dyDescent="0.2">
      <c r="A45" s="7" t="s">
        <v>235</v>
      </c>
      <c r="X45" s="7" t="b">
        <f t="shared" si="29"/>
        <v>1</v>
      </c>
      <c r="Y45" s="169">
        <v>0</v>
      </c>
      <c r="Z45" s="171">
        <v>2</v>
      </c>
      <c r="AA45" s="170">
        <f t="shared" ref="AA45:EP45" si="34">CHOOSE($Z45,AA$121,AA$123)</f>
        <v>0.16666666666666666</v>
      </c>
      <c r="AB45" s="170">
        <f t="shared" si="34"/>
        <v>0.16666666666666666</v>
      </c>
      <c r="AC45" s="170">
        <f t="shared" si="34"/>
        <v>0.16666666666666666</v>
      </c>
      <c r="AD45" s="170">
        <f t="shared" si="34"/>
        <v>0.16666666666666666</v>
      </c>
      <c r="AE45" s="170">
        <f t="shared" si="34"/>
        <v>0.16666666666666666</v>
      </c>
      <c r="AF45" s="170">
        <f t="shared" si="34"/>
        <v>0.16666666666666666</v>
      </c>
      <c r="AG45" s="170">
        <f t="shared" si="34"/>
        <v>0</v>
      </c>
      <c r="AH45" s="170">
        <f t="shared" si="34"/>
        <v>0</v>
      </c>
      <c r="AI45" s="170">
        <f t="shared" si="34"/>
        <v>0</v>
      </c>
      <c r="AJ45" s="170">
        <f t="shared" si="34"/>
        <v>0</v>
      </c>
      <c r="AK45" s="170">
        <f t="shared" si="34"/>
        <v>0</v>
      </c>
      <c r="AL45" s="170">
        <f t="shared" si="34"/>
        <v>0</v>
      </c>
      <c r="AM45" s="170">
        <f t="shared" si="34"/>
        <v>0</v>
      </c>
      <c r="AN45" s="170">
        <f t="shared" si="34"/>
        <v>0</v>
      </c>
      <c r="AO45" s="170">
        <f t="shared" si="34"/>
        <v>0</v>
      </c>
      <c r="AP45" s="170">
        <f t="shared" si="34"/>
        <v>0</v>
      </c>
      <c r="AQ45" s="170">
        <f t="shared" si="34"/>
        <v>0</v>
      </c>
      <c r="AR45" s="170">
        <f t="shared" si="34"/>
        <v>0</v>
      </c>
      <c r="AS45" s="170">
        <f t="shared" si="34"/>
        <v>0</v>
      </c>
      <c r="AT45" s="170">
        <f t="shared" si="34"/>
        <v>0</v>
      </c>
      <c r="AU45" s="170">
        <f t="shared" si="34"/>
        <v>0</v>
      </c>
      <c r="AV45" s="170">
        <f t="shared" si="34"/>
        <v>0</v>
      </c>
      <c r="AW45" s="170">
        <f t="shared" si="34"/>
        <v>0</v>
      </c>
      <c r="AX45" s="170">
        <f t="shared" si="34"/>
        <v>0</v>
      </c>
      <c r="AY45" s="170">
        <f t="shared" si="34"/>
        <v>0</v>
      </c>
      <c r="AZ45" s="170">
        <f t="shared" si="34"/>
        <v>0</v>
      </c>
      <c r="BA45" s="170">
        <f t="shared" si="34"/>
        <v>0</v>
      </c>
      <c r="BB45" s="170">
        <f t="shared" si="34"/>
        <v>0</v>
      </c>
      <c r="BC45" s="170">
        <f t="shared" si="34"/>
        <v>0</v>
      </c>
      <c r="BD45" s="170">
        <f t="shared" si="34"/>
        <v>0</v>
      </c>
      <c r="BE45" s="170">
        <f t="shared" si="34"/>
        <v>0</v>
      </c>
      <c r="BF45" s="170">
        <f t="shared" si="34"/>
        <v>0</v>
      </c>
      <c r="BG45" s="170">
        <f t="shared" si="34"/>
        <v>0</v>
      </c>
      <c r="BH45" s="170">
        <f t="shared" si="34"/>
        <v>0</v>
      </c>
      <c r="BI45" s="170">
        <f t="shared" si="34"/>
        <v>0</v>
      </c>
      <c r="BJ45" s="170">
        <f t="shared" si="34"/>
        <v>0</v>
      </c>
      <c r="BK45" s="170">
        <f t="shared" si="34"/>
        <v>0</v>
      </c>
      <c r="BL45" s="170">
        <f t="shared" si="34"/>
        <v>0</v>
      </c>
      <c r="BM45" s="170">
        <f t="shared" si="34"/>
        <v>0</v>
      </c>
      <c r="BN45" s="170">
        <f t="shared" si="34"/>
        <v>0</v>
      </c>
      <c r="BO45" s="170">
        <f t="shared" si="34"/>
        <v>0</v>
      </c>
      <c r="BP45" s="170">
        <f t="shared" si="34"/>
        <v>0</v>
      </c>
      <c r="BQ45" s="170">
        <f t="shared" si="34"/>
        <v>0</v>
      </c>
      <c r="BR45" s="170">
        <f t="shared" si="34"/>
        <v>0</v>
      </c>
      <c r="BS45" s="170">
        <f t="shared" si="34"/>
        <v>0</v>
      </c>
      <c r="BT45" s="170">
        <f t="shared" si="34"/>
        <v>0</v>
      </c>
      <c r="BU45" s="170">
        <f t="shared" si="34"/>
        <v>0</v>
      </c>
      <c r="BV45" s="170">
        <f t="shared" si="34"/>
        <v>0</v>
      </c>
      <c r="BW45" s="170">
        <f t="shared" si="34"/>
        <v>0</v>
      </c>
      <c r="BX45" s="170">
        <f t="shared" si="34"/>
        <v>0</v>
      </c>
      <c r="BY45" s="170">
        <f t="shared" si="34"/>
        <v>0</v>
      </c>
      <c r="BZ45" s="170">
        <f t="shared" si="34"/>
        <v>0</v>
      </c>
      <c r="CA45" s="170">
        <f t="shared" si="34"/>
        <v>0</v>
      </c>
      <c r="CB45" s="170">
        <f t="shared" si="34"/>
        <v>0</v>
      </c>
      <c r="CC45" s="170">
        <f t="shared" si="34"/>
        <v>0</v>
      </c>
      <c r="CD45" s="170">
        <f t="shared" si="34"/>
        <v>0</v>
      </c>
      <c r="CE45" s="170">
        <f t="shared" si="34"/>
        <v>0</v>
      </c>
      <c r="CF45" s="170">
        <f t="shared" si="34"/>
        <v>0</v>
      </c>
      <c r="CG45" s="170">
        <f t="shared" si="34"/>
        <v>0</v>
      </c>
      <c r="CH45" s="170">
        <f t="shared" si="34"/>
        <v>0</v>
      </c>
      <c r="CI45" s="170">
        <f t="shared" si="34"/>
        <v>0</v>
      </c>
      <c r="CJ45" s="170">
        <f t="shared" si="34"/>
        <v>0</v>
      </c>
      <c r="CK45" s="170">
        <f t="shared" si="34"/>
        <v>0</v>
      </c>
      <c r="CL45" s="170">
        <f t="shared" si="34"/>
        <v>0</v>
      </c>
      <c r="CM45" s="170">
        <f t="shared" si="34"/>
        <v>0</v>
      </c>
      <c r="CN45" s="170">
        <f t="shared" si="34"/>
        <v>0</v>
      </c>
      <c r="CO45" s="170">
        <f t="shared" si="34"/>
        <v>0</v>
      </c>
      <c r="CP45" s="170">
        <f t="shared" si="34"/>
        <v>0</v>
      </c>
      <c r="CQ45" s="170">
        <f t="shared" si="34"/>
        <v>0</v>
      </c>
      <c r="CR45" s="170">
        <f t="shared" si="34"/>
        <v>0</v>
      </c>
      <c r="CS45" s="170">
        <f t="shared" si="34"/>
        <v>0</v>
      </c>
      <c r="CT45" s="170">
        <f t="shared" si="34"/>
        <v>0</v>
      </c>
      <c r="CU45" s="170">
        <f t="shared" si="34"/>
        <v>0</v>
      </c>
      <c r="CV45" s="170">
        <f t="shared" si="34"/>
        <v>0</v>
      </c>
      <c r="CW45" s="170">
        <f t="shared" si="34"/>
        <v>0</v>
      </c>
      <c r="CX45" s="170">
        <f t="shared" si="34"/>
        <v>0</v>
      </c>
      <c r="CY45" s="170">
        <f t="shared" si="34"/>
        <v>0</v>
      </c>
      <c r="CZ45" s="170">
        <f t="shared" si="34"/>
        <v>0</v>
      </c>
      <c r="DA45" s="170">
        <f t="shared" si="34"/>
        <v>0</v>
      </c>
      <c r="DB45" s="170">
        <f t="shared" si="34"/>
        <v>0</v>
      </c>
      <c r="DC45" s="170">
        <f t="shared" si="34"/>
        <v>0</v>
      </c>
      <c r="DD45" s="170">
        <f t="shared" si="34"/>
        <v>0</v>
      </c>
      <c r="DE45" s="170">
        <f t="shared" si="34"/>
        <v>0</v>
      </c>
      <c r="DF45" s="170">
        <f t="shared" si="34"/>
        <v>0</v>
      </c>
      <c r="DG45" s="170">
        <f t="shared" si="34"/>
        <v>0</v>
      </c>
      <c r="DH45" s="170">
        <f t="shared" si="34"/>
        <v>0</v>
      </c>
      <c r="DI45" s="170">
        <f t="shared" si="34"/>
        <v>0</v>
      </c>
      <c r="DJ45" s="170">
        <f t="shared" si="34"/>
        <v>0</v>
      </c>
      <c r="DK45" s="170">
        <f t="shared" si="34"/>
        <v>0</v>
      </c>
      <c r="DL45" s="170">
        <f t="shared" si="34"/>
        <v>0</v>
      </c>
      <c r="DM45" s="170">
        <f t="shared" si="34"/>
        <v>0</v>
      </c>
      <c r="DN45" s="170">
        <f t="shared" si="34"/>
        <v>0</v>
      </c>
      <c r="DO45" s="170">
        <f t="shared" si="34"/>
        <v>0</v>
      </c>
      <c r="DP45" s="170">
        <f t="shared" si="34"/>
        <v>0</v>
      </c>
      <c r="DQ45" s="170">
        <f t="shared" si="34"/>
        <v>0</v>
      </c>
      <c r="DR45" s="170">
        <f t="shared" si="34"/>
        <v>0</v>
      </c>
      <c r="DS45" s="170">
        <f t="shared" si="34"/>
        <v>0</v>
      </c>
      <c r="DT45" s="170">
        <f t="shared" si="34"/>
        <v>0</v>
      </c>
      <c r="DU45" s="170">
        <f t="shared" si="34"/>
        <v>0</v>
      </c>
      <c r="DV45" s="170">
        <f t="shared" si="34"/>
        <v>0</v>
      </c>
      <c r="DW45" s="170">
        <f t="shared" si="34"/>
        <v>0</v>
      </c>
      <c r="DX45" s="170">
        <f t="shared" si="34"/>
        <v>0</v>
      </c>
      <c r="DY45" s="170">
        <f t="shared" si="34"/>
        <v>0</v>
      </c>
      <c r="DZ45" s="170">
        <f t="shared" si="34"/>
        <v>0</v>
      </c>
      <c r="EA45" s="170">
        <f t="shared" si="34"/>
        <v>0</v>
      </c>
      <c r="EB45" s="170">
        <f t="shared" si="34"/>
        <v>0</v>
      </c>
      <c r="EC45" s="170">
        <f t="shared" si="34"/>
        <v>0</v>
      </c>
      <c r="ED45" s="170">
        <f t="shared" si="34"/>
        <v>0</v>
      </c>
      <c r="EE45" s="170">
        <f t="shared" si="34"/>
        <v>0</v>
      </c>
      <c r="EF45" s="170">
        <f t="shared" si="34"/>
        <v>0</v>
      </c>
      <c r="EG45" s="170">
        <f t="shared" si="34"/>
        <v>0</v>
      </c>
      <c r="EH45" s="170">
        <f t="shared" si="34"/>
        <v>0</v>
      </c>
      <c r="EI45" s="170">
        <f t="shared" si="34"/>
        <v>0</v>
      </c>
      <c r="EJ45" s="170">
        <f t="shared" si="34"/>
        <v>0</v>
      </c>
      <c r="EK45" s="170">
        <f t="shared" si="34"/>
        <v>0</v>
      </c>
      <c r="EL45" s="170">
        <f t="shared" si="34"/>
        <v>0</v>
      </c>
      <c r="EM45" s="170">
        <f t="shared" si="34"/>
        <v>0</v>
      </c>
      <c r="EN45" s="170">
        <f t="shared" si="34"/>
        <v>0</v>
      </c>
      <c r="EO45" s="170">
        <f t="shared" si="34"/>
        <v>0</v>
      </c>
      <c r="EP45" s="170">
        <f t="shared" si="34"/>
        <v>0</v>
      </c>
      <c r="EQ45" s="27"/>
    </row>
    <row r="46" spans="1:147" ht="15.75" customHeight="1" x14ac:dyDescent="0.2">
      <c r="Z46" s="27"/>
      <c r="EQ46" s="27"/>
    </row>
    <row r="47" spans="1:147" ht="15.75" customHeight="1" x14ac:dyDescent="0.2">
      <c r="A47" s="92" t="s">
        <v>236</v>
      </c>
      <c r="B47" s="92"/>
      <c r="C47" s="92"/>
      <c r="D47" s="92"/>
      <c r="E47" s="92"/>
      <c r="F47" s="92"/>
      <c r="G47" s="92"/>
      <c r="H47" s="92"/>
      <c r="I47" s="92"/>
      <c r="J47" s="92"/>
      <c r="K47" s="92"/>
      <c r="L47" s="92"/>
      <c r="M47" s="92"/>
      <c r="N47" s="92"/>
      <c r="O47" s="92"/>
      <c r="P47" s="92"/>
      <c r="Q47" s="92"/>
      <c r="R47" s="92"/>
      <c r="S47" s="92"/>
      <c r="T47" s="92"/>
      <c r="U47" s="92"/>
      <c r="V47" s="92"/>
      <c r="W47" s="92"/>
      <c r="X47" s="92" t="s">
        <v>237</v>
      </c>
      <c r="Y47" s="107">
        <f>SUBTOTAL(9,Y48:Y50)</f>
        <v>60000</v>
      </c>
      <c r="Z47" s="109"/>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c r="BE47" s="170"/>
      <c r="BF47" s="170"/>
      <c r="BG47" s="170"/>
      <c r="BH47" s="170"/>
      <c r="BI47" s="170"/>
      <c r="BJ47" s="170"/>
      <c r="BK47" s="170"/>
      <c r="BL47" s="170"/>
      <c r="BM47" s="170"/>
      <c r="BN47" s="170"/>
      <c r="BO47" s="170"/>
      <c r="BP47" s="170"/>
      <c r="BQ47" s="170"/>
      <c r="BR47" s="170"/>
      <c r="BS47" s="170"/>
      <c r="BT47" s="170"/>
      <c r="BU47" s="170"/>
      <c r="BV47" s="170"/>
      <c r="BW47" s="170"/>
      <c r="BX47" s="170"/>
      <c r="BY47" s="170"/>
      <c r="BZ47" s="170"/>
      <c r="CA47" s="170"/>
      <c r="CB47" s="170"/>
      <c r="CC47" s="170"/>
      <c r="CD47" s="170"/>
      <c r="CE47" s="170"/>
      <c r="CF47" s="170"/>
      <c r="CG47" s="170"/>
      <c r="CH47" s="170"/>
      <c r="CI47" s="170"/>
      <c r="CJ47" s="170"/>
      <c r="CK47" s="170"/>
      <c r="CL47" s="170"/>
      <c r="CM47" s="170"/>
      <c r="CN47" s="170"/>
      <c r="CO47" s="170"/>
      <c r="CP47" s="170"/>
      <c r="CQ47" s="170"/>
      <c r="CR47" s="170"/>
      <c r="CS47" s="170"/>
      <c r="CT47" s="170"/>
      <c r="CU47" s="170"/>
      <c r="CV47" s="170"/>
      <c r="CW47" s="170"/>
      <c r="CX47" s="170"/>
      <c r="CY47" s="170"/>
      <c r="CZ47" s="170"/>
      <c r="DA47" s="170"/>
      <c r="DB47" s="170"/>
      <c r="DC47" s="170"/>
      <c r="DD47" s="170"/>
      <c r="DE47" s="170"/>
      <c r="DF47" s="170"/>
      <c r="DG47" s="170"/>
      <c r="DH47" s="170"/>
      <c r="DI47" s="170"/>
      <c r="DJ47" s="170"/>
      <c r="DK47" s="170"/>
      <c r="DL47" s="170"/>
      <c r="DM47" s="170"/>
      <c r="DN47" s="170"/>
      <c r="DO47" s="170"/>
      <c r="DP47" s="170"/>
      <c r="DQ47" s="170"/>
      <c r="DR47" s="170"/>
      <c r="DS47" s="170"/>
      <c r="DT47" s="170"/>
      <c r="DU47" s="170"/>
      <c r="DV47" s="170"/>
      <c r="DW47" s="170"/>
      <c r="DX47" s="170"/>
      <c r="DY47" s="170"/>
      <c r="DZ47" s="170"/>
      <c r="EA47" s="170"/>
      <c r="EB47" s="170"/>
      <c r="EC47" s="170"/>
      <c r="ED47" s="170"/>
      <c r="EE47" s="170"/>
      <c r="EF47" s="170"/>
      <c r="EG47" s="170"/>
      <c r="EH47" s="170"/>
      <c r="EI47" s="170"/>
      <c r="EJ47" s="170"/>
      <c r="EK47" s="170"/>
      <c r="EL47" s="170"/>
      <c r="EM47" s="170"/>
      <c r="EN47" s="170"/>
      <c r="EO47" s="170"/>
      <c r="EP47" s="170"/>
      <c r="EQ47" s="109"/>
    </row>
    <row r="48" spans="1:147" ht="15.75" customHeight="1" x14ac:dyDescent="0.2">
      <c r="A48" s="7" t="s">
        <v>238</v>
      </c>
      <c r="X48" s="7" t="b">
        <f t="shared" ref="X48:X49" si="35">100%=SUM(AA48:EP48)</f>
        <v>1</v>
      </c>
      <c r="Y48" s="169">
        <v>25000</v>
      </c>
      <c r="Z48" s="171">
        <v>2</v>
      </c>
      <c r="AA48" s="170">
        <f t="shared" ref="AA48:EP48" si="36">CHOOSE($Z48,AA$121,AA$123)</f>
        <v>0.16666666666666666</v>
      </c>
      <c r="AB48" s="170">
        <f t="shared" si="36"/>
        <v>0.16666666666666666</v>
      </c>
      <c r="AC48" s="170">
        <f t="shared" si="36"/>
        <v>0.16666666666666666</v>
      </c>
      <c r="AD48" s="170">
        <f t="shared" si="36"/>
        <v>0.16666666666666666</v>
      </c>
      <c r="AE48" s="170">
        <f t="shared" si="36"/>
        <v>0.16666666666666666</v>
      </c>
      <c r="AF48" s="170">
        <f t="shared" si="36"/>
        <v>0.16666666666666666</v>
      </c>
      <c r="AG48" s="170">
        <f t="shared" si="36"/>
        <v>0</v>
      </c>
      <c r="AH48" s="170">
        <f t="shared" si="36"/>
        <v>0</v>
      </c>
      <c r="AI48" s="170">
        <f t="shared" si="36"/>
        <v>0</v>
      </c>
      <c r="AJ48" s="170">
        <f t="shared" si="36"/>
        <v>0</v>
      </c>
      <c r="AK48" s="170">
        <f t="shared" si="36"/>
        <v>0</v>
      </c>
      <c r="AL48" s="170">
        <f t="shared" si="36"/>
        <v>0</v>
      </c>
      <c r="AM48" s="170">
        <f t="shared" si="36"/>
        <v>0</v>
      </c>
      <c r="AN48" s="170">
        <f t="shared" si="36"/>
        <v>0</v>
      </c>
      <c r="AO48" s="170">
        <f t="shared" si="36"/>
        <v>0</v>
      </c>
      <c r="AP48" s="170">
        <f t="shared" si="36"/>
        <v>0</v>
      </c>
      <c r="AQ48" s="170">
        <f t="shared" si="36"/>
        <v>0</v>
      </c>
      <c r="AR48" s="170">
        <f t="shared" si="36"/>
        <v>0</v>
      </c>
      <c r="AS48" s="170">
        <f t="shared" si="36"/>
        <v>0</v>
      </c>
      <c r="AT48" s="170">
        <f t="shared" si="36"/>
        <v>0</v>
      </c>
      <c r="AU48" s="170">
        <f t="shared" si="36"/>
        <v>0</v>
      </c>
      <c r="AV48" s="170">
        <f t="shared" si="36"/>
        <v>0</v>
      </c>
      <c r="AW48" s="170">
        <f t="shared" si="36"/>
        <v>0</v>
      </c>
      <c r="AX48" s="170">
        <f t="shared" si="36"/>
        <v>0</v>
      </c>
      <c r="AY48" s="170">
        <f t="shared" si="36"/>
        <v>0</v>
      </c>
      <c r="AZ48" s="170">
        <f t="shared" si="36"/>
        <v>0</v>
      </c>
      <c r="BA48" s="170">
        <f t="shared" si="36"/>
        <v>0</v>
      </c>
      <c r="BB48" s="170">
        <f t="shared" si="36"/>
        <v>0</v>
      </c>
      <c r="BC48" s="170">
        <f t="shared" si="36"/>
        <v>0</v>
      </c>
      <c r="BD48" s="170">
        <f t="shared" si="36"/>
        <v>0</v>
      </c>
      <c r="BE48" s="170">
        <f t="shared" si="36"/>
        <v>0</v>
      </c>
      <c r="BF48" s="170">
        <f t="shared" si="36"/>
        <v>0</v>
      </c>
      <c r="BG48" s="170">
        <f t="shared" si="36"/>
        <v>0</v>
      </c>
      <c r="BH48" s="170">
        <f t="shared" si="36"/>
        <v>0</v>
      </c>
      <c r="BI48" s="170">
        <f t="shared" si="36"/>
        <v>0</v>
      </c>
      <c r="BJ48" s="170">
        <f t="shared" si="36"/>
        <v>0</v>
      </c>
      <c r="BK48" s="170">
        <f t="shared" si="36"/>
        <v>0</v>
      </c>
      <c r="BL48" s="170">
        <f t="shared" si="36"/>
        <v>0</v>
      </c>
      <c r="BM48" s="170">
        <f t="shared" si="36"/>
        <v>0</v>
      </c>
      <c r="BN48" s="170">
        <f t="shared" si="36"/>
        <v>0</v>
      </c>
      <c r="BO48" s="170">
        <f t="shared" si="36"/>
        <v>0</v>
      </c>
      <c r="BP48" s="170">
        <f t="shared" si="36"/>
        <v>0</v>
      </c>
      <c r="BQ48" s="170">
        <f t="shared" si="36"/>
        <v>0</v>
      </c>
      <c r="BR48" s="170">
        <f t="shared" si="36"/>
        <v>0</v>
      </c>
      <c r="BS48" s="170">
        <f t="shared" si="36"/>
        <v>0</v>
      </c>
      <c r="BT48" s="170">
        <f t="shared" si="36"/>
        <v>0</v>
      </c>
      <c r="BU48" s="170">
        <f t="shared" si="36"/>
        <v>0</v>
      </c>
      <c r="BV48" s="170">
        <f t="shared" si="36"/>
        <v>0</v>
      </c>
      <c r="BW48" s="170">
        <f t="shared" si="36"/>
        <v>0</v>
      </c>
      <c r="BX48" s="170">
        <f t="shared" si="36"/>
        <v>0</v>
      </c>
      <c r="BY48" s="170">
        <f t="shared" si="36"/>
        <v>0</v>
      </c>
      <c r="BZ48" s="170">
        <f t="shared" si="36"/>
        <v>0</v>
      </c>
      <c r="CA48" s="170">
        <f t="shared" si="36"/>
        <v>0</v>
      </c>
      <c r="CB48" s="170">
        <f t="shared" si="36"/>
        <v>0</v>
      </c>
      <c r="CC48" s="170">
        <f t="shared" si="36"/>
        <v>0</v>
      </c>
      <c r="CD48" s="170">
        <f t="shared" si="36"/>
        <v>0</v>
      </c>
      <c r="CE48" s="170">
        <f t="shared" si="36"/>
        <v>0</v>
      </c>
      <c r="CF48" s="170">
        <f t="shared" si="36"/>
        <v>0</v>
      </c>
      <c r="CG48" s="170">
        <f t="shared" si="36"/>
        <v>0</v>
      </c>
      <c r="CH48" s="170">
        <f t="shared" si="36"/>
        <v>0</v>
      </c>
      <c r="CI48" s="170">
        <f t="shared" si="36"/>
        <v>0</v>
      </c>
      <c r="CJ48" s="170">
        <f t="shared" si="36"/>
        <v>0</v>
      </c>
      <c r="CK48" s="170">
        <f t="shared" si="36"/>
        <v>0</v>
      </c>
      <c r="CL48" s="170">
        <f t="shared" si="36"/>
        <v>0</v>
      </c>
      <c r="CM48" s="170">
        <f t="shared" si="36"/>
        <v>0</v>
      </c>
      <c r="CN48" s="170">
        <f t="shared" si="36"/>
        <v>0</v>
      </c>
      <c r="CO48" s="170">
        <f t="shared" si="36"/>
        <v>0</v>
      </c>
      <c r="CP48" s="170">
        <f t="shared" si="36"/>
        <v>0</v>
      </c>
      <c r="CQ48" s="170">
        <f t="shared" si="36"/>
        <v>0</v>
      </c>
      <c r="CR48" s="170">
        <f t="shared" si="36"/>
        <v>0</v>
      </c>
      <c r="CS48" s="170">
        <f t="shared" si="36"/>
        <v>0</v>
      </c>
      <c r="CT48" s="170">
        <f t="shared" si="36"/>
        <v>0</v>
      </c>
      <c r="CU48" s="170">
        <f t="shared" si="36"/>
        <v>0</v>
      </c>
      <c r="CV48" s="170">
        <f t="shared" si="36"/>
        <v>0</v>
      </c>
      <c r="CW48" s="170">
        <f t="shared" si="36"/>
        <v>0</v>
      </c>
      <c r="CX48" s="170">
        <f t="shared" si="36"/>
        <v>0</v>
      </c>
      <c r="CY48" s="170">
        <f t="shared" si="36"/>
        <v>0</v>
      </c>
      <c r="CZ48" s="170">
        <f t="shared" si="36"/>
        <v>0</v>
      </c>
      <c r="DA48" s="170">
        <f t="shared" si="36"/>
        <v>0</v>
      </c>
      <c r="DB48" s="170">
        <f t="shared" si="36"/>
        <v>0</v>
      </c>
      <c r="DC48" s="170">
        <f t="shared" si="36"/>
        <v>0</v>
      </c>
      <c r="DD48" s="170">
        <f t="shared" si="36"/>
        <v>0</v>
      </c>
      <c r="DE48" s="170">
        <f t="shared" si="36"/>
        <v>0</v>
      </c>
      <c r="DF48" s="170">
        <f t="shared" si="36"/>
        <v>0</v>
      </c>
      <c r="DG48" s="170">
        <f t="shared" si="36"/>
        <v>0</v>
      </c>
      <c r="DH48" s="170">
        <f t="shared" si="36"/>
        <v>0</v>
      </c>
      <c r="DI48" s="170">
        <f t="shared" si="36"/>
        <v>0</v>
      </c>
      <c r="DJ48" s="170">
        <f t="shared" si="36"/>
        <v>0</v>
      </c>
      <c r="DK48" s="170">
        <f t="shared" si="36"/>
        <v>0</v>
      </c>
      <c r="DL48" s="170">
        <f t="shared" si="36"/>
        <v>0</v>
      </c>
      <c r="DM48" s="170">
        <f t="shared" si="36"/>
        <v>0</v>
      </c>
      <c r="DN48" s="170">
        <f t="shared" si="36"/>
        <v>0</v>
      </c>
      <c r="DO48" s="170">
        <f t="shared" si="36"/>
        <v>0</v>
      </c>
      <c r="DP48" s="170">
        <f t="shared" si="36"/>
        <v>0</v>
      </c>
      <c r="DQ48" s="170">
        <f t="shared" si="36"/>
        <v>0</v>
      </c>
      <c r="DR48" s="170">
        <f t="shared" si="36"/>
        <v>0</v>
      </c>
      <c r="DS48" s="170">
        <f t="shared" si="36"/>
        <v>0</v>
      </c>
      <c r="DT48" s="170">
        <f t="shared" si="36"/>
        <v>0</v>
      </c>
      <c r="DU48" s="170">
        <f t="shared" si="36"/>
        <v>0</v>
      </c>
      <c r="DV48" s="170">
        <f t="shared" si="36"/>
        <v>0</v>
      </c>
      <c r="DW48" s="170">
        <f t="shared" si="36"/>
        <v>0</v>
      </c>
      <c r="DX48" s="170">
        <f t="shared" si="36"/>
        <v>0</v>
      </c>
      <c r="DY48" s="170">
        <f t="shared" si="36"/>
        <v>0</v>
      </c>
      <c r="DZ48" s="170">
        <f t="shared" si="36"/>
        <v>0</v>
      </c>
      <c r="EA48" s="170">
        <f t="shared" si="36"/>
        <v>0</v>
      </c>
      <c r="EB48" s="170">
        <f t="shared" si="36"/>
        <v>0</v>
      </c>
      <c r="EC48" s="170">
        <f t="shared" si="36"/>
        <v>0</v>
      </c>
      <c r="ED48" s="170">
        <f t="shared" si="36"/>
        <v>0</v>
      </c>
      <c r="EE48" s="170">
        <f t="shared" si="36"/>
        <v>0</v>
      </c>
      <c r="EF48" s="170">
        <f t="shared" si="36"/>
        <v>0</v>
      </c>
      <c r="EG48" s="170">
        <f t="shared" si="36"/>
        <v>0</v>
      </c>
      <c r="EH48" s="170">
        <f t="shared" si="36"/>
        <v>0</v>
      </c>
      <c r="EI48" s="170">
        <f t="shared" si="36"/>
        <v>0</v>
      </c>
      <c r="EJ48" s="170">
        <f t="shared" si="36"/>
        <v>0</v>
      </c>
      <c r="EK48" s="170">
        <f t="shared" si="36"/>
        <v>0</v>
      </c>
      <c r="EL48" s="170">
        <f t="shared" si="36"/>
        <v>0</v>
      </c>
      <c r="EM48" s="170">
        <f t="shared" si="36"/>
        <v>0</v>
      </c>
      <c r="EN48" s="170">
        <f t="shared" si="36"/>
        <v>0</v>
      </c>
      <c r="EO48" s="170">
        <f t="shared" si="36"/>
        <v>0</v>
      </c>
      <c r="EP48" s="170">
        <f t="shared" si="36"/>
        <v>0</v>
      </c>
      <c r="EQ48" s="27"/>
    </row>
    <row r="49" spans="1:147" ht="15.75" customHeight="1" x14ac:dyDescent="0.2">
      <c r="A49" s="7" t="s">
        <v>239</v>
      </c>
      <c r="X49" s="7" t="b">
        <f t="shared" si="35"/>
        <v>1</v>
      </c>
      <c r="Y49" s="169">
        <v>35000</v>
      </c>
      <c r="Z49" s="171">
        <v>2</v>
      </c>
      <c r="AA49" s="170">
        <f t="shared" ref="AA49:EP49" si="37">CHOOSE($Z49,AA$121,AA$123)</f>
        <v>0.16666666666666666</v>
      </c>
      <c r="AB49" s="170">
        <f t="shared" si="37"/>
        <v>0.16666666666666666</v>
      </c>
      <c r="AC49" s="170">
        <f t="shared" si="37"/>
        <v>0.16666666666666666</v>
      </c>
      <c r="AD49" s="170">
        <f t="shared" si="37"/>
        <v>0.16666666666666666</v>
      </c>
      <c r="AE49" s="170">
        <f t="shared" si="37"/>
        <v>0.16666666666666666</v>
      </c>
      <c r="AF49" s="170">
        <f t="shared" si="37"/>
        <v>0.16666666666666666</v>
      </c>
      <c r="AG49" s="170">
        <f t="shared" si="37"/>
        <v>0</v>
      </c>
      <c r="AH49" s="170">
        <f t="shared" si="37"/>
        <v>0</v>
      </c>
      <c r="AI49" s="170">
        <f t="shared" si="37"/>
        <v>0</v>
      </c>
      <c r="AJ49" s="170">
        <f t="shared" si="37"/>
        <v>0</v>
      </c>
      <c r="AK49" s="170">
        <f t="shared" si="37"/>
        <v>0</v>
      </c>
      <c r="AL49" s="170">
        <f t="shared" si="37"/>
        <v>0</v>
      </c>
      <c r="AM49" s="170">
        <f t="shared" si="37"/>
        <v>0</v>
      </c>
      <c r="AN49" s="170">
        <f t="shared" si="37"/>
        <v>0</v>
      </c>
      <c r="AO49" s="170">
        <f t="shared" si="37"/>
        <v>0</v>
      </c>
      <c r="AP49" s="170">
        <f t="shared" si="37"/>
        <v>0</v>
      </c>
      <c r="AQ49" s="170">
        <f t="shared" si="37"/>
        <v>0</v>
      </c>
      <c r="AR49" s="170">
        <f t="shared" si="37"/>
        <v>0</v>
      </c>
      <c r="AS49" s="170">
        <f t="shared" si="37"/>
        <v>0</v>
      </c>
      <c r="AT49" s="170">
        <f t="shared" si="37"/>
        <v>0</v>
      </c>
      <c r="AU49" s="170">
        <f t="shared" si="37"/>
        <v>0</v>
      </c>
      <c r="AV49" s="170">
        <f t="shared" si="37"/>
        <v>0</v>
      </c>
      <c r="AW49" s="170">
        <f t="shared" si="37"/>
        <v>0</v>
      </c>
      <c r="AX49" s="170">
        <f t="shared" si="37"/>
        <v>0</v>
      </c>
      <c r="AY49" s="170">
        <f t="shared" si="37"/>
        <v>0</v>
      </c>
      <c r="AZ49" s="170">
        <f t="shared" si="37"/>
        <v>0</v>
      </c>
      <c r="BA49" s="170">
        <f t="shared" si="37"/>
        <v>0</v>
      </c>
      <c r="BB49" s="170">
        <f t="shared" si="37"/>
        <v>0</v>
      </c>
      <c r="BC49" s="170">
        <f t="shared" si="37"/>
        <v>0</v>
      </c>
      <c r="BD49" s="170">
        <f t="shared" si="37"/>
        <v>0</v>
      </c>
      <c r="BE49" s="170">
        <f t="shared" si="37"/>
        <v>0</v>
      </c>
      <c r="BF49" s="170">
        <f t="shared" si="37"/>
        <v>0</v>
      </c>
      <c r="BG49" s="170">
        <f t="shared" si="37"/>
        <v>0</v>
      </c>
      <c r="BH49" s="170">
        <f t="shared" si="37"/>
        <v>0</v>
      </c>
      <c r="BI49" s="170">
        <f t="shared" si="37"/>
        <v>0</v>
      </c>
      <c r="BJ49" s="170">
        <f t="shared" si="37"/>
        <v>0</v>
      </c>
      <c r="BK49" s="170">
        <f t="shared" si="37"/>
        <v>0</v>
      </c>
      <c r="BL49" s="170">
        <f t="shared" si="37"/>
        <v>0</v>
      </c>
      <c r="BM49" s="170">
        <f t="shared" si="37"/>
        <v>0</v>
      </c>
      <c r="BN49" s="170">
        <f t="shared" si="37"/>
        <v>0</v>
      </c>
      <c r="BO49" s="170">
        <f t="shared" si="37"/>
        <v>0</v>
      </c>
      <c r="BP49" s="170">
        <f t="shared" si="37"/>
        <v>0</v>
      </c>
      <c r="BQ49" s="170">
        <f t="shared" si="37"/>
        <v>0</v>
      </c>
      <c r="BR49" s="170">
        <f t="shared" si="37"/>
        <v>0</v>
      </c>
      <c r="BS49" s="170">
        <f t="shared" si="37"/>
        <v>0</v>
      </c>
      <c r="BT49" s="170">
        <f t="shared" si="37"/>
        <v>0</v>
      </c>
      <c r="BU49" s="170">
        <f t="shared" si="37"/>
        <v>0</v>
      </c>
      <c r="BV49" s="170">
        <f t="shared" si="37"/>
        <v>0</v>
      </c>
      <c r="BW49" s="170">
        <f t="shared" si="37"/>
        <v>0</v>
      </c>
      <c r="BX49" s="170">
        <f t="shared" si="37"/>
        <v>0</v>
      </c>
      <c r="BY49" s="170">
        <f t="shared" si="37"/>
        <v>0</v>
      </c>
      <c r="BZ49" s="170">
        <f t="shared" si="37"/>
        <v>0</v>
      </c>
      <c r="CA49" s="170">
        <f t="shared" si="37"/>
        <v>0</v>
      </c>
      <c r="CB49" s="170">
        <f t="shared" si="37"/>
        <v>0</v>
      </c>
      <c r="CC49" s="170">
        <f t="shared" si="37"/>
        <v>0</v>
      </c>
      <c r="CD49" s="170">
        <f t="shared" si="37"/>
        <v>0</v>
      </c>
      <c r="CE49" s="170">
        <f t="shared" si="37"/>
        <v>0</v>
      </c>
      <c r="CF49" s="170">
        <f t="shared" si="37"/>
        <v>0</v>
      </c>
      <c r="CG49" s="170">
        <f t="shared" si="37"/>
        <v>0</v>
      </c>
      <c r="CH49" s="170">
        <f t="shared" si="37"/>
        <v>0</v>
      </c>
      <c r="CI49" s="170">
        <f t="shared" si="37"/>
        <v>0</v>
      </c>
      <c r="CJ49" s="170">
        <f t="shared" si="37"/>
        <v>0</v>
      </c>
      <c r="CK49" s="170">
        <f t="shared" si="37"/>
        <v>0</v>
      </c>
      <c r="CL49" s="170">
        <f t="shared" si="37"/>
        <v>0</v>
      </c>
      <c r="CM49" s="170">
        <f t="shared" si="37"/>
        <v>0</v>
      </c>
      <c r="CN49" s="170">
        <f t="shared" si="37"/>
        <v>0</v>
      </c>
      <c r="CO49" s="170">
        <f t="shared" si="37"/>
        <v>0</v>
      </c>
      <c r="CP49" s="170">
        <f t="shared" si="37"/>
        <v>0</v>
      </c>
      <c r="CQ49" s="170">
        <f t="shared" si="37"/>
        <v>0</v>
      </c>
      <c r="CR49" s="170">
        <f t="shared" si="37"/>
        <v>0</v>
      </c>
      <c r="CS49" s="170">
        <f t="shared" si="37"/>
        <v>0</v>
      </c>
      <c r="CT49" s="170">
        <f t="shared" si="37"/>
        <v>0</v>
      </c>
      <c r="CU49" s="170">
        <f t="shared" si="37"/>
        <v>0</v>
      </c>
      <c r="CV49" s="170">
        <f t="shared" si="37"/>
        <v>0</v>
      </c>
      <c r="CW49" s="170">
        <f t="shared" si="37"/>
        <v>0</v>
      </c>
      <c r="CX49" s="170">
        <f t="shared" si="37"/>
        <v>0</v>
      </c>
      <c r="CY49" s="170">
        <f t="shared" si="37"/>
        <v>0</v>
      </c>
      <c r="CZ49" s="170">
        <f t="shared" si="37"/>
        <v>0</v>
      </c>
      <c r="DA49" s="170">
        <f t="shared" si="37"/>
        <v>0</v>
      </c>
      <c r="DB49" s="170">
        <f t="shared" si="37"/>
        <v>0</v>
      </c>
      <c r="DC49" s="170">
        <f t="shared" si="37"/>
        <v>0</v>
      </c>
      <c r="DD49" s="170">
        <f t="shared" si="37"/>
        <v>0</v>
      </c>
      <c r="DE49" s="170">
        <f t="shared" si="37"/>
        <v>0</v>
      </c>
      <c r="DF49" s="170">
        <f t="shared" si="37"/>
        <v>0</v>
      </c>
      <c r="DG49" s="170">
        <f t="shared" si="37"/>
        <v>0</v>
      </c>
      <c r="DH49" s="170">
        <f t="shared" si="37"/>
        <v>0</v>
      </c>
      <c r="DI49" s="170">
        <f t="shared" si="37"/>
        <v>0</v>
      </c>
      <c r="DJ49" s="170">
        <f t="shared" si="37"/>
        <v>0</v>
      </c>
      <c r="DK49" s="170">
        <f t="shared" si="37"/>
        <v>0</v>
      </c>
      <c r="DL49" s="170">
        <f t="shared" si="37"/>
        <v>0</v>
      </c>
      <c r="DM49" s="170">
        <f t="shared" si="37"/>
        <v>0</v>
      </c>
      <c r="DN49" s="170">
        <f t="shared" si="37"/>
        <v>0</v>
      </c>
      <c r="DO49" s="170">
        <f t="shared" si="37"/>
        <v>0</v>
      </c>
      <c r="DP49" s="170">
        <f t="shared" si="37"/>
        <v>0</v>
      </c>
      <c r="DQ49" s="170">
        <f t="shared" si="37"/>
        <v>0</v>
      </c>
      <c r="DR49" s="170">
        <f t="shared" si="37"/>
        <v>0</v>
      </c>
      <c r="DS49" s="170">
        <f t="shared" si="37"/>
        <v>0</v>
      </c>
      <c r="DT49" s="170">
        <f t="shared" si="37"/>
        <v>0</v>
      </c>
      <c r="DU49" s="170">
        <f t="shared" si="37"/>
        <v>0</v>
      </c>
      <c r="DV49" s="170">
        <f t="shared" si="37"/>
        <v>0</v>
      </c>
      <c r="DW49" s="170">
        <f t="shared" si="37"/>
        <v>0</v>
      </c>
      <c r="DX49" s="170">
        <f t="shared" si="37"/>
        <v>0</v>
      </c>
      <c r="DY49" s="170">
        <f t="shared" si="37"/>
        <v>0</v>
      </c>
      <c r="DZ49" s="170">
        <f t="shared" si="37"/>
        <v>0</v>
      </c>
      <c r="EA49" s="170">
        <f t="shared" si="37"/>
        <v>0</v>
      </c>
      <c r="EB49" s="170">
        <f t="shared" si="37"/>
        <v>0</v>
      </c>
      <c r="EC49" s="170">
        <f t="shared" si="37"/>
        <v>0</v>
      </c>
      <c r="ED49" s="170">
        <f t="shared" si="37"/>
        <v>0</v>
      </c>
      <c r="EE49" s="170">
        <f t="shared" si="37"/>
        <v>0</v>
      </c>
      <c r="EF49" s="170">
        <f t="shared" si="37"/>
        <v>0</v>
      </c>
      <c r="EG49" s="170">
        <f t="shared" si="37"/>
        <v>0</v>
      </c>
      <c r="EH49" s="170">
        <f t="shared" si="37"/>
        <v>0</v>
      </c>
      <c r="EI49" s="170">
        <f t="shared" si="37"/>
        <v>0</v>
      </c>
      <c r="EJ49" s="170">
        <f t="shared" si="37"/>
        <v>0</v>
      </c>
      <c r="EK49" s="170">
        <f t="shared" si="37"/>
        <v>0</v>
      </c>
      <c r="EL49" s="170">
        <f t="shared" si="37"/>
        <v>0</v>
      </c>
      <c r="EM49" s="170">
        <f t="shared" si="37"/>
        <v>0</v>
      </c>
      <c r="EN49" s="170">
        <f t="shared" si="37"/>
        <v>0</v>
      </c>
      <c r="EO49" s="170">
        <f t="shared" si="37"/>
        <v>0</v>
      </c>
      <c r="EP49" s="170">
        <f t="shared" si="37"/>
        <v>0</v>
      </c>
      <c r="EQ49" s="27"/>
    </row>
    <row r="50" spans="1:147" ht="15.75" customHeight="1" x14ac:dyDescent="0.2">
      <c r="Z50" s="27"/>
      <c r="EQ50" s="27"/>
    </row>
    <row r="51" spans="1:147" ht="15.75" customHeight="1" x14ac:dyDescent="0.2">
      <c r="A51" s="92" t="s">
        <v>240</v>
      </c>
      <c r="B51" s="92"/>
      <c r="C51" s="92"/>
      <c r="D51" s="92"/>
      <c r="E51" s="92"/>
      <c r="F51" s="92"/>
      <c r="G51" s="92"/>
      <c r="H51" s="92"/>
      <c r="I51" s="92"/>
      <c r="J51" s="92"/>
      <c r="K51" s="92"/>
      <c r="L51" s="92"/>
      <c r="M51" s="92"/>
      <c r="N51" s="92"/>
      <c r="O51" s="92"/>
      <c r="P51" s="92"/>
      <c r="Q51" s="92"/>
      <c r="R51" s="92"/>
      <c r="S51" s="92"/>
      <c r="T51" s="92"/>
      <c r="U51" s="92"/>
      <c r="V51" s="92"/>
      <c r="W51" s="92"/>
      <c r="X51" s="92" t="s">
        <v>241</v>
      </c>
      <c r="Y51" s="107" t="e">
        <f>SUBTOTAL(9,Y52:Y54)</f>
        <v>#REF!</v>
      </c>
      <c r="Z51" s="109"/>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70"/>
      <c r="BJ51" s="170"/>
      <c r="BK51" s="170"/>
      <c r="BL51" s="170"/>
      <c r="BM51" s="170"/>
      <c r="BN51" s="170"/>
      <c r="BO51" s="170"/>
      <c r="BP51" s="170"/>
      <c r="BQ51" s="170"/>
      <c r="BR51" s="170"/>
      <c r="BS51" s="170"/>
      <c r="BT51" s="170"/>
      <c r="BU51" s="170"/>
      <c r="BV51" s="170"/>
      <c r="BW51" s="170"/>
      <c r="BX51" s="170"/>
      <c r="BY51" s="170"/>
      <c r="BZ51" s="170"/>
      <c r="CA51" s="170"/>
      <c r="CB51" s="170"/>
      <c r="CC51" s="170"/>
      <c r="CD51" s="170"/>
      <c r="CE51" s="170"/>
      <c r="CF51" s="170"/>
      <c r="CG51" s="170"/>
      <c r="CH51" s="170"/>
      <c r="CI51" s="170"/>
      <c r="CJ51" s="170"/>
      <c r="CK51" s="170"/>
      <c r="CL51" s="170"/>
      <c r="CM51" s="170"/>
      <c r="CN51" s="170"/>
      <c r="CO51" s="170"/>
      <c r="CP51" s="170"/>
      <c r="CQ51" s="170"/>
      <c r="CR51" s="170"/>
      <c r="CS51" s="170"/>
      <c r="CT51" s="170"/>
      <c r="CU51" s="170"/>
      <c r="CV51" s="170"/>
      <c r="CW51" s="170"/>
      <c r="CX51" s="170"/>
      <c r="CY51" s="170"/>
      <c r="CZ51" s="170"/>
      <c r="DA51" s="170"/>
      <c r="DB51" s="170"/>
      <c r="DC51" s="170"/>
      <c r="DD51" s="170"/>
      <c r="DE51" s="170"/>
      <c r="DF51" s="170"/>
      <c r="DG51" s="170"/>
      <c r="DH51" s="170"/>
      <c r="DI51" s="170"/>
      <c r="DJ51" s="170"/>
      <c r="DK51" s="170"/>
      <c r="DL51" s="170"/>
      <c r="DM51" s="170"/>
      <c r="DN51" s="170"/>
      <c r="DO51" s="170"/>
      <c r="DP51" s="170"/>
      <c r="DQ51" s="170"/>
      <c r="DR51" s="170"/>
      <c r="DS51" s="170"/>
      <c r="DT51" s="170"/>
      <c r="DU51" s="170"/>
      <c r="DV51" s="170"/>
      <c r="DW51" s="170"/>
      <c r="DX51" s="170"/>
      <c r="DY51" s="170"/>
      <c r="DZ51" s="170"/>
      <c r="EA51" s="170"/>
      <c r="EB51" s="170"/>
      <c r="EC51" s="170"/>
      <c r="ED51" s="170"/>
      <c r="EE51" s="170"/>
      <c r="EF51" s="170"/>
      <c r="EG51" s="170"/>
      <c r="EH51" s="170"/>
      <c r="EI51" s="170"/>
      <c r="EJ51" s="170"/>
      <c r="EK51" s="170"/>
      <c r="EL51" s="170"/>
      <c r="EM51" s="170"/>
      <c r="EN51" s="170"/>
      <c r="EO51" s="170"/>
      <c r="EP51" s="170"/>
      <c r="EQ51" s="109"/>
    </row>
    <row r="52" spans="1:147" ht="15.75" customHeight="1" x14ac:dyDescent="0.2">
      <c r="A52" s="7" t="s">
        <v>242</v>
      </c>
      <c r="X52" s="7" t="b">
        <f t="shared" ref="X52:X53" si="38">100%=SUM(AA52:EP52)</f>
        <v>0</v>
      </c>
      <c r="Y52" s="124">
        <f>Cnstr_Debt_Int</f>
        <v>0</v>
      </c>
      <c r="Z52" s="27"/>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c r="BB52" s="170"/>
      <c r="BC52" s="170"/>
      <c r="BD52" s="170"/>
      <c r="BE52" s="170"/>
      <c r="BF52" s="170"/>
      <c r="BG52" s="170"/>
      <c r="BH52" s="170"/>
      <c r="BI52" s="170"/>
      <c r="BJ52" s="170"/>
      <c r="BK52" s="170"/>
      <c r="BL52" s="170"/>
      <c r="BM52" s="170"/>
      <c r="BN52" s="170"/>
      <c r="BO52" s="170"/>
      <c r="BP52" s="170"/>
      <c r="BQ52" s="170"/>
      <c r="BR52" s="170"/>
      <c r="BS52" s="170"/>
      <c r="BT52" s="170"/>
      <c r="BU52" s="170"/>
      <c r="BV52" s="170"/>
      <c r="BW52" s="170"/>
      <c r="BX52" s="170"/>
      <c r="BY52" s="170"/>
      <c r="BZ52" s="170"/>
      <c r="CA52" s="170"/>
      <c r="CB52" s="170"/>
      <c r="CC52" s="170"/>
      <c r="CD52" s="170"/>
      <c r="CE52" s="170"/>
      <c r="CF52" s="170"/>
      <c r="CG52" s="170"/>
      <c r="CH52" s="170"/>
      <c r="CI52" s="170"/>
      <c r="CJ52" s="170"/>
      <c r="CK52" s="170"/>
      <c r="CL52" s="170"/>
      <c r="CM52" s="170"/>
      <c r="CN52" s="170"/>
      <c r="CO52" s="170"/>
      <c r="CP52" s="170"/>
      <c r="CQ52" s="170"/>
      <c r="CR52" s="170"/>
      <c r="CS52" s="170"/>
      <c r="CT52" s="170"/>
      <c r="CU52" s="170"/>
      <c r="CV52" s="170"/>
      <c r="CW52" s="170"/>
      <c r="CX52" s="170"/>
      <c r="CY52" s="170"/>
      <c r="CZ52" s="170"/>
      <c r="DA52" s="170"/>
      <c r="DB52" s="170"/>
      <c r="DC52" s="170"/>
      <c r="DD52" s="170"/>
      <c r="DE52" s="170"/>
      <c r="DF52" s="170"/>
      <c r="DG52" s="170"/>
      <c r="DH52" s="170"/>
      <c r="DI52" s="170"/>
      <c r="DJ52" s="170"/>
      <c r="DK52" s="170"/>
      <c r="DL52" s="170"/>
      <c r="DM52" s="170"/>
      <c r="DN52" s="170"/>
      <c r="DO52" s="170"/>
      <c r="DP52" s="170"/>
      <c r="DQ52" s="170"/>
      <c r="DR52" s="170"/>
      <c r="DS52" s="170"/>
      <c r="DT52" s="170"/>
      <c r="DU52" s="170"/>
      <c r="DV52" s="170"/>
      <c r="DW52" s="170"/>
      <c r="DX52" s="170"/>
      <c r="DY52" s="170"/>
      <c r="DZ52" s="170"/>
      <c r="EA52" s="170"/>
      <c r="EB52" s="170"/>
      <c r="EC52" s="170"/>
      <c r="ED52" s="170"/>
      <c r="EE52" s="170"/>
      <c r="EF52" s="170"/>
      <c r="EG52" s="170"/>
      <c r="EH52" s="170"/>
      <c r="EI52" s="170"/>
      <c r="EJ52" s="170"/>
      <c r="EK52" s="170"/>
      <c r="EL52" s="170"/>
      <c r="EM52" s="170"/>
      <c r="EN52" s="170"/>
      <c r="EO52" s="170"/>
      <c r="EP52" s="170"/>
      <c r="EQ52" s="27"/>
    </row>
    <row r="53" spans="1:147" ht="15.75" customHeight="1" x14ac:dyDescent="0.2">
      <c r="A53" s="7" t="s">
        <v>243</v>
      </c>
      <c r="X53" s="7" t="b">
        <f t="shared" si="38"/>
        <v>1</v>
      </c>
      <c r="Y53" s="124" t="e">
        <v>#REF!</v>
      </c>
      <c r="Z53" s="27"/>
      <c r="AA53" s="170">
        <f>100%</f>
        <v>1</v>
      </c>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c r="BZ53" s="94"/>
      <c r="CA53" s="94"/>
      <c r="CB53" s="94"/>
      <c r="CC53" s="94"/>
      <c r="CD53" s="94"/>
      <c r="CE53" s="94"/>
      <c r="CF53" s="94"/>
      <c r="CG53" s="94"/>
      <c r="CH53" s="94"/>
      <c r="CI53" s="94"/>
      <c r="CJ53" s="94"/>
      <c r="CK53" s="94"/>
      <c r="CL53" s="94"/>
      <c r="CM53" s="94"/>
      <c r="CN53" s="94"/>
      <c r="CO53" s="94"/>
      <c r="CP53" s="94"/>
      <c r="CQ53" s="94"/>
      <c r="CR53" s="94"/>
      <c r="CS53" s="94"/>
      <c r="CT53" s="94"/>
      <c r="CU53" s="94"/>
      <c r="CV53" s="94"/>
      <c r="CW53" s="94"/>
      <c r="CX53" s="94"/>
      <c r="CY53" s="94"/>
      <c r="CZ53" s="94"/>
      <c r="DA53" s="94"/>
      <c r="DB53" s="94"/>
      <c r="DC53" s="94"/>
      <c r="DD53" s="94"/>
      <c r="DE53" s="94"/>
      <c r="DF53" s="94"/>
      <c r="DG53" s="94"/>
      <c r="DH53" s="94"/>
      <c r="DI53" s="94"/>
      <c r="DJ53" s="94"/>
      <c r="DK53" s="94"/>
      <c r="DL53" s="94"/>
      <c r="DM53" s="94"/>
      <c r="DN53" s="94"/>
      <c r="DO53" s="94"/>
      <c r="DP53" s="94"/>
      <c r="DQ53" s="94"/>
      <c r="DR53" s="94"/>
      <c r="DS53" s="94"/>
      <c r="DT53" s="94"/>
      <c r="DU53" s="94"/>
      <c r="DV53" s="94"/>
      <c r="DW53" s="94"/>
      <c r="DX53" s="94"/>
      <c r="DY53" s="94"/>
      <c r="DZ53" s="94"/>
      <c r="EA53" s="94"/>
      <c r="EB53" s="94"/>
      <c r="EC53" s="94"/>
      <c r="ED53" s="94"/>
      <c r="EE53" s="94"/>
      <c r="EF53" s="94"/>
      <c r="EG53" s="94"/>
      <c r="EH53" s="94"/>
      <c r="EI53" s="94"/>
      <c r="EJ53" s="94"/>
      <c r="EK53" s="94"/>
      <c r="EL53" s="94"/>
      <c r="EM53" s="94"/>
      <c r="EN53" s="94"/>
      <c r="EO53" s="94"/>
      <c r="EP53" s="94"/>
      <c r="EQ53" s="27"/>
    </row>
    <row r="54" spans="1:147" ht="15.75" customHeight="1" x14ac:dyDescent="0.2">
      <c r="Z54" s="27"/>
      <c r="AA54" s="94"/>
      <c r="EQ54" s="27"/>
    </row>
    <row r="55" spans="1:147" ht="15.75" customHeight="1" x14ac:dyDescent="0.2">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172"/>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row>
    <row r="56" spans="1:147" ht="15.75" customHeight="1" x14ac:dyDescent="0.2">
      <c r="A56" s="115" t="str">
        <f>A5</f>
        <v>Cost Item</v>
      </c>
      <c r="B56" s="115"/>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6"/>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c r="BZ56" s="115"/>
      <c r="CA56" s="115"/>
      <c r="CB56" s="115"/>
      <c r="CC56" s="115"/>
      <c r="CD56" s="115"/>
      <c r="CE56" s="115"/>
      <c r="CF56" s="115"/>
      <c r="CG56" s="115"/>
      <c r="CH56" s="115"/>
      <c r="CI56" s="115"/>
      <c r="CJ56" s="115"/>
      <c r="CK56" s="115"/>
      <c r="CL56" s="115"/>
      <c r="CM56" s="115"/>
      <c r="CN56" s="115"/>
      <c r="CO56" s="115"/>
      <c r="CP56" s="115"/>
      <c r="CQ56" s="115"/>
      <c r="CR56" s="115"/>
      <c r="CS56" s="115"/>
      <c r="CT56" s="115"/>
      <c r="CU56" s="115"/>
      <c r="CV56" s="115"/>
      <c r="CW56" s="115"/>
      <c r="CX56" s="115"/>
      <c r="CY56" s="115"/>
      <c r="CZ56" s="115"/>
      <c r="DA56" s="115"/>
      <c r="DB56" s="115"/>
      <c r="DC56" s="115"/>
      <c r="DD56" s="115"/>
      <c r="DE56" s="115"/>
      <c r="DF56" s="115"/>
      <c r="DG56" s="115"/>
      <c r="DH56" s="115"/>
      <c r="DI56" s="115"/>
      <c r="DJ56" s="115"/>
      <c r="DK56" s="115"/>
      <c r="DL56" s="115"/>
      <c r="DM56" s="115"/>
      <c r="DN56" s="115"/>
      <c r="DO56" s="115"/>
      <c r="DP56" s="115"/>
      <c r="DQ56" s="115"/>
      <c r="DR56" s="115"/>
      <c r="DS56" s="115"/>
      <c r="DT56" s="115"/>
      <c r="DU56" s="115"/>
      <c r="DV56" s="115"/>
      <c r="DW56" s="115"/>
      <c r="DX56" s="115"/>
      <c r="DY56" s="115"/>
      <c r="DZ56" s="115"/>
      <c r="EA56" s="115"/>
      <c r="EB56" s="115"/>
      <c r="EC56" s="115"/>
      <c r="ED56" s="115"/>
      <c r="EE56" s="115"/>
      <c r="EF56" s="115"/>
      <c r="EG56" s="115"/>
      <c r="EH56" s="115"/>
      <c r="EI56" s="115"/>
      <c r="EJ56" s="115"/>
      <c r="EK56" s="115"/>
      <c r="EL56" s="115"/>
      <c r="EM56" s="115"/>
      <c r="EN56" s="115"/>
      <c r="EO56" s="115"/>
      <c r="EP56" s="115"/>
      <c r="EQ56" s="116"/>
    </row>
    <row r="57" spans="1:147" ht="15.75" customHeight="1" x14ac:dyDescent="0.2">
      <c r="A57" s="92"/>
      <c r="Z57" s="27"/>
      <c r="EQ57" s="27"/>
    </row>
    <row r="58" spans="1:147" ht="15.75" customHeight="1" x14ac:dyDescent="0.2">
      <c r="A58" s="92" t="str">
        <f t="shared" ref="A58:A59" si="39">A7</f>
        <v>Land &amp; Related</v>
      </c>
      <c r="B58" s="92"/>
      <c r="C58" s="92"/>
      <c r="D58" s="92"/>
      <c r="E58" s="92"/>
      <c r="F58" s="92"/>
      <c r="G58" s="92"/>
      <c r="H58" s="92"/>
      <c r="I58" s="92"/>
      <c r="J58" s="92"/>
      <c r="K58" s="92"/>
      <c r="L58" s="92"/>
      <c r="M58" s="92"/>
      <c r="N58" s="92"/>
      <c r="O58" s="92"/>
      <c r="P58" s="92"/>
      <c r="Q58" s="92"/>
      <c r="R58" s="92"/>
      <c r="S58" s="92"/>
      <c r="T58" s="92"/>
      <c r="U58" s="92"/>
      <c r="V58" s="92"/>
      <c r="W58" s="92"/>
      <c r="X58" s="92"/>
      <c r="Y58" s="92"/>
      <c r="Z58" s="109"/>
      <c r="AA58" s="107">
        <f t="shared" ref="AA58:EP58" si="40">SUBTOTAL(9,AA59:AA60)</f>
        <v>1000000</v>
      </c>
      <c r="AB58" s="107">
        <f t="shared" si="40"/>
        <v>0</v>
      </c>
      <c r="AC58" s="107">
        <f t="shared" si="40"/>
        <v>0</v>
      </c>
      <c r="AD58" s="107">
        <f t="shared" si="40"/>
        <v>0</v>
      </c>
      <c r="AE58" s="107">
        <f t="shared" si="40"/>
        <v>0</v>
      </c>
      <c r="AF58" s="107">
        <f t="shared" si="40"/>
        <v>0</v>
      </c>
      <c r="AG58" s="107">
        <f t="shared" si="40"/>
        <v>0</v>
      </c>
      <c r="AH58" s="107">
        <f t="shared" si="40"/>
        <v>0</v>
      </c>
      <c r="AI58" s="107">
        <f t="shared" si="40"/>
        <v>0</v>
      </c>
      <c r="AJ58" s="107">
        <f t="shared" si="40"/>
        <v>0</v>
      </c>
      <c r="AK58" s="107">
        <f t="shared" si="40"/>
        <v>0</v>
      </c>
      <c r="AL58" s="107">
        <f t="shared" si="40"/>
        <v>0</v>
      </c>
      <c r="AM58" s="107">
        <f t="shared" si="40"/>
        <v>0</v>
      </c>
      <c r="AN58" s="107">
        <f t="shared" si="40"/>
        <v>0</v>
      </c>
      <c r="AO58" s="107">
        <f t="shared" si="40"/>
        <v>0</v>
      </c>
      <c r="AP58" s="107">
        <f t="shared" si="40"/>
        <v>0</v>
      </c>
      <c r="AQ58" s="107">
        <f t="shared" si="40"/>
        <v>0</v>
      </c>
      <c r="AR58" s="107">
        <f t="shared" si="40"/>
        <v>0</v>
      </c>
      <c r="AS58" s="107">
        <f t="shared" si="40"/>
        <v>0</v>
      </c>
      <c r="AT58" s="107">
        <f t="shared" si="40"/>
        <v>0</v>
      </c>
      <c r="AU58" s="107">
        <f t="shared" si="40"/>
        <v>0</v>
      </c>
      <c r="AV58" s="107">
        <f t="shared" si="40"/>
        <v>0</v>
      </c>
      <c r="AW58" s="107">
        <f t="shared" si="40"/>
        <v>0</v>
      </c>
      <c r="AX58" s="107">
        <f t="shared" si="40"/>
        <v>0</v>
      </c>
      <c r="AY58" s="107">
        <f t="shared" si="40"/>
        <v>0</v>
      </c>
      <c r="AZ58" s="107">
        <f t="shared" si="40"/>
        <v>0</v>
      </c>
      <c r="BA58" s="107">
        <f t="shared" si="40"/>
        <v>0</v>
      </c>
      <c r="BB58" s="107">
        <f t="shared" si="40"/>
        <v>0</v>
      </c>
      <c r="BC58" s="107">
        <f t="shared" si="40"/>
        <v>0</v>
      </c>
      <c r="BD58" s="107">
        <f t="shared" si="40"/>
        <v>0</v>
      </c>
      <c r="BE58" s="107">
        <f t="shared" si="40"/>
        <v>0</v>
      </c>
      <c r="BF58" s="107">
        <f t="shared" si="40"/>
        <v>0</v>
      </c>
      <c r="BG58" s="107">
        <f t="shared" si="40"/>
        <v>0</v>
      </c>
      <c r="BH58" s="107">
        <f t="shared" si="40"/>
        <v>0</v>
      </c>
      <c r="BI58" s="107">
        <f t="shared" si="40"/>
        <v>0</v>
      </c>
      <c r="BJ58" s="107">
        <f t="shared" si="40"/>
        <v>0</v>
      </c>
      <c r="BK58" s="107">
        <f t="shared" si="40"/>
        <v>0</v>
      </c>
      <c r="BL58" s="107">
        <f t="shared" si="40"/>
        <v>0</v>
      </c>
      <c r="BM58" s="107">
        <f t="shared" si="40"/>
        <v>0</v>
      </c>
      <c r="BN58" s="107">
        <f t="shared" si="40"/>
        <v>0</v>
      </c>
      <c r="BO58" s="107">
        <f t="shared" si="40"/>
        <v>0</v>
      </c>
      <c r="BP58" s="107">
        <f t="shared" si="40"/>
        <v>0</v>
      </c>
      <c r="BQ58" s="107">
        <f t="shared" si="40"/>
        <v>0</v>
      </c>
      <c r="BR58" s="107">
        <f t="shared" si="40"/>
        <v>0</v>
      </c>
      <c r="BS58" s="107">
        <f t="shared" si="40"/>
        <v>0</v>
      </c>
      <c r="BT58" s="107">
        <f t="shared" si="40"/>
        <v>0</v>
      </c>
      <c r="BU58" s="107">
        <f t="shared" si="40"/>
        <v>0</v>
      </c>
      <c r="BV58" s="107">
        <f t="shared" si="40"/>
        <v>0</v>
      </c>
      <c r="BW58" s="107">
        <f t="shared" si="40"/>
        <v>0</v>
      </c>
      <c r="BX58" s="107">
        <f t="shared" si="40"/>
        <v>0</v>
      </c>
      <c r="BY58" s="107">
        <f t="shared" si="40"/>
        <v>0</v>
      </c>
      <c r="BZ58" s="107">
        <f t="shared" si="40"/>
        <v>0</v>
      </c>
      <c r="CA58" s="107">
        <f t="shared" si="40"/>
        <v>0</v>
      </c>
      <c r="CB58" s="107">
        <f t="shared" si="40"/>
        <v>0</v>
      </c>
      <c r="CC58" s="107">
        <f t="shared" si="40"/>
        <v>0</v>
      </c>
      <c r="CD58" s="107">
        <f t="shared" si="40"/>
        <v>0</v>
      </c>
      <c r="CE58" s="107">
        <f t="shared" si="40"/>
        <v>0</v>
      </c>
      <c r="CF58" s="107">
        <f t="shared" si="40"/>
        <v>0</v>
      </c>
      <c r="CG58" s="107">
        <f t="shared" si="40"/>
        <v>0</v>
      </c>
      <c r="CH58" s="107">
        <f t="shared" si="40"/>
        <v>0</v>
      </c>
      <c r="CI58" s="107">
        <f t="shared" si="40"/>
        <v>0</v>
      </c>
      <c r="CJ58" s="107">
        <f t="shared" si="40"/>
        <v>0</v>
      </c>
      <c r="CK58" s="107">
        <f t="shared" si="40"/>
        <v>0</v>
      </c>
      <c r="CL58" s="107">
        <f t="shared" si="40"/>
        <v>0</v>
      </c>
      <c r="CM58" s="107">
        <f t="shared" si="40"/>
        <v>0</v>
      </c>
      <c r="CN58" s="107">
        <f t="shared" si="40"/>
        <v>0</v>
      </c>
      <c r="CO58" s="107">
        <f t="shared" si="40"/>
        <v>0</v>
      </c>
      <c r="CP58" s="107">
        <f t="shared" si="40"/>
        <v>0</v>
      </c>
      <c r="CQ58" s="107">
        <f t="shared" si="40"/>
        <v>0</v>
      </c>
      <c r="CR58" s="107">
        <f t="shared" si="40"/>
        <v>0</v>
      </c>
      <c r="CS58" s="107">
        <f t="shared" si="40"/>
        <v>0</v>
      </c>
      <c r="CT58" s="107">
        <f t="shared" si="40"/>
        <v>0</v>
      </c>
      <c r="CU58" s="107">
        <f t="shared" si="40"/>
        <v>0</v>
      </c>
      <c r="CV58" s="107">
        <f t="shared" si="40"/>
        <v>0</v>
      </c>
      <c r="CW58" s="107">
        <f t="shared" si="40"/>
        <v>0</v>
      </c>
      <c r="CX58" s="107">
        <f t="shared" si="40"/>
        <v>0</v>
      </c>
      <c r="CY58" s="107">
        <f t="shared" si="40"/>
        <v>0</v>
      </c>
      <c r="CZ58" s="107">
        <f t="shared" si="40"/>
        <v>0</v>
      </c>
      <c r="DA58" s="107">
        <f t="shared" si="40"/>
        <v>0</v>
      </c>
      <c r="DB58" s="107">
        <f t="shared" si="40"/>
        <v>0</v>
      </c>
      <c r="DC58" s="107">
        <f t="shared" si="40"/>
        <v>0</v>
      </c>
      <c r="DD58" s="107">
        <f t="shared" si="40"/>
        <v>0</v>
      </c>
      <c r="DE58" s="107">
        <f t="shared" si="40"/>
        <v>0</v>
      </c>
      <c r="DF58" s="107">
        <f t="shared" si="40"/>
        <v>0</v>
      </c>
      <c r="DG58" s="107">
        <f t="shared" si="40"/>
        <v>0</v>
      </c>
      <c r="DH58" s="107">
        <f t="shared" si="40"/>
        <v>0</v>
      </c>
      <c r="DI58" s="107">
        <f t="shared" si="40"/>
        <v>0</v>
      </c>
      <c r="DJ58" s="107">
        <f t="shared" si="40"/>
        <v>0</v>
      </c>
      <c r="DK58" s="107">
        <f t="shared" si="40"/>
        <v>0</v>
      </c>
      <c r="DL58" s="107">
        <f t="shared" si="40"/>
        <v>0</v>
      </c>
      <c r="DM58" s="107">
        <f t="shared" si="40"/>
        <v>0</v>
      </c>
      <c r="DN58" s="107">
        <f t="shared" si="40"/>
        <v>0</v>
      </c>
      <c r="DO58" s="107">
        <f t="shared" si="40"/>
        <v>0</v>
      </c>
      <c r="DP58" s="107">
        <f t="shared" si="40"/>
        <v>0</v>
      </c>
      <c r="DQ58" s="107">
        <f t="shared" si="40"/>
        <v>0</v>
      </c>
      <c r="DR58" s="107">
        <f t="shared" si="40"/>
        <v>0</v>
      </c>
      <c r="DS58" s="107">
        <f t="shared" si="40"/>
        <v>0</v>
      </c>
      <c r="DT58" s="107">
        <f t="shared" si="40"/>
        <v>0</v>
      </c>
      <c r="DU58" s="107">
        <f t="shared" si="40"/>
        <v>0</v>
      </c>
      <c r="DV58" s="107">
        <f t="shared" si="40"/>
        <v>0</v>
      </c>
      <c r="DW58" s="107">
        <f t="shared" si="40"/>
        <v>0</v>
      </c>
      <c r="DX58" s="107">
        <f t="shared" si="40"/>
        <v>0</v>
      </c>
      <c r="DY58" s="107">
        <f t="shared" si="40"/>
        <v>0</v>
      </c>
      <c r="DZ58" s="107">
        <f t="shared" si="40"/>
        <v>0</v>
      </c>
      <c r="EA58" s="107">
        <f t="shared" si="40"/>
        <v>0</v>
      </c>
      <c r="EB58" s="107">
        <f t="shared" si="40"/>
        <v>0</v>
      </c>
      <c r="EC58" s="107">
        <f t="shared" si="40"/>
        <v>0</v>
      </c>
      <c r="ED58" s="107">
        <f t="shared" si="40"/>
        <v>0</v>
      </c>
      <c r="EE58" s="107">
        <f t="shared" si="40"/>
        <v>0</v>
      </c>
      <c r="EF58" s="107">
        <f t="shared" si="40"/>
        <v>0</v>
      </c>
      <c r="EG58" s="107">
        <f t="shared" si="40"/>
        <v>0</v>
      </c>
      <c r="EH58" s="107">
        <f t="shared" si="40"/>
        <v>0</v>
      </c>
      <c r="EI58" s="107">
        <f t="shared" si="40"/>
        <v>0</v>
      </c>
      <c r="EJ58" s="107">
        <f t="shared" si="40"/>
        <v>0</v>
      </c>
      <c r="EK58" s="107">
        <f t="shared" si="40"/>
        <v>0</v>
      </c>
      <c r="EL58" s="107">
        <f t="shared" si="40"/>
        <v>0</v>
      </c>
      <c r="EM58" s="107">
        <f t="shared" si="40"/>
        <v>0</v>
      </c>
      <c r="EN58" s="107">
        <f t="shared" si="40"/>
        <v>0</v>
      </c>
      <c r="EO58" s="107">
        <f t="shared" si="40"/>
        <v>0</v>
      </c>
      <c r="EP58" s="107">
        <f t="shared" si="40"/>
        <v>0</v>
      </c>
      <c r="EQ58" s="109"/>
    </row>
    <row r="59" spans="1:147" ht="15.75" customHeight="1" x14ac:dyDescent="0.2">
      <c r="A59" s="7" t="str">
        <f t="shared" si="39"/>
        <v>Land &amp; Related</v>
      </c>
      <c r="B59" s="7"/>
      <c r="C59" s="7"/>
      <c r="D59" s="7"/>
      <c r="E59" s="7"/>
      <c r="F59" s="7"/>
      <c r="G59" s="7"/>
      <c r="H59" s="7"/>
      <c r="I59" s="7"/>
      <c r="J59" s="7"/>
      <c r="K59" s="7"/>
      <c r="L59" s="7"/>
      <c r="M59" s="7"/>
      <c r="N59" s="7"/>
      <c r="O59" s="7"/>
      <c r="P59" s="7"/>
      <c r="Q59" s="7"/>
      <c r="R59" s="7"/>
      <c r="S59" s="7"/>
      <c r="T59" s="7"/>
      <c r="U59" s="7"/>
      <c r="V59" s="7"/>
      <c r="W59" s="7"/>
      <c r="X59" s="7"/>
      <c r="Y59" s="7"/>
      <c r="Z59" s="27"/>
      <c r="AA59" s="124">
        <f t="shared" ref="AA59:EP59" si="41">$Y8*AA$8</f>
        <v>1000000</v>
      </c>
      <c r="AB59" s="124">
        <f t="shared" si="41"/>
        <v>0</v>
      </c>
      <c r="AC59" s="124">
        <f t="shared" si="41"/>
        <v>0</v>
      </c>
      <c r="AD59" s="124">
        <f t="shared" si="41"/>
        <v>0</v>
      </c>
      <c r="AE59" s="124">
        <f t="shared" si="41"/>
        <v>0</v>
      </c>
      <c r="AF59" s="124">
        <f t="shared" si="41"/>
        <v>0</v>
      </c>
      <c r="AG59" s="124">
        <f t="shared" si="41"/>
        <v>0</v>
      </c>
      <c r="AH59" s="124">
        <f t="shared" si="41"/>
        <v>0</v>
      </c>
      <c r="AI59" s="124">
        <f t="shared" si="41"/>
        <v>0</v>
      </c>
      <c r="AJ59" s="124">
        <f t="shared" si="41"/>
        <v>0</v>
      </c>
      <c r="AK59" s="124">
        <f t="shared" si="41"/>
        <v>0</v>
      </c>
      <c r="AL59" s="124">
        <f t="shared" si="41"/>
        <v>0</v>
      </c>
      <c r="AM59" s="124">
        <f t="shared" si="41"/>
        <v>0</v>
      </c>
      <c r="AN59" s="124">
        <f t="shared" si="41"/>
        <v>0</v>
      </c>
      <c r="AO59" s="124">
        <f t="shared" si="41"/>
        <v>0</v>
      </c>
      <c r="AP59" s="124">
        <f t="shared" si="41"/>
        <v>0</v>
      </c>
      <c r="AQ59" s="124">
        <f t="shared" si="41"/>
        <v>0</v>
      </c>
      <c r="AR59" s="124">
        <f t="shared" si="41"/>
        <v>0</v>
      </c>
      <c r="AS59" s="124">
        <f t="shared" si="41"/>
        <v>0</v>
      </c>
      <c r="AT59" s="124">
        <f t="shared" si="41"/>
        <v>0</v>
      </c>
      <c r="AU59" s="124">
        <f t="shared" si="41"/>
        <v>0</v>
      </c>
      <c r="AV59" s="124">
        <f t="shared" si="41"/>
        <v>0</v>
      </c>
      <c r="AW59" s="124">
        <f t="shared" si="41"/>
        <v>0</v>
      </c>
      <c r="AX59" s="124">
        <f t="shared" si="41"/>
        <v>0</v>
      </c>
      <c r="AY59" s="124">
        <f t="shared" si="41"/>
        <v>0</v>
      </c>
      <c r="AZ59" s="124">
        <f t="shared" si="41"/>
        <v>0</v>
      </c>
      <c r="BA59" s="124">
        <f t="shared" si="41"/>
        <v>0</v>
      </c>
      <c r="BB59" s="124">
        <f t="shared" si="41"/>
        <v>0</v>
      </c>
      <c r="BC59" s="124">
        <f t="shared" si="41"/>
        <v>0</v>
      </c>
      <c r="BD59" s="124">
        <f t="shared" si="41"/>
        <v>0</v>
      </c>
      <c r="BE59" s="124">
        <f t="shared" si="41"/>
        <v>0</v>
      </c>
      <c r="BF59" s="124">
        <f t="shared" si="41"/>
        <v>0</v>
      </c>
      <c r="BG59" s="124">
        <f t="shared" si="41"/>
        <v>0</v>
      </c>
      <c r="BH59" s="124">
        <f t="shared" si="41"/>
        <v>0</v>
      </c>
      <c r="BI59" s="124">
        <f t="shared" si="41"/>
        <v>0</v>
      </c>
      <c r="BJ59" s="124">
        <f t="shared" si="41"/>
        <v>0</v>
      </c>
      <c r="BK59" s="124">
        <f t="shared" si="41"/>
        <v>0</v>
      </c>
      <c r="BL59" s="124">
        <f t="shared" si="41"/>
        <v>0</v>
      </c>
      <c r="BM59" s="124">
        <f t="shared" si="41"/>
        <v>0</v>
      </c>
      <c r="BN59" s="124">
        <f t="shared" si="41"/>
        <v>0</v>
      </c>
      <c r="BO59" s="124">
        <f t="shared" si="41"/>
        <v>0</v>
      </c>
      <c r="BP59" s="124">
        <f t="shared" si="41"/>
        <v>0</v>
      </c>
      <c r="BQ59" s="124">
        <f t="shared" si="41"/>
        <v>0</v>
      </c>
      <c r="BR59" s="124">
        <f t="shared" si="41"/>
        <v>0</v>
      </c>
      <c r="BS59" s="124">
        <f t="shared" si="41"/>
        <v>0</v>
      </c>
      <c r="BT59" s="124">
        <f t="shared" si="41"/>
        <v>0</v>
      </c>
      <c r="BU59" s="124">
        <f t="shared" si="41"/>
        <v>0</v>
      </c>
      <c r="BV59" s="124">
        <f t="shared" si="41"/>
        <v>0</v>
      </c>
      <c r="BW59" s="124">
        <f t="shared" si="41"/>
        <v>0</v>
      </c>
      <c r="BX59" s="124">
        <f t="shared" si="41"/>
        <v>0</v>
      </c>
      <c r="BY59" s="124">
        <f t="shared" si="41"/>
        <v>0</v>
      </c>
      <c r="BZ59" s="124">
        <f t="shared" si="41"/>
        <v>0</v>
      </c>
      <c r="CA59" s="124">
        <f t="shared" si="41"/>
        <v>0</v>
      </c>
      <c r="CB59" s="124">
        <f t="shared" si="41"/>
        <v>0</v>
      </c>
      <c r="CC59" s="124">
        <f t="shared" si="41"/>
        <v>0</v>
      </c>
      <c r="CD59" s="124">
        <f t="shared" si="41"/>
        <v>0</v>
      </c>
      <c r="CE59" s="124">
        <f t="shared" si="41"/>
        <v>0</v>
      </c>
      <c r="CF59" s="124">
        <f t="shared" si="41"/>
        <v>0</v>
      </c>
      <c r="CG59" s="124">
        <f t="shared" si="41"/>
        <v>0</v>
      </c>
      <c r="CH59" s="124">
        <f t="shared" si="41"/>
        <v>0</v>
      </c>
      <c r="CI59" s="124">
        <f t="shared" si="41"/>
        <v>0</v>
      </c>
      <c r="CJ59" s="124">
        <f t="shared" si="41"/>
        <v>0</v>
      </c>
      <c r="CK59" s="124">
        <f t="shared" si="41"/>
        <v>0</v>
      </c>
      <c r="CL59" s="124">
        <f t="shared" si="41"/>
        <v>0</v>
      </c>
      <c r="CM59" s="124">
        <f t="shared" si="41"/>
        <v>0</v>
      </c>
      <c r="CN59" s="124">
        <f t="shared" si="41"/>
        <v>0</v>
      </c>
      <c r="CO59" s="124">
        <f t="shared" si="41"/>
        <v>0</v>
      </c>
      <c r="CP59" s="124">
        <f t="shared" si="41"/>
        <v>0</v>
      </c>
      <c r="CQ59" s="124">
        <f t="shared" si="41"/>
        <v>0</v>
      </c>
      <c r="CR59" s="124">
        <f t="shared" si="41"/>
        <v>0</v>
      </c>
      <c r="CS59" s="124">
        <f t="shared" si="41"/>
        <v>0</v>
      </c>
      <c r="CT59" s="124">
        <f t="shared" si="41"/>
        <v>0</v>
      </c>
      <c r="CU59" s="124">
        <f t="shared" si="41"/>
        <v>0</v>
      </c>
      <c r="CV59" s="124">
        <f t="shared" si="41"/>
        <v>0</v>
      </c>
      <c r="CW59" s="124">
        <f t="shared" si="41"/>
        <v>0</v>
      </c>
      <c r="CX59" s="124">
        <f t="shared" si="41"/>
        <v>0</v>
      </c>
      <c r="CY59" s="124">
        <f t="shared" si="41"/>
        <v>0</v>
      </c>
      <c r="CZ59" s="124">
        <f t="shared" si="41"/>
        <v>0</v>
      </c>
      <c r="DA59" s="124">
        <f t="shared" si="41"/>
        <v>0</v>
      </c>
      <c r="DB59" s="124">
        <f t="shared" si="41"/>
        <v>0</v>
      </c>
      <c r="DC59" s="124">
        <f t="shared" si="41"/>
        <v>0</v>
      </c>
      <c r="DD59" s="124">
        <f t="shared" si="41"/>
        <v>0</v>
      </c>
      <c r="DE59" s="124">
        <f t="shared" si="41"/>
        <v>0</v>
      </c>
      <c r="DF59" s="124">
        <f t="shared" si="41"/>
        <v>0</v>
      </c>
      <c r="DG59" s="124">
        <f t="shared" si="41"/>
        <v>0</v>
      </c>
      <c r="DH59" s="124">
        <f t="shared" si="41"/>
        <v>0</v>
      </c>
      <c r="DI59" s="124">
        <f t="shared" si="41"/>
        <v>0</v>
      </c>
      <c r="DJ59" s="124">
        <f t="shared" si="41"/>
        <v>0</v>
      </c>
      <c r="DK59" s="124">
        <f t="shared" si="41"/>
        <v>0</v>
      </c>
      <c r="DL59" s="124">
        <f t="shared" si="41"/>
        <v>0</v>
      </c>
      <c r="DM59" s="124">
        <f t="shared" si="41"/>
        <v>0</v>
      </c>
      <c r="DN59" s="124">
        <f t="shared" si="41"/>
        <v>0</v>
      </c>
      <c r="DO59" s="124">
        <f t="shared" si="41"/>
        <v>0</v>
      </c>
      <c r="DP59" s="124">
        <f t="shared" si="41"/>
        <v>0</v>
      </c>
      <c r="DQ59" s="124">
        <f t="shared" si="41"/>
        <v>0</v>
      </c>
      <c r="DR59" s="124">
        <f t="shared" si="41"/>
        <v>0</v>
      </c>
      <c r="DS59" s="124">
        <f t="shared" si="41"/>
        <v>0</v>
      </c>
      <c r="DT59" s="124">
        <f t="shared" si="41"/>
        <v>0</v>
      </c>
      <c r="DU59" s="124">
        <f t="shared" si="41"/>
        <v>0</v>
      </c>
      <c r="DV59" s="124">
        <f t="shared" si="41"/>
        <v>0</v>
      </c>
      <c r="DW59" s="124">
        <f t="shared" si="41"/>
        <v>0</v>
      </c>
      <c r="DX59" s="124">
        <f t="shared" si="41"/>
        <v>0</v>
      </c>
      <c r="DY59" s="124">
        <f t="shared" si="41"/>
        <v>0</v>
      </c>
      <c r="DZ59" s="124">
        <f t="shared" si="41"/>
        <v>0</v>
      </c>
      <c r="EA59" s="124">
        <f t="shared" si="41"/>
        <v>0</v>
      </c>
      <c r="EB59" s="124">
        <f t="shared" si="41"/>
        <v>0</v>
      </c>
      <c r="EC59" s="124">
        <f t="shared" si="41"/>
        <v>0</v>
      </c>
      <c r="ED59" s="124">
        <f t="shared" si="41"/>
        <v>0</v>
      </c>
      <c r="EE59" s="124">
        <f t="shared" si="41"/>
        <v>0</v>
      </c>
      <c r="EF59" s="124">
        <f t="shared" si="41"/>
        <v>0</v>
      </c>
      <c r="EG59" s="124">
        <f t="shared" si="41"/>
        <v>0</v>
      </c>
      <c r="EH59" s="124">
        <f t="shared" si="41"/>
        <v>0</v>
      </c>
      <c r="EI59" s="124">
        <f t="shared" si="41"/>
        <v>0</v>
      </c>
      <c r="EJ59" s="124">
        <f t="shared" si="41"/>
        <v>0</v>
      </c>
      <c r="EK59" s="124">
        <f t="shared" si="41"/>
        <v>0</v>
      </c>
      <c r="EL59" s="124">
        <f t="shared" si="41"/>
        <v>0</v>
      </c>
      <c r="EM59" s="124">
        <f t="shared" si="41"/>
        <v>0</v>
      </c>
      <c r="EN59" s="124">
        <f t="shared" si="41"/>
        <v>0</v>
      </c>
      <c r="EO59" s="124">
        <f t="shared" si="41"/>
        <v>0</v>
      </c>
      <c r="EP59" s="124">
        <f t="shared" si="41"/>
        <v>0</v>
      </c>
      <c r="EQ59" s="27"/>
    </row>
    <row r="60" spans="1:147" ht="15.75" customHeight="1" x14ac:dyDescent="0.2">
      <c r="A60" s="92"/>
      <c r="Z60" s="27"/>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4"/>
      <c r="AY60" s="124"/>
      <c r="AZ60" s="124"/>
      <c r="BA60" s="124"/>
      <c r="BB60" s="124"/>
      <c r="BC60" s="124"/>
      <c r="BD60" s="124"/>
      <c r="BE60" s="124"/>
      <c r="BF60" s="124"/>
      <c r="BG60" s="124"/>
      <c r="BH60" s="124"/>
      <c r="BI60" s="124"/>
      <c r="BJ60" s="124"/>
      <c r="BK60" s="124"/>
      <c r="BL60" s="124"/>
      <c r="BM60" s="124"/>
      <c r="BN60" s="124"/>
      <c r="BO60" s="124"/>
      <c r="BP60" s="124"/>
      <c r="BQ60" s="124"/>
      <c r="BR60" s="124"/>
      <c r="BS60" s="124"/>
      <c r="BT60" s="124"/>
      <c r="BU60" s="124"/>
      <c r="BV60" s="124"/>
      <c r="BW60" s="124"/>
      <c r="BX60" s="124"/>
      <c r="BY60" s="124"/>
      <c r="BZ60" s="124"/>
      <c r="CA60" s="124"/>
      <c r="CB60" s="124"/>
      <c r="CC60" s="124"/>
      <c r="CD60" s="124"/>
      <c r="CE60" s="124"/>
      <c r="CF60" s="124"/>
      <c r="CG60" s="124"/>
      <c r="CH60" s="124"/>
      <c r="CI60" s="124"/>
      <c r="CJ60" s="124"/>
      <c r="CK60" s="124"/>
      <c r="CL60" s="124"/>
      <c r="CM60" s="124"/>
      <c r="CN60" s="124"/>
      <c r="CO60" s="124"/>
      <c r="CP60" s="124"/>
      <c r="CQ60" s="124"/>
      <c r="CR60" s="124"/>
      <c r="CS60" s="124"/>
      <c r="CT60" s="124"/>
      <c r="CU60" s="124"/>
      <c r="CV60" s="124"/>
      <c r="CW60" s="124"/>
      <c r="CX60" s="124"/>
      <c r="CY60" s="124"/>
      <c r="CZ60" s="124"/>
      <c r="DA60" s="124"/>
      <c r="DB60" s="124"/>
      <c r="DC60" s="124"/>
      <c r="DD60" s="124"/>
      <c r="DE60" s="124"/>
      <c r="DF60" s="124"/>
      <c r="DG60" s="124"/>
      <c r="DH60" s="124"/>
      <c r="DI60" s="124"/>
      <c r="DJ60" s="124"/>
      <c r="DK60" s="124"/>
      <c r="DL60" s="124"/>
      <c r="DM60" s="124"/>
      <c r="DN60" s="124"/>
      <c r="DO60" s="124"/>
      <c r="DP60" s="124"/>
      <c r="DQ60" s="124"/>
      <c r="DR60" s="124"/>
      <c r="DS60" s="124"/>
      <c r="DT60" s="124"/>
      <c r="DU60" s="124"/>
      <c r="DV60" s="124"/>
      <c r="DW60" s="124"/>
      <c r="DX60" s="124"/>
      <c r="DY60" s="124"/>
      <c r="DZ60" s="124"/>
      <c r="EA60" s="124"/>
      <c r="EB60" s="124"/>
      <c r="EC60" s="124"/>
      <c r="ED60" s="124"/>
      <c r="EE60" s="124"/>
      <c r="EF60" s="124"/>
      <c r="EG60" s="124"/>
      <c r="EH60" s="124"/>
      <c r="EI60" s="124"/>
      <c r="EJ60" s="124"/>
      <c r="EK60" s="124"/>
      <c r="EL60" s="124"/>
      <c r="EM60" s="124"/>
      <c r="EN60" s="124"/>
      <c r="EO60" s="124"/>
      <c r="EP60" s="124"/>
      <c r="EQ60" s="27"/>
    </row>
    <row r="61" spans="1:147" ht="15.75" customHeight="1" x14ac:dyDescent="0.2">
      <c r="A61" s="92" t="str">
        <f t="shared" ref="A61:A65" si="42">A10</f>
        <v xml:space="preserve">General &amp; Adminstrative </v>
      </c>
      <c r="B61" s="92"/>
      <c r="C61" s="92"/>
      <c r="D61" s="92"/>
      <c r="E61" s="92"/>
      <c r="F61" s="92"/>
      <c r="G61" s="92"/>
      <c r="H61" s="92"/>
      <c r="I61" s="92"/>
      <c r="J61" s="92"/>
      <c r="K61" s="92"/>
      <c r="L61" s="92"/>
      <c r="M61" s="92"/>
      <c r="N61" s="92"/>
      <c r="O61" s="92"/>
      <c r="P61" s="92"/>
      <c r="Q61" s="92"/>
      <c r="R61" s="92"/>
      <c r="S61" s="92"/>
      <c r="T61" s="92"/>
      <c r="U61" s="92"/>
      <c r="V61" s="92"/>
      <c r="W61" s="92"/>
      <c r="X61" s="92"/>
      <c r="Y61" s="92"/>
      <c r="Z61" s="109"/>
      <c r="AA61" s="107">
        <f t="shared" ref="AA61:EP61" si="43">SUBTOTAL(9,AA62:AA65)</f>
        <v>28333.333333333332</v>
      </c>
      <c r="AB61" s="107">
        <f t="shared" si="43"/>
        <v>28333.333333333332</v>
      </c>
      <c r="AC61" s="107">
        <f t="shared" si="43"/>
        <v>28333.333333333332</v>
      </c>
      <c r="AD61" s="107">
        <f t="shared" si="43"/>
        <v>28333.333333333332</v>
      </c>
      <c r="AE61" s="107">
        <f t="shared" si="43"/>
        <v>28333.333333333332</v>
      </c>
      <c r="AF61" s="107">
        <f t="shared" si="43"/>
        <v>28333.333333333332</v>
      </c>
      <c r="AG61" s="107">
        <f t="shared" si="43"/>
        <v>0</v>
      </c>
      <c r="AH61" s="107">
        <f t="shared" si="43"/>
        <v>0</v>
      </c>
      <c r="AI61" s="107">
        <f t="shared" si="43"/>
        <v>0</v>
      </c>
      <c r="AJ61" s="107">
        <f t="shared" si="43"/>
        <v>0</v>
      </c>
      <c r="AK61" s="107">
        <f t="shared" si="43"/>
        <v>0</v>
      </c>
      <c r="AL61" s="107">
        <f t="shared" si="43"/>
        <v>0</v>
      </c>
      <c r="AM61" s="107">
        <f t="shared" si="43"/>
        <v>0</v>
      </c>
      <c r="AN61" s="107">
        <f t="shared" si="43"/>
        <v>0</v>
      </c>
      <c r="AO61" s="107">
        <f t="shared" si="43"/>
        <v>0</v>
      </c>
      <c r="AP61" s="107">
        <f t="shared" si="43"/>
        <v>0</v>
      </c>
      <c r="AQ61" s="107">
        <f t="shared" si="43"/>
        <v>0</v>
      </c>
      <c r="AR61" s="107">
        <f t="shared" si="43"/>
        <v>0</v>
      </c>
      <c r="AS61" s="107">
        <f t="shared" si="43"/>
        <v>0</v>
      </c>
      <c r="AT61" s="107">
        <f t="shared" si="43"/>
        <v>0</v>
      </c>
      <c r="AU61" s="107">
        <f t="shared" si="43"/>
        <v>0</v>
      </c>
      <c r="AV61" s="107">
        <f t="shared" si="43"/>
        <v>0</v>
      </c>
      <c r="AW61" s="107">
        <f t="shared" si="43"/>
        <v>0</v>
      </c>
      <c r="AX61" s="107">
        <f t="shared" si="43"/>
        <v>0</v>
      </c>
      <c r="AY61" s="107">
        <f t="shared" si="43"/>
        <v>0</v>
      </c>
      <c r="AZ61" s="107">
        <f t="shared" si="43"/>
        <v>0</v>
      </c>
      <c r="BA61" s="107">
        <f t="shared" si="43"/>
        <v>0</v>
      </c>
      <c r="BB61" s="107">
        <f t="shared" si="43"/>
        <v>0</v>
      </c>
      <c r="BC61" s="107">
        <f t="shared" si="43"/>
        <v>0</v>
      </c>
      <c r="BD61" s="107">
        <f t="shared" si="43"/>
        <v>0</v>
      </c>
      <c r="BE61" s="107">
        <f t="shared" si="43"/>
        <v>0</v>
      </c>
      <c r="BF61" s="107">
        <f t="shared" si="43"/>
        <v>0</v>
      </c>
      <c r="BG61" s="107">
        <f t="shared" si="43"/>
        <v>0</v>
      </c>
      <c r="BH61" s="107">
        <f t="shared" si="43"/>
        <v>0</v>
      </c>
      <c r="BI61" s="107">
        <f t="shared" si="43"/>
        <v>0</v>
      </c>
      <c r="BJ61" s="107">
        <f t="shared" si="43"/>
        <v>0</v>
      </c>
      <c r="BK61" s="107">
        <f t="shared" si="43"/>
        <v>0</v>
      </c>
      <c r="BL61" s="107">
        <f t="shared" si="43"/>
        <v>0</v>
      </c>
      <c r="BM61" s="107">
        <f t="shared" si="43"/>
        <v>0</v>
      </c>
      <c r="BN61" s="107">
        <f t="shared" si="43"/>
        <v>0</v>
      </c>
      <c r="BO61" s="107">
        <f t="shared" si="43"/>
        <v>0</v>
      </c>
      <c r="BP61" s="107">
        <f t="shared" si="43"/>
        <v>0</v>
      </c>
      <c r="BQ61" s="107">
        <f t="shared" si="43"/>
        <v>0</v>
      </c>
      <c r="BR61" s="107">
        <f t="shared" si="43"/>
        <v>0</v>
      </c>
      <c r="BS61" s="107">
        <f t="shared" si="43"/>
        <v>0</v>
      </c>
      <c r="BT61" s="107">
        <f t="shared" si="43"/>
        <v>0</v>
      </c>
      <c r="BU61" s="107">
        <f t="shared" si="43"/>
        <v>0</v>
      </c>
      <c r="BV61" s="107">
        <f t="shared" si="43"/>
        <v>0</v>
      </c>
      <c r="BW61" s="107">
        <f t="shared" si="43"/>
        <v>0</v>
      </c>
      <c r="BX61" s="107">
        <f t="shared" si="43"/>
        <v>0</v>
      </c>
      <c r="BY61" s="107">
        <f t="shared" si="43"/>
        <v>0</v>
      </c>
      <c r="BZ61" s="107">
        <f t="shared" si="43"/>
        <v>0</v>
      </c>
      <c r="CA61" s="107">
        <f t="shared" si="43"/>
        <v>0</v>
      </c>
      <c r="CB61" s="107">
        <f t="shared" si="43"/>
        <v>0</v>
      </c>
      <c r="CC61" s="107">
        <f t="shared" si="43"/>
        <v>0</v>
      </c>
      <c r="CD61" s="107">
        <f t="shared" si="43"/>
        <v>0</v>
      </c>
      <c r="CE61" s="107">
        <f t="shared" si="43"/>
        <v>0</v>
      </c>
      <c r="CF61" s="107">
        <f t="shared" si="43"/>
        <v>0</v>
      </c>
      <c r="CG61" s="107">
        <f t="shared" si="43"/>
        <v>0</v>
      </c>
      <c r="CH61" s="107">
        <f t="shared" si="43"/>
        <v>0</v>
      </c>
      <c r="CI61" s="107">
        <f t="shared" si="43"/>
        <v>0</v>
      </c>
      <c r="CJ61" s="107">
        <f t="shared" si="43"/>
        <v>0</v>
      </c>
      <c r="CK61" s="107">
        <f t="shared" si="43"/>
        <v>0</v>
      </c>
      <c r="CL61" s="107">
        <f t="shared" si="43"/>
        <v>0</v>
      </c>
      <c r="CM61" s="107">
        <f t="shared" si="43"/>
        <v>0</v>
      </c>
      <c r="CN61" s="107">
        <f t="shared" si="43"/>
        <v>0</v>
      </c>
      <c r="CO61" s="107">
        <f t="shared" si="43"/>
        <v>0</v>
      </c>
      <c r="CP61" s="107">
        <f t="shared" si="43"/>
        <v>0</v>
      </c>
      <c r="CQ61" s="107">
        <f t="shared" si="43"/>
        <v>0</v>
      </c>
      <c r="CR61" s="107">
        <f t="shared" si="43"/>
        <v>0</v>
      </c>
      <c r="CS61" s="107">
        <f t="shared" si="43"/>
        <v>0</v>
      </c>
      <c r="CT61" s="107">
        <f t="shared" si="43"/>
        <v>0</v>
      </c>
      <c r="CU61" s="107">
        <f t="shared" si="43"/>
        <v>0</v>
      </c>
      <c r="CV61" s="107">
        <f t="shared" si="43"/>
        <v>0</v>
      </c>
      <c r="CW61" s="107">
        <f t="shared" si="43"/>
        <v>0</v>
      </c>
      <c r="CX61" s="107">
        <f t="shared" si="43"/>
        <v>0</v>
      </c>
      <c r="CY61" s="107">
        <f t="shared" si="43"/>
        <v>0</v>
      </c>
      <c r="CZ61" s="107">
        <f t="shared" si="43"/>
        <v>0</v>
      </c>
      <c r="DA61" s="107">
        <f t="shared" si="43"/>
        <v>0</v>
      </c>
      <c r="DB61" s="107">
        <f t="shared" si="43"/>
        <v>0</v>
      </c>
      <c r="DC61" s="107">
        <f t="shared" si="43"/>
        <v>0</v>
      </c>
      <c r="DD61" s="107">
        <f t="shared" si="43"/>
        <v>0</v>
      </c>
      <c r="DE61" s="107">
        <f t="shared" si="43"/>
        <v>0</v>
      </c>
      <c r="DF61" s="107">
        <f t="shared" si="43"/>
        <v>0</v>
      </c>
      <c r="DG61" s="107">
        <f t="shared" si="43"/>
        <v>0</v>
      </c>
      <c r="DH61" s="107">
        <f t="shared" si="43"/>
        <v>0</v>
      </c>
      <c r="DI61" s="107">
        <f t="shared" si="43"/>
        <v>0</v>
      </c>
      <c r="DJ61" s="107">
        <f t="shared" si="43"/>
        <v>0</v>
      </c>
      <c r="DK61" s="107">
        <f t="shared" si="43"/>
        <v>0</v>
      </c>
      <c r="DL61" s="107">
        <f t="shared" si="43"/>
        <v>0</v>
      </c>
      <c r="DM61" s="107">
        <f t="shared" si="43"/>
        <v>0</v>
      </c>
      <c r="DN61" s="107">
        <f t="shared" si="43"/>
        <v>0</v>
      </c>
      <c r="DO61" s="107">
        <f t="shared" si="43"/>
        <v>0</v>
      </c>
      <c r="DP61" s="107">
        <f t="shared" si="43"/>
        <v>0</v>
      </c>
      <c r="DQ61" s="107">
        <f t="shared" si="43"/>
        <v>0</v>
      </c>
      <c r="DR61" s="107">
        <f t="shared" si="43"/>
        <v>0</v>
      </c>
      <c r="DS61" s="107">
        <f t="shared" si="43"/>
        <v>0</v>
      </c>
      <c r="DT61" s="107">
        <f t="shared" si="43"/>
        <v>0</v>
      </c>
      <c r="DU61" s="107">
        <f t="shared" si="43"/>
        <v>0</v>
      </c>
      <c r="DV61" s="107">
        <f t="shared" si="43"/>
        <v>0</v>
      </c>
      <c r="DW61" s="107">
        <f t="shared" si="43"/>
        <v>0</v>
      </c>
      <c r="DX61" s="107">
        <f t="shared" si="43"/>
        <v>0</v>
      </c>
      <c r="DY61" s="107">
        <f t="shared" si="43"/>
        <v>0</v>
      </c>
      <c r="DZ61" s="107">
        <f t="shared" si="43"/>
        <v>0</v>
      </c>
      <c r="EA61" s="107">
        <f t="shared" si="43"/>
        <v>0</v>
      </c>
      <c r="EB61" s="107">
        <f t="shared" si="43"/>
        <v>0</v>
      </c>
      <c r="EC61" s="107">
        <f t="shared" si="43"/>
        <v>0</v>
      </c>
      <c r="ED61" s="107">
        <f t="shared" si="43"/>
        <v>0</v>
      </c>
      <c r="EE61" s="107">
        <f t="shared" si="43"/>
        <v>0</v>
      </c>
      <c r="EF61" s="107">
        <f t="shared" si="43"/>
        <v>0</v>
      </c>
      <c r="EG61" s="107">
        <f t="shared" si="43"/>
        <v>0</v>
      </c>
      <c r="EH61" s="107">
        <f t="shared" si="43"/>
        <v>0</v>
      </c>
      <c r="EI61" s="107">
        <f t="shared" si="43"/>
        <v>0</v>
      </c>
      <c r="EJ61" s="107">
        <f t="shared" si="43"/>
        <v>0</v>
      </c>
      <c r="EK61" s="107">
        <f t="shared" si="43"/>
        <v>0</v>
      </c>
      <c r="EL61" s="107">
        <f t="shared" si="43"/>
        <v>0</v>
      </c>
      <c r="EM61" s="107">
        <f t="shared" si="43"/>
        <v>0</v>
      </c>
      <c r="EN61" s="107">
        <f t="shared" si="43"/>
        <v>0</v>
      </c>
      <c r="EO61" s="107">
        <f t="shared" si="43"/>
        <v>0</v>
      </c>
      <c r="EP61" s="107">
        <f t="shared" si="43"/>
        <v>0</v>
      </c>
      <c r="EQ61" s="109"/>
    </row>
    <row r="62" spans="1:147" ht="15.75" customHeight="1" x14ac:dyDescent="0.2">
      <c r="A62" s="7" t="str">
        <f t="shared" si="42"/>
        <v xml:space="preserve">Legal Fees </v>
      </c>
      <c r="B62" s="7"/>
      <c r="C62" s="7"/>
      <c r="D62" s="7"/>
      <c r="E62" s="7"/>
      <c r="F62" s="7"/>
      <c r="G62" s="7"/>
      <c r="H62" s="7"/>
      <c r="I62" s="7"/>
      <c r="J62" s="7"/>
      <c r="K62" s="7"/>
      <c r="L62" s="7"/>
      <c r="M62" s="7"/>
      <c r="N62" s="7"/>
      <c r="O62" s="7"/>
      <c r="P62" s="7"/>
      <c r="Q62" s="7"/>
      <c r="R62" s="7"/>
      <c r="S62" s="7"/>
      <c r="T62" s="7"/>
      <c r="U62" s="7"/>
      <c r="V62" s="7"/>
      <c r="W62" s="7"/>
      <c r="X62" s="7"/>
      <c r="Y62" s="7"/>
      <c r="Z62" s="27"/>
      <c r="AA62" s="124">
        <f t="shared" ref="AA62:EP62" si="44">$Y11*AA$11</f>
        <v>3333.333333333333</v>
      </c>
      <c r="AB62" s="124">
        <f t="shared" si="44"/>
        <v>3333.333333333333</v>
      </c>
      <c r="AC62" s="124">
        <f t="shared" si="44"/>
        <v>3333.333333333333</v>
      </c>
      <c r="AD62" s="124">
        <f t="shared" si="44"/>
        <v>3333.333333333333</v>
      </c>
      <c r="AE62" s="124">
        <f t="shared" si="44"/>
        <v>3333.333333333333</v>
      </c>
      <c r="AF62" s="124">
        <f t="shared" si="44"/>
        <v>3333.333333333333</v>
      </c>
      <c r="AG62" s="124">
        <f t="shared" si="44"/>
        <v>0</v>
      </c>
      <c r="AH62" s="124">
        <f t="shared" si="44"/>
        <v>0</v>
      </c>
      <c r="AI62" s="124">
        <f t="shared" si="44"/>
        <v>0</v>
      </c>
      <c r="AJ62" s="124">
        <f t="shared" si="44"/>
        <v>0</v>
      </c>
      <c r="AK62" s="124">
        <f t="shared" si="44"/>
        <v>0</v>
      </c>
      <c r="AL62" s="124">
        <f t="shared" si="44"/>
        <v>0</v>
      </c>
      <c r="AM62" s="124">
        <f t="shared" si="44"/>
        <v>0</v>
      </c>
      <c r="AN62" s="124">
        <f t="shared" si="44"/>
        <v>0</v>
      </c>
      <c r="AO62" s="124">
        <f t="shared" si="44"/>
        <v>0</v>
      </c>
      <c r="AP62" s="124">
        <f t="shared" si="44"/>
        <v>0</v>
      </c>
      <c r="AQ62" s="124">
        <f t="shared" si="44"/>
        <v>0</v>
      </c>
      <c r="AR62" s="124">
        <f t="shared" si="44"/>
        <v>0</v>
      </c>
      <c r="AS62" s="124">
        <f t="shared" si="44"/>
        <v>0</v>
      </c>
      <c r="AT62" s="124">
        <f t="shared" si="44"/>
        <v>0</v>
      </c>
      <c r="AU62" s="124">
        <f t="shared" si="44"/>
        <v>0</v>
      </c>
      <c r="AV62" s="124">
        <f t="shared" si="44"/>
        <v>0</v>
      </c>
      <c r="AW62" s="124">
        <f t="shared" si="44"/>
        <v>0</v>
      </c>
      <c r="AX62" s="124">
        <f t="shared" si="44"/>
        <v>0</v>
      </c>
      <c r="AY62" s="124">
        <f t="shared" si="44"/>
        <v>0</v>
      </c>
      <c r="AZ62" s="124">
        <f t="shared" si="44"/>
        <v>0</v>
      </c>
      <c r="BA62" s="124">
        <f t="shared" si="44"/>
        <v>0</v>
      </c>
      <c r="BB62" s="124">
        <f t="shared" si="44"/>
        <v>0</v>
      </c>
      <c r="BC62" s="124">
        <f t="shared" si="44"/>
        <v>0</v>
      </c>
      <c r="BD62" s="124">
        <f t="shared" si="44"/>
        <v>0</v>
      </c>
      <c r="BE62" s="124">
        <f t="shared" si="44"/>
        <v>0</v>
      </c>
      <c r="BF62" s="124">
        <f t="shared" si="44"/>
        <v>0</v>
      </c>
      <c r="BG62" s="124">
        <f t="shared" si="44"/>
        <v>0</v>
      </c>
      <c r="BH62" s="124">
        <f t="shared" si="44"/>
        <v>0</v>
      </c>
      <c r="BI62" s="124">
        <f t="shared" si="44"/>
        <v>0</v>
      </c>
      <c r="BJ62" s="124">
        <f t="shared" si="44"/>
        <v>0</v>
      </c>
      <c r="BK62" s="124">
        <f t="shared" si="44"/>
        <v>0</v>
      </c>
      <c r="BL62" s="124">
        <f t="shared" si="44"/>
        <v>0</v>
      </c>
      <c r="BM62" s="124">
        <f t="shared" si="44"/>
        <v>0</v>
      </c>
      <c r="BN62" s="124">
        <f t="shared" si="44"/>
        <v>0</v>
      </c>
      <c r="BO62" s="124">
        <f t="shared" si="44"/>
        <v>0</v>
      </c>
      <c r="BP62" s="124">
        <f t="shared" si="44"/>
        <v>0</v>
      </c>
      <c r="BQ62" s="124">
        <f t="shared" si="44"/>
        <v>0</v>
      </c>
      <c r="BR62" s="124">
        <f t="shared" si="44"/>
        <v>0</v>
      </c>
      <c r="BS62" s="124">
        <f t="shared" si="44"/>
        <v>0</v>
      </c>
      <c r="BT62" s="124">
        <f t="shared" si="44"/>
        <v>0</v>
      </c>
      <c r="BU62" s="124">
        <f t="shared" si="44"/>
        <v>0</v>
      </c>
      <c r="BV62" s="124">
        <f t="shared" si="44"/>
        <v>0</v>
      </c>
      <c r="BW62" s="124">
        <f t="shared" si="44"/>
        <v>0</v>
      </c>
      <c r="BX62" s="124">
        <f t="shared" si="44"/>
        <v>0</v>
      </c>
      <c r="BY62" s="124">
        <f t="shared" si="44"/>
        <v>0</v>
      </c>
      <c r="BZ62" s="124">
        <f t="shared" si="44"/>
        <v>0</v>
      </c>
      <c r="CA62" s="124">
        <f t="shared" si="44"/>
        <v>0</v>
      </c>
      <c r="CB62" s="124">
        <f t="shared" si="44"/>
        <v>0</v>
      </c>
      <c r="CC62" s="124">
        <f t="shared" si="44"/>
        <v>0</v>
      </c>
      <c r="CD62" s="124">
        <f t="shared" si="44"/>
        <v>0</v>
      </c>
      <c r="CE62" s="124">
        <f t="shared" si="44"/>
        <v>0</v>
      </c>
      <c r="CF62" s="124">
        <f t="shared" si="44"/>
        <v>0</v>
      </c>
      <c r="CG62" s="124">
        <f t="shared" si="44"/>
        <v>0</v>
      </c>
      <c r="CH62" s="124">
        <f t="shared" si="44"/>
        <v>0</v>
      </c>
      <c r="CI62" s="124">
        <f t="shared" si="44"/>
        <v>0</v>
      </c>
      <c r="CJ62" s="124">
        <f t="shared" si="44"/>
        <v>0</v>
      </c>
      <c r="CK62" s="124">
        <f t="shared" si="44"/>
        <v>0</v>
      </c>
      <c r="CL62" s="124">
        <f t="shared" si="44"/>
        <v>0</v>
      </c>
      <c r="CM62" s="124">
        <f t="shared" si="44"/>
        <v>0</v>
      </c>
      <c r="CN62" s="124">
        <f t="shared" si="44"/>
        <v>0</v>
      </c>
      <c r="CO62" s="124">
        <f t="shared" si="44"/>
        <v>0</v>
      </c>
      <c r="CP62" s="124">
        <f t="shared" si="44"/>
        <v>0</v>
      </c>
      <c r="CQ62" s="124">
        <f t="shared" si="44"/>
        <v>0</v>
      </c>
      <c r="CR62" s="124">
        <f t="shared" si="44"/>
        <v>0</v>
      </c>
      <c r="CS62" s="124">
        <f t="shared" si="44"/>
        <v>0</v>
      </c>
      <c r="CT62" s="124">
        <f t="shared" si="44"/>
        <v>0</v>
      </c>
      <c r="CU62" s="124">
        <f t="shared" si="44"/>
        <v>0</v>
      </c>
      <c r="CV62" s="124">
        <f t="shared" si="44"/>
        <v>0</v>
      </c>
      <c r="CW62" s="124">
        <f t="shared" si="44"/>
        <v>0</v>
      </c>
      <c r="CX62" s="124">
        <f t="shared" si="44"/>
        <v>0</v>
      </c>
      <c r="CY62" s="124">
        <f t="shared" si="44"/>
        <v>0</v>
      </c>
      <c r="CZ62" s="124">
        <f t="shared" si="44"/>
        <v>0</v>
      </c>
      <c r="DA62" s="124">
        <f t="shared" si="44"/>
        <v>0</v>
      </c>
      <c r="DB62" s="124">
        <f t="shared" si="44"/>
        <v>0</v>
      </c>
      <c r="DC62" s="124">
        <f t="shared" si="44"/>
        <v>0</v>
      </c>
      <c r="DD62" s="124">
        <f t="shared" si="44"/>
        <v>0</v>
      </c>
      <c r="DE62" s="124">
        <f t="shared" si="44"/>
        <v>0</v>
      </c>
      <c r="DF62" s="124">
        <f t="shared" si="44"/>
        <v>0</v>
      </c>
      <c r="DG62" s="124">
        <f t="shared" si="44"/>
        <v>0</v>
      </c>
      <c r="DH62" s="124">
        <f t="shared" si="44"/>
        <v>0</v>
      </c>
      <c r="DI62" s="124">
        <f t="shared" si="44"/>
        <v>0</v>
      </c>
      <c r="DJ62" s="124">
        <f t="shared" si="44"/>
        <v>0</v>
      </c>
      <c r="DK62" s="124">
        <f t="shared" si="44"/>
        <v>0</v>
      </c>
      <c r="DL62" s="124">
        <f t="shared" si="44"/>
        <v>0</v>
      </c>
      <c r="DM62" s="124">
        <f t="shared" si="44"/>
        <v>0</v>
      </c>
      <c r="DN62" s="124">
        <f t="shared" si="44"/>
        <v>0</v>
      </c>
      <c r="DO62" s="124">
        <f t="shared" si="44"/>
        <v>0</v>
      </c>
      <c r="DP62" s="124">
        <f t="shared" si="44"/>
        <v>0</v>
      </c>
      <c r="DQ62" s="124">
        <f t="shared" si="44"/>
        <v>0</v>
      </c>
      <c r="DR62" s="124">
        <f t="shared" si="44"/>
        <v>0</v>
      </c>
      <c r="DS62" s="124">
        <f t="shared" si="44"/>
        <v>0</v>
      </c>
      <c r="DT62" s="124">
        <f t="shared" si="44"/>
        <v>0</v>
      </c>
      <c r="DU62" s="124">
        <f t="shared" si="44"/>
        <v>0</v>
      </c>
      <c r="DV62" s="124">
        <f t="shared" si="44"/>
        <v>0</v>
      </c>
      <c r="DW62" s="124">
        <f t="shared" si="44"/>
        <v>0</v>
      </c>
      <c r="DX62" s="124">
        <f t="shared" si="44"/>
        <v>0</v>
      </c>
      <c r="DY62" s="124">
        <f t="shared" si="44"/>
        <v>0</v>
      </c>
      <c r="DZ62" s="124">
        <f t="shared" si="44"/>
        <v>0</v>
      </c>
      <c r="EA62" s="124">
        <f t="shared" si="44"/>
        <v>0</v>
      </c>
      <c r="EB62" s="124">
        <f t="shared" si="44"/>
        <v>0</v>
      </c>
      <c r="EC62" s="124">
        <f t="shared" si="44"/>
        <v>0</v>
      </c>
      <c r="ED62" s="124">
        <f t="shared" si="44"/>
        <v>0</v>
      </c>
      <c r="EE62" s="124">
        <f t="shared" si="44"/>
        <v>0</v>
      </c>
      <c r="EF62" s="124">
        <f t="shared" si="44"/>
        <v>0</v>
      </c>
      <c r="EG62" s="124">
        <f t="shared" si="44"/>
        <v>0</v>
      </c>
      <c r="EH62" s="124">
        <f t="shared" si="44"/>
        <v>0</v>
      </c>
      <c r="EI62" s="124">
        <f t="shared" si="44"/>
        <v>0</v>
      </c>
      <c r="EJ62" s="124">
        <f t="shared" si="44"/>
        <v>0</v>
      </c>
      <c r="EK62" s="124">
        <f t="shared" si="44"/>
        <v>0</v>
      </c>
      <c r="EL62" s="124">
        <f t="shared" si="44"/>
        <v>0</v>
      </c>
      <c r="EM62" s="124">
        <f t="shared" si="44"/>
        <v>0</v>
      </c>
      <c r="EN62" s="124">
        <f t="shared" si="44"/>
        <v>0</v>
      </c>
      <c r="EO62" s="124">
        <f t="shared" si="44"/>
        <v>0</v>
      </c>
      <c r="EP62" s="124">
        <f t="shared" si="44"/>
        <v>0</v>
      </c>
      <c r="EQ62" s="27"/>
    </row>
    <row r="63" spans="1:147" ht="15.75" customHeight="1" x14ac:dyDescent="0.2">
      <c r="A63" s="7" t="str">
        <f t="shared" si="42"/>
        <v>Development Management Fees</v>
      </c>
      <c r="B63" s="7"/>
      <c r="C63" s="7"/>
      <c r="D63" s="7"/>
      <c r="E63" s="7"/>
      <c r="F63" s="7"/>
      <c r="G63" s="7"/>
      <c r="H63" s="7"/>
      <c r="I63" s="7"/>
      <c r="J63" s="7"/>
      <c r="K63" s="7"/>
      <c r="L63" s="7"/>
      <c r="M63" s="7"/>
      <c r="N63" s="7"/>
      <c r="O63" s="7"/>
      <c r="P63" s="7"/>
      <c r="Q63" s="7"/>
      <c r="R63" s="7"/>
      <c r="S63" s="7"/>
      <c r="T63" s="7"/>
      <c r="U63" s="7"/>
      <c r="V63" s="7"/>
      <c r="W63" s="7"/>
      <c r="X63" s="7"/>
      <c r="Y63" s="7"/>
      <c r="Z63" s="27"/>
      <c r="AA63" s="124">
        <f t="shared" ref="AA63:EP63" si="45">$Y12*AA$11</f>
        <v>10000</v>
      </c>
      <c r="AB63" s="124">
        <f t="shared" si="45"/>
        <v>10000</v>
      </c>
      <c r="AC63" s="124">
        <f t="shared" si="45"/>
        <v>10000</v>
      </c>
      <c r="AD63" s="124">
        <f t="shared" si="45"/>
        <v>10000</v>
      </c>
      <c r="AE63" s="124">
        <f t="shared" si="45"/>
        <v>10000</v>
      </c>
      <c r="AF63" s="124">
        <f t="shared" si="45"/>
        <v>10000</v>
      </c>
      <c r="AG63" s="124">
        <f t="shared" si="45"/>
        <v>0</v>
      </c>
      <c r="AH63" s="124">
        <f t="shared" si="45"/>
        <v>0</v>
      </c>
      <c r="AI63" s="124">
        <f t="shared" si="45"/>
        <v>0</v>
      </c>
      <c r="AJ63" s="124">
        <f t="shared" si="45"/>
        <v>0</v>
      </c>
      <c r="AK63" s="124">
        <f t="shared" si="45"/>
        <v>0</v>
      </c>
      <c r="AL63" s="124">
        <f t="shared" si="45"/>
        <v>0</v>
      </c>
      <c r="AM63" s="124">
        <f t="shared" si="45"/>
        <v>0</v>
      </c>
      <c r="AN63" s="124">
        <f t="shared" si="45"/>
        <v>0</v>
      </c>
      <c r="AO63" s="124">
        <f t="shared" si="45"/>
        <v>0</v>
      </c>
      <c r="AP63" s="124">
        <f t="shared" si="45"/>
        <v>0</v>
      </c>
      <c r="AQ63" s="124">
        <f t="shared" si="45"/>
        <v>0</v>
      </c>
      <c r="AR63" s="124">
        <f t="shared" si="45"/>
        <v>0</v>
      </c>
      <c r="AS63" s="124">
        <f t="shared" si="45"/>
        <v>0</v>
      </c>
      <c r="AT63" s="124">
        <f t="shared" si="45"/>
        <v>0</v>
      </c>
      <c r="AU63" s="124">
        <f t="shared" si="45"/>
        <v>0</v>
      </c>
      <c r="AV63" s="124">
        <f t="shared" si="45"/>
        <v>0</v>
      </c>
      <c r="AW63" s="124">
        <f t="shared" si="45"/>
        <v>0</v>
      </c>
      <c r="AX63" s="124">
        <f t="shared" si="45"/>
        <v>0</v>
      </c>
      <c r="AY63" s="124">
        <f t="shared" si="45"/>
        <v>0</v>
      </c>
      <c r="AZ63" s="124">
        <f t="shared" si="45"/>
        <v>0</v>
      </c>
      <c r="BA63" s="124">
        <f t="shared" si="45"/>
        <v>0</v>
      </c>
      <c r="BB63" s="124">
        <f t="shared" si="45"/>
        <v>0</v>
      </c>
      <c r="BC63" s="124">
        <f t="shared" si="45"/>
        <v>0</v>
      </c>
      <c r="BD63" s="124">
        <f t="shared" si="45"/>
        <v>0</v>
      </c>
      <c r="BE63" s="124">
        <f t="shared" si="45"/>
        <v>0</v>
      </c>
      <c r="BF63" s="124">
        <f t="shared" si="45"/>
        <v>0</v>
      </c>
      <c r="BG63" s="124">
        <f t="shared" si="45"/>
        <v>0</v>
      </c>
      <c r="BH63" s="124">
        <f t="shared" si="45"/>
        <v>0</v>
      </c>
      <c r="BI63" s="124">
        <f t="shared" si="45"/>
        <v>0</v>
      </c>
      <c r="BJ63" s="124">
        <f t="shared" si="45"/>
        <v>0</v>
      </c>
      <c r="BK63" s="124">
        <f t="shared" si="45"/>
        <v>0</v>
      </c>
      <c r="BL63" s="124">
        <f t="shared" si="45"/>
        <v>0</v>
      </c>
      <c r="BM63" s="124">
        <f t="shared" si="45"/>
        <v>0</v>
      </c>
      <c r="BN63" s="124">
        <f t="shared" si="45"/>
        <v>0</v>
      </c>
      <c r="BO63" s="124">
        <f t="shared" si="45"/>
        <v>0</v>
      </c>
      <c r="BP63" s="124">
        <f t="shared" si="45"/>
        <v>0</v>
      </c>
      <c r="BQ63" s="124">
        <f t="shared" si="45"/>
        <v>0</v>
      </c>
      <c r="BR63" s="124">
        <f t="shared" si="45"/>
        <v>0</v>
      </c>
      <c r="BS63" s="124">
        <f t="shared" si="45"/>
        <v>0</v>
      </c>
      <c r="BT63" s="124">
        <f t="shared" si="45"/>
        <v>0</v>
      </c>
      <c r="BU63" s="124">
        <f t="shared" si="45"/>
        <v>0</v>
      </c>
      <c r="BV63" s="124">
        <f t="shared" si="45"/>
        <v>0</v>
      </c>
      <c r="BW63" s="124">
        <f t="shared" si="45"/>
        <v>0</v>
      </c>
      <c r="BX63" s="124">
        <f t="shared" si="45"/>
        <v>0</v>
      </c>
      <c r="BY63" s="124">
        <f t="shared" si="45"/>
        <v>0</v>
      </c>
      <c r="BZ63" s="124">
        <f t="shared" si="45"/>
        <v>0</v>
      </c>
      <c r="CA63" s="124">
        <f t="shared" si="45"/>
        <v>0</v>
      </c>
      <c r="CB63" s="124">
        <f t="shared" si="45"/>
        <v>0</v>
      </c>
      <c r="CC63" s="124">
        <f t="shared" si="45"/>
        <v>0</v>
      </c>
      <c r="CD63" s="124">
        <f t="shared" si="45"/>
        <v>0</v>
      </c>
      <c r="CE63" s="124">
        <f t="shared" si="45"/>
        <v>0</v>
      </c>
      <c r="CF63" s="124">
        <f t="shared" si="45"/>
        <v>0</v>
      </c>
      <c r="CG63" s="124">
        <f t="shared" si="45"/>
        <v>0</v>
      </c>
      <c r="CH63" s="124">
        <f t="shared" si="45"/>
        <v>0</v>
      </c>
      <c r="CI63" s="124">
        <f t="shared" si="45"/>
        <v>0</v>
      </c>
      <c r="CJ63" s="124">
        <f t="shared" si="45"/>
        <v>0</v>
      </c>
      <c r="CK63" s="124">
        <f t="shared" si="45"/>
        <v>0</v>
      </c>
      <c r="CL63" s="124">
        <f t="shared" si="45"/>
        <v>0</v>
      </c>
      <c r="CM63" s="124">
        <f t="shared" si="45"/>
        <v>0</v>
      </c>
      <c r="CN63" s="124">
        <f t="shared" si="45"/>
        <v>0</v>
      </c>
      <c r="CO63" s="124">
        <f t="shared" si="45"/>
        <v>0</v>
      </c>
      <c r="CP63" s="124">
        <f t="shared" si="45"/>
        <v>0</v>
      </c>
      <c r="CQ63" s="124">
        <f t="shared" si="45"/>
        <v>0</v>
      </c>
      <c r="CR63" s="124">
        <f t="shared" si="45"/>
        <v>0</v>
      </c>
      <c r="CS63" s="124">
        <f t="shared" si="45"/>
        <v>0</v>
      </c>
      <c r="CT63" s="124">
        <f t="shared" si="45"/>
        <v>0</v>
      </c>
      <c r="CU63" s="124">
        <f t="shared" si="45"/>
        <v>0</v>
      </c>
      <c r="CV63" s="124">
        <f t="shared" si="45"/>
        <v>0</v>
      </c>
      <c r="CW63" s="124">
        <f t="shared" si="45"/>
        <v>0</v>
      </c>
      <c r="CX63" s="124">
        <f t="shared" si="45"/>
        <v>0</v>
      </c>
      <c r="CY63" s="124">
        <f t="shared" si="45"/>
        <v>0</v>
      </c>
      <c r="CZ63" s="124">
        <f t="shared" si="45"/>
        <v>0</v>
      </c>
      <c r="DA63" s="124">
        <f t="shared" si="45"/>
        <v>0</v>
      </c>
      <c r="DB63" s="124">
        <f t="shared" si="45"/>
        <v>0</v>
      </c>
      <c r="DC63" s="124">
        <f t="shared" si="45"/>
        <v>0</v>
      </c>
      <c r="DD63" s="124">
        <f t="shared" si="45"/>
        <v>0</v>
      </c>
      <c r="DE63" s="124">
        <f t="shared" si="45"/>
        <v>0</v>
      </c>
      <c r="DF63" s="124">
        <f t="shared" si="45"/>
        <v>0</v>
      </c>
      <c r="DG63" s="124">
        <f t="shared" si="45"/>
        <v>0</v>
      </c>
      <c r="DH63" s="124">
        <f t="shared" si="45"/>
        <v>0</v>
      </c>
      <c r="DI63" s="124">
        <f t="shared" si="45"/>
        <v>0</v>
      </c>
      <c r="DJ63" s="124">
        <f t="shared" si="45"/>
        <v>0</v>
      </c>
      <c r="DK63" s="124">
        <f t="shared" si="45"/>
        <v>0</v>
      </c>
      <c r="DL63" s="124">
        <f t="shared" si="45"/>
        <v>0</v>
      </c>
      <c r="DM63" s="124">
        <f t="shared" si="45"/>
        <v>0</v>
      </c>
      <c r="DN63" s="124">
        <f t="shared" si="45"/>
        <v>0</v>
      </c>
      <c r="DO63" s="124">
        <f t="shared" si="45"/>
        <v>0</v>
      </c>
      <c r="DP63" s="124">
        <f t="shared" si="45"/>
        <v>0</v>
      </c>
      <c r="DQ63" s="124">
        <f t="shared" si="45"/>
        <v>0</v>
      </c>
      <c r="DR63" s="124">
        <f t="shared" si="45"/>
        <v>0</v>
      </c>
      <c r="DS63" s="124">
        <f t="shared" si="45"/>
        <v>0</v>
      </c>
      <c r="DT63" s="124">
        <f t="shared" si="45"/>
        <v>0</v>
      </c>
      <c r="DU63" s="124">
        <f t="shared" si="45"/>
        <v>0</v>
      </c>
      <c r="DV63" s="124">
        <f t="shared" si="45"/>
        <v>0</v>
      </c>
      <c r="DW63" s="124">
        <f t="shared" si="45"/>
        <v>0</v>
      </c>
      <c r="DX63" s="124">
        <f t="shared" si="45"/>
        <v>0</v>
      </c>
      <c r="DY63" s="124">
        <f t="shared" si="45"/>
        <v>0</v>
      </c>
      <c r="DZ63" s="124">
        <f t="shared" si="45"/>
        <v>0</v>
      </c>
      <c r="EA63" s="124">
        <f t="shared" si="45"/>
        <v>0</v>
      </c>
      <c r="EB63" s="124">
        <f t="shared" si="45"/>
        <v>0</v>
      </c>
      <c r="EC63" s="124">
        <f t="shared" si="45"/>
        <v>0</v>
      </c>
      <c r="ED63" s="124">
        <f t="shared" si="45"/>
        <v>0</v>
      </c>
      <c r="EE63" s="124">
        <f t="shared" si="45"/>
        <v>0</v>
      </c>
      <c r="EF63" s="124">
        <f t="shared" si="45"/>
        <v>0</v>
      </c>
      <c r="EG63" s="124">
        <f t="shared" si="45"/>
        <v>0</v>
      </c>
      <c r="EH63" s="124">
        <f t="shared" si="45"/>
        <v>0</v>
      </c>
      <c r="EI63" s="124">
        <f t="shared" si="45"/>
        <v>0</v>
      </c>
      <c r="EJ63" s="124">
        <f t="shared" si="45"/>
        <v>0</v>
      </c>
      <c r="EK63" s="124">
        <f t="shared" si="45"/>
        <v>0</v>
      </c>
      <c r="EL63" s="124">
        <f t="shared" si="45"/>
        <v>0</v>
      </c>
      <c r="EM63" s="124">
        <f t="shared" si="45"/>
        <v>0</v>
      </c>
      <c r="EN63" s="124">
        <f t="shared" si="45"/>
        <v>0</v>
      </c>
      <c r="EO63" s="124">
        <f t="shared" si="45"/>
        <v>0</v>
      </c>
      <c r="EP63" s="124">
        <f t="shared" si="45"/>
        <v>0</v>
      </c>
      <c r="EQ63" s="27"/>
    </row>
    <row r="64" spans="1:147" ht="15.75" customHeight="1" x14ac:dyDescent="0.2">
      <c r="A64" s="7" t="str">
        <f t="shared" si="42"/>
        <v xml:space="preserve">Insurance </v>
      </c>
      <c r="B64" s="7"/>
      <c r="C64" s="7"/>
      <c r="D64" s="7"/>
      <c r="E64" s="7"/>
      <c r="F64" s="7"/>
      <c r="G64" s="7"/>
      <c r="H64" s="7"/>
      <c r="I64" s="7"/>
      <c r="J64" s="7"/>
      <c r="K64" s="7"/>
      <c r="L64" s="7"/>
      <c r="M64" s="7"/>
      <c r="N64" s="7"/>
      <c r="O64" s="7"/>
      <c r="P64" s="7"/>
      <c r="Q64" s="7"/>
      <c r="R64" s="7"/>
      <c r="S64" s="7"/>
      <c r="T64" s="7"/>
      <c r="U64" s="7"/>
      <c r="V64" s="7"/>
      <c r="W64" s="7"/>
      <c r="X64" s="7"/>
      <c r="Y64" s="7"/>
      <c r="Z64" s="27"/>
      <c r="AA64" s="124">
        <f t="shared" ref="AA64:EP64" si="46">$Y13*AA$11</f>
        <v>10000</v>
      </c>
      <c r="AB64" s="124">
        <f t="shared" si="46"/>
        <v>10000</v>
      </c>
      <c r="AC64" s="124">
        <f t="shared" si="46"/>
        <v>10000</v>
      </c>
      <c r="AD64" s="124">
        <f t="shared" si="46"/>
        <v>10000</v>
      </c>
      <c r="AE64" s="124">
        <f t="shared" si="46"/>
        <v>10000</v>
      </c>
      <c r="AF64" s="124">
        <f t="shared" si="46"/>
        <v>10000</v>
      </c>
      <c r="AG64" s="124">
        <f t="shared" si="46"/>
        <v>0</v>
      </c>
      <c r="AH64" s="124">
        <f t="shared" si="46"/>
        <v>0</v>
      </c>
      <c r="AI64" s="124">
        <f t="shared" si="46"/>
        <v>0</v>
      </c>
      <c r="AJ64" s="124">
        <f t="shared" si="46"/>
        <v>0</v>
      </c>
      <c r="AK64" s="124">
        <f t="shared" si="46"/>
        <v>0</v>
      </c>
      <c r="AL64" s="124">
        <f t="shared" si="46"/>
        <v>0</v>
      </c>
      <c r="AM64" s="124">
        <f t="shared" si="46"/>
        <v>0</v>
      </c>
      <c r="AN64" s="124">
        <f t="shared" si="46"/>
        <v>0</v>
      </c>
      <c r="AO64" s="124">
        <f t="shared" si="46"/>
        <v>0</v>
      </c>
      <c r="AP64" s="124">
        <f t="shared" si="46"/>
        <v>0</v>
      </c>
      <c r="AQ64" s="124">
        <f t="shared" si="46"/>
        <v>0</v>
      </c>
      <c r="AR64" s="124">
        <f t="shared" si="46"/>
        <v>0</v>
      </c>
      <c r="AS64" s="124">
        <f t="shared" si="46"/>
        <v>0</v>
      </c>
      <c r="AT64" s="124">
        <f t="shared" si="46"/>
        <v>0</v>
      </c>
      <c r="AU64" s="124">
        <f t="shared" si="46"/>
        <v>0</v>
      </c>
      <c r="AV64" s="124">
        <f t="shared" si="46"/>
        <v>0</v>
      </c>
      <c r="AW64" s="124">
        <f t="shared" si="46"/>
        <v>0</v>
      </c>
      <c r="AX64" s="124">
        <f t="shared" si="46"/>
        <v>0</v>
      </c>
      <c r="AY64" s="124">
        <f t="shared" si="46"/>
        <v>0</v>
      </c>
      <c r="AZ64" s="124">
        <f t="shared" si="46"/>
        <v>0</v>
      </c>
      <c r="BA64" s="124">
        <f t="shared" si="46"/>
        <v>0</v>
      </c>
      <c r="BB64" s="124">
        <f t="shared" si="46"/>
        <v>0</v>
      </c>
      <c r="BC64" s="124">
        <f t="shared" si="46"/>
        <v>0</v>
      </c>
      <c r="BD64" s="124">
        <f t="shared" si="46"/>
        <v>0</v>
      </c>
      <c r="BE64" s="124">
        <f t="shared" si="46"/>
        <v>0</v>
      </c>
      <c r="BF64" s="124">
        <f t="shared" si="46"/>
        <v>0</v>
      </c>
      <c r="BG64" s="124">
        <f t="shared" si="46"/>
        <v>0</v>
      </c>
      <c r="BH64" s="124">
        <f t="shared" si="46"/>
        <v>0</v>
      </c>
      <c r="BI64" s="124">
        <f t="shared" si="46"/>
        <v>0</v>
      </c>
      <c r="BJ64" s="124">
        <f t="shared" si="46"/>
        <v>0</v>
      </c>
      <c r="BK64" s="124">
        <f t="shared" si="46"/>
        <v>0</v>
      </c>
      <c r="BL64" s="124">
        <f t="shared" si="46"/>
        <v>0</v>
      </c>
      <c r="BM64" s="124">
        <f t="shared" si="46"/>
        <v>0</v>
      </c>
      <c r="BN64" s="124">
        <f t="shared" si="46"/>
        <v>0</v>
      </c>
      <c r="BO64" s="124">
        <f t="shared" si="46"/>
        <v>0</v>
      </c>
      <c r="BP64" s="124">
        <f t="shared" si="46"/>
        <v>0</v>
      </c>
      <c r="BQ64" s="124">
        <f t="shared" si="46"/>
        <v>0</v>
      </c>
      <c r="BR64" s="124">
        <f t="shared" si="46"/>
        <v>0</v>
      </c>
      <c r="BS64" s="124">
        <f t="shared" si="46"/>
        <v>0</v>
      </c>
      <c r="BT64" s="124">
        <f t="shared" si="46"/>
        <v>0</v>
      </c>
      <c r="BU64" s="124">
        <f t="shared" si="46"/>
        <v>0</v>
      </c>
      <c r="BV64" s="124">
        <f t="shared" si="46"/>
        <v>0</v>
      </c>
      <c r="BW64" s="124">
        <f t="shared" si="46"/>
        <v>0</v>
      </c>
      <c r="BX64" s="124">
        <f t="shared" si="46"/>
        <v>0</v>
      </c>
      <c r="BY64" s="124">
        <f t="shared" si="46"/>
        <v>0</v>
      </c>
      <c r="BZ64" s="124">
        <f t="shared" si="46"/>
        <v>0</v>
      </c>
      <c r="CA64" s="124">
        <f t="shared" si="46"/>
        <v>0</v>
      </c>
      <c r="CB64" s="124">
        <f t="shared" si="46"/>
        <v>0</v>
      </c>
      <c r="CC64" s="124">
        <f t="shared" si="46"/>
        <v>0</v>
      </c>
      <c r="CD64" s="124">
        <f t="shared" si="46"/>
        <v>0</v>
      </c>
      <c r="CE64" s="124">
        <f t="shared" si="46"/>
        <v>0</v>
      </c>
      <c r="CF64" s="124">
        <f t="shared" si="46"/>
        <v>0</v>
      </c>
      <c r="CG64" s="124">
        <f t="shared" si="46"/>
        <v>0</v>
      </c>
      <c r="CH64" s="124">
        <f t="shared" si="46"/>
        <v>0</v>
      </c>
      <c r="CI64" s="124">
        <f t="shared" si="46"/>
        <v>0</v>
      </c>
      <c r="CJ64" s="124">
        <f t="shared" si="46"/>
        <v>0</v>
      </c>
      <c r="CK64" s="124">
        <f t="shared" si="46"/>
        <v>0</v>
      </c>
      <c r="CL64" s="124">
        <f t="shared" si="46"/>
        <v>0</v>
      </c>
      <c r="CM64" s="124">
        <f t="shared" si="46"/>
        <v>0</v>
      </c>
      <c r="CN64" s="124">
        <f t="shared" si="46"/>
        <v>0</v>
      </c>
      <c r="CO64" s="124">
        <f t="shared" si="46"/>
        <v>0</v>
      </c>
      <c r="CP64" s="124">
        <f t="shared" si="46"/>
        <v>0</v>
      </c>
      <c r="CQ64" s="124">
        <f t="shared" si="46"/>
        <v>0</v>
      </c>
      <c r="CR64" s="124">
        <f t="shared" si="46"/>
        <v>0</v>
      </c>
      <c r="CS64" s="124">
        <f t="shared" si="46"/>
        <v>0</v>
      </c>
      <c r="CT64" s="124">
        <f t="shared" si="46"/>
        <v>0</v>
      </c>
      <c r="CU64" s="124">
        <f t="shared" si="46"/>
        <v>0</v>
      </c>
      <c r="CV64" s="124">
        <f t="shared" si="46"/>
        <v>0</v>
      </c>
      <c r="CW64" s="124">
        <f t="shared" si="46"/>
        <v>0</v>
      </c>
      <c r="CX64" s="124">
        <f t="shared" si="46"/>
        <v>0</v>
      </c>
      <c r="CY64" s="124">
        <f t="shared" si="46"/>
        <v>0</v>
      </c>
      <c r="CZ64" s="124">
        <f t="shared" si="46"/>
        <v>0</v>
      </c>
      <c r="DA64" s="124">
        <f t="shared" si="46"/>
        <v>0</v>
      </c>
      <c r="DB64" s="124">
        <f t="shared" si="46"/>
        <v>0</v>
      </c>
      <c r="DC64" s="124">
        <f t="shared" si="46"/>
        <v>0</v>
      </c>
      <c r="DD64" s="124">
        <f t="shared" si="46"/>
        <v>0</v>
      </c>
      <c r="DE64" s="124">
        <f t="shared" si="46"/>
        <v>0</v>
      </c>
      <c r="DF64" s="124">
        <f t="shared" si="46"/>
        <v>0</v>
      </c>
      <c r="DG64" s="124">
        <f t="shared" si="46"/>
        <v>0</v>
      </c>
      <c r="DH64" s="124">
        <f t="shared" si="46"/>
        <v>0</v>
      </c>
      <c r="DI64" s="124">
        <f t="shared" si="46"/>
        <v>0</v>
      </c>
      <c r="DJ64" s="124">
        <f t="shared" si="46"/>
        <v>0</v>
      </c>
      <c r="DK64" s="124">
        <f t="shared" si="46"/>
        <v>0</v>
      </c>
      <c r="DL64" s="124">
        <f t="shared" si="46"/>
        <v>0</v>
      </c>
      <c r="DM64" s="124">
        <f t="shared" si="46"/>
        <v>0</v>
      </c>
      <c r="DN64" s="124">
        <f t="shared" si="46"/>
        <v>0</v>
      </c>
      <c r="DO64" s="124">
        <f t="shared" si="46"/>
        <v>0</v>
      </c>
      <c r="DP64" s="124">
        <f t="shared" si="46"/>
        <v>0</v>
      </c>
      <c r="DQ64" s="124">
        <f t="shared" si="46"/>
        <v>0</v>
      </c>
      <c r="DR64" s="124">
        <f t="shared" si="46"/>
        <v>0</v>
      </c>
      <c r="DS64" s="124">
        <f t="shared" si="46"/>
        <v>0</v>
      </c>
      <c r="DT64" s="124">
        <f t="shared" si="46"/>
        <v>0</v>
      </c>
      <c r="DU64" s="124">
        <f t="shared" si="46"/>
        <v>0</v>
      </c>
      <c r="DV64" s="124">
        <f t="shared" si="46"/>
        <v>0</v>
      </c>
      <c r="DW64" s="124">
        <f t="shared" si="46"/>
        <v>0</v>
      </c>
      <c r="DX64" s="124">
        <f t="shared" si="46"/>
        <v>0</v>
      </c>
      <c r="DY64" s="124">
        <f t="shared" si="46"/>
        <v>0</v>
      </c>
      <c r="DZ64" s="124">
        <f t="shared" si="46"/>
        <v>0</v>
      </c>
      <c r="EA64" s="124">
        <f t="shared" si="46"/>
        <v>0</v>
      </c>
      <c r="EB64" s="124">
        <f t="shared" si="46"/>
        <v>0</v>
      </c>
      <c r="EC64" s="124">
        <f t="shared" si="46"/>
        <v>0</v>
      </c>
      <c r="ED64" s="124">
        <f t="shared" si="46"/>
        <v>0</v>
      </c>
      <c r="EE64" s="124">
        <f t="shared" si="46"/>
        <v>0</v>
      </c>
      <c r="EF64" s="124">
        <f t="shared" si="46"/>
        <v>0</v>
      </c>
      <c r="EG64" s="124">
        <f t="shared" si="46"/>
        <v>0</v>
      </c>
      <c r="EH64" s="124">
        <f t="shared" si="46"/>
        <v>0</v>
      </c>
      <c r="EI64" s="124">
        <f t="shared" si="46"/>
        <v>0</v>
      </c>
      <c r="EJ64" s="124">
        <f t="shared" si="46"/>
        <v>0</v>
      </c>
      <c r="EK64" s="124">
        <f t="shared" si="46"/>
        <v>0</v>
      </c>
      <c r="EL64" s="124">
        <f t="shared" si="46"/>
        <v>0</v>
      </c>
      <c r="EM64" s="124">
        <f t="shared" si="46"/>
        <v>0</v>
      </c>
      <c r="EN64" s="124">
        <f t="shared" si="46"/>
        <v>0</v>
      </c>
      <c r="EO64" s="124">
        <f t="shared" si="46"/>
        <v>0</v>
      </c>
      <c r="EP64" s="124">
        <f t="shared" si="46"/>
        <v>0</v>
      </c>
      <c r="EQ64" s="27"/>
    </row>
    <row r="65" spans="1:147" ht="15.75" customHeight="1" x14ac:dyDescent="0.2">
      <c r="A65" s="7" t="str">
        <f t="shared" si="42"/>
        <v>Other G&amp;A</v>
      </c>
      <c r="B65" s="7"/>
      <c r="C65" s="7"/>
      <c r="D65" s="7"/>
      <c r="E65" s="7"/>
      <c r="F65" s="7"/>
      <c r="G65" s="7"/>
      <c r="H65" s="7"/>
      <c r="I65" s="7"/>
      <c r="J65" s="7"/>
      <c r="K65" s="7"/>
      <c r="L65" s="7"/>
      <c r="M65" s="7"/>
      <c r="N65" s="7"/>
      <c r="O65" s="7"/>
      <c r="P65" s="7"/>
      <c r="Q65" s="7"/>
      <c r="R65" s="7"/>
      <c r="S65" s="7"/>
      <c r="T65" s="7"/>
      <c r="U65" s="7"/>
      <c r="V65" s="7"/>
      <c r="W65" s="7"/>
      <c r="X65" s="7"/>
      <c r="Y65" s="7"/>
      <c r="Z65" s="27"/>
      <c r="AA65" s="124">
        <f t="shared" ref="AA65:EP65" si="47">$Y14*AA$11</f>
        <v>5000</v>
      </c>
      <c r="AB65" s="124">
        <f t="shared" si="47"/>
        <v>5000</v>
      </c>
      <c r="AC65" s="124">
        <f t="shared" si="47"/>
        <v>5000</v>
      </c>
      <c r="AD65" s="124">
        <f t="shared" si="47"/>
        <v>5000</v>
      </c>
      <c r="AE65" s="124">
        <f t="shared" si="47"/>
        <v>5000</v>
      </c>
      <c r="AF65" s="124">
        <f t="shared" si="47"/>
        <v>5000</v>
      </c>
      <c r="AG65" s="124">
        <f t="shared" si="47"/>
        <v>0</v>
      </c>
      <c r="AH65" s="124">
        <f t="shared" si="47"/>
        <v>0</v>
      </c>
      <c r="AI65" s="124">
        <f t="shared" si="47"/>
        <v>0</v>
      </c>
      <c r="AJ65" s="124">
        <f t="shared" si="47"/>
        <v>0</v>
      </c>
      <c r="AK65" s="124">
        <f t="shared" si="47"/>
        <v>0</v>
      </c>
      <c r="AL65" s="124">
        <f t="shared" si="47"/>
        <v>0</v>
      </c>
      <c r="AM65" s="124">
        <f t="shared" si="47"/>
        <v>0</v>
      </c>
      <c r="AN65" s="124">
        <f t="shared" si="47"/>
        <v>0</v>
      </c>
      <c r="AO65" s="124">
        <f t="shared" si="47"/>
        <v>0</v>
      </c>
      <c r="AP65" s="124">
        <f t="shared" si="47"/>
        <v>0</v>
      </c>
      <c r="AQ65" s="124">
        <f t="shared" si="47"/>
        <v>0</v>
      </c>
      <c r="AR65" s="124">
        <f t="shared" si="47"/>
        <v>0</v>
      </c>
      <c r="AS65" s="124">
        <f t="shared" si="47"/>
        <v>0</v>
      </c>
      <c r="AT65" s="124">
        <f t="shared" si="47"/>
        <v>0</v>
      </c>
      <c r="AU65" s="124">
        <f t="shared" si="47"/>
        <v>0</v>
      </c>
      <c r="AV65" s="124">
        <f t="shared" si="47"/>
        <v>0</v>
      </c>
      <c r="AW65" s="124">
        <f t="shared" si="47"/>
        <v>0</v>
      </c>
      <c r="AX65" s="124">
        <f t="shared" si="47"/>
        <v>0</v>
      </c>
      <c r="AY65" s="124">
        <f t="shared" si="47"/>
        <v>0</v>
      </c>
      <c r="AZ65" s="124">
        <f t="shared" si="47"/>
        <v>0</v>
      </c>
      <c r="BA65" s="124">
        <f t="shared" si="47"/>
        <v>0</v>
      </c>
      <c r="BB65" s="124">
        <f t="shared" si="47"/>
        <v>0</v>
      </c>
      <c r="BC65" s="124">
        <f t="shared" si="47"/>
        <v>0</v>
      </c>
      <c r="BD65" s="124">
        <f t="shared" si="47"/>
        <v>0</v>
      </c>
      <c r="BE65" s="124">
        <f t="shared" si="47"/>
        <v>0</v>
      </c>
      <c r="BF65" s="124">
        <f t="shared" si="47"/>
        <v>0</v>
      </c>
      <c r="BG65" s="124">
        <f t="shared" si="47"/>
        <v>0</v>
      </c>
      <c r="BH65" s="124">
        <f t="shared" si="47"/>
        <v>0</v>
      </c>
      <c r="BI65" s="124">
        <f t="shared" si="47"/>
        <v>0</v>
      </c>
      <c r="BJ65" s="124">
        <f t="shared" si="47"/>
        <v>0</v>
      </c>
      <c r="BK65" s="124">
        <f t="shared" si="47"/>
        <v>0</v>
      </c>
      <c r="BL65" s="124">
        <f t="shared" si="47"/>
        <v>0</v>
      </c>
      <c r="BM65" s="124">
        <f t="shared" si="47"/>
        <v>0</v>
      </c>
      <c r="BN65" s="124">
        <f t="shared" si="47"/>
        <v>0</v>
      </c>
      <c r="BO65" s="124">
        <f t="shared" si="47"/>
        <v>0</v>
      </c>
      <c r="BP65" s="124">
        <f t="shared" si="47"/>
        <v>0</v>
      </c>
      <c r="BQ65" s="124">
        <f t="shared" si="47"/>
        <v>0</v>
      </c>
      <c r="BR65" s="124">
        <f t="shared" si="47"/>
        <v>0</v>
      </c>
      <c r="BS65" s="124">
        <f t="shared" si="47"/>
        <v>0</v>
      </c>
      <c r="BT65" s="124">
        <f t="shared" si="47"/>
        <v>0</v>
      </c>
      <c r="BU65" s="124">
        <f t="shared" si="47"/>
        <v>0</v>
      </c>
      <c r="BV65" s="124">
        <f t="shared" si="47"/>
        <v>0</v>
      </c>
      <c r="BW65" s="124">
        <f t="shared" si="47"/>
        <v>0</v>
      </c>
      <c r="BX65" s="124">
        <f t="shared" si="47"/>
        <v>0</v>
      </c>
      <c r="BY65" s="124">
        <f t="shared" si="47"/>
        <v>0</v>
      </c>
      <c r="BZ65" s="124">
        <f t="shared" si="47"/>
        <v>0</v>
      </c>
      <c r="CA65" s="124">
        <f t="shared" si="47"/>
        <v>0</v>
      </c>
      <c r="CB65" s="124">
        <f t="shared" si="47"/>
        <v>0</v>
      </c>
      <c r="CC65" s="124">
        <f t="shared" si="47"/>
        <v>0</v>
      </c>
      <c r="CD65" s="124">
        <f t="shared" si="47"/>
        <v>0</v>
      </c>
      <c r="CE65" s="124">
        <f t="shared" si="47"/>
        <v>0</v>
      </c>
      <c r="CF65" s="124">
        <f t="shared" si="47"/>
        <v>0</v>
      </c>
      <c r="CG65" s="124">
        <f t="shared" si="47"/>
        <v>0</v>
      </c>
      <c r="CH65" s="124">
        <f t="shared" si="47"/>
        <v>0</v>
      </c>
      <c r="CI65" s="124">
        <f t="shared" si="47"/>
        <v>0</v>
      </c>
      <c r="CJ65" s="124">
        <f t="shared" si="47"/>
        <v>0</v>
      </c>
      <c r="CK65" s="124">
        <f t="shared" si="47"/>
        <v>0</v>
      </c>
      <c r="CL65" s="124">
        <f t="shared" si="47"/>
        <v>0</v>
      </c>
      <c r="CM65" s="124">
        <f t="shared" si="47"/>
        <v>0</v>
      </c>
      <c r="CN65" s="124">
        <f t="shared" si="47"/>
        <v>0</v>
      </c>
      <c r="CO65" s="124">
        <f t="shared" si="47"/>
        <v>0</v>
      </c>
      <c r="CP65" s="124">
        <f t="shared" si="47"/>
        <v>0</v>
      </c>
      <c r="CQ65" s="124">
        <f t="shared" si="47"/>
        <v>0</v>
      </c>
      <c r="CR65" s="124">
        <f t="shared" si="47"/>
        <v>0</v>
      </c>
      <c r="CS65" s="124">
        <f t="shared" si="47"/>
        <v>0</v>
      </c>
      <c r="CT65" s="124">
        <f t="shared" si="47"/>
        <v>0</v>
      </c>
      <c r="CU65" s="124">
        <f t="shared" si="47"/>
        <v>0</v>
      </c>
      <c r="CV65" s="124">
        <f t="shared" si="47"/>
        <v>0</v>
      </c>
      <c r="CW65" s="124">
        <f t="shared" si="47"/>
        <v>0</v>
      </c>
      <c r="CX65" s="124">
        <f t="shared" si="47"/>
        <v>0</v>
      </c>
      <c r="CY65" s="124">
        <f t="shared" si="47"/>
        <v>0</v>
      </c>
      <c r="CZ65" s="124">
        <f t="shared" si="47"/>
        <v>0</v>
      </c>
      <c r="DA65" s="124">
        <f t="shared" si="47"/>
        <v>0</v>
      </c>
      <c r="DB65" s="124">
        <f t="shared" si="47"/>
        <v>0</v>
      </c>
      <c r="DC65" s="124">
        <f t="shared" si="47"/>
        <v>0</v>
      </c>
      <c r="DD65" s="124">
        <f t="shared" si="47"/>
        <v>0</v>
      </c>
      <c r="DE65" s="124">
        <f t="shared" si="47"/>
        <v>0</v>
      </c>
      <c r="DF65" s="124">
        <f t="shared" si="47"/>
        <v>0</v>
      </c>
      <c r="DG65" s="124">
        <f t="shared" si="47"/>
        <v>0</v>
      </c>
      <c r="DH65" s="124">
        <f t="shared" si="47"/>
        <v>0</v>
      </c>
      <c r="DI65" s="124">
        <f t="shared" si="47"/>
        <v>0</v>
      </c>
      <c r="DJ65" s="124">
        <f t="shared" si="47"/>
        <v>0</v>
      </c>
      <c r="DK65" s="124">
        <f t="shared" si="47"/>
        <v>0</v>
      </c>
      <c r="DL65" s="124">
        <f t="shared" si="47"/>
        <v>0</v>
      </c>
      <c r="DM65" s="124">
        <f t="shared" si="47"/>
        <v>0</v>
      </c>
      <c r="DN65" s="124">
        <f t="shared" si="47"/>
        <v>0</v>
      </c>
      <c r="DO65" s="124">
        <f t="shared" si="47"/>
        <v>0</v>
      </c>
      <c r="DP65" s="124">
        <f t="shared" si="47"/>
        <v>0</v>
      </c>
      <c r="DQ65" s="124">
        <f t="shared" si="47"/>
        <v>0</v>
      </c>
      <c r="DR65" s="124">
        <f t="shared" si="47"/>
        <v>0</v>
      </c>
      <c r="DS65" s="124">
        <f t="shared" si="47"/>
        <v>0</v>
      </c>
      <c r="DT65" s="124">
        <f t="shared" si="47"/>
        <v>0</v>
      </c>
      <c r="DU65" s="124">
        <f t="shared" si="47"/>
        <v>0</v>
      </c>
      <c r="DV65" s="124">
        <f t="shared" si="47"/>
        <v>0</v>
      </c>
      <c r="DW65" s="124">
        <f t="shared" si="47"/>
        <v>0</v>
      </c>
      <c r="DX65" s="124">
        <f t="shared" si="47"/>
        <v>0</v>
      </c>
      <c r="DY65" s="124">
        <f t="shared" si="47"/>
        <v>0</v>
      </c>
      <c r="DZ65" s="124">
        <f t="shared" si="47"/>
        <v>0</v>
      </c>
      <c r="EA65" s="124">
        <f t="shared" si="47"/>
        <v>0</v>
      </c>
      <c r="EB65" s="124">
        <f t="shared" si="47"/>
        <v>0</v>
      </c>
      <c r="EC65" s="124">
        <f t="shared" si="47"/>
        <v>0</v>
      </c>
      <c r="ED65" s="124">
        <f t="shared" si="47"/>
        <v>0</v>
      </c>
      <c r="EE65" s="124">
        <f t="shared" si="47"/>
        <v>0</v>
      </c>
      <c r="EF65" s="124">
        <f t="shared" si="47"/>
        <v>0</v>
      </c>
      <c r="EG65" s="124">
        <f t="shared" si="47"/>
        <v>0</v>
      </c>
      <c r="EH65" s="124">
        <f t="shared" si="47"/>
        <v>0</v>
      </c>
      <c r="EI65" s="124">
        <f t="shared" si="47"/>
        <v>0</v>
      </c>
      <c r="EJ65" s="124">
        <f t="shared" si="47"/>
        <v>0</v>
      </c>
      <c r="EK65" s="124">
        <f t="shared" si="47"/>
        <v>0</v>
      </c>
      <c r="EL65" s="124">
        <f t="shared" si="47"/>
        <v>0</v>
      </c>
      <c r="EM65" s="124">
        <f t="shared" si="47"/>
        <v>0</v>
      </c>
      <c r="EN65" s="124">
        <f t="shared" si="47"/>
        <v>0</v>
      </c>
      <c r="EO65" s="124">
        <f t="shared" si="47"/>
        <v>0</v>
      </c>
      <c r="EP65" s="124">
        <f t="shared" si="47"/>
        <v>0</v>
      </c>
      <c r="EQ65" s="27"/>
    </row>
    <row r="66" spans="1:147" ht="15.75" customHeight="1" x14ac:dyDescent="0.2">
      <c r="A66" s="92"/>
      <c r="Z66" s="27"/>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4"/>
      <c r="BL66" s="124"/>
      <c r="BM66" s="124"/>
      <c r="BN66" s="124"/>
      <c r="BO66" s="124"/>
      <c r="BP66" s="124"/>
      <c r="BQ66" s="124"/>
      <c r="BR66" s="124"/>
      <c r="BS66" s="124"/>
      <c r="BT66" s="124"/>
      <c r="BU66" s="124"/>
      <c r="BV66" s="124"/>
      <c r="BW66" s="124"/>
      <c r="BX66" s="124"/>
      <c r="BY66" s="124"/>
      <c r="BZ66" s="124"/>
      <c r="CA66" s="124"/>
      <c r="CB66" s="124"/>
      <c r="CC66" s="124"/>
      <c r="CD66" s="124"/>
      <c r="CE66" s="124"/>
      <c r="CF66" s="124"/>
      <c r="CG66" s="124"/>
      <c r="CH66" s="124"/>
      <c r="CI66" s="124"/>
      <c r="CJ66" s="124"/>
      <c r="CK66" s="124"/>
      <c r="CL66" s="124"/>
      <c r="CM66" s="124"/>
      <c r="CN66" s="124"/>
      <c r="CO66" s="124"/>
      <c r="CP66" s="124"/>
      <c r="CQ66" s="124"/>
      <c r="CR66" s="124"/>
      <c r="CS66" s="124"/>
      <c r="CT66" s="124"/>
      <c r="CU66" s="124"/>
      <c r="CV66" s="124"/>
      <c r="CW66" s="124"/>
      <c r="CX66" s="124"/>
      <c r="CY66" s="124"/>
      <c r="CZ66" s="124"/>
      <c r="DA66" s="124"/>
      <c r="DB66" s="124"/>
      <c r="DC66" s="124"/>
      <c r="DD66" s="124"/>
      <c r="DE66" s="124"/>
      <c r="DF66" s="124"/>
      <c r="DG66" s="124"/>
      <c r="DH66" s="124"/>
      <c r="DI66" s="124"/>
      <c r="DJ66" s="124"/>
      <c r="DK66" s="124"/>
      <c r="DL66" s="124"/>
      <c r="DM66" s="124"/>
      <c r="DN66" s="124"/>
      <c r="DO66" s="124"/>
      <c r="DP66" s="124"/>
      <c r="DQ66" s="124"/>
      <c r="DR66" s="124"/>
      <c r="DS66" s="124"/>
      <c r="DT66" s="124"/>
      <c r="DU66" s="124"/>
      <c r="DV66" s="124"/>
      <c r="DW66" s="124"/>
      <c r="DX66" s="124"/>
      <c r="DY66" s="124"/>
      <c r="DZ66" s="124"/>
      <c r="EA66" s="124"/>
      <c r="EB66" s="124"/>
      <c r="EC66" s="124"/>
      <c r="ED66" s="124"/>
      <c r="EE66" s="124"/>
      <c r="EF66" s="124"/>
      <c r="EG66" s="124"/>
      <c r="EH66" s="124"/>
      <c r="EI66" s="124"/>
      <c r="EJ66" s="124"/>
      <c r="EK66" s="124"/>
      <c r="EL66" s="124"/>
      <c r="EM66" s="124"/>
      <c r="EN66" s="124"/>
      <c r="EO66" s="124"/>
      <c r="EP66" s="124"/>
      <c r="EQ66" s="27"/>
    </row>
    <row r="67" spans="1:147" ht="15.75" customHeight="1" x14ac:dyDescent="0.2">
      <c r="A67" s="92" t="str">
        <f t="shared" ref="A67:A70" si="48">A16</f>
        <v xml:space="preserve">Development Charges &amp; Muncipal Costs </v>
      </c>
      <c r="B67" s="92"/>
      <c r="C67" s="92"/>
      <c r="D67" s="92"/>
      <c r="E67" s="92"/>
      <c r="F67" s="92"/>
      <c r="G67" s="92"/>
      <c r="H67" s="92"/>
      <c r="I67" s="92"/>
      <c r="J67" s="92"/>
      <c r="K67" s="92"/>
      <c r="L67" s="92"/>
      <c r="M67" s="92"/>
      <c r="N67" s="92"/>
      <c r="O67" s="92"/>
      <c r="P67" s="92"/>
      <c r="Q67" s="92"/>
      <c r="R67" s="92"/>
      <c r="S67" s="92"/>
      <c r="T67" s="92"/>
      <c r="U67" s="92"/>
      <c r="V67" s="92"/>
      <c r="W67" s="92"/>
      <c r="X67" s="92"/>
      <c r="Y67" s="92"/>
      <c r="Z67" s="109"/>
      <c r="AA67" s="107">
        <f t="shared" ref="AA67:EP67" si="49">SUBTOTAL(9,AA68:AA70)</f>
        <v>18333.333333333332</v>
      </c>
      <c r="AB67" s="107">
        <f t="shared" si="49"/>
        <v>18333.333333333332</v>
      </c>
      <c r="AC67" s="107">
        <f t="shared" si="49"/>
        <v>18333.333333333332</v>
      </c>
      <c r="AD67" s="107">
        <f t="shared" si="49"/>
        <v>18333.333333333332</v>
      </c>
      <c r="AE67" s="107">
        <f t="shared" si="49"/>
        <v>18333.333333333332</v>
      </c>
      <c r="AF67" s="107">
        <f t="shared" si="49"/>
        <v>18333.333333333332</v>
      </c>
      <c r="AG67" s="107">
        <f t="shared" si="49"/>
        <v>0</v>
      </c>
      <c r="AH67" s="107">
        <f t="shared" si="49"/>
        <v>0</v>
      </c>
      <c r="AI67" s="107">
        <f t="shared" si="49"/>
        <v>0</v>
      </c>
      <c r="AJ67" s="107">
        <f t="shared" si="49"/>
        <v>0</v>
      </c>
      <c r="AK67" s="107">
        <f t="shared" si="49"/>
        <v>0</v>
      </c>
      <c r="AL67" s="107">
        <f t="shared" si="49"/>
        <v>0</v>
      </c>
      <c r="AM67" s="107">
        <f t="shared" si="49"/>
        <v>0</v>
      </c>
      <c r="AN67" s="107">
        <f t="shared" si="49"/>
        <v>0</v>
      </c>
      <c r="AO67" s="107">
        <f t="shared" si="49"/>
        <v>0</v>
      </c>
      <c r="AP67" s="107">
        <f t="shared" si="49"/>
        <v>0</v>
      </c>
      <c r="AQ67" s="107">
        <f t="shared" si="49"/>
        <v>0</v>
      </c>
      <c r="AR67" s="107">
        <f t="shared" si="49"/>
        <v>0</v>
      </c>
      <c r="AS67" s="107">
        <f t="shared" si="49"/>
        <v>0</v>
      </c>
      <c r="AT67" s="107">
        <f t="shared" si="49"/>
        <v>0</v>
      </c>
      <c r="AU67" s="107">
        <f t="shared" si="49"/>
        <v>0</v>
      </c>
      <c r="AV67" s="107">
        <f t="shared" si="49"/>
        <v>0</v>
      </c>
      <c r="AW67" s="107">
        <f t="shared" si="49"/>
        <v>0</v>
      </c>
      <c r="AX67" s="107">
        <f t="shared" si="49"/>
        <v>0</v>
      </c>
      <c r="AY67" s="107">
        <f t="shared" si="49"/>
        <v>0</v>
      </c>
      <c r="AZ67" s="107">
        <f t="shared" si="49"/>
        <v>0</v>
      </c>
      <c r="BA67" s="107">
        <f t="shared" si="49"/>
        <v>0</v>
      </c>
      <c r="BB67" s="107">
        <f t="shared" si="49"/>
        <v>0</v>
      </c>
      <c r="BC67" s="107">
        <f t="shared" si="49"/>
        <v>0</v>
      </c>
      <c r="BD67" s="107">
        <f t="shared" si="49"/>
        <v>0</v>
      </c>
      <c r="BE67" s="107">
        <f t="shared" si="49"/>
        <v>0</v>
      </c>
      <c r="BF67" s="107">
        <f t="shared" si="49"/>
        <v>0</v>
      </c>
      <c r="BG67" s="107">
        <f t="shared" si="49"/>
        <v>0</v>
      </c>
      <c r="BH67" s="107">
        <f t="shared" si="49"/>
        <v>0</v>
      </c>
      <c r="BI67" s="107">
        <f t="shared" si="49"/>
        <v>0</v>
      </c>
      <c r="BJ67" s="107">
        <f t="shared" si="49"/>
        <v>0</v>
      </c>
      <c r="BK67" s="107">
        <f t="shared" si="49"/>
        <v>0</v>
      </c>
      <c r="BL67" s="107">
        <f t="shared" si="49"/>
        <v>0</v>
      </c>
      <c r="BM67" s="107">
        <f t="shared" si="49"/>
        <v>0</v>
      </c>
      <c r="BN67" s="107">
        <f t="shared" si="49"/>
        <v>0</v>
      </c>
      <c r="BO67" s="107">
        <f t="shared" si="49"/>
        <v>0</v>
      </c>
      <c r="BP67" s="107">
        <f t="shared" si="49"/>
        <v>0</v>
      </c>
      <c r="BQ67" s="107">
        <f t="shared" si="49"/>
        <v>0</v>
      </c>
      <c r="BR67" s="107">
        <f t="shared" si="49"/>
        <v>0</v>
      </c>
      <c r="BS67" s="107">
        <f t="shared" si="49"/>
        <v>0</v>
      </c>
      <c r="BT67" s="107">
        <f t="shared" si="49"/>
        <v>0</v>
      </c>
      <c r="BU67" s="107">
        <f t="shared" si="49"/>
        <v>0</v>
      </c>
      <c r="BV67" s="107">
        <f t="shared" si="49"/>
        <v>0</v>
      </c>
      <c r="BW67" s="107">
        <f t="shared" si="49"/>
        <v>0</v>
      </c>
      <c r="BX67" s="107">
        <f t="shared" si="49"/>
        <v>0</v>
      </c>
      <c r="BY67" s="107">
        <f t="shared" si="49"/>
        <v>0</v>
      </c>
      <c r="BZ67" s="107">
        <f t="shared" si="49"/>
        <v>0</v>
      </c>
      <c r="CA67" s="107">
        <f t="shared" si="49"/>
        <v>0</v>
      </c>
      <c r="CB67" s="107">
        <f t="shared" si="49"/>
        <v>0</v>
      </c>
      <c r="CC67" s="107">
        <f t="shared" si="49"/>
        <v>0</v>
      </c>
      <c r="CD67" s="107">
        <f t="shared" si="49"/>
        <v>0</v>
      </c>
      <c r="CE67" s="107">
        <f t="shared" si="49"/>
        <v>0</v>
      </c>
      <c r="CF67" s="107">
        <f t="shared" si="49"/>
        <v>0</v>
      </c>
      <c r="CG67" s="107">
        <f t="shared" si="49"/>
        <v>0</v>
      </c>
      <c r="CH67" s="107">
        <f t="shared" si="49"/>
        <v>0</v>
      </c>
      <c r="CI67" s="107">
        <f t="shared" si="49"/>
        <v>0</v>
      </c>
      <c r="CJ67" s="107">
        <f t="shared" si="49"/>
        <v>0</v>
      </c>
      <c r="CK67" s="107">
        <f t="shared" si="49"/>
        <v>0</v>
      </c>
      <c r="CL67" s="107">
        <f t="shared" si="49"/>
        <v>0</v>
      </c>
      <c r="CM67" s="107">
        <f t="shared" si="49"/>
        <v>0</v>
      </c>
      <c r="CN67" s="107">
        <f t="shared" si="49"/>
        <v>0</v>
      </c>
      <c r="CO67" s="107">
        <f t="shared" si="49"/>
        <v>0</v>
      </c>
      <c r="CP67" s="107">
        <f t="shared" si="49"/>
        <v>0</v>
      </c>
      <c r="CQ67" s="107">
        <f t="shared" si="49"/>
        <v>0</v>
      </c>
      <c r="CR67" s="107">
        <f t="shared" si="49"/>
        <v>0</v>
      </c>
      <c r="CS67" s="107">
        <f t="shared" si="49"/>
        <v>0</v>
      </c>
      <c r="CT67" s="107">
        <f t="shared" si="49"/>
        <v>0</v>
      </c>
      <c r="CU67" s="107">
        <f t="shared" si="49"/>
        <v>0</v>
      </c>
      <c r="CV67" s="107">
        <f t="shared" si="49"/>
        <v>0</v>
      </c>
      <c r="CW67" s="107">
        <f t="shared" si="49"/>
        <v>0</v>
      </c>
      <c r="CX67" s="107">
        <f t="shared" si="49"/>
        <v>0</v>
      </c>
      <c r="CY67" s="107">
        <f t="shared" si="49"/>
        <v>0</v>
      </c>
      <c r="CZ67" s="107">
        <f t="shared" si="49"/>
        <v>0</v>
      </c>
      <c r="DA67" s="107">
        <f t="shared" si="49"/>
        <v>0</v>
      </c>
      <c r="DB67" s="107">
        <f t="shared" si="49"/>
        <v>0</v>
      </c>
      <c r="DC67" s="107">
        <f t="shared" si="49"/>
        <v>0</v>
      </c>
      <c r="DD67" s="107">
        <f t="shared" si="49"/>
        <v>0</v>
      </c>
      <c r="DE67" s="107">
        <f t="shared" si="49"/>
        <v>0</v>
      </c>
      <c r="DF67" s="107">
        <f t="shared" si="49"/>
        <v>0</v>
      </c>
      <c r="DG67" s="107">
        <f t="shared" si="49"/>
        <v>0</v>
      </c>
      <c r="DH67" s="107">
        <f t="shared" si="49"/>
        <v>0</v>
      </c>
      <c r="DI67" s="107">
        <f t="shared" si="49"/>
        <v>0</v>
      </c>
      <c r="DJ67" s="107">
        <f t="shared" si="49"/>
        <v>0</v>
      </c>
      <c r="DK67" s="107">
        <f t="shared" si="49"/>
        <v>0</v>
      </c>
      <c r="DL67" s="107">
        <f t="shared" si="49"/>
        <v>0</v>
      </c>
      <c r="DM67" s="107">
        <f t="shared" si="49"/>
        <v>0</v>
      </c>
      <c r="DN67" s="107">
        <f t="shared" si="49"/>
        <v>0</v>
      </c>
      <c r="DO67" s="107">
        <f t="shared" si="49"/>
        <v>0</v>
      </c>
      <c r="DP67" s="107">
        <f t="shared" si="49"/>
        <v>0</v>
      </c>
      <c r="DQ67" s="107">
        <f t="shared" si="49"/>
        <v>0</v>
      </c>
      <c r="DR67" s="107">
        <f t="shared" si="49"/>
        <v>0</v>
      </c>
      <c r="DS67" s="107">
        <f t="shared" si="49"/>
        <v>0</v>
      </c>
      <c r="DT67" s="107">
        <f t="shared" si="49"/>
        <v>0</v>
      </c>
      <c r="DU67" s="107">
        <f t="shared" si="49"/>
        <v>0</v>
      </c>
      <c r="DV67" s="107">
        <f t="shared" si="49"/>
        <v>0</v>
      </c>
      <c r="DW67" s="107">
        <f t="shared" si="49"/>
        <v>0</v>
      </c>
      <c r="DX67" s="107">
        <f t="shared" si="49"/>
        <v>0</v>
      </c>
      <c r="DY67" s="107">
        <f t="shared" si="49"/>
        <v>0</v>
      </c>
      <c r="DZ67" s="107">
        <f t="shared" si="49"/>
        <v>0</v>
      </c>
      <c r="EA67" s="107">
        <f t="shared" si="49"/>
        <v>0</v>
      </c>
      <c r="EB67" s="107">
        <f t="shared" si="49"/>
        <v>0</v>
      </c>
      <c r="EC67" s="107">
        <f t="shared" si="49"/>
        <v>0</v>
      </c>
      <c r="ED67" s="107">
        <f t="shared" si="49"/>
        <v>0</v>
      </c>
      <c r="EE67" s="107">
        <f t="shared" si="49"/>
        <v>0</v>
      </c>
      <c r="EF67" s="107">
        <f t="shared" si="49"/>
        <v>0</v>
      </c>
      <c r="EG67" s="107">
        <f t="shared" si="49"/>
        <v>0</v>
      </c>
      <c r="EH67" s="107">
        <f t="shared" si="49"/>
        <v>0</v>
      </c>
      <c r="EI67" s="107">
        <f t="shared" si="49"/>
        <v>0</v>
      </c>
      <c r="EJ67" s="107">
        <f t="shared" si="49"/>
        <v>0</v>
      </c>
      <c r="EK67" s="107">
        <f t="shared" si="49"/>
        <v>0</v>
      </c>
      <c r="EL67" s="107">
        <f t="shared" si="49"/>
        <v>0</v>
      </c>
      <c r="EM67" s="107">
        <f t="shared" si="49"/>
        <v>0</v>
      </c>
      <c r="EN67" s="107">
        <f t="shared" si="49"/>
        <v>0</v>
      </c>
      <c r="EO67" s="107">
        <f t="shared" si="49"/>
        <v>0</v>
      </c>
      <c r="EP67" s="107">
        <f t="shared" si="49"/>
        <v>0</v>
      </c>
      <c r="EQ67" s="109"/>
    </row>
    <row r="68" spans="1:147" ht="15.75" customHeight="1" x14ac:dyDescent="0.2">
      <c r="A68" s="7" t="str">
        <f t="shared" si="48"/>
        <v xml:space="preserve">Development Charges </v>
      </c>
      <c r="B68" s="7"/>
      <c r="C68" s="7"/>
      <c r="D68" s="7"/>
      <c r="E68" s="7"/>
      <c r="F68" s="7"/>
      <c r="G68" s="7"/>
      <c r="H68" s="7"/>
      <c r="I68" s="7"/>
      <c r="J68" s="7"/>
      <c r="K68" s="7"/>
      <c r="L68" s="7"/>
      <c r="M68" s="7"/>
      <c r="N68" s="7"/>
      <c r="O68" s="7"/>
      <c r="P68" s="7"/>
      <c r="Q68" s="7"/>
      <c r="R68" s="7"/>
      <c r="S68" s="7"/>
      <c r="T68" s="7"/>
      <c r="U68" s="7"/>
      <c r="V68" s="7"/>
      <c r="W68" s="7"/>
      <c r="X68" s="7"/>
      <c r="Y68" s="7"/>
      <c r="Z68" s="27"/>
      <c r="AA68" s="124">
        <f t="shared" ref="AA68:EP68" si="50">$Y17*AA$17</f>
        <v>14166.666666666666</v>
      </c>
      <c r="AB68" s="124">
        <f t="shared" si="50"/>
        <v>14166.666666666666</v>
      </c>
      <c r="AC68" s="124">
        <f t="shared" si="50"/>
        <v>14166.666666666666</v>
      </c>
      <c r="AD68" s="124">
        <f t="shared" si="50"/>
        <v>14166.666666666666</v>
      </c>
      <c r="AE68" s="124">
        <f t="shared" si="50"/>
        <v>14166.666666666666</v>
      </c>
      <c r="AF68" s="124">
        <f t="shared" si="50"/>
        <v>14166.666666666666</v>
      </c>
      <c r="AG68" s="124">
        <f t="shared" si="50"/>
        <v>0</v>
      </c>
      <c r="AH68" s="124">
        <f t="shared" si="50"/>
        <v>0</v>
      </c>
      <c r="AI68" s="124">
        <f t="shared" si="50"/>
        <v>0</v>
      </c>
      <c r="AJ68" s="124">
        <f t="shared" si="50"/>
        <v>0</v>
      </c>
      <c r="AK68" s="124">
        <f t="shared" si="50"/>
        <v>0</v>
      </c>
      <c r="AL68" s="124">
        <f t="shared" si="50"/>
        <v>0</v>
      </c>
      <c r="AM68" s="124">
        <f t="shared" si="50"/>
        <v>0</v>
      </c>
      <c r="AN68" s="124">
        <f t="shared" si="50"/>
        <v>0</v>
      </c>
      <c r="AO68" s="124">
        <f t="shared" si="50"/>
        <v>0</v>
      </c>
      <c r="AP68" s="124">
        <f t="shared" si="50"/>
        <v>0</v>
      </c>
      <c r="AQ68" s="124">
        <f t="shared" si="50"/>
        <v>0</v>
      </c>
      <c r="AR68" s="124">
        <f t="shared" si="50"/>
        <v>0</v>
      </c>
      <c r="AS68" s="124">
        <f t="shared" si="50"/>
        <v>0</v>
      </c>
      <c r="AT68" s="124">
        <f t="shared" si="50"/>
        <v>0</v>
      </c>
      <c r="AU68" s="124">
        <f t="shared" si="50"/>
        <v>0</v>
      </c>
      <c r="AV68" s="124">
        <f t="shared" si="50"/>
        <v>0</v>
      </c>
      <c r="AW68" s="124">
        <f t="shared" si="50"/>
        <v>0</v>
      </c>
      <c r="AX68" s="124">
        <f t="shared" si="50"/>
        <v>0</v>
      </c>
      <c r="AY68" s="124">
        <f t="shared" si="50"/>
        <v>0</v>
      </c>
      <c r="AZ68" s="124">
        <f t="shared" si="50"/>
        <v>0</v>
      </c>
      <c r="BA68" s="124">
        <f t="shared" si="50"/>
        <v>0</v>
      </c>
      <c r="BB68" s="124">
        <f t="shared" si="50"/>
        <v>0</v>
      </c>
      <c r="BC68" s="124">
        <f t="shared" si="50"/>
        <v>0</v>
      </c>
      <c r="BD68" s="124">
        <f t="shared" si="50"/>
        <v>0</v>
      </c>
      <c r="BE68" s="124">
        <f t="shared" si="50"/>
        <v>0</v>
      </c>
      <c r="BF68" s="124">
        <f t="shared" si="50"/>
        <v>0</v>
      </c>
      <c r="BG68" s="124">
        <f t="shared" si="50"/>
        <v>0</v>
      </c>
      <c r="BH68" s="124">
        <f t="shared" si="50"/>
        <v>0</v>
      </c>
      <c r="BI68" s="124">
        <f t="shared" si="50"/>
        <v>0</v>
      </c>
      <c r="BJ68" s="124">
        <f t="shared" si="50"/>
        <v>0</v>
      </c>
      <c r="BK68" s="124">
        <f t="shared" si="50"/>
        <v>0</v>
      </c>
      <c r="BL68" s="124">
        <f t="shared" si="50"/>
        <v>0</v>
      </c>
      <c r="BM68" s="124">
        <f t="shared" si="50"/>
        <v>0</v>
      </c>
      <c r="BN68" s="124">
        <f t="shared" si="50"/>
        <v>0</v>
      </c>
      <c r="BO68" s="124">
        <f t="shared" si="50"/>
        <v>0</v>
      </c>
      <c r="BP68" s="124">
        <f t="shared" si="50"/>
        <v>0</v>
      </c>
      <c r="BQ68" s="124">
        <f t="shared" si="50"/>
        <v>0</v>
      </c>
      <c r="BR68" s="124">
        <f t="shared" si="50"/>
        <v>0</v>
      </c>
      <c r="BS68" s="124">
        <f t="shared" si="50"/>
        <v>0</v>
      </c>
      <c r="BT68" s="124">
        <f t="shared" si="50"/>
        <v>0</v>
      </c>
      <c r="BU68" s="124">
        <f t="shared" si="50"/>
        <v>0</v>
      </c>
      <c r="BV68" s="124">
        <f t="shared" si="50"/>
        <v>0</v>
      </c>
      <c r="BW68" s="124">
        <f t="shared" si="50"/>
        <v>0</v>
      </c>
      <c r="BX68" s="124">
        <f t="shared" si="50"/>
        <v>0</v>
      </c>
      <c r="BY68" s="124">
        <f t="shared" si="50"/>
        <v>0</v>
      </c>
      <c r="BZ68" s="124">
        <f t="shared" si="50"/>
        <v>0</v>
      </c>
      <c r="CA68" s="124">
        <f t="shared" si="50"/>
        <v>0</v>
      </c>
      <c r="CB68" s="124">
        <f t="shared" si="50"/>
        <v>0</v>
      </c>
      <c r="CC68" s="124">
        <f t="shared" si="50"/>
        <v>0</v>
      </c>
      <c r="CD68" s="124">
        <f t="shared" si="50"/>
        <v>0</v>
      </c>
      <c r="CE68" s="124">
        <f t="shared" si="50"/>
        <v>0</v>
      </c>
      <c r="CF68" s="124">
        <f t="shared" si="50"/>
        <v>0</v>
      </c>
      <c r="CG68" s="124">
        <f t="shared" si="50"/>
        <v>0</v>
      </c>
      <c r="CH68" s="124">
        <f t="shared" si="50"/>
        <v>0</v>
      </c>
      <c r="CI68" s="124">
        <f t="shared" si="50"/>
        <v>0</v>
      </c>
      <c r="CJ68" s="124">
        <f t="shared" si="50"/>
        <v>0</v>
      </c>
      <c r="CK68" s="124">
        <f t="shared" si="50"/>
        <v>0</v>
      </c>
      <c r="CL68" s="124">
        <f t="shared" si="50"/>
        <v>0</v>
      </c>
      <c r="CM68" s="124">
        <f t="shared" si="50"/>
        <v>0</v>
      </c>
      <c r="CN68" s="124">
        <f t="shared" si="50"/>
        <v>0</v>
      </c>
      <c r="CO68" s="124">
        <f t="shared" si="50"/>
        <v>0</v>
      </c>
      <c r="CP68" s="124">
        <f t="shared" si="50"/>
        <v>0</v>
      </c>
      <c r="CQ68" s="124">
        <f t="shared" si="50"/>
        <v>0</v>
      </c>
      <c r="CR68" s="124">
        <f t="shared" si="50"/>
        <v>0</v>
      </c>
      <c r="CS68" s="124">
        <f t="shared" si="50"/>
        <v>0</v>
      </c>
      <c r="CT68" s="124">
        <f t="shared" si="50"/>
        <v>0</v>
      </c>
      <c r="CU68" s="124">
        <f t="shared" si="50"/>
        <v>0</v>
      </c>
      <c r="CV68" s="124">
        <f t="shared" si="50"/>
        <v>0</v>
      </c>
      <c r="CW68" s="124">
        <f t="shared" si="50"/>
        <v>0</v>
      </c>
      <c r="CX68" s="124">
        <f t="shared" si="50"/>
        <v>0</v>
      </c>
      <c r="CY68" s="124">
        <f t="shared" si="50"/>
        <v>0</v>
      </c>
      <c r="CZ68" s="124">
        <f t="shared" si="50"/>
        <v>0</v>
      </c>
      <c r="DA68" s="124">
        <f t="shared" si="50"/>
        <v>0</v>
      </c>
      <c r="DB68" s="124">
        <f t="shared" si="50"/>
        <v>0</v>
      </c>
      <c r="DC68" s="124">
        <f t="shared" si="50"/>
        <v>0</v>
      </c>
      <c r="DD68" s="124">
        <f t="shared" si="50"/>
        <v>0</v>
      </c>
      <c r="DE68" s="124">
        <f t="shared" si="50"/>
        <v>0</v>
      </c>
      <c r="DF68" s="124">
        <f t="shared" si="50"/>
        <v>0</v>
      </c>
      <c r="DG68" s="124">
        <f t="shared" si="50"/>
        <v>0</v>
      </c>
      <c r="DH68" s="124">
        <f t="shared" si="50"/>
        <v>0</v>
      </c>
      <c r="DI68" s="124">
        <f t="shared" si="50"/>
        <v>0</v>
      </c>
      <c r="DJ68" s="124">
        <f t="shared" si="50"/>
        <v>0</v>
      </c>
      <c r="DK68" s="124">
        <f t="shared" si="50"/>
        <v>0</v>
      </c>
      <c r="DL68" s="124">
        <f t="shared" si="50"/>
        <v>0</v>
      </c>
      <c r="DM68" s="124">
        <f t="shared" si="50"/>
        <v>0</v>
      </c>
      <c r="DN68" s="124">
        <f t="shared" si="50"/>
        <v>0</v>
      </c>
      <c r="DO68" s="124">
        <f t="shared" si="50"/>
        <v>0</v>
      </c>
      <c r="DP68" s="124">
        <f t="shared" si="50"/>
        <v>0</v>
      </c>
      <c r="DQ68" s="124">
        <f t="shared" si="50"/>
        <v>0</v>
      </c>
      <c r="DR68" s="124">
        <f t="shared" si="50"/>
        <v>0</v>
      </c>
      <c r="DS68" s="124">
        <f t="shared" si="50"/>
        <v>0</v>
      </c>
      <c r="DT68" s="124">
        <f t="shared" si="50"/>
        <v>0</v>
      </c>
      <c r="DU68" s="124">
        <f t="shared" si="50"/>
        <v>0</v>
      </c>
      <c r="DV68" s="124">
        <f t="shared" si="50"/>
        <v>0</v>
      </c>
      <c r="DW68" s="124">
        <f t="shared" si="50"/>
        <v>0</v>
      </c>
      <c r="DX68" s="124">
        <f t="shared" si="50"/>
        <v>0</v>
      </c>
      <c r="DY68" s="124">
        <f t="shared" si="50"/>
        <v>0</v>
      </c>
      <c r="DZ68" s="124">
        <f t="shared" si="50"/>
        <v>0</v>
      </c>
      <c r="EA68" s="124">
        <f t="shared" si="50"/>
        <v>0</v>
      </c>
      <c r="EB68" s="124">
        <f t="shared" si="50"/>
        <v>0</v>
      </c>
      <c r="EC68" s="124">
        <f t="shared" si="50"/>
        <v>0</v>
      </c>
      <c r="ED68" s="124">
        <f t="shared" si="50"/>
        <v>0</v>
      </c>
      <c r="EE68" s="124">
        <f t="shared" si="50"/>
        <v>0</v>
      </c>
      <c r="EF68" s="124">
        <f t="shared" si="50"/>
        <v>0</v>
      </c>
      <c r="EG68" s="124">
        <f t="shared" si="50"/>
        <v>0</v>
      </c>
      <c r="EH68" s="124">
        <f t="shared" si="50"/>
        <v>0</v>
      </c>
      <c r="EI68" s="124">
        <f t="shared" si="50"/>
        <v>0</v>
      </c>
      <c r="EJ68" s="124">
        <f t="shared" si="50"/>
        <v>0</v>
      </c>
      <c r="EK68" s="124">
        <f t="shared" si="50"/>
        <v>0</v>
      </c>
      <c r="EL68" s="124">
        <f t="shared" si="50"/>
        <v>0</v>
      </c>
      <c r="EM68" s="124">
        <f t="shared" si="50"/>
        <v>0</v>
      </c>
      <c r="EN68" s="124">
        <f t="shared" si="50"/>
        <v>0</v>
      </c>
      <c r="EO68" s="124">
        <f t="shared" si="50"/>
        <v>0</v>
      </c>
      <c r="EP68" s="124">
        <f t="shared" si="50"/>
        <v>0</v>
      </c>
      <c r="EQ68" s="27"/>
    </row>
    <row r="69" spans="1:147" ht="15.75" customHeight="1" x14ac:dyDescent="0.2">
      <c r="A69" s="7" t="str">
        <f t="shared" si="48"/>
        <v xml:space="preserve">Building Permits </v>
      </c>
      <c r="B69" s="7"/>
      <c r="C69" s="7"/>
      <c r="D69" s="7"/>
      <c r="E69" s="7"/>
      <c r="F69" s="7"/>
      <c r="G69" s="7"/>
      <c r="H69" s="7"/>
      <c r="I69" s="7"/>
      <c r="J69" s="7"/>
      <c r="K69" s="7"/>
      <c r="L69" s="7"/>
      <c r="M69" s="7"/>
      <c r="N69" s="7"/>
      <c r="O69" s="7"/>
      <c r="P69" s="7"/>
      <c r="Q69" s="7"/>
      <c r="R69" s="7"/>
      <c r="S69" s="7"/>
      <c r="T69" s="7"/>
      <c r="U69" s="7"/>
      <c r="V69" s="7"/>
      <c r="W69" s="7"/>
      <c r="X69" s="7"/>
      <c r="Y69" s="7"/>
      <c r="Z69" s="27"/>
      <c r="AA69" s="124">
        <f t="shared" ref="AA69:EP69" si="51">$Y18*AA$17</f>
        <v>3333.333333333333</v>
      </c>
      <c r="AB69" s="124">
        <f t="shared" si="51"/>
        <v>3333.333333333333</v>
      </c>
      <c r="AC69" s="124">
        <f t="shared" si="51"/>
        <v>3333.333333333333</v>
      </c>
      <c r="AD69" s="124">
        <f t="shared" si="51"/>
        <v>3333.333333333333</v>
      </c>
      <c r="AE69" s="124">
        <f t="shared" si="51"/>
        <v>3333.333333333333</v>
      </c>
      <c r="AF69" s="124">
        <f t="shared" si="51"/>
        <v>3333.333333333333</v>
      </c>
      <c r="AG69" s="124">
        <f t="shared" si="51"/>
        <v>0</v>
      </c>
      <c r="AH69" s="124">
        <f t="shared" si="51"/>
        <v>0</v>
      </c>
      <c r="AI69" s="124">
        <f t="shared" si="51"/>
        <v>0</v>
      </c>
      <c r="AJ69" s="124">
        <f t="shared" si="51"/>
        <v>0</v>
      </c>
      <c r="AK69" s="124">
        <f t="shared" si="51"/>
        <v>0</v>
      </c>
      <c r="AL69" s="124">
        <f t="shared" si="51"/>
        <v>0</v>
      </c>
      <c r="AM69" s="124">
        <f t="shared" si="51"/>
        <v>0</v>
      </c>
      <c r="AN69" s="124">
        <f t="shared" si="51"/>
        <v>0</v>
      </c>
      <c r="AO69" s="124">
        <f t="shared" si="51"/>
        <v>0</v>
      </c>
      <c r="AP69" s="124">
        <f t="shared" si="51"/>
        <v>0</v>
      </c>
      <c r="AQ69" s="124">
        <f t="shared" si="51"/>
        <v>0</v>
      </c>
      <c r="AR69" s="124">
        <f t="shared" si="51"/>
        <v>0</v>
      </c>
      <c r="AS69" s="124">
        <f t="shared" si="51"/>
        <v>0</v>
      </c>
      <c r="AT69" s="124">
        <f t="shared" si="51"/>
        <v>0</v>
      </c>
      <c r="AU69" s="124">
        <f t="shared" si="51"/>
        <v>0</v>
      </c>
      <c r="AV69" s="124">
        <f t="shared" si="51"/>
        <v>0</v>
      </c>
      <c r="AW69" s="124">
        <f t="shared" si="51"/>
        <v>0</v>
      </c>
      <c r="AX69" s="124">
        <f t="shared" si="51"/>
        <v>0</v>
      </c>
      <c r="AY69" s="124">
        <f t="shared" si="51"/>
        <v>0</v>
      </c>
      <c r="AZ69" s="124">
        <f t="shared" si="51"/>
        <v>0</v>
      </c>
      <c r="BA69" s="124">
        <f t="shared" si="51"/>
        <v>0</v>
      </c>
      <c r="BB69" s="124">
        <f t="shared" si="51"/>
        <v>0</v>
      </c>
      <c r="BC69" s="124">
        <f t="shared" si="51"/>
        <v>0</v>
      </c>
      <c r="BD69" s="124">
        <f t="shared" si="51"/>
        <v>0</v>
      </c>
      <c r="BE69" s="124">
        <f t="shared" si="51"/>
        <v>0</v>
      </c>
      <c r="BF69" s="124">
        <f t="shared" si="51"/>
        <v>0</v>
      </c>
      <c r="BG69" s="124">
        <f t="shared" si="51"/>
        <v>0</v>
      </c>
      <c r="BH69" s="124">
        <f t="shared" si="51"/>
        <v>0</v>
      </c>
      <c r="BI69" s="124">
        <f t="shared" si="51"/>
        <v>0</v>
      </c>
      <c r="BJ69" s="124">
        <f t="shared" si="51"/>
        <v>0</v>
      </c>
      <c r="BK69" s="124">
        <f t="shared" si="51"/>
        <v>0</v>
      </c>
      <c r="BL69" s="124">
        <f t="shared" si="51"/>
        <v>0</v>
      </c>
      <c r="BM69" s="124">
        <f t="shared" si="51"/>
        <v>0</v>
      </c>
      <c r="BN69" s="124">
        <f t="shared" si="51"/>
        <v>0</v>
      </c>
      <c r="BO69" s="124">
        <f t="shared" si="51"/>
        <v>0</v>
      </c>
      <c r="BP69" s="124">
        <f t="shared" si="51"/>
        <v>0</v>
      </c>
      <c r="BQ69" s="124">
        <f t="shared" si="51"/>
        <v>0</v>
      </c>
      <c r="BR69" s="124">
        <f t="shared" si="51"/>
        <v>0</v>
      </c>
      <c r="BS69" s="124">
        <f t="shared" si="51"/>
        <v>0</v>
      </c>
      <c r="BT69" s="124">
        <f t="shared" si="51"/>
        <v>0</v>
      </c>
      <c r="BU69" s="124">
        <f t="shared" si="51"/>
        <v>0</v>
      </c>
      <c r="BV69" s="124">
        <f t="shared" si="51"/>
        <v>0</v>
      </c>
      <c r="BW69" s="124">
        <f t="shared" si="51"/>
        <v>0</v>
      </c>
      <c r="BX69" s="124">
        <f t="shared" si="51"/>
        <v>0</v>
      </c>
      <c r="BY69" s="124">
        <f t="shared" si="51"/>
        <v>0</v>
      </c>
      <c r="BZ69" s="124">
        <f t="shared" si="51"/>
        <v>0</v>
      </c>
      <c r="CA69" s="124">
        <f t="shared" si="51"/>
        <v>0</v>
      </c>
      <c r="CB69" s="124">
        <f t="shared" si="51"/>
        <v>0</v>
      </c>
      <c r="CC69" s="124">
        <f t="shared" si="51"/>
        <v>0</v>
      </c>
      <c r="CD69" s="124">
        <f t="shared" si="51"/>
        <v>0</v>
      </c>
      <c r="CE69" s="124">
        <f t="shared" si="51"/>
        <v>0</v>
      </c>
      <c r="CF69" s="124">
        <f t="shared" si="51"/>
        <v>0</v>
      </c>
      <c r="CG69" s="124">
        <f t="shared" si="51"/>
        <v>0</v>
      </c>
      <c r="CH69" s="124">
        <f t="shared" si="51"/>
        <v>0</v>
      </c>
      <c r="CI69" s="124">
        <f t="shared" si="51"/>
        <v>0</v>
      </c>
      <c r="CJ69" s="124">
        <f t="shared" si="51"/>
        <v>0</v>
      </c>
      <c r="CK69" s="124">
        <f t="shared" si="51"/>
        <v>0</v>
      </c>
      <c r="CL69" s="124">
        <f t="shared" si="51"/>
        <v>0</v>
      </c>
      <c r="CM69" s="124">
        <f t="shared" si="51"/>
        <v>0</v>
      </c>
      <c r="CN69" s="124">
        <f t="shared" si="51"/>
        <v>0</v>
      </c>
      <c r="CO69" s="124">
        <f t="shared" si="51"/>
        <v>0</v>
      </c>
      <c r="CP69" s="124">
        <f t="shared" si="51"/>
        <v>0</v>
      </c>
      <c r="CQ69" s="124">
        <f t="shared" si="51"/>
        <v>0</v>
      </c>
      <c r="CR69" s="124">
        <f t="shared" si="51"/>
        <v>0</v>
      </c>
      <c r="CS69" s="124">
        <f t="shared" si="51"/>
        <v>0</v>
      </c>
      <c r="CT69" s="124">
        <f t="shared" si="51"/>
        <v>0</v>
      </c>
      <c r="CU69" s="124">
        <f t="shared" si="51"/>
        <v>0</v>
      </c>
      <c r="CV69" s="124">
        <f t="shared" si="51"/>
        <v>0</v>
      </c>
      <c r="CW69" s="124">
        <f t="shared" si="51"/>
        <v>0</v>
      </c>
      <c r="CX69" s="124">
        <f t="shared" si="51"/>
        <v>0</v>
      </c>
      <c r="CY69" s="124">
        <f t="shared" si="51"/>
        <v>0</v>
      </c>
      <c r="CZ69" s="124">
        <f t="shared" si="51"/>
        <v>0</v>
      </c>
      <c r="DA69" s="124">
        <f t="shared" si="51"/>
        <v>0</v>
      </c>
      <c r="DB69" s="124">
        <f t="shared" si="51"/>
        <v>0</v>
      </c>
      <c r="DC69" s="124">
        <f t="shared" si="51"/>
        <v>0</v>
      </c>
      <c r="DD69" s="124">
        <f t="shared" si="51"/>
        <v>0</v>
      </c>
      <c r="DE69" s="124">
        <f t="shared" si="51"/>
        <v>0</v>
      </c>
      <c r="DF69" s="124">
        <f t="shared" si="51"/>
        <v>0</v>
      </c>
      <c r="DG69" s="124">
        <f t="shared" si="51"/>
        <v>0</v>
      </c>
      <c r="DH69" s="124">
        <f t="shared" si="51"/>
        <v>0</v>
      </c>
      <c r="DI69" s="124">
        <f t="shared" si="51"/>
        <v>0</v>
      </c>
      <c r="DJ69" s="124">
        <f t="shared" si="51"/>
        <v>0</v>
      </c>
      <c r="DK69" s="124">
        <f t="shared" si="51"/>
        <v>0</v>
      </c>
      <c r="DL69" s="124">
        <f t="shared" si="51"/>
        <v>0</v>
      </c>
      <c r="DM69" s="124">
        <f t="shared" si="51"/>
        <v>0</v>
      </c>
      <c r="DN69" s="124">
        <f t="shared" si="51"/>
        <v>0</v>
      </c>
      <c r="DO69" s="124">
        <f t="shared" si="51"/>
        <v>0</v>
      </c>
      <c r="DP69" s="124">
        <f t="shared" si="51"/>
        <v>0</v>
      </c>
      <c r="DQ69" s="124">
        <f t="shared" si="51"/>
        <v>0</v>
      </c>
      <c r="DR69" s="124">
        <f t="shared" si="51"/>
        <v>0</v>
      </c>
      <c r="DS69" s="124">
        <f t="shared" si="51"/>
        <v>0</v>
      </c>
      <c r="DT69" s="124">
        <f t="shared" si="51"/>
        <v>0</v>
      </c>
      <c r="DU69" s="124">
        <f t="shared" si="51"/>
        <v>0</v>
      </c>
      <c r="DV69" s="124">
        <f t="shared" si="51"/>
        <v>0</v>
      </c>
      <c r="DW69" s="124">
        <f t="shared" si="51"/>
        <v>0</v>
      </c>
      <c r="DX69" s="124">
        <f t="shared" si="51"/>
        <v>0</v>
      </c>
      <c r="DY69" s="124">
        <f t="shared" si="51"/>
        <v>0</v>
      </c>
      <c r="DZ69" s="124">
        <f t="shared" si="51"/>
        <v>0</v>
      </c>
      <c r="EA69" s="124">
        <f t="shared" si="51"/>
        <v>0</v>
      </c>
      <c r="EB69" s="124">
        <f t="shared" si="51"/>
        <v>0</v>
      </c>
      <c r="EC69" s="124">
        <f t="shared" si="51"/>
        <v>0</v>
      </c>
      <c r="ED69" s="124">
        <f t="shared" si="51"/>
        <v>0</v>
      </c>
      <c r="EE69" s="124">
        <f t="shared" si="51"/>
        <v>0</v>
      </c>
      <c r="EF69" s="124">
        <f t="shared" si="51"/>
        <v>0</v>
      </c>
      <c r="EG69" s="124">
        <f t="shared" si="51"/>
        <v>0</v>
      </c>
      <c r="EH69" s="124">
        <f t="shared" si="51"/>
        <v>0</v>
      </c>
      <c r="EI69" s="124">
        <f t="shared" si="51"/>
        <v>0</v>
      </c>
      <c r="EJ69" s="124">
        <f t="shared" si="51"/>
        <v>0</v>
      </c>
      <c r="EK69" s="124">
        <f t="shared" si="51"/>
        <v>0</v>
      </c>
      <c r="EL69" s="124">
        <f t="shared" si="51"/>
        <v>0</v>
      </c>
      <c r="EM69" s="124">
        <f t="shared" si="51"/>
        <v>0</v>
      </c>
      <c r="EN69" s="124">
        <f t="shared" si="51"/>
        <v>0</v>
      </c>
      <c r="EO69" s="124">
        <f t="shared" si="51"/>
        <v>0</v>
      </c>
      <c r="EP69" s="124">
        <f t="shared" si="51"/>
        <v>0</v>
      </c>
      <c r="EQ69" s="27"/>
    </row>
    <row r="70" spans="1:147" ht="15.75" customHeight="1" x14ac:dyDescent="0.2">
      <c r="A70" s="7" t="str">
        <f t="shared" si="48"/>
        <v xml:space="preserve">Municipal Costs </v>
      </c>
      <c r="B70" s="7"/>
      <c r="C70" s="7"/>
      <c r="D70" s="7"/>
      <c r="E70" s="7"/>
      <c r="F70" s="7"/>
      <c r="G70" s="7"/>
      <c r="H70" s="7"/>
      <c r="I70" s="7"/>
      <c r="J70" s="7"/>
      <c r="K70" s="7"/>
      <c r="L70" s="7"/>
      <c r="M70" s="7"/>
      <c r="N70" s="7"/>
      <c r="O70" s="7"/>
      <c r="P70" s="7"/>
      <c r="Q70" s="7"/>
      <c r="R70" s="7"/>
      <c r="S70" s="7"/>
      <c r="T70" s="7"/>
      <c r="U70" s="7"/>
      <c r="V70" s="7"/>
      <c r="W70" s="7"/>
      <c r="X70" s="7"/>
      <c r="Y70" s="7"/>
      <c r="Z70" s="27"/>
      <c r="AA70" s="124">
        <f t="shared" ref="AA70:EP70" si="52">$Y19*AA$17</f>
        <v>833.33333333333326</v>
      </c>
      <c r="AB70" s="124">
        <f t="shared" si="52"/>
        <v>833.33333333333326</v>
      </c>
      <c r="AC70" s="124">
        <f t="shared" si="52"/>
        <v>833.33333333333326</v>
      </c>
      <c r="AD70" s="124">
        <f t="shared" si="52"/>
        <v>833.33333333333326</v>
      </c>
      <c r="AE70" s="124">
        <f t="shared" si="52"/>
        <v>833.33333333333326</v>
      </c>
      <c r="AF70" s="124">
        <f t="shared" si="52"/>
        <v>833.33333333333326</v>
      </c>
      <c r="AG70" s="124">
        <f t="shared" si="52"/>
        <v>0</v>
      </c>
      <c r="AH70" s="124">
        <f t="shared" si="52"/>
        <v>0</v>
      </c>
      <c r="AI70" s="124">
        <f t="shared" si="52"/>
        <v>0</v>
      </c>
      <c r="AJ70" s="124">
        <f t="shared" si="52"/>
        <v>0</v>
      </c>
      <c r="AK70" s="124">
        <f t="shared" si="52"/>
        <v>0</v>
      </c>
      <c r="AL70" s="124">
        <f t="shared" si="52"/>
        <v>0</v>
      </c>
      <c r="AM70" s="124">
        <f t="shared" si="52"/>
        <v>0</v>
      </c>
      <c r="AN70" s="124">
        <f t="shared" si="52"/>
        <v>0</v>
      </c>
      <c r="AO70" s="124">
        <f t="shared" si="52"/>
        <v>0</v>
      </c>
      <c r="AP70" s="124">
        <f t="shared" si="52"/>
        <v>0</v>
      </c>
      <c r="AQ70" s="124">
        <f t="shared" si="52"/>
        <v>0</v>
      </c>
      <c r="AR70" s="124">
        <f t="shared" si="52"/>
        <v>0</v>
      </c>
      <c r="AS70" s="124">
        <f t="shared" si="52"/>
        <v>0</v>
      </c>
      <c r="AT70" s="124">
        <f t="shared" si="52"/>
        <v>0</v>
      </c>
      <c r="AU70" s="124">
        <f t="shared" si="52"/>
        <v>0</v>
      </c>
      <c r="AV70" s="124">
        <f t="shared" si="52"/>
        <v>0</v>
      </c>
      <c r="AW70" s="124">
        <f t="shared" si="52"/>
        <v>0</v>
      </c>
      <c r="AX70" s="124">
        <f t="shared" si="52"/>
        <v>0</v>
      </c>
      <c r="AY70" s="124">
        <f t="shared" si="52"/>
        <v>0</v>
      </c>
      <c r="AZ70" s="124">
        <f t="shared" si="52"/>
        <v>0</v>
      </c>
      <c r="BA70" s="124">
        <f t="shared" si="52"/>
        <v>0</v>
      </c>
      <c r="BB70" s="124">
        <f t="shared" si="52"/>
        <v>0</v>
      </c>
      <c r="BC70" s="124">
        <f t="shared" si="52"/>
        <v>0</v>
      </c>
      <c r="BD70" s="124">
        <f t="shared" si="52"/>
        <v>0</v>
      </c>
      <c r="BE70" s="124">
        <f t="shared" si="52"/>
        <v>0</v>
      </c>
      <c r="BF70" s="124">
        <f t="shared" si="52"/>
        <v>0</v>
      </c>
      <c r="BG70" s="124">
        <f t="shared" si="52"/>
        <v>0</v>
      </c>
      <c r="BH70" s="124">
        <f t="shared" si="52"/>
        <v>0</v>
      </c>
      <c r="BI70" s="124">
        <f t="shared" si="52"/>
        <v>0</v>
      </c>
      <c r="BJ70" s="124">
        <f t="shared" si="52"/>
        <v>0</v>
      </c>
      <c r="BK70" s="124">
        <f t="shared" si="52"/>
        <v>0</v>
      </c>
      <c r="BL70" s="124">
        <f t="shared" si="52"/>
        <v>0</v>
      </c>
      <c r="BM70" s="124">
        <f t="shared" si="52"/>
        <v>0</v>
      </c>
      <c r="BN70" s="124">
        <f t="shared" si="52"/>
        <v>0</v>
      </c>
      <c r="BO70" s="124">
        <f t="shared" si="52"/>
        <v>0</v>
      </c>
      <c r="BP70" s="124">
        <f t="shared" si="52"/>
        <v>0</v>
      </c>
      <c r="BQ70" s="124">
        <f t="shared" si="52"/>
        <v>0</v>
      </c>
      <c r="BR70" s="124">
        <f t="shared" si="52"/>
        <v>0</v>
      </c>
      <c r="BS70" s="124">
        <f t="shared" si="52"/>
        <v>0</v>
      </c>
      <c r="BT70" s="124">
        <f t="shared" si="52"/>
        <v>0</v>
      </c>
      <c r="BU70" s="124">
        <f t="shared" si="52"/>
        <v>0</v>
      </c>
      <c r="BV70" s="124">
        <f t="shared" si="52"/>
        <v>0</v>
      </c>
      <c r="BW70" s="124">
        <f t="shared" si="52"/>
        <v>0</v>
      </c>
      <c r="BX70" s="124">
        <f t="shared" si="52"/>
        <v>0</v>
      </c>
      <c r="BY70" s="124">
        <f t="shared" si="52"/>
        <v>0</v>
      </c>
      <c r="BZ70" s="124">
        <f t="shared" si="52"/>
        <v>0</v>
      </c>
      <c r="CA70" s="124">
        <f t="shared" si="52"/>
        <v>0</v>
      </c>
      <c r="CB70" s="124">
        <f t="shared" si="52"/>
        <v>0</v>
      </c>
      <c r="CC70" s="124">
        <f t="shared" si="52"/>
        <v>0</v>
      </c>
      <c r="CD70" s="124">
        <f t="shared" si="52"/>
        <v>0</v>
      </c>
      <c r="CE70" s="124">
        <f t="shared" si="52"/>
        <v>0</v>
      </c>
      <c r="CF70" s="124">
        <f t="shared" si="52"/>
        <v>0</v>
      </c>
      <c r="CG70" s="124">
        <f t="shared" si="52"/>
        <v>0</v>
      </c>
      <c r="CH70" s="124">
        <f t="shared" si="52"/>
        <v>0</v>
      </c>
      <c r="CI70" s="124">
        <f t="shared" si="52"/>
        <v>0</v>
      </c>
      <c r="CJ70" s="124">
        <f t="shared" si="52"/>
        <v>0</v>
      </c>
      <c r="CK70" s="124">
        <f t="shared" si="52"/>
        <v>0</v>
      </c>
      <c r="CL70" s="124">
        <f t="shared" si="52"/>
        <v>0</v>
      </c>
      <c r="CM70" s="124">
        <f t="shared" si="52"/>
        <v>0</v>
      </c>
      <c r="CN70" s="124">
        <f t="shared" si="52"/>
        <v>0</v>
      </c>
      <c r="CO70" s="124">
        <f t="shared" si="52"/>
        <v>0</v>
      </c>
      <c r="CP70" s="124">
        <f t="shared" si="52"/>
        <v>0</v>
      </c>
      <c r="CQ70" s="124">
        <f t="shared" si="52"/>
        <v>0</v>
      </c>
      <c r="CR70" s="124">
        <f t="shared" si="52"/>
        <v>0</v>
      </c>
      <c r="CS70" s="124">
        <f t="shared" si="52"/>
        <v>0</v>
      </c>
      <c r="CT70" s="124">
        <f t="shared" si="52"/>
        <v>0</v>
      </c>
      <c r="CU70" s="124">
        <f t="shared" si="52"/>
        <v>0</v>
      </c>
      <c r="CV70" s="124">
        <f t="shared" si="52"/>
        <v>0</v>
      </c>
      <c r="CW70" s="124">
        <f t="shared" si="52"/>
        <v>0</v>
      </c>
      <c r="CX70" s="124">
        <f t="shared" si="52"/>
        <v>0</v>
      </c>
      <c r="CY70" s="124">
        <f t="shared" si="52"/>
        <v>0</v>
      </c>
      <c r="CZ70" s="124">
        <f t="shared" si="52"/>
        <v>0</v>
      </c>
      <c r="DA70" s="124">
        <f t="shared" si="52"/>
        <v>0</v>
      </c>
      <c r="DB70" s="124">
        <f t="shared" si="52"/>
        <v>0</v>
      </c>
      <c r="DC70" s="124">
        <f t="shared" si="52"/>
        <v>0</v>
      </c>
      <c r="DD70" s="124">
        <f t="shared" si="52"/>
        <v>0</v>
      </c>
      <c r="DE70" s="124">
        <f t="shared" si="52"/>
        <v>0</v>
      </c>
      <c r="DF70" s="124">
        <f t="shared" si="52"/>
        <v>0</v>
      </c>
      <c r="DG70" s="124">
        <f t="shared" si="52"/>
        <v>0</v>
      </c>
      <c r="DH70" s="124">
        <f t="shared" si="52"/>
        <v>0</v>
      </c>
      <c r="DI70" s="124">
        <f t="shared" si="52"/>
        <v>0</v>
      </c>
      <c r="DJ70" s="124">
        <f t="shared" si="52"/>
        <v>0</v>
      </c>
      <c r="DK70" s="124">
        <f t="shared" si="52"/>
        <v>0</v>
      </c>
      <c r="DL70" s="124">
        <f t="shared" si="52"/>
        <v>0</v>
      </c>
      <c r="DM70" s="124">
        <f t="shared" si="52"/>
        <v>0</v>
      </c>
      <c r="DN70" s="124">
        <f t="shared" si="52"/>
        <v>0</v>
      </c>
      <c r="DO70" s="124">
        <f t="shared" si="52"/>
        <v>0</v>
      </c>
      <c r="DP70" s="124">
        <f t="shared" si="52"/>
        <v>0</v>
      </c>
      <c r="DQ70" s="124">
        <f t="shared" si="52"/>
        <v>0</v>
      </c>
      <c r="DR70" s="124">
        <f t="shared" si="52"/>
        <v>0</v>
      </c>
      <c r="DS70" s="124">
        <f t="shared" si="52"/>
        <v>0</v>
      </c>
      <c r="DT70" s="124">
        <f t="shared" si="52"/>
        <v>0</v>
      </c>
      <c r="DU70" s="124">
        <f t="shared" si="52"/>
        <v>0</v>
      </c>
      <c r="DV70" s="124">
        <f t="shared" si="52"/>
        <v>0</v>
      </c>
      <c r="DW70" s="124">
        <f t="shared" si="52"/>
        <v>0</v>
      </c>
      <c r="DX70" s="124">
        <f t="shared" si="52"/>
        <v>0</v>
      </c>
      <c r="DY70" s="124">
        <f t="shared" si="52"/>
        <v>0</v>
      </c>
      <c r="DZ70" s="124">
        <f t="shared" si="52"/>
        <v>0</v>
      </c>
      <c r="EA70" s="124">
        <f t="shared" si="52"/>
        <v>0</v>
      </c>
      <c r="EB70" s="124">
        <f t="shared" si="52"/>
        <v>0</v>
      </c>
      <c r="EC70" s="124">
        <f t="shared" si="52"/>
        <v>0</v>
      </c>
      <c r="ED70" s="124">
        <f t="shared" si="52"/>
        <v>0</v>
      </c>
      <c r="EE70" s="124">
        <f t="shared" si="52"/>
        <v>0</v>
      </c>
      <c r="EF70" s="124">
        <f t="shared" si="52"/>
        <v>0</v>
      </c>
      <c r="EG70" s="124">
        <f t="shared" si="52"/>
        <v>0</v>
      </c>
      <c r="EH70" s="124">
        <f t="shared" si="52"/>
        <v>0</v>
      </c>
      <c r="EI70" s="124">
        <f t="shared" si="52"/>
        <v>0</v>
      </c>
      <c r="EJ70" s="124">
        <f t="shared" si="52"/>
        <v>0</v>
      </c>
      <c r="EK70" s="124">
        <f t="shared" si="52"/>
        <v>0</v>
      </c>
      <c r="EL70" s="124">
        <f t="shared" si="52"/>
        <v>0</v>
      </c>
      <c r="EM70" s="124">
        <f t="shared" si="52"/>
        <v>0</v>
      </c>
      <c r="EN70" s="124">
        <f t="shared" si="52"/>
        <v>0</v>
      </c>
      <c r="EO70" s="124">
        <f t="shared" si="52"/>
        <v>0</v>
      </c>
      <c r="EP70" s="124">
        <f t="shared" si="52"/>
        <v>0</v>
      </c>
      <c r="EQ70" s="27"/>
    </row>
    <row r="71" spans="1:147" ht="15.75" customHeight="1" x14ac:dyDescent="0.2">
      <c r="A71" s="92"/>
      <c r="Z71" s="27"/>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c r="BL71" s="124"/>
      <c r="BM71" s="124"/>
      <c r="BN71" s="124"/>
      <c r="BO71" s="124"/>
      <c r="BP71" s="124"/>
      <c r="BQ71" s="124"/>
      <c r="BR71" s="124"/>
      <c r="BS71" s="124"/>
      <c r="BT71" s="124"/>
      <c r="BU71" s="124"/>
      <c r="BV71" s="124"/>
      <c r="BW71" s="124"/>
      <c r="BX71" s="124"/>
      <c r="BY71" s="124"/>
      <c r="BZ71" s="124"/>
      <c r="CA71" s="124"/>
      <c r="CB71" s="124"/>
      <c r="CC71" s="124"/>
      <c r="CD71" s="124"/>
      <c r="CE71" s="124"/>
      <c r="CF71" s="124"/>
      <c r="CG71" s="124"/>
      <c r="CH71" s="124"/>
      <c r="CI71" s="124"/>
      <c r="CJ71" s="124"/>
      <c r="CK71" s="124"/>
      <c r="CL71" s="124"/>
      <c r="CM71" s="124"/>
      <c r="CN71" s="124"/>
      <c r="CO71" s="124"/>
      <c r="CP71" s="124"/>
      <c r="CQ71" s="124"/>
      <c r="CR71" s="124"/>
      <c r="CS71" s="124"/>
      <c r="CT71" s="124"/>
      <c r="CU71" s="124"/>
      <c r="CV71" s="124"/>
      <c r="CW71" s="124"/>
      <c r="CX71" s="124"/>
      <c r="CY71" s="124"/>
      <c r="CZ71" s="124"/>
      <c r="DA71" s="124"/>
      <c r="DB71" s="124"/>
      <c r="DC71" s="124"/>
      <c r="DD71" s="124"/>
      <c r="DE71" s="124"/>
      <c r="DF71" s="124"/>
      <c r="DG71" s="124"/>
      <c r="DH71" s="124"/>
      <c r="DI71" s="124"/>
      <c r="DJ71" s="124"/>
      <c r="DK71" s="124"/>
      <c r="DL71" s="124"/>
      <c r="DM71" s="124"/>
      <c r="DN71" s="124"/>
      <c r="DO71" s="124"/>
      <c r="DP71" s="124"/>
      <c r="DQ71" s="124"/>
      <c r="DR71" s="124"/>
      <c r="DS71" s="124"/>
      <c r="DT71" s="124"/>
      <c r="DU71" s="124"/>
      <c r="DV71" s="124"/>
      <c r="DW71" s="124"/>
      <c r="DX71" s="124"/>
      <c r="DY71" s="124"/>
      <c r="DZ71" s="124"/>
      <c r="EA71" s="124"/>
      <c r="EB71" s="124"/>
      <c r="EC71" s="124"/>
      <c r="ED71" s="124"/>
      <c r="EE71" s="124"/>
      <c r="EF71" s="124"/>
      <c r="EG71" s="124"/>
      <c r="EH71" s="124"/>
      <c r="EI71" s="124"/>
      <c r="EJ71" s="124"/>
      <c r="EK71" s="124"/>
      <c r="EL71" s="124"/>
      <c r="EM71" s="124"/>
      <c r="EN71" s="124"/>
      <c r="EO71" s="124"/>
      <c r="EP71" s="124"/>
      <c r="EQ71" s="27"/>
    </row>
    <row r="72" spans="1:147" ht="15.75" customHeight="1" x14ac:dyDescent="0.2">
      <c r="A72" s="92" t="str">
        <f t="shared" ref="A72:A87" si="53">A21</f>
        <v xml:space="preserve">Hard Construction Costs </v>
      </c>
      <c r="B72" s="92"/>
      <c r="C72" s="92"/>
      <c r="D72" s="92"/>
      <c r="E72" s="92"/>
      <c r="F72" s="92"/>
      <c r="G72" s="92"/>
      <c r="H72" s="92"/>
      <c r="I72" s="92"/>
      <c r="J72" s="92"/>
      <c r="K72" s="92"/>
      <c r="L72" s="92"/>
      <c r="M72" s="92"/>
      <c r="N72" s="92"/>
      <c r="O72" s="92"/>
      <c r="P72" s="92"/>
      <c r="Q72" s="92"/>
      <c r="R72" s="92"/>
      <c r="S72" s="92"/>
      <c r="T72" s="92"/>
      <c r="U72" s="92"/>
      <c r="V72" s="92"/>
      <c r="W72" s="92"/>
      <c r="X72" s="92"/>
      <c r="Y72" s="92"/>
      <c r="Z72" s="109"/>
      <c r="AA72" s="107">
        <f t="shared" ref="AA72:EP72" si="54">SUBTOTAL(9,AA73:AA88)</f>
        <v>566916.66666666663</v>
      </c>
      <c r="AB72" s="107">
        <f t="shared" si="54"/>
        <v>566916.66666666663</v>
      </c>
      <c r="AC72" s="107">
        <f t="shared" si="54"/>
        <v>566916.66666666663</v>
      </c>
      <c r="AD72" s="107">
        <f t="shared" si="54"/>
        <v>566916.66666666663</v>
      </c>
      <c r="AE72" s="107">
        <f t="shared" si="54"/>
        <v>566916.66666666663</v>
      </c>
      <c r="AF72" s="107">
        <f t="shared" si="54"/>
        <v>566916.66666666663</v>
      </c>
      <c r="AG72" s="107">
        <f t="shared" si="54"/>
        <v>0</v>
      </c>
      <c r="AH72" s="107">
        <f t="shared" si="54"/>
        <v>0</v>
      </c>
      <c r="AI72" s="107">
        <f t="shared" si="54"/>
        <v>0</v>
      </c>
      <c r="AJ72" s="107">
        <f t="shared" si="54"/>
        <v>0</v>
      </c>
      <c r="AK72" s="107">
        <f t="shared" si="54"/>
        <v>0</v>
      </c>
      <c r="AL72" s="107">
        <f t="shared" si="54"/>
        <v>0</v>
      </c>
      <c r="AM72" s="107">
        <f t="shared" si="54"/>
        <v>0</v>
      </c>
      <c r="AN72" s="107">
        <f t="shared" si="54"/>
        <v>0</v>
      </c>
      <c r="AO72" s="107">
        <f t="shared" si="54"/>
        <v>0</v>
      </c>
      <c r="AP72" s="107">
        <f t="shared" si="54"/>
        <v>0</v>
      </c>
      <c r="AQ72" s="107">
        <f t="shared" si="54"/>
        <v>0</v>
      </c>
      <c r="AR72" s="107">
        <f t="shared" si="54"/>
        <v>0</v>
      </c>
      <c r="AS72" s="107">
        <f t="shared" si="54"/>
        <v>0</v>
      </c>
      <c r="AT72" s="107">
        <f t="shared" si="54"/>
        <v>0</v>
      </c>
      <c r="AU72" s="107">
        <f t="shared" si="54"/>
        <v>0</v>
      </c>
      <c r="AV72" s="107">
        <f t="shared" si="54"/>
        <v>0</v>
      </c>
      <c r="AW72" s="107">
        <f t="shared" si="54"/>
        <v>0</v>
      </c>
      <c r="AX72" s="107">
        <f t="shared" si="54"/>
        <v>0</v>
      </c>
      <c r="AY72" s="107">
        <f t="shared" si="54"/>
        <v>0</v>
      </c>
      <c r="AZ72" s="107">
        <f t="shared" si="54"/>
        <v>0</v>
      </c>
      <c r="BA72" s="107">
        <f t="shared" si="54"/>
        <v>0</v>
      </c>
      <c r="BB72" s="107">
        <f t="shared" si="54"/>
        <v>0</v>
      </c>
      <c r="BC72" s="107">
        <f t="shared" si="54"/>
        <v>0</v>
      </c>
      <c r="BD72" s="107">
        <f t="shared" si="54"/>
        <v>0</v>
      </c>
      <c r="BE72" s="107">
        <f t="shared" si="54"/>
        <v>0</v>
      </c>
      <c r="BF72" s="107">
        <f t="shared" si="54"/>
        <v>0</v>
      </c>
      <c r="BG72" s="107">
        <f t="shared" si="54"/>
        <v>0</v>
      </c>
      <c r="BH72" s="107">
        <f t="shared" si="54"/>
        <v>0</v>
      </c>
      <c r="BI72" s="107">
        <f t="shared" si="54"/>
        <v>0</v>
      </c>
      <c r="BJ72" s="107">
        <f t="shared" si="54"/>
        <v>0</v>
      </c>
      <c r="BK72" s="107">
        <f t="shared" si="54"/>
        <v>0</v>
      </c>
      <c r="BL72" s="107">
        <f t="shared" si="54"/>
        <v>0</v>
      </c>
      <c r="BM72" s="107">
        <f t="shared" si="54"/>
        <v>0</v>
      </c>
      <c r="BN72" s="107">
        <f t="shared" si="54"/>
        <v>0</v>
      </c>
      <c r="BO72" s="107">
        <f t="shared" si="54"/>
        <v>0</v>
      </c>
      <c r="BP72" s="107">
        <f t="shared" si="54"/>
        <v>0</v>
      </c>
      <c r="BQ72" s="107">
        <f t="shared" si="54"/>
        <v>0</v>
      </c>
      <c r="BR72" s="107">
        <f t="shared" si="54"/>
        <v>0</v>
      </c>
      <c r="BS72" s="107">
        <f t="shared" si="54"/>
        <v>0</v>
      </c>
      <c r="BT72" s="107">
        <f t="shared" si="54"/>
        <v>0</v>
      </c>
      <c r="BU72" s="107">
        <f t="shared" si="54"/>
        <v>0</v>
      </c>
      <c r="BV72" s="107">
        <f t="shared" si="54"/>
        <v>0</v>
      </c>
      <c r="BW72" s="107">
        <f t="shared" si="54"/>
        <v>0</v>
      </c>
      <c r="BX72" s="107">
        <f t="shared" si="54"/>
        <v>0</v>
      </c>
      <c r="BY72" s="107">
        <f t="shared" si="54"/>
        <v>0</v>
      </c>
      <c r="BZ72" s="107">
        <f t="shared" si="54"/>
        <v>0</v>
      </c>
      <c r="CA72" s="107">
        <f t="shared" si="54"/>
        <v>0</v>
      </c>
      <c r="CB72" s="107">
        <f t="shared" si="54"/>
        <v>0</v>
      </c>
      <c r="CC72" s="107">
        <f t="shared" si="54"/>
        <v>0</v>
      </c>
      <c r="CD72" s="107">
        <f t="shared" si="54"/>
        <v>0</v>
      </c>
      <c r="CE72" s="107">
        <f t="shared" si="54"/>
        <v>0</v>
      </c>
      <c r="CF72" s="107">
        <f t="shared" si="54"/>
        <v>0</v>
      </c>
      <c r="CG72" s="107">
        <f t="shared" si="54"/>
        <v>0</v>
      </c>
      <c r="CH72" s="107">
        <f t="shared" si="54"/>
        <v>0</v>
      </c>
      <c r="CI72" s="107">
        <f t="shared" si="54"/>
        <v>0</v>
      </c>
      <c r="CJ72" s="107">
        <f t="shared" si="54"/>
        <v>0</v>
      </c>
      <c r="CK72" s="107">
        <f t="shared" si="54"/>
        <v>0</v>
      </c>
      <c r="CL72" s="107">
        <f t="shared" si="54"/>
        <v>0</v>
      </c>
      <c r="CM72" s="107">
        <f t="shared" si="54"/>
        <v>0</v>
      </c>
      <c r="CN72" s="107">
        <f t="shared" si="54"/>
        <v>0</v>
      </c>
      <c r="CO72" s="107">
        <f t="shared" si="54"/>
        <v>0</v>
      </c>
      <c r="CP72" s="107">
        <f t="shared" si="54"/>
        <v>0</v>
      </c>
      <c r="CQ72" s="107">
        <f t="shared" si="54"/>
        <v>0</v>
      </c>
      <c r="CR72" s="107">
        <f t="shared" si="54"/>
        <v>0</v>
      </c>
      <c r="CS72" s="107">
        <f t="shared" si="54"/>
        <v>0</v>
      </c>
      <c r="CT72" s="107">
        <f t="shared" si="54"/>
        <v>0</v>
      </c>
      <c r="CU72" s="107">
        <f t="shared" si="54"/>
        <v>0</v>
      </c>
      <c r="CV72" s="107">
        <f t="shared" si="54"/>
        <v>0</v>
      </c>
      <c r="CW72" s="107">
        <f t="shared" si="54"/>
        <v>0</v>
      </c>
      <c r="CX72" s="107">
        <f t="shared" si="54"/>
        <v>0</v>
      </c>
      <c r="CY72" s="107">
        <f t="shared" si="54"/>
        <v>0</v>
      </c>
      <c r="CZ72" s="107">
        <f t="shared" si="54"/>
        <v>0</v>
      </c>
      <c r="DA72" s="107">
        <f t="shared" si="54"/>
        <v>0</v>
      </c>
      <c r="DB72" s="107">
        <f t="shared" si="54"/>
        <v>0</v>
      </c>
      <c r="DC72" s="107">
        <f t="shared" si="54"/>
        <v>0</v>
      </c>
      <c r="DD72" s="107">
        <f t="shared" si="54"/>
        <v>0</v>
      </c>
      <c r="DE72" s="107">
        <f t="shared" si="54"/>
        <v>0</v>
      </c>
      <c r="DF72" s="107">
        <f t="shared" si="54"/>
        <v>0</v>
      </c>
      <c r="DG72" s="107">
        <f t="shared" si="54"/>
        <v>0</v>
      </c>
      <c r="DH72" s="107">
        <f t="shared" si="54"/>
        <v>0</v>
      </c>
      <c r="DI72" s="107">
        <f t="shared" si="54"/>
        <v>0</v>
      </c>
      <c r="DJ72" s="107">
        <f t="shared" si="54"/>
        <v>0</v>
      </c>
      <c r="DK72" s="107">
        <f t="shared" si="54"/>
        <v>0</v>
      </c>
      <c r="DL72" s="107">
        <f t="shared" si="54"/>
        <v>0</v>
      </c>
      <c r="DM72" s="107">
        <f t="shared" si="54"/>
        <v>0</v>
      </c>
      <c r="DN72" s="107">
        <f t="shared" si="54"/>
        <v>0</v>
      </c>
      <c r="DO72" s="107">
        <f t="shared" si="54"/>
        <v>0</v>
      </c>
      <c r="DP72" s="107">
        <f t="shared" si="54"/>
        <v>0</v>
      </c>
      <c r="DQ72" s="107">
        <f t="shared" si="54"/>
        <v>0</v>
      </c>
      <c r="DR72" s="107">
        <f t="shared" si="54"/>
        <v>0</v>
      </c>
      <c r="DS72" s="107">
        <f t="shared" si="54"/>
        <v>0</v>
      </c>
      <c r="DT72" s="107">
        <f t="shared" si="54"/>
        <v>0</v>
      </c>
      <c r="DU72" s="107">
        <f t="shared" si="54"/>
        <v>0</v>
      </c>
      <c r="DV72" s="107">
        <f t="shared" si="54"/>
        <v>0</v>
      </c>
      <c r="DW72" s="107">
        <f t="shared" si="54"/>
        <v>0</v>
      </c>
      <c r="DX72" s="107">
        <f t="shared" si="54"/>
        <v>0</v>
      </c>
      <c r="DY72" s="107">
        <f t="shared" si="54"/>
        <v>0</v>
      </c>
      <c r="DZ72" s="107">
        <f t="shared" si="54"/>
        <v>0</v>
      </c>
      <c r="EA72" s="107">
        <f t="shared" si="54"/>
        <v>0</v>
      </c>
      <c r="EB72" s="107">
        <f t="shared" si="54"/>
        <v>0</v>
      </c>
      <c r="EC72" s="107">
        <f t="shared" si="54"/>
        <v>0</v>
      </c>
      <c r="ED72" s="107">
        <f t="shared" si="54"/>
        <v>0</v>
      </c>
      <c r="EE72" s="107">
        <f t="shared" si="54"/>
        <v>0</v>
      </c>
      <c r="EF72" s="107">
        <f t="shared" si="54"/>
        <v>0</v>
      </c>
      <c r="EG72" s="107">
        <f t="shared" si="54"/>
        <v>0</v>
      </c>
      <c r="EH72" s="107">
        <f t="shared" si="54"/>
        <v>0</v>
      </c>
      <c r="EI72" s="107">
        <f t="shared" si="54"/>
        <v>0</v>
      </c>
      <c r="EJ72" s="107">
        <f t="shared" si="54"/>
        <v>0</v>
      </c>
      <c r="EK72" s="107">
        <f t="shared" si="54"/>
        <v>0</v>
      </c>
      <c r="EL72" s="107">
        <f t="shared" si="54"/>
        <v>0</v>
      </c>
      <c r="EM72" s="107">
        <f t="shared" si="54"/>
        <v>0</v>
      </c>
      <c r="EN72" s="107">
        <f t="shared" si="54"/>
        <v>0</v>
      </c>
      <c r="EO72" s="107">
        <f t="shared" si="54"/>
        <v>0</v>
      </c>
      <c r="EP72" s="107">
        <f t="shared" si="54"/>
        <v>0</v>
      </c>
      <c r="EQ72" s="109"/>
    </row>
    <row r="73" spans="1:147" ht="15.75" customHeight="1" x14ac:dyDescent="0.2">
      <c r="A73" s="7" t="str">
        <f t="shared" si="53"/>
        <v xml:space="preserve">General Costs </v>
      </c>
      <c r="B73" s="7"/>
      <c r="C73" s="7"/>
      <c r="D73" s="7"/>
      <c r="E73" s="7"/>
      <c r="F73" s="7"/>
      <c r="G73" s="7"/>
      <c r="H73" s="7"/>
      <c r="I73" s="7"/>
      <c r="J73" s="7"/>
      <c r="K73" s="7"/>
      <c r="L73" s="7"/>
      <c r="M73" s="7"/>
      <c r="N73" s="7"/>
      <c r="O73" s="7"/>
      <c r="P73" s="7"/>
      <c r="Q73" s="7"/>
      <c r="R73" s="7"/>
      <c r="S73" s="7"/>
      <c r="T73" s="7"/>
      <c r="U73" s="7"/>
      <c r="V73" s="7"/>
      <c r="W73" s="7"/>
      <c r="X73" s="7"/>
      <c r="Y73" s="7"/>
      <c r="Z73" s="27"/>
      <c r="AA73" s="124">
        <f t="shared" ref="AA73:EP73" si="55">$Y22*AA$22</f>
        <v>250000</v>
      </c>
      <c r="AB73" s="124">
        <f t="shared" si="55"/>
        <v>250000</v>
      </c>
      <c r="AC73" s="124">
        <f t="shared" si="55"/>
        <v>250000</v>
      </c>
      <c r="AD73" s="124">
        <f t="shared" si="55"/>
        <v>250000</v>
      </c>
      <c r="AE73" s="124">
        <f t="shared" si="55"/>
        <v>250000</v>
      </c>
      <c r="AF73" s="124">
        <f t="shared" si="55"/>
        <v>250000</v>
      </c>
      <c r="AG73" s="124">
        <f t="shared" si="55"/>
        <v>0</v>
      </c>
      <c r="AH73" s="124">
        <f t="shared" si="55"/>
        <v>0</v>
      </c>
      <c r="AI73" s="124">
        <f t="shared" si="55"/>
        <v>0</v>
      </c>
      <c r="AJ73" s="124">
        <f t="shared" si="55"/>
        <v>0</v>
      </c>
      <c r="AK73" s="124">
        <f t="shared" si="55"/>
        <v>0</v>
      </c>
      <c r="AL73" s="124">
        <f t="shared" si="55"/>
        <v>0</v>
      </c>
      <c r="AM73" s="124">
        <f t="shared" si="55"/>
        <v>0</v>
      </c>
      <c r="AN73" s="124">
        <f t="shared" si="55"/>
        <v>0</v>
      </c>
      <c r="AO73" s="124">
        <f t="shared" si="55"/>
        <v>0</v>
      </c>
      <c r="AP73" s="124">
        <f t="shared" si="55"/>
        <v>0</v>
      </c>
      <c r="AQ73" s="124">
        <f t="shared" si="55"/>
        <v>0</v>
      </c>
      <c r="AR73" s="124">
        <f t="shared" si="55"/>
        <v>0</v>
      </c>
      <c r="AS73" s="124">
        <f t="shared" si="55"/>
        <v>0</v>
      </c>
      <c r="AT73" s="124">
        <f t="shared" si="55"/>
        <v>0</v>
      </c>
      <c r="AU73" s="124">
        <f t="shared" si="55"/>
        <v>0</v>
      </c>
      <c r="AV73" s="124">
        <f t="shared" si="55"/>
        <v>0</v>
      </c>
      <c r="AW73" s="124">
        <f t="shared" si="55"/>
        <v>0</v>
      </c>
      <c r="AX73" s="124">
        <f t="shared" si="55"/>
        <v>0</v>
      </c>
      <c r="AY73" s="124">
        <f t="shared" si="55"/>
        <v>0</v>
      </c>
      <c r="AZ73" s="124">
        <f t="shared" si="55"/>
        <v>0</v>
      </c>
      <c r="BA73" s="124">
        <f t="shared" si="55"/>
        <v>0</v>
      </c>
      <c r="BB73" s="124">
        <f t="shared" si="55"/>
        <v>0</v>
      </c>
      <c r="BC73" s="124">
        <f t="shared" si="55"/>
        <v>0</v>
      </c>
      <c r="BD73" s="124">
        <f t="shared" si="55"/>
        <v>0</v>
      </c>
      <c r="BE73" s="124">
        <f t="shared" si="55"/>
        <v>0</v>
      </c>
      <c r="BF73" s="124">
        <f t="shared" si="55"/>
        <v>0</v>
      </c>
      <c r="BG73" s="124">
        <f t="shared" si="55"/>
        <v>0</v>
      </c>
      <c r="BH73" s="124">
        <f t="shared" si="55"/>
        <v>0</v>
      </c>
      <c r="BI73" s="124">
        <f t="shared" si="55"/>
        <v>0</v>
      </c>
      <c r="BJ73" s="124">
        <f t="shared" si="55"/>
        <v>0</v>
      </c>
      <c r="BK73" s="124">
        <f t="shared" si="55"/>
        <v>0</v>
      </c>
      <c r="BL73" s="124">
        <f t="shared" si="55"/>
        <v>0</v>
      </c>
      <c r="BM73" s="124">
        <f t="shared" si="55"/>
        <v>0</v>
      </c>
      <c r="BN73" s="124">
        <f t="shared" si="55"/>
        <v>0</v>
      </c>
      <c r="BO73" s="124">
        <f t="shared" si="55"/>
        <v>0</v>
      </c>
      <c r="BP73" s="124">
        <f t="shared" si="55"/>
        <v>0</v>
      </c>
      <c r="BQ73" s="124">
        <f t="shared" si="55"/>
        <v>0</v>
      </c>
      <c r="BR73" s="124">
        <f t="shared" si="55"/>
        <v>0</v>
      </c>
      <c r="BS73" s="124">
        <f t="shared" si="55"/>
        <v>0</v>
      </c>
      <c r="BT73" s="124">
        <f t="shared" si="55"/>
        <v>0</v>
      </c>
      <c r="BU73" s="124">
        <f t="shared" si="55"/>
        <v>0</v>
      </c>
      <c r="BV73" s="124">
        <f t="shared" si="55"/>
        <v>0</v>
      </c>
      <c r="BW73" s="124">
        <f t="shared" si="55"/>
        <v>0</v>
      </c>
      <c r="BX73" s="124">
        <f t="shared" si="55"/>
        <v>0</v>
      </c>
      <c r="BY73" s="124">
        <f t="shared" si="55"/>
        <v>0</v>
      </c>
      <c r="BZ73" s="124">
        <f t="shared" si="55"/>
        <v>0</v>
      </c>
      <c r="CA73" s="124">
        <f t="shared" si="55"/>
        <v>0</v>
      </c>
      <c r="CB73" s="124">
        <f t="shared" si="55"/>
        <v>0</v>
      </c>
      <c r="CC73" s="124">
        <f t="shared" si="55"/>
        <v>0</v>
      </c>
      <c r="CD73" s="124">
        <f t="shared" si="55"/>
        <v>0</v>
      </c>
      <c r="CE73" s="124">
        <f t="shared" si="55"/>
        <v>0</v>
      </c>
      <c r="CF73" s="124">
        <f t="shared" si="55"/>
        <v>0</v>
      </c>
      <c r="CG73" s="124">
        <f t="shared" si="55"/>
        <v>0</v>
      </c>
      <c r="CH73" s="124">
        <f t="shared" si="55"/>
        <v>0</v>
      </c>
      <c r="CI73" s="124">
        <f t="shared" si="55"/>
        <v>0</v>
      </c>
      <c r="CJ73" s="124">
        <f t="shared" si="55"/>
        <v>0</v>
      </c>
      <c r="CK73" s="124">
        <f t="shared" si="55"/>
        <v>0</v>
      </c>
      <c r="CL73" s="124">
        <f t="shared" si="55"/>
        <v>0</v>
      </c>
      <c r="CM73" s="124">
        <f t="shared" si="55"/>
        <v>0</v>
      </c>
      <c r="CN73" s="124">
        <f t="shared" si="55"/>
        <v>0</v>
      </c>
      <c r="CO73" s="124">
        <f t="shared" si="55"/>
        <v>0</v>
      </c>
      <c r="CP73" s="124">
        <f t="shared" si="55"/>
        <v>0</v>
      </c>
      <c r="CQ73" s="124">
        <f t="shared" si="55"/>
        <v>0</v>
      </c>
      <c r="CR73" s="124">
        <f t="shared" si="55"/>
        <v>0</v>
      </c>
      <c r="CS73" s="124">
        <f t="shared" si="55"/>
        <v>0</v>
      </c>
      <c r="CT73" s="124">
        <f t="shared" si="55"/>
        <v>0</v>
      </c>
      <c r="CU73" s="124">
        <f t="shared" si="55"/>
        <v>0</v>
      </c>
      <c r="CV73" s="124">
        <f t="shared" si="55"/>
        <v>0</v>
      </c>
      <c r="CW73" s="124">
        <f t="shared" si="55"/>
        <v>0</v>
      </c>
      <c r="CX73" s="124">
        <f t="shared" si="55"/>
        <v>0</v>
      </c>
      <c r="CY73" s="124">
        <f t="shared" si="55"/>
        <v>0</v>
      </c>
      <c r="CZ73" s="124">
        <f t="shared" si="55"/>
        <v>0</v>
      </c>
      <c r="DA73" s="124">
        <f t="shared" si="55"/>
        <v>0</v>
      </c>
      <c r="DB73" s="124">
        <f t="shared" si="55"/>
        <v>0</v>
      </c>
      <c r="DC73" s="124">
        <f t="shared" si="55"/>
        <v>0</v>
      </c>
      <c r="DD73" s="124">
        <f t="shared" si="55"/>
        <v>0</v>
      </c>
      <c r="DE73" s="124">
        <f t="shared" si="55"/>
        <v>0</v>
      </c>
      <c r="DF73" s="124">
        <f t="shared" si="55"/>
        <v>0</v>
      </c>
      <c r="DG73" s="124">
        <f t="shared" si="55"/>
        <v>0</v>
      </c>
      <c r="DH73" s="124">
        <f t="shared" si="55"/>
        <v>0</v>
      </c>
      <c r="DI73" s="124">
        <f t="shared" si="55"/>
        <v>0</v>
      </c>
      <c r="DJ73" s="124">
        <f t="shared" si="55"/>
        <v>0</v>
      </c>
      <c r="DK73" s="124">
        <f t="shared" si="55"/>
        <v>0</v>
      </c>
      <c r="DL73" s="124">
        <f t="shared" si="55"/>
        <v>0</v>
      </c>
      <c r="DM73" s="124">
        <f t="shared" si="55"/>
        <v>0</v>
      </c>
      <c r="DN73" s="124">
        <f t="shared" si="55"/>
        <v>0</v>
      </c>
      <c r="DO73" s="124">
        <f t="shared" si="55"/>
        <v>0</v>
      </c>
      <c r="DP73" s="124">
        <f t="shared" si="55"/>
        <v>0</v>
      </c>
      <c r="DQ73" s="124">
        <f t="shared" si="55"/>
        <v>0</v>
      </c>
      <c r="DR73" s="124">
        <f t="shared" si="55"/>
        <v>0</v>
      </c>
      <c r="DS73" s="124">
        <f t="shared" si="55"/>
        <v>0</v>
      </c>
      <c r="DT73" s="124">
        <f t="shared" si="55"/>
        <v>0</v>
      </c>
      <c r="DU73" s="124">
        <f t="shared" si="55"/>
        <v>0</v>
      </c>
      <c r="DV73" s="124">
        <f t="shared" si="55"/>
        <v>0</v>
      </c>
      <c r="DW73" s="124">
        <f t="shared" si="55"/>
        <v>0</v>
      </c>
      <c r="DX73" s="124">
        <f t="shared" si="55"/>
        <v>0</v>
      </c>
      <c r="DY73" s="124">
        <f t="shared" si="55"/>
        <v>0</v>
      </c>
      <c r="DZ73" s="124">
        <f t="shared" si="55"/>
        <v>0</v>
      </c>
      <c r="EA73" s="124">
        <f t="shared" si="55"/>
        <v>0</v>
      </c>
      <c r="EB73" s="124">
        <f t="shared" si="55"/>
        <v>0</v>
      </c>
      <c r="EC73" s="124">
        <f t="shared" si="55"/>
        <v>0</v>
      </c>
      <c r="ED73" s="124">
        <f t="shared" si="55"/>
        <v>0</v>
      </c>
      <c r="EE73" s="124">
        <f t="shared" si="55"/>
        <v>0</v>
      </c>
      <c r="EF73" s="124">
        <f t="shared" si="55"/>
        <v>0</v>
      </c>
      <c r="EG73" s="124">
        <f t="shared" si="55"/>
        <v>0</v>
      </c>
      <c r="EH73" s="124">
        <f t="shared" si="55"/>
        <v>0</v>
      </c>
      <c r="EI73" s="124">
        <f t="shared" si="55"/>
        <v>0</v>
      </c>
      <c r="EJ73" s="124">
        <f t="shared" si="55"/>
        <v>0</v>
      </c>
      <c r="EK73" s="124">
        <f t="shared" si="55"/>
        <v>0</v>
      </c>
      <c r="EL73" s="124">
        <f t="shared" si="55"/>
        <v>0</v>
      </c>
      <c r="EM73" s="124">
        <f t="shared" si="55"/>
        <v>0</v>
      </c>
      <c r="EN73" s="124">
        <f t="shared" si="55"/>
        <v>0</v>
      </c>
      <c r="EO73" s="124">
        <f t="shared" si="55"/>
        <v>0</v>
      </c>
      <c r="EP73" s="124">
        <f t="shared" si="55"/>
        <v>0</v>
      </c>
      <c r="EQ73" s="27"/>
    </row>
    <row r="74" spans="1:147" ht="15.75" customHeight="1" x14ac:dyDescent="0.2">
      <c r="A74" s="7" t="str">
        <f t="shared" si="53"/>
        <v xml:space="preserve">Site Work </v>
      </c>
      <c r="B74" s="7"/>
      <c r="C74" s="7"/>
      <c r="D74" s="7"/>
      <c r="E74" s="7"/>
      <c r="F74" s="7"/>
      <c r="G74" s="7"/>
      <c r="H74" s="7"/>
      <c r="I74" s="7"/>
      <c r="J74" s="7"/>
      <c r="K74" s="7"/>
      <c r="L74" s="7"/>
      <c r="M74" s="7"/>
      <c r="N74" s="7"/>
      <c r="O74" s="7"/>
      <c r="P74" s="7"/>
      <c r="Q74" s="7"/>
      <c r="R74" s="7"/>
      <c r="S74" s="7"/>
      <c r="T74" s="7"/>
      <c r="U74" s="7"/>
      <c r="V74" s="7"/>
      <c r="W74" s="7"/>
      <c r="X74" s="7"/>
      <c r="Y74" s="7"/>
      <c r="Z74" s="27"/>
      <c r="AA74" s="124">
        <f t="shared" ref="AA74:EP74" si="56">$Y23*AA$22</f>
        <v>75000</v>
      </c>
      <c r="AB74" s="124">
        <f t="shared" si="56"/>
        <v>75000</v>
      </c>
      <c r="AC74" s="124">
        <f t="shared" si="56"/>
        <v>75000</v>
      </c>
      <c r="AD74" s="124">
        <f t="shared" si="56"/>
        <v>75000</v>
      </c>
      <c r="AE74" s="124">
        <f t="shared" si="56"/>
        <v>75000</v>
      </c>
      <c r="AF74" s="124">
        <f t="shared" si="56"/>
        <v>75000</v>
      </c>
      <c r="AG74" s="124">
        <f t="shared" si="56"/>
        <v>0</v>
      </c>
      <c r="AH74" s="124">
        <f t="shared" si="56"/>
        <v>0</v>
      </c>
      <c r="AI74" s="124">
        <f t="shared" si="56"/>
        <v>0</v>
      </c>
      <c r="AJ74" s="124">
        <f t="shared" si="56"/>
        <v>0</v>
      </c>
      <c r="AK74" s="124">
        <f t="shared" si="56"/>
        <v>0</v>
      </c>
      <c r="AL74" s="124">
        <f t="shared" si="56"/>
        <v>0</v>
      </c>
      <c r="AM74" s="124">
        <f t="shared" si="56"/>
        <v>0</v>
      </c>
      <c r="AN74" s="124">
        <f t="shared" si="56"/>
        <v>0</v>
      </c>
      <c r="AO74" s="124">
        <f t="shared" si="56"/>
        <v>0</v>
      </c>
      <c r="AP74" s="124">
        <f t="shared" si="56"/>
        <v>0</v>
      </c>
      <c r="AQ74" s="124">
        <f t="shared" si="56"/>
        <v>0</v>
      </c>
      <c r="AR74" s="124">
        <f t="shared" si="56"/>
        <v>0</v>
      </c>
      <c r="AS74" s="124">
        <f t="shared" si="56"/>
        <v>0</v>
      </c>
      <c r="AT74" s="124">
        <f t="shared" si="56"/>
        <v>0</v>
      </c>
      <c r="AU74" s="124">
        <f t="shared" si="56"/>
        <v>0</v>
      </c>
      <c r="AV74" s="124">
        <f t="shared" si="56"/>
        <v>0</v>
      </c>
      <c r="AW74" s="124">
        <f t="shared" si="56"/>
        <v>0</v>
      </c>
      <c r="AX74" s="124">
        <f t="shared" si="56"/>
        <v>0</v>
      </c>
      <c r="AY74" s="124">
        <f t="shared" si="56"/>
        <v>0</v>
      </c>
      <c r="AZ74" s="124">
        <f t="shared" si="56"/>
        <v>0</v>
      </c>
      <c r="BA74" s="124">
        <f t="shared" si="56"/>
        <v>0</v>
      </c>
      <c r="BB74" s="124">
        <f t="shared" si="56"/>
        <v>0</v>
      </c>
      <c r="BC74" s="124">
        <f t="shared" si="56"/>
        <v>0</v>
      </c>
      <c r="BD74" s="124">
        <f t="shared" si="56"/>
        <v>0</v>
      </c>
      <c r="BE74" s="124">
        <f t="shared" si="56"/>
        <v>0</v>
      </c>
      <c r="BF74" s="124">
        <f t="shared" si="56"/>
        <v>0</v>
      </c>
      <c r="BG74" s="124">
        <f t="shared" si="56"/>
        <v>0</v>
      </c>
      <c r="BH74" s="124">
        <f t="shared" si="56"/>
        <v>0</v>
      </c>
      <c r="BI74" s="124">
        <f t="shared" si="56"/>
        <v>0</v>
      </c>
      <c r="BJ74" s="124">
        <f t="shared" si="56"/>
        <v>0</v>
      </c>
      <c r="BK74" s="124">
        <f t="shared" si="56"/>
        <v>0</v>
      </c>
      <c r="BL74" s="124">
        <f t="shared" si="56"/>
        <v>0</v>
      </c>
      <c r="BM74" s="124">
        <f t="shared" si="56"/>
        <v>0</v>
      </c>
      <c r="BN74" s="124">
        <f t="shared" si="56"/>
        <v>0</v>
      </c>
      <c r="BO74" s="124">
        <f t="shared" si="56"/>
        <v>0</v>
      </c>
      <c r="BP74" s="124">
        <f t="shared" si="56"/>
        <v>0</v>
      </c>
      <c r="BQ74" s="124">
        <f t="shared" si="56"/>
        <v>0</v>
      </c>
      <c r="BR74" s="124">
        <f t="shared" si="56"/>
        <v>0</v>
      </c>
      <c r="BS74" s="124">
        <f t="shared" si="56"/>
        <v>0</v>
      </c>
      <c r="BT74" s="124">
        <f t="shared" si="56"/>
        <v>0</v>
      </c>
      <c r="BU74" s="124">
        <f t="shared" si="56"/>
        <v>0</v>
      </c>
      <c r="BV74" s="124">
        <f t="shared" si="56"/>
        <v>0</v>
      </c>
      <c r="BW74" s="124">
        <f t="shared" si="56"/>
        <v>0</v>
      </c>
      <c r="BX74" s="124">
        <f t="shared" si="56"/>
        <v>0</v>
      </c>
      <c r="BY74" s="124">
        <f t="shared" si="56"/>
        <v>0</v>
      </c>
      <c r="BZ74" s="124">
        <f t="shared" si="56"/>
        <v>0</v>
      </c>
      <c r="CA74" s="124">
        <f t="shared" si="56"/>
        <v>0</v>
      </c>
      <c r="CB74" s="124">
        <f t="shared" si="56"/>
        <v>0</v>
      </c>
      <c r="CC74" s="124">
        <f t="shared" si="56"/>
        <v>0</v>
      </c>
      <c r="CD74" s="124">
        <f t="shared" si="56"/>
        <v>0</v>
      </c>
      <c r="CE74" s="124">
        <f t="shared" si="56"/>
        <v>0</v>
      </c>
      <c r="CF74" s="124">
        <f t="shared" si="56"/>
        <v>0</v>
      </c>
      <c r="CG74" s="124">
        <f t="shared" si="56"/>
        <v>0</v>
      </c>
      <c r="CH74" s="124">
        <f t="shared" si="56"/>
        <v>0</v>
      </c>
      <c r="CI74" s="124">
        <f t="shared" si="56"/>
        <v>0</v>
      </c>
      <c r="CJ74" s="124">
        <f t="shared" si="56"/>
        <v>0</v>
      </c>
      <c r="CK74" s="124">
        <f t="shared" si="56"/>
        <v>0</v>
      </c>
      <c r="CL74" s="124">
        <f t="shared" si="56"/>
        <v>0</v>
      </c>
      <c r="CM74" s="124">
        <f t="shared" si="56"/>
        <v>0</v>
      </c>
      <c r="CN74" s="124">
        <f t="shared" si="56"/>
        <v>0</v>
      </c>
      <c r="CO74" s="124">
        <f t="shared" si="56"/>
        <v>0</v>
      </c>
      <c r="CP74" s="124">
        <f t="shared" si="56"/>
        <v>0</v>
      </c>
      <c r="CQ74" s="124">
        <f t="shared" si="56"/>
        <v>0</v>
      </c>
      <c r="CR74" s="124">
        <f t="shared" si="56"/>
        <v>0</v>
      </c>
      <c r="CS74" s="124">
        <f t="shared" si="56"/>
        <v>0</v>
      </c>
      <c r="CT74" s="124">
        <f t="shared" si="56"/>
        <v>0</v>
      </c>
      <c r="CU74" s="124">
        <f t="shared" si="56"/>
        <v>0</v>
      </c>
      <c r="CV74" s="124">
        <f t="shared" si="56"/>
        <v>0</v>
      </c>
      <c r="CW74" s="124">
        <f t="shared" si="56"/>
        <v>0</v>
      </c>
      <c r="CX74" s="124">
        <f t="shared" si="56"/>
        <v>0</v>
      </c>
      <c r="CY74" s="124">
        <f t="shared" si="56"/>
        <v>0</v>
      </c>
      <c r="CZ74" s="124">
        <f t="shared" si="56"/>
        <v>0</v>
      </c>
      <c r="DA74" s="124">
        <f t="shared" si="56"/>
        <v>0</v>
      </c>
      <c r="DB74" s="124">
        <f t="shared" si="56"/>
        <v>0</v>
      </c>
      <c r="DC74" s="124">
        <f t="shared" si="56"/>
        <v>0</v>
      </c>
      <c r="DD74" s="124">
        <f t="shared" si="56"/>
        <v>0</v>
      </c>
      <c r="DE74" s="124">
        <f t="shared" si="56"/>
        <v>0</v>
      </c>
      <c r="DF74" s="124">
        <f t="shared" si="56"/>
        <v>0</v>
      </c>
      <c r="DG74" s="124">
        <f t="shared" si="56"/>
        <v>0</v>
      </c>
      <c r="DH74" s="124">
        <f t="shared" si="56"/>
        <v>0</v>
      </c>
      <c r="DI74" s="124">
        <f t="shared" si="56"/>
        <v>0</v>
      </c>
      <c r="DJ74" s="124">
        <f t="shared" si="56"/>
        <v>0</v>
      </c>
      <c r="DK74" s="124">
        <f t="shared" si="56"/>
        <v>0</v>
      </c>
      <c r="DL74" s="124">
        <f t="shared" si="56"/>
        <v>0</v>
      </c>
      <c r="DM74" s="124">
        <f t="shared" si="56"/>
        <v>0</v>
      </c>
      <c r="DN74" s="124">
        <f t="shared" si="56"/>
        <v>0</v>
      </c>
      <c r="DO74" s="124">
        <f t="shared" si="56"/>
        <v>0</v>
      </c>
      <c r="DP74" s="124">
        <f t="shared" si="56"/>
        <v>0</v>
      </c>
      <c r="DQ74" s="124">
        <f t="shared" si="56"/>
        <v>0</v>
      </c>
      <c r="DR74" s="124">
        <f t="shared" si="56"/>
        <v>0</v>
      </c>
      <c r="DS74" s="124">
        <f t="shared" si="56"/>
        <v>0</v>
      </c>
      <c r="DT74" s="124">
        <f t="shared" si="56"/>
        <v>0</v>
      </c>
      <c r="DU74" s="124">
        <f t="shared" si="56"/>
        <v>0</v>
      </c>
      <c r="DV74" s="124">
        <f t="shared" si="56"/>
        <v>0</v>
      </c>
      <c r="DW74" s="124">
        <f t="shared" si="56"/>
        <v>0</v>
      </c>
      <c r="DX74" s="124">
        <f t="shared" si="56"/>
        <v>0</v>
      </c>
      <c r="DY74" s="124">
        <f t="shared" si="56"/>
        <v>0</v>
      </c>
      <c r="DZ74" s="124">
        <f t="shared" si="56"/>
        <v>0</v>
      </c>
      <c r="EA74" s="124">
        <f t="shared" si="56"/>
        <v>0</v>
      </c>
      <c r="EB74" s="124">
        <f t="shared" si="56"/>
        <v>0</v>
      </c>
      <c r="EC74" s="124">
        <f t="shared" si="56"/>
        <v>0</v>
      </c>
      <c r="ED74" s="124">
        <f t="shared" si="56"/>
        <v>0</v>
      </c>
      <c r="EE74" s="124">
        <f t="shared" si="56"/>
        <v>0</v>
      </c>
      <c r="EF74" s="124">
        <f t="shared" si="56"/>
        <v>0</v>
      </c>
      <c r="EG74" s="124">
        <f t="shared" si="56"/>
        <v>0</v>
      </c>
      <c r="EH74" s="124">
        <f t="shared" si="56"/>
        <v>0</v>
      </c>
      <c r="EI74" s="124">
        <f t="shared" si="56"/>
        <v>0</v>
      </c>
      <c r="EJ74" s="124">
        <f t="shared" si="56"/>
        <v>0</v>
      </c>
      <c r="EK74" s="124">
        <f t="shared" si="56"/>
        <v>0</v>
      </c>
      <c r="EL74" s="124">
        <f t="shared" si="56"/>
        <v>0</v>
      </c>
      <c r="EM74" s="124">
        <f t="shared" si="56"/>
        <v>0</v>
      </c>
      <c r="EN74" s="124">
        <f t="shared" si="56"/>
        <v>0</v>
      </c>
      <c r="EO74" s="124">
        <f t="shared" si="56"/>
        <v>0</v>
      </c>
      <c r="EP74" s="124">
        <f t="shared" si="56"/>
        <v>0</v>
      </c>
      <c r="EQ74" s="27"/>
    </row>
    <row r="75" spans="1:147" ht="15.75" customHeight="1" x14ac:dyDescent="0.2">
      <c r="A75" s="7" t="str">
        <f t="shared" si="53"/>
        <v xml:space="preserve">Concrete Work </v>
      </c>
      <c r="B75" s="7"/>
      <c r="C75" s="7"/>
      <c r="D75" s="7"/>
      <c r="E75" s="7"/>
      <c r="F75" s="7"/>
      <c r="G75" s="7"/>
      <c r="H75" s="7"/>
      <c r="I75" s="7"/>
      <c r="J75" s="7"/>
      <c r="K75" s="7"/>
      <c r="L75" s="7"/>
      <c r="M75" s="7"/>
      <c r="N75" s="7"/>
      <c r="O75" s="7"/>
      <c r="P75" s="7"/>
      <c r="Q75" s="7"/>
      <c r="R75" s="7"/>
      <c r="S75" s="7"/>
      <c r="T75" s="7"/>
      <c r="U75" s="7"/>
      <c r="V75" s="7"/>
      <c r="W75" s="7"/>
      <c r="X75" s="7"/>
      <c r="Y75" s="7"/>
      <c r="Z75" s="27"/>
      <c r="AA75" s="124">
        <f t="shared" ref="AA75:EP75" si="57">$Y24*AA$22</f>
        <v>125000</v>
      </c>
      <c r="AB75" s="124">
        <f t="shared" si="57"/>
        <v>125000</v>
      </c>
      <c r="AC75" s="124">
        <f t="shared" si="57"/>
        <v>125000</v>
      </c>
      <c r="AD75" s="124">
        <f t="shared" si="57"/>
        <v>125000</v>
      </c>
      <c r="AE75" s="124">
        <f t="shared" si="57"/>
        <v>125000</v>
      </c>
      <c r="AF75" s="124">
        <f t="shared" si="57"/>
        <v>125000</v>
      </c>
      <c r="AG75" s="124">
        <f t="shared" si="57"/>
        <v>0</v>
      </c>
      <c r="AH75" s="124">
        <f t="shared" si="57"/>
        <v>0</v>
      </c>
      <c r="AI75" s="124">
        <f t="shared" si="57"/>
        <v>0</v>
      </c>
      <c r="AJ75" s="124">
        <f t="shared" si="57"/>
        <v>0</v>
      </c>
      <c r="AK75" s="124">
        <f t="shared" si="57"/>
        <v>0</v>
      </c>
      <c r="AL75" s="124">
        <f t="shared" si="57"/>
        <v>0</v>
      </c>
      <c r="AM75" s="124">
        <f t="shared" si="57"/>
        <v>0</v>
      </c>
      <c r="AN75" s="124">
        <f t="shared" si="57"/>
        <v>0</v>
      </c>
      <c r="AO75" s="124">
        <f t="shared" si="57"/>
        <v>0</v>
      </c>
      <c r="AP75" s="124">
        <f t="shared" si="57"/>
        <v>0</v>
      </c>
      <c r="AQ75" s="124">
        <f t="shared" si="57"/>
        <v>0</v>
      </c>
      <c r="AR75" s="124">
        <f t="shared" si="57"/>
        <v>0</v>
      </c>
      <c r="AS75" s="124">
        <f t="shared" si="57"/>
        <v>0</v>
      </c>
      <c r="AT75" s="124">
        <f t="shared" si="57"/>
        <v>0</v>
      </c>
      <c r="AU75" s="124">
        <f t="shared" si="57"/>
        <v>0</v>
      </c>
      <c r="AV75" s="124">
        <f t="shared" si="57"/>
        <v>0</v>
      </c>
      <c r="AW75" s="124">
        <f t="shared" si="57"/>
        <v>0</v>
      </c>
      <c r="AX75" s="124">
        <f t="shared" si="57"/>
        <v>0</v>
      </c>
      <c r="AY75" s="124">
        <f t="shared" si="57"/>
        <v>0</v>
      </c>
      <c r="AZ75" s="124">
        <f t="shared" si="57"/>
        <v>0</v>
      </c>
      <c r="BA75" s="124">
        <f t="shared" si="57"/>
        <v>0</v>
      </c>
      <c r="BB75" s="124">
        <f t="shared" si="57"/>
        <v>0</v>
      </c>
      <c r="BC75" s="124">
        <f t="shared" si="57"/>
        <v>0</v>
      </c>
      <c r="BD75" s="124">
        <f t="shared" si="57"/>
        <v>0</v>
      </c>
      <c r="BE75" s="124">
        <f t="shared" si="57"/>
        <v>0</v>
      </c>
      <c r="BF75" s="124">
        <f t="shared" si="57"/>
        <v>0</v>
      </c>
      <c r="BG75" s="124">
        <f t="shared" si="57"/>
        <v>0</v>
      </c>
      <c r="BH75" s="124">
        <f t="shared" si="57"/>
        <v>0</v>
      </c>
      <c r="BI75" s="124">
        <f t="shared" si="57"/>
        <v>0</v>
      </c>
      <c r="BJ75" s="124">
        <f t="shared" si="57"/>
        <v>0</v>
      </c>
      <c r="BK75" s="124">
        <f t="shared" si="57"/>
        <v>0</v>
      </c>
      <c r="BL75" s="124">
        <f t="shared" si="57"/>
        <v>0</v>
      </c>
      <c r="BM75" s="124">
        <f t="shared" si="57"/>
        <v>0</v>
      </c>
      <c r="BN75" s="124">
        <f t="shared" si="57"/>
        <v>0</v>
      </c>
      <c r="BO75" s="124">
        <f t="shared" si="57"/>
        <v>0</v>
      </c>
      <c r="BP75" s="124">
        <f t="shared" si="57"/>
        <v>0</v>
      </c>
      <c r="BQ75" s="124">
        <f t="shared" si="57"/>
        <v>0</v>
      </c>
      <c r="BR75" s="124">
        <f t="shared" si="57"/>
        <v>0</v>
      </c>
      <c r="BS75" s="124">
        <f t="shared" si="57"/>
        <v>0</v>
      </c>
      <c r="BT75" s="124">
        <f t="shared" si="57"/>
        <v>0</v>
      </c>
      <c r="BU75" s="124">
        <f t="shared" si="57"/>
        <v>0</v>
      </c>
      <c r="BV75" s="124">
        <f t="shared" si="57"/>
        <v>0</v>
      </c>
      <c r="BW75" s="124">
        <f t="shared" si="57"/>
        <v>0</v>
      </c>
      <c r="BX75" s="124">
        <f t="shared" si="57"/>
        <v>0</v>
      </c>
      <c r="BY75" s="124">
        <f t="shared" si="57"/>
        <v>0</v>
      </c>
      <c r="BZ75" s="124">
        <f t="shared" si="57"/>
        <v>0</v>
      </c>
      <c r="CA75" s="124">
        <f t="shared" si="57"/>
        <v>0</v>
      </c>
      <c r="CB75" s="124">
        <f t="shared" si="57"/>
        <v>0</v>
      </c>
      <c r="CC75" s="124">
        <f t="shared" si="57"/>
        <v>0</v>
      </c>
      <c r="CD75" s="124">
        <f t="shared" si="57"/>
        <v>0</v>
      </c>
      <c r="CE75" s="124">
        <f t="shared" si="57"/>
        <v>0</v>
      </c>
      <c r="CF75" s="124">
        <f t="shared" si="57"/>
        <v>0</v>
      </c>
      <c r="CG75" s="124">
        <f t="shared" si="57"/>
        <v>0</v>
      </c>
      <c r="CH75" s="124">
        <f t="shared" si="57"/>
        <v>0</v>
      </c>
      <c r="CI75" s="124">
        <f t="shared" si="57"/>
        <v>0</v>
      </c>
      <c r="CJ75" s="124">
        <f t="shared" si="57"/>
        <v>0</v>
      </c>
      <c r="CK75" s="124">
        <f t="shared" si="57"/>
        <v>0</v>
      </c>
      <c r="CL75" s="124">
        <f t="shared" si="57"/>
        <v>0</v>
      </c>
      <c r="CM75" s="124">
        <f t="shared" si="57"/>
        <v>0</v>
      </c>
      <c r="CN75" s="124">
        <f t="shared" si="57"/>
        <v>0</v>
      </c>
      <c r="CO75" s="124">
        <f t="shared" si="57"/>
        <v>0</v>
      </c>
      <c r="CP75" s="124">
        <f t="shared" si="57"/>
        <v>0</v>
      </c>
      <c r="CQ75" s="124">
        <f t="shared" si="57"/>
        <v>0</v>
      </c>
      <c r="CR75" s="124">
        <f t="shared" si="57"/>
        <v>0</v>
      </c>
      <c r="CS75" s="124">
        <f t="shared" si="57"/>
        <v>0</v>
      </c>
      <c r="CT75" s="124">
        <f t="shared" si="57"/>
        <v>0</v>
      </c>
      <c r="CU75" s="124">
        <f t="shared" si="57"/>
        <v>0</v>
      </c>
      <c r="CV75" s="124">
        <f t="shared" si="57"/>
        <v>0</v>
      </c>
      <c r="CW75" s="124">
        <f t="shared" si="57"/>
        <v>0</v>
      </c>
      <c r="CX75" s="124">
        <f t="shared" si="57"/>
        <v>0</v>
      </c>
      <c r="CY75" s="124">
        <f t="shared" si="57"/>
        <v>0</v>
      </c>
      <c r="CZ75" s="124">
        <f t="shared" si="57"/>
        <v>0</v>
      </c>
      <c r="DA75" s="124">
        <f t="shared" si="57"/>
        <v>0</v>
      </c>
      <c r="DB75" s="124">
        <f t="shared" si="57"/>
        <v>0</v>
      </c>
      <c r="DC75" s="124">
        <f t="shared" si="57"/>
        <v>0</v>
      </c>
      <c r="DD75" s="124">
        <f t="shared" si="57"/>
        <v>0</v>
      </c>
      <c r="DE75" s="124">
        <f t="shared" si="57"/>
        <v>0</v>
      </c>
      <c r="DF75" s="124">
        <f t="shared" si="57"/>
        <v>0</v>
      </c>
      <c r="DG75" s="124">
        <f t="shared" si="57"/>
        <v>0</v>
      </c>
      <c r="DH75" s="124">
        <f t="shared" si="57"/>
        <v>0</v>
      </c>
      <c r="DI75" s="124">
        <f t="shared" si="57"/>
        <v>0</v>
      </c>
      <c r="DJ75" s="124">
        <f t="shared" si="57"/>
        <v>0</v>
      </c>
      <c r="DK75" s="124">
        <f t="shared" si="57"/>
        <v>0</v>
      </c>
      <c r="DL75" s="124">
        <f t="shared" si="57"/>
        <v>0</v>
      </c>
      <c r="DM75" s="124">
        <f t="shared" si="57"/>
        <v>0</v>
      </c>
      <c r="DN75" s="124">
        <f t="shared" si="57"/>
        <v>0</v>
      </c>
      <c r="DO75" s="124">
        <f t="shared" si="57"/>
        <v>0</v>
      </c>
      <c r="DP75" s="124">
        <f t="shared" si="57"/>
        <v>0</v>
      </c>
      <c r="DQ75" s="124">
        <f t="shared" si="57"/>
        <v>0</v>
      </c>
      <c r="DR75" s="124">
        <f t="shared" si="57"/>
        <v>0</v>
      </c>
      <c r="DS75" s="124">
        <f t="shared" si="57"/>
        <v>0</v>
      </c>
      <c r="DT75" s="124">
        <f t="shared" si="57"/>
        <v>0</v>
      </c>
      <c r="DU75" s="124">
        <f t="shared" si="57"/>
        <v>0</v>
      </c>
      <c r="DV75" s="124">
        <f t="shared" si="57"/>
        <v>0</v>
      </c>
      <c r="DW75" s="124">
        <f t="shared" si="57"/>
        <v>0</v>
      </c>
      <c r="DX75" s="124">
        <f t="shared" si="57"/>
        <v>0</v>
      </c>
      <c r="DY75" s="124">
        <f t="shared" si="57"/>
        <v>0</v>
      </c>
      <c r="DZ75" s="124">
        <f t="shared" si="57"/>
        <v>0</v>
      </c>
      <c r="EA75" s="124">
        <f t="shared" si="57"/>
        <v>0</v>
      </c>
      <c r="EB75" s="124">
        <f t="shared" si="57"/>
        <v>0</v>
      </c>
      <c r="EC75" s="124">
        <f t="shared" si="57"/>
        <v>0</v>
      </c>
      <c r="ED75" s="124">
        <f t="shared" si="57"/>
        <v>0</v>
      </c>
      <c r="EE75" s="124">
        <f t="shared" si="57"/>
        <v>0</v>
      </c>
      <c r="EF75" s="124">
        <f t="shared" si="57"/>
        <v>0</v>
      </c>
      <c r="EG75" s="124">
        <f t="shared" si="57"/>
        <v>0</v>
      </c>
      <c r="EH75" s="124">
        <f t="shared" si="57"/>
        <v>0</v>
      </c>
      <c r="EI75" s="124">
        <f t="shared" si="57"/>
        <v>0</v>
      </c>
      <c r="EJ75" s="124">
        <f t="shared" si="57"/>
        <v>0</v>
      </c>
      <c r="EK75" s="124">
        <f t="shared" si="57"/>
        <v>0</v>
      </c>
      <c r="EL75" s="124">
        <f t="shared" si="57"/>
        <v>0</v>
      </c>
      <c r="EM75" s="124">
        <f t="shared" si="57"/>
        <v>0</v>
      </c>
      <c r="EN75" s="124">
        <f t="shared" si="57"/>
        <v>0</v>
      </c>
      <c r="EO75" s="124">
        <f t="shared" si="57"/>
        <v>0</v>
      </c>
      <c r="EP75" s="124">
        <f t="shared" si="57"/>
        <v>0</v>
      </c>
      <c r="EQ75" s="27"/>
    </row>
    <row r="76" spans="1:147" ht="15.75" customHeight="1" x14ac:dyDescent="0.2">
      <c r="A76" s="7" t="str">
        <f t="shared" si="53"/>
        <v xml:space="preserve">Masonry </v>
      </c>
      <c r="B76" s="7"/>
      <c r="C76" s="7"/>
      <c r="D76" s="7"/>
      <c r="E76" s="7"/>
      <c r="F76" s="7"/>
      <c r="G76" s="7"/>
      <c r="H76" s="7"/>
      <c r="I76" s="7"/>
      <c r="J76" s="7"/>
      <c r="K76" s="7"/>
      <c r="L76" s="7"/>
      <c r="M76" s="7"/>
      <c r="N76" s="7"/>
      <c r="O76" s="7"/>
      <c r="P76" s="7"/>
      <c r="Q76" s="7"/>
      <c r="R76" s="7"/>
      <c r="S76" s="7"/>
      <c r="T76" s="7"/>
      <c r="U76" s="7"/>
      <c r="V76" s="7"/>
      <c r="W76" s="7"/>
      <c r="X76" s="7"/>
      <c r="Y76" s="7"/>
      <c r="Z76" s="27"/>
      <c r="AA76" s="124">
        <f t="shared" ref="AA76:EP76" si="58">$Y25*AA$22</f>
        <v>6666.6666666666661</v>
      </c>
      <c r="AB76" s="124">
        <f t="shared" si="58"/>
        <v>6666.6666666666661</v>
      </c>
      <c r="AC76" s="124">
        <f t="shared" si="58"/>
        <v>6666.6666666666661</v>
      </c>
      <c r="AD76" s="124">
        <f t="shared" si="58"/>
        <v>6666.6666666666661</v>
      </c>
      <c r="AE76" s="124">
        <f t="shared" si="58"/>
        <v>6666.6666666666661</v>
      </c>
      <c r="AF76" s="124">
        <f t="shared" si="58"/>
        <v>6666.6666666666661</v>
      </c>
      <c r="AG76" s="124">
        <f t="shared" si="58"/>
        <v>0</v>
      </c>
      <c r="AH76" s="124">
        <f t="shared" si="58"/>
        <v>0</v>
      </c>
      <c r="AI76" s="124">
        <f t="shared" si="58"/>
        <v>0</v>
      </c>
      <c r="AJ76" s="124">
        <f t="shared" si="58"/>
        <v>0</v>
      </c>
      <c r="AK76" s="124">
        <f t="shared" si="58"/>
        <v>0</v>
      </c>
      <c r="AL76" s="124">
        <f t="shared" si="58"/>
        <v>0</v>
      </c>
      <c r="AM76" s="124">
        <f t="shared" si="58"/>
        <v>0</v>
      </c>
      <c r="AN76" s="124">
        <f t="shared" si="58"/>
        <v>0</v>
      </c>
      <c r="AO76" s="124">
        <f t="shared" si="58"/>
        <v>0</v>
      </c>
      <c r="AP76" s="124">
        <f t="shared" si="58"/>
        <v>0</v>
      </c>
      <c r="AQ76" s="124">
        <f t="shared" si="58"/>
        <v>0</v>
      </c>
      <c r="AR76" s="124">
        <f t="shared" si="58"/>
        <v>0</v>
      </c>
      <c r="AS76" s="124">
        <f t="shared" si="58"/>
        <v>0</v>
      </c>
      <c r="AT76" s="124">
        <f t="shared" si="58"/>
        <v>0</v>
      </c>
      <c r="AU76" s="124">
        <f t="shared" si="58"/>
        <v>0</v>
      </c>
      <c r="AV76" s="124">
        <f t="shared" si="58"/>
        <v>0</v>
      </c>
      <c r="AW76" s="124">
        <f t="shared" si="58"/>
        <v>0</v>
      </c>
      <c r="AX76" s="124">
        <f t="shared" si="58"/>
        <v>0</v>
      </c>
      <c r="AY76" s="124">
        <f t="shared" si="58"/>
        <v>0</v>
      </c>
      <c r="AZ76" s="124">
        <f t="shared" si="58"/>
        <v>0</v>
      </c>
      <c r="BA76" s="124">
        <f t="shared" si="58"/>
        <v>0</v>
      </c>
      <c r="BB76" s="124">
        <f t="shared" si="58"/>
        <v>0</v>
      </c>
      <c r="BC76" s="124">
        <f t="shared" si="58"/>
        <v>0</v>
      </c>
      <c r="BD76" s="124">
        <f t="shared" si="58"/>
        <v>0</v>
      </c>
      <c r="BE76" s="124">
        <f t="shared" si="58"/>
        <v>0</v>
      </c>
      <c r="BF76" s="124">
        <f t="shared" si="58"/>
        <v>0</v>
      </c>
      <c r="BG76" s="124">
        <f t="shared" si="58"/>
        <v>0</v>
      </c>
      <c r="BH76" s="124">
        <f t="shared" si="58"/>
        <v>0</v>
      </c>
      <c r="BI76" s="124">
        <f t="shared" si="58"/>
        <v>0</v>
      </c>
      <c r="BJ76" s="124">
        <f t="shared" si="58"/>
        <v>0</v>
      </c>
      <c r="BK76" s="124">
        <f t="shared" si="58"/>
        <v>0</v>
      </c>
      <c r="BL76" s="124">
        <f t="shared" si="58"/>
        <v>0</v>
      </c>
      <c r="BM76" s="124">
        <f t="shared" si="58"/>
        <v>0</v>
      </c>
      <c r="BN76" s="124">
        <f t="shared" si="58"/>
        <v>0</v>
      </c>
      <c r="BO76" s="124">
        <f t="shared" si="58"/>
        <v>0</v>
      </c>
      <c r="BP76" s="124">
        <f t="shared" si="58"/>
        <v>0</v>
      </c>
      <c r="BQ76" s="124">
        <f t="shared" si="58"/>
        <v>0</v>
      </c>
      <c r="BR76" s="124">
        <f t="shared" si="58"/>
        <v>0</v>
      </c>
      <c r="BS76" s="124">
        <f t="shared" si="58"/>
        <v>0</v>
      </c>
      <c r="BT76" s="124">
        <f t="shared" si="58"/>
        <v>0</v>
      </c>
      <c r="BU76" s="124">
        <f t="shared" si="58"/>
        <v>0</v>
      </c>
      <c r="BV76" s="124">
        <f t="shared" si="58"/>
        <v>0</v>
      </c>
      <c r="BW76" s="124">
        <f t="shared" si="58"/>
        <v>0</v>
      </c>
      <c r="BX76" s="124">
        <f t="shared" si="58"/>
        <v>0</v>
      </c>
      <c r="BY76" s="124">
        <f t="shared" si="58"/>
        <v>0</v>
      </c>
      <c r="BZ76" s="124">
        <f t="shared" si="58"/>
        <v>0</v>
      </c>
      <c r="CA76" s="124">
        <f t="shared" si="58"/>
        <v>0</v>
      </c>
      <c r="CB76" s="124">
        <f t="shared" si="58"/>
        <v>0</v>
      </c>
      <c r="CC76" s="124">
        <f t="shared" si="58"/>
        <v>0</v>
      </c>
      <c r="CD76" s="124">
        <f t="shared" si="58"/>
        <v>0</v>
      </c>
      <c r="CE76" s="124">
        <f t="shared" si="58"/>
        <v>0</v>
      </c>
      <c r="CF76" s="124">
        <f t="shared" si="58"/>
        <v>0</v>
      </c>
      <c r="CG76" s="124">
        <f t="shared" si="58"/>
        <v>0</v>
      </c>
      <c r="CH76" s="124">
        <f t="shared" si="58"/>
        <v>0</v>
      </c>
      <c r="CI76" s="124">
        <f t="shared" si="58"/>
        <v>0</v>
      </c>
      <c r="CJ76" s="124">
        <f t="shared" si="58"/>
        <v>0</v>
      </c>
      <c r="CK76" s="124">
        <f t="shared" si="58"/>
        <v>0</v>
      </c>
      <c r="CL76" s="124">
        <f t="shared" si="58"/>
        <v>0</v>
      </c>
      <c r="CM76" s="124">
        <f t="shared" si="58"/>
        <v>0</v>
      </c>
      <c r="CN76" s="124">
        <f t="shared" si="58"/>
        <v>0</v>
      </c>
      <c r="CO76" s="124">
        <f t="shared" si="58"/>
        <v>0</v>
      </c>
      <c r="CP76" s="124">
        <f t="shared" si="58"/>
        <v>0</v>
      </c>
      <c r="CQ76" s="124">
        <f t="shared" si="58"/>
        <v>0</v>
      </c>
      <c r="CR76" s="124">
        <f t="shared" si="58"/>
        <v>0</v>
      </c>
      <c r="CS76" s="124">
        <f t="shared" si="58"/>
        <v>0</v>
      </c>
      <c r="CT76" s="124">
        <f t="shared" si="58"/>
        <v>0</v>
      </c>
      <c r="CU76" s="124">
        <f t="shared" si="58"/>
        <v>0</v>
      </c>
      <c r="CV76" s="124">
        <f t="shared" si="58"/>
        <v>0</v>
      </c>
      <c r="CW76" s="124">
        <f t="shared" si="58"/>
        <v>0</v>
      </c>
      <c r="CX76" s="124">
        <f t="shared" si="58"/>
        <v>0</v>
      </c>
      <c r="CY76" s="124">
        <f t="shared" si="58"/>
        <v>0</v>
      </c>
      <c r="CZ76" s="124">
        <f t="shared" si="58"/>
        <v>0</v>
      </c>
      <c r="DA76" s="124">
        <f t="shared" si="58"/>
        <v>0</v>
      </c>
      <c r="DB76" s="124">
        <f t="shared" si="58"/>
        <v>0</v>
      </c>
      <c r="DC76" s="124">
        <f t="shared" si="58"/>
        <v>0</v>
      </c>
      <c r="DD76" s="124">
        <f t="shared" si="58"/>
        <v>0</v>
      </c>
      <c r="DE76" s="124">
        <f t="shared" si="58"/>
        <v>0</v>
      </c>
      <c r="DF76" s="124">
        <f t="shared" si="58"/>
        <v>0</v>
      </c>
      <c r="DG76" s="124">
        <f t="shared" si="58"/>
        <v>0</v>
      </c>
      <c r="DH76" s="124">
        <f t="shared" si="58"/>
        <v>0</v>
      </c>
      <c r="DI76" s="124">
        <f t="shared" si="58"/>
        <v>0</v>
      </c>
      <c r="DJ76" s="124">
        <f t="shared" si="58"/>
        <v>0</v>
      </c>
      <c r="DK76" s="124">
        <f t="shared" si="58"/>
        <v>0</v>
      </c>
      <c r="DL76" s="124">
        <f t="shared" si="58"/>
        <v>0</v>
      </c>
      <c r="DM76" s="124">
        <f t="shared" si="58"/>
        <v>0</v>
      </c>
      <c r="DN76" s="124">
        <f t="shared" si="58"/>
        <v>0</v>
      </c>
      <c r="DO76" s="124">
        <f t="shared" si="58"/>
        <v>0</v>
      </c>
      <c r="DP76" s="124">
        <f t="shared" si="58"/>
        <v>0</v>
      </c>
      <c r="DQ76" s="124">
        <f t="shared" si="58"/>
        <v>0</v>
      </c>
      <c r="DR76" s="124">
        <f t="shared" si="58"/>
        <v>0</v>
      </c>
      <c r="DS76" s="124">
        <f t="shared" si="58"/>
        <v>0</v>
      </c>
      <c r="DT76" s="124">
        <f t="shared" si="58"/>
        <v>0</v>
      </c>
      <c r="DU76" s="124">
        <f t="shared" si="58"/>
        <v>0</v>
      </c>
      <c r="DV76" s="124">
        <f t="shared" si="58"/>
        <v>0</v>
      </c>
      <c r="DW76" s="124">
        <f t="shared" si="58"/>
        <v>0</v>
      </c>
      <c r="DX76" s="124">
        <f t="shared" si="58"/>
        <v>0</v>
      </c>
      <c r="DY76" s="124">
        <f t="shared" si="58"/>
        <v>0</v>
      </c>
      <c r="DZ76" s="124">
        <f t="shared" si="58"/>
        <v>0</v>
      </c>
      <c r="EA76" s="124">
        <f t="shared" si="58"/>
        <v>0</v>
      </c>
      <c r="EB76" s="124">
        <f t="shared" si="58"/>
        <v>0</v>
      </c>
      <c r="EC76" s="124">
        <f t="shared" si="58"/>
        <v>0</v>
      </c>
      <c r="ED76" s="124">
        <f t="shared" si="58"/>
        <v>0</v>
      </c>
      <c r="EE76" s="124">
        <f t="shared" si="58"/>
        <v>0</v>
      </c>
      <c r="EF76" s="124">
        <f t="shared" si="58"/>
        <v>0</v>
      </c>
      <c r="EG76" s="124">
        <f t="shared" si="58"/>
        <v>0</v>
      </c>
      <c r="EH76" s="124">
        <f t="shared" si="58"/>
        <v>0</v>
      </c>
      <c r="EI76" s="124">
        <f t="shared" si="58"/>
        <v>0</v>
      </c>
      <c r="EJ76" s="124">
        <f t="shared" si="58"/>
        <v>0</v>
      </c>
      <c r="EK76" s="124">
        <f t="shared" si="58"/>
        <v>0</v>
      </c>
      <c r="EL76" s="124">
        <f t="shared" si="58"/>
        <v>0</v>
      </c>
      <c r="EM76" s="124">
        <f t="shared" si="58"/>
        <v>0</v>
      </c>
      <c r="EN76" s="124">
        <f t="shared" si="58"/>
        <v>0</v>
      </c>
      <c r="EO76" s="124">
        <f t="shared" si="58"/>
        <v>0</v>
      </c>
      <c r="EP76" s="124">
        <f t="shared" si="58"/>
        <v>0</v>
      </c>
      <c r="EQ76" s="27"/>
    </row>
    <row r="77" spans="1:147" ht="15.75" customHeight="1" x14ac:dyDescent="0.2">
      <c r="A77" s="7" t="str">
        <f t="shared" si="53"/>
        <v xml:space="preserve">Metals </v>
      </c>
      <c r="B77" s="7"/>
      <c r="C77" s="7"/>
      <c r="D77" s="7"/>
      <c r="E77" s="7"/>
      <c r="F77" s="7"/>
      <c r="G77" s="7"/>
      <c r="H77" s="7"/>
      <c r="I77" s="7"/>
      <c r="J77" s="7"/>
      <c r="K77" s="7"/>
      <c r="L77" s="7"/>
      <c r="M77" s="7"/>
      <c r="N77" s="7"/>
      <c r="O77" s="7"/>
      <c r="P77" s="7"/>
      <c r="Q77" s="7"/>
      <c r="R77" s="7"/>
      <c r="S77" s="7"/>
      <c r="T77" s="7"/>
      <c r="U77" s="7"/>
      <c r="V77" s="7"/>
      <c r="W77" s="7"/>
      <c r="X77" s="7"/>
      <c r="Y77" s="7"/>
      <c r="Z77" s="27"/>
      <c r="AA77" s="124">
        <f t="shared" ref="AA77:EP77" si="59">$Y26*AA$22</f>
        <v>15833.333333333332</v>
      </c>
      <c r="AB77" s="124">
        <f t="shared" si="59"/>
        <v>15833.333333333332</v>
      </c>
      <c r="AC77" s="124">
        <f t="shared" si="59"/>
        <v>15833.333333333332</v>
      </c>
      <c r="AD77" s="124">
        <f t="shared" si="59"/>
        <v>15833.333333333332</v>
      </c>
      <c r="AE77" s="124">
        <f t="shared" si="59"/>
        <v>15833.333333333332</v>
      </c>
      <c r="AF77" s="124">
        <f t="shared" si="59"/>
        <v>15833.333333333332</v>
      </c>
      <c r="AG77" s="124">
        <f t="shared" si="59"/>
        <v>0</v>
      </c>
      <c r="AH77" s="124">
        <f t="shared" si="59"/>
        <v>0</v>
      </c>
      <c r="AI77" s="124">
        <f t="shared" si="59"/>
        <v>0</v>
      </c>
      <c r="AJ77" s="124">
        <f t="shared" si="59"/>
        <v>0</v>
      </c>
      <c r="AK77" s="124">
        <f t="shared" si="59"/>
        <v>0</v>
      </c>
      <c r="AL77" s="124">
        <f t="shared" si="59"/>
        <v>0</v>
      </c>
      <c r="AM77" s="124">
        <f t="shared" si="59"/>
        <v>0</v>
      </c>
      <c r="AN77" s="124">
        <f t="shared" si="59"/>
        <v>0</v>
      </c>
      <c r="AO77" s="124">
        <f t="shared" si="59"/>
        <v>0</v>
      </c>
      <c r="AP77" s="124">
        <f t="shared" si="59"/>
        <v>0</v>
      </c>
      <c r="AQ77" s="124">
        <f t="shared" si="59"/>
        <v>0</v>
      </c>
      <c r="AR77" s="124">
        <f t="shared" si="59"/>
        <v>0</v>
      </c>
      <c r="AS77" s="124">
        <f t="shared" si="59"/>
        <v>0</v>
      </c>
      <c r="AT77" s="124">
        <f t="shared" si="59"/>
        <v>0</v>
      </c>
      <c r="AU77" s="124">
        <f t="shared" si="59"/>
        <v>0</v>
      </c>
      <c r="AV77" s="124">
        <f t="shared" si="59"/>
        <v>0</v>
      </c>
      <c r="AW77" s="124">
        <f t="shared" si="59"/>
        <v>0</v>
      </c>
      <c r="AX77" s="124">
        <f t="shared" si="59"/>
        <v>0</v>
      </c>
      <c r="AY77" s="124">
        <f t="shared" si="59"/>
        <v>0</v>
      </c>
      <c r="AZ77" s="124">
        <f t="shared" si="59"/>
        <v>0</v>
      </c>
      <c r="BA77" s="124">
        <f t="shared" si="59"/>
        <v>0</v>
      </c>
      <c r="BB77" s="124">
        <f t="shared" si="59"/>
        <v>0</v>
      </c>
      <c r="BC77" s="124">
        <f t="shared" si="59"/>
        <v>0</v>
      </c>
      <c r="BD77" s="124">
        <f t="shared" si="59"/>
        <v>0</v>
      </c>
      <c r="BE77" s="124">
        <f t="shared" si="59"/>
        <v>0</v>
      </c>
      <c r="BF77" s="124">
        <f t="shared" si="59"/>
        <v>0</v>
      </c>
      <c r="BG77" s="124">
        <f t="shared" si="59"/>
        <v>0</v>
      </c>
      <c r="BH77" s="124">
        <f t="shared" si="59"/>
        <v>0</v>
      </c>
      <c r="BI77" s="124">
        <f t="shared" si="59"/>
        <v>0</v>
      </c>
      <c r="BJ77" s="124">
        <f t="shared" si="59"/>
        <v>0</v>
      </c>
      <c r="BK77" s="124">
        <f t="shared" si="59"/>
        <v>0</v>
      </c>
      <c r="BL77" s="124">
        <f t="shared" si="59"/>
        <v>0</v>
      </c>
      <c r="BM77" s="124">
        <f t="shared" si="59"/>
        <v>0</v>
      </c>
      <c r="BN77" s="124">
        <f t="shared" si="59"/>
        <v>0</v>
      </c>
      <c r="BO77" s="124">
        <f t="shared" si="59"/>
        <v>0</v>
      </c>
      <c r="BP77" s="124">
        <f t="shared" si="59"/>
        <v>0</v>
      </c>
      <c r="BQ77" s="124">
        <f t="shared" si="59"/>
        <v>0</v>
      </c>
      <c r="BR77" s="124">
        <f t="shared" si="59"/>
        <v>0</v>
      </c>
      <c r="BS77" s="124">
        <f t="shared" si="59"/>
        <v>0</v>
      </c>
      <c r="BT77" s="124">
        <f t="shared" si="59"/>
        <v>0</v>
      </c>
      <c r="BU77" s="124">
        <f t="shared" si="59"/>
        <v>0</v>
      </c>
      <c r="BV77" s="124">
        <f t="shared" si="59"/>
        <v>0</v>
      </c>
      <c r="BW77" s="124">
        <f t="shared" si="59"/>
        <v>0</v>
      </c>
      <c r="BX77" s="124">
        <f t="shared" si="59"/>
        <v>0</v>
      </c>
      <c r="BY77" s="124">
        <f t="shared" si="59"/>
        <v>0</v>
      </c>
      <c r="BZ77" s="124">
        <f t="shared" si="59"/>
        <v>0</v>
      </c>
      <c r="CA77" s="124">
        <f t="shared" si="59"/>
        <v>0</v>
      </c>
      <c r="CB77" s="124">
        <f t="shared" si="59"/>
        <v>0</v>
      </c>
      <c r="CC77" s="124">
        <f t="shared" si="59"/>
        <v>0</v>
      </c>
      <c r="CD77" s="124">
        <f t="shared" si="59"/>
        <v>0</v>
      </c>
      <c r="CE77" s="124">
        <f t="shared" si="59"/>
        <v>0</v>
      </c>
      <c r="CF77" s="124">
        <f t="shared" si="59"/>
        <v>0</v>
      </c>
      <c r="CG77" s="124">
        <f t="shared" si="59"/>
        <v>0</v>
      </c>
      <c r="CH77" s="124">
        <f t="shared" si="59"/>
        <v>0</v>
      </c>
      <c r="CI77" s="124">
        <f t="shared" si="59"/>
        <v>0</v>
      </c>
      <c r="CJ77" s="124">
        <f t="shared" si="59"/>
        <v>0</v>
      </c>
      <c r="CK77" s="124">
        <f t="shared" si="59"/>
        <v>0</v>
      </c>
      <c r="CL77" s="124">
        <f t="shared" si="59"/>
        <v>0</v>
      </c>
      <c r="CM77" s="124">
        <f t="shared" si="59"/>
        <v>0</v>
      </c>
      <c r="CN77" s="124">
        <f t="shared" si="59"/>
        <v>0</v>
      </c>
      <c r="CO77" s="124">
        <f t="shared" si="59"/>
        <v>0</v>
      </c>
      <c r="CP77" s="124">
        <f t="shared" si="59"/>
        <v>0</v>
      </c>
      <c r="CQ77" s="124">
        <f t="shared" si="59"/>
        <v>0</v>
      </c>
      <c r="CR77" s="124">
        <f t="shared" si="59"/>
        <v>0</v>
      </c>
      <c r="CS77" s="124">
        <f t="shared" si="59"/>
        <v>0</v>
      </c>
      <c r="CT77" s="124">
        <f t="shared" si="59"/>
        <v>0</v>
      </c>
      <c r="CU77" s="124">
        <f t="shared" si="59"/>
        <v>0</v>
      </c>
      <c r="CV77" s="124">
        <f t="shared" si="59"/>
        <v>0</v>
      </c>
      <c r="CW77" s="124">
        <f t="shared" si="59"/>
        <v>0</v>
      </c>
      <c r="CX77" s="124">
        <f t="shared" si="59"/>
        <v>0</v>
      </c>
      <c r="CY77" s="124">
        <f t="shared" si="59"/>
        <v>0</v>
      </c>
      <c r="CZ77" s="124">
        <f t="shared" si="59"/>
        <v>0</v>
      </c>
      <c r="DA77" s="124">
        <f t="shared" si="59"/>
        <v>0</v>
      </c>
      <c r="DB77" s="124">
        <f t="shared" si="59"/>
        <v>0</v>
      </c>
      <c r="DC77" s="124">
        <f t="shared" si="59"/>
        <v>0</v>
      </c>
      <c r="DD77" s="124">
        <f t="shared" si="59"/>
        <v>0</v>
      </c>
      <c r="DE77" s="124">
        <f t="shared" si="59"/>
        <v>0</v>
      </c>
      <c r="DF77" s="124">
        <f t="shared" si="59"/>
        <v>0</v>
      </c>
      <c r="DG77" s="124">
        <f t="shared" si="59"/>
        <v>0</v>
      </c>
      <c r="DH77" s="124">
        <f t="shared" si="59"/>
        <v>0</v>
      </c>
      <c r="DI77" s="124">
        <f t="shared" si="59"/>
        <v>0</v>
      </c>
      <c r="DJ77" s="124">
        <f t="shared" si="59"/>
        <v>0</v>
      </c>
      <c r="DK77" s="124">
        <f t="shared" si="59"/>
        <v>0</v>
      </c>
      <c r="DL77" s="124">
        <f t="shared" si="59"/>
        <v>0</v>
      </c>
      <c r="DM77" s="124">
        <f t="shared" si="59"/>
        <v>0</v>
      </c>
      <c r="DN77" s="124">
        <f t="shared" si="59"/>
        <v>0</v>
      </c>
      <c r="DO77" s="124">
        <f t="shared" si="59"/>
        <v>0</v>
      </c>
      <c r="DP77" s="124">
        <f t="shared" si="59"/>
        <v>0</v>
      </c>
      <c r="DQ77" s="124">
        <f t="shared" si="59"/>
        <v>0</v>
      </c>
      <c r="DR77" s="124">
        <f t="shared" si="59"/>
        <v>0</v>
      </c>
      <c r="DS77" s="124">
        <f t="shared" si="59"/>
        <v>0</v>
      </c>
      <c r="DT77" s="124">
        <f t="shared" si="59"/>
        <v>0</v>
      </c>
      <c r="DU77" s="124">
        <f t="shared" si="59"/>
        <v>0</v>
      </c>
      <c r="DV77" s="124">
        <f t="shared" si="59"/>
        <v>0</v>
      </c>
      <c r="DW77" s="124">
        <f t="shared" si="59"/>
        <v>0</v>
      </c>
      <c r="DX77" s="124">
        <f t="shared" si="59"/>
        <v>0</v>
      </c>
      <c r="DY77" s="124">
        <f t="shared" si="59"/>
        <v>0</v>
      </c>
      <c r="DZ77" s="124">
        <f t="shared" si="59"/>
        <v>0</v>
      </c>
      <c r="EA77" s="124">
        <f t="shared" si="59"/>
        <v>0</v>
      </c>
      <c r="EB77" s="124">
        <f t="shared" si="59"/>
        <v>0</v>
      </c>
      <c r="EC77" s="124">
        <f t="shared" si="59"/>
        <v>0</v>
      </c>
      <c r="ED77" s="124">
        <f t="shared" si="59"/>
        <v>0</v>
      </c>
      <c r="EE77" s="124">
        <f t="shared" si="59"/>
        <v>0</v>
      </c>
      <c r="EF77" s="124">
        <f t="shared" si="59"/>
        <v>0</v>
      </c>
      <c r="EG77" s="124">
        <f t="shared" si="59"/>
        <v>0</v>
      </c>
      <c r="EH77" s="124">
        <f t="shared" si="59"/>
        <v>0</v>
      </c>
      <c r="EI77" s="124">
        <f t="shared" si="59"/>
        <v>0</v>
      </c>
      <c r="EJ77" s="124">
        <f t="shared" si="59"/>
        <v>0</v>
      </c>
      <c r="EK77" s="124">
        <f t="shared" si="59"/>
        <v>0</v>
      </c>
      <c r="EL77" s="124">
        <f t="shared" si="59"/>
        <v>0</v>
      </c>
      <c r="EM77" s="124">
        <f t="shared" si="59"/>
        <v>0</v>
      </c>
      <c r="EN77" s="124">
        <f t="shared" si="59"/>
        <v>0</v>
      </c>
      <c r="EO77" s="124">
        <f t="shared" si="59"/>
        <v>0</v>
      </c>
      <c r="EP77" s="124">
        <f t="shared" si="59"/>
        <v>0</v>
      </c>
      <c r="EQ77" s="27"/>
    </row>
    <row r="78" spans="1:147" ht="15.75" customHeight="1" x14ac:dyDescent="0.2">
      <c r="A78" s="7" t="str">
        <f t="shared" si="53"/>
        <v xml:space="preserve">Carpentry &amp; Millwork </v>
      </c>
      <c r="B78" s="7"/>
      <c r="C78" s="7"/>
      <c r="D78" s="7"/>
      <c r="E78" s="7"/>
      <c r="F78" s="7"/>
      <c r="G78" s="7"/>
      <c r="H78" s="7"/>
      <c r="I78" s="7"/>
      <c r="J78" s="7"/>
      <c r="K78" s="7"/>
      <c r="L78" s="7"/>
      <c r="M78" s="7"/>
      <c r="N78" s="7"/>
      <c r="O78" s="7"/>
      <c r="P78" s="7"/>
      <c r="Q78" s="7"/>
      <c r="R78" s="7"/>
      <c r="S78" s="7"/>
      <c r="T78" s="7"/>
      <c r="U78" s="7"/>
      <c r="V78" s="7"/>
      <c r="W78" s="7"/>
      <c r="X78" s="7"/>
      <c r="Y78" s="7"/>
      <c r="Z78" s="27"/>
      <c r="AA78" s="124">
        <f t="shared" ref="AA78:EP78" si="60">$Y27*AA$22</f>
        <v>3333.333333333333</v>
      </c>
      <c r="AB78" s="124">
        <f t="shared" si="60"/>
        <v>3333.333333333333</v>
      </c>
      <c r="AC78" s="124">
        <f t="shared" si="60"/>
        <v>3333.333333333333</v>
      </c>
      <c r="AD78" s="124">
        <f t="shared" si="60"/>
        <v>3333.333333333333</v>
      </c>
      <c r="AE78" s="124">
        <f t="shared" si="60"/>
        <v>3333.333333333333</v>
      </c>
      <c r="AF78" s="124">
        <f t="shared" si="60"/>
        <v>3333.333333333333</v>
      </c>
      <c r="AG78" s="124">
        <f t="shared" si="60"/>
        <v>0</v>
      </c>
      <c r="AH78" s="124">
        <f t="shared" si="60"/>
        <v>0</v>
      </c>
      <c r="AI78" s="124">
        <f t="shared" si="60"/>
        <v>0</v>
      </c>
      <c r="AJ78" s="124">
        <f t="shared" si="60"/>
        <v>0</v>
      </c>
      <c r="AK78" s="124">
        <f t="shared" si="60"/>
        <v>0</v>
      </c>
      <c r="AL78" s="124">
        <f t="shared" si="60"/>
        <v>0</v>
      </c>
      <c r="AM78" s="124">
        <f t="shared" si="60"/>
        <v>0</v>
      </c>
      <c r="AN78" s="124">
        <f t="shared" si="60"/>
        <v>0</v>
      </c>
      <c r="AO78" s="124">
        <f t="shared" si="60"/>
        <v>0</v>
      </c>
      <c r="AP78" s="124">
        <f t="shared" si="60"/>
        <v>0</v>
      </c>
      <c r="AQ78" s="124">
        <f t="shared" si="60"/>
        <v>0</v>
      </c>
      <c r="AR78" s="124">
        <f t="shared" si="60"/>
        <v>0</v>
      </c>
      <c r="AS78" s="124">
        <f t="shared" si="60"/>
        <v>0</v>
      </c>
      <c r="AT78" s="124">
        <f t="shared" si="60"/>
        <v>0</v>
      </c>
      <c r="AU78" s="124">
        <f t="shared" si="60"/>
        <v>0</v>
      </c>
      <c r="AV78" s="124">
        <f t="shared" si="60"/>
        <v>0</v>
      </c>
      <c r="AW78" s="124">
        <f t="shared" si="60"/>
        <v>0</v>
      </c>
      <c r="AX78" s="124">
        <f t="shared" si="60"/>
        <v>0</v>
      </c>
      <c r="AY78" s="124">
        <f t="shared" si="60"/>
        <v>0</v>
      </c>
      <c r="AZ78" s="124">
        <f t="shared" si="60"/>
        <v>0</v>
      </c>
      <c r="BA78" s="124">
        <f t="shared" si="60"/>
        <v>0</v>
      </c>
      <c r="BB78" s="124">
        <f t="shared" si="60"/>
        <v>0</v>
      </c>
      <c r="BC78" s="124">
        <f t="shared" si="60"/>
        <v>0</v>
      </c>
      <c r="BD78" s="124">
        <f t="shared" si="60"/>
        <v>0</v>
      </c>
      <c r="BE78" s="124">
        <f t="shared" si="60"/>
        <v>0</v>
      </c>
      <c r="BF78" s="124">
        <f t="shared" si="60"/>
        <v>0</v>
      </c>
      <c r="BG78" s="124">
        <f t="shared" si="60"/>
        <v>0</v>
      </c>
      <c r="BH78" s="124">
        <f t="shared" si="60"/>
        <v>0</v>
      </c>
      <c r="BI78" s="124">
        <f t="shared" si="60"/>
        <v>0</v>
      </c>
      <c r="BJ78" s="124">
        <f t="shared" si="60"/>
        <v>0</v>
      </c>
      <c r="BK78" s="124">
        <f t="shared" si="60"/>
        <v>0</v>
      </c>
      <c r="BL78" s="124">
        <f t="shared" si="60"/>
        <v>0</v>
      </c>
      <c r="BM78" s="124">
        <f t="shared" si="60"/>
        <v>0</v>
      </c>
      <c r="BN78" s="124">
        <f t="shared" si="60"/>
        <v>0</v>
      </c>
      <c r="BO78" s="124">
        <f t="shared" si="60"/>
        <v>0</v>
      </c>
      <c r="BP78" s="124">
        <f t="shared" si="60"/>
        <v>0</v>
      </c>
      <c r="BQ78" s="124">
        <f t="shared" si="60"/>
        <v>0</v>
      </c>
      <c r="BR78" s="124">
        <f t="shared" si="60"/>
        <v>0</v>
      </c>
      <c r="BS78" s="124">
        <f t="shared" si="60"/>
        <v>0</v>
      </c>
      <c r="BT78" s="124">
        <f t="shared" si="60"/>
        <v>0</v>
      </c>
      <c r="BU78" s="124">
        <f t="shared" si="60"/>
        <v>0</v>
      </c>
      <c r="BV78" s="124">
        <f t="shared" si="60"/>
        <v>0</v>
      </c>
      <c r="BW78" s="124">
        <f t="shared" si="60"/>
        <v>0</v>
      </c>
      <c r="BX78" s="124">
        <f t="shared" si="60"/>
        <v>0</v>
      </c>
      <c r="BY78" s="124">
        <f t="shared" si="60"/>
        <v>0</v>
      </c>
      <c r="BZ78" s="124">
        <f t="shared" si="60"/>
        <v>0</v>
      </c>
      <c r="CA78" s="124">
        <f t="shared" si="60"/>
        <v>0</v>
      </c>
      <c r="CB78" s="124">
        <f t="shared" si="60"/>
        <v>0</v>
      </c>
      <c r="CC78" s="124">
        <f t="shared" si="60"/>
        <v>0</v>
      </c>
      <c r="CD78" s="124">
        <f t="shared" si="60"/>
        <v>0</v>
      </c>
      <c r="CE78" s="124">
        <f t="shared" si="60"/>
        <v>0</v>
      </c>
      <c r="CF78" s="124">
        <f t="shared" si="60"/>
        <v>0</v>
      </c>
      <c r="CG78" s="124">
        <f t="shared" si="60"/>
        <v>0</v>
      </c>
      <c r="CH78" s="124">
        <f t="shared" si="60"/>
        <v>0</v>
      </c>
      <c r="CI78" s="124">
        <f t="shared" si="60"/>
        <v>0</v>
      </c>
      <c r="CJ78" s="124">
        <f t="shared" si="60"/>
        <v>0</v>
      </c>
      <c r="CK78" s="124">
        <f t="shared" si="60"/>
        <v>0</v>
      </c>
      <c r="CL78" s="124">
        <f t="shared" si="60"/>
        <v>0</v>
      </c>
      <c r="CM78" s="124">
        <f t="shared" si="60"/>
        <v>0</v>
      </c>
      <c r="CN78" s="124">
        <f t="shared" si="60"/>
        <v>0</v>
      </c>
      <c r="CO78" s="124">
        <f t="shared" si="60"/>
        <v>0</v>
      </c>
      <c r="CP78" s="124">
        <f t="shared" si="60"/>
        <v>0</v>
      </c>
      <c r="CQ78" s="124">
        <f t="shared" si="60"/>
        <v>0</v>
      </c>
      <c r="CR78" s="124">
        <f t="shared" si="60"/>
        <v>0</v>
      </c>
      <c r="CS78" s="124">
        <f t="shared" si="60"/>
        <v>0</v>
      </c>
      <c r="CT78" s="124">
        <f t="shared" si="60"/>
        <v>0</v>
      </c>
      <c r="CU78" s="124">
        <f t="shared" si="60"/>
        <v>0</v>
      </c>
      <c r="CV78" s="124">
        <f t="shared" si="60"/>
        <v>0</v>
      </c>
      <c r="CW78" s="124">
        <f t="shared" si="60"/>
        <v>0</v>
      </c>
      <c r="CX78" s="124">
        <f t="shared" si="60"/>
        <v>0</v>
      </c>
      <c r="CY78" s="124">
        <f t="shared" si="60"/>
        <v>0</v>
      </c>
      <c r="CZ78" s="124">
        <f t="shared" si="60"/>
        <v>0</v>
      </c>
      <c r="DA78" s="124">
        <f t="shared" si="60"/>
        <v>0</v>
      </c>
      <c r="DB78" s="124">
        <f t="shared" si="60"/>
        <v>0</v>
      </c>
      <c r="DC78" s="124">
        <f t="shared" si="60"/>
        <v>0</v>
      </c>
      <c r="DD78" s="124">
        <f t="shared" si="60"/>
        <v>0</v>
      </c>
      <c r="DE78" s="124">
        <f t="shared" si="60"/>
        <v>0</v>
      </c>
      <c r="DF78" s="124">
        <f t="shared" si="60"/>
        <v>0</v>
      </c>
      <c r="DG78" s="124">
        <f t="shared" si="60"/>
        <v>0</v>
      </c>
      <c r="DH78" s="124">
        <f t="shared" si="60"/>
        <v>0</v>
      </c>
      <c r="DI78" s="124">
        <f t="shared" si="60"/>
        <v>0</v>
      </c>
      <c r="DJ78" s="124">
        <f t="shared" si="60"/>
        <v>0</v>
      </c>
      <c r="DK78" s="124">
        <f t="shared" si="60"/>
        <v>0</v>
      </c>
      <c r="DL78" s="124">
        <f t="shared" si="60"/>
        <v>0</v>
      </c>
      <c r="DM78" s="124">
        <f t="shared" si="60"/>
        <v>0</v>
      </c>
      <c r="DN78" s="124">
        <f t="shared" si="60"/>
        <v>0</v>
      </c>
      <c r="DO78" s="124">
        <f t="shared" si="60"/>
        <v>0</v>
      </c>
      <c r="DP78" s="124">
        <f t="shared" si="60"/>
        <v>0</v>
      </c>
      <c r="DQ78" s="124">
        <f t="shared" si="60"/>
        <v>0</v>
      </c>
      <c r="DR78" s="124">
        <f t="shared" si="60"/>
        <v>0</v>
      </c>
      <c r="DS78" s="124">
        <f t="shared" si="60"/>
        <v>0</v>
      </c>
      <c r="DT78" s="124">
        <f t="shared" si="60"/>
        <v>0</v>
      </c>
      <c r="DU78" s="124">
        <f t="shared" si="60"/>
        <v>0</v>
      </c>
      <c r="DV78" s="124">
        <f t="shared" si="60"/>
        <v>0</v>
      </c>
      <c r="DW78" s="124">
        <f t="shared" si="60"/>
        <v>0</v>
      </c>
      <c r="DX78" s="124">
        <f t="shared" si="60"/>
        <v>0</v>
      </c>
      <c r="DY78" s="124">
        <f t="shared" si="60"/>
        <v>0</v>
      </c>
      <c r="DZ78" s="124">
        <f t="shared" si="60"/>
        <v>0</v>
      </c>
      <c r="EA78" s="124">
        <f t="shared" si="60"/>
        <v>0</v>
      </c>
      <c r="EB78" s="124">
        <f t="shared" si="60"/>
        <v>0</v>
      </c>
      <c r="EC78" s="124">
        <f t="shared" si="60"/>
        <v>0</v>
      </c>
      <c r="ED78" s="124">
        <f t="shared" si="60"/>
        <v>0</v>
      </c>
      <c r="EE78" s="124">
        <f t="shared" si="60"/>
        <v>0</v>
      </c>
      <c r="EF78" s="124">
        <f t="shared" si="60"/>
        <v>0</v>
      </c>
      <c r="EG78" s="124">
        <f t="shared" si="60"/>
        <v>0</v>
      </c>
      <c r="EH78" s="124">
        <f t="shared" si="60"/>
        <v>0</v>
      </c>
      <c r="EI78" s="124">
        <f t="shared" si="60"/>
        <v>0</v>
      </c>
      <c r="EJ78" s="124">
        <f t="shared" si="60"/>
        <v>0</v>
      </c>
      <c r="EK78" s="124">
        <f t="shared" si="60"/>
        <v>0</v>
      </c>
      <c r="EL78" s="124">
        <f t="shared" si="60"/>
        <v>0</v>
      </c>
      <c r="EM78" s="124">
        <f t="shared" si="60"/>
        <v>0</v>
      </c>
      <c r="EN78" s="124">
        <f t="shared" si="60"/>
        <v>0</v>
      </c>
      <c r="EO78" s="124">
        <f t="shared" si="60"/>
        <v>0</v>
      </c>
      <c r="EP78" s="124">
        <f t="shared" si="60"/>
        <v>0</v>
      </c>
      <c r="EQ78" s="27"/>
    </row>
    <row r="79" spans="1:147" ht="15.75" customHeight="1" x14ac:dyDescent="0.2">
      <c r="A79" s="7" t="str">
        <f t="shared" si="53"/>
        <v xml:space="preserve">Moisture Protection </v>
      </c>
      <c r="B79" s="7"/>
      <c r="C79" s="7"/>
      <c r="D79" s="7"/>
      <c r="E79" s="7"/>
      <c r="F79" s="7"/>
      <c r="G79" s="7"/>
      <c r="H79" s="7"/>
      <c r="I79" s="7"/>
      <c r="J79" s="7"/>
      <c r="K79" s="7"/>
      <c r="L79" s="7"/>
      <c r="M79" s="7"/>
      <c r="N79" s="7"/>
      <c r="O79" s="7"/>
      <c r="P79" s="7"/>
      <c r="Q79" s="7"/>
      <c r="R79" s="7"/>
      <c r="S79" s="7"/>
      <c r="T79" s="7"/>
      <c r="U79" s="7"/>
      <c r="V79" s="7"/>
      <c r="W79" s="7"/>
      <c r="X79" s="7"/>
      <c r="Y79" s="7"/>
      <c r="Z79" s="27"/>
      <c r="AA79" s="124">
        <f t="shared" ref="AA79:EP79" si="61">$Y28*AA$22</f>
        <v>3333.333333333333</v>
      </c>
      <c r="AB79" s="124">
        <f t="shared" si="61"/>
        <v>3333.333333333333</v>
      </c>
      <c r="AC79" s="124">
        <f t="shared" si="61"/>
        <v>3333.333333333333</v>
      </c>
      <c r="AD79" s="124">
        <f t="shared" si="61"/>
        <v>3333.333333333333</v>
      </c>
      <c r="AE79" s="124">
        <f t="shared" si="61"/>
        <v>3333.333333333333</v>
      </c>
      <c r="AF79" s="124">
        <f t="shared" si="61"/>
        <v>3333.333333333333</v>
      </c>
      <c r="AG79" s="124">
        <f t="shared" si="61"/>
        <v>0</v>
      </c>
      <c r="AH79" s="124">
        <f t="shared" si="61"/>
        <v>0</v>
      </c>
      <c r="AI79" s="124">
        <f t="shared" si="61"/>
        <v>0</v>
      </c>
      <c r="AJ79" s="124">
        <f t="shared" si="61"/>
        <v>0</v>
      </c>
      <c r="AK79" s="124">
        <f t="shared" si="61"/>
        <v>0</v>
      </c>
      <c r="AL79" s="124">
        <f t="shared" si="61"/>
        <v>0</v>
      </c>
      <c r="AM79" s="124">
        <f t="shared" si="61"/>
        <v>0</v>
      </c>
      <c r="AN79" s="124">
        <f t="shared" si="61"/>
        <v>0</v>
      </c>
      <c r="AO79" s="124">
        <f t="shared" si="61"/>
        <v>0</v>
      </c>
      <c r="AP79" s="124">
        <f t="shared" si="61"/>
        <v>0</v>
      </c>
      <c r="AQ79" s="124">
        <f t="shared" si="61"/>
        <v>0</v>
      </c>
      <c r="AR79" s="124">
        <f t="shared" si="61"/>
        <v>0</v>
      </c>
      <c r="AS79" s="124">
        <f t="shared" si="61"/>
        <v>0</v>
      </c>
      <c r="AT79" s="124">
        <f t="shared" si="61"/>
        <v>0</v>
      </c>
      <c r="AU79" s="124">
        <f t="shared" si="61"/>
        <v>0</v>
      </c>
      <c r="AV79" s="124">
        <f t="shared" si="61"/>
        <v>0</v>
      </c>
      <c r="AW79" s="124">
        <f t="shared" si="61"/>
        <v>0</v>
      </c>
      <c r="AX79" s="124">
        <f t="shared" si="61"/>
        <v>0</v>
      </c>
      <c r="AY79" s="124">
        <f t="shared" si="61"/>
        <v>0</v>
      </c>
      <c r="AZ79" s="124">
        <f t="shared" si="61"/>
        <v>0</v>
      </c>
      <c r="BA79" s="124">
        <f t="shared" si="61"/>
        <v>0</v>
      </c>
      <c r="BB79" s="124">
        <f t="shared" si="61"/>
        <v>0</v>
      </c>
      <c r="BC79" s="124">
        <f t="shared" si="61"/>
        <v>0</v>
      </c>
      <c r="BD79" s="124">
        <f t="shared" si="61"/>
        <v>0</v>
      </c>
      <c r="BE79" s="124">
        <f t="shared" si="61"/>
        <v>0</v>
      </c>
      <c r="BF79" s="124">
        <f t="shared" si="61"/>
        <v>0</v>
      </c>
      <c r="BG79" s="124">
        <f t="shared" si="61"/>
        <v>0</v>
      </c>
      <c r="BH79" s="124">
        <f t="shared" si="61"/>
        <v>0</v>
      </c>
      <c r="BI79" s="124">
        <f t="shared" si="61"/>
        <v>0</v>
      </c>
      <c r="BJ79" s="124">
        <f t="shared" si="61"/>
        <v>0</v>
      </c>
      <c r="BK79" s="124">
        <f t="shared" si="61"/>
        <v>0</v>
      </c>
      <c r="BL79" s="124">
        <f t="shared" si="61"/>
        <v>0</v>
      </c>
      <c r="BM79" s="124">
        <f t="shared" si="61"/>
        <v>0</v>
      </c>
      <c r="BN79" s="124">
        <f t="shared" si="61"/>
        <v>0</v>
      </c>
      <c r="BO79" s="124">
        <f t="shared" si="61"/>
        <v>0</v>
      </c>
      <c r="BP79" s="124">
        <f t="shared" si="61"/>
        <v>0</v>
      </c>
      <c r="BQ79" s="124">
        <f t="shared" si="61"/>
        <v>0</v>
      </c>
      <c r="BR79" s="124">
        <f t="shared" si="61"/>
        <v>0</v>
      </c>
      <c r="BS79" s="124">
        <f t="shared" si="61"/>
        <v>0</v>
      </c>
      <c r="BT79" s="124">
        <f t="shared" si="61"/>
        <v>0</v>
      </c>
      <c r="BU79" s="124">
        <f t="shared" si="61"/>
        <v>0</v>
      </c>
      <c r="BV79" s="124">
        <f t="shared" si="61"/>
        <v>0</v>
      </c>
      <c r="BW79" s="124">
        <f t="shared" si="61"/>
        <v>0</v>
      </c>
      <c r="BX79" s="124">
        <f t="shared" si="61"/>
        <v>0</v>
      </c>
      <c r="BY79" s="124">
        <f t="shared" si="61"/>
        <v>0</v>
      </c>
      <c r="BZ79" s="124">
        <f t="shared" si="61"/>
        <v>0</v>
      </c>
      <c r="CA79" s="124">
        <f t="shared" si="61"/>
        <v>0</v>
      </c>
      <c r="CB79" s="124">
        <f t="shared" si="61"/>
        <v>0</v>
      </c>
      <c r="CC79" s="124">
        <f t="shared" si="61"/>
        <v>0</v>
      </c>
      <c r="CD79" s="124">
        <f t="shared" si="61"/>
        <v>0</v>
      </c>
      <c r="CE79" s="124">
        <f t="shared" si="61"/>
        <v>0</v>
      </c>
      <c r="CF79" s="124">
        <f t="shared" si="61"/>
        <v>0</v>
      </c>
      <c r="CG79" s="124">
        <f t="shared" si="61"/>
        <v>0</v>
      </c>
      <c r="CH79" s="124">
        <f t="shared" si="61"/>
        <v>0</v>
      </c>
      <c r="CI79" s="124">
        <f t="shared" si="61"/>
        <v>0</v>
      </c>
      <c r="CJ79" s="124">
        <f t="shared" si="61"/>
        <v>0</v>
      </c>
      <c r="CK79" s="124">
        <f t="shared" si="61"/>
        <v>0</v>
      </c>
      <c r="CL79" s="124">
        <f t="shared" si="61"/>
        <v>0</v>
      </c>
      <c r="CM79" s="124">
        <f t="shared" si="61"/>
        <v>0</v>
      </c>
      <c r="CN79" s="124">
        <f t="shared" si="61"/>
        <v>0</v>
      </c>
      <c r="CO79" s="124">
        <f t="shared" si="61"/>
        <v>0</v>
      </c>
      <c r="CP79" s="124">
        <f t="shared" si="61"/>
        <v>0</v>
      </c>
      <c r="CQ79" s="124">
        <f t="shared" si="61"/>
        <v>0</v>
      </c>
      <c r="CR79" s="124">
        <f t="shared" si="61"/>
        <v>0</v>
      </c>
      <c r="CS79" s="124">
        <f t="shared" si="61"/>
        <v>0</v>
      </c>
      <c r="CT79" s="124">
        <f t="shared" si="61"/>
        <v>0</v>
      </c>
      <c r="CU79" s="124">
        <f t="shared" si="61"/>
        <v>0</v>
      </c>
      <c r="CV79" s="124">
        <f t="shared" si="61"/>
        <v>0</v>
      </c>
      <c r="CW79" s="124">
        <f t="shared" si="61"/>
        <v>0</v>
      </c>
      <c r="CX79" s="124">
        <f t="shared" si="61"/>
        <v>0</v>
      </c>
      <c r="CY79" s="124">
        <f t="shared" si="61"/>
        <v>0</v>
      </c>
      <c r="CZ79" s="124">
        <f t="shared" si="61"/>
        <v>0</v>
      </c>
      <c r="DA79" s="124">
        <f t="shared" si="61"/>
        <v>0</v>
      </c>
      <c r="DB79" s="124">
        <f t="shared" si="61"/>
        <v>0</v>
      </c>
      <c r="DC79" s="124">
        <f t="shared" si="61"/>
        <v>0</v>
      </c>
      <c r="DD79" s="124">
        <f t="shared" si="61"/>
        <v>0</v>
      </c>
      <c r="DE79" s="124">
        <f t="shared" si="61"/>
        <v>0</v>
      </c>
      <c r="DF79" s="124">
        <f t="shared" si="61"/>
        <v>0</v>
      </c>
      <c r="DG79" s="124">
        <f t="shared" si="61"/>
        <v>0</v>
      </c>
      <c r="DH79" s="124">
        <f t="shared" si="61"/>
        <v>0</v>
      </c>
      <c r="DI79" s="124">
        <f t="shared" si="61"/>
        <v>0</v>
      </c>
      <c r="DJ79" s="124">
        <f t="shared" si="61"/>
        <v>0</v>
      </c>
      <c r="DK79" s="124">
        <f t="shared" si="61"/>
        <v>0</v>
      </c>
      <c r="DL79" s="124">
        <f t="shared" si="61"/>
        <v>0</v>
      </c>
      <c r="DM79" s="124">
        <f t="shared" si="61"/>
        <v>0</v>
      </c>
      <c r="DN79" s="124">
        <f t="shared" si="61"/>
        <v>0</v>
      </c>
      <c r="DO79" s="124">
        <f t="shared" si="61"/>
        <v>0</v>
      </c>
      <c r="DP79" s="124">
        <f t="shared" si="61"/>
        <v>0</v>
      </c>
      <c r="DQ79" s="124">
        <f t="shared" si="61"/>
        <v>0</v>
      </c>
      <c r="DR79" s="124">
        <f t="shared" si="61"/>
        <v>0</v>
      </c>
      <c r="DS79" s="124">
        <f t="shared" si="61"/>
        <v>0</v>
      </c>
      <c r="DT79" s="124">
        <f t="shared" si="61"/>
        <v>0</v>
      </c>
      <c r="DU79" s="124">
        <f t="shared" si="61"/>
        <v>0</v>
      </c>
      <c r="DV79" s="124">
        <f t="shared" si="61"/>
        <v>0</v>
      </c>
      <c r="DW79" s="124">
        <f t="shared" si="61"/>
        <v>0</v>
      </c>
      <c r="DX79" s="124">
        <f t="shared" si="61"/>
        <v>0</v>
      </c>
      <c r="DY79" s="124">
        <f t="shared" si="61"/>
        <v>0</v>
      </c>
      <c r="DZ79" s="124">
        <f t="shared" si="61"/>
        <v>0</v>
      </c>
      <c r="EA79" s="124">
        <f t="shared" si="61"/>
        <v>0</v>
      </c>
      <c r="EB79" s="124">
        <f t="shared" si="61"/>
        <v>0</v>
      </c>
      <c r="EC79" s="124">
        <f t="shared" si="61"/>
        <v>0</v>
      </c>
      <c r="ED79" s="124">
        <f t="shared" si="61"/>
        <v>0</v>
      </c>
      <c r="EE79" s="124">
        <f t="shared" si="61"/>
        <v>0</v>
      </c>
      <c r="EF79" s="124">
        <f t="shared" si="61"/>
        <v>0</v>
      </c>
      <c r="EG79" s="124">
        <f t="shared" si="61"/>
        <v>0</v>
      </c>
      <c r="EH79" s="124">
        <f t="shared" si="61"/>
        <v>0</v>
      </c>
      <c r="EI79" s="124">
        <f t="shared" si="61"/>
        <v>0</v>
      </c>
      <c r="EJ79" s="124">
        <f t="shared" si="61"/>
        <v>0</v>
      </c>
      <c r="EK79" s="124">
        <f t="shared" si="61"/>
        <v>0</v>
      </c>
      <c r="EL79" s="124">
        <f t="shared" si="61"/>
        <v>0</v>
      </c>
      <c r="EM79" s="124">
        <f t="shared" si="61"/>
        <v>0</v>
      </c>
      <c r="EN79" s="124">
        <f t="shared" si="61"/>
        <v>0</v>
      </c>
      <c r="EO79" s="124">
        <f t="shared" si="61"/>
        <v>0</v>
      </c>
      <c r="EP79" s="124">
        <f t="shared" si="61"/>
        <v>0</v>
      </c>
      <c r="EQ79" s="27"/>
    </row>
    <row r="80" spans="1:147" ht="15.75" customHeight="1" x14ac:dyDescent="0.2">
      <c r="A80" s="7" t="str">
        <f t="shared" si="53"/>
        <v xml:space="preserve">Windows &amp; Doors </v>
      </c>
      <c r="B80" s="7"/>
      <c r="C80" s="7"/>
      <c r="D80" s="7"/>
      <c r="E80" s="7"/>
      <c r="F80" s="7"/>
      <c r="G80" s="7"/>
      <c r="H80" s="7"/>
      <c r="I80" s="7"/>
      <c r="J80" s="7"/>
      <c r="K80" s="7"/>
      <c r="L80" s="7"/>
      <c r="M80" s="7"/>
      <c r="N80" s="7"/>
      <c r="O80" s="7"/>
      <c r="P80" s="7"/>
      <c r="Q80" s="7"/>
      <c r="R80" s="7"/>
      <c r="S80" s="7"/>
      <c r="T80" s="7"/>
      <c r="U80" s="7"/>
      <c r="V80" s="7"/>
      <c r="W80" s="7"/>
      <c r="X80" s="7"/>
      <c r="Y80" s="7"/>
      <c r="Z80" s="27"/>
      <c r="AA80" s="124">
        <f t="shared" ref="AA80:EP80" si="62">$Y29*AA$22</f>
        <v>3333.333333333333</v>
      </c>
      <c r="AB80" s="124">
        <f t="shared" si="62"/>
        <v>3333.333333333333</v>
      </c>
      <c r="AC80" s="124">
        <f t="shared" si="62"/>
        <v>3333.333333333333</v>
      </c>
      <c r="AD80" s="124">
        <f t="shared" si="62"/>
        <v>3333.333333333333</v>
      </c>
      <c r="AE80" s="124">
        <f t="shared" si="62"/>
        <v>3333.333333333333</v>
      </c>
      <c r="AF80" s="124">
        <f t="shared" si="62"/>
        <v>3333.333333333333</v>
      </c>
      <c r="AG80" s="124">
        <f t="shared" si="62"/>
        <v>0</v>
      </c>
      <c r="AH80" s="124">
        <f t="shared" si="62"/>
        <v>0</v>
      </c>
      <c r="AI80" s="124">
        <f t="shared" si="62"/>
        <v>0</v>
      </c>
      <c r="AJ80" s="124">
        <f t="shared" si="62"/>
        <v>0</v>
      </c>
      <c r="AK80" s="124">
        <f t="shared" si="62"/>
        <v>0</v>
      </c>
      <c r="AL80" s="124">
        <f t="shared" si="62"/>
        <v>0</v>
      </c>
      <c r="AM80" s="124">
        <f t="shared" si="62"/>
        <v>0</v>
      </c>
      <c r="AN80" s="124">
        <f t="shared" si="62"/>
        <v>0</v>
      </c>
      <c r="AO80" s="124">
        <f t="shared" si="62"/>
        <v>0</v>
      </c>
      <c r="AP80" s="124">
        <f t="shared" si="62"/>
        <v>0</v>
      </c>
      <c r="AQ80" s="124">
        <f t="shared" si="62"/>
        <v>0</v>
      </c>
      <c r="AR80" s="124">
        <f t="shared" si="62"/>
        <v>0</v>
      </c>
      <c r="AS80" s="124">
        <f t="shared" si="62"/>
        <v>0</v>
      </c>
      <c r="AT80" s="124">
        <f t="shared" si="62"/>
        <v>0</v>
      </c>
      <c r="AU80" s="124">
        <f t="shared" si="62"/>
        <v>0</v>
      </c>
      <c r="AV80" s="124">
        <f t="shared" si="62"/>
        <v>0</v>
      </c>
      <c r="AW80" s="124">
        <f t="shared" si="62"/>
        <v>0</v>
      </c>
      <c r="AX80" s="124">
        <f t="shared" si="62"/>
        <v>0</v>
      </c>
      <c r="AY80" s="124">
        <f t="shared" si="62"/>
        <v>0</v>
      </c>
      <c r="AZ80" s="124">
        <f t="shared" si="62"/>
        <v>0</v>
      </c>
      <c r="BA80" s="124">
        <f t="shared" si="62"/>
        <v>0</v>
      </c>
      <c r="BB80" s="124">
        <f t="shared" si="62"/>
        <v>0</v>
      </c>
      <c r="BC80" s="124">
        <f t="shared" si="62"/>
        <v>0</v>
      </c>
      <c r="BD80" s="124">
        <f t="shared" si="62"/>
        <v>0</v>
      </c>
      <c r="BE80" s="124">
        <f t="shared" si="62"/>
        <v>0</v>
      </c>
      <c r="BF80" s="124">
        <f t="shared" si="62"/>
        <v>0</v>
      </c>
      <c r="BG80" s="124">
        <f t="shared" si="62"/>
        <v>0</v>
      </c>
      <c r="BH80" s="124">
        <f t="shared" si="62"/>
        <v>0</v>
      </c>
      <c r="BI80" s="124">
        <f t="shared" si="62"/>
        <v>0</v>
      </c>
      <c r="BJ80" s="124">
        <f t="shared" si="62"/>
        <v>0</v>
      </c>
      <c r="BK80" s="124">
        <f t="shared" si="62"/>
        <v>0</v>
      </c>
      <c r="BL80" s="124">
        <f t="shared" si="62"/>
        <v>0</v>
      </c>
      <c r="BM80" s="124">
        <f t="shared" si="62"/>
        <v>0</v>
      </c>
      <c r="BN80" s="124">
        <f t="shared" si="62"/>
        <v>0</v>
      </c>
      <c r="BO80" s="124">
        <f t="shared" si="62"/>
        <v>0</v>
      </c>
      <c r="BP80" s="124">
        <f t="shared" si="62"/>
        <v>0</v>
      </c>
      <c r="BQ80" s="124">
        <f t="shared" si="62"/>
        <v>0</v>
      </c>
      <c r="BR80" s="124">
        <f t="shared" si="62"/>
        <v>0</v>
      </c>
      <c r="BS80" s="124">
        <f t="shared" si="62"/>
        <v>0</v>
      </c>
      <c r="BT80" s="124">
        <f t="shared" si="62"/>
        <v>0</v>
      </c>
      <c r="BU80" s="124">
        <f t="shared" si="62"/>
        <v>0</v>
      </c>
      <c r="BV80" s="124">
        <f t="shared" si="62"/>
        <v>0</v>
      </c>
      <c r="BW80" s="124">
        <f t="shared" si="62"/>
        <v>0</v>
      </c>
      <c r="BX80" s="124">
        <f t="shared" si="62"/>
        <v>0</v>
      </c>
      <c r="BY80" s="124">
        <f t="shared" si="62"/>
        <v>0</v>
      </c>
      <c r="BZ80" s="124">
        <f t="shared" si="62"/>
        <v>0</v>
      </c>
      <c r="CA80" s="124">
        <f t="shared" si="62"/>
        <v>0</v>
      </c>
      <c r="CB80" s="124">
        <f t="shared" si="62"/>
        <v>0</v>
      </c>
      <c r="CC80" s="124">
        <f t="shared" si="62"/>
        <v>0</v>
      </c>
      <c r="CD80" s="124">
        <f t="shared" si="62"/>
        <v>0</v>
      </c>
      <c r="CE80" s="124">
        <f t="shared" si="62"/>
        <v>0</v>
      </c>
      <c r="CF80" s="124">
        <f t="shared" si="62"/>
        <v>0</v>
      </c>
      <c r="CG80" s="124">
        <f t="shared" si="62"/>
        <v>0</v>
      </c>
      <c r="CH80" s="124">
        <f t="shared" si="62"/>
        <v>0</v>
      </c>
      <c r="CI80" s="124">
        <f t="shared" si="62"/>
        <v>0</v>
      </c>
      <c r="CJ80" s="124">
        <f t="shared" si="62"/>
        <v>0</v>
      </c>
      <c r="CK80" s="124">
        <f t="shared" si="62"/>
        <v>0</v>
      </c>
      <c r="CL80" s="124">
        <f t="shared" si="62"/>
        <v>0</v>
      </c>
      <c r="CM80" s="124">
        <f t="shared" si="62"/>
        <v>0</v>
      </c>
      <c r="CN80" s="124">
        <f t="shared" si="62"/>
        <v>0</v>
      </c>
      <c r="CO80" s="124">
        <f t="shared" si="62"/>
        <v>0</v>
      </c>
      <c r="CP80" s="124">
        <f t="shared" si="62"/>
        <v>0</v>
      </c>
      <c r="CQ80" s="124">
        <f t="shared" si="62"/>
        <v>0</v>
      </c>
      <c r="CR80" s="124">
        <f t="shared" si="62"/>
        <v>0</v>
      </c>
      <c r="CS80" s="124">
        <f t="shared" si="62"/>
        <v>0</v>
      </c>
      <c r="CT80" s="124">
        <f t="shared" si="62"/>
        <v>0</v>
      </c>
      <c r="CU80" s="124">
        <f t="shared" si="62"/>
        <v>0</v>
      </c>
      <c r="CV80" s="124">
        <f t="shared" si="62"/>
        <v>0</v>
      </c>
      <c r="CW80" s="124">
        <f t="shared" si="62"/>
        <v>0</v>
      </c>
      <c r="CX80" s="124">
        <f t="shared" si="62"/>
        <v>0</v>
      </c>
      <c r="CY80" s="124">
        <f t="shared" si="62"/>
        <v>0</v>
      </c>
      <c r="CZ80" s="124">
        <f t="shared" si="62"/>
        <v>0</v>
      </c>
      <c r="DA80" s="124">
        <f t="shared" si="62"/>
        <v>0</v>
      </c>
      <c r="DB80" s="124">
        <f t="shared" si="62"/>
        <v>0</v>
      </c>
      <c r="DC80" s="124">
        <f t="shared" si="62"/>
        <v>0</v>
      </c>
      <c r="DD80" s="124">
        <f t="shared" si="62"/>
        <v>0</v>
      </c>
      <c r="DE80" s="124">
        <f t="shared" si="62"/>
        <v>0</v>
      </c>
      <c r="DF80" s="124">
        <f t="shared" si="62"/>
        <v>0</v>
      </c>
      <c r="DG80" s="124">
        <f t="shared" si="62"/>
        <v>0</v>
      </c>
      <c r="DH80" s="124">
        <f t="shared" si="62"/>
        <v>0</v>
      </c>
      <c r="DI80" s="124">
        <f t="shared" si="62"/>
        <v>0</v>
      </c>
      <c r="DJ80" s="124">
        <f t="shared" si="62"/>
        <v>0</v>
      </c>
      <c r="DK80" s="124">
        <f t="shared" si="62"/>
        <v>0</v>
      </c>
      <c r="DL80" s="124">
        <f t="shared" si="62"/>
        <v>0</v>
      </c>
      <c r="DM80" s="124">
        <f t="shared" si="62"/>
        <v>0</v>
      </c>
      <c r="DN80" s="124">
        <f t="shared" si="62"/>
        <v>0</v>
      </c>
      <c r="DO80" s="124">
        <f t="shared" si="62"/>
        <v>0</v>
      </c>
      <c r="DP80" s="124">
        <f t="shared" si="62"/>
        <v>0</v>
      </c>
      <c r="DQ80" s="124">
        <f t="shared" si="62"/>
        <v>0</v>
      </c>
      <c r="DR80" s="124">
        <f t="shared" si="62"/>
        <v>0</v>
      </c>
      <c r="DS80" s="124">
        <f t="shared" si="62"/>
        <v>0</v>
      </c>
      <c r="DT80" s="124">
        <f t="shared" si="62"/>
        <v>0</v>
      </c>
      <c r="DU80" s="124">
        <f t="shared" si="62"/>
        <v>0</v>
      </c>
      <c r="DV80" s="124">
        <f t="shared" si="62"/>
        <v>0</v>
      </c>
      <c r="DW80" s="124">
        <f t="shared" si="62"/>
        <v>0</v>
      </c>
      <c r="DX80" s="124">
        <f t="shared" si="62"/>
        <v>0</v>
      </c>
      <c r="DY80" s="124">
        <f t="shared" si="62"/>
        <v>0</v>
      </c>
      <c r="DZ80" s="124">
        <f t="shared" si="62"/>
        <v>0</v>
      </c>
      <c r="EA80" s="124">
        <f t="shared" si="62"/>
        <v>0</v>
      </c>
      <c r="EB80" s="124">
        <f t="shared" si="62"/>
        <v>0</v>
      </c>
      <c r="EC80" s="124">
        <f t="shared" si="62"/>
        <v>0</v>
      </c>
      <c r="ED80" s="124">
        <f t="shared" si="62"/>
        <v>0</v>
      </c>
      <c r="EE80" s="124">
        <f t="shared" si="62"/>
        <v>0</v>
      </c>
      <c r="EF80" s="124">
        <f t="shared" si="62"/>
        <v>0</v>
      </c>
      <c r="EG80" s="124">
        <f t="shared" si="62"/>
        <v>0</v>
      </c>
      <c r="EH80" s="124">
        <f t="shared" si="62"/>
        <v>0</v>
      </c>
      <c r="EI80" s="124">
        <f t="shared" si="62"/>
        <v>0</v>
      </c>
      <c r="EJ80" s="124">
        <f t="shared" si="62"/>
        <v>0</v>
      </c>
      <c r="EK80" s="124">
        <f t="shared" si="62"/>
        <v>0</v>
      </c>
      <c r="EL80" s="124">
        <f t="shared" si="62"/>
        <v>0</v>
      </c>
      <c r="EM80" s="124">
        <f t="shared" si="62"/>
        <v>0</v>
      </c>
      <c r="EN80" s="124">
        <f t="shared" si="62"/>
        <v>0</v>
      </c>
      <c r="EO80" s="124">
        <f t="shared" si="62"/>
        <v>0</v>
      </c>
      <c r="EP80" s="124">
        <f t="shared" si="62"/>
        <v>0</v>
      </c>
      <c r="EQ80" s="27"/>
    </row>
    <row r="81" spans="1:147" ht="15.75" customHeight="1" x14ac:dyDescent="0.2">
      <c r="A81" s="7" t="str">
        <f t="shared" si="53"/>
        <v xml:space="preserve">Finishing </v>
      </c>
      <c r="B81" s="7"/>
      <c r="C81" s="7"/>
      <c r="D81" s="7"/>
      <c r="E81" s="7"/>
      <c r="F81" s="7"/>
      <c r="G81" s="7"/>
      <c r="H81" s="7"/>
      <c r="I81" s="7"/>
      <c r="J81" s="7"/>
      <c r="K81" s="7"/>
      <c r="L81" s="7"/>
      <c r="M81" s="7"/>
      <c r="N81" s="7"/>
      <c r="O81" s="7"/>
      <c r="P81" s="7"/>
      <c r="Q81" s="7"/>
      <c r="R81" s="7"/>
      <c r="S81" s="7"/>
      <c r="T81" s="7"/>
      <c r="U81" s="7"/>
      <c r="V81" s="7"/>
      <c r="W81" s="7"/>
      <c r="X81" s="7"/>
      <c r="Y81" s="7"/>
      <c r="Z81" s="27"/>
      <c r="AA81" s="124">
        <f t="shared" ref="AA81:EP81" si="63">$Y30*AA$22</f>
        <v>5833.333333333333</v>
      </c>
      <c r="AB81" s="124">
        <f t="shared" si="63"/>
        <v>5833.333333333333</v>
      </c>
      <c r="AC81" s="124">
        <f t="shared" si="63"/>
        <v>5833.333333333333</v>
      </c>
      <c r="AD81" s="124">
        <f t="shared" si="63"/>
        <v>5833.333333333333</v>
      </c>
      <c r="AE81" s="124">
        <f t="shared" si="63"/>
        <v>5833.333333333333</v>
      </c>
      <c r="AF81" s="124">
        <f t="shared" si="63"/>
        <v>5833.333333333333</v>
      </c>
      <c r="AG81" s="124">
        <f t="shared" si="63"/>
        <v>0</v>
      </c>
      <c r="AH81" s="124">
        <f t="shared" si="63"/>
        <v>0</v>
      </c>
      <c r="AI81" s="124">
        <f t="shared" si="63"/>
        <v>0</v>
      </c>
      <c r="AJ81" s="124">
        <f t="shared" si="63"/>
        <v>0</v>
      </c>
      <c r="AK81" s="124">
        <f t="shared" si="63"/>
        <v>0</v>
      </c>
      <c r="AL81" s="124">
        <f t="shared" si="63"/>
        <v>0</v>
      </c>
      <c r="AM81" s="124">
        <f t="shared" si="63"/>
        <v>0</v>
      </c>
      <c r="AN81" s="124">
        <f t="shared" si="63"/>
        <v>0</v>
      </c>
      <c r="AO81" s="124">
        <f t="shared" si="63"/>
        <v>0</v>
      </c>
      <c r="AP81" s="124">
        <f t="shared" si="63"/>
        <v>0</v>
      </c>
      <c r="AQ81" s="124">
        <f t="shared" si="63"/>
        <v>0</v>
      </c>
      <c r="AR81" s="124">
        <f t="shared" si="63"/>
        <v>0</v>
      </c>
      <c r="AS81" s="124">
        <f t="shared" si="63"/>
        <v>0</v>
      </c>
      <c r="AT81" s="124">
        <f t="shared" si="63"/>
        <v>0</v>
      </c>
      <c r="AU81" s="124">
        <f t="shared" si="63"/>
        <v>0</v>
      </c>
      <c r="AV81" s="124">
        <f t="shared" si="63"/>
        <v>0</v>
      </c>
      <c r="AW81" s="124">
        <f t="shared" si="63"/>
        <v>0</v>
      </c>
      <c r="AX81" s="124">
        <f t="shared" si="63"/>
        <v>0</v>
      </c>
      <c r="AY81" s="124">
        <f t="shared" si="63"/>
        <v>0</v>
      </c>
      <c r="AZ81" s="124">
        <f t="shared" si="63"/>
        <v>0</v>
      </c>
      <c r="BA81" s="124">
        <f t="shared" si="63"/>
        <v>0</v>
      </c>
      <c r="BB81" s="124">
        <f t="shared" si="63"/>
        <v>0</v>
      </c>
      <c r="BC81" s="124">
        <f t="shared" si="63"/>
        <v>0</v>
      </c>
      <c r="BD81" s="124">
        <f t="shared" si="63"/>
        <v>0</v>
      </c>
      <c r="BE81" s="124">
        <f t="shared" si="63"/>
        <v>0</v>
      </c>
      <c r="BF81" s="124">
        <f t="shared" si="63"/>
        <v>0</v>
      </c>
      <c r="BG81" s="124">
        <f t="shared" si="63"/>
        <v>0</v>
      </c>
      <c r="BH81" s="124">
        <f t="shared" si="63"/>
        <v>0</v>
      </c>
      <c r="BI81" s="124">
        <f t="shared" si="63"/>
        <v>0</v>
      </c>
      <c r="BJ81" s="124">
        <f t="shared" si="63"/>
        <v>0</v>
      </c>
      <c r="BK81" s="124">
        <f t="shared" si="63"/>
        <v>0</v>
      </c>
      <c r="BL81" s="124">
        <f t="shared" si="63"/>
        <v>0</v>
      </c>
      <c r="BM81" s="124">
        <f t="shared" si="63"/>
        <v>0</v>
      </c>
      <c r="BN81" s="124">
        <f t="shared" si="63"/>
        <v>0</v>
      </c>
      <c r="BO81" s="124">
        <f t="shared" si="63"/>
        <v>0</v>
      </c>
      <c r="BP81" s="124">
        <f t="shared" si="63"/>
        <v>0</v>
      </c>
      <c r="BQ81" s="124">
        <f t="shared" si="63"/>
        <v>0</v>
      </c>
      <c r="BR81" s="124">
        <f t="shared" si="63"/>
        <v>0</v>
      </c>
      <c r="BS81" s="124">
        <f t="shared" si="63"/>
        <v>0</v>
      </c>
      <c r="BT81" s="124">
        <f t="shared" si="63"/>
        <v>0</v>
      </c>
      <c r="BU81" s="124">
        <f t="shared" si="63"/>
        <v>0</v>
      </c>
      <c r="BV81" s="124">
        <f t="shared" si="63"/>
        <v>0</v>
      </c>
      <c r="BW81" s="124">
        <f t="shared" si="63"/>
        <v>0</v>
      </c>
      <c r="BX81" s="124">
        <f t="shared" si="63"/>
        <v>0</v>
      </c>
      <c r="BY81" s="124">
        <f t="shared" si="63"/>
        <v>0</v>
      </c>
      <c r="BZ81" s="124">
        <f t="shared" si="63"/>
        <v>0</v>
      </c>
      <c r="CA81" s="124">
        <f t="shared" si="63"/>
        <v>0</v>
      </c>
      <c r="CB81" s="124">
        <f t="shared" si="63"/>
        <v>0</v>
      </c>
      <c r="CC81" s="124">
        <f t="shared" si="63"/>
        <v>0</v>
      </c>
      <c r="CD81" s="124">
        <f t="shared" si="63"/>
        <v>0</v>
      </c>
      <c r="CE81" s="124">
        <f t="shared" si="63"/>
        <v>0</v>
      </c>
      <c r="CF81" s="124">
        <f t="shared" si="63"/>
        <v>0</v>
      </c>
      <c r="CG81" s="124">
        <f t="shared" si="63"/>
        <v>0</v>
      </c>
      <c r="CH81" s="124">
        <f t="shared" si="63"/>
        <v>0</v>
      </c>
      <c r="CI81" s="124">
        <f t="shared" si="63"/>
        <v>0</v>
      </c>
      <c r="CJ81" s="124">
        <f t="shared" si="63"/>
        <v>0</v>
      </c>
      <c r="CK81" s="124">
        <f t="shared" si="63"/>
        <v>0</v>
      </c>
      <c r="CL81" s="124">
        <f t="shared" si="63"/>
        <v>0</v>
      </c>
      <c r="CM81" s="124">
        <f t="shared" si="63"/>
        <v>0</v>
      </c>
      <c r="CN81" s="124">
        <f t="shared" si="63"/>
        <v>0</v>
      </c>
      <c r="CO81" s="124">
        <f t="shared" si="63"/>
        <v>0</v>
      </c>
      <c r="CP81" s="124">
        <f t="shared" si="63"/>
        <v>0</v>
      </c>
      <c r="CQ81" s="124">
        <f t="shared" si="63"/>
        <v>0</v>
      </c>
      <c r="CR81" s="124">
        <f t="shared" si="63"/>
        <v>0</v>
      </c>
      <c r="CS81" s="124">
        <f t="shared" si="63"/>
        <v>0</v>
      </c>
      <c r="CT81" s="124">
        <f t="shared" si="63"/>
        <v>0</v>
      </c>
      <c r="CU81" s="124">
        <f t="shared" si="63"/>
        <v>0</v>
      </c>
      <c r="CV81" s="124">
        <f t="shared" si="63"/>
        <v>0</v>
      </c>
      <c r="CW81" s="124">
        <f t="shared" si="63"/>
        <v>0</v>
      </c>
      <c r="CX81" s="124">
        <f t="shared" si="63"/>
        <v>0</v>
      </c>
      <c r="CY81" s="124">
        <f t="shared" si="63"/>
        <v>0</v>
      </c>
      <c r="CZ81" s="124">
        <f t="shared" si="63"/>
        <v>0</v>
      </c>
      <c r="DA81" s="124">
        <f t="shared" si="63"/>
        <v>0</v>
      </c>
      <c r="DB81" s="124">
        <f t="shared" si="63"/>
        <v>0</v>
      </c>
      <c r="DC81" s="124">
        <f t="shared" si="63"/>
        <v>0</v>
      </c>
      <c r="DD81" s="124">
        <f t="shared" si="63"/>
        <v>0</v>
      </c>
      <c r="DE81" s="124">
        <f t="shared" si="63"/>
        <v>0</v>
      </c>
      <c r="DF81" s="124">
        <f t="shared" si="63"/>
        <v>0</v>
      </c>
      <c r="DG81" s="124">
        <f t="shared" si="63"/>
        <v>0</v>
      </c>
      <c r="DH81" s="124">
        <f t="shared" si="63"/>
        <v>0</v>
      </c>
      <c r="DI81" s="124">
        <f t="shared" si="63"/>
        <v>0</v>
      </c>
      <c r="DJ81" s="124">
        <f t="shared" si="63"/>
        <v>0</v>
      </c>
      <c r="DK81" s="124">
        <f t="shared" si="63"/>
        <v>0</v>
      </c>
      <c r="DL81" s="124">
        <f t="shared" si="63"/>
        <v>0</v>
      </c>
      <c r="DM81" s="124">
        <f t="shared" si="63"/>
        <v>0</v>
      </c>
      <c r="DN81" s="124">
        <f t="shared" si="63"/>
        <v>0</v>
      </c>
      <c r="DO81" s="124">
        <f t="shared" si="63"/>
        <v>0</v>
      </c>
      <c r="DP81" s="124">
        <f t="shared" si="63"/>
        <v>0</v>
      </c>
      <c r="DQ81" s="124">
        <f t="shared" si="63"/>
        <v>0</v>
      </c>
      <c r="DR81" s="124">
        <f t="shared" si="63"/>
        <v>0</v>
      </c>
      <c r="DS81" s="124">
        <f t="shared" si="63"/>
        <v>0</v>
      </c>
      <c r="DT81" s="124">
        <f t="shared" si="63"/>
        <v>0</v>
      </c>
      <c r="DU81" s="124">
        <f t="shared" si="63"/>
        <v>0</v>
      </c>
      <c r="DV81" s="124">
        <f t="shared" si="63"/>
        <v>0</v>
      </c>
      <c r="DW81" s="124">
        <f t="shared" si="63"/>
        <v>0</v>
      </c>
      <c r="DX81" s="124">
        <f t="shared" si="63"/>
        <v>0</v>
      </c>
      <c r="DY81" s="124">
        <f t="shared" si="63"/>
        <v>0</v>
      </c>
      <c r="DZ81" s="124">
        <f t="shared" si="63"/>
        <v>0</v>
      </c>
      <c r="EA81" s="124">
        <f t="shared" si="63"/>
        <v>0</v>
      </c>
      <c r="EB81" s="124">
        <f t="shared" si="63"/>
        <v>0</v>
      </c>
      <c r="EC81" s="124">
        <f t="shared" si="63"/>
        <v>0</v>
      </c>
      <c r="ED81" s="124">
        <f t="shared" si="63"/>
        <v>0</v>
      </c>
      <c r="EE81" s="124">
        <f t="shared" si="63"/>
        <v>0</v>
      </c>
      <c r="EF81" s="124">
        <f t="shared" si="63"/>
        <v>0</v>
      </c>
      <c r="EG81" s="124">
        <f t="shared" si="63"/>
        <v>0</v>
      </c>
      <c r="EH81" s="124">
        <f t="shared" si="63"/>
        <v>0</v>
      </c>
      <c r="EI81" s="124">
        <f t="shared" si="63"/>
        <v>0</v>
      </c>
      <c r="EJ81" s="124">
        <f t="shared" si="63"/>
        <v>0</v>
      </c>
      <c r="EK81" s="124">
        <f t="shared" si="63"/>
        <v>0</v>
      </c>
      <c r="EL81" s="124">
        <f t="shared" si="63"/>
        <v>0</v>
      </c>
      <c r="EM81" s="124">
        <f t="shared" si="63"/>
        <v>0</v>
      </c>
      <c r="EN81" s="124">
        <f t="shared" si="63"/>
        <v>0</v>
      </c>
      <c r="EO81" s="124">
        <f t="shared" si="63"/>
        <v>0</v>
      </c>
      <c r="EP81" s="124">
        <f t="shared" si="63"/>
        <v>0</v>
      </c>
      <c r="EQ81" s="27"/>
    </row>
    <row r="82" spans="1:147" ht="15.75" customHeight="1" x14ac:dyDescent="0.2">
      <c r="A82" s="7" t="str">
        <f t="shared" si="53"/>
        <v xml:space="preserve">Specialties </v>
      </c>
      <c r="B82" s="7"/>
      <c r="C82" s="7"/>
      <c r="D82" s="7"/>
      <c r="E82" s="7"/>
      <c r="F82" s="7"/>
      <c r="G82" s="7"/>
      <c r="H82" s="7"/>
      <c r="I82" s="7"/>
      <c r="J82" s="7"/>
      <c r="K82" s="7"/>
      <c r="L82" s="7"/>
      <c r="M82" s="7"/>
      <c r="N82" s="7"/>
      <c r="O82" s="7"/>
      <c r="P82" s="7"/>
      <c r="Q82" s="7"/>
      <c r="R82" s="7"/>
      <c r="S82" s="7"/>
      <c r="T82" s="7"/>
      <c r="U82" s="7"/>
      <c r="V82" s="7"/>
      <c r="W82" s="7"/>
      <c r="X82" s="7"/>
      <c r="Y82" s="7"/>
      <c r="Z82" s="27"/>
      <c r="AA82" s="124">
        <f t="shared" ref="AA82:EP82" si="64">$Y31*AA$22</f>
        <v>25000</v>
      </c>
      <c r="AB82" s="124">
        <f t="shared" si="64"/>
        <v>25000</v>
      </c>
      <c r="AC82" s="124">
        <f t="shared" si="64"/>
        <v>25000</v>
      </c>
      <c r="AD82" s="124">
        <f t="shared" si="64"/>
        <v>25000</v>
      </c>
      <c r="AE82" s="124">
        <f t="shared" si="64"/>
        <v>25000</v>
      </c>
      <c r="AF82" s="124">
        <f t="shared" si="64"/>
        <v>25000</v>
      </c>
      <c r="AG82" s="124">
        <f t="shared" si="64"/>
        <v>0</v>
      </c>
      <c r="AH82" s="124">
        <f t="shared" si="64"/>
        <v>0</v>
      </c>
      <c r="AI82" s="124">
        <f t="shared" si="64"/>
        <v>0</v>
      </c>
      <c r="AJ82" s="124">
        <f t="shared" si="64"/>
        <v>0</v>
      </c>
      <c r="AK82" s="124">
        <f t="shared" si="64"/>
        <v>0</v>
      </c>
      <c r="AL82" s="124">
        <f t="shared" si="64"/>
        <v>0</v>
      </c>
      <c r="AM82" s="124">
        <f t="shared" si="64"/>
        <v>0</v>
      </c>
      <c r="AN82" s="124">
        <f t="shared" si="64"/>
        <v>0</v>
      </c>
      <c r="AO82" s="124">
        <f t="shared" si="64"/>
        <v>0</v>
      </c>
      <c r="AP82" s="124">
        <f t="shared" si="64"/>
        <v>0</v>
      </c>
      <c r="AQ82" s="124">
        <f t="shared" si="64"/>
        <v>0</v>
      </c>
      <c r="AR82" s="124">
        <f t="shared" si="64"/>
        <v>0</v>
      </c>
      <c r="AS82" s="124">
        <f t="shared" si="64"/>
        <v>0</v>
      </c>
      <c r="AT82" s="124">
        <f t="shared" si="64"/>
        <v>0</v>
      </c>
      <c r="AU82" s="124">
        <f t="shared" si="64"/>
        <v>0</v>
      </c>
      <c r="AV82" s="124">
        <f t="shared" si="64"/>
        <v>0</v>
      </c>
      <c r="AW82" s="124">
        <f t="shared" si="64"/>
        <v>0</v>
      </c>
      <c r="AX82" s="124">
        <f t="shared" si="64"/>
        <v>0</v>
      </c>
      <c r="AY82" s="124">
        <f t="shared" si="64"/>
        <v>0</v>
      </c>
      <c r="AZ82" s="124">
        <f t="shared" si="64"/>
        <v>0</v>
      </c>
      <c r="BA82" s="124">
        <f t="shared" si="64"/>
        <v>0</v>
      </c>
      <c r="BB82" s="124">
        <f t="shared" si="64"/>
        <v>0</v>
      </c>
      <c r="BC82" s="124">
        <f t="shared" si="64"/>
        <v>0</v>
      </c>
      <c r="BD82" s="124">
        <f t="shared" si="64"/>
        <v>0</v>
      </c>
      <c r="BE82" s="124">
        <f t="shared" si="64"/>
        <v>0</v>
      </c>
      <c r="BF82" s="124">
        <f t="shared" si="64"/>
        <v>0</v>
      </c>
      <c r="BG82" s="124">
        <f t="shared" si="64"/>
        <v>0</v>
      </c>
      <c r="BH82" s="124">
        <f t="shared" si="64"/>
        <v>0</v>
      </c>
      <c r="BI82" s="124">
        <f t="shared" si="64"/>
        <v>0</v>
      </c>
      <c r="BJ82" s="124">
        <f t="shared" si="64"/>
        <v>0</v>
      </c>
      <c r="BK82" s="124">
        <f t="shared" si="64"/>
        <v>0</v>
      </c>
      <c r="BL82" s="124">
        <f t="shared" si="64"/>
        <v>0</v>
      </c>
      <c r="BM82" s="124">
        <f t="shared" si="64"/>
        <v>0</v>
      </c>
      <c r="BN82" s="124">
        <f t="shared" si="64"/>
        <v>0</v>
      </c>
      <c r="BO82" s="124">
        <f t="shared" si="64"/>
        <v>0</v>
      </c>
      <c r="BP82" s="124">
        <f t="shared" si="64"/>
        <v>0</v>
      </c>
      <c r="BQ82" s="124">
        <f t="shared" si="64"/>
        <v>0</v>
      </c>
      <c r="BR82" s="124">
        <f t="shared" si="64"/>
        <v>0</v>
      </c>
      <c r="BS82" s="124">
        <f t="shared" si="64"/>
        <v>0</v>
      </c>
      <c r="BT82" s="124">
        <f t="shared" si="64"/>
        <v>0</v>
      </c>
      <c r="BU82" s="124">
        <f t="shared" si="64"/>
        <v>0</v>
      </c>
      <c r="BV82" s="124">
        <f t="shared" si="64"/>
        <v>0</v>
      </c>
      <c r="BW82" s="124">
        <f t="shared" si="64"/>
        <v>0</v>
      </c>
      <c r="BX82" s="124">
        <f t="shared" si="64"/>
        <v>0</v>
      </c>
      <c r="BY82" s="124">
        <f t="shared" si="64"/>
        <v>0</v>
      </c>
      <c r="BZ82" s="124">
        <f t="shared" si="64"/>
        <v>0</v>
      </c>
      <c r="CA82" s="124">
        <f t="shared" si="64"/>
        <v>0</v>
      </c>
      <c r="CB82" s="124">
        <f t="shared" si="64"/>
        <v>0</v>
      </c>
      <c r="CC82" s="124">
        <f t="shared" si="64"/>
        <v>0</v>
      </c>
      <c r="CD82" s="124">
        <f t="shared" si="64"/>
        <v>0</v>
      </c>
      <c r="CE82" s="124">
        <f t="shared" si="64"/>
        <v>0</v>
      </c>
      <c r="CF82" s="124">
        <f t="shared" si="64"/>
        <v>0</v>
      </c>
      <c r="CG82" s="124">
        <f t="shared" si="64"/>
        <v>0</v>
      </c>
      <c r="CH82" s="124">
        <f t="shared" si="64"/>
        <v>0</v>
      </c>
      <c r="CI82" s="124">
        <f t="shared" si="64"/>
        <v>0</v>
      </c>
      <c r="CJ82" s="124">
        <f t="shared" si="64"/>
        <v>0</v>
      </c>
      <c r="CK82" s="124">
        <f t="shared" si="64"/>
        <v>0</v>
      </c>
      <c r="CL82" s="124">
        <f t="shared" si="64"/>
        <v>0</v>
      </c>
      <c r="CM82" s="124">
        <f t="shared" si="64"/>
        <v>0</v>
      </c>
      <c r="CN82" s="124">
        <f t="shared" si="64"/>
        <v>0</v>
      </c>
      <c r="CO82" s="124">
        <f t="shared" si="64"/>
        <v>0</v>
      </c>
      <c r="CP82" s="124">
        <f t="shared" si="64"/>
        <v>0</v>
      </c>
      <c r="CQ82" s="124">
        <f t="shared" si="64"/>
        <v>0</v>
      </c>
      <c r="CR82" s="124">
        <f t="shared" si="64"/>
        <v>0</v>
      </c>
      <c r="CS82" s="124">
        <f t="shared" si="64"/>
        <v>0</v>
      </c>
      <c r="CT82" s="124">
        <f t="shared" si="64"/>
        <v>0</v>
      </c>
      <c r="CU82" s="124">
        <f t="shared" si="64"/>
        <v>0</v>
      </c>
      <c r="CV82" s="124">
        <f t="shared" si="64"/>
        <v>0</v>
      </c>
      <c r="CW82" s="124">
        <f t="shared" si="64"/>
        <v>0</v>
      </c>
      <c r="CX82" s="124">
        <f t="shared" si="64"/>
        <v>0</v>
      </c>
      <c r="CY82" s="124">
        <f t="shared" si="64"/>
        <v>0</v>
      </c>
      <c r="CZ82" s="124">
        <f t="shared" si="64"/>
        <v>0</v>
      </c>
      <c r="DA82" s="124">
        <f t="shared" si="64"/>
        <v>0</v>
      </c>
      <c r="DB82" s="124">
        <f t="shared" si="64"/>
        <v>0</v>
      </c>
      <c r="DC82" s="124">
        <f t="shared" si="64"/>
        <v>0</v>
      </c>
      <c r="DD82" s="124">
        <f t="shared" si="64"/>
        <v>0</v>
      </c>
      <c r="DE82" s="124">
        <f t="shared" si="64"/>
        <v>0</v>
      </c>
      <c r="DF82" s="124">
        <f t="shared" si="64"/>
        <v>0</v>
      </c>
      <c r="DG82" s="124">
        <f t="shared" si="64"/>
        <v>0</v>
      </c>
      <c r="DH82" s="124">
        <f t="shared" si="64"/>
        <v>0</v>
      </c>
      <c r="DI82" s="124">
        <f t="shared" si="64"/>
        <v>0</v>
      </c>
      <c r="DJ82" s="124">
        <f t="shared" si="64"/>
        <v>0</v>
      </c>
      <c r="DK82" s="124">
        <f t="shared" si="64"/>
        <v>0</v>
      </c>
      <c r="DL82" s="124">
        <f t="shared" si="64"/>
        <v>0</v>
      </c>
      <c r="DM82" s="124">
        <f t="shared" si="64"/>
        <v>0</v>
      </c>
      <c r="DN82" s="124">
        <f t="shared" si="64"/>
        <v>0</v>
      </c>
      <c r="DO82" s="124">
        <f t="shared" si="64"/>
        <v>0</v>
      </c>
      <c r="DP82" s="124">
        <f t="shared" si="64"/>
        <v>0</v>
      </c>
      <c r="DQ82" s="124">
        <f t="shared" si="64"/>
        <v>0</v>
      </c>
      <c r="DR82" s="124">
        <f t="shared" si="64"/>
        <v>0</v>
      </c>
      <c r="DS82" s="124">
        <f t="shared" si="64"/>
        <v>0</v>
      </c>
      <c r="DT82" s="124">
        <f t="shared" si="64"/>
        <v>0</v>
      </c>
      <c r="DU82" s="124">
        <f t="shared" si="64"/>
        <v>0</v>
      </c>
      <c r="DV82" s="124">
        <f t="shared" si="64"/>
        <v>0</v>
      </c>
      <c r="DW82" s="124">
        <f t="shared" si="64"/>
        <v>0</v>
      </c>
      <c r="DX82" s="124">
        <f t="shared" si="64"/>
        <v>0</v>
      </c>
      <c r="DY82" s="124">
        <f t="shared" si="64"/>
        <v>0</v>
      </c>
      <c r="DZ82" s="124">
        <f t="shared" si="64"/>
        <v>0</v>
      </c>
      <c r="EA82" s="124">
        <f t="shared" si="64"/>
        <v>0</v>
      </c>
      <c r="EB82" s="124">
        <f t="shared" si="64"/>
        <v>0</v>
      </c>
      <c r="EC82" s="124">
        <f t="shared" si="64"/>
        <v>0</v>
      </c>
      <c r="ED82" s="124">
        <f t="shared" si="64"/>
        <v>0</v>
      </c>
      <c r="EE82" s="124">
        <f t="shared" si="64"/>
        <v>0</v>
      </c>
      <c r="EF82" s="124">
        <f t="shared" si="64"/>
        <v>0</v>
      </c>
      <c r="EG82" s="124">
        <f t="shared" si="64"/>
        <v>0</v>
      </c>
      <c r="EH82" s="124">
        <f t="shared" si="64"/>
        <v>0</v>
      </c>
      <c r="EI82" s="124">
        <f t="shared" si="64"/>
        <v>0</v>
      </c>
      <c r="EJ82" s="124">
        <f t="shared" si="64"/>
        <v>0</v>
      </c>
      <c r="EK82" s="124">
        <f t="shared" si="64"/>
        <v>0</v>
      </c>
      <c r="EL82" s="124">
        <f t="shared" si="64"/>
        <v>0</v>
      </c>
      <c r="EM82" s="124">
        <f t="shared" si="64"/>
        <v>0</v>
      </c>
      <c r="EN82" s="124">
        <f t="shared" si="64"/>
        <v>0</v>
      </c>
      <c r="EO82" s="124">
        <f t="shared" si="64"/>
        <v>0</v>
      </c>
      <c r="EP82" s="124">
        <f t="shared" si="64"/>
        <v>0</v>
      </c>
      <c r="EQ82" s="27"/>
    </row>
    <row r="83" spans="1:147" ht="15.75" customHeight="1" x14ac:dyDescent="0.2">
      <c r="A83" s="7" t="str">
        <f t="shared" si="53"/>
        <v xml:space="preserve">Equipment </v>
      </c>
      <c r="B83" s="7"/>
      <c r="C83" s="7"/>
      <c r="D83" s="7"/>
      <c r="E83" s="7"/>
      <c r="F83" s="7"/>
      <c r="G83" s="7"/>
      <c r="H83" s="7"/>
      <c r="I83" s="7"/>
      <c r="J83" s="7"/>
      <c r="K83" s="7"/>
      <c r="L83" s="7"/>
      <c r="M83" s="7"/>
      <c r="N83" s="7"/>
      <c r="O83" s="7"/>
      <c r="P83" s="7"/>
      <c r="Q83" s="7"/>
      <c r="R83" s="7"/>
      <c r="S83" s="7"/>
      <c r="T83" s="7"/>
      <c r="U83" s="7"/>
      <c r="V83" s="7"/>
      <c r="W83" s="7"/>
      <c r="X83" s="7"/>
      <c r="Y83" s="7"/>
      <c r="Z83" s="27"/>
      <c r="AA83" s="124">
        <f t="shared" ref="AA83:EP83" si="65">$Y32*AA$22</f>
        <v>33333.333333333328</v>
      </c>
      <c r="AB83" s="124">
        <f t="shared" si="65"/>
        <v>33333.333333333328</v>
      </c>
      <c r="AC83" s="124">
        <f t="shared" si="65"/>
        <v>33333.333333333328</v>
      </c>
      <c r="AD83" s="124">
        <f t="shared" si="65"/>
        <v>33333.333333333328</v>
      </c>
      <c r="AE83" s="124">
        <f t="shared" si="65"/>
        <v>33333.333333333328</v>
      </c>
      <c r="AF83" s="124">
        <f t="shared" si="65"/>
        <v>33333.333333333328</v>
      </c>
      <c r="AG83" s="124">
        <f t="shared" si="65"/>
        <v>0</v>
      </c>
      <c r="AH83" s="124">
        <f t="shared" si="65"/>
        <v>0</v>
      </c>
      <c r="AI83" s="124">
        <f t="shared" si="65"/>
        <v>0</v>
      </c>
      <c r="AJ83" s="124">
        <f t="shared" si="65"/>
        <v>0</v>
      </c>
      <c r="AK83" s="124">
        <f t="shared" si="65"/>
        <v>0</v>
      </c>
      <c r="AL83" s="124">
        <f t="shared" si="65"/>
        <v>0</v>
      </c>
      <c r="AM83" s="124">
        <f t="shared" si="65"/>
        <v>0</v>
      </c>
      <c r="AN83" s="124">
        <f t="shared" si="65"/>
        <v>0</v>
      </c>
      <c r="AO83" s="124">
        <f t="shared" si="65"/>
        <v>0</v>
      </c>
      <c r="AP83" s="124">
        <f t="shared" si="65"/>
        <v>0</v>
      </c>
      <c r="AQ83" s="124">
        <f t="shared" si="65"/>
        <v>0</v>
      </c>
      <c r="AR83" s="124">
        <f t="shared" si="65"/>
        <v>0</v>
      </c>
      <c r="AS83" s="124">
        <f t="shared" si="65"/>
        <v>0</v>
      </c>
      <c r="AT83" s="124">
        <f t="shared" si="65"/>
        <v>0</v>
      </c>
      <c r="AU83" s="124">
        <f t="shared" si="65"/>
        <v>0</v>
      </c>
      <c r="AV83" s="124">
        <f t="shared" si="65"/>
        <v>0</v>
      </c>
      <c r="AW83" s="124">
        <f t="shared" si="65"/>
        <v>0</v>
      </c>
      <c r="AX83" s="124">
        <f t="shared" si="65"/>
        <v>0</v>
      </c>
      <c r="AY83" s="124">
        <f t="shared" si="65"/>
        <v>0</v>
      </c>
      <c r="AZ83" s="124">
        <f t="shared" si="65"/>
        <v>0</v>
      </c>
      <c r="BA83" s="124">
        <f t="shared" si="65"/>
        <v>0</v>
      </c>
      <c r="BB83" s="124">
        <f t="shared" si="65"/>
        <v>0</v>
      </c>
      <c r="BC83" s="124">
        <f t="shared" si="65"/>
        <v>0</v>
      </c>
      <c r="BD83" s="124">
        <f t="shared" si="65"/>
        <v>0</v>
      </c>
      <c r="BE83" s="124">
        <f t="shared" si="65"/>
        <v>0</v>
      </c>
      <c r="BF83" s="124">
        <f t="shared" si="65"/>
        <v>0</v>
      </c>
      <c r="BG83" s="124">
        <f t="shared" si="65"/>
        <v>0</v>
      </c>
      <c r="BH83" s="124">
        <f t="shared" si="65"/>
        <v>0</v>
      </c>
      <c r="BI83" s="124">
        <f t="shared" si="65"/>
        <v>0</v>
      </c>
      <c r="BJ83" s="124">
        <f t="shared" si="65"/>
        <v>0</v>
      </c>
      <c r="BK83" s="124">
        <f t="shared" si="65"/>
        <v>0</v>
      </c>
      <c r="BL83" s="124">
        <f t="shared" si="65"/>
        <v>0</v>
      </c>
      <c r="BM83" s="124">
        <f t="shared" si="65"/>
        <v>0</v>
      </c>
      <c r="BN83" s="124">
        <f t="shared" si="65"/>
        <v>0</v>
      </c>
      <c r="BO83" s="124">
        <f t="shared" si="65"/>
        <v>0</v>
      </c>
      <c r="BP83" s="124">
        <f t="shared" si="65"/>
        <v>0</v>
      </c>
      <c r="BQ83" s="124">
        <f t="shared" si="65"/>
        <v>0</v>
      </c>
      <c r="BR83" s="124">
        <f t="shared" si="65"/>
        <v>0</v>
      </c>
      <c r="BS83" s="124">
        <f t="shared" si="65"/>
        <v>0</v>
      </c>
      <c r="BT83" s="124">
        <f t="shared" si="65"/>
        <v>0</v>
      </c>
      <c r="BU83" s="124">
        <f t="shared" si="65"/>
        <v>0</v>
      </c>
      <c r="BV83" s="124">
        <f t="shared" si="65"/>
        <v>0</v>
      </c>
      <c r="BW83" s="124">
        <f t="shared" si="65"/>
        <v>0</v>
      </c>
      <c r="BX83" s="124">
        <f t="shared" si="65"/>
        <v>0</v>
      </c>
      <c r="BY83" s="124">
        <f t="shared" si="65"/>
        <v>0</v>
      </c>
      <c r="BZ83" s="124">
        <f t="shared" si="65"/>
        <v>0</v>
      </c>
      <c r="CA83" s="124">
        <f t="shared" si="65"/>
        <v>0</v>
      </c>
      <c r="CB83" s="124">
        <f t="shared" si="65"/>
        <v>0</v>
      </c>
      <c r="CC83" s="124">
        <f t="shared" si="65"/>
        <v>0</v>
      </c>
      <c r="CD83" s="124">
        <f t="shared" si="65"/>
        <v>0</v>
      </c>
      <c r="CE83" s="124">
        <f t="shared" si="65"/>
        <v>0</v>
      </c>
      <c r="CF83" s="124">
        <f t="shared" si="65"/>
        <v>0</v>
      </c>
      <c r="CG83" s="124">
        <f t="shared" si="65"/>
        <v>0</v>
      </c>
      <c r="CH83" s="124">
        <f t="shared" si="65"/>
        <v>0</v>
      </c>
      <c r="CI83" s="124">
        <f t="shared" si="65"/>
        <v>0</v>
      </c>
      <c r="CJ83" s="124">
        <f t="shared" si="65"/>
        <v>0</v>
      </c>
      <c r="CK83" s="124">
        <f t="shared" si="65"/>
        <v>0</v>
      </c>
      <c r="CL83" s="124">
        <f t="shared" si="65"/>
        <v>0</v>
      </c>
      <c r="CM83" s="124">
        <f t="shared" si="65"/>
        <v>0</v>
      </c>
      <c r="CN83" s="124">
        <f t="shared" si="65"/>
        <v>0</v>
      </c>
      <c r="CO83" s="124">
        <f t="shared" si="65"/>
        <v>0</v>
      </c>
      <c r="CP83" s="124">
        <f t="shared" si="65"/>
        <v>0</v>
      </c>
      <c r="CQ83" s="124">
        <f t="shared" si="65"/>
        <v>0</v>
      </c>
      <c r="CR83" s="124">
        <f t="shared" si="65"/>
        <v>0</v>
      </c>
      <c r="CS83" s="124">
        <f t="shared" si="65"/>
        <v>0</v>
      </c>
      <c r="CT83" s="124">
        <f t="shared" si="65"/>
        <v>0</v>
      </c>
      <c r="CU83" s="124">
        <f t="shared" si="65"/>
        <v>0</v>
      </c>
      <c r="CV83" s="124">
        <f t="shared" si="65"/>
        <v>0</v>
      </c>
      <c r="CW83" s="124">
        <f t="shared" si="65"/>
        <v>0</v>
      </c>
      <c r="CX83" s="124">
        <f t="shared" si="65"/>
        <v>0</v>
      </c>
      <c r="CY83" s="124">
        <f t="shared" si="65"/>
        <v>0</v>
      </c>
      <c r="CZ83" s="124">
        <f t="shared" si="65"/>
        <v>0</v>
      </c>
      <c r="DA83" s="124">
        <f t="shared" si="65"/>
        <v>0</v>
      </c>
      <c r="DB83" s="124">
        <f t="shared" si="65"/>
        <v>0</v>
      </c>
      <c r="DC83" s="124">
        <f t="shared" si="65"/>
        <v>0</v>
      </c>
      <c r="DD83" s="124">
        <f t="shared" si="65"/>
        <v>0</v>
      </c>
      <c r="DE83" s="124">
        <f t="shared" si="65"/>
        <v>0</v>
      </c>
      <c r="DF83" s="124">
        <f t="shared" si="65"/>
        <v>0</v>
      </c>
      <c r="DG83" s="124">
        <f t="shared" si="65"/>
        <v>0</v>
      </c>
      <c r="DH83" s="124">
        <f t="shared" si="65"/>
        <v>0</v>
      </c>
      <c r="DI83" s="124">
        <f t="shared" si="65"/>
        <v>0</v>
      </c>
      <c r="DJ83" s="124">
        <f t="shared" si="65"/>
        <v>0</v>
      </c>
      <c r="DK83" s="124">
        <f t="shared" si="65"/>
        <v>0</v>
      </c>
      <c r="DL83" s="124">
        <f t="shared" si="65"/>
        <v>0</v>
      </c>
      <c r="DM83" s="124">
        <f t="shared" si="65"/>
        <v>0</v>
      </c>
      <c r="DN83" s="124">
        <f t="shared" si="65"/>
        <v>0</v>
      </c>
      <c r="DO83" s="124">
        <f t="shared" si="65"/>
        <v>0</v>
      </c>
      <c r="DP83" s="124">
        <f t="shared" si="65"/>
        <v>0</v>
      </c>
      <c r="DQ83" s="124">
        <f t="shared" si="65"/>
        <v>0</v>
      </c>
      <c r="DR83" s="124">
        <f t="shared" si="65"/>
        <v>0</v>
      </c>
      <c r="DS83" s="124">
        <f t="shared" si="65"/>
        <v>0</v>
      </c>
      <c r="DT83" s="124">
        <f t="shared" si="65"/>
        <v>0</v>
      </c>
      <c r="DU83" s="124">
        <f t="shared" si="65"/>
        <v>0</v>
      </c>
      <c r="DV83" s="124">
        <f t="shared" si="65"/>
        <v>0</v>
      </c>
      <c r="DW83" s="124">
        <f t="shared" si="65"/>
        <v>0</v>
      </c>
      <c r="DX83" s="124">
        <f t="shared" si="65"/>
        <v>0</v>
      </c>
      <c r="DY83" s="124">
        <f t="shared" si="65"/>
        <v>0</v>
      </c>
      <c r="DZ83" s="124">
        <f t="shared" si="65"/>
        <v>0</v>
      </c>
      <c r="EA83" s="124">
        <f t="shared" si="65"/>
        <v>0</v>
      </c>
      <c r="EB83" s="124">
        <f t="shared" si="65"/>
        <v>0</v>
      </c>
      <c r="EC83" s="124">
        <f t="shared" si="65"/>
        <v>0</v>
      </c>
      <c r="ED83" s="124">
        <f t="shared" si="65"/>
        <v>0</v>
      </c>
      <c r="EE83" s="124">
        <f t="shared" si="65"/>
        <v>0</v>
      </c>
      <c r="EF83" s="124">
        <f t="shared" si="65"/>
        <v>0</v>
      </c>
      <c r="EG83" s="124">
        <f t="shared" si="65"/>
        <v>0</v>
      </c>
      <c r="EH83" s="124">
        <f t="shared" si="65"/>
        <v>0</v>
      </c>
      <c r="EI83" s="124">
        <f t="shared" si="65"/>
        <v>0</v>
      </c>
      <c r="EJ83" s="124">
        <f t="shared" si="65"/>
        <v>0</v>
      </c>
      <c r="EK83" s="124">
        <f t="shared" si="65"/>
        <v>0</v>
      </c>
      <c r="EL83" s="124">
        <f t="shared" si="65"/>
        <v>0</v>
      </c>
      <c r="EM83" s="124">
        <f t="shared" si="65"/>
        <v>0</v>
      </c>
      <c r="EN83" s="124">
        <f t="shared" si="65"/>
        <v>0</v>
      </c>
      <c r="EO83" s="124">
        <f t="shared" si="65"/>
        <v>0</v>
      </c>
      <c r="EP83" s="124">
        <f t="shared" si="65"/>
        <v>0</v>
      </c>
      <c r="EQ83" s="27"/>
    </row>
    <row r="84" spans="1:147" ht="15.75" customHeight="1" x14ac:dyDescent="0.2">
      <c r="A84" s="7" t="str">
        <f t="shared" si="53"/>
        <v xml:space="preserve">Furnishing </v>
      </c>
      <c r="B84" s="7"/>
      <c r="C84" s="7"/>
      <c r="D84" s="7"/>
      <c r="E84" s="7"/>
      <c r="F84" s="7"/>
      <c r="G84" s="7"/>
      <c r="H84" s="7"/>
      <c r="I84" s="7"/>
      <c r="J84" s="7"/>
      <c r="K84" s="7"/>
      <c r="L84" s="7"/>
      <c r="M84" s="7"/>
      <c r="N84" s="7"/>
      <c r="O84" s="7"/>
      <c r="P84" s="7"/>
      <c r="Q84" s="7"/>
      <c r="R84" s="7"/>
      <c r="S84" s="7"/>
      <c r="T84" s="7"/>
      <c r="U84" s="7"/>
      <c r="V84" s="7"/>
      <c r="W84" s="7"/>
      <c r="X84" s="7"/>
      <c r="Y84" s="7"/>
      <c r="Z84" s="27"/>
      <c r="AA84" s="124">
        <f t="shared" ref="AA84:EP84" si="66">$Y33*AA$22</f>
        <v>2500</v>
      </c>
      <c r="AB84" s="124">
        <f t="shared" si="66"/>
        <v>2500</v>
      </c>
      <c r="AC84" s="124">
        <f t="shared" si="66"/>
        <v>2500</v>
      </c>
      <c r="AD84" s="124">
        <f t="shared" si="66"/>
        <v>2500</v>
      </c>
      <c r="AE84" s="124">
        <f t="shared" si="66"/>
        <v>2500</v>
      </c>
      <c r="AF84" s="124">
        <f t="shared" si="66"/>
        <v>2500</v>
      </c>
      <c r="AG84" s="124">
        <f t="shared" si="66"/>
        <v>0</v>
      </c>
      <c r="AH84" s="124">
        <f t="shared" si="66"/>
        <v>0</v>
      </c>
      <c r="AI84" s="124">
        <f t="shared" si="66"/>
        <v>0</v>
      </c>
      <c r="AJ84" s="124">
        <f t="shared" si="66"/>
        <v>0</v>
      </c>
      <c r="AK84" s="124">
        <f t="shared" si="66"/>
        <v>0</v>
      </c>
      <c r="AL84" s="124">
        <f t="shared" si="66"/>
        <v>0</v>
      </c>
      <c r="AM84" s="124">
        <f t="shared" si="66"/>
        <v>0</v>
      </c>
      <c r="AN84" s="124">
        <f t="shared" si="66"/>
        <v>0</v>
      </c>
      <c r="AO84" s="124">
        <f t="shared" si="66"/>
        <v>0</v>
      </c>
      <c r="AP84" s="124">
        <f t="shared" si="66"/>
        <v>0</v>
      </c>
      <c r="AQ84" s="124">
        <f t="shared" si="66"/>
        <v>0</v>
      </c>
      <c r="AR84" s="124">
        <f t="shared" si="66"/>
        <v>0</v>
      </c>
      <c r="AS84" s="124">
        <f t="shared" si="66"/>
        <v>0</v>
      </c>
      <c r="AT84" s="124">
        <f t="shared" si="66"/>
        <v>0</v>
      </c>
      <c r="AU84" s="124">
        <f t="shared" si="66"/>
        <v>0</v>
      </c>
      <c r="AV84" s="124">
        <f t="shared" si="66"/>
        <v>0</v>
      </c>
      <c r="AW84" s="124">
        <f t="shared" si="66"/>
        <v>0</v>
      </c>
      <c r="AX84" s="124">
        <f t="shared" si="66"/>
        <v>0</v>
      </c>
      <c r="AY84" s="124">
        <f t="shared" si="66"/>
        <v>0</v>
      </c>
      <c r="AZ84" s="124">
        <f t="shared" si="66"/>
        <v>0</v>
      </c>
      <c r="BA84" s="124">
        <f t="shared" si="66"/>
        <v>0</v>
      </c>
      <c r="BB84" s="124">
        <f t="shared" si="66"/>
        <v>0</v>
      </c>
      <c r="BC84" s="124">
        <f t="shared" si="66"/>
        <v>0</v>
      </c>
      <c r="BD84" s="124">
        <f t="shared" si="66"/>
        <v>0</v>
      </c>
      <c r="BE84" s="124">
        <f t="shared" si="66"/>
        <v>0</v>
      </c>
      <c r="BF84" s="124">
        <f t="shared" si="66"/>
        <v>0</v>
      </c>
      <c r="BG84" s="124">
        <f t="shared" si="66"/>
        <v>0</v>
      </c>
      <c r="BH84" s="124">
        <f t="shared" si="66"/>
        <v>0</v>
      </c>
      <c r="BI84" s="124">
        <f t="shared" si="66"/>
        <v>0</v>
      </c>
      <c r="BJ84" s="124">
        <f t="shared" si="66"/>
        <v>0</v>
      </c>
      <c r="BK84" s="124">
        <f t="shared" si="66"/>
        <v>0</v>
      </c>
      <c r="BL84" s="124">
        <f t="shared" si="66"/>
        <v>0</v>
      </c>
      <c r="BM84" s="124">
        <f t="shared" si="66"/>
        <v>0</v>
      </c>
      <c r="BN84" s="124">
        <f t="shared" si="66"/>
        <v>0</v>
      </c>
      <c r="BO84" s="124">
        <f t="shared" si="66"/>
        <v>0</v>
      </c>
      <c r="BP84" s="124">
        <f t="shared" si="66"/>
        <v>0</v>
      </c>
      <c r="BQ84" s="124">
        <f t="shared" si="66"/>
        <v>0</v>
      </c>
      <c r="BR84" s="124">
        <f t="shared" si="66"/>
        <v>0</v>
      </c>
      <c r="BS84" s="124">
        <f t="shared" si="66"/>
        <v>0</v>
      </c>
      <c r="BT84" s="124">
        <f t="shared" si="66"/>
        <v>0</v>
      </c>
      <c r="BU84" s="124">
        <f t="shared" si="66"/>
        <v>0</v>
      </c>
      <c r="BV84" s="124">
        <f t="shared" si="66"/>
        <v>0</v>
      </c>
      <c r="BW84" s="124">
        <f t="shared" si="66"/>
        <v>0</v>
      </c>
      <c r="BX84" s="124">
        <f t="shared" si="66"/>
        <v>0</v>
      </c>
      <c r="BY84" s="124">
        <f t="shared" si="66"/>
        <v>0</v>
      </c>
      <c r="BZ84" s="124">
        <f t="shared" si="66"/>
        <v>0</v>
      </c>
      <c r="CA84" s="124">
        <f t="shared" si="66"/>
        <v>0</v>
      </c>
      <c r="CB84" s="124">
        <f t="shared" si="66"/>
        <v>0</v>
      </c>
      <c r="CC84" s="124">
        <f t="shared" si="66"/>
        <v>0</v>
      </c>
      <c r="CD84" s="124">
        <f t="shared" si="66"/>
        <v>0</v>
      </c>
      <c r="CE84" s="124">
        <f t="shared" si="66"/>
        <v>0</v>
      </c>
      <c r="CF84" s="124">
        <f t="shared" si="66"/>
        <v>0</v>
      </c>
      <c r="CG84" s="124">
        <f t="shared" si="66"/>
        <v>0</v>
      </c>
      <c r="CH84" s="124">
        <f t="shared" si="66"/>
        <v>0</v>
      </c>
      <c r="CI84" s="124">
        <f t="shared" si="66"/>
        <v>0</v>
      </c>
      <c r="CJ84" s="124">
        <f t="shared" si="66"/>
        <v>0</v>
      </c>
      <c r="CK84" s="124">
        <f t="shared" si="66"/>
        <v>0</v>
      </c>
      <c r="CL84" s="124">
        <f t="shared" si="66"/>
        <v>0</v>
      </c>
      <c r="CM84" s="124">
        <f t="shared" si="66"/>
        <v>0</v>
      </c>
      <c r="CN84" s="124">
        <f t="shared" si="66"/>
        <v>0</v>
      </c>
      <c r="CO84" s="124">
        <f t="shared" si="66"/>
        <v>0</v>
      </c>
      <c r="CP84" s="124">
        <f t="shared" si="66"/>
        <v>0</v>
      </c>
      <c r="CQ84" s="124">
        <f t="shared" si="66"/>
        <v>0</v>
      </c>
      <c r="CR84" s="124">
        <f t="shared" si="66"/>
        <v>0</v>
      </c>
      <c r="CS84" s="124">
        <f t="shared" si="66"/>
        <v>0</v>
      </c>
      <c r="CT84" s="124">
        <f t="shared" si="66"/>
        <v>0</v>
      </c>
      <c r="CU84" s="124">
        <f t="shared" si="66"/>
        <v>0</v>
      </c>
      <c r="CV84" s="124">
        <f t="shared" si="66"/>
        <v>0</v>
      </c>
      <c r="CW84" s="124">
        <f t="shared" si="66"/>
        <v>0</v>
      </c>
      <c r="CX84" s="124">
        <f t="shared" si="66"/>
        <v>0</v>
      </c>
      <c r="CY84" s="124">
        <f t="shared" si="66"/>
        <v>0</v>
      </c>
      <c r="CZ84" s="124">
        <f t="shared" si="66"/>
        <v>0</v>
      </c>
      <c r="DA84" s="124">
        <f t="shared" si="66"/>
        <v>0</v>
      </c>
      <c r="DB84" s="124">
        <f t="shared" si="66"/>
        <v>0</v>
      </c>
      <c r="DC84" s="124">
        <f t="shared" si="66"/>
        <v>0</v>
      </c>
      <c r="DD84" s="124">
        <f t="shared" si="66"/>
        <v>0</v>
      </c>
      <c r="DE84" s="124">
        <f t="shared" si="66"/>
        <v>0</v>
      </c>
      <c r="DF84" s="124">
        <f t="shared" si="66"/>
        <v>0</v>
      </c>
      <c r="DG84" s="124">
        <f t="shared" si="66"/>
        <v>0</v>
      </c>
      <c r="DH84" s="124">
        <f t="shared" si="66"/>
        <v>0</v>
      </c>
      <c r="DI84" s="124">
        <f t="shared" si="66"/>
        <v>0</v>
      </c>
      <c r="DJ84" s="124">
        <f t="shared" si="66"/>
        <v>0</v>
      </c>
      <c r="DK84" s="124">
        <f t="shared" si="66"/>
        <v>0</v>
      </c>
      <c r="DL84" s="124">
        <f t="shared" si="66"/>
        <v>0</v>
      </c>
      <c r="DM84" s="124">
        <f t="shared" si="66"/>
        <v>0</v>
      </c>
      <c r="DN84" s="124">
        <f t="shared" si="66"/>
        <v>0</v>
      </c>
      <c r="DO84" s="124">
        <f t="shared" si="66"/>
        <v>0</v>
      </c>
      <c r="DP84" s="124">
        <f t="shared" si="66"/>
        <v>0</v>
      </c>
      <c r="DQ84" s="124">
        <f t="shared" si="66"/>
        <v>0</v>
      </c>
      <c r="DR84" s="124">
        <f t="shared" si="66"/>
        <v>0</v>
      </c>
      <c r="DS84" s="124">
        <f t="shared" si="66"/>
        <v>0</v>
      </c>
      <c r="DT84" s="124">
        <f t="shared" si="66"/>
        <v>0</v>
      </c>
      <c r="DU84" s="124">
        <f t="shared" si="66"/>
        <v>0</v>
      </c>
      <c r="DV84" s="124">
        <f t="shared" si="66"/>
        <v>0</v>
      </c>
      <c r="DW84" s="124">
        <f t="shared" si="66"/>
        <v>0</v>
      </c>
      <c r="DX84" s="124">
        <f t="shared" si="66"/>
        <v>0</v>
      </c>
      <c r="DY84" s="124">
        <f t="shared" si="66"/>
        <v>0</v>
      </c>
      <c r="DZ84" s="124">
        <f t="shared" si="66"/>
        <v>0</v>
      </c>
      <c r="EA84" s="124">
        <f t="shared" si="66"/>
        <v>0</v>
      </c>
      <c r="EB84" s="124">
        <f t="shared" si="66"/>
        <v>0</v>
      </c>
      <c r="EC84" s="124">
        <f t="shared" si="66"/>
        <v>0</v>
      </c>
      <c r="ED84" s="124">
        <f t="shared" si="66"/>
        <v>0</v>
      </c>
      <c r="EE84" s="124">
        <f t="shared" si="66"/>
        <v>0</v>
      </c>
      <c r="EF84" s="124">
        <f t="shared" si="66"/>
        <v>0</v>
      </c>
      <c r="EG84" s="124">
        <f t="shared" si="66"/>
        <v>0</v>
      </c>
      <c r="EH84" s="124">
        <f t="shared" si="66"/>
        <v>0</v>
      </c>
      <c r="EI84" s="124">
        <f t="shared" si="66"/>
        <v>0</v>
      </c>
      <c r="EJ84" s="124">
        <f t="shared" si="66"/>
        <v>0</v>
      </c>
      <c r="EK84" s="124">
        <f t="shared" si="66"/>
        <v>0</v>
      </c>
      <c r="EL84" s="124">
        <f t="shared" si="66"/>
        <v>0</v>
      </c>
      <c r="EM84" s="124">
        <f t="shared" si="66"/>
        <v>0</v>
      </c>
      <c r="EN84" s="124">
        <f t="shared" si="66"/>
        <v>0</v>
      </c>
      <c r="EO84" s="124">
        <f t="shared" si="66"/>
        <v>0</v>
      </c>
      <c r="EP84" s="124">
        <f t="shared" si="66"/>
        <v>0</v>
      </c>
      <c r="EQ84" s="27"/>
    </row>
    <row r="85" spans="1:147" ht="15.75" customHeight="1" x14ac:dyDescent="0.2">
      <c r="A85" s="7" t="str">
        <f t="shared" si="53"/>
        <v xml:space="preserve">Special Construction </v>
      </c>
      <c r="B85" s="7"/>
      <c r="C85" s="7"/>
      <c r="D85" s="7"/>
      <c r="E85" s="7"/>
      <c r="F85" s="7"/>
      <c r="G85" s="7"/>
      <c r="H85" s="7"/>
      <c r="I85" s="7"/>
      <c r="J85" s="7"/>
      <c r="K85" s="7"/>
      <c r="L85" s="7"/>
      <c r="M85" s="7"/>
      <c r="N85" s="7"/>
      <c r="O85" s="7"/>
      <c r="P85" s="7"/>
      <c r="Q85" s="7"/>
      <c r="R85" s="7"/>
      <c r="S85" s="7"/>
      <c r="T85" s="7"/>
      <c r="U85" s="7"/>
      <c r="V85" s="7"/>
      <c r="W85" s="7"/>
      <c r="X85" s="7"/>
      <c r="Y85" s="7"/>
      <c r="Z85" s="27"/>
      <c r="AA85" s="124">
        <f t="shared" ref="AA85:EP85" si="67">$Y34*AA$22</f>
        <v>1666.6666666666665</v>
      </c>
      <c r="AB85" s="124">
        <f t="shared" si="67"/>
        <v>1666.6666666666665</v>
      </c>
      <c r="AC85" s="124">
        <f t="shared" si="67"/>
        <v>1666.6666666666665</v>
      </c>
      <c r="AD85" s="124">
        <f t="shared" si="67"/>
        <v>1666.6666666666665</v>
      </c>
      <c r="AE85" s="124">
        <f t="shared" si="67"/>
        <v>1666.6666666666665</v>
      </c>
      <c r="AF85" s="124">
        <f t="shared" si="67"/>
        <v>1666.6666666666665</v>
      </c>
      <c r="AG85" s="124">
        <f t="shared" si="67"/>
        <v>0</v>
      </c>
      <c r="AH85" s="124">
        <f t="shared" si="67"/>
        <v>0</v>
      </c>
      <c r="AI85" s="124">
        <f t="shared" si="67"/>
        <v>0</v>
      </c>
      <c r="AJ85" s="124">
        <f t="shared" si="67"/>
        <v>0</v>
      </c>
      <c r="AK85" s="124">
        <f t="shared" si="67"/>
        <v>0</v>
      </c>
      <c r="AL85" s="124">
        <f t="shared" si="67"/>
        <v>0</v>
      </c>
      <c r="AM85" s="124">
        <f t="shared" si="67"/>
        <v>0</v>
      </c>
      <c r="AN85" s="124">
        <f t="shared" si="67"/>
        <v>0</v>
      </c>
      <c r="AO85" s="124">
        <f t="shared" si="67"/>
        <v>0</v>
      </c>
      <c r="AP85" s="124">
        <f t="shared" si="67"/>
        <v>0</v>
      </c>
      <c r="AQ85" s="124">
        <f t="shared" si="67"/>
        <v>0</v>
      </c>
      <c r="AR85" s="124">
        <f t="shared" si="67"/>
        <v>0</v>
      </c>
      <c r="AS85" s="124">
        <f t="shared" si="67"/>
        <v>0</v>
      </c>
      <c r="AT85" s="124">
        <f t="shared" si="67"/>
        <v>0</v>
      </c>
      <c r="AU85" s="124">
        <f t="shared" si="67"/>
        <v>0</v>
      </c>
      <c r="AV85" s="124">
        <f t="shared" si="67"/>
        <v>0</v>
      </c>
      <c r="AW85" s="124">
        <f t="shared" si="67"/>
        <v>0</v>
      </c>
      <c r="AX85" s="124">
        <f t="shared" si="67"/>
        <v>0</v>
      </c>
      <c r="AY85" s="124">
        <f t="shared" si="67"/>
        <v>0</v>
      </c>
      <c r="AZ85" s="124">
        <f t="shared" si="67"/>
        <v>0</v>
      </c>
      <c r="BA85" s="124">
        <f t="shared" si="67"/>
        <v>0</v>
      </c>
      <c r="BB85" s="124">
        <f t="shared" si="67"/>
        <v>0</v>
      </c>
      <c r="BC85" s="124">
        <f t="shared" si="67"/>
        <v>0</v>
      </c>
      <c r="BD85" s="124">
        <f t="shared" si="67"/>
        <v>0</v>
      </c>
      <c r="BE85" s="124">
        <f t="shared" si="67"/>
        <v>0</v>
      </c>
      <c r="BF85" s="124">
        <f t="shared" si="67"/>
        <v>0</v>
      </c>
      <c r="BG85" s="124">
        <f t="shared" si="67"/>
        <v>0</v>
      </c>
      <c r="BH85" s="124">
        <f t="shared" si="67"/>
        <v>0</v>
      </c>
      <c r="BI85" s="124">
        <f t="shared" si="67"/>
        <v>0</v>
      </c>
      <c r="BJ85" s="124">
        <f t="shared" si="67"/>
        <v>0</v>
      </c>
      <c r="BK85" s="124">
        <f t="shared" si="67"/>
        <v>0</v>
      </c>
      <c r="BL85" s="124">
        <f t="shared" si="67"/>
        <v>0</v>
      </c>
      <c r="BM85" s="124">
        <f t="shared" si="67"/>
        <v>0</v>
      </c>
      <c r="BN85" s="124">
        <f t="shared" si="67"/>
        <v>0</v>
      </c>
      <c r="BO85" s="124">
        <f t="shared" si="67"/>
        <v>0</v>
      </c>
      <c r="BP85" s="124">
        <f t="shared" si="67"/>
        <v>0</v>
      </c>
      <c r="BQ85" s="124">
        <f t="shared" si="67"/>
        <v>0</v>
      </c>
      <c r="BR85" s="124">
        <f t="shared" si="67"/>
        <v>0</v>
      </c>
      <c r="BS85" s="124">
        <f t="shared" si="67"/>
        <v>0</v>
      </c>
      <c r="BT85" s="124">
        <f t="shared" si="67"/>
        <v>0</v>
      </c>
      <c r="BU85" s="124">
        <f t="shared" si="67"/>
        <v>0</v>
      </c>
      <c r="BV85" s="124">
        <f t="shared" si="67"/>
        <v>0</v>
      </c>
      <c r="BW85" s="124">
        <f t="shared" si="67"/>
        <v>0</v>
      </c>
      <c r="BX85" s="124">
        <f t="shared" si="67"/>
        <v>0</v>
      </c>
      <c r="BY85" s="124">
        <f t="shared" si="67"/>
        <v>0</v>
      </c>
      <c r="BZ85" s="124">
        <f t="shared" si="67"/>
        <v>0</v>
      </c>
      <c r="CA85" s="124">
        <f t="shared" si="67"/>
        <v>0</v>
      </c>
      <c r="CB85" s="124">
        <f t="shared" si="67"/>
        <v>0</v>
      </c>
      <c r="CC85" s="124">
        <f t="shared" si="67"/>
        <v>0</v>
      </c>
      <c r="CD85" s="124">
        <f t="shared" si="67"/>
        <v>0</v>
      </c>
      <c r="CE85" s="124">
        <f t="shared" si="67"/>
        <v>0</v>
      </c>
      <c r="CF85" s="124">
        <f t="shared" si="67"/>
        <v>0</v>
      </c>
      <c r="CG85" s="124">
        <f t="shared" si="67"/>
        <v>0</v>
      </c>
      <c r="CH85" s="124">
        <f t="shared" si="67"/>
        <v>0</v>
      </c>
      <c r="CI85" s="124">
        <f t="shared" si="67"/>
        <v>0</v>
      </c>
      <c r="CJ85" s="124">
        <f t="shared" si="67"/>
        <v>0</v>
      </c>
      <c r="CK85" s="124">
        <f t="shared" si="67"/>
        <v>0</v>
      </c>
      <c r="CL85" s="124">
        <f t="shared" si="67"/>
        <v>0</v>
      </c>
      <c r="CM85" s="124">
        <f t="shared" si="67"/>
        <v>0</v>
      </c>
      <c r="CN85" s="124">
        <f t="shared" si="67"/>
        <v>0</v>
      </c>
      <c r="CO85" s="124">
        <f t="shared" si="67"/>
        <v>0</v>
      </c>
      <c r="CP85" s="124">
        <f t="shared" si="67"/>
        <v>0</v>
      </c>
      <c r="CQ85" s="124">
        <f t="shared" si="67"/>
        <v>0</v>
      </c>
      <c r="CR85" s="124">
        <f t="shared" si="67"/>
        <v>0</v>
      </c>
      <c r="CS85" s="124">
        <f t="shared" si="67"/>
        <v>0</v>
      </c>
      <c r="CT85" s="124">
        <f t="shared" si="67"/>
        <v>0</v>
      </c>
      <c r="CU85" s="124">
        <f t="shared" si="67"/>
        <v>0</v>
      </c>
      <c r="CV85" s="124">
        <f t="shared" si="67"/>
        <v>0</v>
      </c>
      <c r="CW85" s="124">
        <f t="shared" si="67"/>
        <v>0</v>
      </c>
      <c r="CX85" s="124">
        <f t="shared" si="67"/>
        <v>0</v>
      </c>
      <c r="CY85" s="124">
        <f t="shared" si="67"/>
        <v>0</v>
      </c>
      <c r="CZ85" s="124">
        <f t="shared" si="67"/>
        <v>0</v>
      </c>
      <c r="DA85" s="124">
        <f t="shared" si="67"/>
        <v>0</v>
      </c>
      <c r="DB85" s="124">
        <f t="shared" si="67"/>
        <v>0</v>
      </c>
      <c r="DC85" s="124">
        <f t="shared" si="67"/>
        <v>0</v>
      </c>
      <c r="DD85" s="124">
        <f t="shared" si="67"/>
        <v>0</v>
      </c>
      <c r="DE85" s="124">
        <f t="shared" si="67"/>
        <v>0</v>
      </c>
      <c r="DF85" s="124">
        <f t="shared" si="67"/>
        <v>0</v>
      </c>
      <c r="DG85" s="124">
        <f t="shared" si="67"/>
        <v>0</v>
      </c>
      <c r="DH85" s="124">
        <f t="shared" si="67"/>
        <v>0</v>
      </c>
      <c r="DI85" s="124">
        <f t="shared" si="67"/>
        <v>0</v>
      </c>
      <c r="DJ85" s="124">
        <f t="shared" si="67"/>
        <v>0</v>
      </c>
      <c r="DK85" s="124">
        <f t="shared" si="67"/>
        <v>0</v>
      </c>
      <c r="DL85" s="124">
        <f t="shared" si="67"/>
        <v>0</v>
      </c>
      <c r="DM85" s="124">
        <f t="shared" si="67"/>
        <v>0</v>
      </c>
      <c r="DN85" s="124">
        <f t="shared" si="67"/>
        <v>0</v>
      </c>
      <c r="DO85" s="124">
        <f t="shared" si="67"/>
        <v>0</v>
      </c>
      <c r="DP85" s="124">
        <f t="shared" si="67"/>
        <v>0</v>
      </c>
      <c r="DQ85" s="124">
        <f t="shared" si="67"/>
        <v>0</v>
      </c>
      <c r="DR85" s="124">
        <f t="shared" si="67"/>
        <v>0</v>
      </c>
      <c r="DS85" s="124">
        <f t="shared" si="67"/>
        <v>0</v>
      </c>
      <c r="DT85" s="124">
        <f t="shared" si="67"/>
        <v>0</v>
      </c>
      <c r="DU85" s="124">
        <f t="shared" si="67"/>
        <v>0</v>
      </c>
      <c r="DV85" s="124">
        <f t="shared" si="67"/>
        <v>0</v>
      </c>
      <c r="DW85" s="124">
        <f t="shared" si="67"/>
        <v>0</v>
      </c>
      <c r="DX85" s="124">
        <f t="shared" si="67"/>
        <v>0</v>
      </c>
      <c r="DY85" s="124">
        <f t="shared" si="67"/>
        <v>0</v>
      </c>
      <c r="DZ85" s="124">
        <f t="shared" si="67"/>
        <v>0</v>
      </c>
      <c r="EA85" s="124">
        <f t="shared" si="67"/>
        <v>0</v>
      </c>
      <c r="EB85" s="124">
        <f t="shared" si="67"/>
        <v>0</v>
      </c>
      <c r="EC85" s="124">
        <f t="shared" si="67"/>
        <v>0</v>
      </c>
      <c r="ED85" s="124">
        <f t="shared" si="67"/>
        <v>0</v>
      </c>
      <c r="EE85" s="124">
        <f t="shared" si="67"/>
        <v>0</v>
      </c>
      <c r="EF85" s="124">
        <f t="shared" si="67"/>
        <v>0</v>
      </c>
      <c r="EG85" s="124">
        <f t="shared" si="67"/>
        <v>0</v>
      </c>
      <c r="EH85" s="124">
        <f t="shared" si="67"/>
        <v>0</v>
      </c>
      <c r="EI85" s="124">
        <f t="shared" si="67"/>
        <v>0</v>
      </c>
      <c r="EJ85" s="124">
        <f t="shared" si="67"/>
        <v>0</v>
      </c>
      <c r="EK85" s="124">
        <f t="shared" si="67"/>
        <v>0</v>
      </c>
      <c r="EL85" s="124">
        <f t="shared" si="67"/>
        <v>0</v>
      </c>
      <c r="EM85" s="124">
        <f t="shared" si="67"/>
        <v>0</v>
      </c>
      <c r="EN85" s="124">
        <f t="shared" si="67"/>
        <v>0</v>
      </c>
      <c r="EO85" s="124">
        <f t="shared" si="67"/>
        <v>0</v>
      </c>
      <c r="EP85" s="124">
        <f t="shared" si="67"/>
        <v>0</v>
      </c>
      <c r="EQ85" s="27"/>
    </row>
    <row r="86" spans="1:147" ht="15.75" customHeight="1" x14ac:dyDescent="0.2">
      <c r="A86" s="7" t="str">
        <f t="shared" si="53"/>
        <v xml:space="preserve">Mechanical </v>
      </c>
      <c r="B86" s="7"/>
      <c r="C86" s="7"/>
      <c r="D86" s="7"/>
      <c r="E86" s="7"/>
      <c r="F86" s="7"/>
      <c r="G86" s="7"/>
      <c r="H86" s="7"/>
      <c r="I86" s="7"/>
      <c r="J86" s="7"/>
      <c r="K86" s="7"/>
      <c r="L86" s="7"/>
      <c r="M86" s="7"/>
      <c r="N86" s="7"/>
      <c r="O86" s="7"/>
      <c r="P86" s="7"/>
      <c r="Q86" s="7"/>
      <c r="R86" s="7"/>
      <c r="S86" s="7"/>
      <c r="T86" s="7"/>
      <c r="U86" s="7"/>
      <c r="V86" s="7"/>
      <c r="W86" s="7"/>
      <c r="X86" s="7"/>
      <c r="Y86" s="7"/>
      <c r="Z86" s="27"/>
      <c r="AA86" s="124">
        <f t="shared" ref="AA86:EP86" si="68">$Y35*AA$22</f>
        <v>7500</v>
      </c>
      <c r="AB86" s="124">
        <f t="shared" si="68"/>
        <v>7500</v>
      </c>
      <c r="AC86" s="124">
        <f t="shared" si="68"/>
        <v>7500</v>
      </c>
      <c r="AD86" s="124">
        <f t="shared" si="68"/>
        <v>7500</v>
      </c>
      <c r="AE86" s="124">
        <f t="shared" si="68"/>
        <v>7500</v>
      </c>
      <c r="AF86" s="124">
        <f t="shared" si="68"/>
        <v>7500</v>
      </c>
      <c r="AG86" s="124">
        <f t="shared" si="68"/>
        <v>0</v>
      </c>
      <c r="AH86" s="124">
        <f t="shared" si="68"/>
        <v>0</v>
      </c>
      <c r="AI86" s="124">
        <f t="shared" si="68"/>
        <v>0</v>
      </c>
      <c r="AJ86" s="124">
        <f t="shared" si="68"/>
        <v>0</v>
      </c>
      <c r="AK86" s="124">
        <f t="shared" si="68"/>
        <v>0</v>
      </c>
      <c r="AL86" s="124">
        <f t="shared" si="68"/>
        <v>0</v>
      </c>
      <c r="AM86" s="124">
        <f t="shared" si="68"/>
        <v>0</v>
      </c>
      <c r="AN86" s="124">
        <f t="shared" si="68"/>
        <v>0</v>
      </c>
      <c r="AO86" s="124">
        <f t="shared" si="68"/>
        <v>0</v>
      </c>
      <c r="AP86" s="124">
        <f t="shared" si="68"/>
        <v>0</v>
      </c>
      <c r="AQ86" s="124">
        <f t="shared" si="68"/>
        <v>0</v>
      </c>
      <c r="AR86" s="124">
        <f t="shared" si="68"/>
        <v>0</v>
      </c>
      <c r="AS86" s="124">
        <f t="shared" si="68"/>
        <v>0</v>
      </c>
      <c r="AT86" s="124">
        <f t="shared" si="68"/>
        <v>0</v>
      </c>
      <c r="AU86" s="124">
        <f t="shared" si="68"/>
        <v>0</v>
      </c>
      <c r="AV86" s="124">
        <f t="shared" si="68"/>
        <v>0</v>
      </c>
      <c r="AW86" s="124">
        <f t="shared" si="68"/>
        <v>0</v>
      </c>
      <c r="AX86" s="124">
        <f t="shared" si="68"/>
        <v>0</v>
      </c>
      <c r="AY86" s="124">
        <f t="shared" si="68"/>
        <v>0</v>
      </c>
      <c r="AZ86" s="124">
        <f t="shared" si="68"/>
        <v>0</v>
      </c>
      <c r="BA86" s="124">
        <f t="shared" si="68"/>
        <v>0</v>
      </c>
      <c r="BB86" s="124">
        <f t="shared" si="68"/>
        <v>0</v>
      </c>
      <c r="BC86" s="124">
        <f t="shared" si="68"/>
        <v>0</v>
      </c>
      <c r="BD86" s="124">
        <f t="shared" si="68"/>
        <v>0</v>
      </c>
      <c r="BE86" s="124">
        <f t="shared" si="68"/>
        <v>0</v>
      </c>
      <c r="BF86" s="124">
        <f t="shared" si="68"/>
        <v>0</v>
      </c>
      <c r="BG86" s="124">
        <f t="shared" si="68"/>
        <v>0</v>
      </c>
      <c r="BH86" s="124">
        <f t="shared" si="68"/>
        <v>0</v>
      </c>
      <c r="BI86" s="124">
        <f t="shared" si="68"/>
        <v>0</v>
      </c>
      <c r="BJ86" s="124">
        <f t="shared" si="68"/>
        <v>0</v>
      </c>
      <c r="BK86" s="124">
        <f t="shared" si="68"/>
        <v>0</v>
      </c>
      <c r="BL86" s="124">
        <f t="shared" si="68"/>
        <v>0</v>
      </c>
      <c r="BM86" s="124">
        <f t="shared" si="68"/>
        <v>0</v>
      </c>
      <c r="BN86" s="124">
        <f t="shared" si="68"/>
        <v>0</v>
      </c>
      <c r="BO86" s="124">
        <f t="shared" si="68"/>
        <v>0</v>
      </c>
      <c r="BP86" s="124">
        <f t="shared" si="68"/>
        <v>0</v>
      </c>
      <c r="BQ86" s="124">
        <f t="shared" si="68"/>
        <v>0</v>
      </c>
      <c r="BR86" s="124">
        <f t="shared" si="68"/>
        <v>0</v>
      </c>
      <c r="BS86" s="124">
        <f t="shared" si="68"/>
        <v>0</v>
      </c>
      <c r="BT86" s="124">
        <f t="shared" si="68"/>
        <v>0</v>
      </c>
      <c r="BU86" s="124">
        <f t="shared" si="68"/>
        <v>0</v>
      </c>
      <c r="BV86" s="124">
        <f t="shared" si="68"/>
        <v>0</v>
      </c>
      <c r="BW86" s="124">
        <f t="shared" si="68"/>
        <v>0</v>
      </c>
      <c r="BX86" s="124">
        <f t="shared" si="68"/>
        <v>0</v>
      </c>
      <c r="BY86" s="124">
        <f t="shared" si="68"/>
        <v>0</v>
      </c>
      <c r="BZ86" s="124">
        <f t="shared" si="68"/>
        <v>0</v>
      </c>
      <c r="CA86" s="124">
        <f t="shared" si="68"/>
        <v>0</v>
      </c>
      <c r="CB86" s="124">
        <f t="shared" si="68"/>
        <v>0</v>
      </c>
      <c r="CC86" s="124">
        <f t="shared" si="68"/>
        <v>0</v>
      </c>
      <c r="CD86" s="124">
        <f t="shared" si="68"/>
        <v>0</v>
      </c>
      <c r="CE86" s="124">
        <f t="shared" si="68"/>
        <v>0</v>
      </c>
      <c r="CF86" s="124">
        <f t="shared" si="68"/>
        <v>0</v>
      </c>
      <c r="CG86" s="124">
        <f t="shared" si="68"/>
        <v>0</v>
      </c>
      <c r="CH86" s="124">
        <f t="shared" si="68"/>
        <v>0</v>
      </c>
      <c r="CI86" s="124">
        <f t="shared" si="68"/>
        <v>0</v>
      </c>
      <c r="CJ86" s="124">
        <f t="shared" si="68"/>
        <v>0</v>
      </c>
      <c r="CK86" s="124">
        <f t="shared" si="68"/>
        <v>0</v>
      </c>
      <c r="CL86" s="124">
        <f t="shared" si="68"/>
        <v>0</v>
      </c>
      <c r="CM86" s="124">
        <f t="shared" si="68"/>
        <v>0</v>
      </c>
      <c r="CN86" s="124">
        <f t="shared" si="68"/>
        <v>0</v>
      </c>
      <c r="CO86" s="124">
        <f t="shared" si="68"/>
        <v>0</v>
      </c>
      <c r="CP86" s="124">
        <f t="shared" si="68"/>
        <v>0</v>
      </c>
      <c r="CQ86" s="124">
        <f t="shared" si="68"/>
        <v>0</v>
      </c>
      <c r="CR86" s="124">
        <f t="shared" si="68"/>
        <v>0</v>
      </c>
      <c r="CS86" s="124">
        <f t="shared" si="68"/>
        <v>0</v>
      </c>
      <c r="CT86" s="124">
        <f t="shared" si="68"/>
        <v>0</v>
      </c>
      <c r="CU86" s="124">
        <f t="shared" si="68"/>
        <v>0</v>
      </c>
      <c r="CV86" s="124">
        <f t="shared" si="68"/>
        <v>0</v>
      </c>
      <c r="CW86" s="124">
        <f t="shared" si="68"/>
        <v>0</v>
      </c>
      <c r="CX86" s="124">
        <f t="shared" si="68"/>
        <v>0</v>
      </c>
      <c r="CY86" s="124">
        <f t="shared" si="68"/>
        <v>0</v>
      </c>
      <c r="CZ86" s="124">
        <f t="shared" si="68"/>
        <v>0</v>
      </c>
      <c r="DA86" s="124">
        <f t="shared" si="68"/>
        <v>0</v>
      </c>
      <c r="DB86" s="124">
        <f t="shared" si="68"/>
        <v>0</v>
      </c>
      <c r="DC86" s="124">
        <f t="shared" si="68"/>
        <v>0</v>
      </c>
      <c r="DD86" s="124">
        <f t="shared" si="68"/>
        <v>0</v>
      </c>
      <c r="DE86" s="124">
        <f t="shared" si="68"/>
        <v>0</v>
      </c>
      <c r="DF86" s="124">
        <f t="shared" si="68"/>
        <v>0</v>
      </c>
      <c r="DG86" s="124">
        <f t="shared" si="68"/>
        <v>0</v>
      </c>
      <c r="DH86" s="124">
        <f t="shared" si="68"/>
        <v>0</v>
      </c>
      <c r="DI86" s="124">
        <f t="shared" si="68"/>
        <v>0</v>
      </c>
      <c r="DJ86" s="124">
        <f t="shared" si="68"/>
        <v>0</v>
      </c>
      <c r="DK86" s="124">
        <f t="shared" si="68"/>
        <v>0</v>
      </c>
      <c r="DL86" s="124">
        <f t="shared" si="68"/>
        <v>0</v>
      </c>
      <c r="DM86" s="124">
        <f t="shared" si="68"/>
        <v>0</v>
      </c>
      <c r="DN86" s="124">
        <f t="shared" si="68"/>
        <v>0</v>
      </c>
      <c r="DO86" s="124">
        <f t="shared" si="68"/>
        <v>0</v>
      </c>
      <c r="DP86" s="124">
        <f t="shared" si="68"/>
        <v>0</v>
      </c>
      <c r="DQ86" s="124">
        <f t="shared" si="68"/>
        <v>0</v>
      </c>
      <c r="DR86" s="124">
        <f t="shared" si="68"/>
        <v>0</v>
      </c>
      <c r="DS86" s="124">
        <f t="shared" si="68"/>
        <v>0</v>
      </c>
      <c r="DT86" s="124">
        <f t="shared" si="68"/>
        <v>0</v>
      </c>
      <c r="DU86" s="124">
        <f t="shared" si="68"/>
        <v>0</v>
      </c>
      <c r="DV86" s="124">
        <f t="shared" si="68"/>
        <v>0</v>
      </c>
      <c r="DW86" s="124">
        <f t="shared" si="68"/>
        <v>0</v>
      </c>
      <c r="DX86" s="124">
        <f t="shared" si="68"/>
        <v>0</v>
      </c>
      <c r="DY86" s="124">
        <f t="shared" si="68"/>
        <v>0</v>
      </c>
      <c r="DZ86" s="124">
        <f t="shared" si="68"/>
        <v>0</v>
      </c>
      <c r="EA86" s="124">
        <f t="shared" si="68"/>
        <v>0</v>
      </c>
      <c r="EB86" s="124">
        <f t="shared" si="68"/>
        <v>0</v>
      </c>
      <c r="EC86" s="124">
        <f t="shared" si="68"/>
        <v>0</v>
      </c>
      <c r="ED86" s="124">
        <f t="shared" si="68"/>
        <v>0</v>
      </c>
      <c r="EE86" s="124">
        <f t="shared" si="68"/>
        <v>0</v>
      </c>
      <c r="EF86" s="124">
        <f t="shared" si="68"/>
        <v>0</v>
      </c>
      <c r="EG86" s="124">
        <f t="shared" si="68"/>
        <v>0</v>
      </c>
      <c r="EH86" s="124">
        <f t="shared" si="68"/>
        <v>0</v>
      </c>
      <c r="EI86" s="124">
        <f t="shared" si="68"/>
        <v>0</v>
      </c>
      <c r="EJ86" s="124">
        <f t="shared" si="68"/>
        <v>0</v>
      </c>
      <c r="EK86" s="124">
        <f t="shared" si="68"/>
        <v>0</v>
      </c>
      <c r="EL86" s="124">
        <f t="shared" si="68"/>
        <v>0</v>
      </c>
      <c r="EM86" s="124">
        <f t="shared" si="68"/>
        <v>0</v>
      </c>
      <c r="EN86" s="124">
        <f t="shared" si="68"/>
        <v>0</v>
      </c>
      <c r="EO86" s="124">
        <f t="shared" si="68"/>
        <v>0</v>
      </c>
      <c r="EP86" s="124">
        <f t="shared" si="68"/>
        <v>0</v>
      </c>
      <c r="EQ86" s="27"/>
    </row>
    <row r="87" spans="1:147" ht="15.75" customHeight="1" x14ac:dyDescent="0.2">
      <c r="A87" s="7" t="str">
        <f t="shared" si="53"/>
        <v xml:space="preserve">Electrical </v>
      </c>
      <c r="B87" s="7"/>
      <c r="C87" s="7"/>
      <c r="D87" s="7"/>
      <c r="E87" s="7"/>
      <c r="F87" s="7"/>
      <c r="G87" s="7"/>
      <c r="H87" s="7"/>
      <c r="I87" s="7"/>
      <c r="J87" s="7"/>
      <c r="K87" s="7"/>
      <c r="L87" s="7"/>
      <c r="M87" s="7"/>
      <c r="N87" s="7"/>
      <c r="O87" s="7"/>
      <c r="P87" s="7"/>
      <c r="Q87" s="7"/>
      <c r="R87" s="7"/>
      <c r="S87" s="7"/>
      <c r="T87" s="7"/>
      <c r="U87" s="7"/>
      <c r="V87" s="7"/>
      <c r="W87" s="7"/>
      <c r="X87" s="7"/>
      <c r="Y87" s="7"/>
      <c r="Z87" s="27"/>
      <c r="AA87" s="124">
        <f t="shared" ref="AA87:EP87" si="69">$Y36*AA$22</f>
        <v>1083.3333333333333</v>
      </c>
      <c r="AB87" s="124">
        <f t="shared" si="69"/>
        <v>1083.3333333333333</v>
      </c>
      <c r="AC87" s="124">
        <f t="shared" si="69"/>
        <v>1083.3333333333333</v>
      </c>
      <c r="AD87" s="124">
        <f t="shared" si="69"/>
        <v>1083.3333333333333</v>
      </c>
      <c r="AE87" s="124">
        <f t="shared" si="69"/>
        <v>1083.3333333333333</v>
      </c>
      <c r="AF87" s="124">
        <f t="shared" si="69"/>
        <v>1083.3333333333333</v>
      </c>
      <c r="AG87" s="124">
        <f t="shared" si="69"/>
        <v>0</v>
      </c>
      <c r="AH87" s="124">
        <f t="shared" si="69"/>
        <v>0</v>
      </c>
      <c r="AI87" s="124">
        <f t="shared" si="69"/>
        <v>0</v>
      </c>
      <c r="AJ87" s="124">
        <f t="shared" si="69"/>
        <v>0</v>
      </c>
      <c r="AK87" s="124">
        <f t="shared" si="69"/>
        <v>0</v>
      </c>
      <c r="AL87" s="124">
        <f t="shared" si="69"/>
        <v>0</v>
      </c>
      <c r="AM87" s="124">
        <f t="shared" si="69"/>
        <v>0</v>
      </c>
      <c r="AN87" s="124">
        <f t="shared" si="69"/>
        <v>0</v>
      </c>
      <c r="AO87" s="124">
        <f t="shared" si="69"/>
        <v>0</v>
      </c>
      <c r="AP87" s="124">
        <f t="shared" si="69"/>
        <v>0</v>
      </c>
      <c r="AQ87" s="124">
        <f t="shared" si="69"/>
        <v>0</v>
      </c>
      <c r="AR87" s="124">
        <f t="shared" si="69"/>
        <v>0</v>
      </c>
      <c r="AS87" s="124">
        <f t="shared" si="69"/>
        <v>0</v>
      </c>
      <c r="AT87" s="124">
        <f t="shared" si="69"/>
        <v>0</v>
      </c>
      <c r="AU87" s="124">
        <f t="shared" si="69"/>
        <v>0</v>
      </c>
      <c r="AV87" s="124">
        <f t="shared" si="69"/>
        <v>0</v>
      </c>
      <c r="AW87" s="124">
        <f t="shared" si="69"/>
        <v>0</v>
      </c>
      <c r="AX87" s="124">
        <f t="shared" si="69"/>
        <v>0</v>
      </c>
      <c r="AY87" s="124">
        <f t="shared" si="69"/>
        <v>0</v>
      </c>
      <c r="AZ87" s="124">
        <f t="shared" si="69"/>
        <v>0</v>
      </c>
      <c r="BA87" s="124">
        <f t="shared" si="69"/>
        <v>0</v>
      </c>
      <c r="BB87" s="124">
        <f t="shared" si="69"/>
        <v>0</v>
      </c>
      <c r="BC87" s="124">
        <f t="shared" si="69"/>
        <v>0</v>
      </c>
      <c r="BD87" s="124">
        <f t="shared" si="69"/>
        <v>0</v>
      </c>
      <c r="BE87" s="124">
        <f t="shared" si="69"/>
        <v>0</v>
      </c>
      <c r="BF87" s="124">
        <f t="shared" si="69"/>
        <v>0</v>
      </c>
      <c r="BG87" s="124">
        <f t="shared" si="69"/>
        <v>0</v>
      </c>
      <c r="BH87" s="124">
        <f t="shared" si="69"/>
        <v>0</v>
      </c>
      <c r="BI87" s="124">
        <f t="shared" si="69"/>
        <v>0</v>
      </c>
      <c r="BJ87" s="124">
        <f t="shared" si="69"/>
        <v>0</v>
      </c>
      <c r="BK87" s="124">
        <f t="shared" si="69"/>
        <v>0</v>
      </c>
      <c r="BL87" s="124">
        <f t="shared" si="69"/>
        <v>0</v>
      </c>
      <c r="BM87" s="124">
        <f t="shared" si="69"/>
        <v>0</v>
      </c>
      <c r="BN87" s="124">
        <f t="shared" si="69"/>
        <v>0</v>
      </c>
      <c r="BO87" s="124">
        <f t="shared" si="69"/>
        <v>0</v>
      </c>
      <c r="BP87" s="124">
        <f t="shared" si="69"/>
        <v>0</v>
      </c>
      <c r="BQ87" s="124">
        <f t="shared" si="69"/>
        <v>0</v>
      </c>
      <c r="BR87" s="124">
        <f t="shared" si="69"/>
        <v>0</v>
      </c>
      <c r="BS87" s="124">
        <f t="shared" si="69"/>
        <v>0</v>
      </c>
      <c r="BT87" s="124">
        <f t="shared" si="69"/>
        <v>0</v>
      </c>
      <c r="BU87" s="124">
        <f t="shared" si="69"/>
        <v>0</v>
      </c>
      <c r="BV87" s="124">
        <f t="shared" si="69"/>
        <v>0</v>
      </c>
      <c r="BW87" s="124">
        <f t="shared" si="69"/>
        <v>0</v>
      </c>
      <c r="BX87" s="124">
        <f t="shared" si="69"/>
        <v>0</v>
      </c>
      <c r="BY87" s="124">
        <f t="shared" si="69"/>
        <v>0</v>
      </c>
      <c r="BZ87" s="124">
        <f t="shared" si="69"/>
        <v>0</v>
      </c>
      <c r="CA87" s="124">
        <f t="shared" si="69"/>
        <v>0</v>
      </c>
      <c r="CB87" s="124">
        <f t="shared" si="69"/>
        <v>0</v>
      </c>
      <c r="CC87" s="124">
        <f t="shared" si="69"/>
        <v>0</v>
      </c>
      <c r="CD87" s="124">
        <f t="shared" si="69"/>
        <v>0</v>
      </c>
      <c r="CE87" s="124">
        <f t="shared" si="69"/>
        <v>0</v>
      </c>
      <c r="CF87" s="124">
        <f t="shared" si="69"/>
        <v>0</v>
      </c>
      <c r="CG87" s="124">
        <f t="shared" si="69"/>
        <v>0</v>
      </c>
      <c r="CH87" s="124">
        <f t="shared" si="69"/>
        <v>0</v>
      </c>
      <c r="CI87" s="124">
        <f t="shared" si="69"/>
        <v>0</v>
      </c>
      <c r="CJ87" s="124">
        <f t="shared" si="69"/>
        <v>0</v>
      </c>
      <c r="CK87" s="124">
        <f t="shared" si="69"/>
        <v>0</v>
      </c>
      <c r="CL87" s="124">
        <f t="shared" si="69"/>
        <v>0</v>
      </c>
      <c r="CM87" s="124">
        <f t="shared" si="69"/>
        <v>0</v>
      </c>
      <c r="CN87" s="124">
        <f t="shared" si="69"/>
        <v>0</v>
      </c>
      <c r="CO87" s="124">
        <f t="shared" si="69"/>
        <v>0</v>
      </c>
      <c r="CP87" s="124">
        <f t="shared" si="69"/>
        <v>0</v>
      </c>
      <c r="CQ87" s="124">
        <f t="shared" si="69"/>
        <v>0</v>
      </c>
      <c r="CR87" s="124">
        <f t="shared" si="69"/>
        <v>0</v>
      </c>
      <c r="CS87" s="124">
        <f t="shared" si="69"/>
        <v>0</v>
      </c>
      <c r="CT87" s="124">
        <f t="shared" si="69"/>
        <v>0</v>
      </c>
      <c r="CU87" s="124">
        <f t="shared" si="69"/>
        <v>0</v>
      </c>
      <c r="CV87" s="124">
        <f t="shared" si="69"/>
        <v>0</v>
      </c>
      <c r="CW87" s="124">
        <f t="shared" si="69"/>
        <v>0</v>
      </c>
      <c r="CX87" s="124">
        <f t="shared" si="69"/>
        <v>0</v>
      </c>
      <c r="CY87" s="124">
        <f t="shared" si="69"/>
        <v>0</v>
      </c>
      <c r="CZ87" s="124">
        <f t="shared" si="69"/>
        <v>0</v>
      </c>
      <c r="DA87" s="124">
        <f t="shared" si="69"/>
        <v>0</v>
      </c>
      <c r="DB87" s="124">
        <f t="shared" si="69"/>
        <v>0</v>
      </c>
      <c r="DC87" s="124">
        <f t="shared" si="69"/>
        <v>0</v>
      </c>
      <c r="DD87" s="124">
        <f t="shared" si="69"/>
        <v>0</v>
      </c>
      <c r="DE87" s="124">
        <f t="shared" si="69"/>
        <v>0</v>
      </c>
      <c r="DF87" s="124">
        <f t="shared" si="69"/>
        <v>0</v>
      </c>
      <c r="DG87" s="124">
        <f t="shared" si="69"/>
        <v>0</v>
      </c>
      <c r="DH87" s="124">
        <f t="shared" si="69"/>
        <v>0</v>
      </c>
      <c r="DI87" s="124">
        <f t="shared" si="69"/>
        <v>0</v>
      </c>
      <c r="DJ87" s="124">
        <f t="shared" si="69"/>
        <v>0</v>
      </c>
      <c r="DK87" s="124">
        <f t="shared" si="69"/>
        <v>0</v>
      </c>
      <c r="DL87" s="124">
        <f t="shared" si="69"/>
        <v>0</v>
      </c>
      <c r="DM87" s="124">
        <f t="shared" si="69"/>
        <v>0</v>
      </c>
      <c r="DN87" s="124">
        <f t="shared" si="69"/>
        <v>0</v>
      </c>
      <c r="DO87" s="124">
        <f t="shared" si="69"/>
        <v>0</v>
      </c>
      <c r="DP87" s="124">
        <f t="shared" si="69"/>
        <v>0</v>
      </c>
      <c r="DQ87" s="124">
        <f t="shared" si="69"/>
        <v>0</v>
      </c>
      <c r="DR87" s="124">
        <f t="shared" si="69"/>
        <v>0</v>
      </c>
      <c r="DS87" s="124">
        <f t="shared" si="69"/>
        <v>0</v>
      </c>
      <c r="DT87" s="124">
        <f t="shared" si="69"/>
        <v>0</v>
      </c>
      <c r="DU87" s="124">
        <f t="shared" si="69"/>
        <v>0</v>
      </c>
      <c r="DV87" s="124">
        <f t="shared" si="69"/>
        <v>0</v>
      </c>
      <c r="DW87" s="124">
        <f t="shared" si="69"/>
        <v>0</v>
      </c>
      <c r="DX87" s="124">
        <f t="shared" si="69"/>
        <v>0</v>
      </c>
      <c r="DY87" s="124">
        <f t="shared" si="69"/>
        <v>0</v>
      </c>
      <c r="DZ87" s="124">
        <f t="shared" si="69"/>
        <v>0</v>
      </c>
      <c r="EA87" s="124">
        <f t="shared" si="69"/>
        <v>0</v>
      </c>
      <c r="EB87" s="124">
        <f t="shared" si="69"/>
        <v>0</v>
      </c>
      <c r="EC87" s="124">
        <f t="shared" si="69"/>
        <v>0</v>
      </c>
      <c r="ED87" s="124">
        <f t="shared" si="69"/>
        <v>0</v>
      </c>
      <c r="EE87" s="124">
        <f t="shared" si="69"/>
        <v>0</v>
      </c>
      <c r="EF87" s="124">
        <f t="shared" si="69"/>
        <v>0</v>
      </c>
      <c r="EG87" s="124">
        <f t="shared" si="69"/>
        <v>0</v>
      </c>
      <c r="EH87" s="124">
        <f t="shared" si="69"/>
        <v>0</v>
      </c>
      <c r="EI87" s="124">
        <f t="shared" si="69"/>
        <v>0</v>
      </c>
      <c r="EJ87" s="124">
        <f t="shared" si="69"/>
        <v>0</v>
      </c>
      <c r="EK87" s="124">
        <f t="shared" si="69"/>
        <v>0</v>
      </c>
      <c r="EL87" s="124">
        <f t="shared" si="69"/>
        <v>0</v>
      </c>
      <c r="EM87" s="124">
        <f t="shared" si="69"/>
        <v>0</v>
      </c>
      <c r="EN87" s="124">
        <f t="shared" si="69"/>
        <v>0</v>
      </c>
      <c r="EO87" s="124">
        <f t="shared" si="69"/>
        <v>0</v>
      </c>
      <c r="EP87" s="124">
        <f t="shared" si="69"/>
        <v>0</v>
      </c>
      <c r="EQ87" s="27"/>
    </row>
    <row r="88" spans="1:147" ht="15.75" customHeight="1" x14ac:dyDescent="0.2">
      <c r="A88" s="7" t="str">
        <f>A38</f>
        <v xml:space="preserve">Contigency </v>
      </c>
      <c r="B88" s="7"/>
      <c r="C88" s="7"/>
      <c r="D88" s="7"/>
      <c r="E88" s="7"/>
      <c r="F88" s="7"/>
      <c r="G88" s="7"/>
      <c r="H88" s="7"/>
      <c r="I88" s="7"/>
      <c r="J88" s="7"/>
      <c r="K88" s="7"/>
      <c r="L88" s="7"/>
      <c r="M88" s="7"/>
      <c r="N88" s="7"/>
      <c r="O88" s="7"/>
      <c r="P88" s="7"/>
      <c r="Q88" s="7"/>
      <c r="R88" s="7"/>
      <c r="S88" s="7"/>
      <c r="T88" s="7"/>
      <c r="U88" s="7"/>
      <c r="V88" s="7"/>
      <c r="W88" s="7"/>
      <c r="X88" s="7"/>
      <c r="Y88" s="7"/>
      <c r="Z88" s="27"/>
      <c r="AA88" s="124">
        <f t="shared" ref="AA88:EP88" si="70">$Y38*AA$22</f>
        <v>7500</v>
      </c>
      <c r="AB88" s="124">
        <f t="shared" si="70"/>
        <v>7500</v>
      </c>
      <c r="AC88" s="124">
        <f t="shared" si="70"/>
        <v>7500</v>
      </c>
      <c r="AD88" s="124">
        <f t="shared" si="70"/>
        <v>7500</v>
      </c>
      <c r="AE88" s="124">
        <f t="shared" si="70"/>
        <v>7500</v>
      </c>
      <c r="AF88" s="124">
        <f t="shared" si="70"/>
        <v>7500</v>
      </c>
      <c r="AG88" s="124">
        <f t="shared" si="70"/>
        <v>0</v>
      </c>
      <c r="AH88" s="124">
        <f t="shared" si="70"/>
        <v>0</v>
      </c>
      <c r="AI88" s="124">
        <f t="shared" si="70"/>
        <v>0</v>
      </c>
      <c r="AJ88" s="124">
        <f t="shared" si="70"/>
        <v>0</v>
      </c>
      <c r="AK88" s="124">
        <f t="shared" si="70"/>
        <v>0</v>
      </c>
      <c r="AL88" s="124">
        <f t="shared" si="70"/>
        <v>0</v>
      </c>
      <c r="AM88" s="124">
        <f t="shared" si="70"/>
        <v>0</v>
      </c>
      <c r="AN88" s="124">
        <f t="shared" si="70"/>
        <v>0</v>
      </c>
      <c r="AO88" s="124">
        <f t="shared" si="70"/>
        <v>0</v>
      </c>
      <c r="AP88" s="124">
        <f t="shared" si="70"/>
        <v>0</v>
      </c>
      <c r="AQ88" s="124">
        <f t="shared" si="70"/>
        <v>0</v>
      </c>
      <c r="AR88" s="124">
        <f t="shared" si="70"/>
        <v>0</v>
      </c>
      <c r="AS88" s="124">
        <f t="shared" si="70"/>
        <v>0</v>
      </c>
      <c r="AT88" s="124">
        <f t="shared" si="70"/>
        <v>0</v>
      </c>
      <c r="AU88" s="124">
        <f t="shared" si="70"/>
        <v>0</v>
      </c>
      <c r="AV88" s="124">
        <f t="shared" si="70"/>
        <v>0</v>
      </c>
      <c r="AW88" s="124">
        <f t="shared" si="70"/>
        <v>0</v>
      </c>
      <c r="AX88" s="124">
        <f t="shared" si="70"/>
        <v>0</v>
      </c>
      <c r="AY88" s="124">
        <f t="shared" si="70"/>
        <v>0</v>
      </c>
      <c r="AZ88" s="124">
        <f t="shared" si="70"/>
        <v>0</v>
      </c>
      <c r="BA88" s="124">
        <f t="shared" si="70"/>
        <v>0</v>
      </c>
      <c r="BB88" s="124">
        <f t="shared" si="70"/>
        <v>0</v>
      </c>
      <c r="BC88" s="124">
        <f t="shared" si="70"/>
        <v>0</v>
      </c>
      <c r="BD88" s="124">
        <f t="shared" si="70"/>
        <v>0</v>
      </c>
      <c r="BE88" s="124">
        <f t="shared" si="70"/>
        <v>0</v>
      </c>
      <c r="BF88" s="124">
        <f t="shared" si="70"/>
        <v>0</v>
      </c>
      <c r="BG88" s="124">
        <f t="shared" si="70"/>
        <v>0</v>
      </c>
      <c r="BH88" s="124">
        <f t="shared" si="70"/>
        <v>0</v>
      </c>
      <c r="BI88" s="124">
        <f t="shared" si="70"/>
        <v>0</v>
      </c>
      <c r="BJ88" s="124">
        <f t="shared" si="70"/>
        <v>0</v>
      </c>
      <c r="BK88" s="124">
        <f t="shared" si="70"/>
        <v>0</v>
      </c>
      <c r="BL88" s="124">
        <f t="shared" si="70"/>
        <v>0</v>
      </c>
      <c r="BM88" s="124">
        <f t="shared" si="70"/>
        <v>0</v>
      </c>
      <c r="BN88" s="124">
        <f t="shared" si="70"/>
        <v>0</v>
      </c>
      <c r="BO88" s="124">
        <f t="shared" si="70"/>
        <v>0</v>
      </c>
      <c r="BP88" s="124">
        <f t="shared" si="70"/>
        <v>0</v>
      </c>
      <c r="BQ88" s="124">
        <f t="shared" si="70"/>
        <v>0</v>
      </c>
      <c r="BR88" s="124">
        <f t="shared" si="70"/>
        <v>0</v>
      </c>
      <c r="BS88" s="124">
        <f t="shared" si="70"/>
        <v>0</v>
      </c>
      <c r="BT88" s="124">
        <f t="shared" si="70"/>
        <v>0</v>
      </c>
      <c r="BU88" s="124">
        <f t="shared" si="70"/>
        <v>0</v>
      </c>
      <c r="BV88" s="124">
        <f t="shared" si="70"/>
        <v>0</v>
      </c>
      <c r="BW88" s="124">
        <f t="shared" si="70"/>
        <v>0</v>
      </c>
      <c r="BX88" s="124">
        <f t="shared" si="70"/>
        <v>0</v>
      </c>
      <c r="BY88" s="124">
        <f t="shared" si="70"/>
        <v>0</v>
      </c>
      <c r="BZ88" s="124">
        <f t="shared" si="70"/>
        <v>0</v>
      </c>
      <c r="CA88" s="124">
        <f t="shared" si="70"/>
        <v>0</v>
      </c>
      <c r="CB88" s="124">
        <f t="shared" si="70"/>
        <v>0</v>
      </c>
      <c r="CC88" s="124">
        <f t="shared" si="70"/>
        <v>0</v>
      </c>
      <c r="CD88" s="124">
        <f t="shared" si="70"/>
        <v>0</v>
      </c>
      <c r="CE88" s="124">
        <f t="shared" si="70"/>
        <v>0</v>
      </c>
      <c r="CF88" s="124">
        <f t="shared" si="70"/>
        <v>0</v>
      </c>
      <c r="CG88" s="124">
        <f t="shared" si="70"/>
        <v>0</v>
      </c>
      <c r="CH88" s="124">
        <f t="shared" si="70"/>
        <v>0</v>
      </c>
      <c r="CI88" s="124">
        <f t="shared" si="70"/>
        <v>0</v>
      </c>
      <c r="CJ88" s="124">
        <f t="shared" si="70"/>
        <v>0</v>
      </c>
      <c r="CK88" s="124">
        <f t="shared" si="70"/>
        <v>0</v>
      </c>
      <c r="CL88" s="124">
        <f t="shared" si="70"/>
        <v>0</v>
      </c>
      <c r="CM88" s="124">
        <f t="shared" si="70"/>
        <v>0</v>
      </c>
      <c r="CN88" s="124">
        <f t="shared" si="70"/>
        <v>0</v>
      </c>
      <c r="CO88" s="124">
        <f t="shared" si="70"/>
        <v>0</v>
      </c>
      <c r="CP88" s="124">
        <f t="shared" si="70"/>
        <v>0</v>
      </c>
      <c r="CQ88" s="124">
        <f t="shared" si="70"/>
        <v>0</v>
      </c>
      <c r="CR88" s="124">
        <f t="shared" si="70"/>
        <v>0</v>
      </c>
      <c r="CS88" s="124">
        <f t="shared" si="70"/>
        <v>0</v>
      </c>
      <c r="CT88" s="124">
        <f t="shared" si="70"/>
        <v>0</v>
      </c>
      <c r="CU88" s="124">
        <f t="shared" si="70"/>
        <v>0</v>
      </c>
      <c r="CV88" s="124">
        <f t="shared" si="70"/>
        <v>0</v>
      </c>
      <c r="CW88" s="124">
        <f t="shared" si="70"/>
        <v>0</v>
      </c>
      <c r="CX88" s="124">
        <f t="shared" si="70"/>
        <v>0</v>
      </c>
      <c r="CY88" s="124">
        <f t="shared" si="70"/>
        <v>0</v>
      </c>
      <c r="CZ88" s="124">
        <f t="shared" si="70"/>
        <v>0</v>
      </c>
      <c r="DA88" s="124">
        <f t="shared" si="70"/>
        <v>0</v>
      </c>
      <c r="DB88" s="124">
        <f t="shared" si="70"/>
        <v>0</v>
      </c>
      <c r="DC88" s="124">
        <f t="shared" si="70"/>
        <v>0</v>
      </c>
      <c r="DD88" s="124">
        <f t="shared" si="70"/>
        <v>0</v>
      </c>
      <c r="DE88" s="124">
        <f t="shared" si="70"/>
        <v>0</v>
      </c>
      <c r="DF88" s="124">
        <f t="shared" si="70"/>
        <v>0</v>
      </c>
      <c r="DG88" s="124">
        <f t="shared" si="70"/>
        <v>0</v>
      </c>
      <c r="DH88" s="124">
        <f t="shared" si="70"/>
        <v>0</v>
      </c>
      <c r="DI88" s="124">
        <f t="shared" si="70"/>
        <v>0</v>
      </c>
      <c r="DJ88" s="124">
        <f t="shared" si="70"/>
        <v>0</v>
      </c>
      <c r="DK88" s="124">
        <f t="shared" si="70"/>
        <v>0</v>
      </c>
      <c r="DL88" s="124">
        <f t="shared" si="70"/>
        <v>0</v>
      </c>
      <c r="DM88" s="124">
        <f t="shared" si="70"/>
        <v>0</v>
      </c>
      <c r="DN88" s="124">
        <f t="shared" si="70"/>
        <v>0</v>
      </c>
      <c r="DO88" s="124">
        <f t="shared" si="70"/>
        <v>0</v>
      </c>
      <c r="DP88" s="124">
        <f t="shared" si="70"/>
        <v>0</v>
      </c>
      <c r="DQ88" s="124">
        <f t="shared" si="70"/>
        <v>0</v>
      </c>
      <c r="DR88" s="124">
        <f t="shared" si="70"/>
        <v>0</v>
      </c>
      <c r="DS88" s="124">
        <f t="shared" si="70"/>
        <v>0</v>
      </c>
      <c r="DT88" s="124">
        <f t="shared" si="70"/>
        <v>0</v>
      </c>
      <c r="DU88" s="124">
        <f t="shared" si="70"/>
        <v>0</v>
      </c>
      <c r="DV88" s="124">
        <f t="shared" si="70"/>
        <v>0</v>
      </c>
      <c r="DW88" s="124">
        <f t="shared" si="70"/>
        <v>0</v>
      </c>
      <c r="DX88" s="124">
        <f t="shared" si="70"/>
        <v>0</v>
      </c>
      <c r="DY88" s="124">
        <f t="shared" si="70"/>
        <v>0</v>
      </c>
      <c r="DZ88" s="124">
        <f t="shared" si="70"/>
        <v>0</v>
      </c>
      <c r="EA88" s="124">
        <f t="shared" si="70"/>
        <v>0</v>
      </c>
      <c r="EB88" s="124">
        <f t="shared" si="70"/>
        <v>0</v>
      </c>
      <c r="EC88" s="124">
        <f t="shared" si="70"/>
        <v>0</v>
      </c>
      <c r="ED88" s="124">
        <f t="shared" si="70"/>
        <v>0</v>
      </c>
      <c r="EE88" s="124">
        <f t="shared" si="70"/>
        <v>0</v>
      </c>
      <c r="EF88" s="124">
        <f t="shared" si="70"/>
        <v>0</v>
      </c>
      <c r="EG88" s="124">
        <f t="shared" si="70"/>
        <v>0</v>
      </c>
      <c r="EH88" s="124">
        <f t="shared" si="70"/>
        <v>0</v>
      </c>
      <c r="EI88" s="124">
        <f t="shared" si="70"/>
        <v>0</v>
      </c>
      <c r="EJ88" s="124">
        <f t="shared" si="70"/>
        <v>0</v>
      </c>
      <c r="EK88" s="124">
        <f t="shared" si="70"/>
        <v>0</v>
      </c>
      <c r="EL88" s="124">
        <f t="shared" si="70"/>
        <v>0</v>
      </c>
      <c r="EM88" s="124">
        <f t="shared" si="70"/>
        <v>0</v>
      </c>
      <c r="EN88" s="124">
        <f t="shared" si="70"/>
        <v>0</v>
      </c>
      <c r="EO88" s="124">
        <f t="shared" si="70"/>
        <v>0</v>
      </c>
      <c r="EP88" s="124">
        <f t="shared" si="70"/>
        <v>0</v>
      </c>
      <c r="EQ88" s="27"/>
    </row>
    <row r="89" spans="1:147" ht="15.75" customHeight="1" x14ac:dyDescent="0.2">
      <c r="A89" s="92"/>
      <c r="Z89" s="27"/>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4"/>
      <c r="BA89" s="124"/>
      <c r="BB89" s="124"/>
      <c r="BC89" s="124"/>
      <c r="BD89" s="124"/>
      <c r="BE89" s="124"/>
      <c r="BF89" s="124"/>
      <c r="BG89" s="124"/>
      <c r="BH89" s="124"/>
      <c r="BI89" s="124"/>
      <c r="BJ89" s="124"/>
      <c r="BK89" s="124"/>
      <c r="BL89" s="124"/>
      <c r="BM89" s="124"/>
      <c r="BN89" s="124"/>
      <c r="BO89" s="124"/>
      <c r="BP89" s="124"/>
      <c r="BQ89" s="124"/>
      <c r="BR89" s="124"/>
      <c r="BS89" s="124"/>
      <c r="BT89" s="124"/>
      <c r="BU89" s="124"/>
      <c r="BV89" s="124"/>
      <c r="BW89" s="124"/>
      <c r="BX89" s="124"/>
      <c r="BY89" s="124"/>
      <c r="BZ89" s="124"/>
      <c r="CA89" s="124"/>
      <c r="CB89" s="124"/>
      <c r="CC89" s="124"/>
      <c r="CD89" s="124"/>
      <c r="CE89" s="124"/>
      <c r="CF89" s="124"/>
      <c r="CG89" s="124"/>
      <c r="CH89" s="124"/>
      <c r="CI89" s="124"/>
      <c r="CJ89" s="124"/>
      <c r="CK89" s="124"/>
      <c r="CL89" s="124"/>
      <c r="CM89" s="124"/>
      <c r="CN89" s="124"/>
      <c r="CO89" s="124"/>
      <c r="CP89" s="124"/>
      <c r="CQ89" s="124"/>
      <c r="CR89" s="124"/>
      <c r="CS89" s="124"/>
      <c r="CT89" s="124"/>
      <c r="CU89" s="124"/>
      <c r="CV89" s="124"/>
      <c r="CW89" s="124"/>
      <c r="CX89" s="124"/>
      <c r="CY89" s="124"/>
      <c r="CZ89" s="124"/>
      <c r="DA89" s="124"/>
      <c r="DB89" s="124"/>
      <c r="DC89" s="124"/>
      <c r="DD89" s="124"/>
      <c r="DE89" s="124"/>
      <c r="DF89" s="124"/>
      <c r="DG89" s="124"/>
      <c r="DH89" s="124"/>
      <c r="DI89" s="124"/>
      <c r="DJ89" s="124"/>
      <c r="DK89" s="124"/>
      <c r="DL89" s="124"/>
      <c r="DM89" s="124"/>
      <c r="DN89" s="124"/>
      <c r="DO89" s="124"/>
      <c r="DP89" s="124"/>
      <c r="DQ89" s="124"/>
      <c r="DR89" s="124"/>
      <c r="DS89" s="124"/>
      <c r="DT89" s="124"/>
      <c r="DU89" s="124"/>
      <c r="DV89" s="124"/>
      <c r="DW89" s="124"/>
      <c r="DX89" s="124"/>
      <c r="DY89" s="124"/>
      <c r="DZ89" s="124"/>
      <c r="EA89" s="124"/>
      <c r="EB89" s="124"/>
      <c r="EC89" s="124"/>
      <c r="ED89" s="124"/>
      <c r="EE89" s="124"/>
      <c r="EF89" s="124"/>
      <c r="EG89" s="124"/>
      <c r="EH89" s="124"/>
      <c r="EI89" s="124"/>
      <c r="EJ89" s="124"/>
      <c r="EK89" s="124"/>
      <c r="EL89" s="124"/>
      <c r="EM89" s="124"/>
      <c r="EN89" s="124"/>
      <c r="EO89" s="124"/>
      <c r="EP89" s="124"/>
      <c r="EQ89" s="27"/>
    </row>
    <row r="90" spans="1:147" ht="15.75" customHeight="1" x14ac:dyDescent="0.2">
      <c r="A90" s="92" t="str">
        <f t="shared" ref="A90:A95" si="71">A40</f>
        <v xml:space="preserve">Soft Construction Costs </v>
      </c>
      <c r="B90" s="92"/>
      <c r="C90" s="92"/>
      <c r="D90" s="92"/>
      <c r="E90" s="92"/>
      <c r="F90" s="92"/>
      <c r="G90" s="92"/>
      <c r="H90" s="92"/>
      <c r="I90" s="92"/>
      <c r="J90" s="92"/>
      <c r="K90" s="92"/>
      <c r="L90" s="92"/>
      <c r="M90" s="92"/>
      <c r="N90" s="92"/>
      <c r="O90" s="92"/>
      <c r="P90" s="92"/>
      <c r="Q90" s="92"/>
      <c r="R90" s="92"/>
      <c r="S90" s="92"/>
      <c r="T90" s="92"/>
      <c r="U90" s="92"/>
      <c r="V90" s="92"/>
      <c r="W90" s="92"/>
      <c r="X90" s="92"/>
      <c r="Y90" s="92"/>
      <c r="Z90" s="109"/>
      <c r="AA90" s="107">
        <f t="shared" ref="AA90:EP90" si="72">SUBTOTAL(9,AA91:AA95)</f>
        <v>0</v>
      </c>
      <c r="AB90" s="107">
        <f t="shared" si="72"/>
        <v>0</v>
      </c>
      <c r="AC90" s="107">
        <f t="shared" si="72"/>
        <v>0</v>
      </c>
      <c r="AD90" s="107">
        <f t="shared" si="72"/>
        <v>0</v>
      </c>
      <c r="AE90" s="107">
        <f t="shared" si="72"/>
        <v>0</v>
      </c>
      <c r="AF90" s="107">
        <f t="shared" si="72"/>
        <v>0</v>
      </c>
      <c r="AG90" s="107">
        <f t="shared" si="72"/>
        <v>0</v>
      </c>
      <c r="AH90" s="107">
        <f t="shared" si="72"/>
        <v>0</v>
      </c>
      <c r="AI90" s="107">
        <f t="shared" si="72"/>
        <v>0</v>
      </c>
      <c r="AJ90" s="107">
        <f t="shared" si="72"/>
        <v>0</v>
      </c>
      <c r="AK90" s="107">
        <f t="shared" si="72"/>
        <v>0</v>
      </c>
      <c r="AL90" s="107">
        <f t="shared" si="72"/>
        <v>0</v>
      </c>
      <c r="AM90" s="107">
        <f t="shared" si="72"/>
        <v>0</v>
      </c>
      <c r="AN90" s="107">
        <f t="shared" si="72"/>
        <v>0</v>
      </c>
      <c r="AO90" s="107">
        <f t="shared" si="72"/>
        <v>0</v>
      </c>
      <c r="AP90" s="107">
        <f t="shared" si="72"/>
        <v>0</v>
      </c>
      <c r="AQ90" s="107">
        <f t="shared" si="72"/>
        <v>0</v>
      </c>
      <c r="AR90" s="107">
        <f t="shared" si="72"/>
        <v>0</v>
      </c>
      <c r="AS90" s="107">
        <f t="shared" si="72"/>
        <v>0</v>
      </c>
      <c r="AT90" s="107">
        <f t="shared" si="72"/>
        <v>0</v>
      </c>
      <c r="AU90" s="107">
        <f t="shared" si="72"/>
        <v>0</v>
      </c>
      <c r="AV90" s="107">
        <f t="shared" si="72"/>
        <v>0</v>
      </c>
      <c r="AW90" s="107">
        <f t="shared" si="72"/>
        <v>0</v>
      </c>
      <c r="AX90" s="107">
        <f t="shared" si="72"/>
        <v>0</v>
      </c>
      <c r="AY90" s="107">
        <f t="shared" si="72"/>
        <v>0</v>
      </c>
      <c r="AZ90" s="107">
        <f t="shared" si="72"/>
        <v>0</v>
      </c>
      <c r="BA90" s="107">
        <f t="shared" si="72"/>
        <v>0</v>
      </c>
      <c r="BB90" s="107">
        <f t="shared" si="72"/>
        <v>0</v>
      </c>
      <c r="BC90" s="107">
        <f t="shared" si="72"/>
        <v>0</v>
      </c>
      <c r="BD90" s="107">
        <f t="shared" si="72"/>
        <v>0</v>
      </c>
      <c r="BE90" s="107">
        <f t="shared" si="72"/>
        <v>0</v>
      </c>
      <c r="BF90" s="107">
        <f t="shared" si="72"/>
        <v>0</v>
      </c>
      <c r="BG90" s="107">
        <f t="shared" si="72"/>
        <v>0</v>
      </c>
      <c r="BH90" s="107">
        <f t="shared" si="72"/>
        <v>0</v>
      </c>
      <c r="BI90" s="107">
        <f t="shared" si="72"/>
        <v>0</v>
      </c>
      <c r="BJ90" s="107">
        <f t="shared" si="72"/>
        <v>0</v>
      </c>
      <c r="BK90" s="107">
        <f t="shared" si="72"/>
        <v>0</v>
      </c>
      <c r="BL90" s="107">
        <f t="shared" si="72"/>
        <v>0</v>
      </c>
      <c r="BM90" s="107">
        <f t="shared" si="72"/>
        <v>0</v>
      </c>
      <c r="BN90" s="107">
        <f t="shared" si="72"/>
        <v>0</v>
      </c>
      <c r="BO90" s="107">
        <f t="shared" si="72"/>
        <v>0</v>
      </c>
      <c r="BP90" s="107">
        <f t="shared" si="72"/>
        <v>0</v>
      </c>
      <c r="BQ90" s="107">
        <f t="shared" si="72"/>
        <v>0</v>
      </c>
      <c r="BR90" s="107">
        <f t="shared" si="72"/>
        <v>0</v>
      </c>
      <c r="BS90" s="107">
        <f t="shared" si="72"/>
        <v>0</v>
      </c>
      <c r="BT90" s="107">
        <f t="shared" si="72"/>
        <v>0</v>
      </c>
      <c r="BU90" s="107">
        <f t="shared" si="72"/>
        <v>0</v>
      </c>
      <c r="BV90" s="107">
        <f t="shared" si="72"/>
        <v>0</v>
      </c>
      <c r="BW90" s="107">
        <f t="shared" si="72"/>
        <v>0</v>
      </c>
      <c r="BX90" s="107">
        <f t="shared" si="72"/>
        <v>0</v>
      </c>
      <c r="BY90" s="107">
        <f t="shared" si="72"/>
        <v>0</v>
      </c>
      <c r="BZ90" s="107">
        <f t="shared" si="72"/>
        <v>0</v>
      </c>
      <c r="CA90" s="107">
        <f t="shared" si="72"/>
        <v>0</v>
      </c>
      <c r="CB90" s="107">
        <f t="shared" si="72"/>
        <v>0</v>
      </c>
      <c r="CC90" s="107">
        <f t="shared" si="72"/>
        <v>0</v>
      </c>
      <c r="CD90" s="107">
        <f t="shared" si="72"/>
        <v>0</v>
      </c>
      <c r="CE90" s="107">
        <f t="shared" si="72"/>
        <v>0</v>
      </c>
      <c r="CF90" s="107">
        <f t="shared" si="72"/>
        <v>0</v>
      </c>
      <c r="CG90" s="107">
        <f t="shared" si="72"/>
        <v>0</v>
      </c>
      <c r="CH90" s="107">
        <f t="shared" si="72"/>
        <v>0</v>
      </c>
      <c r="CI90" s="107">
        <f t="shared" si="72"/>
        <v>0</v>
      </c>
      <c r="CJ90" s="107">
        <f t="shared" si="72"/>
        <v>0</v>
      </c>
      <c r="CK90" s="107">
        <f t="shared" si="72"/>
        <v>0</v>
      </c>
      <c r="CL90" s="107">
        <f t="shared" si="72"/>
        <v>0</v>
      </c>
      <c r="CM90" s="107">
        <f t="shared" si="72"/>
        <v>0</v>
      </c>
      <c r="CN90" s="107">
        <f t="shared" si="72"/>
        <v>0</v>
      </c>
      <c r="CO90" s="107">
        <f t="shared" si="72"/>
        <v>0</v>
      </c>
      <c r="CP90" s="107">
        <f t="shared" si="72"/>
        <v>0</v>
      </c>
      <c r="CQ90" s="107">
        <f t="shared" si="72"/>
        <v>0</v>
      </c>
      <c r="CR90" s="107">
        <f t="shared" si="72"/>
        <v>0</v>
      </c>
      <c r="CS90" s="107">
        <f t="shared" si="72"/>
        <v>0</v>
      </c>
      <c r="CT90" s="107">
        <f t="shared" si="72"/>
        <v>0</v>
      </c>
      <c r="CU90" s="107">
        <f t="shared" si="72"/>
        <v>0</v>
      </c>
      <c r="CV90" s="107">
        <f t="shared" si="72"/>
        <v>0</v>
      </c>
      <c r="CW90" s="107">
        <f t="shared" si="72"/>
        <v>0</v>
      </c>
      <c r="CX90" s="107">
        <f t="shared" si="72"/>
        <v>0</v>
      </c>
      <c r="CY90" s="107">
        <f t="shared" si="72"/>
        <v>0</v>
      </c>
      <c r="CZ90" s="107">
        <f t="shared" si="72"/>
        <v>0</v>
      </c>
      <c r="DA90" s="107">
        <f t="shared" si="72"/>
        <v>0</v>
      </c>
      <c r="DB90" s="107">
        <f t="shared" si="72"/>
        <v>0</v>
      </c>
      <c r="DC90" s="107">
        <f t="shared" si="72"/>
        <v>0</v>
      </c>
      <c r="DD90" s="107">
        <f t="shared" si="72"/>
        <v>0</v>
      </c>
      <c r="DE90" s="107">
        <f t="shared" si="72"/>
        <v>0</v>
      </c>
      <c r="DF90" s="107">
        <f t="shared" si="72"/>
        <v>0</v>
      </c>
      <c r="DG90" s="107">
        <f t="shared" si="72"/>
        <v>0</v>
      </c>
      <c r="DH90" s="107">
        <f t="shared" si="72"/>
        <v>0</v>
      </c>
      <c r="DI90" s="107">
        <f t="shared" si="72"/>
        <v>0</v>
      </c>
      <c r="DJ90" s="107">
        <f t="shared" si="72"/>
        <v>0</v>
      </c>
      <c r="DK90" s="107">
        <f t="shared" si="72"/>
        <v>0</v>
      </c>
      <c r="DL90" s="107">
        <f t="shared" si="72"/>
        <v>0</v>
      </c>
      <c r="DM90" s="107">
        <f t="shared" si="72"/>
        <v>0</v>
      </c>
      <c r="DN90" s="107">
        <f t="shared" si="72"/>
        <v>0</v>
      </c>
      <c r="DO90" s="107">
        <f t="shared" si="72"/>
        <v>0</v>
      </c>
      <c r="DP90" s="107">
        <f t="shared" si="72"/>
        <v>0</v>
      </c>
      <c r="DQ90" s="107">
        <f t="shared" si="72"/>
        <v>0</v>
      </c>
      <c r="DR90" s="107">
        <f t="shared" si="72"/>
        <v>0</v>
      </c>
      <c r="DS90" s="107">
        <f t="shared" si="72"/>
        <v>0</v>
      </c>
      <c r="DT90" s="107">
        <f t="shared" si="72"/>
        <v>0</v>
      </c>
      <c r="DU90" s="107">
        <f t="shared" si="72"/>
        <v>0</v>
      </c>
      <c r="DV90" s="107">
        <f t="shared" si="72"/>
        <v>0</v>
      </c>
      <c r="DW90" s="107">
        <f t="shared" si="72"/>
        <v>0</v>
      </c>
      <c r="DX90" s="107">
        <f t="shared" si="72"/>
        <v>0</v>
      </c>
      <c r="DY90" s="107">
        <f t="shared" si="72"/>
        <v>0</v>
      </c>
      <c r="DZ90" s="107">
        <f t="shared" si="72"/>
        <v>0</v>
      </c>
      <c r="EA90" s="107">
        <f t="shared" si="72"/>
        <v>0</v>
      </c>
      <c r="EB90" s="107">
        <f t="shared" si="72"/>
        <v>0</v>
      </c>
      <c r="EC90" s="107">
        <f t="shared" si="72"/>
        <v>0</v>
      </c>
      <c r="ED90" s="107">
        <f t="shared" si="72"/>
        <v>0</v>
      </c>
      <c r="EE90" s="107">
        <f t="shared" si="72"/>
        <v>0</v>
      </c>
      <c r="EF90" s="107">
        <f t="shared" si="72"/>
        <v>0</v>
      </c>
      <c r="EG90" s="107">
        <f t="shared" si="72"/>
        <v>0</v>
      </c>
      <c r="EH90" s="107">
        <f t="shared" si="72"/>
        <v>0</v>
      </c>
      <c r="EI90" s="107">
        <f t="shared" si="72"/>
        <v>0</v>
      </c>
      <c r="EJ90" s="107">
        <f t="shared" si="72"/>
        <v>0</v>
      </c>
      <c r="EK90" s="107">
        <f t="shared" si="72"/>
        <v>0</v>
      </c>
      <c r="EL90" s="107">
        <f t="shared" si="72"/>
        <v>0</v>
      </c>
      <c r="EM90" s="107">
        <f t="shared" si="72"/>
        <v>0</v>
      </c>
      <c r="EN90" s="107">
        <f t="shared" si="72"/>
        <v>0</v>
      </c>
      <c r="EO90" s="107">
        <f t="shared" si="72"/>
        <v>0</v>
      </c>
      <c r="EP90" s="107">
        <f t="shared" si="72"/>
        <v>0</v>
      </c>
      <c r="EQ90" s="109"/>
    </row>
    <row r="91" spans="1:147" ht="15.75" customHeight="1" x14ac:dyDescent="0.2">
      <c r="A91" s="7" t="str">
        <f t="shared" si="71"/>
        <v>SC-1</v>
      </c>
      <c r="B91" s="7"/>
      <c r="C91" s="7"/>
      <c r="D91" s="7"/>
      <c r="E91" s="7"/>
      <c r="F91" s="7"/>
      <c r="G91" s="7"/>
      <c r="H91" s="7"/>
      <c r="I91" s="7"/>
      <c r="J91" s="7"/>
      <c r="K91" s="7"/>
      <c r="L91" s="7"/>
      <c r="M91" s="7"/>
      <c r="N91" s="7"/>
      <c r="O91" s="7"/>
      <c r="P91" s="7"/>
      <c r="Q91" s="7"/>
      <c r="R91" s="7"/>
      <c r="S91" s="7"/>
      <c r="T91" s="7"/>
      <c r="U91" s="7"/>
      <c r="V91" s="7"/>
      <c r="W91" s="7"/>
      <c r="X91" s="7"/>
      <c r="Y91" s="7"/>
      <c r="Z91" s="27"/>
      <c r="AA91" s="124">
        <f t="shared" ref="AA91:EP91" si="73">$Y41*$AA41</f>
        <v>0</v>
      </c>
      <c r="AB91" s="124">
        <f t="shared" si="73"/>
        <v>0</v>
      </c>
      <c r="AC91" s="124">
        <f t="shared" si="73"/>
        <v>0</v>
      </c>
      <c r="AD91" s="124">
        <f t="shared" si="73"/>
        <v>0</v>
      </c>
      <c r="AE91" s="124">
        <f t="shared" si="73"/>
        <v>0</v>
      </c>
      <c r="AF91" s="124">
        <f t="shared" si="73"/>
        <v>0</v>
      </c>
      <c r="AG91" s="124">
        <f t="shared" si="73"/>
        <v>0</v>
      </c>
      <c r="AH91" s="124">
        <f t="shared" si="73"/>
        <v>0</v>
      </c>
      <c r="AI91" s="124">
        <f t="shared" si="73"/>
        <v>0</v>
      </c>
      <c r="AJ91" s="124">
        <f t="shared" si="73"/>
        <v>0</v>
      </c>
      <c r="AK91" s="124">
        <f t="shared" si="73"/>
        <v>0</v>
      </c>
      <c r="AL91" s="124">
        <f t="shared" si="73"/>
        <v>0</v>
      </c>
      <c r="AM91" s="124">
        <f t="shared" si="73"/>
        <v>0</v>
      </c>
      <c r="AN91" s="124">
        <f t="shared" si="73"/>
        <v>0</v>
      </c>
      <c r="AO91" s="124">
        <f t="shared" si="73"/>
        <v>0</v>
      </c>
      <c r="AP91" s="124">
        <f t="shared" si="73"/>
        <v>0</v>
      </c>
      <c r="AQ91" s="124">
        <f t="shared" si="73"/>
        <v>0</v>
      </c>
      <c r="AR91" s="124">
        <f t="shared" si="73"/>
        <v>0</v>
      </c>
      <c r="AS91" s="124">
        <f t="shared" si="73"/>
        <v>0</v>
      </c>
      <c r="AT91" s="124">
        <f t="shared" si="73"/>
        <v>0</v>
      </c>
      <c r="AU91" s="124">
        <f t="shared" si="73"/>
        <v>0</v>
      </c>
      <c r="AV91" s="124">
        <f t="shared" si="73"/>
        <v>0</v>
      </c>
      <c r="AW91" s="124">
        <f t="shared" si="73"/>
        <v>0</v>
      </c>
      <c r="AX91" s="124">
        <f t="shared" si="73"/>
        <v>0</v>
      </c>
      <c r="AY91" s="124">
        <f t="shared" si="73"/>
        <v>0</v>
      </c>
      <c r="AZ91" s="124">
        <f t="shared" si="73"/>
        <v>0</v>
      </c>
      <c r="BA91" s="124">
        <f t="shared" si="73"/>
        <v>0</v>
      </c>
      <c r="BB91" s="124">
        <f t="shared" si="73"/>
        <v>0</v>
      </c>
      <c r="BC91" s="124">
        <f t="shared" si="73"/>
        <v>0</v>
      </c>
      <c r="BD91" s="124">
        <f t="shared" si="73"/>
        <v>0</v>
      </c>
      <c r="BE91" s="124">
        <f t="shared" si="73"/>
        <v>0</v>
      </c>
      <c r="BF91" s="124">
        <f t="shared" si="73"/>
        <v>0</v>
      </c>
      <c r="BG91" s="124">
        <f t="shared" si="73"/>
        <v>0</v>
      </c>
      <c r="BH91" s="124">
        <f t="shared" si="73"/>
        <v>0</v>
      </c>
      <c r="BI91" s="124">
        <f t="shared" si="73"/>
        <v>0</v>
      </c>
      <c r="BJ91" s="124">
        <f t="shared" si="73"/>
        <v>0</v>
      </c>
      <c r="BK91" s="124">
        <f t="shared" si="73"/>
        <v>0</v>
      </c>
      <c r="BL91" s="124">
        <f t="shared" si="73"/>
        <v>0</v>
      </c>
      <c r="BM91" s="124">
        <f t="shared" si="73"/>
        <v>0</v>
      </c>
      <c r="BN91" s="124">
        <f t="shared" si="73"/>
        <v>0</v>
      </c>
      <c r="BO91" s="124">
        <f t="shared" si="73"/>
        <v>0</v>
      </c>
      <c r="BP91" s="124">
        <f t="shared" si="73"/>
        <v>0</v>
      </c>
      <c r="BQ91" s="124">
        <f t="shared" si="73"/>
        <v>0</v>
      </c>
      <c r="BR91" s="124">
        <f t="shared" si="73"/>
        <v>0</v>
      </c>
      <c r="BS91" s="124">
        <f t="shared" si="73"/>
        <v>0</v>
      </c>
      <c r="BT91" s="124">
        <f t="shared" si="73"/>
        <v>0</v>
      </c>
      <c r="BU91" s="124">
        <f t="shared" si="73"/>
        <v>0</v>
      </c>
      <c r="BV91" s="124">
        <f t="shared" si="73"/>
        <v>0</v>
      </c>
      <c r="BW91" s="124">
        <f t="shared" si="73"/>
        <v>0</v>
      </c>
      <c r="BX91" s="124">
        <f t="shared" si="73"/>
        <v>0</v>
      </c>
      <c r="BY91" s="124">
        <f t="shared" si="73"/>
        <v>0</v>
      </c>
      <c r="BZ91" s="124">
        <f t="shared" si="73"/>
        <v>0</v>
      </c>
      <c r="CA91" s="124">
        <f t="shared" si="73"/>
        <v>0</v>
      </c>
      <c r="CB91" s="124">
        <f t="shared" si="73"/>
        <v>0</v>
      </c>
      <c r="CC91" s="124">
        <f t="shared" si="73"/>
        <v>0</v>
      </c>
      <c r="CD91" s="124">
        <f t="shared" si="73"/>
        <v>0</v>
      </c>
      <c r="CE91" s="124">
        <f t="shared" si="73"/>
        <v>0</v>
      </c>
      <c r="CF91" s="124">
        <f t="shared" si="73"/>
        <v>0</v>
      </c>
      <c r="CG91" s="124">
        <f t="shared" si="73"/>
        <v>0</v>
      </c>
      <c r="CH91" s="124">
        <f t="shared" si="73"/>
        <v>0</v>
      </c>
      <c r="CI91" s="124">
        <f t="shared" si="73"/>
        <v>0</v>
      </c>
      <c r="CJ91" s="124">
        <f t="shared" si="73"/>
        <v>0</v>
      </c>
      <c r="CK91" s="124">
        <f t="shared" si="73"/>
        <v>0</v>
      </c>
      <c r="CL91" s="124">
        <f t="shared" si="73"/>
        <v>0</v>
      </c>
      <c r="CM91" s="124">
        <f t="shared" si="73"/>
        <v>0</v>
      </c>
      <c r="CN91" s="124">
        <f t="shared" si="73"/>
        <v>0</v>
      </c>
      <c r="CO91" s="124">
        <f t="shared" si="73"/>
        <v>0</v>
      </c>
      <c r="CP91" s="124">
        <f t="shared" si="73"/>
        <v>0</v>
      </c>
      <c r="CQ91" s="124">
        <f t="shared" si="73"/>
        <v>0</v>
      </c>
      <c r="CR91" s="124">
        <f t="shared" si="73"/>
        <v>0</v>
      </c>
      <c r="CS91" s="124">
        <f t="shared" si="73"/>
        <v>0</v>
      </c>
      <c r="CT91" s="124">
        <f t="shared" si="73"/>
        <v>0</v>
      </c>
      <c r="CU91" s="124">
        <f t="shared" si="73"/>
        <v>0</v>
      </c>
      <c r="CV91" s="124">
        <f t="shared" si="73"/>
        <v>0</v>
      </c>
      <c r="CW91" s="124">
        <f t="shared" si="73"/>
        <v>0</v>
      </c>
      <c r="CX91" s="124">
        <f t="shared" si="73"/>
        <v>0</v>
      </c>
      <c r="CY91" s="124">
        <f t="shared" si="73"/>
        <v>0</v>
      </c>
      <c r="CZ91" s="124">
        <f t="shared" si="73"/>
        <v>0</v>
      </c>
      <c r="DA91" s="124">
        <f t="shared" si="73"/>
        <v>0</v>
      </c>
      <c r="DB91" s="124">
        <f t="shared" si="73"/>
        <v>0</v>
      </c>
      <c r="DC91" s="124">
        <f t="shared" si="73"/>
        <v>0</v>
      </c>
      <c r="DD91" s="124">
        <f t="shared" si="73"/>
        <v>0</v>
      </c>
      <c r="DE91" s="124">
        <f t="shared" si="73"/>
        <v>0</v>
      </c>
      <c r="DF91" s="124">
        <f t="shared" si="73"/>
        <v>0</v>
      </c>
      <c r="DG91" s="124">
        <f t="shared" si="73"/>
        <v>0</v>
      </c>
      <c r="DH91" s="124">
        <f t="shared" si="73"/>
        <v>0</v>
      </c>
      <c r="DI91" s="124">
        <f t="shared" si="73"/>
        <v>0</v>
      </c>
      <c r="DJ91" s="124">
        <f t="shared" si="73"/>
        <v>0</v>
      </c>
      <c r="DK91" s="124">
        <f t="shared" si="73"/>
        <v>0</v>
      </c>
      <c r="DL91" s="124">
        <f t="shared" si="73"/>
        <v>0</v>
      </c>
      <c r="DM91" s="124">
        <f t="shared" si="73"/>
        <v>0</v>
      </c>
      <c r="DN91" s="124">
        <f t="shared" si="73"/>
        <v>0</v>
      </c>
      <c r="DO91" s="124">
        <f t="shared" si="73"/>
        <v>0</v>
      </c>
      <c r="DP91" s="124">
        <f t="shared" si="73"/>
        <v>0</v>
      </c>
      <c r="DQ91" s="124">
        <f t="shared" si="73"/>
        <v>0</v>
      </c>
      <c r="DR91" s="124">
        <f t="shared" si="73"/>
        <v>0</v>
      </c>
      <c r="DS91" s="124">
        <f t="shared" si="73"/>
        <v>0</v>
      </c>
      <c r="DT91" s="124">
        <f t="shared" si="73"/>
        <v>0</v>
      </c>
      <c r="DU91" s="124">
        <f t="shared" si="73"/>
        <v>0</v>
      </c>
      <c r="DV91" s="124">
        <f t="shared" si="73"/>
        <v>0</v>
      </c>
      <c r="DW91" s="124">
        <f t="shared" si="73"/>
        <v>0</v>
      </c>
      <c r="DX91" s="124">
        <f t="shared" si="73"/>
        <v>0</v>
      </c>
      <c r="DY91" s="124">
        <f t="shared" si="73"/>
        <v>0</v>
      </c>
      <c r="DZ91" s="124">
        <f t="shared" si="73"/>
        <v>0</v>
      </c>
      <c r="EA91" s="124">
        <f t="shared" si="73"/>
        <v>0</v>
      </c>
      <c r="EB91" s="124">
        <f t="shared" si="73"/>
        <v>0</v>
      </c>
      <c r="EC91" s="124">
        <f t="shared" si="73"/>
        <v>0</v>
      </c>
      <c r="ED91" s="124">
        <f t="shared" si="73"/>
        <v>0</v>
      </c>
      <c r="EE91" s="124">
        <f t="shared" si="73"/>
        <v>0</v>
      </c>
      <c r="EF91" s="124">
        <f t="shared" si="73"/>
        <v>0</v>
      </c>
      <c r="EG91" s="124">
        <f t="shared" si="73"/>
        <v>0</v>
      </c>
      <c r="EH91" s="124">
        <f t="shared" si="73"/>
        <v>0</v>
      </c>
      <c r="EI91" s="124">
        <f t="shared" si="73"/>
        <v>0</v>
      </c>
      <c r="EJ91" s="124">
        <f t="shared" si="73"/>
        <v>0</v>
      </c>
      <c r="EK91" s="124">
        <f t="shared" si="73"/>
        <v>0</v>
      </c>
      <c r="EL91" s="124">
        <f t="shared" si="73"/>
        <v>0</v>
      </c>
      <c r="EM91" s="124">
        <f t="shared" si="73"/>
        <v>0</v>
      </c>
      <c r="EN91" s="124">
        <f t="shared" si="73"/>
        <v>0</v>
      </c>
      <c r="EO91" s="124">
        <f t="shared" si="73"/>
        <v>0</v>
      </c>
      <c r="EP91" s="124">
        <f t="shared" si="73"/>
        <v>0</v>
      </c>
      <c r="EQ91" s="27"/>
    </row>
    <row r="92" spans="1:147" ht="15.75" customHeight="1" x14ac:dyDescent="0.2">
      <c r="A92" s="7" t="str">
        <f t="shared" si="71"/>
        <v>SC-2</v>
      </c>
      <c r="B92" s="7"/>
      <c r="C92" s="7"/>
      <c r="D92" s="7"/>
      <c r="E92" s="7"/>
      <c r="F92" s="7"/>
      <c r="G92" s="7"/>
      <c r="H92" s="7"/>
      <c r="I92" s="7"/>
      <c r="J92" s="7"/>
      <c r="K92" s="7"/>
      <c r="L92" s="7"/>
      <c r="M92" s="7"/>
      <c r="N92" s="7"/>
      <c r="O92" s="7"/>
      <c r="P92" s="7"/>
      <c r="Q92" s="7"/>
      <c r="R92" s="7"/>
      <c r="S92" s="7"/>
      <c r="T92" s="7"/>
      <c r="U92" s="7"/>
      <c r="V92" s="7"/>
      <c r="W92" s="7"/>
      <c r="X92" s="7"/>
      <c r="Y92" s="7"/>
      <c r="Z92" s="27"/>
      <c r="AA92" s="124">
        <f t="shared" ref="AA92:EP92" si="74">$Y42*$AA42</f>
        <v>0</v>
      </c>
      <c r="AB92" s="124">
        <f t="shared" si="74"/>
        <v>0</v>
      </c>
      <c r="AC92" s="124">
        <f t="shared" si="74"/>
        <v>0</v>
      </c>
      <c r="AD92" s="124">
        <f t="shared" si="74"/>
        <v>0</v>
      </c>
      <c r="AE92" s="124">
        <f t="shared" si="74"/>
        <v>0</v>
      </c>
      <c r="AF92" s="124">
        <f t="shared" si="74"/>
        <v>0</v>
      </c>
      <c r="AG92" s="124">
        <f t="shared" si="74"/>
        <v>0</v>
      </c>
      <c r="AH92" s="124">
        <f t="shared" si="74"/>
        <v>0</v>
      </c>
      <c r="AI92" s="124">
        <f t="shared" si="74"/>
        <v>0</v>
      </c>
      <c r="AJ92" s="124">
        <f t="shared" si="74"/>
        <v>0</v>
      </c>
      <c r="AK92" s="124">
        <f t="shared" si="74"/>
        <v>0</v>
      </c>
      <c r="AL92" s="124">
        <f t="shared" si="74"/>
        <v>0</v>
      </c>
      <c r="AM92" s="124">
        <f t="shared" si="74"/>
        <v>0</v>
      </c>
      <c r="AN92" s="124">
        <f t="shared" si="74"/>
        <v>0</v>
      </c>
      <c r="AO92" s="124">
        <f t="shared" si="74"/>
        <v>0</v>
      </c>
      <c r="AP92" s="124">
        <f t="shared" si="74"/>
        <v>0</v>
      </c>
      <c r="AQ92" s="124">
        <f t="shared" si="74"/>
        <v>0</v>
      </c>
      <c r="AR92" s="124">
        <f t="shared" si="74"/>
        <v>0</v>
      </c>
      <c r="AS92" s="124">
        <f t="shared" si="74"/>
        <v>0</v>
      </c>
      <c r="AT92" s="124">
        <f t="shared" si="74"/>
        <v>0</v>
      </c>
      <c r="AU92" s="124">
        <f t="shared" si="74"/>
        <v>0</v>
      </c>
      <c r="AV92" s="124">
        <f t="shared" si="74"/>
        <v>0</v>
      </c>
      <c r="AW92" s="124">
        <f t="shared" si="74"/>
        <v>0</v>
      </c>
      <c r="AX92" s="124">
        <f t="shared" si="74"/>
        <v>0</v>
      </c>
      <c r="AY92" s="124">
        <f t="shared" si="74"/>
        <v>0</v>
      </c>
      <c r="AZ92" s="124">
        <f t="shared" si="74"/>
        <v>0</v>
      </c>
      <c r="BA92" s="124">
        <f t="shared" si="74"/>
        <v>0</v>
      </c>
      <c r="BB92" s="124">
        <f t="shared" si="74"/>
        <v>0</v>
      </c>
      <c r="BC92" s="124">
        <f t="shared" si="74"/>
        <v>0</v>
      </c>
      <c r="BD92" s="124">
        <f t="shared" si="74"/>
        <v>0</v>
      </c>
      <c r="BE92" s="124">
        <f t="shared" si="74"/>
        <v>0</v>
      </c>
      <c r="BF92" s="124">
        <f t="shared" si="74"/>
        <v>0</v>
      </c>
      <c r="BG92" s="124">
        <f t="shared" si="74"/>
        <v>0</v>
      </c>
      <c r="BH92" s="124">
        <f t="shared" si="74"/>
        <v>0</v>
      </c>
      <c r="BI92" s="124">
        <f t="shared" si="74"/>
        <v>0</v>
      </c>
      <c r="BJ92" s="124">
        <f t="shared" si="74"/>
        <v>0</v>
      </c>
      <c r="BK92" s="124">
        <f t="shared" si="74"/>
        <v>0</v>
      </c>
      <c r="BL92" s="124">
        <f t="shared" si="74"/>
        <v>0</v>
      </c>
      <c r="BM92" s="124">
        <f t="shared" si="74"/>
        <v>0</v>
      </c>
      <c r="BN92" s="124">
        <f t="shared" si="74"/>
        <v>0</v>
      </c>
      <c r="BO92" s="124">
        <f t="shared" si="74"/>
        <v>0</v>
      </c>
      <c r="BP92" s="124">
        <f t="shared" si="74"/>
        <v>0</v>
      </c>
      <c r="BQ92" s="124">
        <f t="shared" si="74"/>
        <v>0</v>
      </c>
      <c r="BR92" s="124">
        <f t="shared" si="74"/>
        <v>0</v>
      </c>
      <c r="BS92" s="124">
        <f t="shared" si="74"/>
        <v>0</v>
      </c>
      <c r="BT92" s="124">
        <f t="shared" si="74"/>
        <v>0</v>
      </c>
      <c r="BU92" s="124">
        <f t="shared" si="74"/>
        <v>0</v>
      </c>
      <c r="BV92" s="124">
        <f t="shared" si="74"/>
        <v>0</v>
      </c>
      <c r="BW92" s="124">
        <f t="shared" si="74"/>
        <v>0</v>
      </c>
      <c r="BX92" s="124">
        <f t="shared" si="74"/>
        <v>0</v>
      </c>
      <c r="BY92" s="124">
        <f t="shared" si="74"/>
        <v>0</v>
      </c>
      <c r="BZ92" s="124">
        <f t="shared" si="74"/>
        <v>0</v>
      </c>
      <c r="CA92" s="124">
        <f t="shared" si="74"/>
        <v>0</v>
      </c>
      <c r="CB92" s="124">
        <f t="shared" si="74"/>
        <v>0</v>
      </c>
      <c r="CC92" s="124">
        <f t="shared" si="74"/>
        <v>0</v>
      </c>
      <c r="CD92" s="124">
        <f t="shared" si="74"/>
        <v>0</v>
      </c>
      <c r="CE92" s="124">
        <f t="shared" si="74"/>
        <v>0</v>
      </c>
      <c r="CF92" s="124">
        <f t="shared" si="74"/>
        <v>0</v>
      </c>
      <c r="CG92" s="124">
        <f t="shared" si="74"/>
        <v>0</v>
      </c>
      <c r="CH92" s="124">
        <f t="shared" si="74"/>
        <v>0</v>
      </c>
      <c r="CI92" s="124">
        <f t="shared" si="74"/>
        <v>0</v>
      </c>
      <c r="CJ92" s="124">
        <f t="shared" si="74"/>
        <v>0</v>
      </c>
      <c r="CK92" s="124">
        <f t="shared" si="74"/>
        <v>0</v>
      </c>
      <c r="CL92" s="124">
        <f t="shared" si="74"/>
        <v>0</v>
      </c>
      <c r="CM92" s="124">
        <f t="shared" si="74"/>
        <v>0</v>
      </c>
      <c r="CN92" s="124">
        <f t="shared" si="74"/>
        <v>0</v>
      </c>
      <c r="CO92" s="124">
        <f t="shared" si="74"/>
        <v>0</v>
      </c>
      <c r="CP92" s="124">
        <f t="shared" si="74"/>
        <v>0</v>
      </c>
      <c r="CQ92" s="124">
        <f t="shared" si="74"/>
        <v>0</v>
      </c>
      <c r="CR92" s="124">
        <f t="shared" si="74"/>
        <v>0</v>
      </c>
      <c r="CS92" s="124">
        <f t="shared" si="74"/>
        <v>0</v>
      </c>
      <c r="CT92" s="124">
        <f t="shared" si="74"/>
        <v>0</v>
      </c>
      <c r="CU92" s="124">
        <f t="shared" si="74"/>
        <v>0</v>
      </c>
      <c r="CV92" s="124">
        <f t="shared" si="74"/>
        <v>0</v>
      </c>
      <c r="CW92" s="124">
        <f t="shared" si="74"/>
        <v>0</v>
      </c>
      <c r="CX92" s="124">
        <f t="shared" si="74"/>
        <v>0</v>
      </c>
      <c r="CY92" s="124">
        <f t="shared" si="74"/>
        <v>0</v>
      </c>
      <c r="CZ92" s="124">
        <f t="shared" si="74"/>
        <v>0</v>
      </c>
      <c r="DA92" s="124">
        <f t="shared" si="74"/>
        <v>0</v>
      </c>
      <c r="DB92" s="124">
        <f t="shared" si="74"/>
        <v>0</v>
      </c>
      <c r="DC92" s="124">
        <f t="shared" si="74"/>
        <v>0</v>
      </c>
      <c r="DD92" s="124">
        <f t="shared" si="74"/>
        <v>0</v>
      </c>
      <c r="DE92" s="124">
        <f t="shared" si="74"/>
        <v>0</v>
      </c>
      <c r="DF92" s="124">
        <f t="shared" si="74"/>
        <v>0</v>
      </c>
      <c r="DG92" s="124">
        <f t="shared" si="74"/>
        <v>0</v>
      </c>
      <c r="DH92" s="124">
        <f t="shared" si="74"/>
        <v>0</v>
      </c>
      <c r="DI92" s="124">
        <f t="shared" si="74"/>
        <v>0</v>
      </c>
      <c r="DJ92" s="124">
        <f t="shared" si="74"/>
        <v>0</v>
      </c>
      <c r="DK92" s="124">
        <f t="shared" si="74"/>
        <v>0</v>
      </c>
      <c r="DL92" s="124">
        <f t="shared" si="74"/>
        <v>0</v>
      </c>
      <c r="DM92" s="124">
        <f t="shared" si="74"/>
        <v>0</v>
      </c>
      <c r="DN92" s="124">
        <f t="shared" si="74"/>
        <v>0</v>
      </c>
      <c r="DO92" s="124">
        <f t="shared" si="74"/>
        <v>0</v>
      </c>
      <c r="DP92" s="124">
        <f t="shared" si="74"/>
        <v>0</v>
      </c>
      <c r="DQ92" s="124">
        <f t="shared" si="74"/>
        <v>0</v>
      </c>
      <c r="DR92" s="124">
        <f t="shared" si="74"/>
        <v>0</v>
      </c>
      <c r="DS92" s="124">
        <f t="shared" si="74"/>
        <v>0</v>
      </c>
      <c r="DT92" s="124">
        <f t="shared" si="74"/>
        <v>0</v>
      </c>
      <c r="DU92" s="124">
        <f t="shared" si="74"/>
        <v>0</v>
      </c>
      <c r="DV92" s="124">
        <f t="shared" si="74"/>
        <v>0</v>
      </c>
      <c r="DW92" s="124">
        <f t="shared" si="74"/>
        <v>0</v>
      </c>
      <c r="DX92" s="124">
        <f t="shared" si="74"/>
        <v>0</v>
      </c>
      <c r="DY92" s="124">
        <f t="shared" si="74"/>
        <v>0</v>
      </c>
      <c r="DZ92" s="124">
        <f t="shared" si="74"/>
        <v>0</v>
      </c>
      <c r="EA92" s="124">
        <f t="shared" si="74"/>
        <v>0</v>
      </c>
      <c r="EB92" s="124">
        <f t="shared" si="74"/>
        <v>0</v>
      </c>
      <c r="EC92" s="124">
        <f t="shared" si="74"/>
        <v>0</v>
      </c>
      <c r="ED92" s="124">
        <f t="shared" si="74"/>
        <v>0</v>
      </c>
      <c r="EE92" s="124">
        <f t="shared" si="74"/>
        <v>0</v>
      </c>
      <c r="EF92" s="124">
        <f t="shared" si="74"/>
        <v>0</v>
      </c>
      <c r="EG92" s="124">
        <f t="shared" si="74"/>
        <v>0</v>
      </c>
      <c r="EH92" s="124">
        <f t="shared" si="74"/>
        <v>0</v>
      </c>
      <c r="EI92" s="124">
        <f t="shared" si="74"/>
        <v>0</v>
      </c>
      <c r="EJ92" s="124">
        <f t="shared" si="74"/>
        <v>0</v>
      </c>
      <c r="EK92" s="124">
        <f t="shared" si="74"/>
        <v>0</v>
      </c>
      <c r="EL92" s="124">
        <f t="shared" si="74"/>
        <v>0</v>
      </c>
      <c r="EM92" s="124">
        <f t="shared" si="74"/>
        <v>0</v>
      </c>
      <c r="EN92" s="124">
        <f t="shared" si="74"/>
        <v>0</v>
      </c>
      <c r="EO92" s="124">
        <f t="shared" si="74"/>
        <v>0</v>
      </c>
      <c r="EP92" s="124">
        <f t="shared" si="74"/>
        <v>0</v>
      </c>
      <c r="EQ92" s="27"/>
    </row>
    <row r="93" spans="1:147" ht="15.75" customHeight="1" x14ac:dyDescent="0.2">
      <c r="A93" s="7" t="str">
        <f t="shared" si="71"/>
        <v xml:space="preserve">SC-3 </v>
      </c>
      <c r="B93" s="7"/>
      <c r="C93" s="7"/>
      <c r="D93" s="7"/>
      <c r="E93" s="7"/>
      <c r="F93" s="7"/>
      <c r="G93" s="7"/>
      <c r="H93" s="7"/>
      <c r="I93" s="7"/>
      <c r="J93" s="7"/>
      <c r="K93" s="7"/>
      <c r="L93" s="7"/>
      <c r="M93" s="7"/>
      <c r="N93" s="7"/>
      <c r="O93" s="7"/>
      <c r="P93" s="7"/>
      <c r="Q93" s="7"/>
      <c r="R93" s="7"/>
      <c r="S93" s="7"/>
      <c r="T93" s="7"/>
      <c r="U93" s="7"/>
      <c r="V93" s="7"/>
      <c r="W93" s="7"/>
      <c r="X93" s="7"/>
      <c r="Y93" s="7"/>
      <c r="Z93" s="27"/>
      <c r="AA93" s="124">
        <f t="shared" ref="AA93:EP93" si="75">$Y43*$AA43</f>
        <v>0</v>
      </c>
      <c r="AB93" s="124">
        <f t="shared" si="75"/>
        <v>0</v>
      </c>
      <c r="AC93" s="124">
        <f t="shared" si="75"/>
        <v>0</v>
      </c>
      <c r="AD93" s="124">
        <f t="shared" si="75"/>
        <v>0</v>
      </c>
      <c r="AE93" s="124">
        <f t="shared" si="75"/>
        <v>0</v>
      </c>
      <c r="AF93" s="124">
        <f t="shared" si="75"/>
        <v>0</v>
      </c>
      <c r="AG93" s="124">
        <f t="shared" si="75"/>
        <v>0</v>
      </c>
      <c r="AH93" s="124">
        <f t="shared" si="75"/>
        <v>0</v>
      </c>
      <c r="AI93" s="124">
        <f t="shared" si="75"/>
        <v>0</v>
      </c>
      <c r="AJ93" s="124">
        <f t="shared" si="75"/>
        <v>0</v>
      </c>
      <c r="AK93" s="124">
        <f t="shared" si="75"/>
        <v>0</v>
      </c>
      <c r="AL93" s="124">
        <f t="shared" si="75"/>
        <v>0</v>
      </c>
      <c r="AM93" s="124">
        <f t="shared" si="75"/>
        <v>0</v>
      </c>
      <c r="AN93" s="124">
        <f t="shared" si="75"/>
        <v>0</v>
      </c>
      <c r="AO93" s="124">
        <f t="shared" si="75"/>
        <v>0</v>
      </c>
      <c r="AP93" s="124">
        <f t="shared" si="75"/>
        <v>0</v>
      </c>
      <c r="AQ93" s="124">
        <f t="shared" si="75"/>
        <v>0</v>
      </c>
      <c r="AR93" s="124">
        <f t="shared" si="75"/>
        <v>0</v>
      </c>
      <c r="AS93" s="124">
        <f t="shared" si="75"/>
        <v>0</v>
      </c>
      <c r="AT93" s="124">
        <f t="shared" si="75"/>
        <v>0</v>
      </c>
      <c r="AU93" s="124">
        <f t="shared" si="75"/>
        <v>0</v>
      </c>
      <c r="AV93" s="124">
        <f t="shared" si="75"/>
        <v>0</v>
      </c>
      <c r="AW93" s="124">
        <f t="shared" si="75"/>
        <v>0</v>
      </c>
      <c r="AX93" s="124">
        <f t="shared" si="75"/>
        <v>0</v>
      </c>
      <c r="AY93" s="124">
        <f t="shared" si="75"/>
        <v>0</v>
      </c>
      <c r="AZ93" s="124">
        <f t="shared" si="75"/>
        <v>0</v>
      </c>
      <c r="BA93" s="124">
        <f t="shared" si="75"/>
        <v>0</v>
      </c>
      <c r="BB93" s="124">
        <f t="shared" si="75"/>
        <v>0</v>
      </c>
      <c r="BC93" s="124">
        <f t="shared" si="75"/>
        <v>0</v>
      </c>
      <c r="BD93" s="124">
        <f t="shared" si="75"/>
        <v>0</v>
      </c>
      <c r="BE93" s="124">
        <f t="shared" si="75"/>
        <v>0</v>
      </c>
      <c r="BF93" s="124">
        <f t="shared" si="75"/>
        <v>0</v>
      </c>
      <c r="BG93" s="124">
        <f t="shared" si="75"/>
        <v>0</v>
      </c>
      <c r="BH93" s="124">
        <f t="shared" si="75"/>
        <v>0</v>
      </c>
      <c r="BI93" s="124">
        <f t="shared" si="75"/>
        <v>0</v>
      </c>
      <c r="BJ93" s="124">
        <f t="shared" si="75"/>
        <v>0</v>
      </c>
      <c r="BK93" s="124">
        <f t="shared" si="75"/>
        <v>0</v>
      </c>
      <c r="BL93" s="124">
        <f t="shared" si="75"/>
        <v>0</v>
      </c>
      <c r="BM93" s="124">
        <f t="shared" si="75"/>
        <v>0</v>
      </c>
      <c r="BN93" s="124">
        <f t="shared" si="75"/>
        <v>0</v>
      </c>
      <c r="BO93" s="124">
        <f t="shared" si="75"/>
        <v>0</v>
      </c>
      <c r="BP93" s="124">
        <f t="shared" si="75"/>
        <v>0</v>
      </c>
      <c r="BQ93" s="124">
        <f t="shared" si="75"/>
        <v>0</v>
      </c>
      <c r="BR93" s="124">
        <f t="shared" si="75"/>
        <v>0</v>
      </c>
      <c r="BS93" s="124">
        <f t="shared" si="75"/>
        <v>0</v>
      </c>
      <c r="BT93" s="124">
        <f t="shared" si="75"/>
        <v>0</v>
      </c>
      <c r="BU93" s="124">
        <f t="shared" si="75"/>
        <v>0</v>
      </c>
      <c r="BV93" s="124">
        <f t="shared" si="75"/>
        <v>0</v>
      </c>
      <c r="BW93" s="124">
        <f t="shared" si="75"/>
        <v>0</v>
      </c>
      <c r="BX93" s="124">
        <f t="shared" si="75"/>
        <v>0</v>
      </c>
      <c r="BY93" s="124">
        <f t="shared" si="75"/>
        <v>0</v>
      </c>
      <c r="BZ93" s="124">
        <f t="shared" si="75"/>
        <v>0</v>
      </c>
      <c r="CA93" s="124">
        <f t="shared" si="75"/>
        <v>0</v>
      </c>
      <c r="CB93" s="124">
        <f t="shared" si="75"/>
        <v>0</v>
      </c>
      <c r="CC93" s="124">
        <f t="shared" si="75"/>
        <v>0</v>
      </c>
      <c r="CD93" s="124">
        <f t="shared" si="75"/>
        <v>0</v>
      </c>
      <c r="CE93" s="124">
        <f t="shared" si="75"/>
        <v>0</v>
      </c>
      <c r="CF93" s="124">
        <f t="shared" si="75"/>
        <v>0</v>
      </c>
      <c r="CG93" s="124">
        <f t="shared" si="75"/>
        <v>0</v>
      </c>
      <c r="CH93" s="124">
        <f t="shared" si="75"/>
        <v>0</v>
      </c>
      <c r="CI93" s="124">
        <f t="shared" si="75"/>
        <v>0</v>
      </c>
      <c r="CJ93" s="124">
        <f t="shared" si="75"/>
        <v>0</v>
      </c>
      <c r="CK93" s="124">
        <f t="shared" si="75"/>
        <v>0</v>
      </c>
      <c r="CL93" s="124">
        <f t="shared" si="75"/>
        <v>0</v>
      </c>
      <c r="CM93" s="124">
        <f t="shared" si="75"/>
        <v>0</v>
      </c>
      <c r="CN93" s="124">
        <f t="shared" si="75"/>
        <v>0</v>
      </c>
      <c r="CO93" s="124">
        <f t="shared" si="75"/>
        <v>0</v>
      </c>
      <c r="CP93" s="124">
        <f t="shared" si="75"/>
        <v>0</v>
      </c>
      <c r="CQ93" s="124">
        <f t="shared" si="75"/>
        <v>0</v>
      </c>
      <c r="CR93" s="124">
        <f t="shared" si="75"/>
        <v>0</v>
      </c>
      <c r="CS93" s="124">
        <f t="shared" si="75"/>
        <v>0</v>
      </c>
      <c r="CT93" s="124">
        <f t="shared" si="75"/>
        <v>0</v>
      </c>
      <c r="CU93" s="124">
        <f t="shared" si="75"/>
        <v>0</v>
      </c>
      <c r="CV93" s="124">
        <f t="shared" si="75"/>
        <v>0</v>
      </c>
      <c r="CW93" s="124">
        <f t="shared" si="75"/>
        <v>0</v>
      </c>
      <c r="CX93" s="124">
        <f t="shared" si="75"/>
        <v>0</v>
      </c>
      <c r="CY93" s="124">
        <f t="shared" si="75"/>
        <v>0</v>
      </c>
      <c r="CZ93" s="124">
        <f t="shared" si="75"/>
        <v>0</v>
      </c>
      <c r="DA93" s="124">
        <f t="shared" si="75"/>
        <v>0</v>
      </c>
      <c r="DB93" s="124">
        <f t="shared" si="75"/>
        <v>0</v>
      </c>
      <c r="DC93" s="124">
        <f t="shared" si="75"/>
        <v>0</v>
      </c>
      <c r="DD93" s="124">
        <f t="shared" si="75"/>
        <v>0</v>
      </c>
      <c r="DE93" s="124">
        <f t="shared" si="75"/>
        <v>0</v>
      </c>
      <c r="DF93" s="124">
        <f t="shared" si="75"/>
        <v>0</v>
      </c>
      <c r="DG93" s="124">
        <f t="shared" si="75"/>
        <v>0</v>
      </c>
      <c r="DH93" s="124">
        <f t="shared" si="75"/>
        <v>0</v>
      </c>
      <c r="DI93" s="124">
        <f t="shared" si="75"/>
        <v>0</v>
      </c>
      <c r="DJ93" s="124">
        <f t="shared" si="75"/>
        <v>0</v>
      </c>
      <c r="DK93" s="124">
        <f t="shared" si="75"/>
        <v>0</v>
      </c>
      <c r="DL93" s="124">
        <f t="shared" si="75"/>
        <v>0</v>
      </c>
      <c r="DM93" s="124">
        <f t="shared" si="75"/>
        <v>0</v>
      </c>
      <c r="DN93" s="124">
        <f t="shared" si="75"/>
        <v>0</v>
      </c>
      <c r="DO93" s="124">
        <f t="shared" si="75"/>
        <v>0</v>
      </c>
      <c r="DP93" s="124">
        <f t="shared" si="75"/>
        <v>0</v>
      </c>
      <c r="DQ93" s="124">
        <f t="shared" si="75"/>
        <v>0</v>
      </c>
      <c r="DR93" s="124">
        <f t="shared" si="75"/>
        <v>0</v>
      </c>
      <c r="DS93" s="124">
        <f t="shared" si="75"/>
        <v>0</v>
      </c>
      <c r="DT93" s="124">
        <f t="shared" si="75"/>
        <v>0</v>
      </c>
      <c r="DU93" s="124">
        <f t="shared" si="75"/>
        <v>0</v>
      </c>
      <c r="DV93" s="124">
        <f t="shared" si="75"/>
        <v>0</v>
      </c>
      <c r="DW93" s="124">
        <f t="shared" si="75"/>
        <v>0</v>
      </c>
      <c r="DX93" s="124">
        <f t="shared" si="75"/>
        <v>0</v>
      </c>
      <c r="DY93" s="124">
        <f t="shared" si="75"/>
        <v>0</v>
      </c>
      <c r="DZ93" s="124">
        <f t="shared" si="75"/>
        <v>0</v>
      </c>
      <c r="EA93" s="124">
        <f t="shared" si="75"/>
        <v>0</v>
      </c>
      <c r="EB93" s="124">
        <f t="shared" si="75"/>
        <v>0</v>
      </c>
      <c r="EC93" s="124">
        <f t="shared" si="75"/>
        <v>0</v>
      </c>
      <c r="ED93" s="124">
        <f t="shared" si="75"/>
        <v>0</v>
      </c>
      <c r="EE93" s="124">
        <f t="shared" si="75"/>
        <v>0</v>
      </c>
      <c r="EF93" s="124">
        <f t="shared" si="75"/>
        <v>0</v>
      </c>
      <c r="EG93" s="124">
        <f t="shared" si="75"/>
        <v>0</v>
      </c>
      <c r="EH93" s="124">
        <f t="shared" si="75"/>
        <v>0</v>
      </c>
      <c r="EI93" s="124">
        <f t="shared" si="75"/>
        <v>0</v>
      </c>
      <c r="EJ93" s="124">
        <f t="shared" si="75"/>
        <v>0</v>
      </c>
      <c r="EK93" s="124">
        <f t="shared" si="75"/>
        <v>0</v>
      </c>
      <c r="EL93" s="124">
        <f t="shared" si="75"/>
        <v>0</v>
      </c>
      <c r="EM93" s="124">
        <f t="shared" si="75"/>
        <v>0</v>
      </c>
      <c r="EN93" s="124">
        <f t="shared" si="75"/>
        <v>0</v>
      </c>
      <c r="EO93" s="124">
        <f t="shared" si="75"/>
        <v>0</v>
      </c>
      <c r="EP93" s="124">
        <f t="shared" si="75"/>
        <v>0</v>
      </c>
      <c r="EQ93" s="27"/>
    </row>
    <row r="94" spans="1:147" ht="15.75" customHeight="1" x14ac:dyDescent="0.2">
      <c r="A94" s="7" t="str">
        <f t="shared" si="71"/>
        <v>SC-4</v>
      </c>
      <c r="B94" s="7"/>
      <c r="C94" s="7"/>
      <c r="D94" s="7"/>
      <c r="E94" s="7"/>
      <c r="F94" s="7"/>
      <c r="G94" s="7"/>
      <c r="H94" s="7"/>
      <c r="I94" s="7"/>
      <c r="J94" s="7"/>
      <c r="K94" s="7"/>
      <c r="L94" s="7"/>
      <c r="M94" s="7"/>
      <c r="N94" s="7"/>
      <c r="O94" s="7"/>
      <c r="P94" s="7"/>
      <c r="Q94" s="7"/>
      <c r="R94" s="7"/>
      <c r="S94" s="7"/>
      <c r="T94" s="7"/>
      <c r="U94" s="7"/>
      <c r="V94" s="7"/>
      <c r="W94" s="7"/>
      <c r="X94" s="7"/>
      <c r="Y94" s="7"/>
      <c r="Z94" s="27"/>
      <c r="AA94" s="124">
        <f t="shared" ref="AA94:EP94" si="76">$Y44*$AA44</f>
        <v>0</v>
      </c>
      <c r="AB94" s="124">
        <f t="shared" si="76"/>
        <v>0</v>
      </c>
      <c r="AC94" s="124">
        <f t="shared" si="76"/>
        <v>0</v>
      </c>
      <c r="AD94" s="124">
        <f t="shared" si="76"/>
        <v>0</v>
      </c>
      <c r="AE94" s="124">
        <f t="shared" si="76"/>
        <v>0</v>
      </c>
      <c r="AF94" s="124">
        <f t="shared" si="76"/>
        <v>0</v>
      </c>
      <c r="AG94" s="124">
        <f t="shared" si="76"/>
        <v>0</v>
      </c>
      <c r="AH94" s="124">
        <f t="shared" si="76"/>
        <v>0</v>
      </c>
      <c r="AI94" s="124">
        <f t="shared" si="76"/>
        <v>0</v>
      </c>
      <c r="AJ94" s="124">
        <f t="shared" si="76"/>
        <v>0</v>
      </c>
      <c r="AK94" s="124">
        <f t="shared" si="76"/>
        <v>0</v>
      </c>
      <c r="AL94" s="124">
        <f t="shared" si="76"/>
        <v>0</v>
      </c>
      <c r="AM94" s="124">
        <f t="shared" si="76"/>
        <v>0</v>
      </c>
      <c r="AN94" s="124">
        <f t="shared" si="76"/>
        <v>0</v>
      </c>
      <c r="AO94" s="124">
        <f t="shared" si="76"/>
        <v>0</v>
      </c>
      <c r="AP94" s="124">
        <f t="shared" si="76"/>
        <v>0</v>
      </c>
      <c r="AQ94" s="124">
        <f t="shared" si="76"/>
        <v>0</v>
      </c>
      <c r="AR94" s="124">
        <f t="shared" si="76"/>
        <v>0</v>
      </c>
      <c r="AS94" s="124">
        <f t="shared" si="76"/>
        <v>0</v>
      </c>
      <c r="AT94" s="124">
        <f t="shared" si="76"/>
        <v>0</v>
      </c>
      <c r="AU94" s="124">
        <f t="shared" si="76"/>
        <v>0</v>
      </c>
      <c r="AV94" s="124">
        <f t="shared" si="76"/>
        <v>0</v>
      </c>
      <c r="AW94" s="124">
        <f t="shared" si="76"/>
        <v>0</v>
      </c>
      <c r="AX94" s="124">
        <f t="shared" si="76"/>
        <v>0</v>
      </c>
      <c r="AY94" s="124">
        <f t="shared" si="76"/>
        <v>0</v>
      </c>
      <c r="AZ94" s="124">
        <f t="shared" si="76"/>
        <v>0</v>
      </c>
      <c r="BA94" s="124">
        <f t="shared" si="76"/>
        <v>0</v>
      </c>
      <c r="BB94" s="124">
        <f t="shared" si="76"/>
        <v>0</v>
      </c>
      <c r="BC94" s="124">
        <f t="shared" si="76"/>
        <v>0</v>
      </c>
      <c r="BD94" s="124">
        <f t="shared" si="76"/>
        <v>0</v>
      </c>
      <c r="BE94" s="124">
        <f t="shared" si="76"/>
        <v>0</v>
      </c>
      <c r="BF94" s="124">
        <f t="shared" si="76"/>
        <v>0</v>
      </c>
      <c r="BG94" s="124">
        <f t="shared" si="76"/>
        <v>0</v>
      </c>
      <c r="BH94" s="124">
        <f t="shared" si="76"/>
        <v>0</v>
      </c>
      <c r="BI94" s="124">
        <f t="shared" si="76"/>
        <v>0</v>
      </c>
      <c r="BJ94" s="124">
        <f t="shared" si="76"/>
        <v>0</v>
      </c>
      <c r="BK94" s="124">
        <f t="shared" si="76"/>
        <v>0</v>
      </c>
      <c r="BL94" s="124">
        <f t="shared" si="76"/>
        <v>0</v>
      </c>
      <c r="BM94" s="124">
        <f t="shared" si="76"/>
        <v>0</v>
      </c>
      <c r="BN94" s="124">
        <f t="shared" si="76"/>
        <v>0</v>
      </c>
      <c r="BO94" s="124">
        <f t="shared" si="76"/>
        <v>0</v>
      </c>
      <c r="BP94" s="124">
        <f t="shared" si="76"/>
        <v>0</v>
      </c>
      <c r="BQ94" s="124">
        <f t="shared" si="76"/>
        <v>0</v>
      </c>
      <c r="BR94" s="124">
        <f t="shared" si="76"/>
        <v>0</v>
      </c>
      <c r="BS94" s="124">
        <f t="shared" si="76"/>
        <v>0</v>
      </c>
      <c r="BT94" s="124">
        <f t="shared" si="76"/>
        <v>0</v>
      </c>
      <c r="BU94" s="124">
        <f t="shared" si="76"/>
        <v>0</v>
      </c>
      <c r="BV94" s="124">
        <f t="shared" si="76"/>
        <v>0</v>
      </c>
      <c r="BW94" s="124">
        <f t="shared" si="76"/>
        <v>0</v>
      </c>
      <c r="BX94" s="124">
        <f t="shared" si="76"/>
        <v>0</v>
      </c>
      <c r="BY94" s="124">
        <f t="shared" si="76"/>
        <v>0</v>
      </c>
      <c r="BZ94" s="124">
        <f t="shared" si="76"/>
        <v>0</v>
      </c>
      <c r="CA94" s="124">
        <f t="shared" si="76"/>
        <v>0</v>
      </c>
      <c r="CB94" s="124">
        <f t="shared" si="76"/>
        <v>0</v>
      </c>
      <c r="CC94" s="124">
        <f t="shared" si="76"/>
        <v>0</v>
      </c>
      <c r="CD94" s="124">
        <f t="shared" si="76"/>
        <v>0</v>
      </c>
      <c r="CE94" s="124">
        <f t="shared" si="76"/>
        <v>0</v>
      </c>
      <c r="CF94" s="124">
        <f t="shared" si="76"/>
        <v>0</v>
      </c>
      <c r="CG94" s="124">
        <f t="shared" si="76"/>
        <v>0</v>
      </c>
      <c r="CH94" s="124">
        <f t="shared" si="76"/>
        <v>0</v>
      </c>
      <c r="CI94" s="124">
        <f t="shared" si="76"/>
        <v>0</v>
      </c>
      <c r="CJ94" s="124">
        <f t="shared" si="76"/>
        <v>0</v>
      </c>
      <c r="CK94" s="124">
        <f t="shared" si="76"/>
        <v>0</v>
      </c>
      <c r="CL94" s="124">
        <f t="shared" si="76"/>
        <v>0</v>
      </c>
      <c r="CM94" s="124">
        <f t="shared" si="76"/>
        <v>0</v>
      </c>
      <c r="CN94" s="124">
        <f t="shared" si="76"/>
        <v>0</v>
      </c>
      <c r="CO94" s="124">
        <f t="shared" si="76"/>
        <v>0</v>
      </c>
      <c r="CP94" s="124">
        <f t="shared" si="76"/>
        <v>0</v>
      </c>
      <c r="CQ94" s="124">
        <f t="shared" si="76"/>
        <v>0</v>
      </c>
      <c r="CR94" s="124">
        <f t="shared" si="76"/>
        <v>0</v>
      </c>
      <c r="CS94" s="124">
        <f t="shared" si="76"/>
        <v>0</v>
      </c>
      <c r="CT94" s="124">
        <f t="shared" si="76"/>
        <v>0</v>
      </c>
      <c r="CU94" s="124">
        <f t="shared" si="76"/>
        <v>0</v>
      </c>
      <c r="CV94" s="124">
        <f t="shared" si="76"/>
        <v>0</v>
      </c>
      <c r="CW94" s="124">
        <f t="shared" si="76"/>
        <v>0</v>
      </c>
      <c r="CX94" s="124">
        <f t="shared" si="76"/>
        <v>0</v>
      </c>
      <c r="CY94" s="124">
        <f t="shared" si="76"/>
        <v>0</v>
      </c>
      <c r="CZ94" s="124">
        <f t="shared" si="76"/>
        <v>0</v>
      </c>
      <c r="DA94" s="124">
        <f t="shared" si="76"/>
        <v>0</v>
      </c>
      <c r="DB94" s="124">
        <f t="shared" si="76"/>
        <v>0</v>
      </c>
      <c r="DC94" s="124">
        <f t="shared" si="76"/>
        <v>0</v>
      </c>
      <c r="DD94" s="124">
        <f t="shared" si="76"/>
        <v>0</v>
      </c>
      <c r="DE94" s="124">
        <f t="shared" si="76"/>
        <v>0</v>
      </c>
      <c r="DF94" s="124">
        <f t="shared" si="76"/>
        <v>0</v>
      </c>
      <c r="DG94" s="124">
        <f t="shared" si="76"/>
        <v>0</v>
      </c>
      <c r="DH94" s="124">
        <f t="shared" si="76"/>
        <v>0</v>
      </c>
      <c r="DI94" s="124">
        <f t="shared" si="76"/>
        <v>0</v>
      </c>
      <c r="DJ94" s="124">
        <f t="shared" si="76"/>
        <v>0</v>
      </c>
      <c r="DK94" s="124">
        <f t="shared" si="76"/>
        <v>0</v>
      </c>
      <c r="DL94" s="124">
        <f t="shared" si="76"/>
        <v>0</v>
      </c>
      <c r="DM94" s="124">
        <f t="shared" si="76"/>
        <v>0</v>
      </c>
      <c r="DN94" s="124">
        <f t="shared" si="76"/>
        <v>0</v>
      </c>
      <c r="DO94" s="124">
        <f t="shared" si="76"/>
        <v>0</v>
      </c>
      <c r="DP94" s="124">
        <f t="shared" si="76"/>
        <v>0</v>
      </c>
      <c r="DQ94" s="124">
        <f t="shared" si="76"/>
        <v>0</v>
      </c>
      <c r="DR94" s="124">
        <f t="shared" si="76"/>
        <v>0</v>
      </c>
      <c r="DS94" s="124">
        <f t="shared" si="76"/>
        <v>0</v>
      </c>
      <c r="DT94" s="124">
        <f t="shared" si="76"/>
        <v>0</v>
      </c>
      <c r="DU94" s="124">
        <f t="shared" si="76"/>
        <v>0</v>
      </c>
      <c r="DV94" s="124">
        <f t="shared" si="76"/>
        <v>0</v>
      </c>
      <c r="DW94" s="124">
        <f t="shared" si="76"/>
        <v>0</v>
      </c>
      <c r="DX94" s="124">
        <f t="shared" si="76"/>
        <v>0</v>
      </c>
      <c r="DY94" s="124">
        <f t="shared" si="76"/>
        <v>0</v>
      </c>
      <c r="DZ94" s="124">
        <f t="shared" si="76"/>
        <v>0</v>
      </c>
      <c r="EA94" s="124">
        <f t="shared" si="76"/>
        <v>0</v>
      </c>
      <c r="EB94" s="124">
        <f t="shared" si="76"/>
        <v>0</v>
      </c>
      <c r="EC94" s="124">
        <f t="shared" si="76"/>
        <v>0</v>
      </c>
      <c r="ED94" s="124">
        <f t="shared" si="76"/>
        <v>0</v>
      </c>
      <c r="EE94" s="124">
        <f t="shared" si="76"/>
        <v>0</v>
      </c>
      <c r="EF94" s="124">
        <f t="shared" si="76"/>
        <v>0</v>
      </c>
      <c r="EG94" s="124">
        <f t="shared" si="76"/>
        <v>0</v>
      </c>
      <c r="EH94" s="124">
        <f t="shared" si="76"/>
        <v>0</v>
      </c>
      <c r="EI94" s="124">
        <f t="shared" si="76"/>
        <v>0</v>
      </c>
      <c r="EJ94" s="124">
        <f t="shared" si="76"/>
        <v>0</v>
      </c>
      <c r="EK94" s="124">
        <f t="shared" si="76"/>
        <v>0</v>
      </c>
      <c r="EL94" s="124">
        <f t="shared" si="76"/>
        <v>0</v>
      </c>
      <c r="EM94" s="124">
        <f t="shared" si="76"/>
        <v>0</v>
      </c>
      <c r="EN94" s="124">
        <f t="shared" si="76"/>
        <v>0</v>
      </c>
      <c r="EO94" s="124">
        <f t="shared" si="76"/>
        <v>0</v>
      </c>
      <c r="EP94" s="124">
        <f t="shared" si="76"/>
        <v>0</v>
      </c>
      <c r="EQ94" s="27"/>
    </row>
    <row r="95" spans="1:147" ht="15.75" customHeight="1" x14ac:dyDescent="0.2">
      <c r="A95" s="7" t="str">
        <f t="shared" si="71"/>
        <v>SC-5</v>
      </c>
      <c r="B95" s="7"/>
      <c r="C95" s="7"/>
      <c r="D95" s="7"/>
      <c r="E95" s="7"/>
      <c r="F95" s="7"/>
      <c r="G95" s="7"/>
      <c r="H95" s="7"/>
      <c r="I95" s="7"/>
      <c r="J95" s="7"/>
      <c r="K95" s="7"/>
      <c r="L95" s="7"/>
      <c r="M95" s="7"/>
      <c r="N95" s="7"/>
      <c r="O95" s="7"/>
      <c r="P95" s="7"/>
      <c r="Q95" s="7"/>
      <c r="R95" s="7"/>
      <c r="S95" s="7"/>
      <c r="T95" s="7"/>
      <c r="U95" s="7"/>
      <c r="V95" s="7"/>
      <c r="W95" s="7"/>
      <c r="X95" s="7"/>
      <c r="Y95" s="7"/>
      <c r="Z95" s="27"/>
      <c r="AA95" s="124">
        <f t="shared" ref="AA95:EP95" si="77">$Y45*$AA45</f>
        <v>0</v>
      </c>
      <c r="AB95" s="124">
        <f t="shared" si="77"/>
        <v>0</v>
      </c>
      <c r="AC95" s="124">
        <f t="shared" si="77"/>
        <v>0</v>
      </c>
      <c r="AD95" s="124">
        <f t="shared" si="77"/>
        <v>0</v>
      </c>
      <c r="AE95" s="124">
        <f t="shared" si="77"/>
        <v>0</v>
      </c>
      <c r="AF95" s="124">
        <f t="shared" si="77"/>
        <v>0</v>
      </c>
      <c r="AG95" s="124">
        <f t="shared" si="77"/>
        <v>0</v>
      </c>
      <c r="AH95" s="124">
        <f t="shared" si="77"/>
        <v>0</v>
      </c>
      <c r="AI95" s="124">
        <f t="shared" si="77"/>
        <v>0</v>
      </c>
      <c r="AJ95" s="124">
        <f t="shared" si="77"/>
        <v>0</v>
      </c>
      <c r="AK95" s="124">
        <f t="shared" si="77"/>
        <v>0</v>
      </c>
      <c r="AL95" s="124">
        <f t="shared" si="77"/>
        <v>0</v>
      </c>
      <c r="AM95" s="124">
        <f t="shared" si="77"/>
        <v>0</v>
      </c>
      <c r="AN95" s="124">
        <f t="shared" si="77"/>
        <v>0</v>
      </c>
      <c r="AO95" s="124">
        <f t="shared" si="77"/>
        <v>0</v>
      </c>
      <c r="AP95" s="124">
        <f t="shared" si="77"/>
        <v>0</v>
      </c>
      <c r="AQ95" s="124">
        <f t="shared" si="77"/>
        <v>0</v>
      </c>
      <c r="AR95" s="124">
        <f t="shared" si="77"/>
        <v>0</v>
      </c>
      <c r="AS95" s="124">
        <f t="shared" si="77"/>
        <v>0</v>
      </c>
      <c r="AT95" s="124">
        <f t="shared" si="77"/>
        <v>0</v>
      </c>
      <c r="AU95" s="124">
        <f t="shared" si="77"/>
        <v>0</v>
      </c>
      <c r="AV95" s="124">
        <f t="shared" si="77"/>
        <v>0</v>
      </c>
      <c r="AW95" s="124">
        <f t="shared" si="77"/>
        <v>0</v>
      </c>
      <c r="AX95" s="124">
        <f t="shared" si="77"/>
        <v>0</v>
      </c>
      <c r="AY95" s="124">
        <f t="shared" si="77"/>
        <v>0</v>
      </c>
      <c r="AZ95" s="124">
        <f t="shared" si="77"/>
        <v>0</v>
      </c>
      <c r="BA95" s="124">
        <f t="shared" si="77"/>
        <v>0</v>
      </c>
      <c r="BB95" s="124">
        <f t="shared" si="77"/>
        <v>0</v>
      </c>
      <c r="BC95" s="124">
        <f t="shared" si="77"/>
        <v>0</v>
      </c>
      <c r="BD95" s="124">
        <f t="shared" si="77"/>
        <v>0</v>
      </c>
      <c r="BE95" s="124">
        <f t="shared" si="77"/>
        <v>0</v>
      </c>
      <c r="BF95" s="124">
        <f t="shared" si="77"/>
        <v>0</v>
      </c>
      <c r="BG95" s="124">
        <f t="shared" si="77"/>
        <v>0</v>
      </c>
      <c r="BH95" s="124">
        <f t="shared" si="77"/>
        <v>0</v>
      </c>
      <c r="BI95" s="124">
        <f t="shared" si="77"/>
        <v>0</v>
      </c>
      <c r="BJ95" s="124">
        <f t="shared" si="77"/>
        <v>0</v>
      </c>
      <c r="BK95" s="124">
        <f t="shared" si="77"/>
        <v>0</v>
      </c>
      <c r="BL95" s="124">
        <f t="shared" si="77"/>
        <v>0</v>
      </c>
      <c r="BM95" s="124">
        <f t="shared" si="77"/>
        <v>0</v>
      </c>
      <c r="BN95" s="124">
        <f t="shared" si="77"/>
        <v>0</v>
      </c>
      <c r="BO95" s="124">
        <f t="shared" si="77"/>
        <v>0</v>
      </c>
      <c r="BP95" s="124">
        <f t="shared" si="77"/>
        <v>0</v>
      </c>
      <c r="BQ95" s="124">
        <f t="shared" si="77"/>
        <v>0</v>
      </c>
      <c r="BR95" s="124">
        <f t="shared" si="77"/>
        <v>0</v>
      </c>
      <c r="BS95" s="124">
        <f t="shared" si="77"/>
        <v>0</v>
      </c>
      <c r="BT95" s="124">
        <f t="shared" si="77"/>
        <v>0</v>
      </c>
      <c r="BU95" s="124">
        <f t="shared" si="77"/>
        <v>0</v>
      </c>
      <c r="BV95" s="124">
        <f t="shared" si="77"/>
        <v>0</v>
      </c>
      <c r="BW95" s="124">
        <f t="shared" si="77"/>
        <v>0</v>
      </c>
      <c r="BX95" s="124">
        <f t="shared" si="77"/>
        <v>0</v>
      </c>
      <c r="BY95" s="124">
        <f t="shared" si="77"/>
        <v>0</v>
      </c>
      <c r="BZ95" s="124">
        <f t="shared" si="77"/>
        <v>0</v>
      </c>
      <c r="CA95" s="124">
        <f t="shared" si="77"/>
        <v>0</v>
      </c>
      <c r="CB95" s="124">
        <f t="shared" si="77"/>
        <v>0</v>
      </c>
      <c r="CC95" s="124">
        <f t="shared" si="77"/>
        <v>0</v>
      </c>
      <c r="CD95" s="124">
        <f t="shared" si="77"/>
        <v>0</v>
      </c>
      <c r="CE95" s="124">
        <f t="shared" si="77"/>
        <v>0</v>
      </c>
      <c r="CF95" s="124">
        <f t="shared" si="77"/>
        <v>0</v>
      </c>
      <c r="CG95" s="124">
        <f t="shared" si="77"/>
        <v>0</v>
      </c>
      <c r="CH95" s="124">
        <f t="shared" si="77"/>
        <v>0</v>
      </c>
      <c r="CI95" s="124">
        <f t="shared" si="77"/>
        <v>0</v>
      </c>
      <c r="CJ95" s="124">
        <f t="shared" si="77"/>
        <v>0</v>
      </c>
      <c r="CK95" s="124">
        <f t="shared" si="77"/>
        <v>0</v>
      </c>
      <c r="CL95" s="124">
        <f t="shared" si="77"/>
        <v>0</v>
      </c>
      <c r="CM95" s="124">
        <f t="shared" si="77"/>
        <v>0</v>
      </c>
      <c r="CN95" s="124">
        <f t="shared" si="77"/>
        <v>0</v>
      </c>
      <c r="CO95" s="124">
        <f t="shared" si="77"/>
        <v>0</v>
      </c>
      <c r="CP95" s="124">
        <f t="shared" si="77"/>
        <v>0</v>
      </c>
      <c r="CQ95" s="124">
        <f t="shared" si="77"/>
        <v>0</v>
      </c>
      <c r="CR95" s="124">
        <f t="shared" si="77"/>
        <v>0</v>
      </c>
      <c r="CS95" s="124">
        <f t="shared" si="77"/>
        <v>0</v>
      </c>
      <c r="CT95" s="124">
        <f t="shared" si="77"/>
        <v>0</v>
      </c>
      <c r="CU95" s="124">
        <f t="shared" si="77"/>
        <v>0</v>
      </c>
      <c r="CV95" s="124">
        <f t="shared" si="77"/>
        <v>0</v>
      </c>
      <c r="CW95" s="124">
        <f t="shared" si="77"/>
        <v>0</v>
      </c>
      <c r="CX95" s="124">
        <f t="shared" si="77"/>
        <v>0</v>
      </c>
      <c r="CY95" s="124">
        <f t="shared" si="77"/>
        <v>0</v>
      </c>
      <c r="CZ95" s="124">
        <f t="shared" si="77"/>
        <v>0</v>
      </c>
      <c r="DA95" s="124">
        <f t="shared" si="77"/>
        <v>0</v>
      </c>
      <c r="DB95" s="124">
        <f t="shared" si="77"/>
        <v>0</v>
      </c>
      <c r="DC95" s="124">
        <f t="shared" si="77"/>
        <v>0</v>
      </c>
      <c r="DD95" s="124">
        <f t="shared" si="77"/>
        <v>0</v>
      </c>
      <c r="DE95" s="124">
        <f t="shared" si="77"/>
        <v>0</v>
      </c>
      <c r="DF95" s="124">
        <f t="shared" si="77"/>
        <v>0</v>
      </c>
      <c r="DG95" s="124">
        <f t="shared" si="77"/>
        <v>0</v>
      </c>
      <c r="DH95" s="124">
        <f t="shared" si="77"/>
        <v>0</v>
      </c>
      <c r="DI95" s="124">
        <f t="shared" si="77"/>
        <v>0</v>
      </c>
      <c r="DJ95" s="124">
        <f t="shared" si="77"/>
        <v>0</v>
      </c>
      <c r="DK95" s="124">
        <f t="shared" si="77"/>
        <v>0</v>
      </c>
      <c r="DL95" s="124">
        <f t="shared" si="77"/>
        <v>0</v>
      </c>
      <c r="DM95" s="124">
        <f t="shared" si="77"/>
        <v>0</v>
      </c>
      <c r="DN95" s="124">
        <f t="shared" si="77"/>
        <v>0</v>
      </c>
      <c r="DO95" s="124">
        <f t="shared" si="77"/>
        <v>0</v>
      </c>
      <c r="DP95" s="124">
        <f t="shared" si="77"/>
        <v>0</v>
      </c>
      <c r="DQ95" s="124">
        <f t="shared" si="77"/>
        <v>0</v>
      </c>
      <c r="DR95" s="124">
        <f t="shared" si="77"/>
        <v>0</v>
      </c>
      <c r="DS95" s="124">
        <f t="shared" si="77"/>
        <v>0</v>
      </c>
      <c r="DT95" s="124">
        <f t="shared" si="77"/>
        <v>0</v>
      </c>
      <c r="DU95" s="124">
        <f t="shared" si="77"/>
        <v>0</v>
      </c>
      <c r="DV95" s="124">
        <f t="shared" si="77"/>
        <v>0</v>
      </c>
      <c r="DW95" s="124">
        <f t="shared" si="77"/>
        <v>0</v>
      </c>
      <c r="DX95" s="124">
        <f t="shared" si="77"/>
        <v>0</v>
      </c>
      <c r="DY95" s="124">
        <f t="shared" si="77"/>
        <v>0</v>
      </c>
      <c r="DZ95" s="124">
        <f t="shared" si="77"/>
        <v>0</v>
      </c>
      <c r="EA95" s="124">
        <f t="shared" si="77"/>
        <v>0</v>
      </c>
      <c r="EB95" s="124">
        <f t="shared" si="77"/>
        <v>0</v>
      </c>
      <c r="EC95" s="124">
        <f t="shared" si="77"/>
        <v>0</v>
      </c>
      <c r="ED95" s="124">
        <f t="shared" si="77"/>
        <v>0</v>
      </c>
      <c r="EE95" s="124">
        <f t="shared" si="77"/>
        <v>0</v>
      </c>
      <c r="EF95" s="124">
        <f t="shared" si="77"/>
        <v>0</v>
      </c>
      <c r="EG95" s="124">
        <f t="shared" si="77"/>
        <v>0</v>
      </c>
      <c r="EH95" s="124">
        <f t="shared" si="77"/>
        <v>0</v>
      </c>
      <c r="EI95" s="124">
        <f t="shared" si="77"/>
        <v>0</v>
      </c>
      <c r="EJ95" s="124">
        <f t="shared" si="77"/>
        <v>0</v>
      </c>
      <c r="EK95" s="124">
        <f t="shared" si="77"/>
        <v>0</v>
      </c>
      <c r="EL95" s="124">
        <f t="shared" si="77"/>
        <v>0</v>
      </c>
      <c r="EM95" s="124">
        <f t="shared" si="77"/>
        <v>0</v>
      </c>
      <c r="EN95" s="124">
        <f t="shared" si="77"/>
        <v>0</v>
      </c>
      <c r="EO95" s="124">
        <f t="shared" si="77"/>
        <v>0</v>
      </c>
      <c r="EP95" s="124">
        <f t="shared" si="77"/>
        <v>0</v>
      </c>
      <c r="EQ95" s="27"/>
    </row>
    <row r="96" spans="1:147" ht="15.75" customHeight="1" x14ac:dyDescent="0.2">
      <c r="A96" s="92"/>
      <c r="Z96" s="27"/>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4"/>
      <c r="BA96" s="124"/>
      <c r="BB96" s="124"/>
      <c r="BC96" s="124"/>
      <c r="BD96" s="124"/>
      <c r="BE96" s="124"/>
      <c r="BF96" s="124"/>
      <c r="BG96" s="124"/>
      <c r="BH96" s="124"/>
      <c r="BI96" s="124"/>
      <c r="BJ96" s="124"/>
      <c r="BK96" s="124"/>
      <c r="BL96" s="124"/>
      <c r="BM96" s="124"/>
      <c r="BN96" s="124"/>
      <c r="BO96" s="124"/>
      <c r="BP96" s="124"/>
      <c r="BQ96" s="124"/>
      <c r="BR96" s="124"/>
      <c r="BS96" s="124"/>
      <c r="BT96" s="124"/>
      <c r="BU96" s="124"/>
      <c r="BV96" s="124"/>
      <c r="BW96" s="124"/>
      <c r="BX96" s="124"/>
      <c r="BY96" s="124"/>
      <c r="BZ96" s="124"/>
      <c r="CA96" s="124"/>
      <c r="CB96" s="124"/>
      <c r="CC96" s="124"/>
      <c r="CD96" s="124"/>
      <c r="CE96" s="124"/>
      <c r="CF96" s="124"/>
      <c r="CG96" s="124"/>
      <c r="CH96" s="124"/>
      <c r="CI96" s="124"/>
      <c r="CJ96" s="124"/>
      <c r="CK96" s="124"/>
      <c r="CL96" s="124"/>
      <c r="CM96" s="124"/>
      <c r="CN96" s="124"/>
      <c r="CO96" s="124"/>
      <c r="CP96" s="124"/>
      <c r="CQ96" s="124"/>
      <c r="CR96" s="124"/>
      <c r="CS96" s="124"/>
      <c r="CT96" s="124"/>
      <c r="CU96" s="124"/>
      <c r="CV96" s="124"/>
      <c r="CW96" s="124"/>
      <c r="CX96" s="124"/>
      <c r="CY96" s="124"/>
      <c r="CZ96" s="124"/>
      <c r="DA96" s="124"/>
      <c r="DB96" s="124"/>
      <c r="DC96" s="124"/>
      <c r="DD96" s="124"/>
      <c r="DE96" s="124"/>
      <c r="DF96" s="124"/>
      <c r="DG96" s="124"/>
      <c r="DH96" s="124"/>
      <c r="DI96" s="124"/>
      <c r="DJ96" s="124"/>
      <c r="DK96" s="124"/>
      <c r="DL96" s="124"/>
      <c r="DM96" s="124"/>
      <c r="DN96" s="124"/>
      <c r="DO96" s="124"/>
      <c r="DP96" s="124"/>
      <c r="DQ96" s="124"/>
      <c r="DR96" s="124"/>
      <c r="DS96" s="124"/>
      <c r="DT96" s="124"/>
      <c r="DU96" s="124"/>
      <c r="DV96" s="124"/>
      <c r="DW96" s="124"/>
      <c r="DX96" s="124"/>
      <c r="DY96" s="124"/>
      <c r="DZ96" s="124"/>
      <c r="EA96" s="124"/>
      <c r="EB96" s="124"/>
      <c r="EC96" s="124"/>
      <c r="ED96" s="124"/>
      <c r="EE96" s="124"/>
      <c r="EF96" s="124"/>
      <c r="EG96" s="124"/>
      <c r="EH96" s="124"/>
      <c r="EI96" s="124"/>
      <c r="EJ96" s="124"/>
      <c r="EK96" s="124"/>
      <c r="EL96" s="124"/>
      <c r="EM96" s="124"/>
      <c r="EN96" s="124"/>
      <c r="EO96" s="124"/>
      <c r="EP96" s="124"/>
      <c r="EQ96" s="27"/>
    </row>
    <row r="97" spans="1:147" ht="15.75" customHeight="1" x14ac:dyDescent="0.2">
      <c r="A97" s="92" t="str">
        <f t="shared" ref="A97:A99" si="78">A47</f>
        <v xml:space="preserve">Building Operations </v>
      </c>
      <c r="B97" s="92"/>
      <c r="C97" s="92"/>
      <c r="D97" s="92"/>
      <c r="E97" s="92"/>
      <c r="F97" s="92"/>
      <c r="G97" s="92"/>
      <c r="H97" s="92"/>
      <c r="I97" s="92"/>
      <c r="J97" s="92"/>
      <c r="K97" s="92"/>
      <c r="L97" s="92"/>
      <c r="M97" s="92"/>
      <c r="N97" s="92"/>
      <c r="O97" s="92"/>
      <c r="P97" s="92"/>
      <c r="Q97" s="92"/>
      <c r="R97" s="92"/>
      <c r="S97" s="92"/>
      <c r="T97" s="92"/>
      <c r="U97" s="92"/>
      <c r="V97" s="92"/>
      <c r="W97" s="92"/>
      <c r="X97" s="92"/>
      <c r="Y97" s="92"/>
      <c r="Z97" s="109"/>
      <c r="AA97" s="107">
        <f t="shared" ref="AA97:EP97" si="79">SUBTOTAL(9,AA98:AA99)</f>
        <v>10000</v>
      </c>
      <c r="AB97" s="107">
        <f t="shared" si="79"/>
        <v>10000</v>
      </c>
      <c r="AC97" s="107">
        <f t="shared" si="79"/>
        <v>10000</v>
      </c>
      <c r="AD97" s="107">
        <f t="shared" si="79"/>
        <v>10000</v>
      </c>
      <c r="AE97" s="107">
        <f t="shared" si="79"/>
        <v>10000</v>
      </c>
      <c r="AF97" s="107">
        <f t="shared" si="79"/>
        <v>10000</v>
      </c>
      <c r="AG97" s="107">
        <f t="shared" si="79"/>
        <v>0</v>
      </c>
      <c r="AH97" s="107">
        <f t="shared" si="79"/>
        <v>0</v>
      </c>
      <c r="AI97" s="107">
        <f t="shared" si="79"/>
        <v>0</v>
      </c>
      <c r="AJ97" s="107">
        <f t="shared" si="79"/>
        <v>0</v>
      </c>
      <c r="AK97" s="107">
        <f t="shared" si="79"/>
        <v>0</v>
      </c>
      <c r="AL97" s="107">
        <f t="shared" si="79"/>
        <v>0</v>
      </c>
      <c r="AM97" s="107">
        <f t="shared" si="79"/>
        <v>0</v>
      </c>
      <c r="AN97" s="107">
        <f t="shared" si="79"/>
        <v>0</v>
      </c>
      <c r="AO97" s="107">
        <f t="shared" si="79"/>
        <v>0</v>
      </c>
      <c r="AP97" s="107">
        <f t="shared" si="79"/>
        <v>0</v>
      </c>
      <c r="AQ97" s="107">
        <f t="shared" si="79"/>
        <v>0</v>
      </c>
      <c r="AR97" s="107">
        <f t="shared" si="79"/>
        <v>0</v>
      </c>
      <c r="AS97" s="107">
        <f t="shared" si="79"/>
        <v>0</v>
      </c>
      <c r="AT97" s="107">
        <f t="shared" si="79"/>
        <v>0</v>
      </c>
      <c r="AU97" s="107">
        <f t="shared" si="79"/>
        <v>0</v>
      </c>
      <c r="AV97" s="107">
        <f t="shared" si="79"/>
        <v>0</v>
      </c>
      <c r="AW97" s="107">
        <f t="shared" si="79"/>
        <v>0</v>
      </c>
      <c r="AX97" s="107">
        <f t="shared" si="79"/>
        <v>0</v>
      </c>
      <c r="AY97" s="107">
        <f t="shared" si="79"/>
        <v>0</v>
      </c>
      <c r="AZ97" s="107">
        <f t="shared" si="79"/>
        <v>0</v>
      </c>
      <c r="BA97" s="107">
        <f t="shared" si="79"/>
        <v>0</v>
      </c>
      <c r="BB97" s="107">
        <f t="shared" si="79"/>
        <v>0</v>
      </c>
      <c r="BC97" s="107">
        <f t="shared" si="79"/>
        <v>0</v>
      </c>
      <c r="BD97" s="107">
        <f t="shared" si="79"/>
        <v>0</v>
      </c>
      <c r="BE97" s="107">
        <f t="shared" si="79"/>
        <v>0</v>
      </c>
      <c r="BF97" s="107">
        <f t="shared" si="79"/>
        <v>0</v>
      </c>
      <c r="BG97" s="107">
        <f t="shared" si="79"/>
        <v>0</v>
      </c>
      <c r="BH97" s="107">
        <f t="shared" si="79"/>
        <v>0</v>
      </c>
      <c r="BI97" s="107">
        <f t="shared" si="79"/>
        <v>0</v>
      </c>
      <c r="BJ97" s="107">
        <f t="shared" si="79"/>
        <v>0</v>
      </c>
      <c r="BK97" s="107">
        <f t="shared" si="79"/>
        <v>0</v>
      </c>
      <c r="BL97" s="107">
        <f t="shared" si="79"/>
        <v>0</v>
      </c>
      <c r="BM97" s="107">
        <f t="shared" si="79"/>
        <v>0</v>
      </c>
      <c r="BN97" s="107">
        <f t="shared" si="79"/>
        <v>0</v>
      </c>
      <c r="BO97" s="107">
        <f t="shared" si="79"/>
        <v>0</v>
      </c>
      <c r="BP97" s="107">
        <f t="shared" si="79"/>
        <v>0</v>
      </c>
      <c r="BQ97" s="107">
        <f t="shared" si="79"/>
        <v>0</v>
      </c>
      <c r="BR97" s="107">
        <f t="shared" si="79"/>
        <v>0</v>
      </c>
      <c r="BS97" s="107">
        <f t="shared" si="79"/>
        <v>0</v>
      </c>
      <c r="BT97" s="107">
        <f t="shared" si="79"/>
        <v>0</v>
      </c>
      <c r="BU97" s="107">
        <f t="shared" si="79"/>
        <v>0</v>
      </c>
      <c r="BV97" s="107">
        <f t="shared" si="79"/>
        <v>0</v>
      </c>
      <c r="BW97" s="107">
        <f t="shared" si="79"/>
        <v>0</v>
      </c>
      <c r="BX97" s="107">
        <f t="shared" si="79"/>
        <v>0</v>
      </c>
      <c r="BY97" s="107">
        <f t="shared" si="79"/>
        <v>0</v>
      </c>
      <c r="BZ97" s="107">
        <f t="shared" si="79"/>
        <v>0</v>
      </c>
      <c r="CA97" s="107">
        <f t="shared" si="79"/>
        <v>0</v>
      </c>
      <c r="CB97" s="107">
        <f t="shared" si="79"/>
        <v>0</v>
      </c>
      <c r="CC97" s="107">
        <f t="shared" si="79"/>
        <v>0</v>
      </c>
      <c r="CD97" s="107">
        <f t="shared" si="79"/>
        <v>0</v>
      </c>
      <c r="CE97" s="107">
        <f t="shared" si="79"/>
        <v>0</v>
      </c>
      <c r="CF97" s="107">
        <f t="shared" si="79"/>
        <v>0</v>
      </c>
      <c r="CG97" s="107">
        <f t="shared" si="79"/>
        <v>0</v>
      </c>
      <c r="CH97" s="107">
        <f t="shared" si="79"/>
        <v>0</v>
      </c>
      <c r="CI97" s="107">
        <f t="shared" si="79"/>
        <v>0</v>
      </c>
      <c r="CJ97" s="107">
        <f t="shared" si="79"/>
        <v>0</v>
      </c>
      <c r="CK97" s="107">
        <f t="shared" si="79"/>
        <v>0</v>
      </c>
      <c r="CL97" s="107">
        <f t="shared" si="79"/>
        <v>0</v>
      </c>
      <c r="CM97" s="107">
        <f t="shared" si="79"/>
        <v>0</v>
      </c>
      <c r="CN97" s="107">
        <f t="shared" si="79"/>
        <v>0</v>
      </c>
      <c r="CO97" s="107">
        <f t="shared" si="79"/>
        <v>0</v>
      </c>
      <c r="CP97" s="107">
        <f t="shared" si="79"/>
        <v>0</v>
      </c>
      <c r="CQ97" s="107">
        <f t="shared" si="79"/>
        <v>0</v>
      </c>
      <c r="CR97" s="107">
        <f t="shared" si="79"/>
        <v>0</v>
      </c>
      <c r="CS97" s="107">
        <f t="shared" si="79"/>
        <v>0</v>
      </c>
      <c r="CT97" s="107">
        <f t="shared" si="79"/>
        <v>0</v>
      </c>
      <c r="CU97" s="107">
        <f t="shared" si="79"/>
        <v>0</v>
      </c>
      <c r="CV97" s="107">
        <f t="shared" si="79"/>
        <v>0</v>
      </c>
      <c r="CW97" s="107">
        <f t="shared" si="79"/>
        <v>0</v>
      </c>
      <c r="CX97" s="107">
        <f t="shared" si="79"/>
        <v>0</v>
      </c>
      <c r="CY97" s="107">
        <f t="shared" si="79"/>
        <v>0</v>
      </c>
      <c r="CZ97" s="107">
        <f t="shared" si="79"/>
        <v>0</v>
      </c>
      <c r="DA97" s="107">
        <f t="shared" si="79"/>
        <v>0</v>
      </c>
      <c r="DB97" s="107">
        <f t="shared" si="79"/>
        <v>0</v>
      </c>
      <c r="DC97" s="107">
        <f t="shared" si="79"/>
        <v>0</v>
      </c>
      <c r="DD97" s="107">
        <f t="shared" si="79"/>
        <v>0</v>
      </c>
      <c r="DE97" s="107">
        <f t="shared" si="79"/>
        <v>0</v>
      </c>
      <c r="DF97" s="107">
        <f t="shared" si="79"/>
        <v>0</v>
      </c>
      <c r="DG97" s="107">
        <f t="shared" si="79"/>
        <v>0</v>
      </c>
      <c r="DH97" s="107">
        <f t="shared" si="79"/>
        <v>0</v>
      </c>
      <c r="DI97" s="107">
        <f t="shared" si="79"/>
        <v>0</v>
      </c>
      <c r="DJ97" s="107">
        <f t="shared" si="79"/>
        <v>0</v>
      </c>
      <c r="DK97" s="107">
        <f t="shared" si="79"/>
        <v>0</v>
      </c>
      <c r="DL97" s="107">
        <f t="shared" si="79"/>
        <v>0</v>
      </c>
      <c r="DM97" s="107">
        <f t="shared" si="79"/>
        <v>0</v>
      </c>
      <c r="DN97" s="107">
        <f t="shared" si="79"/>
        <v>0</v>
      </c>
      <c r="DO97" s="107">
        <f t="shared" si="79"/>
        <v>0</v>
      </c>
      <c r="DP97" s="107">
        <f t="shared" si="79"/>
        <v>0</v>
      </c>
      <c r="DQ97" s="107">
        <f t="shared" si="79"/>
        <v>0</v>
      </c>
      <c r="DR97" s="107">
        <f t="shared" si="79"/>
        <v>0</v>
      </c>
      <c r="DS97" s="107">
        <f t="shared" si="79"/>
        <v>0</v>
      </c>
      <c r="DT97" s="107">
        <f t="shared" si="79"/>
        <v>0</v>
      </c>
      <c r="DU97" s="107">
        <f t="shared" si="79"/>
        <v>0</v>
      </c>
      <c r="DV97" s="107">
        <f t="shared" si="79"/>
        <v>0</v>
      </c>
      <c r="DW97" s="107">
        <f t="shared" si="79"/>
        <v>0</v>
      </c>
      <c r="DX97" s="107">
        <f t="shared" si="79"/>
        <v>0</v>
      </c>
      <c r="DY97" s="107">
        <f t="shared" si="79"/>
        <v>0</v>
      </c>
      <c r="DZ97" s="107">
        <f t="shared" si="79"/>
        <v>0</v>
      </c>
      <c r="EA97" s="107">
        <f t="shared" si="79"/>
        <v>0</v>
      </c>
      <c r="EB97" s="107">
        <f t="shared" si="79"/>
        <v>0</v>
      </c>
      <c r="EC97" s="107">
        <f t="shared" si="79"/>
        <v>0</v>
      </c>
      <c r="ED97" s="107">
        <f t="shared" si="79"/>
        <v>0</v>
      </c>
      <c r="EE97" s="107">
        <f t="shared" si="79"/>
        <v>0</v>
      </c>
      <c r="EF97" s="107">
        <f t="shared" si="79"/>
        <v>0</v>
      </c>
      <c r="EG97" s="107">
        <f t="shared" si="79"/>
        <v>0</v>
      </c>
      <c r="EH97" s="107">
        <f t="shared" si="79"/>
        <v>0</v>
      </c>
      <c r="EI97" s="107">
        <f t="shared" si="79"/>
        <v>0</v>
      </c>
      <c r="EJ97" s="107">
        <f t="shared" si="79"/>
        <v>0</v>
      </c>
      <c r="EK97" s="107">
        <f t="shared" si="79"/>
        <v>0</v>
      </c>
      <c r="EL97" s="107">
        <f t="shared" si="79"/>
        <v>0</v>
      </c>
      <c r="EM97" s="107">
        <f t="shared" si="79"/>
        <v>0</v>
      </c>
      <c r="EN97" s="107">
        <f t="shared" si="79"/>
        <v>0</v>
      </c>
      <c r="EO97" s="107">
        <f t="shared" si="79"/>
        <v>0</v>
      </c>
      <c r="EP97" s="107">
        <f t="shared" si="79"/>
        <v>0</v>
      </c>
      <c r="EQ97" s="109"/>
    </row>
    <row r="98" spans="1:147" ht="15.75" customHeight="1" x14ac:dyDescent="0.2">
      <c r="A98" s="7" t="str">
        <f t="shared" si="78"/>
        <v xml:space="preserve">Pre-Opening Expenses </v>
      </c>
      <c r="B98" s="7"/>
      <c r="C98" s="7"/>
      <c r="D98" s="7"/>
      <c r="E98" s="7"/>
      <c r="F98" s="7"/>
      <c r="G98" s="7"/>
      <c r="H98" s="7"/>
      <c r="I98" s="7"/>
      <c r="J98" s="7"/>
      <c r="K98" s="7"/>
      <c r="L98" s="7"/>
      <c r="M98" s="7"/>
      <c r="N98" s="7"/>
      <c r="O98" s="7"/>
      <c r="P98" s="7"/>
      <c r="Q98" s="7"/>
      <c r="R98" s="7"/>
      <c r="S98" s="7"/>
      <c r="T98" s="7"/>
      <c r="U98" s="7"/>
      <c r="V98" s="7"/>
      <c r="W98" s="7"/>
      <c r="X98" s="7"/>
      <c r="Y98" s="7"/>
      <c r="Z98" s="27"/>
      <c r="AA98" s="124">
        <f t="shared" ref="AA98:EP98" si="80">$Y48*AA$48</f>
        <v>4166.6666666666661</v>
      </c>
      <c r="AB98" s="124">
        <f t="shared" si="80"/>
        <v>4166.6666666666661</v>
      </c>
      <c r="AC98" s="124">
        <f t="shared" si="80"/>
        <v>4166.6666666666661</v>
      </c>
      <c r="AD98" s="124">
        <f t="shared" si="80"/>
        <v>4166.6666666666661</v>
      </c>
      <c r="AE98" s="124">
        <f t="shared" si="80"/>
        <v>4166.6666666666661</v>
      </c>
      <c r="AF98" s="124">
        <f t="shared" si="80"/>
        <v>4166.6666666666661</v>
      </c>
      <c r="AG98" s="124">
        <f t="shared" si="80"/>
        <v>0</v>
      </c>
      <c r="AH98" s="124">
        <f t="shared" si="80"/>
        <v>0</v>
      </c>
      <c r="AI98" s="124">
        <f t="shared" si="80"/>
        <v>0</v>
      </c>
      <c r="AJ98" s="124">
        <f t="shared" si="80"/>
        <v>0</v>
      </c>
      <c r="AK98" s="124">
        <f t="shared" si="80"/>
        <v>0</v>
      </c>
      <c r="AL98" s="124">
        <f t="shared" si="80"/>
        <v>0</v>
      </c>
      <c r="AM98" s="124">
        <f t="shared" si="80"/>
        <v>0</v>
      </c>
      <c r="AN98" s="124">
        <f t="shared" si="80"/>
        <v>0</v>
      </c>
      <c r="AO98" s="124">
        <f t="shared" si="80"/>
        <v>0</v>
      </c>
      <c r="AP98" s="124">
        <f t="shared" si="80"/>
        <v>0</v>
      </c>
      <c r="AQ98" s="124">
        <f t="shared" si="80"/>
        <v>0</v>
      </c>
      <c r="AR98" s="124">
        <f t="shared" si="80"/>
        <v>0</v>
      </c>
      <c r="AS98" s="124">
        <f t="shared" si="80"/>
        <v>0</v>
      </c>
      <c r="AT98" s="124">
        <f t="shared" si="80"/>
        <v>0</v>
      </c>
      <c r="AU98" s="124">
        <f t="shared" si="80"/>
        <v>0</v>
      </c>
      <c r="AV98" s="124">
        <f t="shared" si="80"/>
        <v>0</v>
      </c>
      <c r="AW98" s="124">
        <f t="shared" si="80"/>
        <v>0</v>
      </c>
      <c r="AX98" s="124">
        <f t="shared" si="80"/>
        <v>0</v>
      </c>
      <c r="AY98" s="124">
        <f t="shared" si="80"/>
        <v>0</v>
      </c>
      <c r="AZ98" s="124">
        <f t="shared" si="80"/>
        <v>0</v>
      </c>
      <c r="BA98" s="124">
        <f t="shared" si="80"/>
        <v>0</v>
      </c>
      <c r="BB98" s="124">
        <f t="shared" si="80"/>
        <v>0</v>
      </c>
      <c r="BC98" s="124">
        <f t="shared" si="80"/>
        <v>0</v>
      </c>
      <c r="BD98" s="124">
        <f t="shared" si="80"/>
        <v>0</v>
      </c>
      <c r="BE98" s="124">
        <f t="shared" si="80"/>
        <v>0</v>
      </c>
      <c r="BF98" s="124">
        <f t="shared" si="80"/>
        <v>0</v>
      </c>
      <c r="BG98" s="124">
        <f t="shared" si="80"/>
        <v>0</v>
      </c>
      <c r="BH98" s="124">
        <f t="shared" si="80"/>
        <v>0</v>
      </c>
      <c r="BI98" s="124">
        <f t="shared" si="80"/>
        <v>0</v>
      </c>
      <c r="BJ98" s="124">
        <f t="shared" si="80"/>
        <v>0</v>
      </c>
      <c r="BK98" s="124">
        <f t="shared" si="80"/>
        <v>0</v>
      </c>
      <c r="BL98" s="124">
        <f t="shared" si="80"/>
        <v>0</v>
      </c>
      <c r="BM98" s="124">
        <f t="shared" si="80"/>
        <v>0</v>
      </c>
      <c r="BN98" s="124">
        <f t="shared" si="80"/>
        <v>0</v>
      </c>
      <c r="BO98" s="124">
        <f t="shared" si="80"/>
        <v>0</v>
      </c>
      <c r="BP98" s="124">
        <f t="shared" si="80"/>
        <v>0</v>
      </c>
      <c r="BQ98" s="124">
        <f t="shared" si="80"/>
        <v>0</v>
      </c>
      <c r="BR98" s="124">
        <f t="shared" si="80"/>
        <v>0</v>
      </c>
      <c r="BS98" s="124">
        <f t="shared" si="80"/>
        <v>0</v>
      </c>
      <c r="BT98" s="124">
        <f t="shared" si="80"/>
        <v>0</v>
      </c>
      <c r="BU98" s="124">
        <f t="shared" si="80"/>
        <v>0</v>
      </c>
      <c r="BV98" s="124">
        <f t="shared" si="80"/>
        <v>0</v>
      </c>
      <c r="BW98" s="124">
        <f t="shared" si="80"/>
        <v>0</v>
      </c>
      <c r="BX98" s="124">
        <f t="shared" si="80"/>
        <v>0</v>
      </c>
      <c r="BY98" s="124">
        <f t="shared" si="80"/>
        <v>0</v>
      </c>
      <c r="BZ98" s="124">
        <f t="shared" si="80"/>
        <v>0</v>
      </c>
      <c r="CA98" s="124">
        <f t="shared" si="80"/>
        <v>0</v>
      </c>
      <c r="CB98" s="124">
        <f t="shared" si="80"/>
        <v>0</v>
      </c>
      <c r="CC98" s="124">
        <f t="shared" si="80"/>
        <v>0</v>
      </c>
      <c r="CD98" s="124">
        <f t="shared" si="80"/>
        <v>0</v>
      </c>
      <c r="CE98" s="124">
        <f t="shared" si="80"/>
        <v>0</v>
      </c>
      <c r="CF98" s="124">
        <f t="shared" si="80"/>
        <v>0</v>
      </c>
      <c r="CG98" s="124">
        <f t="shared" si="80"/>
        <v>0</v>
      </c>
      <c r="CH98" s="124">
        <f t="shared" si="80"/>
        <v>0</v>
      </c>
      <c r="CI98" s="124">
        <f t="shared" si="80"/>
        <v>0</v>
      </c>
      <c r="CJ98" s="124">
        <f t="shared" si="80"/>
        <v>0</v>
      </c>
      <c r="CK98" s="124">
        <f t="shared" si="80"/>
        <v>0</v>
      </c>
      <c r="CL98" s="124">
        <f t="shared" si="80"/>
        <v>0</v>
      </c>
      <c r="CM98" s="124">
        <f t="shared" si="80"/>
        <v>0</v>
      </c>
      <c r="CN98" s="124">
        <f t="shared" si="80"/>
        <v>0</v>
      </c>
      <c r="CO98" s="124">
        <f t="shared" si="80"/>
        <v>0</v>
      </c>
      <c r="CP98" s="124">
        <f t="shared" si="80"/>
        <v>0</v>
      </c>
      <c r="CQ98" s="124">
        <f t="shared" si="80"/>
        <v>0</v>
      </c>
      <c r="CR98" s="124">
        <f t="shared" si="80"/>
        <v>0</v>
      </c>
      <c r="CS98" s="124">
        <f t="shared" si="80"/>
        <v>0</v>
      </c>
      <c r="CT98" s="124">
        <f t="shared" si="80"/>
        <v>0</v>
      </c>
      <c r="CU98" s="124">
        <f t="shared" si="80"/>
        <v>0</v>
      </c>
      <c r="CV98" s="124">
        <f t="shared" si="80"/>
        <v>0</v>
      </c>
      <c r="CW98" s="124">
        <f t="shared" si="80"/>
        <v>0</v>
      </c>
      <c r="CX98" s="124">
        <f t="shared" si="80"/>
        <v>0</v>
      </c>
      <c r="CY98" s="124">
        <f t="shared" si="80"/>
        <v>0</v>
      </c>
      <c r="CZ98" s="124">
        <f t="shared" si="80"/>
        <v>0</v>
      </c>
      <c r="DA98" s="124">
        <f t="shared" si="80"/>
        <v>0</v>
      </c>
      <c r="DB98" s="124">
        <f t="shared" si="80"/>
        <v>0</v>
      </c>
      <c r="DC98" s="124">
        <f t="shared" si="80"/>
        <v>0</v>
      </c>
      <c r="DD98" s="124">
        <f t="shared" si="80"/>
        <v>0</v>
      </c>
      <c r="DE98" s="124">
        <f t="shared" si="80"/>
        <v>0</v>
      </c>
      <c r="DF98" s="124">
        <f t="shared" si="80"/>
        <v>0</v>
      </c>
      <c r="DG98" s="124">
        <f t="shared" si="80"/>
        <v>0</v>
      </c>
      <c r="DH98" s="124">
        <f t="shared" si="80"/>
        <v>0</v>
      </c>
      <c r="DI98" s="124">
        <f t="shared" si="80"/>
        <v>0</v>
      </c>
      <c r="DJ98" s="124">
        <f t="shared" si="80"/>
        <v>0</v>
      </c>
      <c r="DK98" s="124">
        <f t="shared" si="80"/>
        <v>0</v>
      </c>
      <c r="DL98" s="124">
        <f t="shared" si="80"/>
        <v>0</v>
      </c>
      <c r="DM98" s="124">
        <f t="shared" si="80"/>
        <v>0</v>
      </c>
      <c r="DN98" s="124">
        <f t="shared" si="80"/>
        <v>0</v>
      </c>
      <c r="DO98" s="124">
        <f t="shared" si="80"/>
        <v>0</v>
      </c>
      <c r="DP98" s="124">
        <f t="shared" si="80"/>
        <v>0</v>
      </c>
      <c r="DQ98" s="124">
        <f t="shared" si="80"/>
        <v>0</v>
      </c>
      <c r="DR98" s="124">
        <f t="shared" si="80"/>
        <v>0</v>
      </c>
      <c r="DS98" s="124">
        <f t="shared" si="80"/>
        <v>0</v>
      </c>
      <c r="DT98" s="124">
        <f t="shared" si="80"/>
        <v>0</v>
      </c>
      <c r="DU98" s="124">
        <f t="shared" si="80"/>
        <v>0</v>
      </c>
      <c r="DV98" s="124">
        <f t="shared" si="80"/>
        <v>0</v>
      </c>
      <c r="DW98" s="124">
        <f t="shared" si="80"/>
        <v>0</v>
      </c>
      <c r="DX98" s="124">
        <f t="shared" si="80"/>
        <v>0</v>
      </c>
      <c r="DY98" s="124">
        <f t="shared" si="80"/>
        <v>0</v>
      </c>
      <c r="DZ98" s="124">
        <f t="shared" si="80"/>
        <v>0</v>
      </c>
      <c r="EA98" s="124">
        <f t="shared" si="80"/>
        <v>0</v>
      </c>
      <c r="EB98" s="124">
        <f t="shared" si="80"/>
        <v>0</v>
      </c>
      <c r="EC98" s="124">
        <f t="shared" si="80"/>
        <v>0</v>
      </c>
      <c r="ED98" s="124">
        <f t="shared" si="80"/>
        <v>0</v>
      </c>
      <c r="EE98" s="124">
        <f t="shared" si="80"/>
        <v>0</v>
      </c>
      <c r="EF98" s="124">
        <f t="shared" si="80"/>
        <v>0</v>
      </c>
      <c r="EG98" s="124">
        <f t="shared" si="80"/>
        <v>0</v>
      </c>
      <c r="EH98" s="124">
        <f t="shared" si="80"/>
        <v>0</v>
      </c>
      <c r="EI98" s="124">
        <f t="shared" si="80"/>
        <v>0</v>
      </c>
      <c r="EJ98" s="124">
        <f t="shared" si="80"/>
        <v>0</v>
      </c>
      <c r="EK98" s="124">
        <f t="shared" si="80"/>
        <v>0</v>
      </c>
      <c r="EL98" s="124">
        <f t="shared" si="80"/>
        <v>0</v>
      </c>
      <c r="EM98" s="124">
        <f t="shared" si="80"/>
        <v>0</v>
      </c>
      <c r="EN98" s="124">
        <f t="shared" si="80"/>
        <v>0</v>
      </c>
      <c r="EO98" s="124">
        <f t="shared" si="80"/>
        <v>0</v>
      </c>
      <c r="EP98" s="124">
        <f t="shared" si="80"/>
        <v>0</v>
      </c>
      <c r="EQ98" s="27"/>
    </row>
    <row r="99" spans="1:147" ht="15.75" customHeight="1" x14ac:dyDescent="0.2">
      <c r="A99" s="7" t="str">
        <f t="shared" si="78"/>
        <v xml:space="preserve">Working Capital Contribution </v>
      </c>
      <c r="B99" s="7"/>
      <c r="C99" s="7"/>
      <c r="D99" s="7"/>
      <c r="E99" s="7"/>
      <c r="F99" s="7"/>
      <c r="G99" s="7"/>
      <c r="H99" s="7"/>
      <c r="I99" s="7"/>
      <c r="J99" s="7"/>
      <c r="K99" s="7"/>
      <c r="L99" s="7"/>
      <c r="M99" s="7"/>
      <c r="N99" s="7"/>
      <c r="O99" s="7"/>
      <c r="P99" s="7"/>
      <c r="Q99" s="7"/>
      <c r="R99" s="7"/>
      <c r="S99" s="7"/>
      <c r="T99" s="7"/>
      <c r="U99" s="7"/>
      <c r="V99" s="7"/>
      <c r="W99" s="7"/>
      <c r="X99" s="7"/>
      <c r="Y99" s="7"/>
      <c r="Z99" s="27"/>
      <c r="AA99" s="124">
        <f t="shared" ref="AA99:EP99" si="81">$Y49*AA$48</f>
        <v>5833.333333333333</v>
      </c>
      <c r="AB99" s="124">
        <f t="shared" si="81"/>
        <v>5833.333333333333</v>
      </c>
      <c r="AC99" s="124">
        <f t="shared" si="81"/>
        <v>5833.333333333333</v>
      </c>
      <c r="AD99" s="124">
        <f t="shared" si="81"/>
        <v>5833.333333333333</v>
      </c>
      <c r="AE99" s="124">
        <f t="shared" si="81"/>
        <v>5833.333333333333</v>
      </c>
      <c r="AF99" s="124">
        <f t="shared" si="81"/>
        <v>5833.333333333333</v>
      </c>
      <c r="AG99" s="124">
        <f t="shared" si="81"/>
        <v>0</v>
      </c>
      <c r="AH99" s="124">
        <f t="shared" si="81"/>
        <v>0</v>
      </c>
      <c r="AI99" s="124">
        <f t="shared" si="81"/>
        <v>0</v>
      </c>
      <c r="AJ99" s="124">
        <f t="shared" si="81"/>
        <v>0</v>
      </c>
      <c r="AK99" s="124">
        <f t="shared" si="81"/>
        <v>0</v>
      </c>
      <c r="AL99" s="124">
        <f t="shared" si="81"/>
        <v>0</v>
      </c>
      <c r="AM99" s="124">
        <f t="shared" si="81"/>
        <v>0</v>
      </c>
      <c r="AN99" s="124">
        <f t="shared" si="81"/>
        <v>0</v>
      </c>
      <c r="AO99" s="124">
        <f t="shared" si="81"/>
        <v>0</v>
      </c>
      <c r="AP99" s="124">
        <f t="shared" si="81"/>
        <v>0</v>
      </c>
      <c r="AQ99" s="124">
        <f t="shared" si="81"/>
        <v>0</v>
      </c>
      <c r="AR99" s="124">
        <f t="shared" si="81"/>
        <v>0</v>
      </c>
      <c r="AS99" s="124">
        <f t="shared" si="81"/>
        <v>0</v>
      </c>
      <c r="AT99" s="124">
        <f t="shared" si="81"/>
        <v>0</v>
      </c>
      <c r="AU99" s="124">
        <f t="shared" si="81"/>
        <v>0</v>
      </c>
      <c r="AV99" s="124">
        <f t="shared" si="81"/>
        <v>0</v>
      </c>
      <c r="AW99" s="124">
        <f t="shared" si="81"/>
        <v>0</v>
      </c>
      <c r="AX99" s="124">
        <f t="shared" si="81"/>
        <v>0</v>
      </c>
      <c r="AY99" s="124">
        <f t="shared" si="81"/>
        <v>0</v>
      </c>
      <c r="AZ99" s="124">
        <f t="shared" si="81"/>
        <v>0</v>
      </c>
      <c r="BA99" s="124">
        <f t="shared" si="81"/>
        <v>0</v>
      </c>
      <c r="BB99" s="124">
        <f t="shared" si="81"/>
        <v>0</v>
      </c>
      <c r="BC99" s="124">
        <f t="shared" si="81"/>
        <v>0</v>
      </c>
      <c r="BD99" s="124">
        <f t="shared" si="81"/>
        <v>0</v>
      </c>
      <c r="BE99" s="124">
        <f t="shared" si="81"/>
        <v>0</v>
      </c>
      <c r="BF99" s="124">
        <f t="shared" si="81"/>
        <v>0</v>
      </c>
      <c r="BG99" s="124">
        <f t="shared" si="81"/>
        <v>0</v>
      </c>
      <c r="BH99" s="124">
        <f t="shared" si="81"/>
        <v>0</v>
      </c>
      <c r="BI99" s="124">
        <f t="shared" si="81"/>
        <v>0</v>
      </c>
      <c r="BJ99" s="124">
        <f t="shared" si="81"/>
        <v>0</v>
      </c>
      <c r="BK99" s="124">
        <f t="shared" si="81"/>
        <v>0</v>
      </c>
      <c r="BL99" s="124">
        <f t="shared" si="81"/>
        <v>0</v>
      </c>
      <c r="BM99" s="124">
        <f t="shared" si="81"/>
        <v>0</v>
      </c>
      <c r="BN99" s="124">
        <f t="shared" si="81"/>
        <v>0</v>
      </c>
      <c r="BO99" s="124">
        <f t="shared" si="81"/>
        <v>0</v>
      </c>
      <c r="BP99" s="124">
        <f t="shared" si="81"/>
        <v>0</v>
      </c>
      <c r="BQ99" s="124">
        <f t="shared" si="81"/>
        <v>0</v>
      </c>
      <c r="BR99" s="124">
        <f t="shared" si="81"/>
        <v>0</v>
      </c>
      <c r="BS99" s="124">
        <f t="shared" si="81"/>
        <v>0</v>
      </c>
      <c r="BT99" s="124">
        <f t="shared" si="81"/>
        <v>0</v>
      </c>
      <c r="BU99" s="124">
        <f t="shared" si="81"/>
        <v>0</v>
      </c>
      <c r="BV99" s="124">
        <f t="shared" si="81"/>
        <v>0</v>
      </c>
      <c r="BW99" s="124">
        <f t="shared" si="81"/>
        <v>0</v>
      </c>
      <c r="BX99" s="124">
        <f t="shared" si="81"/>
        <v>0</v>
      </c>
      <c r="BY99" s="124">
        <f t="shared" si="81"/>
        <v>0</v>
      </c>
      <c r="BZ99" s="124">
        <f t="shared" si="81"/>
        <v>0</v>
      </c>
      <c r="CA99" s="124">
        <f t="shared" si="81"/>
        <v>0</v>
      </c>
      <c r="CB99" s="124">
        <f t="shared" si="81"/>
        <v>0</v>
      </c>
      <c r="CC99" s="124">
        <f t="shared" si="81"/>
        <v>0</v>
      </c>
      <c r="CD99" s="124">
        <f t="shared" si="81"/>
        <v>0</v>
      </c>
      <c r="CE99" s="124">
        <f t="shared" si="81"/>
        <v>0</v>
      </c>
      <c r="CF99" s="124">
        <f t="shared" si="81"/>
        <v>0</v>
      </c>
      <c r="CG99" s="124">
        <f t="shared" si="81"/>
        <v>0</v>
      </c>
      <c r="CH99" s="124">
        <f t="shared" si="81"/>
        <v>0</v>
      </c>
      <c r="CI99" s="124">
        <f t="shared" si="81"/>
        <v>0</v>
      </c>
      <c r="CJ99" s="124">
        <f t="shared" si="81"/>
        <v>0</v>
      </c>
      <c r="CK99" s="124">
        <f t="shared" si="81"/>
        <v>0</v>
      </c>
      <c r="CL99" s="124">
        <f t="shared" si="81"/>
        <v>0</v>
      </c>
      <c r="CM99" s="124">
        <f t="shared" si="81"/>
        <v>0</v>
      </c>
      <c r="CN99" s="124">
        <f t="shared" si="81"/>
        <v>0</v>
      </c>
      <c r="CO99" s="124">
        <f t="shared" si="81"/>
        <v>0</v>
      </c>
      <c r="CP99" s="124">
        <f t="shared" si="81"/>
        <v>0</v>
      </c>
      <c r="CQ99" s="124">
        <f t="shared" si="81"/>
        <v>0</v>
      </c>
      <c r="CR99" s="124">
        <f t="shared" si="81"/>
        <v>0</v>
      </c>
      <c r="CS99" s="124">
        <f t="shared" si="81"/>
        <v>0</v>
      </c>
      <c r="CT99" s="124">
        <f t="shared" si="81"/>
        <v>0</v>
      </c>
      <c r="CU99" s="124">
        <f t="shared" si="81"/>
        <v>0</v>
      </c>
      <c r="CV99" s="124">
        <f t="shared" si="81"/>
        <v>0</v>
      </c>
      <c r="CW99" s="124">
        <f t="shared" si="81"/>
        <v>0</v>
      </c>
      <c r="CX99" s="124">
        <f t="shared" si="81"/>
        <v>0</v>
      </c>
      <c r="CY99" s="124">
        <f t="shared" si="81"/>
        <v>0</v>
      </c>
      <c r="CZ99" s="124">
        <f t="shared" si="81"/>
        <v>0</v>
      </c>
      <c r="DA99" s="124">
        <f t="shared" si="81"/>
        <v>0</v>
      </c>
      <c r="DB99" s="124">
        <f t="shared" si="81"/>
        <v>0</v>
      </c>
      <c r="DC99" s="124">
        <f t="shared" si="81"/>
        <v>0</v>
      </c>
      <c r="DD99" s="124">
        <f t="shared" si="81"/>
        <v>0</v>
      </c>
      <c r="DE99" s="124">
        <f t="shared" si="81"/>
        <v>0</v>
      </c>
      <c r="DF99" s="124">
        <f t="shared" si="81"/>
        <v>0</v>
      </c>
      <c r="DG99" s="124">
        <f t="shared" si="81"/>
        <v>0</v>
      </c>
      <c r="DH99" s="124">
        <f t="shared" si="81"/>
        <v>0</v>
      </c>
      <c r="DI99" s="124">
        <f t="shared" si="81"/>
        <v>0</v>
      </c>
      <c r="DJ99" s="124">
        <f t="shared" si="81"/>
        <v>0</v>
      </c>
      <c r="DK99" s="124">
        <f t="shared" si="81"/>
        <v>0</v>
      </c>
      <c r="DL99" s="124">
        <f t="shared" si="81"/>
        <v>0</v>
      </c>
      <c r="DM99" s="124">
        <f t="shared" si="81"/>
        <v>0</v>
      </c>
      <c r="DN99" s="124">
        <f t="shared" si="81"/>
        <v>0</v>
      </c>
      <c r="DO99" s="124">
        <f t="shared" si="81"/>
        <v>0</v>
      </c>
      <c r="DP99" s="124">
        <f t="shared" si="81"/>
        <v>0</v>
      </c>
      <c r="DQ99" s="124">
        <f t="shared" si="81"/>
        <v>0</v>
      </c>
      <c r="DR99" s="124">
        <f t="shared" si="81"/>
        <v>0</v>
      </c>
      <c r="DS99" s="124">
        <f t="shared" si="81"/>
        <v>0</v>
      </c>
      <c r="DT99" s="124">
        <f t="shared" si="81"/>
        <v>0</v>
      </c>
      <c r="DU99" s="124">
        <f t="shared" si="81"/>
        <v>0</v>
      </c>
      <c r="DV99" s="124">
        <f t="shared" si="81"/>
        <v>0</v>
      </c>
      <c r="DW99" s="124">
        <f t="shared" si="81"/>
        <v>0</v>
      </c>
      <c r="DX99" s="124">
        <f t="shared" si="81"/>
        <v>0</v>
      </c>
      <c r="DY99" s="124">
        <f t="shared" si="81"/>
        <v>0</v>
      </c>
      <c r="DZ99" s="124">
        <f t="shared" si="81"/>
        <v>0</v>
      </c>
      <c r="EA99" s="124">
        <f t="shared" si="81"/>
        <v>0</v>
      </c>
      <c r="EB99" s="124">
        <f t="shared" si="81"/>
        <v>0</v>
      </c>
      <c r="EC99" s="124">
        <f t="shared" si="81"/>
        <v>0</v>
      </c>
      <c r="ED99" s="124">
        <f t="shared" si="81"/>
        <v>0</v>
      </c>
      <c r="EE99" s="124">
        <f t="shared" si="81"/>
        <v>0</v>
      </c>
      <c r="EF99" s="124">
        <f t="shared" si="81"/>
        <v>0</v>
      </c>
      <c r="EG99" s="124">
        <f t="shared" si="81"/>
        <v>0</v>
      </c>
      <c r="EH99" s="124">
        <f t="shared" si="81"/>
        <v>0</v>
      </c>
      <c r="EI99" s="124">
        <f t="shared" si="81"/>
        <v>0</v>
      </c>
      <c r="EJ99" s="124">
        <f t="shared" si="81"/>
        <v>0</v>
      </c>
      <c r="EK99" s="124">
        <f t="shared" si="81"/>
        <v>0</v>
      </c>
      <c r="EL99" s="124">
        <f t="shared" si="81"/>
        <v>0</v>
      </c>
      <c r="EM99" s="124">
        <f t="shared" si="81"/>
        <v>0</v>
      </c>
      <c r="EN99" s="124">
        <f t="shared" si="81"/>
        <v>0</v>
      </c>
      <c r="EO99" s="124">
        <f t="shared" si="81"/>
        <v>0</v>
      </c>
      <c r="EP99" s="124">
        <f t="shared" si="81"/>
        <v>0</v>
      </c>
      <c r="EQ99" s="27"/>
    </row>
    <row r="100" spans="1:147" ht="15.75" customHeight="1" x14ac:dyDescent="0.2">
      <c r="A100" s="92"/>
      <c r="Z100" s="27"/>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4"/>
      <c r="BA100" s="124"/>
      <c r="BB100" s="124"/>
      <c r="BC100" s="124"/>
      <c r="BD100" s="124"/>
      <c r="BE100" s="124"/>
      <c r="BF100" s="124"/>
      <c r="BG100" s="124"/>
      <c r="BH100" s="124"/>
      <c r="BI100" s="124"/>
      <c r="BJ100" s="124"/>
      <c r="BK100" s="124"/>
      <c r="BL100" s="124"/>
      <c r="BM100" s="124"/>
      <c r="BN100" s="124"/>
      <c r="BO100" s="124"/>
      <c r="BP100" s="124"/>
      <c r="BQ100" s="124"/>
      <c r="BR100" s="124"/>
      <c r="BS100" s="124"/>
      <c r="BT100" s="124"/>
      <c r="BU100" s="124"/>
      <c r="BV100" s="124"/>
      <c r="BW100" s="124"/>
      <c r="BX100" s="124"/>
      <c r="BY100" s="124"/>
      <c r="BZ100" s="124"/>
      <c r="CA100" s="124"/>
      <c r="CB100" s="124"/>
      <c r="CC100" s="124"/>
      <c r="CD100" s="124"/>
      <c r="CE100" s="124"/>
      <c r="CF100" s="124"/>
      <c r="CG100" s="124"/>
      <c r="CH100" s="124"/>
      <c r="CI100" s="124"/>
      <c r="CJ100" s="124"/>
      <c r="CK100" s="124"/>
      <c r="CL100" s="124"/>
      <c r="CM100" s="124"/>
      <c r="CN100" s="124"/>
      <c r="CO100" s="124"/>
      <c r="CP100" s="124"/>
      <c r="CQ100" s="124"/>
      <c r="CR100" s="124"/>
      <c r="CS100" s="124"/>
      <c r="CT100" s="124"/>
      <c r="CU100" s="124"/>
      <c r="CV100" s="124"/>
      <c r="CW100" s="124"/>
      <c r="CX100" s="124"/>
      <c r="CY100" s="124"/>
      <c r="CZ100" s="124"/>
      <c r="DA100" s="124"/>
      <c r="DB100" s="124"/>
      <c r="DC100" s="124"/>
      <c r="DD100" s="124"/>
      <c r="DE100" s="124"/>
      <c r="DF100" s="124"/>
      <c r="DG100" s="124"/>
      <c r="DH100" s="124"/>
      <c r="DI100" s="124"/>
      <c r="DJ100" s="124"/>
      <c r="DK100" s="124"/>
      <c r="DL100" s="124"/>
      <c r="DM100" s="124"/>
      <c r="DN100" s="124"/>
      <c r="DO100" s="124"/>
      <c r="DP100" s="124"/>
      <c r="DQ100" s="124"/>
      <c r="DR100" s="124"/>
      <c r="DS100" s="124"/>
      <c r="DT100" s="124"/>
      <c r="DU100" s="124"/>
      <c r="DV100" s="124"/>
      <c r="DW100" s="124"/>
      <c r="DX100" s="124"/>
      <c r="DY100" s="124"/>
      <c r="DZ100" s="124"/>
      <c r="EA100" s="124"/>
      <c r="EB100" s="124"/>
      <c r="EC100" s="124"/>
      <c r="ED100" s="124"/>
      <c r="EE100" s="124"/>
      <c r="EF100" s="124"/>
      <c r="EG100" s="124"/>
      <c r="EH100" s="124"/>
      <c r="EI100" s="124"/>
      <c r="EJ100" s="124"/>
      <c r="EK100" s="124"/>
      <c r="EL100" s="124"/>
      <c r="EM100" s="124"/>
      <c r="EN100" s="124"/>
      <c r="EO100" s="124"/>
      <c r="EP100" s="124"/>
      <c r="EQ100" s="27"/>
    </row>
    <row r="101" spans="1:147" ht="15.75" customHeight="1" x14ac:dyDescent="0.2">
      <c r="A101" s="92" t="str">
        <f t="shared" ref="A101:A103" si="82">A51</f>
        <v xml:space="preserve">Finance Expense </v>
      </c>
      <c r="B101" s="92"/>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109"/>
      <c r="AA101" s="107" t="e">
        <f t="shared" ref="AA101:EP101" si="83">SUBTOTAL(9,AA102:AA103)</f>
        <v>#REF!</v>
      </c>
      <c r="AB101" s="107" t="e">
        <f t="shared" si="83"/>
        <v>#REF!</v>
      </c>
      <c r="AC101" s="107" t="e">
        <f t="shared" si="83"/>
        <v>#REF!</v>
      </c>
      <c r="AD101" s="107" t="e">
        <f t="shared" si="83"/>
        <v>#REF!</v>
      </c>
      <c r="AE101" s="107" t="e">
        <f t="shared" si="83"/>
        <v>#REF!</v>
      </c>
      <c r="AF101" s="107" t="e">
        <f t="shared" si="83"/>
        <v>#REF!</v>
      </c>
      <c r="AG101" s="107" t="e">
        <f t="shared" si="83"/>
        <v>#REF!</v>
      </c>
      <c r="AH101" s="107" t="e">
        <f t="shared" si="83"/>
        <v>#REF!</v>
      </c>
      <c r="AI101" s="107" t="e">
        <f t="shared" si="83"/>
        <v>#REF!</v>
      </c>
      <c r="AJ101" s="107" t="e">
        <f t="shared" si="83"/>
        <v>#REF!</v>
      </c>
      <c r="AK101" s="107" t="e">
        <f t="shared" si="83"/>
        <v>#REF!</v>
      </c>
      <c r="AL101" s="107" t="e">
        <f t="shared" si="83"/>
        <v>#REF!</v>
      </c>
      <c r="AM101" s="107" t="e">
        <f t="shared" si="83"/>
        <v>#REF!</v>
      </c>
      <c r="AN101" s="107" t="e">
        <f t="shared" si="83"/>
        <v>#REF!</v>
      </c>
      <c r="AO101" s="107" t="e">
        <f t="shared" si="83"/>
        <v>#REF!</v>
      </c>
      <c r="AP101" s="107" t="e">
        <f t="shared" si="83"/>
        <v>#REF!</v>
      </c>
      <c r="AQ101" s="107" t="e">
        <f t="shared" si="83"/>
        <v>#REF!</v>
      </c>
      <c r="AR101" s="107" t="e">
        <f t="shared" si="83"/>
        <v>#REF!</v>
      </c>
      <c r="AS101" s="107" t="e">
        <f t="shared" si="83"/>
        <v>#REF!</v>
      </c>
      <c r="AT101" s="107" t="e">
        <f t="shared" si="83"/>
        <v>#REF!</v>
      </c>
      <c r="AU101" s="107" t="e">
        <f t="shared" si="83"/>
        <v>#REF!</v>
      </c>
      <c r="AV101" s="107" t="e">
        <f t="shared" si="83"/>
        <v>#REF!</v>
      </c>
      <c r="AW101" s="107" t="e">
        <f t="shared" si="83"/>
        <v>#REF!</v>
      </c>
      <c r="AX101" s="107" t="e">
        <f t="shared" si="83"/>
        <v>#REF!</v>
      </c>
      <c r="AY101" s="107" t="e">
        <f t="shared" si="83"/>
        <v>#REF!</v>
      </c>
      <c r="AZ101" s="107" t="e">
        <f t="shared" si="83"/>
        <v>#REF!</v>
      </c>
      <c r="BA101" s="107" t="e">
        <f t="shared" si="83"/>
        <v>#REF!</v>
      </c>
      <c r="BB101" s="107" t="e">
        <f t="shared" si="83"/>
        <v>#REF!</v>
      </c>
      <c r="BC101" s="107" t="e">
        <f t="shared" si="83"/>
        <v>#REF!</v>
      </c>
      <c r="BD101" s="107" t="e">
        <f t="shared" si="83"/>
        <v>#REF!</v>
      </c>
      <c r="BE101" s="107" t="e">
        <f t="shared" si="83"/>
        <v>#REF!</v>
      </c>
      <c r="BF101" s="107" t="e">
        <f t="shared" si="83"/>
        <v>#REF!</v>
      </c>
      <c r="BG101" s="107" t="e">
        <f t="shared" si="83"/>
        <v>#REF!</v>
      </c>
      <c r="BH101" s="107" t="e">
        <f t="shared" si="83"/>
        <v>#REF!</v>
      </c>
      <c r="BI101" s="107" t="e">
        <f t="shared" si="83"/>
        <v>#REF!</v>
      </c>
      <c r="BJ101" s="107" t="e">
        <f t="shared" si="83"/>
        <v>#REF!</v>
      </c>
      <c r="BK101" s="107" t="e">
        <f t="shared" si="83"/>
        <v>#REF!</v>
      </c>
      <c r="BL101" s="107" t="e">
        <f t="shared" si="83"/>
        <v>#REF!</v>
      </c>
      <c r="BM101" s="107" t="e">
        <f t="shared" si="83"/>
        <v>#REF!</v>
      </c>
      <c r="BN101" s="107" t="e">
        <f t="shared" si="83"/>
        <v>#REF!</v>
      </c>
      <c r="BO101" s="107" t="e">
        <f t="shared" si="83"/>
        <v>#REF!</v>
      </c>
      <c r="BP101" s="107" t="e">
        <f t="shared" si="83"/>
        <v>#REF!</v>
      </c>
      <c r="BQ101" s="107" t="e">
        <f t="shared" si="83"/>
        <v>#REF!</v>
      </c>
      <c r="BR101" s="107" t="e">
        <f t="shared" si="83"/>
        <v>#REF!</v>
      </c>
      <c r="BS101" s="107" t="e">
        <f t="shared" si="83"/>
        <v>#REF!</v>
      </c>
      <c r="BT101" s="107" t="e">
        <f t="shared" si="83"/>
        <v>#REF!</v>
      </c>
      <c r="BU101" s="107" t="e">
        <f t="shared" si="83"/>
        <v>#REF!</v>
      </c>
      <c r="BV101" s="107" t="e">
        <f t="shared" si="83"/>
        <v>#REF!</v>
      </c>
      <c r="BW101" s="107" t="e">
        <f t="shared" si="83"/>
        <v>#REF!</v>
      </c>
      <c r="BX101" s="107" t="e">
        <f t="shared" si="83"/>
        <v>#REF!</v>
      </c>
      <c r="BY101" s="107" t="e">
        <f t="shared" si="83"/>
        <v>#REF!</v>
      </c>
      <c r="BZ101" s="107" t="e">
        <f t="shared" si="83"/>
        <v>#REF!</v>
      </c>
      <c r="CA101" s="107" t="e">
        <f t="shared" si="83"/>
        <v>#REF!</v>
      </c>
      <c r="CB101" s="107" t="e">
        <f t="shared" si="83"/>
        <v>#REF!</v>
      </c>
      <c r="CC101" s="107" t="e">
        <f t="shared" si="83"/>
        <v>#REF!</v>
      </c>
      <c r="CD101" s="107" t="e">
        <f t="shared" si="83"/>
        <v>#REF!</v>
      </c>
      <c r="CE101" s="107" t="e">
        <f t="shared" si="83"/>
        <v>#REF!</v>
      </c>
      <c r="CF101" s="107" t="e">
        <f t="shared" si="83"/>
        <v>#REF!</v>
      </c>
      <c r="CG101" s="107" t="e">
        <f t="shared" si="83"/>
        <v>#REF!</v>
      </c>
      <c r="CH101" s="107" t="e">
        <f t="shared" si="83"/>
        <v>#REF!</v>
      </c>
      <c r="CI101" s="107" t="e">
        <f t="shared" si="83"/>
        <v>#REF!</v>
      </c>
      <c r="CJ101" s="107" t="e">
        <f t="shared" si="83"/>
        <v>#REF!</v>
      </c>
      <c r="CK101" s="107" t="e">
        <f t="shared" si="83"/>
        <v>#REF!</v>
      </c>
      <c r="CL101" s="107" t="e">
        <f t="shared" si="83"/>
        <v>#REF!</v>
      </c>
      <c r="CM101" s="107" t="e">
        <f t="shared" si="83"/>
        <v>#REF!</v>
      </c>
      <c r="CN101" s="107" t="e">
        <f t="shared" si="83"/>
        <v>#REF!</v>
      </c>
      <c r="CO101" s="107" t="e">
        <f t="shared" si="83"/>
        <v>#REF!</v>
      </c>
      <c r="CP101" s="107" t="e">
        <f t="shared" si="83"/>
        <v>#REF!</v>
      </c>
      <c r="CQ101" s="107" t="e">
        <f t="shared" si="83"/>
        <v>#REF!</v>
      </c>
      <c r="CR101" s="107" t="e">
        <f t="shared" si="83"/>
        <v>#REF!</v>
      </c>
      <c r="CS101" s="107" t="e">
        <f t="shared" si="83"/>
        <v>#REF!</v>
      </c>
      <c r="CT101" s="107" t="e">
        <f t="shared" si="83"/>
        <v>#REF!</v>
      </c>
      <c r="CU101" s="107" t="e">
        <f t="shared" si="83"/>
        <v>#REF!</v>
      </c>
      <c r="CV101" s="107" t="e">
        <f t="shared" si="83"/>
        <v>#REF!</v>
      </c>
      <c r="CW101" s="107" t="e">
        <f t="shared" si="83"/>
        <v>#REF!</v>
      </c>
      <c r="CX101" s="107" t="e">
        <f t="shared" si="83"/>
        <v>#REF!</v>
      </c>
      <c r="CY101" s="107" t="e">
        <f t="shared" si="83"/>
        <v>#REF!</v>
      </c>
      <c r="CZ101" s="107" t="e">
        <f t="shared" si="83"/>
        <v>#REF!</v>
      </c>
      <c r="DA101" s="107" t="e">
        <f t="shared" si="83"/>
        <v>#REF!</v>
      </c>
      <c r="DB101" s="107" t="e">
        <f t="shared" si="83"/>
        <v>#REF!</v>
      </c>
      <c r="DC101" s="107" t="e">
        <f t="shared" si="83"/>
        <v>#REF!</v>
      </c>
      <c r="DD101" s="107" t="e">
        <f t="shared" si="83"/>
        <v>#REF!</v>
      </c>
      <c r="DE101" s="107" t="e">
        <f t="shared" si="83"/>
        <v>#REF!</v>
      </c>
      <c r="DF101" s="107" t="e">
        <f t="shared" si="83"/>
        <v>#REF!</v>
      </c>
      <c r="DG101" s="107" t="e">
        <f t="shared" si="83"/>
        <v>#REF!</v>
      </c>
      <c r="DH101" s="107" t="e">
        <f t="shared" si="83"/>
        <v>#REF!</v>
      </c>
      <c r="DI101" s="107" t="e">
        <f t="shared" si="83"/>
        <v>#REF!</v>
      </c>
      <c r="DJ101" s="107" t="e">
        <f t="shared" si="83"/>
        <v>#REF!</v>
      </c>
      <c r="DK101" s="107" t="e">
        <f t="shared" si="83"/>
        <v>#REF!</v>
      </c>
      <c r="DL101" s="107" t="e">
        <f t="shared" si="83"/>
        <v>#REF!</v>
      </c>
      <c r="DM101" s="107" t="e">
        <f t="shared" si="83"/>
        <v>#REF!</v>
      </c>
      <c r="DN101" s="107" t="e">
        <f t="shared" si="83"/>
        <v>#REF!</v>
      </c>
      <c r="DO101" s="107" t="e">
        <f t="shared" si="83"/>
        <v>#REF!</v>
      </c>
      <c r="DP101" s="107" t="e">
        <f t="shared" si="83"/>
        <v>#REF!</v>
      </c>
      <c r="DQ101" s="107" t="e">
        <f t="shared" si="83"/>
        <v>#REF!</v>
      </c>
      <c r="DR101" s="107" t="e">
        <f t="shared" si="83"/>
        <v>#REF!</v>
      </c>
      <c r="DS101" s="107" t="e">
        <f t="shared" si="83"/>
        <v>#REF!</v>
      </c>
      <c r="DT101" s="107" t="e">
        <f t="shared" si="83"/>
        <v>#REF!</v>
      </c>
      <c r="DU101" s="107" t="e">
        <f t="shared" si="83"/>
        <v>#REF!</v>
      </c>
      <c r="DV101" s="107" t="e">
        <f t="shared" si="83"/>
        <v>#REF!</v>
      </c>
      <c r="DW101" s="107" t="e">
        <f t="shared" si="83"/>
        <v>#REF!</v>
      </c>
      <c r="DX101" s="107" t="e">
        <f t="shared" si="83"/>
        <v>#REF!</v>
      </c>
      <c r="DY101" s="107" t="e">
        <f t="shared" si="83"/>
        <v>#REF!</v>
      </c>
      <c r="DZ101" s="107" t="e">
        <f t="shared" si="83"/>
        <v>#REF!</v>
      </c>
      <c r="EA101" s="107" t="e">
        <f t="shared" si="83"/>
        <v>#REF!</v>
      </c>
      <c r="EB101" s="107" t="e">
        <f t="shared" si="83"/>
        <v>#REF!</v>
      </c>
      <c r="EC101" s="107" t="e">
        <f t="shared" si="83"/>
        <v>#REF!</v>
      </c>
      <c r="ED101" s="107" t="e">
        <f t="shared" si="83"/>
        <v>#REF!</v>
      </c>
      <c r="EE101" s="107" t="e">
        <f t="shared" si="83"/>
        <v>#REF!</v>
      </c>
      <c r="EF101" s="107" t="e">
        <f t="shared" si="83"/>
        <v>#REF!</v>
      </c>
      <c r="EG101" s="107" t="e">
        <f t="shared" si="83"/>
        <v>#REF!</v>
      </c>
      <c r="EH101" s="107" t="e">
        <f t="shared" si="83"/>
        <v>#REF!</v>
      </c>
      <c r="EI101" s="107" t="e">
        <f t="shared" si="83"/>
        <v>#REF!</v>
      </c>
      <c r="EJ101" s="107" t="e">
        <f t="shared" si="83"/>
        <v>#REF!</v>
      </c>
      <c r="EK101" s="107" t="e">
        <f t="shared" si="83"/>
        <v>#REF!</v>
      </c>
      <c r="EL101" s="107" t="e">
        <f t="shared" si="83"/>
        <v>#REF!</v>
      </c>
      <c r="EM101" s="107" t="e">
        <f t="shared" si="83"/>
        <v>#REF!</v>
      </c>
      <c r="EN101" s="107" t="e">
        <f t="shared" si="83"/>
        <v>#REF!</v>
      </c>
      <c r="EO101" s="107" t="e">
        <f t="shared" si="83"/>
        <v>#REF!</v>
      </c>
      <c r="EP101" s="107" t="e">
        <f t="shared" si="83"/>
        <v>#REF!</v>
      </c>
      <c r="EQ101" s="109"/>
    </row>
    <row r="102" spans="1:147" ht="15.75" customHeight="1" x14ac:dyDescent="0.2">
      <c r="A102" s="7" t="str">
        <f t="shared" si="82"/>
        <v xml:space="preserve">Construction Loan Interest </v>
      </c>
      <c r="B102" s="7"/>
      <c r="C102" s="7"/>
      <c r="D102" s="7"/>
      <c r="E102" s="7"/>
      <c r="F102" s="7"/>
      <c r="G102" s="7"/>
      <c r="H102" s="7"/>
      <c r="I102" s="7"/>
      <c r="J102" s="7"/>
      <c r="K102" s="7"/>
      <c r="L102" s="7"/>
      <c r="M102" s="7"/>
      <c r="N102" s="7"/>
      <c r="O102" s="7"/>
      <c r="P102" s="7"/>
      <c r="Q102" s="7"/>
      <c r="R102" s="7"/>
      <c r="S102" s="7"/>
      <c r="T102" s="7"/>
      <c r="U102" s="7"/>
      <c r="V102" s="7"/>
      <c r="W102" s="7"/>
      <c r="X102" s="7"/>
      <c r="Y102" s="7"/>
      <c r="Z102" s="27"/>
      <c r="AA102" s="124">
        <f t="shared" ref="AA102:EP102" si="84">$Y52*AA$52</f>
        <v>0</v>
      </c>
      <c r="AB102" s="124">
        <f t="shared" si="84"/>
        <v>0</v>
      </c>
      <c r="AC102" s="124">
        <f t="shared" si="84"/>
        <v>0</v>
      </c>
      <c r="AD102" s="124">
        <f t="shared" si="84"/>
        <v>0</v>
      </c>
      <c r="AE102" s="124">
        <f t="shared" si="84"/>
        <v>0</v>
      </c>
      <c r="AF102" s="124">
        <f t="shared" si="84"/>
        <v>0</v>
      </c>
      <c r="AG102" s="124">
        <f t="shared" si="84"/>
        <v>0</v>
      </c>
      <c r="AH102" s="124">
        <f t="shared" si="84"/>
        <v>0</v>
      </c>
      <c r="AI102" s="124">
        <f t="shared" si="84"/>
        <v>0</v>
      </c>
      <c r="AJ102" s="124">
        <f t="shared" si="84"/>
        <v>0</v>
      </c>
      <c r="AK102" s="124">
        <f t="shared" si="84"/>
        <v>0</v>
      </c>
      <c r="AL102" s="124">
        <f t="shared" si="84"/>
        <v>0</v>
      </c>
      <c r="AM102" s="124">
        <f t="shared" si="84"/>
        <v>0</v>
      </c>
      <c r="AN102" s="124">
        <f t="shared" si="84"/>
        <v>0</v>
      </c>
      <c r="AO102" s="124">
        <f t="shared" si="84"/>
        <v>0</v>
      </c>
      <c r="AP102" s="124">
        <f t="shared" si="84"/>
        <v>0</v>
      </c>
      <c r="AQ102" s="124">
        <f t="shared" si="84"/>
        <v>0</v>
      </c>
      <c r="AR102" s="124">
        <f t="shared" si="84"/>
        <v>0</v>
      </c>
      <c r="AS102" s="124">
        <f t="shared" si="84"/>
        <v>0</v>
      </c>
      <c r="AT102" s="124">
        <f t="shared" si="84"/>
        <v>0</v>
      </c>
      <c r="AU102" s="124">
        <f t="shared" si="84"/>
        <v>0</v>
      </c>
      <c r="AV102" s="124">
        <f t="shared" si="84"/>
        <v>0</v>
      </c>
      <c r="AW102" s="124">
        <f t="shared" si="84"/>
        <v>0</v>
      </c>
      <c r="AX102" s="124">
        <f t="shared" si="84"/>
        <v>0</v>
      </c>
      <c r="AY102" s="124">
        <f t="shared" si="84"/>
        <v>0</v>
      </c>
      <c r="AZ102" s="124">
        <f t="shared" si="84"/>
        <v>0</v>
      </c>
      <c r="BA102" s="124">
        <f t="shared" si="84"/>
        <v>0</v>
      </c>
      <c r="BB102" s="124">
        <f t="shared" si="84"/>
        <v>0</v>
      </c>
      <c r="BC102" s="124">
        <f t="shared" si="84"/>
        <v>0</v>
      </c>
      <c r="BD102" s="124">
        <f t="shared" si="84"/>
        <v>0</v>
      </c>
      <c r="BE102" s="124">
        <f t="shared" si="84"/>
        <v>0</v>
      </c>
      <c r="BF102" s="124">
        <f t="shared" si="84"/>
        <v>0</v>
      </c>
      <c r="BG102" s="124">
        <f t="shared" si="84"/>
        <v>0</v>
      </c>
      <c r="BH102" s="124">
        <f t="shared" si="84"/>
        <v>0</v>
      </c>
      <c r="BI102" s="124">
        <f t="shared" si="84"/>
        <v>0</v>
      </c>
      <c r="BJ102" s="124">
        <f t="shared" si="84"/>
        <v>0</v>
      </c>
      <c r="BK102" s="124">
        <f t="shared" si="84"/>
        <v>0</v>
      </c>
      <c r="BL102" s="124">
        <f t="shared" si="84"/>
        <v>0</v>
      </c>
      <c r="BM102" s="124">
        <f t="shared" si="84"/>
        <v>0</v>
      </c>
      <c r="BN102" s="124">
        <f t="shared" si="84"/>
        <v>0</v>
      </c>
      <c r="BO102" s="124">
        <f t="shared" si="84"/>
        <v>0</v>
      </c>
      <c r="BP102" s="124">
        <f t="shared" si="84"/>
        <v>0</v>
      </c>
      <c r="BQ102" s="124">
        <f t="shared" si="84"/>
        <v>0</v>
      </c>
      <c r="BR102" s="124">
        <f t="shared" si="84"/>
        <v>0</v>
      </c>
      <c r="BS102" s="124">
        <f t="shared" si="84"/>
        <v>0</v>
      </c>
      <c r="BT102" s="124">
        <f t="shared" si="84"/>
        <v>0</v>
      </c>
      <c r="BU102" s="124">
        <f t="shared" si="84"/>
        <v>0</v>
      </c>
      <c r="BV102" s="124">
        <f t="shared" si="84"/>
        <v>0</v>
      </c>
      <c r="BW102" s="124">
        <f t="shared" si="84"/>
        <v>0</v>
      </c>
      <c r="BX102" s="124">
        <f t="shared" si="84"/>
        <v>0</v>
      </c>
      <c r="BY102" s="124">
        <f t="shared" si="84"/>
        <v>0</v>
      </c>
      <c r="BZ102" s="124">
        <f t="shared" si="84"/>
        <v>0</v>
      </c>
      <c r="CA102" s="124">
        <f t="shared" si="84"/>
        <v>0</v>
      </c>
      <c r="CB102" s="124">
        <f t="shared" si="84"/>
        <v>0</v>
      </c>
      <c r="CC102" s="124">
        <f t="shared" si="84"/>
        <v>0</v>
      </c>
      <c r="CD102" s="124">
        <f t="shared" si="84"/>
        <v>0</v>
      </c>
      <c r="CE102" s="124">
        <f t="shared" si="84"/>
        <v>0</v>
      </c>
      <c r="CF102" s="124">
        <f t="shared" si="84"/>
        <v>0</v>
      </c>
      <c r="CG102" s="124">
        <f t="shared" si="84"/>
        <v>0</v>
      </c>
      <c r="CH102" s="124">
        <f t="shared" si="84"/>
        <v>0</v>
      </c>
      <c r="CI102" s="124">
        <f t="shared" si="84"/>
        <v>0</v>
      </c>
      <c r="CJ102" s="124">
        <f t="shared" si="84"/>
        <v>0</v>
      </c>
      <c r="CK102" s="124">
        <f t="shared" si="84"/>
        <v>0</v>
      </c>
      <c r="CL102" s="124">
        <f t="shared" si="84"/>
        <v>0</v>
      </c>
      <c r="CM102" s="124">
        <f t="shared" si="84"/>
        <v>0</v>
      </c>
      <c r="CN102" s="124">
        <f t="shared" si="84"/>
        <v>0</v>
      </c>
      <c r="CO102" s="124">
        <f t="shared" si="84"/>
        <v>0</v>
      </c>
      <c r="CP102" s="124">
        <f t="shared" si="84"/>
        <v>0</v>
      </c>
      <c r="CQ102" s="124">
        <f t="shared" si="84"/>
        <v>0</v>
      </c>
      <c r="CR102" s="124">
        <f t="shared" si="84"/>
        <v>0</v>
      </c>
      <c r="CS102" s="124">
        <f t="shared" si="84"/>
        <v>0</v>
      </c>
      <c r="CT102" s="124">
        <f t="shared" si="84"/>
        <v>0</v>
      </c>
      <c r="CU102" s="124">
        <f t="shared" si="84"/>
        <v>0</v>
      </c>
      <c r="CV102" s="124">
        <f t="shared" si="84"/>
        <v>0</v>
      </c>
      <c r="CW102" s="124">
        <f t="shared" si="84"/>
        <v>0</v>
      </c>
      <c r="CX102" s="124">
        <f t="shared" si="84"/>
        <v>0</v>
      </c>
      <c r="CY102" s="124">
        <f t="shared" si="84"/>
        <v>0</v>
      </c>
      <c r="CZ102" s="124">
        <f t="shared" si="84"/>
        <v>0</v>
      </c>
      <c r="DA102" s="124">
        <f t="shared" si="84"/>
        <v>0</v>
      </c>
      <c r="DB102" s="124">
        <f t="shared" si="84"/>
        <v>0</v>
      </c>
      <c r="DC102" s="124">
        <f t="shared" si="84"/>
        <v>0</v>
      </c>
      <c r="DD102" s="124">
        <f t="shared" si="84"/>
        <v>0</v>
      </c>
      <c r="DE102" s="124">
        <f t="shared" si="84"/>
        <v>0</v>
      </c>
      <c r="DF102" s="124">
        <f t="shared" si="84"/>
        <v>0</v>
      </c>
      <c r="DG102" s="124">
        <f t="shared" si="84"/>
        <v>0</v>
      </c>
      <c r="DH102" s="124">
        <f t="shared" si="84"/>
        <v>0</v>
      </c>
      <c r="DI102" s="124">
        <f t="shared" si="84"/>
        <v>0</v>
      </c>
      <c r="DJ102" s="124">
        <f t="shared" si="84"/>
        <v>0</v>
      </c>
      <c r="DK102" s="124">
        <f t="shared" si="84"/>
        <v>0</v>
      </c>
      <c r="DL102" s="124">
        <f t="shared" si="84"/>
        <v>0</v>
      </c>
      <c r="DM102" s="124">
        <f t="shared" si="84"/>
        <v>0</v>
      </c>
      <c r="DN102" s="124">
        <f t="shared" si="84"/>
        <v>0</v>
      </c>
      <c r="DO102" s="124">
        <f t="shared" si="84"/>
        <v>0</v>
      </c>
      <c r="DP102" s="124">
        <f t="shared" si="84"/>
        <v>0</v>
      </c>
      <c r="DQ102" s="124">
        <f t="shared" si="84"/>
        <v>0</v>
      </c>
      <c r="DR102" s="124">
        <f t="shared" si="84"/>
        <v>0</v>
      </c>
      <c r="DS102" s="124">
        <f t="shared" si="84"/>
        <v>0</v>
      </c>
      <c r="DT102" s="124">
        <f t="shared" si="84"/>
        <v>0</v>
      </c>
      <c r="DU102" s="124">
        <f t="shared" si="84"/>
        <v>0</v>
      </c>
      <c r="DV102" s="124">
        <f t="shared" si="84"/>
        <v>0</v>
      </c>
      <c r="DW102" s="124">
        <f t="shared" si="84"/>
        <v>0</v>
      </c>
      <c r="DX102" s="124">
        <f t="shared" si="84"/>
        <v>0</v>
      </c>
      <c r="DY102" s="124">
        <f t="shared" si="84"/>
        <v>0</v>
      </c>
      <c r="DZ102" s="124">
        <f t="shared" si="84"/>
        <v>0</v>
      </c>
      <c r="EA102" s="124">
        <f t="shared" si="84"/>
        <v>0</v>
      </c>
      <c r="EB102" s="124">
        <f t="shared" si="84"/>
        <v>0</v>
      </c>
      <c r="EC102" s="124">
        <f t="shared" si="84"/>
        <v>0</v>
      </c>
      <c r="ED102" s="124">
        <f t="shared" si="84"/>
        <v>0</v>
      </c>
      <c r="EE102" s="124">
        <f t="shared" si="84"/>
        <v>0</v>
      </c>
      <c r="EF102" s="124">
        <f t="shared" si="84"/>
        <v>0</v>
      </c>
      <c r="EG102" s="124">
        <f t="shared" si="84"/>
        <v>0</v>
      </c>
      <c r="EH102" s="124">
        <f t="shared" si="84"/>
        <v>0</v>
      </c>
      <c r="EI102" s="124">
        <f t="shared" si="84"/>
        <v>0</v>
      </c>
      <c r="EJ102" s="124">
        <f t="shared" si="84"/>
        <v>0</v>
      </c>
      <c r="EK102" s="124">
        <f t="shared" si="84"/>
        <v>0</v>
      </c>
      <c r="EL102" s="124">
        <f t="shared" si="84"/>
        <v>0</v>
      </c>
      <c r="EM102" s="124">
        <f t="shared" si="84"/>
        <v>0</v>
      </c>
      <c r="EN102" s="124">
        <f t="shared" si="84"/>
        <v>0</v>
      </c>
      <c r="EO102" s="124">
        <f t="shared" si="84"/>
        <v>0</v>
      </c>
      <c r="EP102" s="124">
        <f t="shared" si="84"/>
        <v>0</v>
      </c>
      <c r="EQ102" s="27"/>
    </row>
    <row r="103" spans="1:147" ht="15.75" customHeight="1" x14ac:dyDescent="0.2">
      <c r="A103" s="7" t="str">
        <f t="shared" si="82"/>
        <v>Financing Fee</v>
      </c>
      <c r="B103" s="7"/>
      <c r="C103" s="7"/>
      <c r="D103" s="7"/>
      <c r="E103" s="7"/>
      <c r="F103" s="7"/>
      <c r="G103" s="7"/>
      <c r="H103" s="7"/>
      <c r="I103" s="7"/>
      <c r="J103" s="7"/>
      <c r="K103" s="7"/>
      <c r="L103" s="7"/>
      <c r="M103" s="7"/>
      <c r="N103" s="7"/>
      <c r="O103" s="7"/>
      <c r="P103" s="7"/>
      <c r="Q103" s="7"/>
      <c r="R103" s="7"/>
      <c r="S103" s="7"/>
      <c r="T103" s="7"/>
      <c r="U103" s="7"/>
      <c r="V103" s="7"/>
      <c r="W103" s="7"/>
      <c r="X103" s="7"/>
      <c r="Y103" s="7"/>
      <c r="Z103" s="27"/>
      <c r="AA103" s="124" t="e">
        <f t="shared" ref="AA103:EP103" si="85">$Y53*AA$52</f>
        <v>#REF!</v>
      </c>
      <c r="AB103" s="124" t="e">
        <f t="shared" si="85"/>
        <v>#REF!</v>
      </c>
      <c r="AC103" s="124" t="e">
        <f t="shared" si="85"/>
        <v>#REF!</v>
      </c>
      <c r="AD103" s="124" t="e">
        <f t="shared" si="85"/>
        <v>#REF!</v>
      </c>
      <c r="AE103" s="124" t="e">
        <f t="shared" si="85"/>
        <v>#REF!</v>
      </c>
      <c r="AF103" s="124" t="e">
        <f t="shared" si="85"/>
        <v>#REF!</v>
      </c>
      <c r="AG103" s="124" t="e">
        <f t="shared" si="85"/>
        <v>#REF!</v>
      </c>
      <c r="AH103" s="124" t="e">
        <f t="shared" si="85"/>
        <v>#REF!</v>
      </c>
      <c r="AI103" s="124" t="e">
        <f t="shared" si="85"/>
        <v>#REF!</v>
      </c>
      <c r="AJ103" s="124" t="e">
        <f t="shared" si="85"/>
        <v>#REF!</v>
      </c>
      <c r="AK103" s="124" t="e">
        <f t="shared" si="85"/>
        <v>#REF!</v>
      </c>
      <c r="AL103" s="124" t="e">
        <f t="shared" si="85"/>
        <v>#REF!</v>
      </c>
      <c r="AM103" s="124" t="e">
        <f t="shared" si="85"/>
        <v>#REF!</v>
      </c>
      <c r="AN103" s="124" t="e">
        <f t="shared" si="85"/>
        <v>#REF!</v>
      </c>
      <c r="AO103" s="124" t="e">
        <f t="shared" si="85"/>
        <v>#REF!</v>
      </c>
      <c r="AP103" s="124" t="e">
        <f t="shared" si="85"/>
        <v>#REF!</v>
      </c>
      <c r="AQ103" s="124" t="e">
        <f t="shared" si="85"/>
        <v>#REF!</v>
      </c>
      <c r="AR103" s="124" t="e">
        <f t="shared" si="85"/>
        <v>#REF!</v>
      </c>
      <c r="AS103" s="124" t="e">
        <f t="shared" si="85"/>
        <v>#REF!</v>
      </c>
      <c r="AT103" s="124" t="e">
        <f t="shared" si="85"/>
        <v>#REF!</v>
      </c>
      <c r="AU103" s="124" t="e">
        <f t="shared" si="85"/>
        <v>#REF!</v>
      </c>
      <c r="AV103" s="124" t="e">
        <f t="shared" si="85"/>
        <v>#REF!</v>
      </c>
      <c r="AW103" s="124" t="e">
        <f t="shared" si="85"/>
        <v>#REF!</v>
      </c>
      <c r="AX103" s="124" t="e">
        <f t="shared" si="85"/>
        <v>#REF!</v>
      </c>
      <c r="AY103" s="124" t="e">
        <f t="shared" si="85"/>
        <v>#REF!</v>
      </c>
      <c r="AZ103" s="124" t="e">
        <f t="shared" si="85"/>
        <v>#REF!</v>
      </c>
      <c r="BA103" s="124" t="e">
        <f t="shared" si="85"/>
        <v>#REF!</v>
      </c>
      <c r="BB103" s="124" t="e">
        <f t="shared" si="85"/>
        <v>#REF!</v>
      </c>
      <c r="BC103" s="124" t="e">
        <f t="shared" si="85"/>
        <v>#REF!</v>
      </c>
      <c r="BD103" s="124" t="e">
        <f t="shared" si="85"/>
        <v>#REF!</v>
      </c>
      <c r="BE103" s="124" t="e">
        <f t="shared" si="85"/>
        <v>#REF!</v>
      </c>
      <c r="BF103" s="124" t="e">
        <f t="shared" si="85"/>
        <v>#REF!</v>
      </c>
      <c r="BG103" s="124" t="e">
        <f t="shared" si="85"/>
        <v>#REF!</v>
      </c>
      <c r="BH103" s="124" t="e">
        <f t="shared" si="85"/>
        <v>#REF!</v>
      </c>
      <c r="BI103" s="124" t="e">
        <f t="shared" si="85"/>
        <v>#REF!</v>
      </c>
      <c r="BJ103" s="124" t="e">
        <f t="shared" si="85"/>
        <v>#REF!</v>
      </c>
      <c r="BK103" s="124" t="e">
        <f t="shared" si="85"/>
        <v>#REF!</v>
      </c>
      <c r="BL103" s="124" t="e">
        <f t="shared" si="85"/>
        <v>#REF!</v>
      </c>
      <c r="BM103" s="124" t="e">
        <f t="shared" si="85"/>
        <v>#REF!</v>
      </c>
      <c r="BN103" s="124" t="e">
        <f t="shared" si="85"/>
        <v>#REF!</v>
      </c>
      <c r="BO103" s="124" t="e">
        <f t="shared" si="85"/>
        <v>#REF!</v>
      </c>
      <c r="BP103" s="124" t="e">
        <f t="shared" si="85"/>
        <v>#REF!</v>
      </c>
      <c r="BQ103" s="124" t="e">
        <f t="shared" si="85"/>
        <v>#REF!</v>
      </c>
      <c r="BR103" s="124" t="e">
        <f t="shared" si="85"/>
        <v>#REF!</v>
      </c>
      <c r="BS103" s="124" t="e">
        <f t="shared" si="85"/>
        <v>#REF!</v>
      </c>
      <c r="BT103" s="124" t="e">
        <f t="shared" si="85"/>
        <v>#REF!</v>
      </c>
      <c r="BU103" s="124" t="e">
        <f t="shared" si="85"/>
        <v>#REF!</v>
      </c>
      <c r="BV103" s="124" t="e">
        <f t="shared" si="85"/>
        <v>#REF!</v>
      </c>
      <c r="BW103" s="124" t="e">
        <f t="shared" si="85"/>
        <v>#REF!</v>
      </c>
      <c r="BX103" s="124" t="e">
        <f t="shared" si="85"/>
        <v>#REF!</v>
      </c>
      <c r="BY103" s="124" t="e">
        <f t="shared" si="85"/>
        <v>#REF!</v>
      </c>
      <c r="BZ103" s="124" t="e">
        <f t="shared" si="85"/>
        <v>#REF!</v>
      </c>
      <c r="CA103" s="124" t="e">
        <f t="shared" si="85"/>
        <v>#REF!</v>
      </c>
      <c r="CB103" s="124" t="e">
        <f t="shared" si="85"/>
        <v>#REF!</v>
      </c>
      <c r="CC103" s="124" t="e">
        <f t="shared" si="85"/>
        <v>#REF!</v>
      </c>
      <c r="CD103" s="124" t="e">
        <f t="shared" si="85"/>
        <v>#REF!</v>
      </c>
      <c r="CE103" s="124" t="e">
        <f t="shared" si="85"/>
        <v>#REF!</v>
      </c>
      <c r="CF103" s="124" t="e">
        <f t="shared" si="85"/>
        <v>#REF!</v>
      </c>
      <c r="CG103" s="124" t="e">
        <f t="shared" si="85"/>
        <v>#REF!</v>
      </c>
      <c r="CH103" s="124" t="e">
        <f t="shared" si="85"/>
        <v>#REF!</v>
      </c>
      <c r="CI103" s="124" t="e">
        <f t="shared" si="85"/>
        <v>#REF!</v>
      </c>
      <c r="CJ103" s="124" t="e">
        <f t="shared" si="85"/>
        <v>#REF!</v>
      </c>
      <c r="CK103" s="124" t="e">
        <f t="shared" si="85"/>
        <v>#REF!</v>
      </c>
      <c r="CL103" s="124" t="e">
        <f t="shared" si="85"/>
        <v>#REF!</v>
      </c>
      <c r="CM103" s="124" t="e">
        <f t="shared" si="85"/>
        <v>#REF!</v>
      </c>
      <c r="CN103" s="124" t="e">
        <f t="shared" si="85"/>
        <v>#REF!</v>
      </c>
      <c r="CO103" s="124" t="e">
        <f t="shared" si="85"/>
        <v>#REF!</v>
      </c>
      <c r="CP103" s="124" t="e">
        <f t="shared" si="85"/>
        <v>#REF!</v>
      </c>
      <c r="CQ103" s="124" t="e">
        <f t="shared" si="85"/>
        <v>#REF!</v>
      </c>
      <c r="CR103" s="124" t="e">
        <f t="shared" si="85"/>
        <v>#REF!</v>
      </c>
      <c r="CS103" s="124" t="e">
        <f t="shared" si="85"/>
        <v>#REF!</v>
      </c>
      <c r="CT103" s="124" t="e">
        <f t="shared" si="85"/>
        <v>#REF!</v>
      </c>
      <c r="CU103" s="124" t="e">
        <f t="shared" si="85"/>
        <v>#REF!</v>
      </c>
      <c r="CV103" s="124" t="e">
        <f t="shared" si="85"/>
        <v>#REF!</v>
      </c>
      <c r="CW103" s="124" t="e">
        <f t="shared" si="85"/>
        <v>#REF!</v>
      </c>
      <c r="CX103" s="124" t="e">
        <f t="shared" si="85"/>
        <v>#REF!</v>
      </c>
      <c r="CY103" s="124" t="e">
        <f t="shared" si="85"/>
        <v>#REF!</v>
      </c>
      <c r="CZ103" s="124" t="e">
        <f t="shared" si="85"/>
        <v>#REF!</v>
      </c>
      <c r="DA103" s="124" t="e">
        <f t="shared" si="85"/>
        <v>#REF!</v>
      </c>
      <c r="DB103" s="124" t="e">
        <f t="shared" si="85"/>
        <v>#REF!</v>
      </c>
      <c r="DC103" s="124" t="e">
        <f t="shared" si="85"/>
        <v>#REF!</v>
      </c>
      <c r="DD103" s="124" t="e">
        <f t="shared" si="85"/>
        <v>#REF!</v>
      </c>
      <c r="DE103" s="124" t="e">
        <f t="shared" si="85"/>
        <v>#REF!</v>
      </c>
      <c r="DF103" s="124" t="e">
        <f t="shared" si="85"/>
        <v>#REF!</v>
      </c>
      <c r="DG103" s="124" t="e">
        <f t="shared" si="85"/>
        <v>#REF!</v>
      </c>
      <c r="DH103" s="124" t="e">
        <f t="shared" si="85"/>
        <v>#REF!</v>
      </c>
      <c r="DI103" s="124" t="e">
        <f t="shared" si="85"/>
        <v>#REF!</v>
      </c>
      <c r="DJ103" s="124" t="e">
        <f t="shared" si="85"/>
        <v>#REF!</v>
      </c>
      <c r="DK103" s="124" t="e">
        <f t="shared" si="85"/>
        <v>#REF!</v>
      </c>
      <c r="DL103" s="124" t="e">
        <f t="shared" si="85"/>
        <v>#REF!</v>
      </c>
      <c r="DM103" s="124" t="e">
        <f t="shared" si="85"/>
        <v>#REF!</v>
      </c>
      <c r="DN103" s="124" t="e">
        <f t="shared" si="85"/>
        <v>#REF!</v>
      </c>
      <c r="DO103" s="124" t="e">
        <f t="shared" si="85"/>
        <v>#REF!</v>
      </c>
      <c r="DP103" s="124" t="e">
        <f t="shared" si="85"/>
        <v>#REF!</v>
      </c>
      <c r="DQ103" s="124" t="e">
        <f t="shared" si="85"/>
        <v>#REF!</v>
      </c>
      <c r="DR103" s="124" t="e">
        <f t="shared" si="85"/>
        <v>#REF!</v>
      </c>
      <c r="DS103" s="124" t="e">
        <f t="shared" si="85"/>
        <v>#REF!</v>
      </c>
      <c r="DT103" s="124" t="e">
        <f t="shared" si="85"/>
        <v>#REF!</v>
      </c>
      <c r="DU103" s="124" t="e">
        <f t="shared" si="85"/>
        <v>#REF!</v>
      </c>
      <c r="DV103" s="124" t="e">
        <f t="shared" si="85"/>
        <v>#REF!</v>
      </c>
      <c r="DW103" s="124" t="e">
        <f t="shared" si="85"/>
        <v>#REF!</v>
      </c>
      <c r="DX103" s="124" t="e">
        <f t="shared" si="85"/>
        <v>#REF!</v>
      </c>
      <c r="DY103" s="124" t="e">
        <f t="shared" si="85"/>
        <v>#REF!</v>
      </c>
      <c r="DZ103" s="124" t="e">
        <f t="shared" si="85"/>
        <v>#REF!</v>
      </c>
      <c r="EA103" s="124" t="e">
        <f t="shared" si="85"/>
        <v>#REF!</v>
      </c>
      <c r="EB103" s="124" t="e">
        <f t="shared" si="85"/>
        <v>#REF!</v>
      </c>
      <c r="EC103" s="124" t="e">
        <f t="shared" si="85"/>
        <v>#REF!</v>
      </c>
      <c r="ED103" s="124" t="e">
        <f t="shared" si="85"/>
        <v>#REF!</v>
      </c>
      <c r="EE103" s="124" t="e">
        <f t="shared" si="85"/>
        <v>#REF!</v>
      </c>
      <c r="EF103" s="124" t="e">
        <f t="shared" si="85"/>
        <v>#REF!</v>
      </c>
      <c r="EG103" s="124" t="e">
        <f t="shared" si="85"/>
        <v>#REF!</v>
      </c>
      <c r="EH103" s="124" t="e">
        <f t="shared" si="85"/>
        <v>#REF!</v>
      </c>
      <c r="EI103" s="124" t="e">
        <f t="shared" si="85"/>
        <v>#REF!</v>
      </c>
      <c r="EJ103" s="124" t="e">
        <f t="shared" si="85"/>
        <v>#REF!</v>
      </c>
      <c r="EK103" s="124" t="e">
        <f t="shared" si="85"/>
        <v>#REF!</v>
      </c>
      <c r="EL103" s="124" t="e">
        <f t="shared" si="85"/>
        <v>#REF!</v>
      </c>
      <c r="EM103" s="124" t="e">
        <f t="shared" si="85"/>
        <v>#REF!</v>
      </c>
      <c r="EN103" s="124" t="e">
        <f t="shared" si="85"/>
        <v>#REF!</v>
      </c>
      <c r="EO103" s="124" t="e">
        <f t="shared" si="85"/>
        <v>#REF!</v>
      </c>
      <c r="EP103" s="124" t="e">
        <f t="shared" si="85"/>
        <v>#REF!</v>
      </c>
      <c r="EQ103" s="27"/>
    </row>
    <row r="104" spans="1:147" ht="15.75" customHeight="1" x14ac:dyDescent="0.2">
      <c r="Z104" s="27"/>
      <c r="EQ104" s="27"/>
    </row>
    <row r="105" spans="1:147" ht="15.75" customHeight="1" x14ac:dyDescent="0.2">
      <c r="A105" s="115" t="s">
        <v>244</v>
      </c>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67" t="e">
        <f>SUM(9,AA105:EP105)</f>
        <v>#REF!</v>
      </c>
      <c r="Z105" s="116"/>
      <c r="AA105" s="167" t="e">
        <f t="shared" ref="AA105:EP105" si="86">SUBTOTAL(9,AA56:AA104)</f>
        <v>#REF!</v>
      </c>
      <c r="AB105" s="167" t="e">
        <f t="shared" si="86"/>
        <v>#REF!</v>
      </c>
      <c r="AC105" s="167" t="e">
        <f t="shared" si="86"/>
        <v>#REF!</v>
      </c>
      <c r="AD105" s="167" t="e">
        <f t="shared" si="86"/>
        <v>#REF!</v>
      </c>
      <c r="AE105" s="167" t="e">
        <f t="shared" si="86"/>
        <v>#REF!</v>
      </c>
      <c r="AF105" s="167" t="e">
        <f t="shared" si="86"/>
        <v>#REF!</v>
      </c>
      <c r="AG105" s="167" t="e">
        <f t="shared" si="86"/>
        <v>#REF!</v>
      </c>
      <c r="AH105" s="167" t="e">
        <f t="shared" si="86"/>
        <v>#REF!</v>
      </c>
      <c r="AI105" s="167" t="e">
        <f t="shared" si="86"/>
        <v>#REF!</v>
      </c>
      <c r="AJ105" s="167" t="e">
        <f t="shared" si="86"/>
        <v>#REF!</v>
      </c>
      <c r="AK105" s="167" t="e">
        <f t="shared" si="86"/>
        <v>#REF!</v>
      </c>
      <c r="AL105" s="167" t="e">
        <f t="shared" si="86"/>
        <v>#REF!</v>
      </c>
      <c r="AM105" s="167" t="e">
        <f t="shared" si="86"/>
        <v>#REF!</v>
      </c>
      <c r="AN105" s="167" t="e">
        <f t="shared" si="86"/>
        <v>#REF!</v>
      </c>
      <c r="AO105" s="167" t="e">
        <f t="shared" si="86"/>
        <v>#REF!</v>
      </c>
      <c r="AP105" s="167" t="e">
        <f t="shared" si="86"/>
        <v>#REF!</v>
      </c>
      <c r="AQ105" s="167" t="e">
        <f t="shared" si="86"/>
        <v>#REF!</v>
      </c>
      <c r="AR105" s="167" t="e">
        <f t="shared" si="86"/>
        <v>#REF!</v>
      </c>
      <c r="AS105" s="167" t="e">
        <f t="shared" si="86"/>
        <v>#REF!</v>
      </c>
      <c r="AT105" s="167" t="e">
        <f t="shared" si="86"/>
        <v>#REF!</v>
      </c>
      <c r="AU105" s="167" t="e">
        <f t="shared" si="86"/>
        <v>#REF!</v>
      </c>
      <c r="AV105" s="167" t="e">
        <f t="shared" si="86"/>
        <v>#REF!</v>
      </c>
      <c r="AW105" s="167" t="e">
        <f t="shared" si="86"/>
        <v>#REF!</v>
      </c>
      <c r="AX105" s="167" t="e">
        <f t="shared" si="86"/>
        <v>#REF!</v>
      </c>
      <c r="AY105" s="167" t="e">
        <f t="shared" si="86"/>
        <v>#REF!</v>
      </c>
      <c r="AZ105" s="167" t="e">
        <f t="shared" si="86"/>
        <v>#REF!</v>
      </c>
      <c r="BA105" s="167" t="e">
        <f t="shared" si="86"/>
        <v>#REF!</v>
      </c>
      <c r="BB105" s="167" t="e">
        <f t="shared" si="86"/>
        <v>#REF!</v>
      </c>
      <c r="BC105" s="167" t="e">
        <f t="shared" si="86"/>
        <v>#REF!</v>
      </c>
      <c r="BD105" s="167" t="e">
        <f t="shared" si="86"/>
        <v>#REF!</v>
      </c>
      <c r="BE105" s="167" t="e">
        <f t="shared" si="86"/>
        <v>#REF!</v>
      </c>
      <c r="BF105" s="167" t="e">
        <f t="shared" si="86"/>
        <v>#REF!</v>
      </c>
      <c r="BG105" s="167" t="e">
        <f t="shared" si="86"/>
        <v>#REF!</v>
      </c>
      <c r="BH105" s="167" t="e">
        <f t="shared" si="86"/>
        <v>#REF!</v>
      </c>
      <c r="BI105" s="167" t="e">
        <f t="shared" si="86"/>
        <v>#REF!</v>
      </c>
      <c r="BJ105" s="167" t="e">
        <f t="shared" si="86"/>
        <v>#REF!</v>
      </c>
      <c r="BK105" s="167" t="e">
        <f t="shared" si="86"/>
        <v>#REF!</v>
      </c>
      <c r="BL105" s="167" t="e">
        <f t="shared" si="86"/>
        <v>#REF!</v>
      </c>
      <c r="BM105" s="167" t="e">
        <f t="shared" si="86"/>
        <v>#REF!</v>
      </c>
      <c r="BN105" s="167" t="e">
        <f t="shared" si="86"/>
        <v>#REF!</v>
      </c>
      <c r="BO105" s="167" t="e">
        <f t="shared" si="86"/>
        <v>#REF!</v>
      </c>
      <c r="BP105" s="167" t="e">
        <f t="shared" si="86"/>
        <v>#REF!</v>
      </c>
      <c r="BQ105" s="167" t="e">
        <f t="shared" si="86"/>
        <v>#REF!</v>
      </c>
      <c r="BR105" s="167" t="e">
        <f t="shared" si="86"/>
        <v>#REF!</v>
      </c>
      <c r="BS105" s="167" t="e">
        <f t="shared" si="86"/>
        <v>#REF!</v>
      </c>
      <c r="BT105" s="167" t="e">
        <f t="shared" si="86"/>
        <v>#REF!</v>
      </c>
      <c r="BU105" s="167" t="e">
        <f t="shared" si="86"/>
        <v>#REF!</v>
      </c>
      <c r="BV105" s="167" t="e">
        <f t="shared" si="86"/>
        <v>#REF!</v>
      </c>
      <c r="BW105" s="167" t="e">
        <f t="shared" si="86"/>
        <v>#REF!</v>
      </c>
      <c r="BX105" s="167" t="e">
        <f t="shared" si="86"/>
        <v>#REF!</v>
      </c>
      <c r="BY105" s="167" t="e">
        <f t="shared" si="86"/>
        <v>#REF!</v>
      </c>
      <c r="BZ105" s="167" t="e">
        <f t="shared" si="86"/>
        <v>#REF!</v>
      </c>
      <c r="CA105" s="167" t="e">
        <f t="shared" si="86"/>
        <v>#REF!</v>
      </c>
      <c r="CB105" s="167" t="e">
        <f t="shared" si="86"/>
        <v>#REF!</v>
      </c>
      <c r="CC105" s="167" t="e">
        <f t="shared" si="86"/>
        <v>#REF!</v>
      </c>
      <c r="CD105" s="167" t="e">
        <f t="shared" si="86"/>
        <v>#REF!</v>
      </c>
      <c r="CE105" s="167" t="e">
        <f t="shared" si="86"/>
        <v>#REF!</v>
      </c>
      <c r="CF105" s="167" t="e">
        <f t="shared" si="86"/>
        <v>#REF!</v>
      </c>
      <c r="CG105" s="167" t="e">
        <f t="shared" si="86"/>
        <v>#REF!</v>
      </c>
      <c r="CH105" s="167" t="e">
        <f t="shared" si="86"/>
        <v>#REF!</v>
      </c>
      <c r="CI105" s="167" t="e">
        <f t="shared" si="86"/>
        <v>#REF!</v>
      </c>
      <c r="CJ105" s="167" t="e">
        <f t="shared" si="86"/>
        <v>#REF!</v>
      </c>
      <c r="CK105" s="167" t="e">
        <f t="shared" si="86"/>
        <v>#REF!</v>
      </c>
      <c r="CL105" s="167" t="e">
        <f t="shared" si="86"/>
        <v>#REF!</v>
      </c>
      <c r="CM105" s="167" t="e">
        <f t="shared" si="86"/>
        <v>#REF!</v>
      </c>
      <c r="CN105" s="167" t="e">
        <f t="shared" si="86"/>
        <v>#REF!</v>
      </c>
      <c r="CO105" s="167" t="e">
        <f t="shared" si="86"/>
        <v>#REF!</v>
      </c>
      <c r="CP105" s="167" t="e">
        <f t="shared" si="86"/>
        <v>#REF!</v>
      </c>
      <c r="CQ105" s="167" t="e">
        <f t="shared" si="86"/>
        <v>#REF!</v>
      </c>
      <c r="CR105" s="167" t="e">
        <f t="shared" si="86"/>
        <v>#REF!</v>
      </c>
      <c r="CS105" s="167" t="e">
        <f t="shared" si="86"/>
        <v>#REF!</v>
      </c>
      <c r="CT105" s="167" t="e">
        <f t="shared" si="86"/>
        <v>#REF!</v>
      </c>
      <c r="CU105" s="167" t="e">
        <f t="shared" si="86"/>
        <v>#REF!</v>
      </c>
      <c r="CV105" s="167" t="e">
        <f t="shared" si="86"/>
        <v>#REF!</v>
      </c>
      <c r="CW105" s="167" t="e">
        <f t="shared" si="86"/>
        <v>#REF!</v>
      </c>
      <c r="CX105" s="167" t="e">
        <f t="shared" si="86"/>
        <v>#REF!</v>
      </c>
      <c r="CY105" s="167" t="e">
        <f t="shared" si="86"/>
        <v>#REF!</v>
      </c>
      <c r="CZ105" s="167" t="e">
        <f t="shared" si="86"/>
        <v>#REF!</v>
      </c>
      <c r="DA105" s="167" t="e">
        <f t="shared" si="86"/>
        <v>#REF!</v>
      </c>
      <c r="DB105" s="167" t="e">
        <f t="shared" si="86"/>
        <v>#REF!</v>
      </c>
      <c r="DC105" s="167" t="e">
        <f t="shared" si="86"/>
        <v>#REF!</v>
      </c>
      <c r="DD105" s="167" t="e">
        <f t="shared" si="86"/>
        <v>#REF!</v>
      </c>
      <c r="DE105" s="167" t="e">
        <f t="shared" si="86"/>
        <v>#REF!</v>
      </c>
      <c r="DF105" s="167" t="e">
        <f t="shared" si="86"/>
        <v>#REF!</v>
      </c>
      <c r="DG105" s="167" t="e">
        <f t="shared" si="86"/>
        <v>#REF!</v>
      </c>
      <c r="DH105" s="167" t="e">
        <f t="shared" si="86"/>
        <v>#REF!</v>
      </c>
      <c r="DI105" s="167" t="e">
        <f t="shared" si="86"/>
        <v>#REF!</v>
      </c>
      <c r="DJ105" s="167" t="e">
        <f t="shared" si="86"/>
        <v>#REF!</v>
      </c>
      <c r="DK105" s="167" t="e">
        <f t="shared" si="86"/>
        <v>#REF!</v>
      </c>
      <c r="DL105" s="167" t="e">
        <f t="shared" si="86"/>
        <v>#REF!</v>
      </c>
      <c r="DM105" s="167" t="e">
        <f t="shared" si="86"/>
        <v>#REF!</v>
      </c>
      <c r="DN105" s="167" t="e">
        <f t="shared" si="86"/>
        <v>#REF!</v>
      </c>
      <c r="DO105" s="167" t="e">
        <f t="shared" si="86"/>
        <v>#REF!</v>
      </c>
      <c r="DP105" s="167" t="e">
        <f t="shared" si="86"/>
        <v>#REF!</v>
      </c>
      <c r="DQ105" s="167" t="e">
        <f t="shared" si="86"/>
        <v>#REF!</v>
      </c>
      <c r="DR105" s="167" t="e">
        <f t="shared" si="86"/>
        <v>#REF!</v>
      </c>
      <c r="DS105" s="167" t="e">
        <f t="shared" si="86"/>
        <v>#REF!</v>
      </c>
      <c r="DT105" s="167" t="e">
        <f t="shared" si="86"/>
        <v>#REF!</v>
      </c>
      <c r="DU105" s="167" t="e">
        <f t="shared" si="86"/>
        <v>#REF!</v>
      </c>
      <c r="DV105" s="167" t="e">
        <f t="shared" si="86"/>
        <v>#REF!</v>
      </c>
      <c r="DW105" s="167" t="e">
        <f t="shared" si="86"/>
        <v>#REF!</v>
      </c>
      <c r="DX105" s="167" t="e">
        <f t="shared" si="86"/>
        <v>#REF!</v>
      </c>
      <c r="DY105" s="167" t="e">
        <f t="shared" si="86"/>
        <v>#REF!</v>
      </c>
      <c r="DZ105" s="167" t="e">
        <f t="shared" si="86"/>
        <v>#REF!</v>
      </c>
      <c r="EA105" s="167" t="e">
        <f t="shared" si="86"/>
        <v>#REF!</v>
      </c>
      <c r="EB105" s="167" t="e">
        <f t="shared" si="86"/>
        <v>#REF!</v>
      </c>
      <c r="EC105" s="167" t="e">
        <f t="shared" si="86"/>
        <v>#REF!</v>
      </c>
      <c r="ED105" s="167" t="e">
        <f t="shared" si="86"/>
        <v>#REF!</v>
      </c>
      <c r="EE105" s="167" t="e">
        <f t="shared" si="86"/>
        <v>#REF!</v>
      </c>
      <c r="EF105" s="167" t="e">
        <f t="shared" si="86"/>
        <v>#REF!</v>
      </c>
      <c r="EG105" s="167" t="e">
        <f t="shared" si="86"/>
        <v>#REF!</v>
      </c>
      <c r="EH105" s="167" t="e">
        <f t="shared" si="86"/>
        <v>#REF!</v>
      </c>
      <c r="EI105" s="167" t="e">
        <f t="shared" si="86"/>
        <v>#REF!</v>
      </c>
      <c r="EJ105" s="167" t="e">
        <f t="shared" si="86"/>
        <v>#REF!</v>
      </c>
      <c r="EK105" s="167" t="e">
        <f t="shared" si="86"/>
        <v>#REF!</v>
      </c>
      <c r="EL105" s="167" t="e">
        <f t="shared" si="86"/>
        <v>#REF!</v>
      </c>
      <c r="EM105" s="167" t="e">
        <f t="shared" si="86"/>
        <v>#REF!</v>
      </c>
      <c r="EN105" s="167" t="e">
        <f t="shared" si="86"/>
        <v>#REF!</v>
      </c>
      <c r="EO105" s="167" t="e">
        <f t="shared" si="86"/>
        <v>#REF!</v>
      </c>
      <c r="EP105" s="167" t="e">
        <f t="shared" si="86"/>
        <v>#REF!</v>
      </c>
      <c r="EQ105" s="116"/>
    </row>
    <row r="106" spans="1:147" ht="15.75" customHeight="1" x14ac:dyDescent="0.2">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row>
    <row r="107" spans="1:147" ht="15.75" customHeight="1" x14ac:dyDescent="0.2">
      <c r="A107" s="115" t="s">
        <v>245</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6"/>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115"/>
      <c r="EN107" s="115"/>
      <c r="EO107" s="115"/>
      <c r="EP107" s="115"/>
      <c r="EQ107" s="116"/>
    </row>
    <row r="108" spans="1:147" ht="15.75" customHeight="1" x14ac:dyDescent="0.2">
      <c r="A108" s="7" t="s">
        <v>246</v>
      </c>
      <c r="Z108" s="27"/>
      <c r="AA108" s="124" t="e">
        <v>#REF!</v>
      </c>
      <c r="AB108" s="124" t="e">
        <f t="shared" ref="AB108:EP108" si="87">AA110</f>
        <v>#REF!</v>
      </c>
      <c r="AC108" s="124" t="e">
        <f t="shared" si="87"/>
        <v>#REF!</v>
      </c>
      <c r="AD108" s="124" t="e">
        <f t="shared" si="87"/>
        <v>#REF!</v>
      </c>
      <c r="AE108" s="124" t="e">
        <f t="shared" si="87"/>
        <v>#REF!</v>
      </c>
      <c r="AF108" s="124" t="e">
        <f t="shared" si="87"/>
        <v>#REF!</v>
      </c>
      <c r="AG108" s="124" t="e">
        <f t="shared" si="87"/>
        <v>#REF!</v>
      </c>
      <c r="AH108" s="124" t="e">
        <f t="shared" si="87"/>
        <v>#REF!</v>
      </c>
      <c r="AI108" s="124" t="e">
        <f t="shared" si="87"/>
        <v>#REF!</v>
      </c>
      <c r="AJ108" s="124" t="e">
        <f t="shared" si="87"/>
        <v>#REF!</v>
      </c>
      <c r="AK108" s="124" t="e">
        <f t="shared" si="87"/>
        <v>#REF!</v>
      </c>
      <c r="AL108" s="124" t="e">
        <f t="shared" si="87"/>
        <v>#REF!</v>
      </c>
      <c r="AM108" s="124" t="e">
        <f t="shared" si="87"/>
        <v>#REF!</v>
      </c>
      <c r="AN108" s="124" t="e">
        <f t="shared" si="87"/>
        <v>#REF!</v>
      </c>
      <c r="AO108" s="124" t="e">
        <f t="shared" si="87"/>
        <v>#REF!</v>
      </c>
      <c r="AP108" s="124" t="e">
        <f t="shared" si="87"/>
        <v>#REF!</v>
      </c>
      <c r="AQ108" s="124" t="e">
        <f t="shared" si="87"/>
        <v>#REF!</v>
      </c>
      <c r="AR108" s="124" t="e">
        <f t="shared" si="87"/>
        <v>#REF!</v>
      </c>
      <c r="AS108" s="124" t="e">
        <f t="shared" si="87"/>
        <v>#REF!</v>
      </c>
      <c r="AT108" s="124" t="e">
        <f t="shared" si="87"/>
        <v>#REF!</v>
      </c>
      <c r="AU108" s="124" t="e">
        <f t="shared" si="87"/>
        <v>#REF!</v>
      </c>
      <c r="AV108" s="124" t="e">
        <f t="shared" si="87"/>
        <v>#REF!</v>
      </c>
      <c r="AW108" s="124" t="e">
        <f t="shared" si="87"/>
        <v>#REF!</v>
      </c>
      <c r="AX108" s="124" t="e">
        <f t="shared" si="87"/>
        <v>#REF!</v>
      </c>
      <c r="AY108" s="124" t="e">
        <f t="shared" si="87"/>
        <v>#REF!</v>
      </c>
      <c r="AZ108" s="124" t="e">
        <f t="shared" si="87"/>
        <v>#REF!</v>
      </c>
      <c r="BA108" s="124" t="e">
        <f t="shared" si="87"/>
        <v>#REF!</v>
      </c>
      <c r="BB108" s="124" t="e">
        <f t="shared" si="87"/>
        <v>#REF!</v>
      </c>
      <c r="BC108" s="124" t="e">
        <f t="shared" si="87"/>
        <v>#REF!</v>
      </c>
      <c r="BD108" s="124" t="e">
        <f t="shared" si="87"/>
        <v>#REF!</v>
      </c>
      <c r="BE108" s="124" t="e">
        <f t="shared" si="87"/>
        <v>#REF!</v>
      </c>
      <c r="BF108" s="124" t="e">
        <f t="shared" si="87"/>
        <v>#REF!</v>
      </c>
      <c r="BG108" s="124" t="e">
        <f t="shared" si="87"/>
        <v>#REF!</v>
      </c>
      <c r="BH108" s="124" t="e">
        <f t="shared" si="87"/>
        <v>#REF!</v>
      </c>
      <c r="BI108" s="124" t="e">
        <f t="shared" si="87"/>
        <v>#REF!</v>
      </c>
      <c r="BJ108" s="124" t="e">
        <f t="shared" si="87"/>
        <v>#REF!</v>
      </c>
      <c r="BK108" s="124" t="e">
        <f t="shared" si="87"/>
        <v>#REF!</v>
      </c>
      <c r="BL108" s="124" t="e">
        <f t="shared" si="87"/>
        <v>#REF!</v>
      </c>
      <c r="BM108" s="124" t="e">
        <f t="shared" si="87"/>
        <v>#REF!</v>
      </c>
      <c r="BN108" s="124" t="e">
        <f t="shared" si="87"/>
        <v>#REF!</v>
      </c>
      <c r="BO108" s="124" t="e">
        <f t="shared" si="87"/>
        <v>#REF!</v>
      </c>
      <c r="BP108" s="124" t="e">
        <f t="shared" si="87"/>
        <v>#REF!</v>
      </c>
      <c r="BQ108" s="124" t="e">
        <f t="shared" si="87"/>
        <v>#REF!</v>
      </c>
      <c r="BR108" s="124" t="e">
        <f t="shared" si="87"/>
        <v>#REF!</v>
      </c>
      <c r="BS108" s="124" t="e">
        <f t="shared" si="87"/>
        <v>#REF!</v>
      </c>
      <c r="BT108" s="124" t="e">
        <f t="shared" si="87"/>
        <v>#REF!</v>
      </c>
      <c r="BU108" s="124" t="e">
        <f t="shared" si="87"/>
        <v>#REF!</v>
      </c>
      <c r="BV108" s="124" t="e">
        <f t="shared" si="87"/>
        <v>#REF!</v>
      </c>
      <c r="BW108" s="124" t="e">
        <f t="shared" si="87"/>
        <v>#REF!</v>
      </c>
      <c r="BX108" s="124" t="e">
        <f t="shared" si="87"/>
        <v>#REF!</v>
      </c>
      <c r="BY108" s="124" t="e">
        <f t="shared" si="87"/>
        <v>#REF!</v>
      </c>
      <c r="BZ108" s="124" t="e">
        <f t="shared" si="87"/>
        <v>#REF!</v>
      </c>
      <c r="CA108" s="124" t="e">
        <f t="shared" si="87"/>
        <v>#REF!</v>
      </c>
      <c r="CB108" s="124" t="e">
        <f t="shared" si="87"/>
        <v>#REF!</v>
      </c>
      <c r="CC108" s="124" t="e">
        <f t="shared" si="87"/>
        <v>#REF!</v>
      </c>
      <c r="CD108" s="124" t="e">
        <f t="shared" si="87"/>
        <v>#REF!</v>
      </c>
      <c r="CE108" s="124" t="e">
        <f t="shared" si="87"/>
        <v>#REF!</v>
      </c>
      <c r="CF108" s="124" t="e">
        <f t="shared" si="87"/>
        <v>#REF!</v>
      </c>
      <c r="CG108" s="124" t="e">
        <f t="shared" si="87"/>
        <v>#REF!</v>
      </c>
      <c r="CH108" s="124" t="e">
        <f t="shared" si="87"/>
        <v>#REF!</v>
      </c>
      <c r="CI108" s="124" t="e">
        <f t="shared" si="87"/>
        <v>#REF!</v>
      </c>
      <c r="CJ108" s="124" t="e">
        <f t="shared" si="87"/>
        <v>#REF!</v>
      </c>
      <c r="CK108" s="124" t="e">
        <f t="shared" si="87"/>
        <v>#REF!</v>
      </c>
      <c r="CL108" s="124" t="e">
        <f t="shared" si="87"/>
        <v>#REF!</v>
      </c>
      <c r="CM108" s="124" t="e">
        <f t="shared" si="87"/>
        <v>#REF!</v>
      </c>
      <c r="CN108" s="124" t="e">
        <f t="shared" si="87"/>
        <v>#REF!</v>
      </c>
      <c r="CO108" s="124" t="e">
        <f t="shared" si="87"/>
        <v>#REF!</v>
      </c>
      <c r="CP108" s="124" t="e">
        <f t="shared" si="87"/>
        <v>#REF!</v>
      </c>
      <c r="CQ108" s="124" t="e">
        <f t="shared" si="87"/>
        <v>#REF!</v>
      </c>
      <c r="CR108" s="124" t="e">
        <f t="shared" si="87"/>
        <v>#REF!</v>
      </c>
      <c r="CS108" s="124" t="e">
        <f t="shared" si="87"/>
        <v>#REF!</v>
      </c>
      <c r="CT108" s="124" t="e">
        <f t="shared" si="87"/>
        <v>#REF!</v>
      </c>
      <c r="CU108" s="124" t="e">
        <f t="shared" si="87"/>
        <v>#REF!</v>
      </c>
      <c r="CV108" s="124" t="e">
        <f t="shared" si="87"/>
        <v>#REF!</v>
      </c>
      <c r="CW108" s="124" t="e">
        <f t="shared" si="87"/>
        <v>#REF!</v>
      </c>
      <c r="CX108" s="124" t="e">
        <f t="shared" si="87"/>
        <v>#REF!</v>
      </c>
      <c r="CY108" s="124" t="e">
        <f t="shared" si="87"/>
        <v>#REF!</v>
      </c>
      <c r="CZ108" s="124" t="e">
        <f t="shared" si="87"/>
        <v>#REF!</v>
      </c>
      <c r="DA108" s="124" t="e">
        <f t="shared" si="87"/>
        <v>#REF!</v>
      </c>
      <c r="DB108" s="124" t="e">
        <f t="shared" si="87"/>
        <v>#REF!</v>
      </c>
      <c r="DC108" s="124" t="e">
        <f t="shared" si="87"/>
        <v>#REF!</v>
      </c>
      <c r="DD108" s="124" t="e">
        <f t="shared" si="87"/>
        <v>#REF!</v>
      </c>
      <c r="DE108" s="124" t="e">
        <f t="shared" si="87"/>
        <v>#REF!</v>
      </c>
      <c r="DF108" s="124" t="e">
        <f t="shared" si="87"/>
        <v>#REF!</v>
      </c>
      <c r="DG108" s="124" t="e">
        <f t="shared" si="87"/>
        <v>#REF!</v>
      </c>
      <c r="DH108" s="124" t="e">
        <f t="shared" si="87"/>
        <v>#REF!</v>
      </c>
      <c r="DI108" s="124" t="e">
        <f t="shared" si="87"/>
        <v>#REF!</v>
      </c>
      <c r="DJ108" s="124" t="e">
        <f t="shared" si="87"/>
        <v>#REF!</v>
      </c>
      <c r="DK108" s="124" t="e">
        <f t="shared" si="87"/>
        <v>#REF!</v>
      </c>
      <c r="DL108" s="124" t="e">
        <f t="shared" si="87"/>
        <v>#REF!</v>
      </c>
      <c r="DM108" s="124" t="e">
        <f t="shared" si="87"/>
        <v>#REF!</v>
      </c>
      <c r="DN108" s="124" t="e">
        <f t="shared" si="87"/>
        <v>#REF!</v>
      </c>
      <c r="DO108" s="124" t="e">
        <f t="shared" si="87"/>
        <v>#REF!</v>
      </c>
      <c r="DP108" s="124" t="e">
        <f t="shared" si="87"/>
        <v>#REF!</v>
      </c>
      <c r="DQ108" s="124" t="e">
        <f t="shared" si="87"/>
        <v>#REF!</v>
      </c>
      <c r="DR108" s="124" t="e">
        <f t="shared" si="87"/>
        <v>#REF!</v>
      </c>
      <c r="DS108" s="124" t="e">
        <f t="shared" si="87"/>
        <v>#REF!</v>
      </c>
      <c r="DT108" s="124" t="e">
        <f t="shared" si="87"/>
        <v>#REF!</v>
      </c>
      <c r="DU108" s="124" t="e">
        <f t="shared" si="87"/>
        <v>#REF!</v>
      </c>
      <c r="DV108" s="124" t="e">
        <f t="shared" si="87"/>
        <v>#REF!</v>
      </c>
      <c r="DW108" s="124" t="e">
        <f t="shared" si="87"/>
        <v>#REF!</v>
      </c>
      <c r="DX108" s="124" t="e">
        <f t="shared" si="87"/>
        <v>#REF!</v>
      </c>
      <c r="DY108" s="124" t="e">
        <f t="shared" si="87"/>
        <v>#REF!</v>
      </c>
      <c r="DZ108" s="124" t="e">
        <f t="shared" si="87"/>
        <v>#REF!</v>
      </c>
      <c r="EA108" s="124" t="e">
        <f t="shared" si="87"/>
        <v>#REF!</v>
      </c>
      <c r="EB108" s="124" t="e">
        <f t="shared" si="87"/>
        <v>#REF!</v>
      </c>
      <c r="EC108" s="124" t="e">
        <f t="shared" si="87"/>
        <v>#REF!</v>
      </c>
      <c r="ED108" s="124" t="e">
        <f t="shared" si="87"/>
        <v>#REF!</v>
      </c>
      <c r="EE108" s="124" t="e">
        <f t="shared" si="87"/>
        <v>#REF!</v>
      </c>
      <c r="EF108" s="124" t="e">
        <f t="shared" si="87"/>
        <v>#REF!</v>
      </c>
      <c r="EG108" s="124" t="e">
        <f t="shared" si="87"/>
        <v>#REF!</v>
      </c>
      <c r="EH108" s="124" t="e">
        <f t="shared" si="87"/>
        <v>#REF!</v>
      </c>
      <c r="EI108" s="124" t="e">
        <f t="shared" si="87"/>
        <v>#REF!</v>
      </c>
      <c r="EJ108" s="124" t="e">
        <f t="shared" si="87"/>
        <v>#REF!</v>
      </c>
      <c r="EK108" s="124" t="e">
        <f t="shared" si="87"/>
        <v>#REF!</v>
      </c>
      <c r="EL108" s="124" t="e">
        <f t="shared" si="87"/>
        <v>#REF!</v>
      </c>
      <c r="EM108" s="124" t="e">
        <f t="shared" si="87"/>
        <v>#REF!</v>
      </c>
      <c r="EN108" s="124" t="e">
        <f t="shared" si="87"/>
        <v>#REF!</v>
      </c>
      <c r="EO108" s="124" t="e">
        <f t="shared" si="87"/>
        <v>#REF!</v>
      </c>
      <c r="EP108" s="124" t="e">
        <f t="shared" si="87"/>
        <v>#REF!</v>
      </c>
      <c r="EQ108" s="27"/>
    </row>
    <row r="109" spans="1:147" ht="15.75" customHeight="1" x14ac:dyDescent="0.2">
      <c r="A109" s="7" t="s">
        <v>247</v>
      </c>
      <c r="Z109" s="27"/>
      <c r="AA109" s="124" t="e">
        <f t="shared" ref="AA109:EP109" si="88">IF(AA108&gt;AA105,AA105,AA108)</f>
        <v>#REF!</v>
      </c>
      <c r="AB109" s="124" t="e">
        <f t="shared" si="88"/>
        <v>#REF!</v>
      </c>
      <c r="AC109" s="124" t="e">
        <f t="shared" si="88"/>
        <v>#REF!</v>
      </c>
      <c r="AD109" s="124" t="e">
        <f t="shared" si="88"/>
        <v>#REF!</v>
      </c>
      <c r="AE109" s="124" t="e">
        <f t="shared" si="88"/>
        <v>#REF!</v>
      </c>
      <c r="AF109" s="124" t="e">
        <f t="shared" si="88"/>
        <v>#REF!</v>
      </c>
      <c r="AG109" s="124" t="e">
        <f t="shared" si="88"/>
        <v>#REF!</v>
      </c>
      <c r="AH109" s="124" t="e">
        <f t="shared" si="88"/>
        <v>#REF!</v>
      </c>
      <c r="AI109" s="124" t="e">
        <f t="shared" si="88"/>
        <v>#REF!</v>
      </c>
      <c r="AJ109" s="124" t="e">
        <f t="shared" si="88"/>
        <v>#REF!</v>
      </c>
      <c r="AK109" s="124" t="e">
        <f t="shared" si="88"/>
        <v>#REF!</v>
      </c>
      <c r="AL109" s="124" t="e">
        <f t="shared" si="88"/>
        <v>#REF!</v>
      </c>
      <c r="AM109" s="124" t="e">
        <f t="shared" si="88"/>
        <v>#REF!</v>
      </c>
      <c r="AN109" s="124" t="e">
        <f t="shared" si="88"/>
        <v>#REF!</v>
      </c>
      <c r="AO109" s="124" t="e">
        <f t="shared" si="88"/>
        <v>#REF!</v>
      </c>
      <c r="AP109" s="124" t="e">
        <f t="shared" si="88"/>
        <v>#REF!</v>
      </c>
      <c r="AQ109" s="124" t="e">
        <f t="shared" si="88"/>
        <v>#REF!</v>
      </c>
      <c r="AR109" s="124" t="e">
        <f t="shared" si="88"/>
        <v>#REF!</v>
      </c>
      <c r="AS109" s="124" t="e">
        <f t="shared" si="88"/>
        <v>#REF!</v>
      </c>
      <c r="AT109" s="124" t="e">
        <f t="shared" si="88"/>
        <v>#REF!</v>
      </c>
      <c r="AU109" s="124" t="e">
        <f t="shared" si="88"/>
        <v>#REF!</v>
      </c>
      <c r="AV109" s="124" t="e">
        <f t="shared" si="88"/>
        <v>#REF!</v>
      </c>
      <c r="AW109" s="124" t="e">
        <f t="shared" si="88"/>
        <v>#REF!</v>
      </c>
      <c r="AX109" s="124" t="e">
        <f t="shared" si="88"/>
        <v>#REF!</v>
      </c>
      <c r="AY109" s="124" t="e">
        <f t="shared" si="88"/>
        <v>#REF!</v>
      </c>
      <c r="AZ109" s="124" t="e">
        <f t="shared" si="88"/>
        <v>#REF!</v>
      </c>
      <c r="BA109" s="124" t="e">
        <f t="shared" si="88"/>
        <v>#REF!</v>
      </c>
      <c r="BB109" s="124" t="e">
        <f t="shared" si="88"/>
        <v>#REF!</v>
      </c>
      <c r="BC109" s="124" t="e">
        <f t="shared" si="88"/>
        <v>#REF!</v>
      </c>
      <c r="BD109" s="124" t="e">
        <f t="shared" si="88"/>
        <v>#REF!</v>
      </c>
      <c r="BE109" s="124" t="e">
        <f t="shared" si="88"/>
        <v>#REF!</v>
      </c>
      <c r="BF109" s="124" t="e">
        <f t="shared" si="88"/>
        <v>#REF!</v>
      </c>
      <c r="BG109" s="124" t="e">
        <f t="shared" si="88"/>
        <v>#REF!</v>
      </c>
      <c r="BH109" s="124" t="e">
        <f t="shared" si="88"/>
        <v>#REF!</v>
      </c>
      <c r="BI109" s="124" t="e">
        <f t="shared" si="88"/>
        <v>#REF!</v>
      </c>
      <c r="BJ109" s="124" t="e">
        <f t="shared" si="88"/>
        <v>#REF!</v>
      </c>
      <c r="BK109" s="124" t="e">
        <f t="shared" si="88"/>
        <v>#REF!</v>
      </c>
      <c r="BL109" s="124" t="e">
        <f t="shared" si="88"/>
        <v>#REF!</v>
      </c>
      <c r="BM109" s="124" t="e">
        <f t="shared" si="88"/>
        <v>#REF!</v>
      </c>
      <c r="BN109" s="124" t="e">
        <f t="shared" si="88"/>
        <v>#REF!</v>
      </c>
      <c r="BO109" s="124" t="e">
        <f t="shared" si="88"/>
        <v>#REF!</v>
      </c>
      <c r="BP109" s="124" t="e">
        <f t="shared" si="88"/>
        <v>#REF!</v>
      </c>
      <c r="BQ109" s="124" t="e">
        <f t="shared" si="88"/>
        <v>#REF!</v>
      </c>
      <c r="BR109" s="124" t="e">
        <f t="shared" si="88"/>
        <v>#REF!</v>
      </c>
      <c r="BS109" s="124" t="e">
        <f t="shared" si="88"/>
        <v>#REF!</v>
      </c>
      <c r="BT109" s="124" t="e">
        <f t="shared" si="88"/>
        <v>#REF!</v>
      </c>
      <c r="BU109" s="124" t="e">
        <f t="shared" si="88"/>
        <v>#REF!</v>
      </c>
      <c r="BV109" s="124" t="e">
        <f t="shared" si="88"/>
        <v>#REF!</v>
      </c>
      <c r="BW109" s="124" t="e">
        <f t="shared" si="88"/>
        <v>#REF!</v>
      </c>
      <c r="BX109" s="124" t="e">
        <f t="shared" si="88"/>
        <v>#REF!</v>
      </c>
      <c r="BY109" s="124" t="e">
        <f t="shared" si="88"/>
        <v>#REF!</v>
      </c>
      <c r="BZ109" s="124" t="e">
        <f t="shared" si="88"/>
        <v>#REF!</v>
      </c>
      <c r="CA109" s="124" t="e">
        <f t="shared" si="88"/>
        <v>#REF!</v>
      </c>
      <c r="CB109" s="124" t="e">
        <f t="shared" si="88"/>
        <v>#REF!</v>
      </c>
      <c r="CC109" s="124" t="e">
        <f t="shared" si="88"/>
        <v>#REF!</v>
      </c>
      <c r="CD109" s="124" t="e">
        <f t="shared" si="88"/>
        <v>#REF!</v>
      </c>
      <c r="CE109" s="124" t="e">
        <f t="shared" si="88"/>
        <v>#REF!</v>
      </c>
      <c r="CF109" s="124" t="e">
        <f t="shared" si="88"/>
        <v>#REF!</v>
      </c>
      <c r="CG109" s="124" t="e">
        <f t="shared" si="88"/>
        <v>#REF!</v>
      </c>
      <c r="CH109" s="124" t="e">
        <f t="shared" si="88"/>
        <v>#REF!</v>
      </c>
      <c r="CI109" s="124" t="e">
        <f t="shared" si="88"/>
        <v>#REF!</v>
      </c>
      <c r="CJ109" s="124" t="e">
        <f t="shared" si="88"/>
        <v>#REF!</v>
      </c>
      <c r="CK109" s="124" t="e">
        <f t="shared" si="88"/>
        <v>#REF!</v>
      </c>
      <c r="CL109" s="124" t="e">
        <f t="shared" si="88"/>
        <v>#REF!</v>
      </c>
      <c r="CM109" s="124" t="e">
        <f t="shared" si="88"/>
        <v>#REF!</v>
      </c>
      <c r="CN109" s="124" t="e">
        <f t="shared" si="88"/>
        <v>#REF!</v>
      </c>
      <c r="CO109" s="124" t="e">
        <f t="shared" si="88"/>
        <v>#REF!</v>
      </c>
      <c r="CP109" s="124" t="e">
        <f t="shared" si="88"/>
        <v>#REF!</v>
      </c>
      <c r="CQ109" s="124" t="e">
        <f t="shared" si="88"/>
        <v>#REF!</v>
      </c>
      <c r="CR109" s="124" t="e">
        <f t="shared" si="88"/>
        <v>#REF!</v>
      </c>
      <c r="CS109" s="124" t="e">
        <f t="shared" si="88"/>
        <v>#REF!</v>
      </c>
      <c r="CT109" s="124" t="e">
        <f t="shared" si="88"/>
        <v>#REF!</v>
      </c>
      <c r="CU109" s="124" t="e">
        <f t="shared" si="88"/>
        <v>#REF!</v>
      </c>
      <c r="CV109" s="124" t="e">
        <f t="shared" si="88"/>
        <v>#REF!</v>
      </c>
      <c r="CW109" s="124" t="e">
        <f t="shared" si="88"/>
        <v>#REF!</v>
      </c>
      <c r="CX109" s="124" t="e">
        <f t="shared" si="88"/>
        <v>#REF!</v>
      </c>
      <c r="CY109" s="124" t="e">
        <f t="shared" si="88"/>
        <v>#REF!</v>
      </c>
      <c r="CZ109" s="124" t="e">
        <f t="shared" si="88"/>
        <v>#REF!</v>
      </c>
      <c r="DA109" s="124" t="e">
        <f t="shared" si="88"/>
        <v>#REF!</v>
      </c>
      <c r="DB109" s="124" t="e">
        <f t="shared" si="88"/>
        <v>#REF!</v>
      </c>
      <c r="DC109" s="124" t="e">
        <f t="shared" si="88"/>
        <v>#REF!</v>
      </c>
      <c r="DD109" s="124" t="e">
        <f t="shared" si="88"/>
        <v>#REF!</v>
      </c>
      <c r="DE109" s="124" t="e">
        <f t="shared" si="88"/>
        <v>#REF!</v>
      </c>
      <c r="DF109" s="124" t="e">
        <f t="shared" si="88"/>
        <v>#REF!</v>
      </c>
      <c r="DG109" s="124" t="e">
        <f t="shared" si="88"/>
        <v>#REF!</v>
      </c>
      <c r="DH109" s="124" t="e">
        <f t="shared" si="88"/>
        <v>#REF!</v>
      </c>
      <c r="DI109" s="124" t="e">
        <f t="shared" si="88"/>
        <v>#REF!</v>
      </c>
      <c r="DJ109" s="124" t="e">
        <f t="shared" si="88"/>
        <v>#REF!</v>
      </c>
      <c r="DK109" s="124" t="e">
        <f t="shared" si="88"/>
        <v>#REF!</v>
      </c>
      <c r="DL109" s="124" t="e">
        <f t="shared" si="88"/>
        <v>#REF!</v>
      </c>
      <c r="DM109" s="124" t="e">
        <f t="shared" si="88"/>
        <v>#REF!</v>
      </c>
      <c r="DN109" s="124" t="e">
        <f t="shared" si="88"/>
        <v>#REF!</v>
      </c>
      <c r="DO109" s="124" t="e">
        <f t="shared" si="88"/>
        <v>#REF!</v>
      </c>
      <c r="DP109" s="124" t="e">
        <f t="shared" si="88"/>
        <v>#REF!</v>
      </c>
      <c r="DQ109" s="124" t="e">
        <f t="shared" si="88"/>
        <v>#REF!</v>
      </c>
      <c r="DR109" s="124" t="e">
        <f t="shared" si="88"/>
        <v>#REF!</v>
      </c>
      <c r="DS109" s="124" t="e">
        <f t="shared" si="88"/>
        <v>#REF!</v>
      </c>
      <c r="DT109" s="124" t="e">
        <f t="shared" si="88"/>
        <v>#REF!</v>
      </c>
      <c r="DU109" s="124" t="e">
        <f t="shared" si="88"/>
        <v>#REF!</v>
      </c>
      <c r="DV109" s="124" t="e">
        <f t="shared" si="88"/>
        <v>#REF!</v>
      </c>
      <c r="DW109" s="124" t="e">
        <f t="shared" si="88"/>
        <v>#REF!</v>
      </c>
      <c r="DX109" s="124" t="e">
        <f t="shared" si="88"/>
        <v>#REF!</v>
      </c>
      <c r="DY109" s="124" t="e">
        <f t="shared" si="88"/>
        <v>#REF!</v>
      </c>
      <c r="DZ109" s="124" t="e">
        <f t="shared" si="88"/>
        <v>#REF!</v>
      </c>
      <c r="EA109" s="124" t="e">
        <f t="shared" si="88"/>
        <v>#REF!</v>
      </c>
      <c r="EB109" s="124" t="e">
        <f t="shared" si="88"/>
        <v>#REF!</v>
      </c>
      <c r="EC109" s="124" t="e">
        <f t="shared" si="88"/>
        <v>#REF!</v>
      </c>
      <c r="ED109" s="124" t="e">
        <f t="shared" si="88"/>
        <v>#REF!</v>
      </c>
      <c r="EE109" s="124" t="e">
        <f t="shared" si="88"/>
        <v>#REF!</v>
      </c>
      <c r="EF109" s="124" t="e">
        <f t="shared" si="88"/>
        <v>#REF!</v>
      </c>
      <c r="EG109" s="124" t="e">
        <f t="shared" si="88"/>
        <v>#REF!</v>
      </c>
      <c r="EH109" s="124" t="e">
        <f t="shared" si="88"/>
        <v>#REF!</v>
      </c>
      <c r="EI109" s="124" t="e">
        <f t="shared" si="88"/>
        <v>#REF!</v>
      </c>
      <c r="EJ109" s="124" t="e">
        <f t="shared" si="88"/>
        <v>#REF!</v>
      </c>
      <c r="EK109" s="124" t="e">
        <f t="shared" si="88"/>
        <v>#REF!</v>
      </c>
      <c r="EL109" s="124" t="e">
        <f t="shared" si="88"/>
        <v>#REF!</v>
      </c>
      <c r="EM109" s="124" t="e">
        <f t="shared" si="88"/>
        <v>#REF!</v>
      </c>
      <c r="EN109" s="124" t="e">
        <f t="shared" si="88"/>
        <v>#REF!</v>
      </c>
      <c r="EO109" s="124" t="e">
        <f t="shared" si="88"/>
        <v>#REF!</v>
      </c>
      <c r="EP109" s="124" t="e">
        <f t="shared" si="88"/>
        <v>#REF!</v>
      </c>
      <c r="EQ109" s="27"/>
    </row>
    <row r="110" spans="1:147" ht="15.75" customHeight="1" x14ac:dyDescent="0.2">
      <c r="A110" s="7" t="s">
        <v>248</v>
      </c>
      <c r="Z110" s="27"/>
      <c r="AA110" s="124" t="e">
        <f t="shared" ref="AA110:EP110" si="89">AA108-AA109</f>
        <v>#REF!</v>
      </c>
      <c r="AB110" s="124" t="e">
        <f t="shared" si="89"/>
        <v>#REF!</v>
      </c>
      <c r="AC110" s="124" t="e">
        <f t="shared" si="89"/>
        <v>#REF!</v>
      </c>
      <c r="AD110" s="124" t="e">
        <f t="shared" si="89"/>
        <v>#REF!</v>
      </c>
      <c r="AE110" s="124" t="e">
        <f t="shared" si="89"/>
        <v>#REF!</v>
      </c>
      <c r="AF110" s="124" t="e">
        <f t="shared" si="89"/>
        <v>#REF!</v>
      </c>
      <c r="AG110" s="124" t="e">
        <f t="shared" si="89"/>
        <v>#REF!</v>
      </c>
      <c r="AH110" s="124" t="e">
        <f t="shared" si="89"/>
        <v>#REF!</v>
      </c>
      <c r="AI110" s="124" t="e">
        <f t="shared" si="89"/>
        <v>#REF!</v>
      </c>
      <c r="AJ110" s="124" t="e">
        <f t="shared" si="89"/>
        <v>#REF!</v>
      </c>
      <c r="AK110" s="124" t="e">
        <f t="shared" si="89"/>
        <v>#REF!</v>
      </c>
      <c r="AL110" s="124" t="e">
        <f t="shared" si="89"/>
        <v>#REF!</v>
      </c>
      <c r="AM110" s="124" t="e">
        <f t="shared" si="89"/>
        <v>#REF!</v>
      </c>
      <c r="AN110" s="124" t="e">
        <f t="shared" si="89"/>
        <v>#REF!</v>
      </c>
      <c r="AO110" s="124" t="e">
        <f t="shared" si="89"/>
        <v>#REF!</v>
      </c>
      <c r="AP110" s="124" t="e">
        <f t="shared" si="89"/>
        <v>#REF!</v>
      </c>
      <c r="AQ110" s="124" t="e">
        <f t="shared" si="89"/>
        <v>#REF!</v>
      </c>
      <c r="AR110" s="124" t="e">
        <f t="shared" si="89"/>
        <v>#REF!</v>
      </c>
      <c r="AS110" s="124" t="e">
        <f t="shared" si="89"/>
        <v>#REF!</v>
      </c>
      <c r="AT110" s="124" t="e">
        <f t="shared" si="89"/>
        <v>#REF!</v>
      </c>
      <c r="AU110" s="124" t="e">
        <f t="shared" si="89"/>
        <v>#REF!</v>
      </c>
      <c r="AV110" s="124" t="e">
        <f t="shared" si="89"/>
        <v>#REF!</v>
      </c>
      <c r="AW110" s="124" t="e">
        <f t="shared" si="89"/>
        <v>#REF!</v>
      </c>
      <c r="AX110" s="124" t="e">
        <f t="shared" si="89"/>
        <v>#REF!</v>
      </c>
      <c r="AY110" s="124" t="e">
        <f t="shared" si="89"/>
        <v>#REF!</v>
      </c>
      <c r="AZ110" s="124" t="e">
        <f t="shared" si="89"/>
        <v>#REF!</v>
      </c>
      <c r="BA110" s="124" t="e">
        <f t="shared" si="89"/>
        <v>#REF!</v>
      </c>
      <c r="BB110" s="124" t="e">
        <f t="shared" si="89"/>
        <v>#REF!</v>
      </c>
      <c r="BC110" s="124" t="e">
        <f t="shared" si="89"/>
        <v>#REF!</v>
      </c>
      <c r="BD110" s="124" t="e">
        <f t="shared" si="89"/>
        <v>#REF!</v>
      </c>
      <c r="BE110" s="124" t="e">
        <f t="shared" si="89"/>
        <v>#REF!</v>
      </c>
      <c r="BF110" s="124" t="e">
        <f t="shared" si="89"/>
        <v>#REF!</v>
      </c>
      <c r="BG110" s="124" t="e">
        <f t="shared" si="89"/>
        <v>#REF!</v>
      </c>
      <c r="BH110" s="124" t="e">
        <f t="shared" si="89"/>
        <v>#REF!</v>
      </c>
      <c r="BI110" s="124" t="e">
        <f t="shared" si="89"/>
        <v>#REF!</v>
      </c>
      <c r="BJ110" s="124" t="e">
        <f t="shared" si="89"/>
        <v>#REF!</v>
      </c>
      <c r="BK110" s="124" t="e">
        <f t="shared" si="89"/>
        <v>#REF!</v>
      </c>
      <c r="BL110" s="124" t="e">
        <f t="shared" si="89"/>
        <v>#REF!</v>
      </c>
      <c r="BM110" s="124" t="e">
        <f t="shared" si="89"/>
        <v>#REF!</v>
      </c>
      <c r="BN110" s="124" t="e">
        <f t="shared" si="89"/>
        <v>#REF!</v>
      </c>
      <c r="BO110" s="124" t="e">
        <f t="shared" si="89"/>
        <v>#REF!</v>
      </c>
      <c r="BP110" s="124" t="e">
        <f t="shared" si="89"/>
        <v>#REF!</v>
      </c>
      <c r="BQ110" s="124" t="e">
        <f t="shared" si="89"/>
        <v>#REF!</v>
      </c>
      <c r="BR110" s="124" t="e">
        <f t="shared" si="89"/>
        <v>#REF!</v>
      </c>
      <c r="BS110" s="124" t="e">
        <f t="shared" si="89"/>
        <v>#REF!</v>
      </c>
      <c r="BT110" s="124" t="e">
        <f t="shared" si="89"/>
        <v>#REF!</v>
      </c>
      <c r="BU110" s="124" t="e">
        <f t="shared" si="89"/>
        <v>#REF!</v>
      </c>
      <c r="BV110" s="124" t="e">
        <f t="shared" si="89"/>
        <v>#REF!</v>
      </c>
      <c r="BW110" s="124" t="e">
        <f t="shared" si="89"/>
        <v>#REF!</v>
      </c>
      <c r="BX110" s="124" t="e">
        <f t="shared" si="89"/>
        <v>#REF!</v>
      </c>
      <c r="BY110" s="124" t="e">
        <f t="shared" si="89"/>
        <v>#REF!</v>
      </c>
      <c r="BZ110" s="124" t="e">
        <f t="shared" si="89"/>
        <v>#REF!</v>
      </c>
      <c r="CA110" s="124" t="e">
        <f t="shared" si="89"/>
        <v>#REF!</v>
      </c>
      <c r="CB110" s="124" t="e">
        <f t="shared" si="89"/>
        <v>#REF!</v>
      </c>
      <c r="CC110" s="124" t="e">
        <f t="shared" si="89"/>
        <v>#REF!</v>
      </c>
      <c r="CD110" s="124" t="e">
        <f t="shared" si="89"/>
        <v>#REF!</v>
      </c>
      <c r="CE110" s="124" t="e">
        <f t="shared" si="89"/>
        <v>#REF!</v>
      </c>
      <c r="CF110" s="124" t="e">
        <f t="shared" si="89"/>
        <v>#REF!</v>
      </c>
      <c r="CG110" s="124" t="e">
        <f t="shared" si="89"/>
        <v>#REF!</v>
      </c>
      <c r="CH110" s="124" t="e">
        <f t="shared" si="89"/>
        <v>#REF!</v>
      </c>
      <c r="CI110" s="124" t="e">
        <f t="shared" si="89"/>
        <v>#REF!</v>
      </c>
      <c r="CJ110" s="124" t="e">
        <f t="shared" si="89"/>
        <v>#REF!</v>
      </c>
      <c r="CK110" s="124" t="e">
        <f t="shared" si="89"/>
        <v>#REF!</v>
      </c>
      <c r="CL110" s="124" t="e">
        <f t="shared" si="89"/>
        <v>#REF!</v>
      </c>
      <c r="CM110" s="124" t="e">
        <f t="shared" si="89"/>
        <v>#REF!</v>
      </c>
      <c r="CN110" s="124" t="e">
        <f t="shared" si="89"/>
        <v>#REF!</v>
      </c>
      <c r="CO110" s="124" t="e">
        <f t="shared" si="89"/>
        <v>#REF!</v>
      </c>
      <c r="CP110" s="124" t="e">
        <f t="shared" si="89"/>
        <v>#REF!</v>
      </c>
      <c r="CQ110" s="124" t="e">
        <f t="shared" si="89"/>
        <v>#REF!</v>
      </c>
      <c r="CR110" s="124" t="e">
        <f t="shared" si="89"/>
        <v>#REF!</v>
      </c>
      <c r="CS110" s="124" t="e">
        <f t="shared" si="89"/>
        <v>#REF!</v>
      </c>
      <c r="CT110" s="124" t="e">
        <f t="shared" si="89"/>
        <v>#REF!</v>
      </c>
      <c r="CU110" s="124" t="e">
        <f t="shared" si="89"/>
        <v>#REF!</v>
      </c>
      <c r="CV110" s="124" t="e">
        <f t="shared" si="89"/>
        <v>#REF!</v>
      </c>
      <c r="CW110" s="124" t="e">
        <f t="shared" si="89"/>
        <v>#REF!</v>
      </c>
      <c r="CX110" s="124" t="e">
        <f t="shared" si="89"/>
        <v>#REF!</v>
      </c>
      <c r="CY110" s="124" t="e">
        <f t="shared" si="89"/>
        <v>#REF!</v>
      </c>
      <c r="CZ110" s="124" t="e">
        <f t="shared" si="89"/>
        <v>#REF!</v>
      </c>
      <c r="DA110" s="124" t="e">
        <f t="shared" si="89"/>
        <v>#REF!</v>
      </c>
      <c r="DB110" s="124" t="e">
        <f t="shared" si="89"/>
        <v>#REF!</v>
      </c>
      <c r="DC110" s="124" t="e">
        <f t="shared" si="89"/>
        <v>#REF!</v>
      </c>
      <c r="DD110" s="124" t="e">
        <f t="shared" si="89"/>
        <v>#REF!</v>
      </c>
      <c r="DE110" s="124" t="e">
        <f t="shared" si="89"/>
        <v>#REF!</v>
      </c>
      <c r="DF110" s="124" t="e">
        <f t="shared" si="89"/>
        <v>#REF!</v>
      </c>
      <c r="DG110" s="124" t="e">
        <f t="shared" si="89"/>
        <v>#REF!</v>
      </c>
      <c r="DH110" s="124" t="e">
        <f t="shared" si="89"/>
        <v>#REF!</v>
      </c>
      <c r="DI110" s="124" t="e">
        <f t="shared" si="89"/>
        <v>#REF!</v>
      </c>
      <c r="DJ110" s="124" t="e">
        <f t="shared" si="89"/>
        <v>#REF!</v>
      </c>
      <c r="DK110" s="124" t="e">
        <f t="shared" si="89"/>
        <v>#REF!</v>
      </c>
      <c r="DL110" s="124" t="e">
        <f t="shared" si="89"/>
        <v>#REF!</v>
      </c>
      <c r="DM110" s="124" t="e">
        <f t="shared" si="89"/>
        <v>#REF!</v>
      </c>
      <c r="DN110" s="124" t="e">
        <f t="shared" si="89"/>
        <v>#REF!</v>
      </c>
      <c r="DO110" s="124" t="e">
        <f t="shared" si="89"/>
        <v>#REF!</v>
      </c>
      <c r="DP110" s="124" t="e">
        <f t="shared" si="89"/>
        <v>#REF!</v>
      </c>
      <c r="DQ110" s="124" t="e">
        <f t="shared" si="89"/>
        <v>#REF!</v>
      </c>
      <c r="DR110" s="124" t="e">
        <f t="shared" si="89"/>
        <v>#REF!</v>
      </c>
      <c r="DS110" s="124" t="e">
        <f t="shared" si="89"/>
        <v>#REF!</v>
      </c>
      <c r="DT110" s="124" t="e">
        <f t="shared" si="89"/>
        <v>#REF!</v>
      </c>
      <c r="DU110" s="124" t="e">
        <f t="shared" si="89"/>
        <v>#REF!</v>
      </c>
      <c r="DV110" s="124" t="e">
        <f t="shared" si="89"/>
        <v>#REF!</v>
      </c>
      <c r="DW110" s="124" t="e">
        <f t="shared" si="89"/>
        <v>#REF!</v>
      </c>
      <c r="DX110" s="124" t="e">
        <f t="shared" si="89"/>
        <v>#REF!</v>
      </c>
      <c r="DY110" s="124" t="e">
        <f t="shared" si="89"/>
        <v>#REF!</v>
      </c>
      <c r="DZ110" s="124" t="e">
        <f t="shared" si="89"/>
        <v>#REF!</v>
      </c>
      <c r="EA110" s="124" t="e">
        <f t="shared" si="89"/>
        <v>#REF!</v>
      </c>
      <c r="EB110" s="124" t="e">
        <f t="shared" si="89"/>
        <v>#REF!</v>
      </c>
      <c r="EC110" s="124" t="e">
        <f t="shared" si="89"/>
        <v>#REF!</v>
      </c>
      <c r="ED110" s="124" t="e">
        <f t="shared" si="89"/>
        <v>#REF!</v>
      </c>
      <c r="EE110" s="124" t="e">
        <f t="shared" si="89"/>
        <v>#REF!</v>
      </c>
      <c r="EF110" s="124" t="e">
        <f t="shared" si="89"/>
        <v>#REF!</v>
      </c>
      <c r="EG110" s="124" t="e">
        <f t="shared" si="89"/>
        <v>#REF!</v>
      </c>
      <c r="EH110" s="124" t="e">
        <f t="shared" si="89"/>
        <v>#REF!</v>
      </c>
      <c r="EI110" s="124" t="e">
        <f t="shared" si="89"/>
        <v>#REF!</v>
      </c>
      <c r="EJ110" s="124" t="e">
        <f t="shared" si="89"/>
        <v>#REF!</v>
      </c>
      <c r="EK110" s="124" t="e">
        <f t="shared" si="89"/>
        <v>#REF!</v>
      </c>
      <c r="EL110" s="124" t="e">
        <f t="shared" si="89"/>
        <v>#REF!</v>
      </c>
      <c r="EM110" s="124" t="e">
        <f t="shared" si="89"/>
        <v>#REF!</v>
      </c>
      <c r="EN110" s="124" t="e">
        <f t="shared" si="89"/>
        <v>#REF!</v>
      </c>
      <c r="EO110" s="124" t="e">
        <f t="shared" si="89"/>
        <v>#REF!</v>
      </c>
      <c r="EP110" s="124" t="e">
        <f t="shared" si="89"/>
        <v>#REF!</v>
      </c>
      <c r="EQ110" s="27"/>
    </row>
    <row r="111" spans="1:147" ht="15.75" customHeight="1" x14ac:dyDescent="0.2">
      <c r="Z111" s="27"/>
      <c r="EQ111" s="27"/>
    </row>
    <row r="112" spans="1:147" ht="15.75" customHeight="1" x14ac:dyDescent="0.2">
      <c r="A112" s="7" t="s">
        <v>249</v>
      </c>
      <c r="Z112" s="27"/>
      <c r="AA112" s="124" t="e">
        <f>AA105-AA109</f>
        <v>#REF!</v>
      </c>
      <c r="AB112" s="124" t="e">
        <f t="shared" ref="AB112:AF112" si="90">AA$115</f>
        <v>#REF!</v>
      </c>
      <c r="AC112" s="124" t="e">
        <f t="shared" si="90"/>
        <v>#REF!</v>
      </c>
      <c r="AD112" s="124" t="e">
        <f t="shared" si="90"/>
        <v>#REF!</v>
      </c>
      <c r="AE112" s="124" t="e">
        <f t="shared" si="90"/>
        <v>#REF!</v>
      </c>
      <c r="AF112" s="124" t="e">
        <f t="shared" si="90"/>
        <v>#REF!</v>
      </c>
      <c r="AG112" s="124" t="e">
        <f t="shared" ref="AG112:EP112" si="91">AG105-AG109</f>
        <v>#REF!</v>
      </c>
      <c r="AH112" s="124" t="e">
        <f t="shared" si="91"/>
        <v>#REF!</v>
      </c>
      <c r="AI112" s="124" t="e">
        <f t="shared" si="91"/>
        <v>#REF!</v>
      </c>
      <c r="AJ112" s="124" t="e">
        <f t="shared" si="91"/>
        <v>#REF!</v>
      </c>
      <c r="AK112" s="124" t="e">
        <f t="shared" si="91"/>
        <v>#REF!</v>
      </c>
      <c r="AL112" s="124" t="e">
        <f t="shared" si="91"/>
        <v>#REF!</v>
      </c>
      <c r="AM112" s="124" t="e">
        <f t="shared" si="91"/>
        <v>#REF!</v>
      </c>
      <c r="AN112" s="124" t="e">
        <f t="shared" si="91"/>
        <v>#REF!</v>
      </c>
      <c r="AO112" s="124" t="e">
        <f t="shared" si="91"/>
        <v>#REF!</v>
      </c>
      <c r="AP112" s="124" t="e">
        <f t="shared" si="91"/>
        <v>#REF!</v>
      </c>
      <c r="AQ112" s="124" t="e">
        <f t="shared" si="91"/>
        <v>#REF!</v>
      </c>
      <c r="AR112" s="124" t="e">
        <f t="shared" si="91"/>
        <v>#REF!</v>
      </c>
      <c r="AS112" s="124" t="e">
        <f t="shared" si="91"/>
        <v>#REF!</v>
      </c>
      <c r="AT112" s="124" t="e">
        <f t="shared" si="91"/>
        <v>#REF!</v>
      </c>
      <c r="AU112" s="124" t="e">
        <f t="shared" si="91"/>
        <v>#REF!</v>
      </c>
      <c r="AV112" s="124" t="e">
        <f t="shared" si="91"/>
        <v>#REF!</v>
      </c>
      <c r="AW112" s="124" t="e">
        <f t="shared" si="91"/>
        <v>#REF!</v>
      </c>
      <c r="AX112" s="124" t="e">
        <f t="shared" si="91"/>
        <v>#REF!</v>
      </c>
      <c r="AY112" s="124" t="e">
        <f t="shared" si="91"/>
        <v>#REF!</v>
      </c>
      <c r="AZ112" s="124" t="e">
        <f t="shared" si="91"/>
        <v>#REF!</v>
      </c>
      <c r="BA112" s="124" t="e">
        <f t="shared" si="91"/>
        <v>#REF!</v>
      </c>
      <c r="BB112" s="124" t="e">
        <f t="shared" si="91"/>
        <v>#REF!</v>
      </c>
      <c r="BC112" s="124" t="e">
        <f t="shared" si="91"/>
        <v>#REF!</v>
      </c>
      <c r="BD112" s="124" t="e">
        <f t="shared" si="91"/>
        <v>#REF!</v>
      </c>
      <c r="BE112" s="124" t="e">
        <f t="shared" si="91"/>
        <v>#REF!</v>
      </c>
      <c r="BF112" s="124" t="e">
        <f t="shared" si="91"/>
        <v>#REF!</v>
      </c>
      <c r="BG112" s="124" t="e">
        <f t="shared" si="91"/>
        <v>#REF!</v>
      </c>
      <c r="BH112" s="124" t="e">
        <f t="shared" si="91"/>
        <v>#REF!</v>
      </c>
      <c r="BI112" s="124" t="e">
        <f t="shared" si="91"/>
        <v>#REF!</v>
      </c>
      <c r="BJ112" s="124" t="e">
        <f t="shared" si="91"/>
        <v>#REF!</v>
      </c>
      <c r="BK112" s="124" t="e">
        <f t="shared" si="91"/>
        <v>#REF!</v>
      </c>
      <c r="BL112" s="124" t="e">
        <f t="shared" si="91"/>
        <v>#REF!</v>
      </c>
      <c r="BM112" s="124" t="e">
        <f t="shared" si="91"/>
        <v>#REF!</v>
      </c>
      <c r="BN112" s="124" t="e">
        <f t="shared" si="91"/>
        <v>#REF!</v>
      </c>
      <c r="BO112" s="124" t="e">
        <f t="shared" si="91"/>
        <v>#REF!</v>
      </c>
      <c r="BP112" s="124" t="e">
        <f t="shared" si="91"/>
        <v>#REF!</v>
      </c>
      <c r="BQ112" s="124" t="e">
        <f t="shared" si="91"/>
        <v>#REF!</v>
      </c>
      <c r="BR112" s="124" t="e">
        <f t="shared" si="91"/>
        <v>#REF!</v>
      </c>
      <c r="BS112" s="124" t="e">
        <f t="shared" si="91"/>
        <v>#REF!</v>
      </c>
      <c r="BT112" s="124" t="e">
        <f t="shared" si="91"/>
        <v>#REF!</v>
      </c>
      <c r="BU112" s="124" t="e">
        <f t="shared" si="91"/>
        <v>#REF!</v>
      </c>
      <c r="BV112" s="124" t="e">
        <f t="shared" si="91"/>
        <v>#REF!</v>
      </c>
      <c r="BW112" s="124" t="e">
        <f t="shared" si="91"/>
        <v>#REF!</v>
      </c>
      <c r="BX112" s="124" t="e">
        <f t="shared" si="91"/>
        <v>#REF!</v>
      </c>
      <c r="BY112" s="124" t="e">
        <f t="shared" si="91"/>
        <v>#REF!</v>
      </c>
      <c r="BZ112" s="124" t="e">
        <f t="shared" si="91"/>
        <v>#REF!</v>
      </c>
      <c r="CA112" s="124" t="e">
        <f t="shared" si="91"/>
        <v>#REF!</v>
      </c>
      <c r="CB112" s="124" t="e">
        <f t="shared" si="91"/>
        <v>#REF!</v>
      </c>
      <c r="CC112" s="124" t="e">
        <f t="shared" si="91"/>
        <v>#REF!</v>
      </c>
      <c r="CD112" s="124" t="e">
        <f t="shared" si="91"/>
        <v>#REF!</v>
      </c>
      <c r="CE112" s="124" t="e">
        <f t="shared" si="91"/>
        <v>#REF!</v>
      </c>
      <c r="CF112" s="124" t="e">
        <f t="shared" si="91"/>
        <v>#REF!</v>
      </c>
      <c r="CG112" s="124" t="e">
        <f t="shared" si="91"/>
        <v>#REF!</v>
      </c>
      <c r="CH112" s="124" t="e">
        <f t="shared" si="91"/>
        <v>#REF!</v>
      </c>
      <c r="CI112" s="124" t="e">
        <f t="shared" si="91"/>
        <v>#REF!</v>
      </c>
      <c r="CJ112" s="124" t="e">
        <f t="shared" si="91"/>
        <v>#REF!</v>
      </c>
      <c r="CK112" s="124" t="e">
        <f t="shared" si="91"/>
        <v>#REF!</v>
      </c>
      <c r="CL112" s="124" t="e">
        <f t="shared" si="91"/>
        <v>#REF!</v>
      </c>
      <c r="CM112" s="124" t="e">
        <f t="shared" si="91"/>
        <v>#REF!</v>
      </c>
      <c r="CN112" s="124" t="e">
        <f t="shared" si="91"/>
        <v>#REF!</v>
      </c>
      <c r="CO112" s="124" t="e">
        <f t="shared" si="91"/>
        <v>#REF!</v>
      </c>
      <c r="CP112" s="124" t="e">
        <f t="shared" si="91"/>
        <v>#REF!</v>
      </c>
      <c r="CQ112" s="124" t="e">
        <f t="shared" si="91"/>
        <v>#REF!</v>
      </c>
      <c r="CR112" s="124" t="e">
        <f t="shared" si="91"/>
        <v>#REF!</v>
      </c>
      <c r="CS112" s="124" t="e">
        <f t="shared" si="91"/>
        <v>#REF!</v>
      </c>
      <c r="CT112" s="124" t="e">
        <f t="shared" si="91"/>
        <v>#REF!</v>
      </c>
      <c r="CU112" s="124" t="e">
        <f t="shared" si="91"/>
        <v>#REF!</v>
      </c>
      <c r="CV112" s="124" t="e">
        <f t="shared" si="91"/>
        <v>#REF!</v>
      </c>
      <c r="CW112" s="124" t="e">
        <f t="shared" si="91"/>
        <v>#REF!</v>
      </c>
      <c r="CX112" s="124" t="e">
        <f t="shared" si="91"/>
        <v>#REF!</v>
      </c>
      <c r="CY112" s="124" t="e">
        <f t="shared" si="91"/>
        <v>#REF!</v>
      </c>
      <c r="CZ112" s="124" t="e">
        <f t="shared" si="91"/>
        <v>#REF!</v>
      </c>
      <c r="DA112" s="124" t="e">
        <f t="shared" si="91"/>
        <v>#REF!</v>
      </c>
      <c r="DB112" s="124" t="e">
        <f t="shared" si="91"/>
        <v>#REF!</v>
      </c>
      <c r="DC112" s="124" t="e">
        <f t="shared" si="91"/>
        <v>#REF!</v>
      </c>
      <c r="DD112" s="124" t="e">
        <f t="shared" si="91"/>
        <v>#REF!</v>
      </c>
      <c r="DE112" s="124" t="e">
        <f t="shared" si="91"/>
        <v>#REF!</v>
      </c>
      <c r="DF112" s="124" t="e">
        <f t="shared" si="91"/>
        <v>#REF!</v>
      </c>
      <c r="DG112" s="124" t="e">
        <f t="shared" si="91"/>
        <v>#REF!</v>
      </c>
      <c r="DH112" s="124" t="e">
        <f t="shared" si="91"/>
        <v>#REF!</v>
      </c>
      <c r="DI112" s="124" t="e">
        <f t="shared" si="91"/>
        <v>#REF!</v>
      </c>
      <c r="DJ112" s="124" t="e">
        <f t="shared" si="91"/>
        <v>#REF!</v>
      </c>
      <c r="DK112" s="124" t="e">
        <f t="shared" si="91"/>
        <v>#REF!</v>
      </c>
      <c r="DL112" s="124" t="e">
        <f t="shared" si="91"/>
        <v>#REF!</v>
      </c>
      <c r="DM112" s="124" t="e">
        <f t="shared" si="91"/>
        <v>#REF!</v>
      </c>
      <c r="DN112" s="124" t="e">
        <f t="shared" si="91"/>
        <v>#REF!</v>
      </c>
      <c r="DO112" s="124" t="e">
        <f t="shared" si="91"/>
        <v>#REF!</v>
      </c>
      <c r="DP112" s="124" t="e">
        <f t="shared" si="91"/>
        <v>#REF!</v>
      </c>
      <c r="DQ112" s="124" t="e">
        <f t="shared" si="91"/>
        <v>#REF!</v>
      </c>
      <c r="DR112" s="124" t="e">
        <f t="shared" si="91"/>
        <v>#REF!</v>
      </c>
      <c r="DS112" s="124" t="e">
        <f t="shared" si="91"/>
        <v>#REF!</v>
      </c>
      <c r="DT112" s="124" t="e">
        <f t="shared" si="91"/>
        <v>#REF!</v>
      </c>
      <c r="DU112" s="124" t="e">
        <f t="shared" si="91"/>
        <v>#REF!</v>
      </c>
      <c r="DV112" s="124" t="e">
        <f t="shared" si="91"/>
        <v>#REF!</v>
      </c>
      <c r="DW112" s="124" t="e">
        <f t="shared" si="91"/>
        <v>#REF!</v>
      </c>
      <c r="DX112" s="124" t="e">
        <f t="shared" si="91"/>
        <v>#REF!</v>
      </c>
      <c r="DY112" s="124" t="e">
        <f t="shared" si="91"/>
        <v>#REF!</v>
      </c>
      <c r="DZ112" s="124" t="e">
        <f t="shared" si="91"/>
        <v>#REF!</v>
      </c>
      <c r="EA112" s="124" t="e">
        <f t="shared" si="91"/>
        <v>#REF!</v>
      </c>
      <c r="EB112" s="124" t="e">
        <f t="shared" si="91"/>
        <v>#REF!</v>
      </c>
      <c r="EC112" s="124" t="e">
        <f t="shared" si="91"/>
        <v>#REF!</v>
      </c>
      <c r="ED112" s="124" t="e">
        <f t="shared" si="91"/>
        <v>#REF!</v>
      </c>
      <c r="EE112" s="124" t="e">
        <f t="shared" si="91"/>
        <v>#REF!</v>
      </c>
      <c r="EF112" s="124" t="e">
        <f t="shared" si="91"/>
        <v>#REF!</v>
      </c>
      <c r="EG112" s="124" t="e">
        <f t="shared" si="91"/>
        <v>#REF!</v>
      </c>
      <c r="EH112" s="124" t="e">
        <f t="shared" si="91"/>
        <v>#REF!</v>
      </c>
      <c r="EI112" s="124" t="e">
        <f t="shared" si="91"/>
        <v>#REF!</v>
      </c>
      <c r="EJ112" s="124" t="e">
        <f t="shared" si="91"/>
        <v>#REF!</v>
      </c>
      <c r="EK112" s="124" t="e">
        <f t="shared" si="91"/>
        <v>#REF!</v>
      </c>
      <c r="EL112" s="124" t="e">
        <f t="shared" si="91"/>
        <v>#REF!</v>
      </c>
      <c r="EM112" s="124" t="e">
        <f t="shared" si="91"/>
        <v>#REF!</v>
      </c>
      <c r="EN112" s="124" t="e">
        <f t="shared" si="91"/>
        <v>#REF!</v>
      </c>
      <c r="EO112" s="124" t="e">
        <f t="shared" si="91"/>
        <v>#REF!</v>
      </c>
      <c r="EP112" s="124" t="e">
        <f t="shared" si="91"/>
        <v>#REF!</v>
      </c>
      <c r="EQ112" s="27"/>
    </row>
    <row r="113" spans="1:147" ht="15.75" customHeight="1" x14ac:dyDescent="0.2">
      <c r="A113" s="7" t="s">
        <v>250</v>
      </c>
      <c r="X113" s="7" t="s">
        <v>251</v>
      </c>
      <c r="Y113" s="124">
        <f>SUM(AA113:EP113)</f>
        <v>0</v>
      </c>
      <c r="Z113" s="27"/>
      <c r="AA113" s="124">
        <v>0</v>
      </c>
      <c r="AB113" s="124">
        <v>0</v>
      </c>
      <c r="AC113" s="124">
        <v>0</v>
      </c>
      <c r="AD113" s="124">
        <v>0</v>
      </c>
      <c r="AE113" s="124">
        <v>0</v>
      </c>
      <c r="AF113" s="124">
        <v>0</v>
      </c>
      <c r="AG113" s="124">
        <v>0</v>
      </c>
      <c r="AH113" s="124">
        <v>0</v>
      </c>
      <c r="AI113" s="124">
        <v>0</v>
      </c>
      <c r="AJ113" s="124">
        <v>0</v>
      </c>
      <c r="AK113" s="124">
        <v>0</v>
      </c>
      <c r="AL113" s="124">
        <v>0</v>
      </c>
      <c r="AM113" s="124">
        <v>0</v>
      </c>
      <c r="AN113" s="124">
        <v>0</v>
      </c>
      <c r="AO113" s="124">
        <v>0</v>
      </c>
      <c r="AP113" s="124">
        <v>0</v>
      </c>
      <c r="AQ113" s="124">
        <v>0</v>
      </c>
      <c r="AR113" s="124">
        <v>0</v>
      </c>
      <c r="AS113" s="124">
        <v>0</v>
      </c>
      <c r="AT113" s="124">
        <v>0</v>
      </c>
      <c r="AU113" s="124">
        <v>0</v>
      </c>
      <c r="AV113" s="124">
        <v>0</v>
      </c>
      <c r="AW113" s="124">
        <v>0</v>
      </c>
      <c r="AX113" s="124">
        <v>0</v>
      </c>
      <c r="AY113" s="124">
        <v>0</v>
      </c>
      <c r="AZ113" s="124">
        <v>0</v>
      </c>
      <c r="BA113" s="124">
        <v>0</v>
      </c>
      <c r="BB113" s="124">
        <v>0</v>
      </c>
      <c r="BC113" s="124">
        <v>0</v>
      </c>
      <c r="BD113" s="124">
        <v>0</v>
      </c>
      <c r="BE113" s="124">
        <v>0</v>
      </c>
      <c r="BF113" s="124">
        <v>0</v>
      </c>
      <c r="BG113" s="124">
        <v>0</v>
      </c>
      <c r="BH113" s="124">
        <v>0</v>
      </c>
      <c r="BI113" s="124">
        <v>0</v>
      </c>
      <c r="BJ113" s="124">
        <v>0</v>
      </c>
      <c r="BK113" s="124">
        <v>0</v>
      </c>
      <c r="BL113" s="124">
        <v>0</v>
      </c>
      <c r="BM113" s="124">
        <v>0</v>
      </c>
      <c r="BN113" s="124">
        <v>0</v>
      </c>
      <c r="BO113" s="124">
        <v>0</v>
      </c>
      <c r="BP113" s="124">
        <v>0</v>
      </c>
      <c r="BQ113" s="124">
        <v>0</v>
      </c>
      <c r="BR113" s="124">
        <v>0</v>
      </c>
      <c r="BS113" s="124">
        <v>0</v>
      </c>
      <c r="BT113" s="124">
        <v>0</v>
      </c>
      <c r="BU113" s="124">
        <v>0</v>
      </c>
      <c r="BV113" s="124">
        <v>0</v>
      </c>
      <c r="BW113" s="124">
        <v>0</v>
      </c>
      <c r="BX113" s="124">
        <v>0</v>
      </c>
      <c r="BY113" s="124">
        <v>0</v>
      </c>
      <c r="BZ113" s="124">
        <v>0</v>
      </c>
      <c r="CA113" s="124">
        <v>0</v>
      </c>
      <c r="CB113" s="124">
        <v>0</v>
      </c>
      <c r="CC113" s="124">
        <v>0</v>
      </c>
      <c r="CD113" s="124">
        <v>0</v>
      </c>
      <c r="CE113" s="124">
        <v>0</v>
      </c>
      <c r="CF113" s="124">
        <v>0</v>
      </c>
      <c r="CG113" s="124">
        <v>0</v>
      </c>
      <c r="CH113" s="124">
        <v>0</v>
      </c>
      <c r="CI113" s="124">
        <v>0</v>
      </c>
      <c r="CJ113" s="124">
        <v>0</v>
      </c>
      <c r="CK113" s="124">
        <v>0</v>
      </c>
      <c r="CL113" s="124">
        <v>0</v>
      </c>
      <c r="CM113" s="124">
        <v>0</v>
      </c>
      <c r="CN113" s="124">
        <v>0</v>
      </c>
      <c r="CO113" s="124">
        <v>0</v>
      </c>
      <c r="CP113" s="124">
        <v>0</v>
      </c>
      <c r="CQ113" s="124">
        <v>0</v>
      </c>
      <c r="CR113" s="124">
        <v>0</v>
      </c>
      <c r="CS113" s="124">
        <v>0</v>
      </c>
      <c r="CT113" s="124">
        <v>0</v>
      </c>
      <c r="CU113" s="124">
        <v>0</v>
      </c>
      <c r="CV113" s="124">
        <v>0</v>
      </c>
      <c r="CW113" s="124">
        <v>0</v>
      </c>
      <c r="CX113" s="124">
        <v>0</v>
      </c>
      <c r="CY113" s="124">
        <v>0</v>
      </c>
      <c r="CZ113" s="124">
        <v>0</v>
      </c>
      <c r="DA113" s="124">
        <v>0</v>
      </c>
      <c r="DB113" s="124">
        <v>0</v>
      </c>
      <c r="DC113" s="124">
        <v>0</v>
      </c>
      <c r="DD113" s="124">
        <v>0</v>
      </c>
      <c r="DE113" s="124">
        <v>0</v>
      </c>
      <c r="DF113" s="124">
        <v>0</v>
      </c>
      <c r="DG113" s="124">
        <v>0</v>
      </c>
      <c r="DH113" s="124">
        <v>0</v>
      </c>
      <c r="DI113" s="124">
        <v>0</v>
      </c>
      <c r="DJ113" s="124">
        <v>0</v>
      </c>
      <c r="DK113" s="124">
        <v>0</v>
      </c>
      <c r="DL113" s="124">
        <v>0</v>
      </c>
      <c r="DM113" s="124">
        <v>0</v>
      </c>
      <c r="DN113" s="124">
        <v>0</v>
      </c>
      <c r="DO113" s="124">
        <v>0</v>
      </c>
      <c r="DP113" s="124">
        <v>0</v>
      </c>
      <c r="DQ113" s="124">
        <v>0</v>
      </c>
      <c r="DR113" s="124">
        <v>0</v>
      </c>
      <c r="DS113" s="124">
        <v>0</v>
      </c>
      <c r="DT113" s="124">
        <v>0</v>
      </c>
      <c r="DU113" s="124">
        <v>0</v>
      </c>
      <c r="DV113" s="124">
        <v>0</v>
      </c>
      <c r="DW113" s="124">
        <v>0</v>
      </c>
      <c r="DX113" s="124">
        <v>0</v>
      </c>
      <c r="DY113" s="124">
        <v>0</v>
      </c>
      <c r="DZ113" s="124">
        <v>0</v>
      </c>
      <c r="EA113" s="124">
        <v>0</v>
      </c>
      <c r="EB113" s="124">
        <v>0</v>
      </c>
      <c r="EC113" s="124">
        <v>0</v>
      </c>
      <c r="ED113" s="124">
        <v>0</v>
      </c>
      <c r="EE113" s="124">
        <v>0</v>
      </c>
      <c r="EF113" s="124">
        <v>0</v>
      </c>
      <c r="EG113" s="124">
        <v>0</v>
      </c>
      <c r="EH113" s="124">
        <v>0</v>
      </c>
      <c r="EI113" s="124">
        <v>0</v>
      </c>
      <c r="EJ113" s="124">
        <v>0</v>
      </c>
      <c r="EK113" s="124">
        <v>0</v>
      </c>
      <c r="EL113" s="124">
        <v>0</v>
      </c>
      <c r="EM113" s="124">
        <v>0</v>
      </c>
      <c r="EN113" s="124">
        <v>0</v>
      </c>
      <c r="EO113" s="124">
        <v>0</v>
      </c>
      <c r="EP113" s="124">
        <v>0</v>
      </c>
      <c r="EQ113" s="27"/>
    </row>
    <row r="114" spans="1:147" ht="15.75" customHeight="1" x14ac:dyDescent="0.2">
      <c r="A114" s="7" t="s">
        <v>252</v>
      </c>
      <c r="Z114" s="27"/>
      <c r="AA114" s="124" t="e">
        <f t="shared" ref="AA114:EP114" si="92">AA105-AA109</f>
        <v>#REF!</v>
      </c>
      <c r="AB114" s="124" t="e">
        <f t="shared" si="92"/>
        <v>#REF!</v>
      </c>
      <c r="AC114" s="124" t="e">
        <f t="shared" si="92"/>
        <v>#REF!</v>
      </c>
      <c r="AD114" s="124" t="e">
        <f t="shared" si="92"/>
        <v>#REF!</v>
      </c>
      <c r="AE114" s="124" t="e">
        <f t="shared" si="92"/>
        <v>#REF!</v>
      </c>
      <c r="AF114" s="124" t="e">
        <f t="shared" si="92"/>
        <v>#REF!</v>
      </c>
      <c r="AG114" s="124" t="e">
        <f t="shared" si="92"/>
        <v>#REF!</v>
      </c>
      <c r="AH114" s="124" t="e">
        <f t="shared" si="92"/>
        <v>#REF!</v>
      </c>
      <c r="AI114" s="124" t="e">
        <f t="shared" si="92"/>
        <v>#REF!</v>
      </c>
      <c r="AJ114" s="124" t="e">
        <f t="shared" si="92"/>
        <v>#REF!</v>
      </c>
      <c r="AK114" s="124" t="e">
        <f t="shared" si="92"/>
        <v>#REF!</v>
      </c>
      <c r="AL114" s="124" t="e">
        <f t="shared" si="92"/>
        <v>#REF!</v>
      </c>
      <c r="AM114" s="124" t="e">
        <f t="shared" si="92"/>
        <v>#REF!</v>
      </c>
      <c r="AN114" s="124" t="e">
        <f t="shared" si="92"/>
        <v>#REF!</v>
      </c>
      <c r="AO114" s="124" t="e">
        <f t="shared" si="92"/>
        <v>#REF!</v>
      </c>
      <c r="AP114" s="124" t="e">
        <f t="shared" si="92"/>
        <v>#REF!</v>
      </c>
      <c r="AQ114" s="124" t="e">
        <f t="shared" si="92"/>
        <v>#REF!</v>
      </c>
      <c r="AR114" s="124" t="e">
        <f t="shared" si="92"/>
        <v>#REF!</v>
      </c>
      <c r="AS114" s="124" t="e">
        <f t="shared" si="92"/>
        <v>#REF!</v>
      </c>
      <c r="AT114" s="124" t="e">
        <f t="shared" si="92"/>
        <v>#REF!</v>
      </c>
      <c r="AU114" s="124" t="e">
        <f t="shared" si="92"/>
        <v>#REF!</v>
      </c>
      <c r="AV114" s="124" t="e">
        <f t="shared" si="92"/>
        <v>#REF!</v>
      </c>
      <c r="AW114" s="124" t="e">
        <f t="shared" si="92"/>
        <v>#REF!</v>
      </c>
      <c r="AX114" s="124" t="e">
        <f t="shared" si="92"/>
        <v>#REF!</v>
      </c>
      <c r="AY114" s="124" t="e">
        <f t="shared" si="92"/>
        <v>#REF!</v>
      </c>
      <c r="AZ114" s="124" t="e">
        <f t="shared" si="92"/>
        <v>#REF!</v>
      </c>
      <c r="BA114" s="124" t="e">
        <f t="shared" si="92"/>
        <v>#REF!</v>
      </c>
      <c r="BB114" s="124" t="e">
        <f t="shared" si="92"/>
        <v>#REF!</v>
      </c>
      <c r="BC114" s="124" t="e">
        <f t="shared" si="92"/>
        <v>#REF!</v>
      </c>
      <c r="BD114" s="124" t="e">
        <f t="shared" si="92"/>
        <v>#REF!</v>
      </c>
      <c r="BE114" s="124" t="e">
        <f t="shared" si="92"/>
        <v>#REF!</v>
      </c>
      <c r="BF114" s="124" t="e">
        <f t="shared" si="92"/>
        <v>#REF!</v>
      </c>
      <c r="BG114" s="124" t="e">
        <f t="shared" si="92"/>
        <v>#REF!</v>
      </c>
      <c r="BH114" s="124" t="e">
        <f t="shared" si="92"/>
        <v>#REF!</v>
      </c>
      <c r="BI114" s="124" t="e">
        <f t="shared" si="92"/>
        <v>#REF!</v>
      </c>
      <c r="BJ114" s="124" t="e">
        <f t="shared" si="92"/>
        <v>#REF!</v>
      </c>
      <c r="BK114" s="124" t="e">
        <f t="shared" si="92"/>
        <v>#REF!</v>
      </c>
      <c r="BL114" s="124" t="e">
        <f t="shared" si="92"/>
        <v>#REF!</v>
      </c>
      <c r="BM114" s="124" t="e">
        <f t="shared" si="92"/>
        <v>#REF!</v>
      </c>
      <c r="BN114" s="124" t="e">
        <f t="shared" si="92"/>
        <v>#REF!</v>
      </c>
      <c r="BO114" s="124" t="e">
        <f t="shared" si="92"/>
        <v>#REF!</v>
      </c>
      <c r="BP114" s="124" t="e">
        <f t="shared" si="92"/>
        <v>#REF!</v>
      </c>
      <c r="BQ114" s="124" t="e">
        <f t="shared" si="92"/>
        <v>#REF!</v>
      </c>
      <c r="BR114" s="124" t="e">
        <f t="shared" si="92"/>
        <v>#REF!</v>
      </c>
      <c r="BS114" s="124" t="e">
        <f t="shared" si="92"/>
        <v>#REF!</v>
      </c>
      <c r="BT114" s="124" t="e">
        <f t="shared" si="92"/>
        <v>#REF!</v>
      </c>
      <c r="BU114" s="124" t="e">
        <f t="shared" si="92"/>
        <v>#REF!</v>
      </c>
      <c r="BV114" s="124" t="e">
        <f t="shared" si="92"/>
        <v>#REF!</v>
      </c>
      <c r="BW114" s="124" t="e">
        <f t="shared" si="92"/>
        <v>#REF!</v>
      </c>
      <c r="BX114" s="124" t="e">
        <f t="shared" si="92"/>
        <v>#REF!</v>
      </c>
      <c r="BY114" s="124" t="e">
        <f t="shared" si="92"/>
        <v>#REF!</v>
      </c>
      <c r="BZ114" s="124" t="e">
        <f t="shared" si="92"/>
        <v>#REF!</v>
      </c>
      <c r="CA114" s="124" t="e">
        <f t="shared" si="92"/>
        <v>#REF!</v>
      </c>
      <c r="CB114" s="124" t="e">
        <f t="shared" si="92"/>
        <v>#REF!</v>
      </c>
      <c r="CC114" s="124" t="e">
        <f t="shared" si="92"/>
        <v>#REF!</v>
      </c>
      <c r="CD114" s="124" t="e">
        <f t="shared" si="92"/>
        <v>#REF!</v>
      </c>
      <c r="CE114" s="124" t="e">
        <f t="shared" si="92"/>
        <v>#REF!</v>
      </c>
      <c r="CF114" s="124" t="e">
        <f t="shared" si="92"/>
        <v>#REF!</v>
      </c>
      <c r="CG114" s="124" t="e">
        <f t="shared" si="92"/>
        <v>#REF!</v>
      </c>
      <c r="CH114" s="124" t="e">
        <f t="shared" si="92"/>
        <v>#REF!</v>
      </c>
      <c r="CI114" s="124" t="e">
        <f t="shared" si="92"/>
        <v>#REF!</v>
      </c>
      <c r="CJ114" s="124" t="e">
        <f t="shared" si="92"/>
        <v>#REF!</v>
      </c>
      <c r="CK114" s="124" t="e">
        <f t="shared" si="92"/>
        <v>#REF!</v>
      </c>
      <c r="CL114" s="124" t="e">
        <f t="shared" si="92"/>
        <v>#REF!</v>
      </c>
      <c r="CM114" s="124" t="e">
        <f t="shared" si="92"/>
        <v>#REF!</v>
      </c>
      <c r="CN114" s="124" t="e">
        <f t="shared" si="92"/>
        <v>#REF!</v>
      </c>
      <c r="CO114" s="124" t="e">
        <f t="shared" si="92"/>
        <v>#REF!</v>
      </c>
      <c r="CP114" s="124" t="e">
        <f t="shared" si="92"/>
        <v>#REF!</v>
      </c>
      <c r="CQ114" s="124" t="e">
        <f t="shared" si="92"/>
        <v>#REF!</v>
      </c>
      <c r="CR114" s="124" t="e">
        <f t="shared" si="92"/>
        <v>#REF!</v>
      </c>
      <c r="CS114" s="124" t="e">
        <f t="shared" si="92"/>
        <v>#REF!</v>
      </c>
      <c r="CT114" s="124" t="e">
        <f t="shared" si="92"/>
        <v>#REF!</v>
      </c>
      <c r="CU114" s="124" t="e">
        <f t="shared" si="92"/>
        <v>#REF!</v>
      </c>
      <c r="CV114" s="124" t="e">
        <f t="shared" si="92"/>
        <v>#REF!</v>
      </c>
      <c r="CW114" s="124" t="e">
        <f t="shared" si="92"/>
        <v>#REF!</v>
      </c>
      <c r="CX114" s="124" t="e">
        <f t="shared" si="92"/>
        <v>#REF!</v>
      </c>
      <c r="CY114" s="124" t="e">
        <f t="shared" si="92"/>
        <v>#REF!</v>
      </c>
      <c r="CZ114" s="124" t="e">
        <f t="shared" si="92"/>
        <v>#REF!</v>
      </c>
      <c r="DA114" s="124" t="e">
        <f t="shared" si="92"/>
        <v>#REF!</v>
      </c>
      <c r="DB114" s="124" t="e">
        <f t="shared" si="92"/>
        <v>#REF!</v>
      </c>
      <c r="DC114" s="124" t="e">
        <f t="shared" si="92"/>
        <v>#REF!</v>
      </c>
      <c r="DD114" s="124" t="e">
        <f t="shared" si="92"/>
        <v>#REF!</v>
      </c>
      <c r="DE114" s="124" t="e">
        <f t="shared" si="92"/>
        <v>#REF!</v>
      </c>
      <c r="DF114" s="124" t="e">
        <f t="shared" si="92"/>
        <v>#REF!</v>
      </c>
      <c r="DG114" s="124" t="e">
        <f t="shared" si="92"/>
        <v>#REF!</v>
      </c>
      <c r="DH114" s="124" t="e">
        <f t="shared" si="92"/>
        <v>#REF!</v>
      </c>
      <c r="DI114" s="124" t="e">
        <f t="shared" si="92"/>
        <v>#REF!</v>
      </c>
      <c r="DJ114" s="124" t="e">
        <f t="shared" si="92"/>
        <v>#REF!</v>
      </c>
      <c r="DK114" s="124" t="e">
        <f t="shared" si="92"/>
        <v>#REF!</v>
      </c>
      <c r="DL114" s="124" t="e">
        <f t="shared" si="92"/>
        <v>#REF!</v>
      </c>
      <c r="DM114" s="124" t="e">
        <f t="shared" si="92"/>
        <v>#REF!</v>
      </c>
      <c r="DN114" s="124" t="e">
        <f t="shared" si="92"/>
        <v>#REF!</v>
      </c>
      <c r="DO114" s="124" t="e">
        <f t="shared" si="92"/>
        <v>#REF!</v>
      </c>
      <c r="DP114" s="124" t="e">
        <f t="shared" si="92"/>
        <v>#REF!</v>
      </c>
      <c r="DQ114" s="124" t="e">
        <f t="shared" si="92"/>
        <v>#REF!</v>
      </c>
      <c r="DR114" s="124" t="e">
        <f t="shared" si="92"/>
        <v>#REF!</v>
      </c>
      <c r="DS114" s="124" t="e">
        <f t="shared" si="92"/>
        <v>#REF!</v>
      </c>
      <c r="DT114" s="124" t="e">
        <f t="shared" si="92"/>
        <v>#REF!</v>
      </c>
      <c r="DU114" s="124" t="e">
        <f t="shared" si="92"/>
        <v>#REF!</v>
      </c>
      <c r="DV114" s="124" t="e">
        <f t="shared" si="92"/>
        <v>#REF!</v>
      </c>
      <c r="DW114" s="124" t="e">
        <f t="shared" si="92"/>
        <v>#REF!</v>
      </c>
      <c r="DX114" s="124" t="e">
        <f t="shared" si="92"/>
        <v>#REF!</v>
      </c>
      <c r="DY114" s="124" t="e">
        <f t="shared" si="92"/>
        <v>#REF!</v>
      </c>
      <c r="DZ114" s="124" t="e">
        <f t="shared" si="92"/>
        <v>#REF!</v>
      </c>
      <c r="EA114" s="124" t="e">
        <f t="shared" si="92"/>
        <v>#REF!</v>
      </c>
      <c r="EB114" s="124" t="e">
        <f t="shared" si="92"/>
        <v>#REF!</v>
      </c>
      <c r="EC114" s="124" t="e">
        <f t="shared" si="92"/>
        <v>#REF!</v>
      </c>
      <c r="ED114" s="124" t="e">
        <f t="shared" si="92"/>
        <v>#REF!</v>
      </c>
      <c r="EE114" s="124" t="e">
        <f t="shared" si="92"/>
        <v>#REF!</v>
      </c>
      <c r="EF114" s="124" t="e">
        <f t="shared" si="92"/>
        <v>#REF!</v>
      </c>
      <c r="EG114" s="124" t="e">
        <f t="shared" si="92"/>
        <v>#REF!</v>
      </c>
      <c r="EH114" s="124" t="e">
        <f t="shared" si="92"/>
        <v>#REF!</v>
      </c>
      <c r="EI114" s="124" t="e">
        <f t="shared" si="92"/>
        <v>#REF!</v>
      </c>
      <c r="EJ114" s="124" t="e">
        <f t="shared" si="92"/>
        <v>#REF!</v>
      </c>
      <c r="EK114" s="124" t="e">
        <f t="shared" si="92"/>
        <v>#REF!</v>
      </c>
      <c r="EL114" s="124" t="e">
        <f t="shared" si="92"/>
        <v>#REF!</v>
      </c>
      <c r="EM114" s="124" t="e">
        <f t="shared" si="92"/>
        <v>#REF!</v>
      </c>
      <c r="EN114" s="124" t="e">
        <f t="shared" si="92"/>
        <v>#REF!</v>
      </c>
      <c r="EO114" s="124" t="e">
        <f t="shared" si="92"/>
        <v>#REF!</v>
      </c>
      <c r="EP114" s="124" t="e">
        <f t="shared" si="92"/>
        <v>#REF!</v>
      </c>
      <c r="EQ114" s="27"/>
    </row>
    <row r="115" spans="1:147" ht="15.75" customHeight="1" x14ac:dyDescent="0.2">
      <c r="A115" s="7" t="s">
        <v>253</v>
      </c>
      <c r="Z115" s="27"/>
      <c r="AA115" s="124" t="e">
        <f>SUM(AA$113:AA$114)</f>
        <v>#REF!</v>
      </c>
      <c r="AB115" s="124" t="e">
        <f t="shared" ref="AB115:AF115" si="93">SUM(AB$112:AB$114)</f>
        <v>#REF!</v>
      </c>
      <c r="AC115" s="124" t="e">
        <f t="shared" si="93"/>
        <v>#REF!</v>
      </c>
      <c r="AD115" s="124" t="e">
        <f t="shared" si="93"/>
        <v>#REF!</v>
      </c>
      <c r="AE115" s="124" t="e">
        <f t="shared" si="93"/>
        <v>#REF!</v>
      </c>
      <c r="AF115" s="124" t="e">
        <f t="shared" si="93"/>
        <v>#REF!</v>
      </c>
      <c r="AG115" s="124" t="e">
        <f t="shared" ref="AG115:EP115" si="94">SUM(AG112:AG114)</f>
        <v>#REF!</v>
      </c>
      <c r="AH115" s="124" t="e">
        <f t="shared" si="94"/>
        <v>#REF!</v>
      </c>
      <c r="AI115" s="124" t="e">
        <f t="shared" si="94"/>
        <v>#REF!</v>
      </c>
      <c r="AJ115" s="124" t="e">
        <f t="shared" si="94"/>
        <v>#REF!</v>
      </c>
      <c r="AK115" s="124" t="e">
        <f t="shared" si="94"/>
        <v>#REF!</v>
      </c>
      <c r="AL115" s="124" t="e">
        <f t="shared" si="94"/>
        <v>#REF!</v>
      </c>
      <c r="AM115" s="124" t="e">
        <f t="shared" si="94"/>
        <v>#REF!</v>
      </c>
      <c r="AN115" s="124" t="e">
        <f t="shared" si="94"/>
        <v>#REF!</v>
      </c>
      <c r="AO115" s="124" t="e">
        <f t="shared" si="94"/>
        <v>#REF!</v>
      </c>
      <c r="AP115" s="124" t="e">
        <f t="shared" si="94"/>
        <v>#REF!</v>
      </c>
      <c r="AQ115" s="124" t="e">
        <f t="shared" si="94"/>
        <v>#REF!</v>
      </c>
      <c r="AR115" s="124" t="e">
        <f t="shared" si="94"/>
        <v>#REF!</v>
      </c>
      <c r="AS115" s="124" t="e">
        <f t="shared" si="94"/>
        <v>#REF!</v>
      </c>
      <c r="AT115" s="124" t="e">
        <f t="shared" si="94"/>
        <v>#REF!</v>
      </c>
      <c r="AU115" s="124" t="e">
        <f t="shared" si="94"/>
        <v>#REF!</v>
      </c>
      <c r="AV115" s="124" t="e">
        <f t="shared" si="94"/>
        <v>#REF!</v>
      </c>
      <c r="AW115" s="124" t="e">
        <f t="shared" si="94"/>
        <v>#REF!</v>
      </c>
      <c r="AX115" s="124" t="e">
        <f t="shared" si="94"/>
        <v>#REF!</v>
      </c>
      <c r="AY115" s="124" t="e">
        <f t="shared" si="94"/>
        <v>#REF!</v>
      </c>
      <c r="AZ115" s="124" t="e">
        <f t="shared" si="94"/>
        <v>#REF!</v>
      </c>
      <c r="BA115" s="124" t="e">
        <f t="shared" si="94"/>
        <v>#REF!</v>
      </c>
      <c r="BB115" s="124" t="e">
        <f t="shared" si="94"/>
        <v>#REF!</v>
      </c>
      <c r="BC115" s="124" t="e">
        <f t="shared" si="94"/>
        <v>#REF!</v>
      </c>
      <c r="BD115" s="124" t="e">
        <f t="shared" si="94"/>
        <v>#REF!</v>
      </c>
      <c r="BE115" s="124" t="e">
        <f t="shared" si="94"/>
        <v>#REF!</v>
      </c>
      <c r="BF115" s="124" t="e">
        <f t="shared" si="94"/>
        <v>#REF!</v>
      </c>
      <c r="BG115" s="124" t="e">
        <f t="shared" si="94"/>
        <v>#REF!</v>
      </c>
      <c r="BH115" s="124" t="e">
        <f t="shared" si="94"/>
        <v>#REF!</v>
      </c>
      <c r="BI115" s="124" t="e">
        <f t="shared" si="94"/>
        <v>#REF!</v>
      </c>
      <c r="BJ115" s="124" t="e">
        <f t="shared" si="94"/>
        <v>#REF!</v>
      </c>
      <c r="BK115" s="124" t="e">
        <f t="shared" si="94"/>
        <v>#REF!</v>
      </c>
      <c r="BL115" s="124" t="e">
        <f t="shared" si="94"/>
        <v>#REF!</v>
      </c>
      <c r="BM115" s="124" t="e">
        <f t="shared" si="94"/>
        <v>#REF!</v>
      </c>
      <c r="BN115" s="124" t="e">
        <f t="shared" si="94"/>
        <v>#REF!</v>
      </c>
      <c r="BO115" s="124" t="e">
        <f t="shared" si="94"/>
        <v>#REF!</v>
      </c>
      <c r="BP115" s="124" t="e">
        <f t="shared" si="94"/>
        <v>#REF!</v>
      </c>
      <c r="BQ115" s="124" t="e">
        <f t="shared" si="94"/>
        <v>#REF!</v>
      </c>
      <c r="BR115" s="124" t="e">
        <f t="shared" si="94"/>
        <v>#REF!</v>
      </c>
      <c r="BS115" s="124" t="e">
        <f t="shared" si="94"/>
        <v>#REF!</v>
      </c>
      <c r="BT115" s="124" t="e">
        <f t="shared" si="94"/>
        <v>#REF!</v>
      </c>
      <c r="BU115" s="124" t="e">
        <f t="shared" si="94"/>
        <v>#REF!</v>
      </c>
      <c r="BV115" s="124" t="e">
        <f t="shared" si="94"/>
        <v>#REF!</v>
      </c>
      <c r="BW115" s="124" t="e">
        <f t="shared" si="94"/>
        <v>#REF!</v>
      </c>
      <c r="BX115" s="124" t="e">
        <f t="shared" si="94"/>
        <v>#REF!</v>
      </c>
      <c r="BY115" s="124" t="e">
        <f t="shared" si="94"/>
        <v>#REF!</v>
      </c>
      <c r="BZ115" s="124" t="e">
        <f t="shared" si="94"/>
        <v>#REF!</v>
      </c>
      <c r="CA115" s="124" t="e">
        <f t="shared" si="94"/>
        <v>#REF!</v>
      </c>
      <c r="CB115" s="124" t="e">
        <f t="shared" si="94"/>
        <v>#REF!</v>
      </c>
      <c r="CC115" s="124" t="e">
        <f t="shared" si="94"/>
        <v>#REF!</v>
      </c>
      <c r="CD115" s="124" t="e">
        <f t="shared" si="94"/>
        <v>#REF!</v>
      </c>
      <c r="CE115" s="124" t="e">
        <f t="shared" si="94"/>
        <v>#REF!</v>
      </c>
      <c r="CF115" s="124" t="e">
        <f t="shared" si="94"/>
        <v>#REF!</v>
      </c>
      <c r="CG115" s="124" t="e">
        <f t="shared" si="94"/>
        <v>#REF!</v>
      </c>
      <c r="CH115" s="124" t="e">
        <f t="shared" si="94"/>
        <v>#REF!</v>
      </c>
      <c r="CI115" s="124" t="e">
        <f t="shared" si="94"/>
        <v>#REF!</v>
      </c>
      <c r="CJ115" s="124" t="e">
        <f t="shared" si="94"/>
        <v>#REF!</v>
      </c>
      <c r="CK115" s="124" t="e">
        <f t="shared" si="94"/>
        <v>#REF!</v>
      </c>
      <c r="CL115" s="124" t="e">
        <f t="shared" si="94"/>
        <v>#REF!</v>
      </c>
      <c r="CM115" s="124" t="e">
        <f t="shared" si="94"/>
        <v>#REF!</v>
      </c>
      <c r="CN115" s="124" t="e">
        <f t="shared" si="94"/>
        <v>#REF!</v>
      </c>
      <c r="CO115" s="124" t="e">
        <f t="shared" si="94"/>
        <v>#REF!</v>
      </c>
      <c r="CP115" s="124" t="e">
        <f t="shared" si="94"/>
        <v>#REF!</v>
      </c>
      <c r="CQ115" s="124" t="e">
        <f t="shared" si="94"/>
        <v>#REF!</v>
      </c>
      <c r="CR115" s="124" t="e">
        <f t="shared" si="94"/>
        <v>#REF!</v>
      </c>
      <c r="CS115" s="124" t="e">
        <f t="shared" si="94"/>
        <v>#REF!</v>
      </c>
      <c r="CT115" s="124" t="e">
        <f t="shared" si="94"/>
        <v>#REF!</v>
      </c>
      <c r="CU115" s="124" t="e">
        <f t="shared" si="94"/>
        <v>#REF!</v>
      </c>
      <c r="CV115" s="124" t="e">
        <f t="shared" si="94"/>
        <v>#REF!</v>
      </c>
      <c r="CW115" s="124" t="e">
        <f t="shared" si="94"/>
        <v>#REF!</v>
      </c>
      <c r="CX115" s="124" t="e">
        <f t="shared" si="94"/>
        <v>#REF!</v>
      </c>
      <c r="CY115" s="124" t="e">
        <f t="shared" si="94"/>
        <v>#REF!</v>
      </c>
      <c r="CZ115" s="124" t="e">
        <f t="shared" si="94"/>
        <v>#REF!</v>
      </c>
      <c r="DA115" s="124" t="e">
        <f t="shared" si="94"/>
        <v>#REF!</v>
      </c>
      <c r="DB115" s="124" t="e">
        <f t="shared" si="94"/>
        <v>#REF!</v>
      </c>
      <c r="DC115" s="124" t="e">
        <f t="shared" si="94"/>
        <v>#REF!</v>
      </c>
      <c r="DD115" s="124" t="e">
        <f t="shared" si="94"/>
        <v>#REF!</v>
      </c>
      <c r="DE115" s="124" t="e">
        <f t="shared" si="94"/>
        <v>#REF!</v>
      </c>
      <c r="DF115" s="124" t="e">
        <f t="shared" si="94"/>
        <v>#REF!</v>
      </c>
      <c r="DG115" s="124" t="e">
        <f t="shared" si="94"/>
        <v>#REF!</v>
      </c>
      <c r="DH115" s="124" t="e">
        <f t="shared" si="94"/>
        <v>#REF!</v>
      </c>
      <c r="DI115" s="124" t="e">
        <f t="shared" si="94"/>
        <v>#REF!</v>
      </c>
      <c r="DJ115" s="124" t="e">
        <f t="shared" si="94"/>
        <v>#REF!</v>
      </c>
      <c r="DK115" s="124" t="e">
        <f t="shared" si="94"/>
        <v>#REF!</v>
      </c>
      <c r="DL115" s="124" t="e">
        <f t="shared" si="94"/>
        <v>#REF!</v>
      </c>
      <c r="DM115" s="124" t="e">
        <f t="shared" si="94"/>
        <v>#REF!</v>
      </c>
      <c r="DN115" s="124" t="e">
        <f t="shared" si="94"/>
        <v>#REF!</v>
      </c>
      <c r="DO115" s="124" t="e">
        <f t="shared" si="94"/>
        <v>#REF!</v>
      </c>
      <c r="DP115" s="124" t="e">
        <f t="shared" si="94"/>
        <v>#REF!</v>
      </c>
      <c r="DQ115" s="124" t="e">
        <f t="shared" si="94"/>
        <v>#REF!</v>
      </c>
      <c r="DR115" s="124" t="e">
        <f t="shared" si="94"/>
        <v>#REF!</v>
      </c>
      <c r="DS115" s="124" t="e">
        <f t="shared" si="94"/>
        <v>#REF!</v>
      </c>
      <c r="DT115" s="124" t="e">
        <f t="shared" si="94"/>
        <v>#REF!</v>
      </c>
      <c r="DU115" s="124" t="e">
        <f t="shared" si="94"/>
        <v>#REF!</v>
      </c>
      <c r="DV115" s="124" t="e">
        <f t="shared" si="94"/>
        <v>#REF!</v>
      </c>
      <c r="DW115" s="124" t="e">
        <f t="shared" si="94"/>
        <v>#REF!</v>
      </c>
      <c r="DX115" s="124" t="e">
        <f t="shared" si="94"/>
        <v>#REF!</v>
      </c>
      <c r="DY115" s="124" t="e">
        <f t="shared" si="94"/>
        <v>#REF!</v>
      </c>
      <c r="DZ115" s="124" t="e">
        <f t="shared" si="94"/>
        <v>#REF!</v>
      </c>
      <c r="EA115" s="124" t="e">
        <f t="shared" si="94"/>
        <v>#REF!</v>
      </c>
      <c r="EB115" s="124" t="e">
        <f t="shared" si="94"/>
        <v>#REF!</v>
      </c>
      <c r="EC115" s="124" t="e">
        <f t="shared" si="94"/>
        <v>#REF!</v>
      </c>
      <c r="ED115" s="124" t="e">
        <f t="shared" si="94"/>
        <v>#REF!</v>
      </c>
      <c r="EE115" s="124" t="e">
        <f t="shared" si="94"/>
        <v>#REF!</v>
      </c>
      <c r="EF115" s="124" t="e">
        <f t="shared" si="94"/>
        <v>#REF!</v>
      </c>
      <c r="EG115" s="124" t="e">
        <f t="shared" si="94"/>
        <v>#REF!</v>
      </c>
      <c r="EH115" s="124" t="e">
        <f t="shared" si="94"/>
        <v>#REF!</v>
      </c>
      <c r="EI115" s="124" t="e">
        <f t="shared" si="94"/>
        <v>#REF!</v>
      </c>
      <c r="EJ115" s="124" t="e">
        <f t="shared" si="94"/>
        <v>#REF!</v>
      </c>
      <c r="EK115" s="124" t="e">
        <f t="shared" si="94"/>
        <v>#REF!</v>
      </c>
      <c r="EL115" s="124" t="e">
        <f t="shared" si="94"/>
        <v>#REF!</v>
      </c>
      <c r="EM115" s="124" t="e">
        <f t="shared" si="94"/>
        <v>#REF!</v>
      </c>
      <c r="EN115" s="124" t="e">
        <f t="shared" si="94"/>
        <v>#REF!</v>
      </c>
      <c r="EO115" s="124" t="e">
        <f t="shared" si="94"/>
        <v>#REF!</v>
      </c>
      <c r="EP115" s="124" t="e">
        <f t="shared" si="94"/>
        <v>#REF!</v>
      </c>
      <c r="EQ115" s="27"/>
    </row>
    <row r="116" spans="1:147" ht="15.75" customHeight="1" x14ac:dyDescent="0.2">
      <c r="A116" s="1" t="s">
        <v>71</v>
      </c>
      <c r="B116" s="1"/>
      <c r="C116" s="1"/>
      <c r="D116" s="1"/>
      <c r="E116" s="1"/>
      <c r="F116" s="1"/>
      <c r="G116" s="1"/>
      <c r="H116" s="1"/>
      <c r="I116" s="1"/>
      <c r="J116" s="1"/>
      <c r="K116" s="1"/>
      <c r="L116" s="1"/>
      <c r="M116" s="1"/>
      <c r="N116" s="1"/>
      <c r="O116" s="1"/>
      <c r="P116" s="1"/>
      <c r="Q116" s="1"/>
      <c r="R116" s="1"/>
      <c r="S116" s="1"/>
      <c r="T116" s="1"/>
      <c r="U116" s="1"/>
      <c r="V116" s="1"/>
      <c r="W116" s="1"/>
      <c r="X116" s="1"/>
      <c r="Y116" s="173" t="e">
        <f>(Y105+Cnstr_Debt_Int)-(AA109+AF115)</f>
        <v>#REF!</v>
      </c>
      <c r="Z116" s="174"/>
      <c r="AA116" s="173"/>
      <c r="AB116" s="173"/>
      <c r="AC116" s="173"/>
      <c r="AD116" s="173"/>
      <c r="AE116" s="173"/>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c r="BY116" s="173"/>
      <c r="BZ116" s="173"/>
      <c r="CA116" s="173"/>
      <c r="CB116" s="173"/>
      <c r="CC116" s="173"/>
      <c r="CD116" s="173"/>
      <c r="CE116" s="173"/>
      <c r="CF116" s="173"/>
      <c r="CG116" s="173"/>
      <c r="CH116" s="173"/>
      <c r="CI116" s="173"/>
      <c r="CJ116" s="173"/>
      <c r="CK116" s="173"/>
      <c r="CL116" s="173"/>
      <c r="CM116" s="173"/>
      <c r="CN116" s="173"/>
      <c r="CO116" s="173"/>
      <c r="CP116" s="173"/>
      <c r="CQ116" s="173"/>
      <c r="CR116" s="173"/>
      <c r="CS116" s="173"/>
      <c r="CT116" s="173"/>
      <c r="CU116" s="173"/>
      <c r="CV116" s="173"/>
      <c r="CW116" s="173"/>
      <c r="CX116" s="173"/>
      <c r="CY116" s="173"/>
      <c r="CZ116" s="173"/>
      <c r="DA116" s="173"/>
      <c r="DB116" s="173"/>
      <c r="DC116" s="173"/>
      <c r="DD116" s="173"/>
      <c r="DE116" s="173"/>
      <c r="DF116" s="173"/>
      <c r="DG116" s="173"/>
      <c r="DH116" s="173"/>
      <c r="DI116" s="173"/>
      <c r="DJ116" s="173"/>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4"/>
    </row>
    <row r="117" spans="1:147" ht="15.75" customHeight="1" x14ac:dyDescent="0.2">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row>
    <row r="118" spans="1:147" ht="15.75" customHeight="1" x14ac:dyDescent="0.2">
      <c r="A118" s="7" t="s">
        <v>254</v>
      </c>
      <c r="Z118" s="27"/>
      <c r="AA118" s="175">
        <v>-2</v>
      </c>
      <c r="AB118" s="175">
        <v>-1</v>
      </c>
      <c r="AC118" s="175">
        <v>0</v>
      </c>
      <c r="AD118" s="175">
        <v>1</v>
      </c>
      <c r="AE118" s="175">
        <v>2</v>
      </c>
      <c r="AF118" s="175">
        <v>0</v>
      </c>
      <c r="AG118" s="175">
        <v>0</v>
      </c>
      <c r="AH118" s="175">
        <v>0</v>
      </c>
      <c r="AI118" s="175">
        <v>0</v>
      </c>
      <c r="AJ118" s="175">
        <v>0</v>
      </c>
      <c r="AK118" s="175">
        <v>0</v>
      </c>
      <c r="AL118" s="175">
        <v>0</v>
      </c>
      <c r="AM118" s="175">
        <v>0</v>
      </c>
      <c r="AN118" s="175">
        <v>0</v>
      </c>
      <c r="AO118" s="175">
        <v>0</v>
      </c>
      <c r="AP118" s="175">
        <v>0</v>
      </c>
      <c r="AQ118" s="175">
        <v>0</v>
      </c>
      <c r="AR118" s="175">
        <v>0</v>
      </c>
      <c r="AS118" s="175">
        <v>0</v>
      </c>
      <c r="AT118" s="175">
        <v>0</v>
      </c>
      <c r="AU118" s="175">
        <v>0</v>
      </c>
      <c r="AV118" s="175">
        <v>0</v>
      </c>
      <c r="AW118" s="175">
        <v>0</v>
      </c>
      <c r="AX118" s="175">
        <v>0</v>
      </c>
      <c r="AY118" s="175">
        <v>0</v>
      </c>
      <c r="AZ118" s="175">
        <v>0</v>
      </c>
      <c r="BA118" s="175">
        <v>0</v>
      </c>
      <c r="BB118" s="175">
        <v>0</v>
      </c>
      <c r="BC118" s="175">
        <v>0</v>
      </c>
      <c r="BD118" s="175">
        <v>0</v>
      </c>
      <c r="BE118" s="175">
        <v>0</v>
      </c>
      <c r="BF118" s="175">
        <v>0</v>
      </c>
      <c r="BG118" s="175">
        <v>0</v>
      </c>
      <c r="BH118" s="175">
        <v>0</v>
      </c>
      <c r="BI118" s="175">
        <v>0</v>
      </c>
      <c r="BJ118" s="175">
        <v>0</v>
      </c>
      <c r="BK118" s="175">
        <v>0</v>
      </c>
      <c r="BL118" s="175">
        <v>0</v>
      </c>
      <c r="BM118" s="175">
        <v>0</v>
      </c>
      <c r="BN118" s="175">
        <v>0</v>
      </c>
      <c r="BO118" s="175">
        <v>0</v>
      </c>
      <c r="BP118" s="175">
        <v>0</v>
      </c>
      <c r="BQ118" s="175">
        <v>0</v>
      </c>
      <c r="BR118" s="175">
        <v>0</v>
      </c>
      <c r="BS118" s="175">
        <v>0</v>
      </c>
      <c r="BT118" s="175">
        <v>0</v>
      </c>
      <c r="BU118" s="175">
        <v>0</v>
      </c>
      <c r="BV118" s="175">
        <v>0</v>
      </c>
      <c r="BW118" s="175">
        <v>0</v>
      </c>
      <c r="BX118" s="175">
        <v>0</v>
      </c>
      <c r="BY118" s="175">
        <v>0</v>
      </c>
      <c r="BZ118" s="175">
        <v>0</v>
      </c>
      <c r="CA118" s="175">
        <v>0</v>
      </c>
      <c r="CB118" s="175">
        <v>0</v>
      </c>
      <c r="CC118" s="175">
        <v>0</v>
      </c>
      <c r="CD118" s="175">
        <v>0</v>
      </c>
      <c r="CE118" s="175">
        <v>0</v>
      </c>
      <c r="CF118" s="175">
        <v>0</v>
      </c>
      <c r="CG118" s="175">
        <v>0</v>
      </c>
      <c r="CH118" s="175">
        <v>0</v>
      </c>
      <c r="CI118" s="175">
        <v>0</v>
      </c>
      <c r="CJ118" s="175">
        <v>0</v>
      </c>
      <c r="CK118" s="175">
        <v>0</v>
      </c>
      <c r="CL118" s="175">
        <v>0</v>
      </c>
      <c r="CM118" s="175">
        <v>0</v>
      </c>
      <c r="CN118" s="175">
        <v>0</v>
      </c>
      <c r="CO118" s="175">
        <v>0</v>
      </c>
      <c r="CP118" s="175">
        <v>0</v>
      </c>
      <c r="CQ118" s="175">
        <v>0</v>
      </c>
      <c r="CR118" s="175">
        <v>0</v>
      </c>
      <c r="CS118" s="175">
        <v>0</v>
      </c>
      <c r="CT118" s="175">
        <v>0</v>
      </c>
      <c r="CU118" s="175">
        <v>0</v>
      </c>
      <c r="CV118" s="175">
        <v>0</v>
      </c>
      <c r="CW118" s="175">
        <v>0</v>
      </c>
      <c r="CX118" s="175">
        <v>0</v>
      </c>
      <c r="CY118" s="175">
        <v>0</v>
      </c>
      <c r="CZ118" s="175">
        <v>0</v>
      </c>
      <c r="DA118" s="175">
        <v>0</v>
      </c>
      <c r="DB118" s="175">
        <v>0</v>
      </c>
      <c r="DC118" s="175">
        <v>0</v>
      </c>
      <c r="DD118" s="175">
        <v>0</v>
      </c>
      <c r="DE118" s="175">
        <v>0</v>
      </c>
      <c r="DF118" s="175">
        <v>0</v>
      </c>
      <c r="DG118" s="175">
        <v>0</v>
      </c>
      <c r="DH118" s="175">
        <v>0</v>
      </c>
      <c r="DI118" s="175">
        <v>0</v>
      </c>
      <c r="DJ118" s="175">
        <v>0</v>
      </c>
      <c r="DK118" s="175">
        <v>0</v>
      </c>
      <c r="DL118" s="175">
        <v>0</v>
      </c>
      <c r="DM118" s="175">
        <v>0</v>
      </c>
      <c r="DN118" s="175">
        <v>0</v>
      </c>
      <c r="DO118" s="175">
        <v>0</v>
      </c>
      <c r="DP118" s="175">
        <v>0</v>
      </c>
      <c r="DQ118" s="175">
        <v>0</v>
      </c>
      <c r="DR118" s="175">
        <v>0</v>
      </c>
      <c r="DS118" s="175">
        <v>0</v>
      </c>
      <c r="DT118" s="175">
        <v>0</v>
      </c>
      <c r="DU118" s="175">
        <v>0</v>
      </c>
      <c r="DV118" s="175">
        <v>0</v>
      </c>
      <c r="DW118" s="175">
        <v>0</v>
      </c>
      <c r="DX118" s="175">
        <v>0</v>
      </c>
      <c r="DY118" s="175">
        <v>0</v>
      </c>
      <c r="DZ118" s="175">
        <v>0</v>
      </c>
      <c r="EA118" s="175">
        <v>0</v>
      </c>
      <c r="EB118" s="175">
        <v>0</v>
      </c>
      <c r="EC118" s="175">
        <v>0</v>
      </c>
      <c r="ED118" s="175">
        <v>0</v>
      </c>
      <c r="EE118" s="175">
        <v>0</v>
      </c>
      <c r="EF118" s="175">
        <v>0</v>
      </c>
      <c r="EG118" s="175">
        <v>0</v>
      </c>
      <c r="EH118" s="175">
        <v>0</v>
      </c>
      <c r="EI118" s="175">
        <v>0</v>
      </c>
      <c r="EJ118" s="175">
        <v>0</v>
      </c>
      <c r="EK118" s="175">
        <v>0</v>
      </c>
      <c r="EL118" s="175">
        <v>0</v>
      </c>
      <c r="EM118" s="175">
        <v>0</v>
      </c>
      <c r="EN118" s="175">
        <v>0</v>
      </c>
      <c r="EO118" s="175">
        <v>0</v>
      </c>
      <c r="EP118" s="175">
        <v>0</v>
      </c>
      <c r="EQ118" s="27"/>
    </row>
    <row r="119" spans="1:147" ht="15.75" customHeight="1" x14ac:dyDescent="0.2">
      <c r="Z119" s="27"/>
      <c r="EQ119" s="27"/>
    </row>
    <row r="120" spans="1:147" ht="15.75" customHeight="1" x14ac:dyDescent="0.2">
      <c r="A120" s="7" t="s">
        <v>255</v>
      </c>
      <c r="Z120" s="27"/>
      <c r="AA120" s="94">
        <v>2.2750131948179191E-2</v>
      </c>
      <c r="AB120" s="94">
        <v>0.15865525393145699</v>
      </c>
      <c r="AC120" s="94">
        <v>0.5</v>
      </c>
      <c r="AD120" s="94">
        <v>0.84134474606854304</v>
      </c>
      <c r="AE120" s="94">
        <v>0.97724986805182079</v>
      </c>
      <c r="AF120" s="94">
        <v>1</v>
      </c>
      <c r="AG120" s="94">
        <v>1</v>
      </c>
      <c r="AH120" s="94">
        <v>1</v>
      </c>
      <c r="AI120" s="94">
        <v>1</v>
      </c>
      <c r="AJ120" s="94">
        <v>1</v>
      </c>
      <c r="AK120" s="94">
        <v>1</v>
      </c>
      <c r="AL120" s="94">
        <v>1</v>
      </c>
      <c r="AM120" s="94">
        <v>1</v>
      </c>
      <c r="AN120" s="94">
        <v>1</v>
      </c>
      <c r="AO120" s="94">
        <v>1</v>
      </c>
      <c r="AP120" s="94">
        <v>1</v>
      </c>
      <c r="AQ120" s="94">
        <v>1</v>
      </c>
      <c r="AR120" s="94">
        <v>1</v>
      </c>
      <c r="AS120" s="94">
        <v>1</v>
      </c>
      <c r="AT120" s="94">
        <v>1</v>
      </c>
      <c r="AU120" s="94">
        <v>1</v>
      </c>
      <c r="AV120" s="94">
        <v>1</v>
      </c>
      <c r="AW120" s="94">
        <v>1</v>
      </c>
      <c r="AX120" s="94">
        <v>1</v>
      </c>
      <c r="AY120" s="94">
        <v>1</v>
      </c>
      <c r="AZ120" s="94">
        <v>1</v>
      </c>
      <c r="BA120" s="94">
        <v>1</v>
      </c>
      <c r="BB120" s="94">
        <v>1</v>
      </c>
      <c r="BC120" s="94">
        <v>1</v>
      </c>
      <c r="BD120" s="94">
        <v>1</v>
      </c>
      <c r="BE120" s="94">
        <v>1</v>
      </c>
      <c r="BF120" s="94">
        <v>1</v>
      </c>
      <c r="BG120" s="94">
        <v>1</v>
      </c>
      <c r="BH120" s="94">
        <v>1</v>
      </c>
      <c r="BI120" s="94">
        <v>1</v>
      </c>
      <c r="BJ120" s="94">
        <v>1</v>
      </c>
      <c r="BK120" s="94">
        <v>1</v>
      </c>
      <c r="BL120" s="94">
        <v>1</v>
      </c>
      <c r="BM120" s="94">
        <v>1</v>
      </c>
      <c r="BN120" s="94">
        <v>1</v>
      </c>
      <c r="BO120" s="94">
        <v>1</v>
      </c>
      <c r="BP120" s="94">
        <v>1</v>
      </c>
      <c r="BQ120" s="94">
        <v>1</v>
      </c>
      <c r="BR120" s="94">
        <v>1</v>
      </c>
      <c r="BS120" s="94">
        <v>1</v>
      </c>
      <c r="BT120" s="94">
        <v>1</v>
      </c>
      <c r="BU120" s="94">
        <v>1</v>
      </c>
      <c r="BV120" s="94">
        <v>1</v>
      </c>
      <c r="BW120" s="94">
        <v>1</v>
      </c>
      <c r="BX120" s="94">
        <v>1</v>
      </c>
      <c r="BY120" s="94">
        <v>1</v>
      </c>
      <c r="BZ120" s="94">
        <v>1</v>
      </c>
      <c r="CA120" s="94">
        <v>1</v>
      </c>
      <c r="CB120" s="94">
        <v>1</v>
      </c>
      <c r="CC120" s="94">
        <v>1</v>
      </c>
      <c r="CD120" s="94">
        <v>1</v>
      </c>
      <c r="CE120" s="94">
        <v>1</v>
      </c>
      <c r="CF120" s="94">
        <v>1</v>
      </c>
      <c r="CG120" s="94">
        <v>1</v>
      </c>
      <c r="CH120" s="94">
        <v>1</v>
      </c>
      <c r="CI120" s="94">
        <v>1</v>
      </c>
      <c r="CJ120" s="94">
        <v>1</v>
      </c>
      <c r="CK120" s="94">
        <v>1</v>
      </c>
      <c r="CL120" s="94">
        <v>1</v>
      </c>
      <c r="CM120" s="94">
        <v>1</v>
      </c>
      <c r="CN120" s="94">
        <v>1</v>
      </c>
      <c r="CO120" s="94">
        <v>1</v>
      </c>
      <c r="CP120" s="94">
        <v>1</v>
      </c>
      <c r="CQ120" s="94">
        <v>1</v>
      </c>
      <c r="CR120" s="94">
        <v>1</v>
      </c>
      <c r="CS120" s="94">
        <v>1</v>
      </c>
      <c r="CT120" s="94">
        <v>1</v>
      </c>
      <c r="CU120" s="94">
        <v>1</v>
      </c>
      <c r="CV120" s="94">
        <v>1</v>
      </c>
      <c r="CW120" s="94">
        <v>1</v>
      </c>
      <c r="CX120" s="94">
        <v>1</v>
      </c>
      <c r="CY120" s="94">
        <v>1</v>
      </c>
      <c r="CZ120" s="94">
        <v>1</v>
      </c>
      <c r="DA120" s="94">
        <v>1</v>
      </c>
      <c r="DB120" s="94">
        <v>1</v>
      </c>
      <c r="DC120" s="94">
        <v>1</v>
      </c>
      <c r="DD120" s="94">
        <v>1</v>
      </c>
      <c r="DE120" s="94">
        <v>1</v>
      </c>
      <c r="DF120" s="94">
        <v>1</v>
      </c>
      <c r="DG120" s="94">
        <v>1</v>
      </c>
      <c r="DH120" s="94">
        <v>1</v>
      </c>
      <c r="DI120" s="94">
        <v>1</v>
      </c>
      <c r="DJ120" s="94">
        <v>1</v>
      </c>
      <c r="DK120" s="94">
        <v>1</v>
      </c>
      <c r="DL120" s="94">
        <v>1</v>
      </c>
      <c r="DM120" s="94">
        <v>1</v>
      </c>
      <c r="DN120" s="94">
        <v>1</v>
      </c>
      <c r="DO120" s="94">
        <v>1</v>
      </c>
      <c r="DP120" s="94">
        <v>1</v>
      </c>
      <c r="DQ120" s="94">
        <v>1</v>
      </c>
      <c r="DR120" s="94">
        <v>1</v>
      </c>
      <c r="DS120" s="94">
        <v>1</v>
      </c>
      <c r="DT120" s="94">
        <v>1</v>
      </c>
      <c r="DU120" s="94">
        <v>1</v>
      </c>
      <c r="DV120" s="94">
        <v>1</v>
      </c>
      <c r="DW120" s="94">
        <v>1</v>
      </c>
      <c r="DX120" s="94">
        <v>1</v>
      </c>
      <c r="DY120" s="94">
        <v>1</v>
      </c>
      <c r="DZ120" s="94">
        <v>1</v>
      </c>
      <c r="EA120" s="94">
        <v>1</v>
      </c>
      <c r="EB120" s="94">
        <v>1</v>
      </c>
      <c r="EC120" s="94">
        <v>1</v>
      </c>
      <c r="ED120" s="94">
        <v>1</v>
      </c>
      <c r="EE120" s="94">
        <v>1</v>
      </c>
      <c r="EF120" s="94">
        <v>1</v>
      </c>
      <c r="EG120" s="94">
        <v>1</v>
      </c>
      <c r="EH120" s="94">
        <v>1</v>
      </c>
      <c r="EI120" s="94">
        <v>1</v>
      </c>
      <c r="EJ120" s="94">
        <v>1</v>
      </c>
      <c r="EK120" s="94">
        <v>1</v>
      </c>
      <c r="EL120" s="94">
        <v>1</v>
      </c>
      <c r="EM120" s="94">
        <v>1</v>
      </c>
      <c r="EN120" s="94">
        <v>1</v>
      </c>
      <c r="EO120" s="94">
        <v>1</v>
      </c>
      <c r="EP120" s="94">
        <v>1</v>
      </c>
      <c r="EQ120" s="27"/>
    </row>
    <row r="121" spans="1:147" ht="15.75" customHeight="1" x14ac:dyDescent="0.2">
      <c r="A121" s="7" t="s">
        <v>256</v>
      </c>
      <c r="X121" s="7" t="b">
        <f>100%=SUM(AA121:EP121)</f>
        <v>1</v>
      </c>
      <c r="Z121" s="27"/>
      <c r="AA121" s="170">
        <f t="shared" ref="AA121:EP121" si="95">AA120-Z120</f>
        <v>2.2750131948179191E-2</v>
      </c>
      <c r="AB121" s="170">
        <f t="shared" si="95"/>
        <v>0.13590512198327781</v>
      </c>
      <c r="AC121" s="170">
        <f t="shared" si="95"/>
        <v>0.34134474606854304</v>
      </c>
      <c r="AD121" s="170">
        <f t="shared" si="95"/>
        <v>0.34134474606854304</v>
      </c>
      <c r="AE121" s="170">
        <f t="shared" si="95"/>
        <v>0.13590512198327775</v>
      </c>
      <c r="AF121" s="170">
        <f t="shared" si="95"/>
        <v>2.2750131948179209E-2</v>
      </c>
      <c r="AG121" s="170">
        <f t="shared" si="95"/>
        <v>0</v>
      </c>
      <c r="AH121" s="170">
        <f t="shared" si="95"/>
        <v>0</v>
      </c>
      <c r="AI121" s="170">
        <f t="shared" si="95"/>
        <v>0</v>
      </c>
      <c r="AJ121" s="170">
        <f t="shared" si="95"/>
        <v>0</v>
      </c>
      <c r="AK121" s="170">
        <f t="shared" si="95"/>
        <v>0</v>
      </c>
      <c r="AL121" s="170">
        <f t="shared" si="95"/>
        <v>0</v>
      </c>
      <c r="AM121" s="170">
        <f t="shared" si="95"/>
        <v>0</v>
      </c>
      <c r="AN121" s="170">
        <f t="shared" si="95"/>
        <v>0</v>
      </c>
      <c r="AO121" s="170">
        <f t="shared" si="95"/>
        <v>0</v>
      </c>
      <c r="AP121" s="170">
        <f t="shared" si="95"/>
        <v>0</v>
      </c>
      <c r="AQ121" s="170">
        <f t="shared" si="95"/>
        <v>0</v>
      </c>
      <c r="AR121" s="170">
        <f t="shared" si="95"/>
        <v>0</v>
      </c>
      <c r="AS121" s="170">
        <f t="shared" si="95"/>
        <v>0</v>
      </c>
      <c r="AT121" s="170">
        <f t="shared" si="95"/>
        <v>0</v>
      </c>
      <c r="AU121" s="170">
        <f t="shared" si="95"/>
        <v>0</v>
      </c>
      <c r="AV121" s="170">
        <f t="shared" si="95"/>
        <v>0</v>
      </c>
      <c r="AW121" s="170">
        <f t="shared" si="95"/>
        <v>0</v>
      </c>
      <c r="AX121" s="170">
        <f t="shared" si="95"/>
        <v>0</v>
      </c>
      <c r="AY121" s="170">
        <f t="shared" si="95"/>
        <v>0</v>
      </c>
      <c r="AZ121" s="170">
        <f t="shared" si="95"/>
        <v>0</v>
      </c>
      <c r="BA121" s="170">
        <f t="shared" si="95"/>
        <v>0</v>
      </c>
      <c r="BB121" s="170">
        <f t="shared" si="95"/>
        <v>0</v>
      </c>
      <c r="BC121" s="170">
        <f t="shared" si="95"/>
        <v>0</v>
      </c>
      <c r="BD121" s="170">
        <f t="shared" si="95"/>
        <v>0</v>
      </c>
      <c r="BE121" s="170">
        <f t="shared" si="95"/>
        <v>0</v>
      </c>
      <c r="BF121" s="170">
        <f t="shared" si="95"/>
        <v>0</v>
      </c>
      <c r="BG121" s="170">
        <f t="shared" si="95"/>
        <v>0</v>
      </c>
      <c r="BH121" s="170">
        <f t="shared" si="95"/>
        <v>0</v>
      </c>
      <c r="BI121" s="170">
        <f t="shared" si="95"/>
        <v>0</v>
      </c>
      <c r="BJ121" s="170">
        <f t="shared" si="95"/>
        <v>0</v>
      </c>
      <c r="BK121" s="170">
        <f t="shared" si="95"/>
        <v>0</v>
      </c>
      <c r="BL121" s="170">
        <f t="shared" si="95"/>
        <v>0</v>
      </c>
      <c r="BM121" s="170">
        <f t="shared" si="95"/>
        <v>0</v>
      </c>
      <c r="BN121" s="170">
        <f t="shared" si="95"/>
        <v>0</v>
      </c>
      <c r="BO121" s="170">
        <f t="shared" si="95"/>
        <v>0</v>
      </c>
      <c r="BP121" s="170">
        <f t="shared" si="95"/>
        <v>0</v>
      </c>
      <c r="BQ121" s="170">
        <f t="shared" si="95"/>
        <v>0</v>
      </c>
      <c r="BR121" s="170">
        <f t="shared" si="95"/>
        <v>0</v>
      </c>
      <c r="BS121" s="170">
        <f t="shared" si="95"/>
        <v>0</v>
      </c>
      <c r="BT121" s="170">
        <f t="shared" si="95"/>
        <v>0</v>
      </c>
      <c r="BU121" s="170">
        <f t="shared" si="95"/>
        <v>0</v>
      </c>
      <c r="BV121" s="170">
        <f t="shared" si="95"/>
        <v>0</v>
      </c>
      <c r="BW121" s="170">
        <f t="shared" si="95"/>
        <v>0</v>
      </c>
      <c r="BX121" s="170">
        <f t="shared" si="95"/>
        <v>0</v>
      </c>
      <c r="BY121" s="170">
        <f t="shared" si="95"/>
        <v>0</v>
      </c>
      <c r="BZ121" s="170">
        <f t="shared" si="95"/>
        <v>0</v>
      </c>
      <c r="CA121" s="170">
        <f t="shared" si="95"/>
        <v>0</v>
      </c>
      <c r="CB121" s="170">
        <f t="shared" si="95"/>
        <v>0</v>
      </c>
      <c r="CC121" s="170">
        <f t="shared" si="95"/>
        <v>0</v>
      </c>
      <c r="CD121" s="170">
        <f t="shared" si="95"/>
        <v>0</v>
      </c>
      <c r="CE121" s="170">
        <f t="shared" si="95"/>
        <v>0</v>
      </c>
      <c r="CF121" s="170">
        <f t="shared" si="95"/>
        <v>0</v>
      </c>
      <c r="CG121" s="170">
        <f t="shared" si="95"/>
        <v>0</v>
      </c>
      <c r="CH121" s="170">
        <f t="shared" si="95"/>
        <v>0</v>
      </c>
      <c r="CI121" s="170">
        <f t="shared" si="95"/>
        <v>0</v>
      </c>
      <c r="CJ121" s="170">
        <f t="shared" si="95"/>
        <v>0</v>
      </c>
      <c r="CK121" s="170">
        <f t="shared" si="95"/>
        <v>0</v>
      </c>
      <c r="CL121" s="170">
        <f t="shared" si="95"/>
        <v>0</v>
      </c>
      <c r="CM121" s="170">
        <f t="shared" si="95"/>
        <v>0</v>
      </c>
      <c r="CN121" s="170">
        <f t="shared" si="95"/>
        <v>0</v>
      </c>
      <c r="CO121" s="170">
        <f t="shared" si="95"/>
        <v>0</v>
      </c>
      <c r="CP121" s="170">
        <f t="shared" si="95"/>
        <v>0</v>
      </c>
      <c r="CQ121" s="170">
        <f t="shared" si="95"/>
        <v>0</v>
      </c>
      <c r="CR121" s="170">
        <f t="shared" si="95"/>
        <v>0</v>
      </c>
      <c r="CS121" s="170">
        <f t="shared" si="95"/>
        <v>0</v>
      </c>
      <c r="CT121" s="170">
        <f t="shared" si="95"/>
        <v>0</v>
      </c>
      <c r="CU121" s="170">
        <f t="shared" si="95"/>
        <v>0</v>
      </c>
      <c r="CV121" s="170">
        <f t="shared" si="95"/>
        <v>0</v>
      </c>
      <c r="CW121" s="170">
        <f t="shared" si="95"/>
        <v>0</v>
      </c>
      <c r="CX121" s="170">
        <f t="shared" si="95"/>
        <v>0</v>
      </c>
      <c r="CY121" s="170">
        <f t="shared" si="95"/>
        <v>0</v>
      </c>
      <c r="CZ121" s="170">
        <f t="shared" si="95"/>
        <v>0</v>
      </c>
      <c r="DA121" s="170">
        <f t="shared" si="95"/>
        <v>0</v>
      </c>
      <c r="DB121" s="170">
        <f t="shared" si="95"/>
        <v>0</v>
      </c>
      <c r="DC121" s="170">
        <f t="shared" si="95"/>
        <v>0</v>
      </c>
      <c r="DD121" s="170">
        <f t="shared" si="95"/>
        <v>0</v>
      </c>
      <c r="DE121" s="170">
        <f t="shared" si="95"/>
        <v>0</v>
      </c>
      <c r="DF121" s="170">
        <f t="shared" si="95"/>
        <v>0</v>
      </c>
      <c r="DG121" s="170">
        <f t="shared" si="95"/>
        <v>0</v>
      </c>
      <c r="DH121" s="170">
        <f t="shared" si="95"/>
        <v>0</v>
      </c>
      <c r="DI121" s="170">
        <f t="shared" si="95"/>
        <v>0</v>
      </c>
      <c r="DJ121" s="170">
        <f t="shared" si="95"/>
        <v>0</v>
      </c>
      <c r="DK121" s="170">
        <f t="shared" si="95"/>
        <v>0</v>
      </c>
      <c r="DL121" s="170">
        <f t="shared" si="95"/>
        <v>0</v>
      </c>
      <c r="DM121" s="170">
        <f t="shared" si="95"/>
        <v>0</v>
      </c>
      <c r="DN121" s="170">
        <f t="shared" si="95"/>
        <v>0</v>
      </c>
      <c r="DO121" s="170">
        <f t="shared" si="95"/>
        <v>0</v>
      </c>
      <c r="DP121" s="170">
        <f t="shared" si="95"/>
        <v>0</v>
      </c>
      <c r="DQ121" s="170">
        <f t="shared" si="95"/>
        <v>0</v>
      </c>
      <c r="DR121" s="170">
        <f t="shared" si="95"/>
        <v>0</v>
      </c>
      <c r="DS121" s="170">
        <f t="shared" si="95"/>
        <v>0</v>
      </c>
      <c r="DT121" s="170">
        <f t="shared" si="95"/>
        <v>0</v>
      </c>
      <c r="DU121" s="170">
        <f t="shared" si="95"/>
        <v>0</v>
      </c>
      <c r="DV121" s="170">
        <f t="shared" si="95"/>
        <v>0</v>
      </c>
      <c r="DW121" s="170">
        <f t="shared" si="95"/>
        <v>0</v>
      </c>
      <c r="DX121" s="170">
        <f t="shared" si="95"/>
        <v>0</v>
      </c>
      <c r="DY121" s="170">
        <f t="shared" si="95"/>
        <v>0</v>
      </c>
      <c r="DZ121" s="170">
        <f t="shared" si="95"/>
        <v>0</v>
      </c>
      <c r="EA121" s="170">
        <f t="shared" si="95"/>
        <v>0</v>
      </c>
      <c r="EB121" s="170">
        <f t="shared" si="95"/>
        <v>0</v>
      </c>
      <c r="EC121" s="170">
        <f t="shared" si="95"/>
        <v>0</v>
      </c>
      <c r="ED121" s="170">
        <f t="shared" si="95"/>
        <v>0</v>
      </c>
      <c r="EE121" s="170">
        <f t="shared" si="95"/>
        <v>0</v>
      </c>
      <c r="EF121" s="170">
        <f t="shared" si="95"/>
        <v>0</v>
      </c>
      <c r="EG121" s="170">
        <f t="shared" si="95"/>
        <v>0</v>
      </c>
      <c r="EH121" s="170">
        <f t="shared" si="95"/>
        <v>0</v>
      </c>
      <c r="EI121" s="170">
        <f t="shared" si="95"/>
        <v>0</v>
      </c>
      <c r="EJ121" s="170">
        <f t="shared" si="95"/>
        <v>0</v>
      </c>
      <c r="EK121" s="170">
        <f t="shared" si="95"/>
        <v>0</v>
      </c>
      <c r="EL121" s="170">
        <f t="shared" si="95"/>
        <v>0</v>
      </c>
      <c r="EM121" s="170">
        <f t="shared" si="95"/>
        <v>0</v>
      </c>
      <c r="EN121" s="170">
        <f t="shared" si="95"/>
        <v>0</v>
      </c>
      <c r="EO121" s="170">
        <f t="shared" si="95"/>
        <v>0</v>
      </c>
      <c r="EP121" s="170">
        <f t="shared" si="95"/>
        <v>0</v>
      </c>
      <c r="EQ121" s="27"/>
    </row>
    <row r="122" spans="1:147" ht="15.75" customHeight="1" x14ac:dyDescent="0.2">
      <c r="Z122" s="27"/>
      <c r="EQ122" s="27"/>
    </row>
    <row r="123" spans="1:147" ht="15.75" customHeight="1" x14ac:dyDescent="0.2">
      <c r="A123" s="7" t="s">
        <v>257</v>
      </c>
      <c r="X123" s="7" t="b">
        <f>100%=SUM(AA123:EP123)</f>
        <v>1</v>
      </c>
      <c r="Z123" s="27"/>
      <c r="AA123" s="170">
        <v>0.16666666666666666</v>
      </c>
      <c r="AB123" s="94">
        <v>0.16666666666666666</v>
      </c>
      <c r="AC123" s="94">
        <v>0.16666666666666666</v>
      </c>
      <c r="AD123" s="94">
        <v>0.16666666666666666</v>
      </c>
      <c r="AE123" s="94">
        <v>0.16666666666666666</v>
      </c>
      <c r="AF123" s="94">
        <v>0.16666666666666666</v>
      </c>
      <c r="AG123" s="94">
        <v>0</v>
      </c>
      <c r="AH123" s="94">
        <v>0</v>
      </c>
      <c r="AI123" s="94">
        <v>0</v>
      </c>
      <c r="AJ123" s="94">
        <v>0</v>
      </c>
      <c r="AK123" s="94">
        <v>0</v>
      </c>
      <c r="AL123" s="94">
        <v>0</v>
      </c>
      <c r="AM123" s="94">
        <v>0</v>
      </c>
      <c r="AN123" s="94">
        <v>0</v>
      </c>
      <c r="AO123" s="94">
        <v>0</v>
      </c>
      <c r="AP123" s="94">
        <v>0</v>
      </c>
      <c r="AQ123" s="94">
        <v>0</v>
      </c>
      <c r="AR123" s="94">
        <v>0</v>
      </c>
      <c r="AS123" s="94">
        <v>0</v>
      </c>
      <c r="AT123" s="94">
        <v>0</v>
      </c>
      <c r="AU123" s="94">
        <v>0</v>
      </c>
      <c r="AV123" s="94">
        <v>0</v>
      </c>
      <c r="AW123" s="94">
        <v>0</v>
      </c>
      <c r="AX123" s="94">
        <v>0</v>
      </c>
      <c r="AY123" s="94">
        <v>0</v>
      </c>
      <c r="AZ123" s="94">
        <v>0</v>
      </c>
      <c r="BA123" s="94">
        <v>0</v>
      </c>
      <c r="BB123" s="94">
        <v>0</v>
      </c>
      <c r="BC123" s="94">
        <v>0</v>
      </c>
      <c r="BD123" s="94">
        <v>0</v>
      </c>
      <c r="BE123" s="94">
        <v>0</v>
      </c>
      <c r="BF123" s="94">
        <v>0</v>
      </c>
      <c r="BG123" s="94">
        <v>0</v>
      </c>
      <c r="BH123" s="94">
        <v>0</v>
      </c>
      <c r="BI123" s="94">
        <v>0</v>
      </c>
      <c r="BJ123" s="94">
        <v>0</v>
      </c>
      <c r="BK123" s="94">
        <v>0</v>
      </c>
      <c r="BL123" s="94">
        <v>0</v>
      </c>
      <c r="BM123" s="94">
        <v>0</v>
      </c>
      <c r="BN123" s="94">
        <v>0</v>
      </c>
      <c r="BO123" s="94">
        <v>0</v>
      </c>
      <c r="BP123" s="94">
        <v>0</v>
      </c>
      <c r="BQ123" s="94">
        <v>0</v>
      </c>
      <c r="BR123" s="94">
        <v>0</v>
      </c>
      <c r="BS123" s="94">
        <v>0</v>
      </c>
      <c r="BT123" s="94">
        <v>0</v>
      </c>
      <c r="BU123" s="94">
        <v>0</v>
      </c>
      <c r="BV123" s="94">
        <v>0</v>
      </c>
      <c r="BW123" s="94">
        <v>0</v>
      </c>
      <c r="BX123" s="94">
        <v>0</v>
      </c>
      <c r="BY123" s="94">
        <v>0</v>
      </c>
      <c r="BZ123" s="94">
        <v>0</v>
      </c>
      <c r="CA123" s="94">
        <v>0</v>
      </c>
      <c r="CB123" s="94">
        <v>0</v>
      </c>
      <c r="CC123" s="94">
        <v>0</v>
      </c>
      <c r="CD123" s="94">
        <v>0</v>
      </c>
      <c r="CE123" s="94">
        <v>0</v>
      </c>
      <c r="CF123" s="94">
        <v>0</v>
      </c>
      <c r="CG123" s="94">
        <v>0</v>
      </c>
      <c r="CH123" s="94">
        <v>0</v>
      </c>
      <c r="CI123" s="94">
        <v>0</v>
      </c>
      <c r="CJ123" s="94">
        <v>0</v>
      </c>
      <c r="CK123" s="94">
        <v>0</v>
      </c>
      <c r="CL123" s="94">
        <v>0</v>
      </c>
      <c r="CM123" s="94">
        <v>0</v>
      </c>
      <c r="CN123" s="94">
        <v>0</v>
      </c>
      <c r="CO123" s="94">
        <v>0</v>
      </c>
      <c r="CP123" s="94">
        <v>0</v>
      </c>
      <c r="CQ123" s="94">
        <v>0</v>
      </c>
      <c r="CR123" s="94">
        <v>0</v>
      </c>
      <c r="CS123" s="94">
        <v>0</v>
      </c>
      <c r="CT123" s="94">
        <v>0</v>
      </c>
      <c r="CU123" s="94">
        <v>0</v>
      </c>
      <c r="CV123" s="94">
        <v>0</v>
      </c>
      <c r="CW123" s="94">
        <v>0</v>
      </c>
      <c r="CX123" s="94">
        <v>0</v>
      </c>
      <c r="CY123" s="94">
        <v>0</v>
      </c>
      <c r="CZ123" s="94">
        <v>0</v>
      </c>
      <c r="DA123" s="94">
        <v>0</v>
      </c>
      <c r="DB123" s="94">
        <v>0</v>
      </c>
      <c r="DC123" s="94">
        <v>0</v>
      </c>
      <c r="DD123" s="94">
        <v>0</v>
      </c>
      <c r="DE123" s="94">
        <v>0</v>
      </c>
      <c r="DF123" s="94">
        <v>0</v>
      </c>
      <c r="DG123" s="94">
        <v>0</v>
      </c>
      <c r="DH123" s="94">
        <v>0</v>
      </c>
      <c r="DI123" s="94">
        <v>0</v>
      </c>
      <c r="DJ123" s="94">
        <v>0</v>
      </c>
      <c r="DK123" s="94">
        <v>0</v>
      </c>
      <c r="DL123" s="94">
        <v>0</v>
      </c>
      <c r="DM123" s="94">
        <v>0</v>
      </c>
      <c r="DN123" s="94">
        <v>0</v>
      </c>
      <c r="DO123" s="94">
        <v>0</v>
      </c>
      <c r="DP123" s="94">
        <v>0</v>
      </c>
      <c r="DQ123" s="94">
        <v>0</v>
      </c>
      <c r="DR123" s="94">
        <v>0</v>
      </c>
      <c r="DS123" s="94">
        <v>0</v>
      </c>
      <c r="DT123" s="94">
        <v>0</v>
      </c>
      <c r="DU123" s="94">
        <v>0</v>
      </c>
      <c r="DV123" s="94">
        <v>0</v>
      </c>
      <c r="DW123" s="94">
        <v>0</v>
      </c>
      <c r="DX123" s="94">
        <v>0</v>
      </c>
      <c r="DY123" s="94">
        <v>0</v>
      </c>
      <c r="DZ123" s="94">
        <v>0</v>
      </c>
      <c r="EA123" s="94">
        <v>0</v>
      </c>
      <c r="EB123" s="94">
        <v>0</v>
      </c>
      <c r="EC123" s="94">
        <v>0</v>
      </c>
      <c r="ED123" s="94">
        <v>0</v>
      </c>
      <c r="EE123" s="94">
        <v>0</v>
      </c>
      <c r="EF123" s="94">
        <v>0</v>
      </c>
      <c r="EG123" s="94">
        <v>0</v>
      </c>
      <c r="EH123" s="94">
        <v>0</v>
      </c>
      <c r="EI123" s="94">
        <v>0</v>
      </c>
      <c r="EJ123" s="94">
        <v>0</v>
      </c>
      <c r="EK123" s="94">
        <v>0</v>
      </c>
      <c r="EL123" s="94">
        <v>0</v>
      </c>
      <c r="EM123" s="94">
        <v>0</v>
      </c>
      <c r="EN123" s="94">
        <v>0</v>
      </c>
      <c r="EO123" s="94">
        <v>0</v>
      </c>
      <c r="EP123" s="94">
        <v>0</v>
      </c>
      <c r="EQ123" s="27"/>
    </row>
    <row r="124" spans="1:147" ht="15.75" customHeight="1" x14ac:dyDescent="0.2">
      <c r="Z124" s="27"/>
      <c r="EQ124" s="27"/>
    </row>
    <row r="125" spans="1:147" ht="15.75" customHeight="1" x14ac:dyDescent="0.2">
      <c r="Z125" s="27"/>
      <c r="EQ125" s="27"/>
    </row>
    <row r="126" spans="1:147" ht="15.75" customHeight="1" x14ac:dyDescent="0.2">
      <c r="Z126" s="27"/>
      <c r="EQ126" s="27"/>
    </row>
    <row r="127" spans="1:147" ht="15.75" customHeight="1" x14ac:dyDescent="0.2">
      <c r="Z127" s="27"/>
      <c r="EQ127" s="27"/>
    </row>
    <row r="128" spans="1:147" ht="15.75" customHeight="1" x14ac:dyDescent="0.2">
      <c r="Z128" s="27"/>
      <c r="EQ128" s="27"/>
    </row>
    <row r="129" spans="26:147" ht="15.75" customHeight="1" x14ac:dyDescent="0.2">
      <c r="Z129" s="27"/>
      <c r="EQ129" s="27"/>
    </row>
    <row r="130" spans="26:147" ht="15.75" customHeight="1" x14ac:dyDescent="0.2">
      <c r="Z130" s="27"/>
      <c r="EQ130" s="27"/>
    </row>
    <row r="131" spans="26:147" ht="15.75" customHeight="1" x14ac:dyDescent="0.2">
      <c r="Z131" s="27"/>
      <c r="EQ131" s="27"/>
    </row>
    <row r="132" spans="26:147" ht="15.75" customHeight="1" x14ac:dyDescent="0.2">
      <c r="Z132" s="27"/>
      <c r="EQ132" s="27"/>
    </row>
    <row r="133" spans="26:147" ht="15.75" customHeight="1" x14ac:dyDescent="0.2">
      <c r="Z133" s="27"/>
      <c r="EQ133" s="27"/>
    </row>
    <row r="134" spans="26:147" ht="15.75" customHeight="1" x14ac:dyDescent="0.2">
      <c r="Z134" s="27"/>
      <c r="EQ134" s="27"/>
    </row>
    <row r="135" spans="26:147" ht="15.75" customHeight="1" x14ac:dyDescent="0.2">
      <c r="Z135" s="27"/>
      <c r="EQ135" s="27"/>
    </row>
    <row r="136" spans="26:147" ht="15.75" customHeight="1" x14ac:dyDescent="0.2">
      <c r="Z136" s="27"/>
      <c r="EQ136" s="27"/>
    </row>
    <row r="137" spans="26:147" ht="15.75" customHeight="1" x14ac:dyDescent="0.2">
      <c r="Z137" s="27"/>
      <c r="EQ137" s="27"/>
    </row>
    <row r="138" spans="26:147" ht="15.75" customHeight="1" x14ac:dyDescent="0.2">
      <c r="Z138" s="27"/>
      <c r="EQ138" s="27"/>
    </row>
    <row r="139" spans="26:147" ht="15.75" customHeight="1" x14ac:dyDescent="0.2">
      <c r="Z139" s="27"/>
      <c r="EQ139" s="27"/>
    </row>
    <row r="140" spans="26:147" ht="15.75" customHeight="1" x14ac:dyDescent="0.2">
      <c r="Z140" s="27"/>
      <c r="EQ140" s="27"/>
    </row>
    <row r="141" spans="26:147" ht="15.75" customHeight="1" x14ac:dyDescent="0.2">
      <c r="Z141" s="27"/>
      <c r="EQ141" s="27"/>
    </row>
    <row r="142" spans="26:147" ht="15.75" customHeight="1" x14ac:dyDescent="0.2">
      <c r="Z142" s="27"/>
      <c r="EQ142" s="27"/>
    </row>
    <row r="143" spans="26:147" ht="15.75" customHeight="1" x14ac:dyDescent="0.2">
      <c r="Z143" s="27"/>
      <c r="EQ143" s="27"/>
    </row>
    <row r="144" spans="26:147" ht="15.75" customHeight="1" x14ac:dyDescent="0.2">
      <c r="Z144" s="27"/>
      <c r="EQ144" s="27"/>
    </row>
    <row r="145" spans="26:147" ht="15.75" customHeight="1" x14ac:dyDescent="0.2">
      <c r="Z145" s="27"/>
      <c r="EQ145" s="27"/>
    </row>
    <row r="146" spans="26:147" ht="15.75" customHeight="1" x14ac:dyDescent="0.2">
      <c r="Z146" s="27"/>
      <c r="EQ146" s="27"/>
    </row>
    <row r="147" spans="26:147" ht="15.75" customHeight="1" x14ac:dyDescent="0.2">
      <c r="Z147" s="27"/>
      <c r="EQ147" s="27"/>
    </row>
    <row r="148" spans="26:147" ht="15.75" customHeight="1" x14ac:dyDescent="0.2">
      <c r="Z148" s="27"/>
      <c r="EQ148" s="27"/>
    </row>
    <row r="149" spans="26:147" ht="15.75" customHeight="1" x14ac:dyDescent="0.2">
      <c r="Z149" s="27"/>
      <c r="EQ149" s="27"/>
    </row>
    <row r="150" spans="26:147" ht="15.75" customHeight="1" x14ac:dyDescent="0.2">
      <c r="Z150" s="27"/>
      <c r="EQ150" s="27"/>
    </row>
    <row r="151" spans="26:147" ht="15.75" customHeight="1" x14ac:dyDescent="0.2">
      <c r="Z151" s="27"/>
      <c r="EQ151" s="27"/>
    </row>
    <row r="152" spans="26:147" ht="15.75" customHeight="1" x14ac:dyDescent="0.2">
      <c r="Z152" s="27"/>
      <c r="EQ152" s="27"/>
    </row>
    <row r="153" spans="26:147" ht="15.75" customHeight="1" x14ac:dyDescent="0.2">
      <c r="Z153" s="27"/>
      <c r="EQ153" s="27"/>
    </row>
    <row r="154" spans="26:147" ht="15.75" customHeight="1" x14ac:dyDescent="0.2">
      <c r="Z154" s="27"/>
      <c r="EQ154" s="27"/>
    </row>
    <row r="155" spans="26:147" ht="15.75" customHeight="1" x14ac:dyDescent="0.2">
      <c r="Z155" s="27"/>
      <c r="EQ155" s="27"/>
    </row>
    <row r="156" spans="26:147" ht="15.75" customHeight="1" x14ac:dyDescent="0.2">
      <c r="Z156" s="27"/>
      <c r="EQ156" s="27"/>
    </row>
    <row r="157" spans="26:147" ht="15.75" customHeight="1" x14ac:dyDescent="0.2">
      <c r="Z157" s="27"/>
      <c r="EQ157" s="27"/>
    </row>
    <row r="158" spans="26:147" ht="15.75" customHeight="1" x14ac:dyDescent="0.2">
      <c r="Z158" s="27"/>
      <c r="EQ158" s="27"/>
    </row>
    <row r="159" spans="26:147" ht="15.75" customHeight="1" x14ac:dyDescent="0.2">
      <c r="Z159" s="27"/>
      <c r="EQ159" s="27"/>
    </row>
    <row r="160" spans="26:147" ht="15.75" customHeight="1" x14ac:dyDescent="0.2">
      <c r="Z160" s="27"/>
      <c r="EQ160" s="27"/>
    </row>
    <row r="161" spans="26:147" ht="15.75" customHeight="1" x14ac:dyDescent="0.2">
      <c r="Z161" s="27"/>
      <c r="EQ161" s="27"/>
    </row>
    <row r="162" spans="26:147" ht="15.75" customHeight="1" x14ac:dyDescent="0.2">
      <c r="Z162" s="27"/>
      <c r="EQ162" s="27"/>
    </row>
    <row r="163" spans="26:147" ht="15.75" customHeight="1" x14ac:dyDescent="0.2">
      <c r="Z163" s="27"/>
      <c r="EQ163" s="27"/>
    </row>
    <row r="164" spans="26:147" ht="15.75" customHeight="1" x14ac:dyDescent="0.2">
      <c r="Z164" s="27"/>
      <c r="EQ164" s="27"/>
    </row>
    <row r="165" spans="26:147" ht="15.75" customHeight="1" x14ac:dyDescent="0.2">
      <c r="Z165" s="27"/>
      <c r="EQ165" s="27"/>
    </row>
    <row r="166" spans="26:147" ht="15.75" customHeight="1" x14ac:dyDescent="0.2">
      <c r="Z166" s="27"/>
      <c r="EQ166" s="27"/>
    </row>
    <row r="167" spans="26:147" ht="15.75" customHeight="1" x14ac:dyDescent="0.2">
      <c r="Z167" s="27"/>
      <c r="EQ167" s="27"/>
    </row>
    <row r="168" spans="26:147" ht="15.75" customHeight="1" x14ac:dyDescent="0.2">
      <c r="Z168" s="27"/>
      <c r="EQ168" s="27"/>
    </row>
    <row r="169" spans="26:147" ht="15.75" customHeight="1" x14ac:dyDescent="0.2">
      <c r="Z169" s="27"/>
      <c r="EQ169" s="27"/>
    </row>
    <row r="170" spans="26:147" ht="15.75" customHeight="1" x14ac:dyDescent="0.2">
      <c r="Z170" s="27"/>
      <c r="EQ170" s="27"/>
    </row>
    <row r="171" spans="26:147" ht="15.75" customHeight="1" x14ac:dyDescent="0.2">
      <c r="Z171" s="27"/>
      <c r="EQ171" s="27"/>
    </row>
    <row r="172" spans="26:147" ht="15.75" customHeight="1" x14ac:dyDescent="0.2">
      <c r="Z172" s="27"/>
      <c r="EQ172" s="27"/>
    </row>
    <row r="173" spans="26:147" ht="15.75" customHeight="1" x14ac:dyDescent="0.2">
      <c r="Z173" s="27"/>
      <c r="EQ173" s="27"/>
    </row>
    <row r="174" spans="26:147" ht="15.75" customHeight="1" x14ac:dyDescent="0.2">
      <c r="Z174" s="27"/>
      <c r="EQ174" s="27"/>
    </row>
    <row r="175" spans="26:147" ht="15.75" customHeight="1" x14ac:dyDescent="0.2">
      <c r="Z175" s="27"/>
      <c r="EQ175" s="27"/>
    </row>
    <row r="176" spans="26:147" ht="15.75" customHeight="1" x14ac:dyDescent="0.2">
      <c r="Z176" s="27"/>
      <c r="EQ176" s="27"/>
    </row>
    <row r="177" spans="26:147" ht="15.75" customHeight="1" x14ac:dyDescent="0.2">
      <c r="Z177" s="27"/>
      <c r="EQ177" s="27"/>
    </row>
    <row r="178" spans="26:147" ht="15.75" customHeight="1" x14ac:dyDescent="0.2">
      <c r="Z178" s="27"/>
      <c r="EQ178" s="27"/>
    </row>
    <row r="179" spans="26:147" ht="15.75" customHeight="1" x14ac:dyDescent="0.2">
      <c r="Z179" s="27"/>
      <c r="EQ179" s="27"/>
    </row>
    <row r="180" spans="26:147" ht="15.75" customHeight="1" x14ac:dyDescent="0.2">
      <c r="Z180" s="27"/>
      <c r="EQ180" s="27"/>
    </row>
    <row r="181" spans="26:147" ht="15.75" customHeight="1" x14ac:dyDescent="0.2">
      <c r="Z181" s="27"/>
      <c r="EQ181" s="27"/>
    </row>
    <row r="182" spans="26:147" ht="15.75" customHeight="1" x14ac:dyDescent="0.2">
      <c r="Z182" s="27"/>
      <c r="EQ182" s="27"/>
    </row>
    <row r="183" spans="26:147" ht="15.75" customHeight="1" x14ac:dyDescent="0.2">
      <c r="Z183" s="27"/>
      <c r="EQ183" s="27"/>
    </row>
    <row r="184" spans="26:147" ht="15.75" customHeight="1" x14ac:dyDescent="0.2">
      <c r="Z184" s="27"/>
      <c r="EQ184" s="27"/>
    </row>
    <row r="185" spans="26:147" ht="15.75" customHeight="1" x14ac:dyDescent="0.2">
      <c r="Z185" s="27"/>
      <c r="EQ185" s="27"/>
    </row>
    <row r="186" spans="26:147" ht="15.75" customHeight="1" x14ac:dyDescent="0.2">
      <c r="Z186" s="27"/>
      <c r="EQ186" s="27"/>
    </row>
    <row r="187" spans="26:147" ht="15.75" customHeight="1" x14ac:dyDescent="0.2">
      <c r="Z187" s="27"/>
      <c r="EQ187" s="27"/>
    </row>
    <row r="188" spans="26:147" ht="15.75" customHeight="1" x14ac:dyDescent="0.2">
      <c r="Z188" s="27"/>
      <c r="EQ188" s="27"/>
    </row>
    <row r="189" spans="26:147" ht="15.75" customHeight="1" x14ac:dyDescent="0.2">
      <c r="Z189" s="27"/>
      <c r="EQ189" s="27"/>
    </row>
    <row r="190" spans="26:147" ht="15.75" customHeight="1" x14ac:dyDescent="0.2">
      <c r="Z190" s="27"/>
      <c r="EQ190" s="27"/>
    </row>
    <row r="191" spans="26:147" ht="15.75" customHeight="1" x14ac:dyDescent="0.2">
      <c r="Z191" s="27"/>
      <c r="EQ191" s="27"/>
    </row>
    <row r="192" spans="26:147" ht="15.75" customHeight="1" x14ac:dyDescent="0.2">
      <c r="Z192" s="27"/>
      <c r="EQ192" s="27"/>
    </row>
    <row r="193" spans="26:147" ht="15.75" customHeight="1" x14ac:dyDescent="0.2">
      <c r="Z193" s="27"/>
      <c r="EQ193" s="27"/>
    </row>
    <row r="194" spans="26:147" ht="15.75" customHeight="1" x14ac:dyDescent="0.2">
      <c r="Z194" s="27"/>
      <c r="EQ194" s="27"/>
    </row>
    <row r="195" spans="26:147" ht="15.75" customHeight="1" x14ac:dyDescent="0.2">
      <c r="Z195" s="27"/>
      <c r="EQ195" s="27"/>
    </row>
    <row r="196" spans="26:147" ht="15.75" customHeight="1" x14ac:dyDescent="0.2">
      <c r="Z196" s="27"/>
      <c r="EQ196" s="27"/>
    </row>
    <row r="197" spans="26:147" ht="15.75" customHeight="1" x14ac:dyDescent="0.2">
      <c r="Z197" s="27"/>
      <c r="EQ197" s="27"/>
    </row>
    <row r="198" spans="26:147" ht="15.75" customHeight="1" x14ac:dyDescent="0.2">
      <c r="Z198" s="27"/>
      <c r="EQ198" s="27"/>
    </row>
    <row r="199" spans="26:147" ht="15.75" customHeight="1" x14ac:dyDescent="0.2">
      <c r="Z199" s="27"/>
      <c r="EQ199" s="27"/>
    </row>
    <row r="200" spans="26:147" ht="15.75" customHeight="1" x14ac:dyDescent="0.2">
      <c r="Z200" s="27"/>
      <c r="EQ200" s="27"/>
    </row>
    <row r="201" spans="26:147" ht="15.75" customHeight="1" x14ac:dyDescent="0.2">
      <c r="Z201" s="27"/>
      <c r="EQ201" s="27"/>
    </row>
    <row r="202" spans="26:147" ht="15.75" customHeight="1" x14ac:dyDescent="0.2">
      <c r="Z202" s="27"/>
      <c r="EQ202" s="27"/>
    </row>
    <row r="203" spans="26:147" ht="15.75" customHeight="1" x14ac:dyDescent="0.2">
      <c r="Z203" s="27"/>
      <c r="EQ203" s="27"/>
    </row>
    <row r="204" spans="26:147" ht="15.75" customHeight="1" x14ac:dyDescent="0.2">
      <c r="Z204" s="27"/>
      <c r="EQ204" s="27"/>
    </row>
    <row r="205" spans="26:147" ht="15.75" customHeight="1" x14ac:dyDescent="0.2">
      <c r="Z205" s="27"/>
      <c r="EQ205" s="27"/>
    </row>
    <row r="206" spans="26:147" ht="15.75" customHeight="1" x14ac:dyDescent="0.2">
      <c r="Z206" s="27"/>
      <c r="EQ206" s="27"/>
    </row>
    <row r="207" spans="26:147" ht="15.75" customHeight="1" x14ac:dyDescent="0.2">
      <c r="Z207" s="27"/>
      <c r="EQ207" s="27"/>
    </row>
    <row r="208" spans="26:147" ht="15.75" customHeight="1" x14ac:dyDescent="0.2">
      <c r="Z208" s="27"/>
      <c r="EQ208" s="27"/>
    </row>
    <row r="209" spans="26:147" ht="15.75" customHeight="1" x14ac:dyDescent="0.2">
      <c r="Z209" s="27"/>
      <c r="EQ209" s="27"/>
    </row>
    <row r="210" spans="26:147" ht="15.75" customHeight="1" x14ac:dyDescent="0.2">
      <c r="Z210" s="27"/>
      <c r="EQ210" s="27"/>
    </row>
    <row r="211" spans="26:147" ht="15.75" customHeight="1" x14ac:dyDescent="0.2">
      <c r="Z211" s="27"/>
      <c r="EQ211" s="27"/>
    </row>
    <row r="212" spans="26:147" ht="15.75" customHeight="1" x14ac:dyDescent="0.2">
      <c r="Z212" s="27"/>
      <c r="EQ212" s="27"/>
    </row>
    <row r="213" spans="26:147" ht="15.75" customHeight="1" x14ac:dyDescent="0.2">
      <c r="Z213" s="27"/>
      <c r="EQ213" s="27"/>
    </row>
    <row r="214" spans="26:147" ht="15.75" customHeight="1" x14ac:dyDescent="0.2">
      <c r="Z214" s="27"/>
      <c r="EQ214" s="27"/>
    </row>
    <row r="215" spans="26:147" ht="15.75" customHeight="1" x14ac:dyDescent="0.2">
      <c r="Z215" s="27"/>
      <c r="EQ215" s="27"/>
    </row>
    <row r="216" spans="26:147" ht="15.75" customHeight="1" x14ac:dyDescent="0.2">
      <c r="Z216" s="27"/>
      <c r="EQ216" s="27"/>
    </row>
    <row r="217" spans="26:147" ht="15.75" customHeight="1" x14ac:dyDescent="0.2">
      <c r="Z217" s="27"/>
      <c r="EQ217" s="27"/>
    </row>
    <row r="218" spans="26:147" ht="15.75" customHeight="1" x14ac:dyDescent="0.2">
      <c r="Z218" s="27"/>
      <c r="EQ218" s="27"/>
    </row>
    <row r="219" spans="26:147" ht="15.75" customHeight="1" x14ac:dyDescent="0.2">
      <c r="Z219" s="27"/>
      <c r="EQ219" s="27"/>
    </row>
    <row r="220" spans="26:147" ht="15.75" customHeight="1" x14ac:dyDescent="0.2">
      <c r="Z220" s="27"/>
      <c r="EQ220" s="27"/>
    </row>
    <row r="221" spans="26:147" ht="15.75" customHeight="1" x14ac:dyDescent="0.2">
      <c r="Z221" s="27"/>
      <c r="EQ221" s="27"/>
    </row>
    <row r="222" spans="26:147" ht="15.75" customHeight="1" x14ac:dyDescent="0.2">
      <c r="Z222" s="27"/>
      <c r="EQ222" s="27"/>
    </row>
    <row r="223" spans="26:147" ht="15.75" customHeight="1" x14ac:dyDescent="0.2">
      <c r="Z223" s="27"/>
      <c r="EQ223" s="27"/>
    </row>
    <row r="224" spans="26:147" ht="15.75" customHeight="1" x14ac:dyDescent="0.2">
      <c r="Z224" s="27"/>
      <c r="EQ224" s="27"/>
    </row>
    <row r="225" spans="26:147" ht="15.75" customHeight="1" x14ac:dyDescent="0.2">
      <c r="Z225" s="27"/>
      <c r="EQ225" s="27"/>
    </row>
    <row r="226" spans="26:147" ht="15.75" customHeight="1" x14ac:dyDescent="0.2">
      <c r="Z226" s="27"/>
      <c r="EQ226" s="27"/>
    </row>
    <row r="227" spans="26:147" ht="15.75" customHeight="1" x14ac:dyDescent="0.2">
      <c r="Z227" s="27"/>
      <c r="EQ227" s="27"/>
    </row>
    <row r="228" spans="26:147" ht="15.75" customHeight="1" x14ac:dyDescent="0.2">
      <c r="Z228" s="27"/>
      <c r="EQ228" s="27"/>
    </row>
    <row r="229" spans="26:147" ht="15.75" customHeight="1" x14ac:dyDescent="0.2">
      <c r="Z229" s="27"/>
      <c r="EQ229" s="27"/>
    </row>
    <row r="230" spans="26:147" ht="15.75" customHeight="1" x14ac:dyDescent="0.2">
      <c r="Z230" s="27"/>
      <c r="EQ230" s="27"/>
    </row>
    <row r="231" spans="26:147" ht="15.75" customHeight="1" x14ac:dyDescent="0.2">
      <c r="Z231" s="27"/>
      <c r="EQ231" s="27"/>
    </row>
    <row r="232" spans="26:147" ht="15.75" customHeight="1" x14ac:dyDescent="0.2">
      <c r="Z232" s="27"/>
      <c r="EQ232" s="27"/>
    </row>
    <row r="233" spans="26:147" ht="15.75" customHeight="1" x14ac:dyDescent="0.2">
      <c r="Z233" s="27"/>
      <c r="EQ233" s="27"/>
    </row>
    <row r="234" spans="26:147" ht="15.75" customHeight="1" x14ac:dyDescent="0.2">
      <c r="Z234" s="27"/>
      <c r="EQ234" s="27"/>
    </row>
    <row r="235" spans="26:147" ht="15.75" customHeight="1" x14ac:dyDescent="0.2">
      <c r="Z235" s="27"/>
      <c r="EQ235" s="27"/>
    </row>
    <row r="236" spans="26:147" ht="15.75" customHeight="1" x14ac:dyDescent="0.2">
      <c r="Z236" s="27"/>
      <c r="EQ236" s="27"/>
    </row>
    <row r="237" spans="26:147" ht="15.75" customHeight="1" x14ac:dyDescent="0.2">
      <c r="Z237" s="27"/>
      <c r="EQ237" s="27"/>
    </row>
    <row r="238" spans="26:147" ht="15.75" customHeight="1" x14ac:dyDescent="0.2">
      <c r="Z238" s="27"/>
      <c r="EQ238" s="27"/>
    </row>
    <row r="239" spans="26:147" ht="15.75" customHeight="1" x14ac:dyDescent="0.2">
      <c r="Z239" s="27"/>
      <c r="EQ239" s="27"/>
    </row>
    <row r="240" spans="26:147" ht="15.75" customHeight="1" x14ac:dyDescent="0.2">
      <c r="Z240" s="27"/>
      <c r="EQ240" s="27"/>
    </row>
    <row r="241" spans="26:147" ht="15.75" customHeight="1" x14ac:dyDescent="0.2">
      <c r="Z241" s="27"/>
      <c r="EQ241" s="27"/>
    </row>
    <row r="242" spans="26:147" ht="15.75" customHeight="1" x14ac:dyDescent="0.2">
      <c r="Z242" s="27"/>
      <c r="EQ242" s="27"/>
    </row>
    <row r="243" spans="26:147" ht="15.75" customHeight="1" x14ac:dyDescent="0.2">
      <c r="Z243" s="27"/>
      <c r="EQ243" s="27"/>
    </row>
    <row r="244" spans="26:147" ht="15.75" customHeight="1" x14ac:dyDescent="0.2">
      <c r="Z244" s="27"/>
      <c r="EQ244" s="27"/>
    </row>
    <row r="245" spans="26:147" ht="15.75" customHeight="1" x14ac:dyDescent="0.2">
      <c r="Z245" s="27"/>
      <c r="EQ245" s="27"/>
    </row>
    <row r="246" spans="26:147" ht="15.75" customHeight="1" x14ac:dyDescent="0.2">
      <c r="Z246" s="27"/>
      <c r="EQ246" s="27"/>
    </row>
    <row r="247" spans="26:147" ht="15.75" customHeight="1" x14ac:dyDescent="0.2">
      <c r="Z247" s="27"/>
      <c r="EQ247" s="27"/>
    </row>
    <row r="248" spans="26:147" ht="15.75" customHeight="1" x14ac:dyDescent="0.2">
      <c r="Z248" s="27"/>
      <c r="EQ248" s="27"/>
    </row>
    <row r="249" spans="26:147" ht="15.75" customHeight="1" x14ac:dyDescent="0.2">
      <c r="Z249" s="27"/>
      <c r="EQ249" s="27"/>
    </row>
    <row r="250" spans="26:147" ht="15.75" customHeight="1" x14ac:dyDescent="0.2">
      <c r="Z250" s="27"/>
      <c r="EQ250" s="27"/>
    </row>
    <row r="251" spans="26:147" ht="15.75" customHeight="1" x14ac:dyDescent="0.2">
      <c r="Z251" s="27"/>
      <c r="EQ251" s="27"/>
    </row>
    <row r="252" spans="26:147" ht="15.75" customHeight="1" x14ac:dyDescent="0.2">
      <c r="Z252" s="27"/>
      <c r="EQ252" s="27"/>
    </row>
    <row r="253" spans="26:147" ht="15.75" customHeight="1" x14ac:dyDescent="0.2">
      <c r="Z253" s="27"/>
      <c r="EQ253" s="27"/>
    </row>
    <row r="254" spans="26:147" ht="15.75" customHeight="1" x14ac:dyDescent="0.2">
      <c r="Z254" s="27"/>
      <c r="EQ254" s="27"/>
    </row>
    <row r="255" spans="26:147" ht="15.75" customHeight="1" x14ac:dyDescent="0.2">
      <c r="Z255" s="27"/>
      <c r="EQ255" s="27"/>
    </row>
    <row r="256" spans="26:147" ht="15.75" customHeight="1" x14ac:dyDescent="0.2">
      <c r="Z256" s="27"/>
      <c r="EQ256" s="27"/>
    </row>
    <row r="257" spans="26:147" ht="15.75" customHeight="1" x14ac:dyDescent="0.2">
      <c r="Z257" s="27"/>
      <c r="EQ257" s="27"/>
    </row>
    <row r="258" spans="26:147" ht="15.75" customHeight="1" x14ac:dyDescent="0.2">
      <c r="Z258" s="27"/>
      <c r="EQ258" s="27"/>
    </row>
    <row r="259" spans="26:147" ht="15.75" customHeight="1" x14ac:dyDescent="0.2">
      <c r="Z259" s="27"/>
      <c r="EQ259" s="27"/>
    </row>
    <row r="260" spans="26:147" ht="15.75" customHeight="1" x14ac:dyDescent="0.2">
      <c r="Z260" s="27"/>
      <c r="EQ260" s="27"/>
    </row>
    <row r="261" spans="26:147" ht="15.75" customHeight="1" x14ac:dyDescent="0.2">
      <c r="Z261" s="27"/>
      <c r="EQ261" s="27"/>
    </row>
    <row r="262" spans="26:147" ht="15.75" customHeight="1" x14ac:dyDescent="0.2">
      <c r="Z262" s="27"/>
      <c r="EQ262" s="27"/>
    </row>
    <row r="263" spans="26:147" ht="15.75" customHeight="1" x14ac:dyDescent="0.2">
      <c r="Z263" s="27"/>
      <c r="EQ263" s="27"/>
    </row>
    <row r="264" spans="26:147" ht="15.75" customHeight="1" x14ac:dyDescent="0.2">
      <c r="Z264" s="27"/>
      <c r="EQ264" s="27"/>
    </row>
    <row r="265" spans="26:147" ht="15.75" customHeight="1" x14ac:dyDescent="0.2">
      <c r="Z265" s="27"/>
      <c r="EQ265" s="27"/>
    </row>
    <row r="266" spans="26:147" ht="15.75" customHeight="1" x14ac:dyDescent="0.2">
      <c r="Z266" s="27"/>
      <c r="EQ266" s="27"/>
    </row>
    <row r="267" spans="26:147" ht="15.75" customHeight="1" x14ac:dyDescent="0.2">
      <c r="Z267" s="27"/>
      <c r="EQ267" s="27"/>
    </row>
    <row r="268" spans="26:147" ht="15.75" customHeight="1" x14ac:dyDescent="0.2">
      <c r="Z268" s="27"/>
      <c r="EQ268" s="27"/>
    </row>
    <row r="269" spans="26:147" ht="15.75" customHeight="1" x14ac:dyDescent="0.2">
      <c r="Z269" s="27"/>
      <c r="EQ269" s="27"/>
    </row>
    <row r="270" spans="26:147" ht="15.75" customHeight="1" x14ac:dyDescent="0.2">
      <c r="Z270" s="27"/>
      <c r="EQ270" s="27"/>
    </row>
    <row r="271" spans="26:147" ht="15.75" customHeight="1" x14ac:dyDescent="0.2">
      <c r="Z271" s="27"/>
      <c r="EQ271" s="27"/>
    </row>
    <row r="272" spans="26:147" ht="15.75" customHeight="1" x14ac:dyDescent="0.2">
      <c r="Z272" s="27"/>
      <c r="EQ272" s="27"/>
    </row>
    <row r="273" spans="26:147" ht="15.75" customHeight="1" x14ac:dyDescent="0.2">
      <c r="Z273" s="27"/>
      <c r="EQ273" s="27"/>
    </row>
    <row r="274" spans="26:147" ht="15.75" customHeight="1" x14ac:dyDescent="0.2">
      <c r="Z274" s="27"/>
      <c r="EQ274" s="27"/>
    </row>
    <row r="275" spans="26:147" ht="15.75" customHeight="1" x14ac:dyDescent="0.2">
      <c r="Z275" s="27"/>
      <c r="EQ275" s="27"/>
    </row>
    <row r="276" spans="26:147" ht="15.75" customHeight="1" x14ac:dyDescent="0.2">
      <c r="Z276" s="27"/>
      <c r="EQ276" s="27"/>
    </row>
    <row r="277" spans="26:147" ht="15.75" customHeight="1" x14ac:dyDescent="0.2">
      <c r="Z277" s="27"/>
      <c r="EQ277" s="27"/>
    </row>
    <row r="278" spans="26:147" ht="15.75" customHeight="1" x14ac:dyDescent="0.2">
      <c r="Z278" s="27"/>
      <c r="EQ278" s="27"/>
    </row>
    <row r="279" spans="26:147" ht="15.75" customHeight="1" x14ac:dyDescent="0.2">
      <c r="Z279" s="27"/>
      <c r="EQ279" s="27"/>
    </row>
    <row r="280" spans="26:147" ht="15.75" customHeight="1" x14ac:dyDescent="0.2">
      <c r="Z280" s="27"/>
      <c r="EQ280" s="27"/>
    </row>
    <row r="281" spans="26:147" ht="15.75" customHeight="1" x14ac:dyDescent="0.2">
      <c r="Z281" s="27"/>
      <c r="EQ281" s="27"/>
    </row>
    <row r="282" spans="26:147" ht="15.75" customHeight="1" x14ac:dyDescent="0.2">
      <c r="Z282" s="27"/>
      <c r="EQ282" s="27"/>
    </row>
    <row r="283" spans="26:147" ht="15.75" customHeight="1" x14ac:dyDescent="0.2">
      <c r="Z283" s="27"/>
      <c r="EQ283" s="27"/>
    </row>
    <row r="284" spans="26:147" ht="15.75" customHeight="1" x14ac:dyDescent="0.2">
      <c r="Z284" s="27"/>
      <c r="EQ284" s="27"/>
    </row>
    <row r="285" spans="26:147" ht="15.75" customHeight="1" x14ac:dyDescent="0.2">
      <c r="Z285" s="27"/>
      <c r="EQ285" s="27"/>
    </row>
    <row r="286" spans="26:147" ht="15.75" customHeight="1" x14ac:dyDescent="0.2">
      <c r="Z286" s="27"/>
      <c r="EQ286" s="27"/>
    </row>
    <row r="287" spans="26:147" ht="15.75" customHeight="1" x14ac:dyDescent="0.2">
      <c r="Z287" s="27"/>
      <c r="EQ287" s="27"/>
    </row>
    <row r="288" spans="26:147" ht="15.75" customHeight="1" x14ac:dyDescent="0.2">
      <c r="Z288" s="27"/>
      <c r="EQ288" s="27"/>
    </row>
    <row r="289" spans="26:147" ht="15.75" customHeight="1" x14ac:dyDescent="0.2">
      <c r="Z289" s="27"/>
      <c r="EQ289" s="27"/>
    </row>
    <row r="290" spans="26:147" ht="15.75" customHeight="1" x14ac:dyDescent="0.2">
      <c r="Z290" s="27"/>
      <c r="EQ290" s="27"/>
    </row>
    <row r="291" spans="26:147" ht="15.75" customHeight="1" x14ac:dyDescent="0.2">
      <c r="Z291" s="27"/>
      <c r="EQ291" s="27"/>
    </row>
    <row r="292" spans="26:147" ht="15.75" customHeight="1" x14ac:dyDescent="0.2">
      <c r="Z292" s="27"/>
      <c r="EQ292" s="27"/>
    </row>
    <row r="293" spans="26:147" ht="15.75" customHeight="1" x14ac:dyDescent="0.2">
      <c r="Z293" s="27"/>
      <c r="EQ293" s="27"/>
    </row>
    <row r="294" spans="26:147" ht="15.75" customHeight="1" x14ac:dyDescent="0.2">
      <c r="Z294" s="27"/>
      <c r="EQ294" s="27"/>
    </row>
    <row r="295" spans="26:147" ht="15.75" customHeight="1" x14ac:dyDescent="0.2">
      <c r="Z295" s="27"/>
      <c r="EQ295" s="27"/>
    </row>
    <row r="296" spans="26:147" ht="15.75" customHeight="1" x14ac:dyDescent="0.2">
      <c r="Z296" s="27"/>
      <c r="EQ296" s="27"/>
    </row>
    <row r="297" spans="26:147" ht="15.75" customHeight="1" x14ac:dyDescent="0.2">
      <c r="Z297" s="27"/>
      <c r="EQ297" s="27"/>
    </row>
    <row r="298" spans="26:147" ht="15.75" customHeight="1" x14ac:dyDescent="0.2">
      <c r="Z298" s="27"/>
      <c r="EQ298" s="27"/>
    </row>
    <row r="299" spans="26:147" ht="15.75" customHeight="1" x14ac:dyDescent="0.2">
      <c r="Z299" s="27"/>
      <c r="EQ299" s="27"/>
    </row>
    <row r="300" spans="26:147" ht="15.75" customHeight="1" x14ac:dyDescent="0.2">
      <c r="Z300" s="27"/>
      <c r="EQ300" s="27"/>
    </row>
    <row r="301" spans="26:147" ht="15.75" customHeight="1" x14ac:dyDescent="0.2">
      <c r="Z301" s="27"/>
      <c r="EQ301" s="27"/>
    </row>
    <row r="302" spans="26:147" ht="15.75" customHeight="1" x14ac:dyDescent="0.2">
      <c r="Z302" s="27"/>
      <c r="EQ302" s="27"/>
    </row>
    <row r="303" spans="26:147" ht="15.75" customHeight="1" x14ac:dyDescent="0.2">
      <c r="Z303" s="27"/>
      <c r="EQ303" s="27"/>
    </row>
    <row r="304" spans="26:147" ht="15.75" customHeight="1" x14ac:dyDescent="0.2">
      <c r="Z304" s="27"/>
      <c r="EQ304" s="27"/>
    </row>
    <row r="305" spans="26:147" ht="15.75" customHeight="1" x14ac:dyDescent="0.2">
      <c r="Z305" s="27"/>
      <c r="EQ305" s="27"/>
    </row>
    <row r="306" spans="26:147" ht="15.75" customHeight="1" x14ac:dyDescent="0.2">
      <c r="Z306" s="27"/>
      <c r="EQ306" s="27"/>
    </row>
    <row r="307" spans="26:147" ht="15.75" customHeight="1" x14ac:dyDescent="0.2">
      <c r="Z307" s="27"/>
      <c r="EQ307" s="27"/>
    </row>
    <row r="308" spans="26:147" ht="15.75" customHeight="1" x14ac:dyDescent="0.2">
      <c r="Z308" s="27"/>
      <c r="EQ308" s="27"/>
    </row>
    <row r="309" spans="26:147" ht="15.75" customHeight="1" x14ac:dyDescent="0.2">
      <c r="Z309" s="27"/>
      <c r="EQ309" s="27"/>
    </row>
    <row r="310" spans="26:147" ht="15.75" customHeight="1" x14ac:dyDescent="0.2">
      <c r="Z310" s="27"/>
      <c r="EQ310" s="27"/>
    </row>
    <row r="311" spans="26:147" ht="15.75" customHeight="1" x14ac:dyDescent="0.2">
      <c r="Z311" s="27"/>
      <c r="EQ311" s="27"/>
    </row>
    <row r="312" spans="26:147" ht="15.75" customHeight="1" x14ac:dyDescent="0.2">
      <c r="Z312" s="27"/>
      <c r="EQ312" s="27"/>
    </row>
    <row r="313" spans="26:147" ht="15.75" customHeight="1" x14ac:dyDescent="0.2">
      <c r="Z313" s="27"/>
      <c r="EQ313" s="27"/>
    </row>
    <row r="314" spans="26:147" ht="15.75" customHeight="1" x14ac:dyDescent="0.2">
      <c r="Z314" s="27"/>
      <c r="EQ314" s="27"/>
    </row>
    <row r="315" spans="26:147" ht="15.75" customHeight="1" x14ac:dyDescent="0.2">
      <c r="Z315" s="27"/>
      <c r="EQ315" s="27"/>
    </row>
    <row r="316" spans="26:147" ht="15.75" customHeight="1" x14ac:dyDescent="0.2">
      <c r="Z316" s="27"/>
      <c r="EQ316" s="27"/>
    </row>
    <row r="317" spans="26:147" ht="15.75" customHeight="1" x14ac:dyDescent="0.2">
      <c r="Z317" s="27"/>
      <c r="EQ317" s="27"/>
    </row>
    <row r="318" spans="26:147" ht="15.75" customHeight="1" x14ac:dyDescent="0.2">
      <c r="Z318" s="27"/>
      <c r="EQ318" s="27"/>
    </row>
    <row r="319" spans="26:147" ht="15.75" customHeight="1" x14ac:dyDescent="0.2">
      <c r="Z319" s="27"/>
      <c r="EQ319" s="27"/>
    </row>
    <row r="320" spans="26:147" ht="15.75" customHeight="1" x14ac:dyDescent="0.2">
      <c r="Z320" s="27"/>
      <c r="EQ320" s="27"/>
    </row>
    <row r="321" spans="26:147" ht="15.75" customHeight="1" x14ac:dyDescent="0.2">
      <c r="Z321" s="27"/>
      <c r="EQ321" s="27"/>
    </row>
    <row r="322" spans="26:147" ht="15.75" customHeight="1" x14ac:dyDescent="0.2">
      <c r="Z322" s="27"/>
      <c r="EQ322" s="27"/>
    </row>
    <row r="323" spans="26:147" ht="15.75" customHeight="1" x14ac:dyDescent="0.2">
      <c r="Z323" s="27"/>
      <c r="EQ323" s="27"/>
    </row>
    <row r="324" spans="26:147" ht="15.75" customHeight="1" x14ac:dyDescent="0.2">
      <c r="Z324" s="27"/>
      <c r="EQ324" s="27"/>
    </row>
    <row r="325" spans="26:147" ht="15.75" customHeight="1" x14ac:dyDescent="0.2">
      <c r="Z325" s="27"/>
      <c r="EQ325" s="27"/>
    </row>
    <row r="326" spans="26:147" ht="15.75" customHeight="1" x14ac:dyDescent="0.2">
      <c r="Z326" s="27"/>
      <c r="EQ326" s="27"/>
    </row>
    <row r="327" spans="26:147" ht="15.75" customHeight="1" x14ac:dyDescent="0.2">
      <c r="Z327" s="27"/>
      <c r="EQ327" s="27"/>
    </row>
    <row r="328" spans="26:147" ht="15.75" customHeight="1" x14ac:dyDescent="0.2">
      <c r="Z328" s="27"/>
      <c r="EQ328" s="27"/>
    </row>
    <row r="329" spans="26:147" ht="15.75" customHeight="1" x14ac:dyDescent="0.2">
      <c r="Z329" s="27"/>
      <c r="EQ329" s="27"/>
    </row>
    <row r="330" spans="26:147" ht="15.75" customHeight="1" x14ac:dyDescent="0.2">
      <c r="Z330" s="27"/>
      <c r="EQ330" s="27"/>
    </row>
    <row r="331" spans="26:147" ht="15.75" customHeight="1" x14ac:dyDescent="0.2">
      <c r="Z331" s="27"/>
      <c r="EQ331" s="27"/>
    </row>
    <row r="332" spans="26:147" ht="15.75" customHeight="1" x14ac:dyDescent="0.2">
      <c r="Z332" s="27"/>
      <c r="EQ332" s="27"/>
    </row>
    <row r="333" spans="26:147" ht="15.75" customHeight="1" x14ac:dyDescent="0.2">
      <c r="Z333" s="27"/>
      <c r="EQ333" s="27"/>
    </row>
    <row r="334" spans="26:147" ht="15.75" customHeight="1" x14ac:dyDescent="0.2">
      <c r="Z334" s="27"/>
      <c r="EQ334" s="27"/>
    </row>
    <row r="335" spans="26:147" ht="15.75" customHeight="1" x14ac:dyDescent="0.2">
      <c r="Z335" s="27"/>
      <c r="EQ335" s="27"/>
    </row>
    <row r="336" spans="26:147" ht="15.75" customHeight="1" x14ac:dyDescent="0.2">
      <c r="Z336" s="27"/>
      <c r="EQ336" s="27"/>
    </row>
    <row r="337" spans="26:147" ht="15.75" customHeight="1" x14ac:dyDescent="0.2">
      <c r="Z337" s="27"/>
      <c r="EQ337" s="27"/>
    </row>
    <row r="338" spans="26:147" ht="15.75" customHeight="1" x14ac:dyDescent="0.2">
      <c r="Z338" s="27"/>
      <c r="EQ338" s="27"/>
    </row>
    <row r="339" spans="26:147" ht="15.75" customHeight="1" x14ac:dyDescent="0.2">
      <c r="Z339" s="27"/>
      <c r="EQ339" s="27"/>
    </row>
    <row r="340" spans="26:147" ht="15.75" customHeight="1" x14ac:dyDescent="0.2">
      <c r="Z340" s="27"/>
      <c r="EQ340" s="27"/>
    </row>
    <row r="341" spans="26:147" ht="15.75" customHeight="1" x14ac:dyDescent="0.2">
      <c r="Z341" s="27"/>
      <c r="EQ341" s="27"/>
    </row>
    <row r="342" spans="26:147" ht="15.75" customHeight="1" x14ac:dyDescent="0.2">
      <c r="Z342" s="27"/>
      <c r="EQ342" s="27"/>
    </row>
    <row r="343" spans="26:147" ht="15.75" customHeight="1" x14ac:dyDescent="0.2">
      <c r="Z343" s="27"/>
      <c r="EQ343" s="27"/>
    </row>
    <row r="344" spans="26:147" ht="15.75" customHeight="1" x14ac:dyDescent="0.2">
      <c r="Z344" s="27"/>
      <c r="EQ344" s="27"/>
    </row>
    <row r="345" spans="26:147" ht="15.75" customHeight="1" x14ac:dyDescent="0.2">
      <c r="Z345" s="27"/>
      <c r="EQ345" s="27"/>
    </row>
    <row r="346" spans="26:147" ht="15.75" customHeight="1" x14ac:dyDescent="0.2">
      <c r="Z346" s="27"/>
      <c r="EQ346" s="27"/>
    </row>
    <row r="347" spans="26:147" ht="15.75" customHeight="1" x14ac:dyDescent="0.2">
      <c r="Z347" s="27"/>
      <c r="EQ347" s="27"/>
    </row>
    <row r="348" spans="26:147" ht="15.75" customHeight="1" x14ac:dyDescent="0.2">
      <c r="Z348" s="27"/>
      <c r="EQ348" s="27"/>
    </row>
    <row r="349" spans="26:147" ht="15.75" customHeight="1" x14ac:dyDescent="0.2">
      <c r="Z349" s="27"/>
      <c r="EQ349" s="27"/>
    </row>
    <row r="350" spans="26:147" ht="15.75" customHeight="1" x14ac:dyDescent="0.2">
      <c r="Z350" s="27"/>
      <c r="EQ350" s="27"/>
    </row>
    <row r="351" spans="26:147" ht="15.75" customHeight="1" x14ac:dyDescent="0.2">
      <c r="Z351" s="27"/>
      <c r="EQ351" s="27"/>
    </row>
    <row r="352" spans="26:147" ht="15.75" customHeight="1" x14ac:dyDescent="0.2">
      <c r="Z352" s="27"/>
      <c r="EQ352" s="27"/>
    </row>
    <row r="353" spans="26:147" ht="15.75" customHeight="1" x14ac:dyDescent="0.2">
      <c r="Z353" s="27"/>
      <c r="EQ353" s="27"/>
    </row>
    <row r="354" spans="26:147" ht="15.75" customHeight="1" x14ac:dyDescent="0.2">
      <c r="Z354" s="27"/>
      <c r="EQ354" s="27"/>
    </row>
    <row r="355" spans="26:147" ht="15.75" customHeight="1" x14ac:dyDescent="0.2">
      <c r="Z355" s="27"/>
      <c r="EQ355" s="27"/>
    </row>
    <row r="356" spans="26:147" ht="15.75" customHeight="1" x14ac:dyDescent="0.2">
      <c r="Z356" s="27"/>
      <c r="EQ356" s="27"/>
    </row>
    <row r="357" spans="26:147" ht="15.75" customHeight="1" x14ac:dyDescent="0.2">
      <c r="Z357" s="27"/>
      <c r="EQ357" s="27"/>
    </row>
    <row r="358" spans="26:147" ht="15.75" customHeight="1" x14ac:dyDescent="0.2">
      <c r="Z358" s="27"/>
      <c r="EQ358" s="27"/>
    </row>
    <row r="359" spans="26:147" ht="15.75" customHeight="1" x14ac:dyDescent="0.2">
      <c r="Z359" s="27"/>
      <c r="EQ359" s="27"/>
    </row>
    <row r="360" spans="26:147" ht="15.75" customHeight="1" x14ac:dyDescent="0.2">
      <c r="Z360" s="27"/>
      <c r="EQ360" s="27"/>
    </row>
    <row r="361" spans="26:147" ht="15.75" customHeight="1" x14ac:dyDescent="0.2">
      <c r="Z361" s="27"/>
      <c r="EQ361" s="27"/>
    </row>
    <row r="362" spans="26:147" ht="15.75" customHeight="1" x14ac:dyDescent="0.2">
      <c r="Z362" s="27"/>
      <c r="EQ362" s="27"/>
    </row>
    <row r="363" spans="26:147" ht="15.75" customHeight="1" x14ac:dyDescent="0.2">
      <c r="Z363" s="27"/>
      <c r="EQ363" s="27"/>
    </row>
    <row r="364" spans="26:147" ht="15.75" customHeight="1" x14ac:dyDescent="0.2">
      <c r="Z364" s="27"/>
      <c r="EQ364" s="27"/>
    </row>
    <row r="365" spans="26:147" ht="15.75" customHeight="1" x14ac:dyDescent="0.2">
      <c r="Z365" s="27"/>
      <c r="EQ365" s="27"/>
    </row>
    <row r="366" spans="26:147" ht="15.75" customHeight="1" x14ac:dyDescent="0.2">
      <c r="Z366" s="27"/>
      <c r="EQ366" s="27"/>
    </row>
    <row r="367" spans="26:147" ht="15.75" customHeight="1" x14ac:dyDescent="0.2">
      <c r="Z367" s="27"/>
      <c r="EQ367" s="27"/>
    </row>
    <row r="368" spans="26:147" ht="15.75" customHeight="1" x14ac:dyDescent="0.2">
      <c r="Z368" s="27"/>
      <c r="EQ368" s="27"/>
    </row>
    <row r="369" spans="26:147" ht="15.75" customHeight="1" x14ac:dyDescent="0.2">
      <c r="Z369" s="27"/>
      <c r="EQ369" s="27"/>
    </row>
    <row r="370" spans="26:147" ht="15.75" customHeight="1" x14ac:dyDescent="0.2">
      <c r="Z370" s="27"/>
      <c r="EQ370" s="27"/>
    </row>
    <row r="371" spans="26:147" ht="15.75" customHeight="1" x14ac:dyDescent="0.2">
      <c r="Z371" s="27"/>
      <c r="EQ371" s="27"/>
    </row>
    <row r="372" spans="26:147" ht="15.75" customHeight="1" x14ac:dyDescent="0.2">
      <c r="Z372" s="27"/>
      <c r="EQ372" s="27"/>
    </row>
    <row r="373" spans="26:147" ht="15.75" customHeight="1" x14ac:dyDescent="0.2">
      <c r="Z373" s="27"/>
      <c r="EQ373" s="27"/>
    </row>
    <row r="374" spans="26:147" ht="15.75" customHeight="1" x14ac:dyDescent="0.2">
      <c r="Z374" s="27"/>
      <c r="EQ374" s="27"/>
    </row>
    <row r="375" spans="26:147" ht="15.75" customHeight="1" x14ac:dyDescent="0.2">
      <c r="Z375" s="27"/>
      <c r="EQ375" s="27"/>
    </row>
    <row r="376" spans="26:147" ht="15.75" customHeight="1" x14ac:dyDescent="0.2">
      <c r="Z376" s="27"/>
      <c r="EQ376" s="27"/>
    </row>
    <row r="377" spans="26:147" ht="15.75" customHeight="1" x14ac:dyDescent="0.2">
      <c r="Z377" s="27"/>
      <c r="EQ377" s="27"/>
    </row>
    <row r="378" spans="26:147" ht="15.75" customHeight="1" x14ac:dyDescent="0.2">
      <c r="Z378" s="27"/>
      <c r="EQ378" s="27"/>
    </row>
    <row r="379" spans="26:147" ht="15.75" customHeight="1" x14ac:dyDescent="0.2">
      <c r="Z379" s="27"/>
      <c r="EQ379" s="27"/>
    </row>
    <row r="380" spans="26:147" ht="15.75" customHeight="1" x14ac:dyDescent="0.2">
      <c r="Z380" s="27"/>
      <c r="EQ380" s="27"/>
    </row>
    <row r="381" spans="26:147" ht="15.75" customHeight="1" x14ac:dyDescent="0.2">
      <c r="Z381" s="27"/>
      <c r="EQ381" s="27"/>
    </row>
    <row r="382" spans="26:147" ht="15.75" customHeight="1" x14ac:dyDescent="0.2">
      <c r="Z382" s="27"/>
      <c r="EQ382" s="27"/>
    </row>
    <row r="383" spans="26:147" ht="15.75" customHeight="1" x14ac:dyDescent="0.2">
      <c r="Z383" s="27"/>
      <c r="EQ383" s="27"/>
    </row>
    <row r="384" spans="26:147" ht="15.75" customHeight="1" x14ac:dyDescent="0.2">
      <c r="Z384" s="27"/>
      <c r="EQ384" s="27"/>
    </row>
    <row r="385" spans="26:147" ht="15.75" customHeight="1" x14ac:dyDescent="0.2">
      <c r="Z385" s="27"/>
      <c r="EQ385" s="27"/>
    </row>
    <row r="386" spans="26:147" ht="15.75" customHeight="1" x14ac:dyDescent="0.2">
      <c r="Z386" s="27"/>
      <c r="EQ386" s="27"/>
    </row>
    <row r="387" spans="26:147" ht="15.75" customHeight="1" x14ac:dyDescent="0.2">
      <c r="Z387" s="27"/>
      <c r="EQ387" s="27"/>
    </row>
    <row r="388" spans="26:147" ht="15.75" customHeight="1" x14ac:dyDescent="0.2">
      <c r="Z388" s="27"/>
      <c r="EQ388" s="27"/>
    </row>
    <row r="389" spans="26:147" ht="15.75" customHeight="1" x14ac:dyDescent="0.2">
      <c r="Z389" s="27"/>
      <c r="EQ389" s="27"/>
    </row>
    <row r="390" spans="26:147" ht="15.75" customHeight="1" x14ac:dyDescent="0.2">
      <c r="Z390" s="27"/>
      <c r="EQ390" s="27"/>
    </row>
    <row r="391" spans="26:147" ht="15.75" customHeight="1" x14ac:dyDescent="0.2">
      <c r="Z391" s="27"/>
      <c r="EQ391" s="27"/>
    </row>
    <row r="392" spans="26:147" ht="15.75" customHeight="1" x14ac:dyDescent="0.2">
      <c r="Z392" s="27"/>
      <c r="EQ392" s="27"/>
    </row>
    <row r="393" spans="26:147" ht="15.75" customHeight="1" x14ac:dyDescent="0.2">
      <c r="Z393" s="27"/>
      <c r="EQ393" s="27"/>
    </row>
    <row r="394" spans="26:147" ht="15.75" customHeight="1" x14ac:dyDescent="0.2">
      <c r="Z394" s="27"/>
      <c r="EQ394" s="27"/>
    </row>
    <row r="395" spans="26:147" ht="15.75" customHeight="1" x14ac:dyDescent="0.2">
      <c r="Z395" s="27"/>
      <c r="EQ395" s="27"/>
    </row>
    <row r="396" spans="26:147" ht="15.75" customHeight="1" x14ac:dyDescent="0.2">
      <c r="Z396" s="27"/>
      <c r="EQ396" s="27"/>
    </row>
    <row r="397" spans="26:147" ht="15.75" customHeight="1" x14ac:dyDescent="0.2">
      <c r="Z397" s="27"/>
      <c r="EQ397" s="27"/>
    </row>
    <row r="398" spans="26:147" ht="15.75" customHeight="1" x14ac:dyDescent="0.2">
      <c r="Z398" s="27"/>
      <c r="EQ398" s="27"/>
    </row>
    <row r="399" spans="26:147" ht="15.75" customHeight="1" x14ac:dyDescent="0.2">
      <c r="Z399" s="27"/>
      <c r="EQ399" s="27"/>
    </row>
    <row r="400" spans="26:147" ht="15.75" customHeight="1" x14ac:dyDescent="0.2">
      <c r="Z400" s="27"/>
      <c r="EQ400" s="27"/>
    </row>
    <row r="401" spans="26:147" ht="15.75" customHeight="1" x14ac:dyDescent="0.2">
      <c r="Z401" s="27"/>
      <c r="EQ401" s="27"/>
    </row>
    <row r="402" spans="26:147" ht="15.75" customHeight="1" x14ac:dyDescent="0.2">
      <c r="Z402" s="27"/>
      <c r="EQ402" s="27"/>
    </row>
    <row r="403" spans="26:147" ht="15.75" customHeight="1" x14ac:dyDescent="0.2">
      <c r="Z403" s="27"/>
      <c r="EQ403" s="27"/>
    </row>
    <row r="404" spans="26:147" ht="15.75" customHeight="1" x14ac:dyDescent="0.2">
      <c r="Z404" s="27"/>
      <c r="EQ404" s="27"/>
    </row>
    <row r="405" spans="26:147" ht="15.75" customHeight="1" x14ac:dyDescent="0.2">
      <c r="Z405" s="27"/>
      <c r="EQ405" s="27"/>
    </row>
    <row r="406" spans="26:147" ht="15.75" customHeight="1" x14ac:dyDescent="0.2">
      <c r="Z406" s="27"/>
      <c r="EQ406" s="27"/>
    </row>
    <row r="407" spans="26:147" ht="15.75" customHeight="1" x14ac:dyDescent="0.2">
      <c r="Z407" s="27"/>
      <c r="EQ407" s="27"/>
    </row>
    <row r="408" spans="26:147" ht="15.75" customHeight="1" x14ac:dyDescent="0.2">
      <c r="Z408" s="27"/>
      <c r="EQ408" s="27"/>
    </row>
    <row r="409" spans="26:147" ht="15.75" customHeight="1" x14ac:dyDescent="0.2">
      <c r="Z409" s="27"/>
      <c r="EQ409" s="27"/>
    </row>
    <row r="410" spans="26:147" ht="15.75" customHeight="1" x14ac:dyDescent="0.2">
      <c r="Z410" s="27"/>
      <c r="EQ410" s="27"/>
    </row>
    <row r="411" spans="26:147" ht="15.75" customHeight="1" x14ac:dyDescent="0.2">
      <c r="Z411" s="27"/>
      <c r="EQ411" s="27"/>
    </row>
    <row r="412" spans="26:147" ht="15.75" customHeight="1" x14ac:dyDescent="0.2">
      <c r="Z412" s="27"/>
      <c r="EQ412" s="27"/>
    </row>
    <row r="413" spans="26:147" ht="15.75" customHeight="1" x14ac:dyDescent="0.2">
      <c r="Z413" s="27"/>
      <c r="EQ413" s="27"/>
    </row>
    <row r="414" spans="26:147" ht="15.75" customHeight="1" x14ac:dyDescent="0.2">
      <c r="Z414" s="27"/>
      <c r="EQ414" s="27"/>
    </row>
    <row r="415" spans="26:147" ht="15.75" customHeight="1" x14ac:dyDescent="0.2">
      <c r="Z415" s="27"/>
      <c r="EQ415" s="27"/>
    </row>
    <row r="416" spans="26:147" ht="15.75" customHeight="1" x14ac:dyDescent="0.2">
      <c r="Z416" s="27"/>
      <c r="EQ416" s="27"/>
    </row>
    <row r="417" spans="26:147" ht="15.75" customHeight="1" x14ac:dyDescent="0.2">
      <c r="Z417" s="27"/>
      <c r="EQ417" s="27"/>
    </row>
    <row r="418" spans="26:147" ht="15.75" customHeight="1" x14ac:dyDescent="0.2">
      <c r="Z418" s="27"/>
      <c r="EQ418" s="27"/>
    </row>
    <row r="419" spans="26:147" ht="15.75" customHeight="1" x14ac:dyDescent="0.2">
      <c r="Z419" s="27"/>
      <c r="EQ419" s="27"/>
    </row>
    <row r="420" spans="26:147" ht="15.75" customHeight="1" x14ac:dyDescent="0.2">
      <c r="Z420" s="27"/>
      <c r="EQ420" s="27"/>
    </row>
    <row r="421" spans="26:147" ht="15.75" customHeight="1" x14ac:dyDescent="0.2">
      <c r="Z421" s="27"/>
      <c r="EQ421" s="27"/>
    </row>
    <row r="422" spans="26:147" ht="15.75" customHeight="1" x14ac:dyDescent="0.2">
      <c r="Z422" s="27"/>
      <c r="EQ422" s="27"/>
    </row>
    <row r="423" spans="26:147" ht="15.75" customHeight="1" x14ac:dyDescent="0.2">
      <c r="Z423" s="27"/>
      <c r="EQ423" s="27"/>
    </row>
    <row r="424" spans="26:147" ht="15.75" customHeight="1" x14ac:dyDescent="0.2">
      <c r="Z424" s="27"/>
      <c r="EQ424" s="27"/>
    </row>
    <row r="425" spans="26:147" ht="15.75" customHeight="1" x14ac:dyDescent="0.2">
      <c r="Z425" s="27"/>
      <c r="EQ425" s="27"/>
    </row>
    <row r="426" spans="26:147" ht="15.75" customHeight="1" x14ac:dyDescent="0.2">
      <c r="Z426" s="27"/>
      <c r="EQ426" s="27"/>
    </row>
    <row r="427" spans="26:147" ht="15.75" customHeight="1" x14ac:dyDescent="0.2">
      <c r="Z427" s="27"/>
      <c r="EQ427" s="27"/>
    </row>
    <row r="428" spans="26:147" ht="15.75" customHeight="1" x14ac:dyDescent="0.2">
      <c r="Z428" s="27"/>
      <c r="EQ428" s="27"/>
    </row>
    <row r="429" spans="26:147" ht="15.75" customHeight="1" x14ac:dyDescent="0.2">
      <c r="Z429" s="27"/>
      <c r="EQ429" s="27"/>
    </row>
    <row r="430" spans="26:147" ht="15.75" customHeight="1" x14ac:dyDescent="0.2">
      <c r="Z430" s="27"/>
      <c r="EQ430" s="27"/>
    </row>
    <row r="431" spans="26:147" ht="15.75" customHeight="1" x14ac:dyDescent="0.2">
      <c r="Z431" s="27"/>
      <c r="EQ431" s="27"/>
    </row>
    <row r="432" spans="26:147" ht="15.75" customHeight="1" x14ac:dyDescent="0.2">
      <c r="Z432" s="27"/>
      <c r="EQ432" s="27"/>
    </row>
    <row r="433" spans="26:147" ht="15.75" customHeight="1" x14ac:dyDescent="0.2">
      <c r="Z433" s="27"/>
      <c r="EQ433" s="27"/>
    </row>
    <row r="434" spans="26:147" ht="15.75" customHeight="1" x14ac:dyDescent="0.2">
      <c r="Z434" s="27"/>
      <c r="EQ434" s="27"/>
    </row>
    <row r="435" spans="26:147" ht="15.75" customHeight="1" x14ac:dyDescent="0.2">
      <c r="Z435" s="27"/>
      <c r="EQ435" s="27"/>
    </row>
    <row r="436" spans="26:147" ht="15.75" customHeight="1" x14ac:dyDescent="0.2">
      <c r="Z436" s="27"/>
      <c r="EQ436" s="27"/>
    </row>
    <row r="437" spans="26:147" ht="15.75" customHeight="1" x14ac:dyDescent="0.2">
      <c r="Z437" s="27"/>
      <c r="EQ437" s="27"/>
    </row>
    <row r="438" spans="26:147" ht="15.75" customHeight="1" x14ac:dyDescent="0.2">
      <c r="Z438" s="27"/>
      <c r="EQ438" s="27"/>
    </row>
    <row r="439" spans="26:147" ht="15.75" customHeight="1" x14ac:dyDescent="0.2">
      <c r="Z439" s="27"/>
      <c r="EQ439" s="27"/>
    </row>
    <row r="440" spans="26:147" ht="15.75" customHeight="1" x14ac:dyDescent="0.2">
      <c r="Z440" s="27"/>
      <c r="EQ440" s="27"/>
    </row>
    <row r="441" spans="26:147" ht="15.75" customHeight="1" x14ac:dyDescent="0.2">
      <c r="Z441" s="27"/>
      <c r="EQ441" s="27"/>
    </row>
    <row r="442" spans="26:147" ht="15.75" customHeight="1" x14ac:dyDescent="0.2">
      <c r="Z442" s="27"/>
      <c r="EQ442" s="27"/>
    </row>
    <row r="443" spans="26:147" ht="15.75" customHeight="1" x14ac:dyDescent="0.2">
      <c r="Z443" s="27"/>
      <c r="EQ443" s="27"/>
    </row>
    <row r="444" spans="26:147" ht="15.75" customHeight="1" x14ac:dyDescent="0.2">
      <c r="Z444" s="27"/>
      <c r="EQ444" s="27"/>
    </row>
    <row r="445" spans="26:147" ht="15.75" customHeight="1" x14ac:dyDescent="0.2">
      <c r="Z445" s="27"/>
      <c r="EQ445" s="27"/>
    </row>
    <row r="446" spans="26:147" ht="15.75" customHeight="1" x14ac:dyDescent="0.2">
      <c r="Z446" s="27"/>
      <c r="EQ446" s="27"/>
    </row>
    <row r="447" spans="26:147" ht="15.75" customHeight="1" x14ac:dyDescent="0.2">
      <c r="Z447" s="27"/>
      <c r="EQ447" s="27"/>
    </row>
    <row r="448" spans="26:147" ht="15.75" customHeight="1" x14ac:dyDescent="0.2">
      <c r="Z448" s="27"/>
      <c r="EQ448" s="27"/>
    </row>
    <row r="449" spans="26:147" ht="15.75" customHeight="1" x14ac:dyDescent="0.2">
      <c r="Z449" s="27"/>
      <c r="EQ449" s="27"/>
    </row>
    <row r="450" spans="26:147" ht="15.75" customHeight="1" x14ac:dyDescent="0.2">
      <c r="Z450" s="27"/>
      <c r="EQ450" s="27"/>
    </row>
    <row r="451" spans="26:147" ht="15.75" customHeight="1" x14ac:dyDescent="0.2">
      <c r="Z451" s="27"/>
      <c r="EQ451" s="27"/>
    </row>
    <row r="452" spans="26:147" ht="15.75" customHeight="1" x14ac:dyDescent="0.2">
      <c r="Z452" s="27"/>
      <c r="EQ452" s="27"/>
    </row>
    <row r="453" spans="26:147" ht="15.75" customHeight="1" x14ac:dyDescent="0.2">
      <c r="Z453" s="27"/>
      <c r="EQ453" s="27"/>
    </row>
    <row r="454" spans="26:147" ht="15.75" customHeight="1" x14ac:dyDescent="0.2">
      <c r="Z454" s="27"/>
      <c r="EQ454" s="27"/>
    </row>
    <row r="455" spans="26:147" ht="15.75" customHeight="1" x14ac:dyDescent="0.2">
      <c r="Z455" s="27"/>
      <c r="EQ455" s="27"/>
    </row>
    <row r="456" spans="26:147" ht="15.75" customHeight="1" x14ac:dyDescent="0.2">
      <c r="Z456" s="27"/>
      <c r="EQ456" s="27"/>
    </row>
    <row r="457" spans="26:147" ht="15.75" customHeight="1" x14ac:dyDescent="0.2">
      <c r="Z457" s="27"/>
      <c r="EQ457" s="27"/>
    </row>
    <row r="458" spans="26:147" ht="15.75" customHeight="1" x14ac:dyDescent="0.2">
      <c r="Z458" s="27"/>
      <c r="EQ458" s="27"/>
    </row>
    <row r="459" spans="26:147" ht="15.75" customHeight="1" x14ac:dyDescent="0.2">
      <c r="Z459" s="27"/>
      <c r="EQ459" s="27"/>
    </row>
    <row r="460" spans="26:147" ht="15.75" customHeight="1" x14ac:dyDescent="0.2">
      <c r="Z460" s="27"/>
      <c r="EQ460" s="27"/>
    </row>
    <row r="461" spans="26:147" ht="15.75" customHeight="1" x14ac:dyDescent="0.2">
      <c r="Z461" s="27"/>
      <c r="EQ461" s="27"/>
    </row>
    <row r="462" spans="26:147" ht="15.75" customHeight="1" x14ac:dyDescent="0.2">
      <c r="Z462" s="27"/>
      <c r="EQ462" s="27"/>
    </row>
    <row r="463" spans="26:147" ht="15.75" customHeight="1" x14ac:dyDescent="0.2">
      <c r="Z463" s="27"/>
      <c r="EQ463" s="27"/>
    </row>
    <row r="464" spans="26:147" ht="15.75" customHeight="1" x14ac:dyDescent="0.2">
      <c r="Z464" s="27"/>
      <c r="EQ464" s="27"/>
    </row>
    <row r="465" spans="26:147" ht="15.75" customHeight="1" x14ac:dyDescent="0.2">
      <c r="Z465" s="27"/>
      <c r="EQ465" s="27"/>
    </row>
    <row r="466" spans="26:147" ht="15.75" customHeight="1" x14ac:dyDescent="0.2">
      <c r="Z466" s="27"/>
      <c r="EQ466" s="27"/>
    </row>
    <row r="467" spans="26:147" ht="15.75" customHeight="1" x14ac:dyDescent="0.2">
      <c r="Z467" s="27"/>
      <c r="EQ467" s="27"/>
    </row>
    <row r="468" spans="26:147" ht="15.75" customHeight="1" x14ac:dyDescent="0.2">
      <c r="Z468" s="27"/>
      <c r="EQ468" s="27"/>
    </row>
    <row r="469" spans="26:147" ht="15.75" customHeight="1" x14ac:dyDescent="0.2">
      <c r="Z469" s="27"/>
      <c r="EQ469" s="27"/>
    </row>
    <row r="470" spans="26:147" ht="15.75" customHeight="1" x14ac:dyDescent="0.2">
      <c r="Z470" s="27"/>
      <c r="EQ470" s="27"/>
    </row>
    <row r="471" spans="26:147" ht="15.75" customHeight="1" x14ac:dyDescent="0.2">
      <c r="Z471" s="27"/>
      <c r="EQ471" s="27"/>
    </row>
    <row r="472" spans="26:147" ht="15.75" customHeight="1" x14ac:dyDescent="0.2">
      <c r="Z472" s="27"/>
      <c r="EQ472" s="27"/>
    </row>
    <row r="473" spans="26:147" ht="15.75" customHeight="1" x14ac:dyDescent="0.2">
      <c r="Z473" s="27"/>
      <c r="EQ473" s="27"/>
    </row>
    <row r="474" spans="26:147" ht="15.75" customHeight="1" x14ac:dyDescent="0.2">
      <c r="Z474" s="27"/>
      <c r="EQ474" s="27"/>
    </row>
    <row r="475" spans="26:147" ht="15.75" customHeight="1" x14ac:dyDescent="0.2">
      <c r="Z475" s="27"/>
      <c r="EQ475" s="27"/>
    </row>
    <row r="476" spans="26:147" ht="15.75" customHeight="1" x14ac:dyDescent="0.2">
      <c r="Z476" s="27"/>
      <c r="EQ476" s="27"/>
    </row>
    <row r="477" spans="26:147" ht="15.75" customHeight="1" x14ac:dyDescent="0.2">
      <c r="Z477" s="27"/>
      <c r="EQ477" s="27"/>
    </row>
    <row r="478" spans="26:147" ht="15.75" customHeight="1" x14ac:dyDescent="0.2">
      <c r="Z478" s="27"/>
      <c r="EQ478" s="27"/>
    </row>
    <row r="479" spans="26:147" ht="15.75" customHeight="1" x14ac:dyDescent="0.2">
      <c r="Z479" s="27"/>
      <c r="EQ479" s="27"/>
    </row>
    <row r="480" spans="26:147" ht="15.75" customHeight="1" x14ac:dyDescent="0.2">
      <c r="Z480" s="27"/>
      <c r="EQ480" s="27"/>
    </row>
    <row r="481" spans="26:147" ht="15.75" customHeight="1" x14ac:dyDescent="0.2">
      <c r="Z481" s="27"/>
      <c r="EQ481" s="27"/>
    </row>
    <row r="482" spans="26:147" ht="15.75" customHeight="1" x14ac:dyDescent="0.2">
      <c r="Z482" s="27"/>
      <c r="EQ482" s="27"/>
    </row>
    <row r="483" spans="26:147" ht="15.75" customHeight="1" x14ac:dyDescent="0.2">
      <c r="Z483" s="27"/>
      <c r="EQ483" s="27"/>
    </row>
    <row r="484" spans="26:147" ht="15.75" customHeight="1" x14ac:dyDescent="0.2">
      <c r="Z484" s="27"/>
      <c r="EQ484" s="27"/>
    </row>
    <row r="485" spans="26:147" ht="15.75" customHeight="1" x14ac:dyDescent="0.2">
      <c r="Z485" s="27"/>
      <c r="EQ485" s="27"/>
    </row>
    <row r="486" spans="26:147" ht="15.75" customHeight="1" x14ac:dyDescent="0.2">
      <c r="Z486" s="27"/>
      <c r="EQ486" s="27"/>
    </row>
    <row r="487" spans="26:147" ht="15.75" customHeight="1" x14ac:dyDescent="0.2">
      <c r="Z487" s="27"/>
      <c r="EQ487" s="27"/>
    </row>
    <row r="488" spans="26:147" ht="15.75" customHeight="1" x14ac:dyDescent="0.2">
      <c r="Z488" s="27"/>
      <c r="EQ488" s="27"/>
    </row>
    <row r="489" spans="26:147" ht="15.75" customHeight="1" x14ac:dyDescent="0.2">
      <c r="Z489" s="27"/>
      <c r="EQ489" s="27"/>
    </row>
    <row r="490" spans="26:147" ht="15.75" customHeight="1" x14ac:dyDescent="0.2">
      <c r="Z490" s="27"/>
      <c r="EQ490" s="27"/>
    </row>
    <row r="491" spans="26:147" ht="15.75" customHeight="1" x14ac:dyDescent="0.2">
      <c r="Z491" s="27"/>
      <c r="EQ491" s="27"/>
    </row>
    <row r="492" spans="26:147" ht="15.75" customHeight="1" x14ac:dyDescent="0.2">
      <c r="Z492" s="27"/>
      <c r="EQ492" s="27"/>
    </row>
    <row r="493" spans="26:147" ht="15.75" customHeight="1" x14ac:dyDescent="0.2">
      <c r="Z493" s="27"/>
      <c r="EQ493" s="27"/>
    </row>
    <row r="494" spans="26:147" ht="15.75" customHeight="1" x14ac:dyDescent="0.2">
      <c r="Z494" s="27"/>
      <c r="EQ494" s="27"/>
    </row>
    <row r="495" spans="26:147" ht="15.75" customHeight="1" x14ac:dyDescent="0.2">
      <c r="Z495" s="27"/>
      <c r="EQ495" s="27"/>
    </row>
    <row r="496" spans="26:147" ht="15.75" customHeight="1" x14ac:dyDescent="0.2">
      <c r="Z496" s="27"/>
      <c r="EQ496" s="27"/>
    </row>
    <row r="497" spans="26:147" ht="15.75" customHeight="1" x14ac:dyDescent="0.2">
      <c r="Z497" s="27"/>
      <c r="EQ497" s="27"/>
    </row>
    <row r="498" spans="26:147" ht="15.75" customHeight="1" x14ac:dyDescent="0.2">
      <c r="Z498" s="27"/>
      <c r="EQ498" s="27"/>
    </row>
    <row r="499" spans="26:147" ht="15.75" customHeight="1" x14ac:dyDescent="0.2">
      <c r="Z499" s="27"/>
      <c r="EQ499" s="27"/>
    </row>
    <row r="500" spans="26:147" ht="15.75" customHeight="1" x14ac:dyDescent="0.2">
      <c r="Z500" s="27"/>
      <c r="EQ500" s="27"/>
    </row>
    <row r="501" spans="26:147" ht="15.75" customHeight="1" x14ac:dyDescent="0.2">
      <c r="Z501" s="27"/>
      <c r="EQ501" s="27"/>
    </row>
    <row r="502" spans="26:147" ht="15.75" customHeight="1" x14ac:dyDescent="0.2">
      <c r="Z502" s="27"/>
      <c r="EQ502" s="27"/>
    </row>
    <row r="503" spans="26:147" ht="15.75" customHeight="1" x14ac:dyDescent="0.2">
      <c r="Z503" s="27"/>
      <c r="EQ503" s="27"/>
    </row>
    <row r="504" spans="26:147" ht="15.75" customHeight="1" x14ac:dyDescent="0.2">
      <c r="Z504" s="27"/>
      <c r="EQ504" s="27"/>
    </row>
    <row r="505" spans="26:147" ht="15.75" customHeight="1" x14ac:dyDescent="0.2">
      <c r="Z505" s="27"/>
      <c r="EQ505" s="27"/>
    </row>
    <row r="506" spans="26:147" ht="15.75" customHeight="1" x14ac:dyDescent="0.2">
      <c r="Z506" s="27"/>
      <c r="EQ506" s="27"/>
    </row>
    <row r="507" spans="26:147" ht="15.75" customHeight="1" x14ac:dyDescent="0.2">
      <c r="Z507" s="27"/>
      <c r="EQ507" s="27"/>
    </row>
    <row r="508" spans="26:147" ht="15.75" customHeight="1" x14ac:dyDescent="0.2">
      <c r="Z508" s="27"/>
      <c r="EQ508" s="27"/>
    </row>
    <row r="509" spans="26:147" ht="15.75" customHeight="1" x14ac:dyDescent="0.2">
      <c r="Z509" s="27"/>
      <c r="EQ509" s="27"/>
    </row>
    <row r="510" spans="26:147" ht="15.75" customHeight="1" x14ac:dyDescent="0.2">
      <c r="Z510" s="27"/>
      <c r="EQ510" s="27"/>
    </row>
    <row r="511" spans="26:147" ht="15.75" customHeight="1" x14ac:dyDescent="0.2">
      <c r="Z511" s="27"/>
      <c r="EQ511" s="27"/>
    </row>
    <row r="512" spans="26:147" ht="15.75" customHeight="1" x14ac:dyDescent="0.2">
      <c r="Z512" s="27"/>
      <c r="EQ512" s="27"/>
    </row>
    <row r="513" spans="26:147" ht="15.75" customHeight="1" x14ac:dyDescent="0.2">
      <c r="Z513" s="27"/>
      <c r="EQ513" s="27"/>
    </row>
    <row r="514" spans="26:147" ht="15.75" customHeight="1" x14ac:dyDescent="0.2">
      <c r="Z514" s="27"/>
      <c r="EQ514" s="27"/>
    </row>
    <row r="515" spans="26:147" ht="15.75" customHeight="1" x14ac:dyDescent="0.2">
      <c r="Z515" s="27"/>
      <c r="EQ515" s="27"/>
    </row>
    <row r="516" spans="26:147" ht="15.75" customHeight="1" x14ac:dyDescent="0.2">
      <c r="Z516" s="27"/>
      <c r="EQ516" s="27"/>
    </row>
    <row r="517" spans="26:147" ht="15.75" customHeight="1" x14ac:dyDescent="0.2">
      <c r="Z517" s="27"/>
      <c r="EQ517" s="27"/>
    </row>
    <row r="518" spans="26:147" ht="15.75" customHeight="1" x14ac:dyDescent="0.2">
      <c r="Z518" s="27"/>
      <c r="EQ518" s="27"/>
    </row>
    <row r="519" spans="26:147" ht="15.75" customHeight="1" x14ac:dyDescent="0.2">
      <c r="Z519" s="27"/>
      <c r="EQ519" s="27"/>
    </row>
    <row r="520" spans="26:147" ht="15.75" customHeight="1" x14ac:dyDescent="0.2">
      <c r="Z520" s="27"/>
      <c r="EQ520" s="27"/>
    </row>
    <row r="521" spans="26:147" ht="15.75" customHeight="1" x14ac:dyDescent="0.2">
      <c r="Z521" s="27"/>
      <c r="EQ521" s="27"/>
    </row>
    <row r="522" spans="26:147" ht="15.75" customHeight="1" x14ac:dyDescent="0.2">
      <c r="Z522" s="27"/>
      <c r="EQ522" s="27"/>
    </row>
    <row r="523" spans="26:147" ht="15.75" customHeight="1" x14ac:dyDescent="0.2">
      <c r="Z523" s="27"/>
      <c r="EQ523" s="27"/>
    </row>
    <row r="524" spans="26:147" ht="15.75" customHeight="1" x14ac:dyDescent="0.2">
      <c r="Z524" s="27"/>
      <c r="EQ524" s="27"/>
    </row>
    <row r="525" spans="26:147" ht="15.75" customHeight="1" x14ac:dyDescent="0.2">
      <c r="Z525" s="27"/>
      <c r="EQ525" s="27"/>
    </row>
    <row r="526" spans="26:147" ht="15.75" customHeight="1" x14ac:dyDescent="0.2">
      <c r="Z526" s="27"/>
      <c r="EQ526" s="27"/>
    </row>
    <row r="527" spans="26:147" ht="15.75" customHeight="1" x14ac:dyDescent="0.2">
      <c r="Z527" s="27"/>
      <c r="EQ527" s="27"/>
    </row>
    <row r="528" spans="26:147" ht="15.75" customHeight="1" x14ac:dyDescent="0.2">
      <c r="Z528" s="27"/>
      <c r="EQ528" s="27"/>
    </row>
    <row r="529" spans="26:147" ht="15.75" customHeight="1" x14ac:dyDescent="0.2">
      <c r="Z529" s="27"/>
      <c r="EQ529" s="27"/>
    </row>
    <row r="530" spans="26:147" ht="15.75" customHeight="1" x14ac:dyDescent="0.2">
      <c r="Z530" s="27"/>
      <c r="EQ530" s="27"/>
    </row>
    <row r="531" spans="26:147" ht="15.75" customHeight="1" x14ac:dyDescent="0.2">
      <c r="Z531" s="27"/>
      <c r="EQ531" s="27"/>
    </row>
    <row r="532" spans="26:147" ht="15.75" customHeight="1" x14ac:dyDescent="0.2">
      <c r="Z532" s="27"/>
      <c r="EQ532" s="27"/>
    </row>
    <row r="533" spans="26:147" ht="15.75" customHeight="1" x14ac:dyDescent="0.2">
      <c r="Z533" s="27"/>
      <c r="EQ533" s="27"/>
    </row>
    <row r="534" spans="26:147" ht="15.75" customHeight="1" x14ac:dyDescent="0.2">
      <c r="Z534" s="27"/>
      <c r="EQ534" s="27"/>
    </row>
    <row r="535" spans="26:147" ht="15.75" customHeight="1" x14ac:dyDescent="0.2">
      <c r="Z535" s="27"/>
      <c r="EQ535" s="27"/>
    </row>
    <row r="536" spans="26:147" ht="15.75" customHeight="1" x14ac:dyDescent="0.2">
      <c r="Z536" s="27"/>
      <c r="EQ536" s="27"/>
    </row>
    <row r="537" spans="26:147" ht="15.75" customHeight="1" x14ac:dyDescent="0.2">
      <c r="Z537" s="27"/>
      <c r="EQ537" s="27"/>
    </row>
    <row r="538" spans="26:147" ht="15.75" customHeight="1" x14ac:dyDescent="0.2">
      <c r="Z538" s="27"/>
      <c r="EQ538" s="27"/>
    </row>
    <row r="539" spans="26:147" ht="15.75" customHeight="1" x14ac:dyDescent="0.2">
      <c r="Z539" s="27"/>
      <c r="EQ539" s="27"/>
    </row>
    <row r="540" spans="26:147" ht="15.75" customHeight="1" x14ac:dyDescent="0.2">
      <c r="Z540" s="27"/>
      <c r="EQ540" s="27"/>
    </row>
    <row r="541" spans="26:147" ht="15.75" customHeight="1" x14ac:dyDescent="0.2">
      <c r="Z541" s="27"/>
      <c r="EQ541" s="27"/>
    </row>
    <row r="542" spans="26:147" ht="15.75" customHeight="1" x14ac:dyDescent="0.2">
      <c r="Z542" s="27"/>
      <c r="EQ542" s="27"/>
    </row>
    <row r="543" spans="26:147" ht="15.75" customHeight="1" x14ac:dyDescent="0.2">
      <c r="Z543" s="27"/>
      <c r="EQ543" s="27"/>
    </row>
    <row r="544" spans="26:147" ht="15.75" customHeight="1" x14ac:dyDescent="0.2">
      <c r="Z544" s="27"/>
      <c r="EQ544" s="27"/>
    </row>
    <row r="545" spans="26:147" ht="15.75" customHeight="1" x14ac:dyDescent="0.2">
      <c r="Z545" s="27"/>
      <c r="EQ545" s="27"/>
    </row>
    <row r="546" spans="26:147" ht="15.75" customHeight="1" x14ac:dyDescent="0.2">
      <c r="Z546" s="27"/>
      <c r="EQ546" s="27"/>
    </row>
    <row r="547" spans="26:147" ht="15.75" customHeight="1" x14ac:dyDescent="0.2">
      <c r="Z547" s="27"/>
      <c r="EQ547" s="27"/>
    </row>
    <row r="548" spans="26:147" ht="15.75" customHeight="1" x14ac:dyDescent="0.2">
      <c r="Z548" s="27"/>
      <c r="EQ548" s="27"/>
    </row>
    <row r="549" spans="26:147" ht="15.75" customHeight="1" x14ac:dyDescent="0.2">
      <c r="Z549" s="27"/>
      <c r="EQ549" s="27"/>
    </row>
    <row r="550" spans="26:147" ht="15.75" customHeight="1" x14ac:dyDescent="0.2">
      <c r="Z550" s="27"/>
      <c r="EQ550" s="27"/>
    </row>
    <row r="551" spans="26:147" ht="15.75" customHeight="1" x14ac:dyDescent="0.2">
      <c r="Z551" s="27"/>
      <c r="EQ551" s="27"/>
    </row>
    <row r="552" spans="26:147" ht="15.75" customHeight="1" x14ac:dyDescent="0.2">
      <c r="Z552" s="27"/>
      <c r="EQ552" s="27"/>
    </row>
    <row r="553" spans="26:147" ht="15.75" customHeight="1" x14ac:dyDescent="0.2">
      <c r="Z553" s="27"/>
      <c r="EQ553" s="27"/>
    </row>
    <row r="554" spans="26:147" ht="15.75" customHeight="1" x14ac:dyDescent="0.2">
      <c r="Z554" s="27"/>
      <c r="EQ554" s="27"/>
    </row>
    <row r="555" spans="26:147" ht="15.75" customHeight="1" x14ac:dyDescent="0.2">
      <c r="Z555" s="27"/>
      <c r="EQ555" s="27"/>
    </row>
    <row r="556" spans="26:147" ht="15.75" customHeight="1" x14ac:dyDescent="0.2">
      <c r="Z556" s="27"/>
      <c r="EQ556" s="27"/>
    </row>
    <row r="557" spans="26:147" ht="15.75" customHeight="1" x14ac:dyDescent="0.2">
      <c r="Z557" s="27"/>
      <c r="EQ557" s="27"/>
    </row>
    <row r="558" spans="26:147" ht="15.75" customHeight="1" x14ac:dyDescent="0.2">
      <c r="Z558" s="27"/>
      <c r="EQ558" s="27"/>
    </row>
    <row r="559" spans="26:147" ht="15.75" customHeight="1" x14ac:dyDescent="0.2">
      <c r="Z559" s="27"/>
      <c r="EQ559" s="27"/>
    </row>
    <row r="560" spans="26:147" ht="15.75" customHeight="1" x14ac:dyDescent="0.2">
      <c r="Z560" s="27"/>
      <c r="EQ560" s="27"/>
    </row>
    <row r="561" spans="26:147" ht="15.75" customHeight="1" x14ac:dyDescent="0.2">
      <c r="Z561" s="27"/>
      <c r="EQ561" s="27"/>
    </row>
    <row r="562" spans="26:147" ht="15.75" customHeight="1" x14ac:dyDescent="0.2">
      <c r="Z562" s="27"/>
      <c r="EQ562" s="27"/>
    </row>
    <row r="563" spans="26:147" ht="15.75" customHeight="1" x14ac:dyDescent="0.2">
      <c r="Z563" s="27"/>
      <c r="EQ563" s="27"/>
    </row>
    <row r="564" spans="26:147" ht="15.75" customHeight="1" x14ac:dyDescent="0.2">
      <c r="Z564" s="27"/>
      <c r="EQ564" s="27"/>
    </row>
    <row r="565" spans="26:147" ht="15.75" customHeight="1" x14ac:dyDescent="0.2">
      <c r="Z565" s="27"/>
      <c r="EQ565" s="27"/>
    </row>
    <row r="566" spans="26:147" ht="15.75" customHeight="1" x14ac:dyDescent="0.2">
      <c r="Z566" s="27"/>
      <c r="EQ566" s="27"/>
    </row>
    <row r="567" spans="26:147" ht="15.75" customHeight="1" x14ac:dyDescent="0.2">
      <c r="Z567" s="27"/>
      <c r="EQ567" s="27"/>
    </row>
    <row r="568" spans="26:147" ht="15.75" customHeight="1" x14ac:dyDescent="0.2">
      <c r="Z568" s="27"/>
      <c r="EQ568" s="27"/>
    </row>
    <row r="569" spans="26:147" ht="15.75" customHeight="1" x14ac:dyDescent="0.2">
      <c r="Z569" s="27"/>
      <c r="EQ569" s="27"/>
    </row>
    <row r="570" spans="26:147" ht="15.75" customHeight="1" x14ac:dyDescent="0.2">
      <c r="Z570" s="27"/>
      <c r="EQ570" s="27"/>
    </row>
    <row r="571" spans="26:147" ht="15.75" customHeight="1" x14ac:dyDescent="0.2">
      <c r="Z571" s="27"/>
      <c r="EQ571" s="27"/>
    </row>
    <row r="572" spans="26:147" ht="15.75" customHeight="1" x14ac:dyDescent="0.2">
      <c r="Z572" s="27"/>
      <c r="EQ572" s="27"/>
    </row>
    <row r="573" spans="26:147" ht="15.75" customHeight="1" x14ac:dyDescent="0.2">
      <c r="Z573" s="27"/>
      <c r="EQ573" s="27"/>
    </row>
    <row r="574" spans="26:147" ht="15.75" customHeight="1" x14ac:dyDescent="0.2">
      <c r="Z574" s="27"/>
      <c r="EQ574" s="27"/>
    </row>
    <row r="575" spans="26:147" ht="15.75" customHeight="1" x14ac:dyDescent="0.2">
      <c r="Z575" s="27"/>
      <c r="EQ575" s="27"/>
    </row>
    <row r="576" spans="26:147" ht="15.75" customHeight="1" x14ac:dyDescent="0.2">
      <c r="Z576" s="27"/>
      <c r="EQ576" s="27"/>
    </row>
    <row r="577" spans="26:147" ht="15.75" customHeight="1" x14ac:dyDescent="0.2">
      <c r="Z577" s="27"/>
      <c r="EQ577" s="27"/>
    </row>
    <row r="578" spans="26:147" ht="15.75" customHeight="1" x14ac:dyDescent="0.2">
      <c r="Z578" s="27"/>
      <c r="EQ578" s="27"/>
    </row>
    <row r="579" spans="26:147" ht="15.75" customHeight="1" x14ac:dyDescent="0.2">
      <c r="Z579" s="27"/>
      <c r="EQ579" s="27"/>
    </row>
    <row r="580" spans="26:147" ht="15.75" customHeight="1" x14ac:dyDescent="0.2">
      <c r="Z580" s="27"/>
      <c r="EQ580" s="27"/>
    </row>
    <row r="581" spans="26:147" ht="15.75" customHeight="1" x14ac:dyDescent="0.2">
      <c r="Z581" s="27"/>
      <c r="EQ581" s="27"/>
    </row>
    <row r="582" spans="26:147" ht="15.75" customHeight="1" x14ac:dyDescent="0.2">
      <c r="Z582" s="27"/>
      <c r="EQ582" s="27"/>
    </row>
    <row r="583" spans="26:147" ht="15.75" customHeight="1" x14ac:dyDescent="0.2">
      <c r="Z583" s="27"/>
      <c r="EQ583" s="27"/>
    </row>
    <row r="584" spans="26:147" ht="15.75" customHeight="1" x14ac:dyDescent="0.2">
      <c r="Z584" s="27"/>
      <c r="EQ584" s="27"/>
    </row>
    <row r="585" spans="26:147" ht="15.75" customHeight="1" x14ac:dyDescent="0.2">
      <c r="Z585" s="27"/>
      <c r="EQ585" s="27"/>
    </row>
    <row r="586" spans="26:147" ht="15.75" customHeight="1" x14ac:dyDescent="0.2">
      <c r="Z586" s="27"/>
      <c r="EQ586" s="27"/>
    </row>
    <row r="587" spans="26:147" ht="15.75" customHeight="1" x14ac:dyDescent="0.2">
      <c r="Z587" s="27"/>
      <c r="EQ587" s="27"/>
    </row>
    <row r="588" spans="26:147" ht="15.75" customHeight="1" x14ac:dyDescent="0.2">
      <c r="Z588" s="27"/>
      <c r="EQ588" s="27"/>
    </row>
    <row r="589" spans="26:147" ht="15.75" customHeight="1" x14ac:dyDescent="0.2">
      <c r="Z589" s="27"/>
      <c r="EQ589" s="27"/>
    </row>
    <row r="590" spans="26:147" ht="15.75" customHeight="1" x14ac:dyDescent="0.2">
      <c r="Z590" s="27"/>
      <c r="EQ590" s="27"/>
    </row>
    <row r="591" spans="26:147" ht="15.75" customHeight="1" x14ac:dyDescent="0.2">
      <c r="Z591" s="27"/>
      <c r="EQ591" s="27"/>
    </row>
    <row r="592" spans="26:147" ht="15.75" customHeight="1" x14ac:dyDescent="0.2">
      <c r="Z592" s="27"/>
      <c r="EQ592" s="27"/>
    </row>
    <row r="593" spans="26:147" ht="15.75" customHeight="1" x14ac:dyDescent="0.2">
      <c r="Z593" s="27"/>
      <c r="EQ593" s="27"/>
    </row>
    <row r="594" spans="26:147" ht="15.75" customHeight="1" x14ac:dyDescent="0.2">
      <c r="Z594" s="27"/>
      <c r="EQ594" s="27"/>
    </row>
    <row r="595" spans="26:147" ht="15.75" customHeight="1" x14ac:dyDescent="0.2">
      <c r="Z595" s="27"/>
      <c r="EQ595" s="27"/>
    </row>
    <row r="596" spans="26:147" ht="15.75" customHeight="1" x14ac:dyDescent="0.2">
      <c r="Z596" s="27"/>
      <c r="EQ596" s="27"/>
    </row>
    <row r="597" spans="26:147" ht="15.75" customHeight="1" x14ac:dyDescent="0.2">
      <c r="Z597" s="27"/>
      <c r="EQ597" s="27"/>
    </row>
    <row r="598" spans="26:147" ht="15.75" customHeight="1" x14ac:dyDescent="0.2">
      <c r="Z598" s="27"/>
      <c r="EQ598" s="27"/>
    </row>
    <row r="599" spans="26:147" ht="15.75" customHeight="1" x14ac:dyDescent="0.2">
      <c r="Z599" s="27"/>
      <c r="EQ599" s="27"/>
    </row>
    <row r="600" spans="26:147" ht="15.75" customHeight="1" x14ac:dyDescent="0.2">
      <c r="Z600" s="27"/>
      <c r="EQ600" s="27"/>
    </row>
    <row r="601" spans="26:147" ht="15.75" customHeight="1" x14ac:dyDescent="0.2">
      <c r="Z601" s="27"/>
      <c r="EQ601" s="27"/>
    </row>
    <row r="602" spans="26:147" ht="15.75" customHeight="1" x14ac:dyDescent="0.2">
      <c r="Z602" s="27"/>
      <c r="EQ602" s="27"/>
    </row>
    <row r="603" spans="26:147" ht="15.75" customHeight="1" x14ac:dyDescent="0.2">
      <c r="Z603" s="27"/>
      <c r="EQ603" s="27"/>
    </row>
    <row r="604" spans="26:147" ht="15.75" customHeight="1" x14ac:dyDescent="0.2">
      <c r="Z604" s="27"/>
      <c r="EQ604" s="27"/>
    </row>
    <row r="605" spans="26:147" ht="15.75" customHeight="1" x14ac:dyDescent="0.2">
      <c r="Z605" s="27"/>
      <c r="EQ605" s="27"/>
    </row>
    <row r="606" spans="26:147" ht="15.75" customHeight="1" x14ac:dyDescent="0.2">
      <c r="Z606" s="27"/>
      <c r="EQ606" s="27"/>
    </row>
    <row r="607" spans="26:147" ht="15.75" customHeight="1" x14ac:dyDescent="0.2">
      <c r="Z607" s="27"/>
      <c r="EQ607" s="27"/>
    </row>
    <row r="608" spans="26:147" ht="15.75" customHeight="1" x14ac:dyDescent="0.2">
      <c r="Z608" s="27"/>
      <c r="EQ608" s="27"/>
    </row>
    <row r="609" spans="26:147" ht="15.75" customHeight="1" x14ac:dyDescent="0.2">
      <c r="Z609" s="27"/>
      <c r="EQ609" s="27"/>
    </row>
    <row r="610" spans="26:147" ht="15.75" customHeight="1" x14ac:dyDescent="0.2">
      <c r="Z610" s="27"/>
      <c r="EQ610" s="27"/>
    </row>
    <row r="611" spans="26:147" ht="15.75" customHeight="1" x14ac:dyDescent="0.2">
      <c r="Z611" s="27"/>
      <c r="EQ611" s="27"/>
    </row>
    <row r="612" spans="26:147" ht="15.75" customHeight="1" x14ac:dyDescent="0.2">
      <c r="Z612" s="27"/>
      <c r="EQ612" s="27"/>
    </row>
    <row r="613" spans="26:147" ht="15.75" customHeight="1" x14ac:dyDescent="0.2">
      <c r="Z613" s="27"/>
      <c r="EQ613" s="27"/>
    </row>
    <row r="614" spans="26:147" ht="15.75" customHeight="1" x14ac:dyDescent="0.2">
      <c r="Z614" s="27"/>
      <c r="EQ614" s="27"/>
    </row>
    <row r="615" spans="26:147" ht="15.75" customHeight="1" x14ac:dyDescent="0.2">
      <c r="Z615" s="27"/>
      <c r="EQ615" s="27"/>
    </row>
    <row r="616" spans="26:147" ht="15.75" customHeight="1" x14ac:dyDescent="0.2">
      <c r="Z616" s="27"/>
      <c r="EQ616" s="27"/>
    </row>
    <row r="617" spans="26:147" ht="15.75" customHeight="1" x14ac:dyDescent="0.2">
      <c r="Z617" s="27"/>
      <c r="EQ617" s="27"/>
    </row>
    <row r="618" spans="26:147" ht="15.75" customHeight="1" x14ac:dyDescent="0.2">
      <c r="Z618" s="27"/>
      <c r="EQ618" s="27"/>
    </row>
    <row r="619" spans="26:147" ht="15.75" customHeight="1" x14ac:dyDescent="0.2">
      <c r="Z619" s="27"/>
      <c r="EQ619" s="27"/>
    </row>
    <row r="620" spans="26:147" ht="15.75" customHeight="1" x14ac:dyDescent="0.2">
      <c r="Z620" s="27"/>
      <c r="EQ620" s="27"/>
    </row>
    <row r="621" spans="26:147" ht="15.75" customHeight="1" x14ac:dyDescent="0.2">
      <c r="Z621" s="27"/>
      <c r="EQ621" s="27"/>
    </row>
    <row r="622" spans="26:147" ht="15.75" customHeight="1" x14ac:dyDescent="0.2">
      <c r="Z622" s="27"/>
      <c r="EQ622" s="27"/>
    </row>
    <row r="623" spans="26:147" ht="15.75" customHeight="1" x14ac:dyDescent="0.2">
      <c r="Z623" s="27"/>
      <c r="EQ623" s="27"/>
    </row>
    <row r="624" spans="26:147" ht="15.75" customHeight="1" x14ac:dyDescent="0.2">
      <c r="Z624" s="27"/>
      <c r="EQ624" s="27"/>
    </row>
    <row r="625" spans="26:147" ht="15.75" customHeight="1" x14ac:dyDescent="0.2">
      <c r="Z625" s="27"/>
      <c r="EQ625" s="27"/>
    </row>
    <row r="626" spans="26:147" ht="15.75" customHeight="1" x14ac:dyDescent="0.2">
      <c r="Z626" s="27"/>
      <c r="EQ626" s="27"/>
    </row>
    <row r="627" spans="26:147" ht="15.75" customHeight="1" x14ac:dyDescent="0.2">
      <c r="Z627" s="27"/>
      <c r="EQ627" s="27"/>
    </row>
    <row r="628" spans="26:147" ht="15.75" customHeight="1" x14ac:dyDescent="0.2">
      <c r="Z628" s="27"/>
      <c r="EQ628" s="27"/>
    </row>
    <row r="629" spans="26:147" ht="15.75" customHeight="1" x14ac:dyDescent="0.2">
      <c r="Z629" s="27"/>
      <c r="EQ629" s="27"/>
    </row>
    <row r="630" spans="26:147" ht="15.75" customHeight="1" x14ac:dyDescent="0.2">
      <c r="Z630" s="27"/>
      <c r="EQ630" s="27"/>
    </row>
    <row r="631" spans="26:147" ht="15.75" customHeight="1" x14ac:dyDescent="0.2">
      <c r="Z631" s="27"/>
      <c r="EQ631" s="27"/>
    </row>
    <row r="632" spans="26:147" ht="15.75" customHeight="1" x14ac:dyDescent="0.2">
      <c r="Z632" s="27"/>
      <c r="EQ632" s="27"/>
    </row>
    <row r="633" spans="26:147" ht="15.75" customHeight="1" x14ac:dyDescent="0.2">
      <c r="Z633" s="27"/>
      <c r="EQ633" s="27"/>
    </row>
    <row r="634" spans="26:147" ht="15.75" customHeight="1" x14ac:dyDescent="0.2">
      <c r="Z634" s="27"/>
      <c r="EQ634" s="27"/>
    </row>
    <row r="635" spans="26:147" ht="15.75" customHeight="1" x14ac:dyDescent="0.2">
      <c r="Z635" s="27"/>
      <c r="EQ635" s="27"/>
    </row>
    <row r="636" spans="26:147" ht="15.75" customHeight="1" x14ac:dyDescent="0.2">
      <c r="Z636" s="27"/>
      <c r="EQ636" s="27"/>
    </row>
    <row r="637" spans="26:147" ht="15.75" customHeight="1" x14ac:dyDescent="0.2">
      <c r="Z637" s="27"/>
      <c r="EQ637" s="27"/>
    </row>
    <row r="638" spans="26:147" ht="15.75" customHeight="1" x14ac:dyDescent="0.2">
      <c r="Z638" s="27"/>
      <c r="EQ638" s="27"/>
    </row>
    <row r="639" spans="26:147" ht="15.75" customHeight="1" x14ac:dyDescent="0.2">
      <c r="Z639" s="27"/>
      <c r="EQ639" s="27"/>
    </row>
    <row r="640" spans="26:147" ht="15.75" customHeight="1" x14ac:dyDescent="0.2">
      <c r="Z640" s="27"/>
      <c r="EQ640" s="27"/>
    </row>
    <row r="641" spans="26:147" ht="15.75" customHeight="1" x14ac:dyDescent="0.2">
      <c r="Z641" s="27"/>
      <c r="EQ641" s="27"/>
    </row>
    <row r="642" spans="26:147" ht="15.75" customHeight="1" x14ac:dyDescent="0.2">
      <c r="Z642" s="27"/>
      <c r="EQ642" s="27"/>
    </row>
    <row r="643" spans="26:147" ht="15.75" customHeight="1" x14ac:dyDescent="0.2">
      <c r="Z643" s="27"/>
      <c r="EQ643" s="27"/>
    </row>
    <row r="644" spans="26:147" ht="15.75" customHeight="1" x14ac:dyDescent="0.2">
      <c r="Z644" s="27"/>
      <c r="EQ644" s="27"/>
    </row>
    <row r="645" spans="26:147" ht="15.75" customHeight="1" x14ac:dyDescent="0.2">
      <c r="Z645" s="27"/>
      <c r="EQ645" s="27"/>
    </row>
    <row r="646" spans="26:147" ht="15.75" customHeight="1" x14ac:dyDescent="0.2">
      <c r="Z646" s="27"/>
      <c r="EQ646" s="27"/>
    </row>
    <row r="647" spans="26:147" ht="15.75" customHeight="1" x14ac:dyDescent="0.2">
      <c r="Z647" s="27"/>
      <c r="EQ647" s="27"/>
    </row>
    <row r="648" spans="26:147" ht="15.75" customHeight="1" x14ac:dyDescent="0.2">
      <c r="Z648" s="27"/>
      <c r="EQ648" s="27"/>
    </row>
    <row r="649" spans="26:147" ht="15.75" customHeight="1" x14ac:dyDescent="0.2">
      <c r="Z649" s="27"/>
      <c r="EQ649" s="27"/>
    </row>
    <row r="650" spans="26:147" ht="15.75" customHeight="1" x14ac:dyDescent="0.2">
      <c r="Z650" s="27"/>
      <c r="EQ650" s="27"/>
    </row>
    <row r="651" spans="26:147" ht="15.75" customHeight="1" x14ac:dyDescent="0.2">
      <c r="Z651" s="27"/>
      <c r="EQ651" s="27"/>
    </row>
    <row r="652" spans="26:147" ht="15.75" customHeight="1" x14ac:dyDescent="0.2">
      <c r="Z652" s="27"/>
      <c r="EQ652" s="27"/>
    </row>
    <row r="653" spans="26:147" ht="15.75" customHeight="1" x14ac:dyDescent="0.2">
      <c r="Z653" s="27"/>
      <c r="EQ653" s="27"/>
    </row>
    <row r="654" spans="26:147" ht="15.75" customHeight="1" x14ac:dyDescent="0.2">
      <c r="Z654" s="27"/>
      <c r="EQ654" s="27"/>
    </row>
    <row r="655" spans="26:147" ht="15.75" customHeight="1" x14ac:dyDescent="0.2">
      <c r="Z655" s="27"/>
      <c r="EQ655" s="27"/>
    </row>
    <row r="656" spans="26:147" ht="15.75" customHeight="1" x14ac:dyDescent="0.2">
      <c r="Z656" s="27"/>
      <c r="EQ656" s="27"/>
    </row>
    <row r="657" spans="26:147" ht="15.75" customHeight="1" x14ac:dyDescent="0.2">
      <c r="Z657" s="27"/>
      <c r="EQ657" s="27"/>
    </row>
    <row r="658" spans="26:147" ht="15.75" customHeight="1" x14ac:dyDescent="0.2">
      <c r="Z658" s="27"/>
      <c r="EQ658" s="27"/>
    </row>
    <row r="659" spans="26:147" ht="15.75" customHeight="1" x14ac:dyDescent="0.2">
      <c r="Z659" s="27"/>
      <c r="EQ659" s="27"/>
    </row>
    <row r="660" spans="26:147" ht="15.75" customHeight="1" x14ac:dyDescent="0.2">
      <c r="Z660" s="27"/>
      <c r="EQ660" s="27"/>
    </row>
    <row r="661" spans="26:147" ht="15.75" customHeight="1" x14ac:dyDescent="0.2">
      <c r="Z661" s="27"/>
      <c r="EQ661" s="27"/>
    </row>
    <row r="662" spans="26:147" ht="15.75" customHeight="1" x14ac:dyDescent="0.2">
      <c r="Z662" s="27"/>
      <c r="EQ662" s="27"/>
    </row>
    <row r="663" spans="26:147" ht="15.75" customHeight="1" x14ac:dyDescent="0.2">
      <c r="Z663" s="27"/>
      <c r="EQ663" s="27"/>
    </row>
    <row r="664" spans="26:147" ht="15.75" customHeight="1" x14ac:dyDescent="0.2">
      <c r="Z664" s="27"/>
      <c r="EQ664" s="27"/>
    </row>
    <row r="665" spans="26:147" ht="15.75" customHeight="1" x14ac:dyDescent="0.2">
      <c r="Z665" s="27"/>
      <c r="EQ665" s="27"/>
    </row>
    <row r="666" spans="26:147" ht="15.75" customHeight="1" x14ac:dyDescent="0.2">
      <c r="Z666" s="27"/>
      <c r="EQ666" s="27"/>
    </row>
    <row r="667" spans="26:147" ht="15.75" customHeight="1" x14ac:dyDescent="0.2">
      <c r="Z667" s="27"/>
      <c r="EQ667" s="27"/>
    </row>
    <row r="668" spans="26:147" ht="15.75" customHeight="1" x14ac:dyDescent="0.2">
      <c r="Z668" s="27"/>
      <c r="EQ668" s="27"/>
    </row>
    <row r="669" spans="26:147" ht="15.75" customHeight="1" x14ac:dyDescent="0.2">
      <c r="Z669" s="27"/>
      <c r="EQ669" s="27"/>
    </row>
    <row r="670" spans="26:147" ht="15.75" customHeight="1" x14ac:dyDescent="0.2">
      <c r="Z670" s="27"/>
      <c r="EQ670" s="27"/>
    </row>
    <row r="671" spans="26:147" ht="15.75" customHeight="1" x14ac:dyDescent="0.2">
      <c r="Z671" s="27"/>
      <c r="EQ671" s="27"/>
    </row>
    <row r="672" spans="26:147" ht="15.75" customHeight="1" x14ac:dyDescent="0.2">
      <c r="Z672" s="27"/>
      <c r="EQ672" s="27"/>
    </row>
    <row r="673" spans="26:147" ht="15.75" customHeight="1" x14ac:dyDescent="0.2">
      <c r="Z673" s="27"/>
      <c r="EQ673" s="27"/>
    </row>
    <row r="674" spans="26:147" ht="15.75" customHeight="1" x14ac:dyDescent="0.2">
      <c r="Z674" s="27"/>
      <c r="EQ674" s="27"/>
    </row>
    <row r="675" spans="26:147" ht="15.75" customHeight="1" x14ac:dyDescent="0.2">
      <c r="Z675" s="27"/>
      <c r="EQ675" s="27"/>
    </row>
    <row r="676" spans="26:147" ht="15.75" customHeight="1" x14ac:dyDescent="0.2">
      <c r="Z676" s="27"/>
      <c r="EQ676" s="27"/>
    </row>
    <row r="677" spans="26:147" ht="15.75" customHeight="1" x14ac:dyDescent="0.2">
      <c r="Z677" s="27"/>
      <c r="EQ677" s="27"/>
    </row>
    <row r="678" spans="26:147" ht="15.75" customHeight="1" x14ac:dyDescent="0.2">
      <c r="Z678" s="27"/>
      <c r="EQ678" s="27"/>
    </row>
    <row r="679" spans="26:147" ht="15.75" customHeight="1" x14ac:dyDescent="0.2">
      <c r="Z679" s="27"/>
      <c r="EQ679" s="27"/>
    </row>
    <row r="680" spans="26:147" ht="15.75" customHeight="1" x14ac:dyDescent="0.2">
      <c r="Z680" s="27"/>
      <c r="EQ680" s="27"/>
    </row>
    <row r="681" spans="26:147" ht="15.75" customHeight="1" x14ac:dyDescent="0.2">
      <c r="Z681" s="27"/>
      <c r="EQ681" s="27"/>
    </row>
    <row r="682" spans="26:147" ht="15.75" customHeight="1" x14ac:dyDescent="0.2">
      <c r="Z682" s="27"/>
      <c r="EQ682" s="27"/>
    </row>
    <row r="683" spans="26:147" ht="15.75" customHeight="1" x14ac:dyDescent="0.2">
      <c r="Z683" s="27"/>
      <c r="EQ683" s="27"/>
    </row>
    <row r="684" spans="26:147" ht="15.75" customHeight="1" x14ac:dyDescent="0.2">
      <c r="Z684" s="27"/>
      <c r="EQ684" s="27"/>
    </row>
    <row r="685" spans="26:147" ht="15.75" customHeight="1" x14ac:dyDescent="0.2">
      <c r="Z685" s="27"/>
      <c r="EQ685" s="27"/>
    </row>
    <row r="686" spans="26:147" ht="15.75" customHeight="1" x14ac:dyDescent="0.2">
      <c r="Z686" s="27"/>
      <c r="EQ686" s="27"/>
    </row>
    <row r="687" spans="26:147" ht="15.75" customHeight="1" x14ac:dyDescent="0.2">
      <c r="Z687" s="27"/>
      <c r="EQ687" s="27"/>
    </row>
    <row r="688" spans="26:147" ht="15.75" customHeight="1" x14ac:dyDescent="0.2">
      <c r="Z688" s="27"/>
      <c r="EQ688" s="27"/>
    </row>
    <row r="689" spans="26:147" ht="15.75" customHeight="1" x14ac:dyDescent="0.2">
      <c r="Z689" s="27"/>
      <c r="EQ689" s="27"/>
    </row>
    <row r="690" spans="26:147" ht="15.75" customHeight="1" x14ac:dyDescent="0.2">
      <c r="Z690" s="27"/>
      <c r="EQ690" s="27"/>
    </row>
    <row r="691" spans="26:147" ht="15.75" customHeight="1" x14ac:dyDescent="0.2">
      <c r="Z691" s="27"/>
      <c r="EQ691" s="27"/>
    </row>
    <row r="692" spans="26:147" ht="15.75" customHeight="1" x14ac:dyDescent="0.2">
      <c r="Z692" s="27"/>
      <c r="EQ692" s="27"/>
    </row>
    <row r="693" spans="26:147" ht="15.75" customHeight="1" x14ac:dyDescent="0.2">
      <c r="Z693" s="27"/>
      <c r="EQ693" s="27"/>
    </row>
    <row r="694" spans="26:147" ht="15.75" customHeight="1" x14ac:dyDescent="0.2">
      <c r="Z694" s="27"/>
      <c r="EQ694" s="27"/>
    </row>
    <row r="695" spans="26:147" ht="15.75" customHeight="1" x14ac:dyDescent="0.2">
      <c r="Z695" s="27"/>
      <c r="EQ695" s="27"/>
    </row>
    <row r="696" spans="26:147" ht="15.75" customHeight="1" x14ac:dyDescent="0.2">
      <c r="Z696" s="27"/>
      <c r="EQ696" s="27"/>
    </row>
    <row r="697" spans="26:147" ht="15.75" customHeight="1" x14ac:dyDescent="0.2">
      <c r="Z697" s="27"/>
      <c r="EQ697" s="27"/>
    </row>
    <row r="698" spans="26:147" ht="15.75" customHeight="1" x14ac:dyDescent="0.2">
      <c r="Z698" s="27"/>
      <c r="EQ698" s="27"/>
    </row>
    <row r="699" spans="26:147" ht="15.75" customHeight="1" x14ac:dyDescent="0.2">
      <c r="Z699" s="27"/>
      <c r="EQ699" s="27"/>
    </row>
    <row r="700" spans="26:147" ht="15.75" customHeight="1" x14ac:dyDescent="0.2">
      <c r="Z700" s="27"/>
      <c r="EQ700" s="27"/>
    </row>
    <row r="701" spans="26:147" ht="15.75" customHeight="1" x14ac:dyDescent="0.2">
      <c r="Z701" s="27"/>
      <c r="EQ701" s="27"/>
    </row>
    <row r="702" spans="26:147" ht="15.75" customHeight="1" x14ac:dyDescent="0.2">
      <c r="Z702" s="27"/>
      <c r="EQ702" s="27"/>
    </row>
    <row r="703" spans="26:147" ht="15.75" customHeight="1" x14ac:dyDescent="0.2">
      <c r="Z703" s="27"/>
      <c r="EQ703" s="27"/>
    </row>
    <row r="704" spans="26:147" ht="15.75" customHeight="1" x14ac:dyDescent="0.2">
      <c r="Z704" s="27"/>
      <c r="EQ704" s="27"/>
    </row>
    <row r="705" spans="26:147" ht="15.75" customHeight="1" x14ac:dyDescent="0.2">
      <c r="Z705" s="27"/>
      <c r="EQ705" s="27"/>
    </row>
    <row r="706" spans="26:147" ht="15.75" customHeight="1" x14ac:dyDescent="0.2">
      <c r="Z706" s="27"/>
      <c r="EQ706" s="27"/>
    </row>
    <row r="707" spans="26:147" ht="15.75" customHeight="1" x14ac:dyDescent="0.2">
      <c r="Z707" s="27"/>
      <c r="EQ707" s="27"/>
    </row>
    <row r="708" spans="26:147" ht="15.75" customHeight="1" x14ac:dyDescent="0.2">
      <c r="Z708" s="27"/>
      <c r="EQ708" s="27"/>
    </row>
    <row r="709" spans="26:147" ht="15.75" customHeight="1" x14ac:dyDescent="0.2">
      <c r="Z709" s="27"/>
      <c r="EQ709" s="27"/>
    </row>
    <row r="710" spans="26:147" ht="15.75" customHeight="1" x14ac:dyDescent="0.2">
      <c r="Z710" s="27"/>
      <c r="EQ710" s="27"/>
    </row>
    <row r="711" spans="26:147" ht="15.75" customHeight="1" x14ac:dyDescent="0.2">
      <c r="Z711" s="27"/>
      <c r="EQ711" s="27"/>
    </row>
    <row r="712" spans="26:147" ht="15.75" customHeight="1" x14ac:dyDescent="0.2">
      <c r="Z712" s="27"/>
      <c r="EQ712" s="27"/>
    </row>
    <row r="713" spans="26:147" ht="15.75" customHeight="1" x14ac:dyDescent="0.2">
      <c r="Z713" s="27"/>
      <c r="EQ713" s="27"/>
    </row>
    <row r="714" spans="26:147" ht="15.75" customHeight="1" x14ac:dyDescent="0.2">
      <c r="Z714" s="27"/>
      <c r="EQ714" s="27"/>
    </row>
    <row r="715" spans="26:147" ht="15.75" customHeight="1" x14ac:dyDescent="0.2">
      <c r="Z715" s="27"/>
      <c r="EQ715" s="27"/>
    </row>
    <row r="716" spans="26:147" ht="15.75" customHeight="1" x14ac:dyDescent="0.2">
      <c r="Z716" s="27"/>
      <c r="EQ716" s="27"/>
    </row>
    <row r="717" spans="26:147" ht="15.75" customHeight="1" x14ac:dyDescent="0.2">
      <c r="Z717" s="27"/>
      <c r="EQ717" s="27"/>
    </row>
    <row r="718" spans="26:147" ht="15.75" customHeight="1" x14ac:dyDescent="0.2">
      <c r="Z718" s="27"/>
      <c r="EQ718" s="27"/>
    </row>
    <row r="719" spans="26:147" ht="15.75" customHeight="1" x14ac:dyDescent="0.2">
      <c r="Z719" s="27"/>
      <c r="EQ719" s="27"/>
    </row>
    <row r="720" spans="26:147" ht="15.75" customHeight="1" x14ac:dyDescent="0.2">
      <c r="Z720" s="27"/>
      <c r="EQ720" s="27"/>
    </row>
    <row r="721" spans="26:147" ht="15.75" customHeight="1" x14ac:dyDescent="0.2">
      <c r="Z721" s="27"/>
      <c r="EQ721" s="27"/>
    </row>
    <row r="722" spans="26:147" ht="15.75" customHeight="1" x14ac:dyDescent="0.2">
      <c r="Z722" s="27"/>
      <c r="EQ722" s="27"/>
    </row>
    <row r="723" spans="26:147" ht="15.75" customHeight="1" x14ac:dyDescent="0.2">
      <c r="Z723" s="27"/>
      <c r="EQ723" s="27"/>
    </row>
    <row r="724" spans="26:147" ht="15.75" customHeight="1" x14ac:dyDescent="0.2">
      <c r="Z724" s="27"/>
      <c r="EQ724" s="27"/>
    </row>
    <row r="725" spans="26:147" ht="15.75" customHeight="1" x14ac:dyDescent="0.2">
      <c r="Z725" s="27"/>
      <c r="EQ725" s="27"/>
    </row>
    <row r="726" spans="26:147" ht="15.75" customHeight="1" x14ac:dyDescent="0.2">
      <c r="Z726" s="27"/>
      <c r="EQ726" s="27"/>
    </row>
    <row r="727" spans="26:147" ht="15.75" customHeight="1" x14ac:dyDescent="0.2">
      <c r="Z727" s="27"/>
      <c r="EQ727" s="27"/>
    </row>
    <row r="728" spans="26:147" ht="15.75" customHeight="1" x14ac:dyDescent="0.2">
      <c r="Z728" s="27"/>
      <c r="EQ728" s="27"/>
    </row>
    <row r="729" spans="26:147" ht="15.75" customHeight="1" x14ac:dyDescent="0.2">
      <c r="Z729" s="27"/>
      <c r="EQ729" s="27"/>
    </row>
    <row r="730" spans="26:147" ht="15.75" customHeight="1" x14ac:dyDescent="0.2">
      <c r="Z730" s="27"/>
      <c r="EQ730" s="27"/>
    </row>
    <row r="731" spans="26:147" ht="15.75" customHeight="1" x14ac:dyDescent="0.2">
      <c r="Z731" s="27"/>
      <c r="EQ731" s="27"/>
    </row>
    <row r="732" spans="26:147" ht="15.75" customHeight="1" x14ac:dyDescent="0.2">
      <c r="Z732" s="27"/>
      <c r="EQ732" s="27"/>
    </row>
    <row r="733" spans="26:147" ht="15.75" customHeight="1" x14ac:dyDescent="0.2">
      <c r="Z733" s="27"/>
      <c r="EQ733" s="27"/>
    </row>
    <row r="734" spans="26:147" ht="15.75" customHeight="1" x14ac:dyDescent="0.2">
      <c r="Z734" s="27"/>
      <c r="EQ734" s="27"/>
    </row>
    <row r="735" spans="26:147" ht="15.75" customHeight="1" x14ac:dyDescent="0.2">
      <c r="Z735" s="27"/>
      <c r="EQ735" s="27"/>
    </row>
    <row r="736" spans="26:147" ht="15.75" customHeight="1" x14ac:dyDescent="0.2">
      <c r="Z736" s="27"/>
      <c r="EQ736" s="27"/>
    </row>
    <row r="737" spans="26:147" ht="15.75" customHeight="1" x14ac:dyDescent="0.2">
      <c r="Z737" s="27"/>
      <c r="EQ737" s="27"/>
    </row>
    <row r="738" spans="26:147" ht="15.75" customHeight="1" x14ac:dyDescent="0.2">
      <c r="Z738" s="27"/>
      <c r="EQ738" s="27"/>
    </row>
    <row r="739" spans="26:147" ht="15.75" customHeight="1" x14ac:dyDescent="0.2">
      <c r="Z739" s="27"/>
      <c r="EQ739" s="27"/>
    </row>
    <row r="740" spans="26:147" ht="15.75" customHeight="1" x14ac:dyDescent="0.2">
      <c r="Z740" s="27"/>
      <c r="EQ740" s="27"/>
    </row>
    <row r="741" spans="26:147" ht="15.75" customHeight="1" x14ac:dyDescent="0.2">
      <c r="Z741" s="27"/>
      <c r="EQ741" s="27"/>
    </row>
    <row r="742" spans="26:147" ht="15.75" customHeight="1" x14ac:dyDescent="0.2">
      <c r="Z742" s="27"/>
      <c r="EQ742" s="27"/>
    </row>
    <row r="743" spans="26:147" ht="15.75" customHeight="1" x14ac:dyDescent="0.2">
      <c r="Z743" s="27"/>
      <c r="EQ743" s="27"/>
    </row>
    <row r="744" spans="26:147" ht="15.75" customHeight="1" x14ac:dyDescent="0.2">
      <c r="Z744" s="27"/>
      <c r="EQ744" s="27"/>
    </row>
    <row r="745" spans="26:147" ht="15.75" customHeight="1" x14ac:dyDescent="0.2">
      <c r="Z745" s="27"/>
      <c r="EQ745" s="27"/>
    </row>
    <row r="746" spans="26:147" ht="15.75" customHeight="1" x14ac:dyDescent="0.2">
      <c r="Z746" s="27"/>
      <c r="EQ746" s="27"/>
    </row>
    <row r="747" spans="26:147" ht="15.75" customHeight="1" x14ac:dyDescent="0.2">
      <c r="Z747" s="27"/>
      <c r="EQ747" s="27"/>
    </row>
    <row r="748" spans="26:147" ht="15.75" customHeight="1" x14ac:dyDescent="0.2">
      <c r="Z748" s="27"/>
      <c r="EQ748" s="27"/>
    </row>
    <row r="749" spans="26:147" ht="15.75" customHeight="1" x14ac:dyDescent="0.2">
      <c r="Z749" s="27"/>
      <c r="EQ749" s="27"/>
    </row>
    <row r="750" spans="26:147" ht="15.75" customHeight="1" x14ac:dyDescent="0.2">
      <c r="Z750" s="27"/>
      <c r="EQ750" s="27"/>
    </row>
    <row r="751" spans="26:147" ht="15.75" customHeight="1" x14ac:dyDescent="0.2">
      <c r="Z751" s="27"/>
      <c r="EQ751" s="27"/>
    </row>
    <row r="752" spans="26:147" ht="15.75" customHeight="1" x14ac:dyDescent="0.2">
      <c r="Z752" s="27"/>
      <c r="EQ752" s="27"/>
    </row>
    <row r="753" spans="26:147" ht="15.75" customHeight="1" x14ac:dyDescent="0.2">
      <c r="Z753" s="27"/>
      <c r="EQ753" s="27"/>
    </row>
    <row r="754" spans="26:147" ht="15.75" customHeight="1" x14ac:dyDescent="0.2">
      <c r="Z754" s="27"/>
      <c r="EQ754" s="27"/>
    </row>
    <row r="755" spans="26:147" ht="15.75" customHeight="1" x14ac:dyDescent="0.2">
      <c r="Z755" s="27"/>
      <c r="EQ755" s="27"/>
    </row>
    <row r="756" spans="26:147" ht="15.75" customHeight="1" x14ac:dyDescent="0.2">
      <c r="Z756" s="27"/>
      <c r="EQ756" s="27"/>
    </row>
    <row r="757" spans="26:147" ht="15.75" customHeight="1" x14ac:dyDescent="0.2">
      <c r="Z757" s="27"/>
      <c r="EQ757" s="27"/>
    </row>
    <row r="758" spans="26:147" ht="15.75" customHeight="1" x14ac:dyDescent="0.2">
      <c r="Z758" s="27"/>
      <c r="EQ758" s="27"/>
    </row>
    <row r="759" spans="26:147" ht="15.75" customHeight="1" x14ac:dyDescent="0.2">
      <c r="Z759" s="27"/>
      <c r="EQ759" s="27"/>
    </row>
    <row r="760" spans="26:147" ht="15.75" customHeight="1" x14ac:dyDescent="0.2">
      <c r="Z760" s="27"/>
      <c r="EQ760" s="27"/>
    </row>
    <row r="761" spans="26:147" ht="15.75" customHeight="1" x14ac:dyDescent="0.2">
      <c r="Z761" s="27"/>
      <c r="EQ761" s="27"/>
    </row>
    <row r="762" spans="26:147" ht="15.75" customHeight="1" x14ac:dyDescent="0.2">
      <c r="Z762" s="27"/>
      <c r="EQ762" s="27"/>
    </row>
    <row r="763" spans="26:147" ht="15.75" customHeight="1" x14ac:dyDescent="0.2">
      <c r="Z763" s="27"/>
      <c r="EQ763" s="27"/>
    </row>
    <row r="764" spans="26:147" ht="15.75" customHeight="1" x14ac:dyDescent="0.2">
      <c r="Z764" s="27"/>
      <c r="EQ764" s="27"/>
    </row>
    <row r="765" spans="26:147" ht="15.75" customHeight="1" x14ac:dyDescent="0.2">
      <c r="Z765" s="27"/>
      <c r="EQ765" s="27"/>
    </row>
    <row r="766" spans="26:147" ht="15.75" customHeight="1" x14ac:dyDescent="0.2">
      <c r="Z766" s="27"/>
      <c r="EQ766" s="27"/>
    </row>
    <row r="767" spans="26:147" ht="15.75" customHeight="1" x14ac:dyDescent="0.2">
      <c r="Z767" s="27"/>
      <c r="EQ767" s="27"/>
    </row>
    <row r="768" spans="26:147" ht="15.75" customHeight="1" x14ac:dyDescent="0.2">
      <c r="Z768" s="27"/>
      <c r="EQ768" s="27"/>
    </row>
    <row r="769" spans="26:147" ht="15.75" customHeight="1" x14ac:dyDescent="0.2">
      <c r="Z769" s="27"/>
      <c r="EQ769" s="27"/>
    </row>
    <row r="770" spans="26:147" ht="15.75" customHeight="1" x14ac:dyDescent="0.2">
      <c r="Z770" s="27"/>
      <c r="EQ770" s="27"/>
    </row>
    <row r="771" spans="26:147" ht="15.75" customHeight="1" x14ac:dyDescent="0.2">
      <c r="Z771" s="27"/>
      <c r="EQ771" s="27"/>
    </row>
    <row r="772" spans="26:147" ht="15.75" customHeight="1" x14ac:dyDescent="0.2">
      <c r="Z772" s="27"/>
      <c r="EQ772" s="27"/>
    </row>
    <row r="773" spans="26:147" ht="15.75" customHeight="1" x14ac:dyDescent="0.2">
      <c r="Z773" s="27"/>
      <c r="EQ773" s="27"/>
    </row>
    <row r="774" spans="26:147" ht="15.75" customHeight="1" x14ac:dyDescent="0.2">
      <c r="Z774" s="27"/>
      <c r="EQ774" s="27"/>
    </row>
    <row r="775" spans="26:147" ht="15.75" customHeight="1" x14ac:dyDescent="0.2">
      <c r="Z775" s="27"/>
      <c r="EQ775" s="27"/>
    </row>
    <row r="776" spans="26:147" ht="15.75" customHeight="1" x14ac:dyDescent="0.2">
      <c r="Z776" s="27"/>
      <c r="EQ776" s="27"/>
    </row>
    <row r="777" spans="26:147" ht="15.75" customHeight="1" x14ac:dyDescent="0.2">
      <c r="Z777" s="27"/>
      <c r="EQ777" s="27"/>
    </row>
    <row r="778" spans="26:147" ht="15.75" customHeight="1" x14ac:dyDescent="0.2">
      <c r="Z778" s="27"/>
      <c r="EQ778" s="27"/>
    </row>
    <row r="779" spans="26:147" ht="15.75" customHeight="1" x14ac:dyDescent="0.2">
      <c r="Z779" s="27"/>
      <c r="EQ779" s="27"/>
    </row>
    <row r="780" spans="26:147" ht="15.75" customHeight="1" x14ac:dyDescent="0.2">
      <c r="Z780" s="27"/>
      <c r="EQ780" s="27"/>
    </row>
    <row r="781" spans="26:147" ht="15.75" customHeight="1" x14ac:dyDescent="0.2">
      <c r="Z781" s="27"/>
      <c r="EQ781" s="27"/>
    </row>
    <row r="782" spans="26:147" ht="15.75" customHeight="1" x14ac:dyDescent="0.2">
      <c r="Z782" s="27"/>
      <c r="EQ782" s="27"/>
    </row>
    <row r="783" spans="26:147" ht="15.75" customHeight="1" x14ac:dyDescent="0.2">
      <c r="Z783" s="27"/>
      <c r="EQ783" s="27"/>
    </row>
    <row r="784" spans="26:147" ht="15.75" customHeight="1" x14ac:dyDescent="0.2">
      <c r="Z784" s="27"/>
      <c r="EQ784" s="27"/>
    </row>
    <row r="785" spans="26:147" ht="15.75" customHeight="1" x14ac:dyDescent="0.2">
      <c r="Z785" s="27"/>
      <c r="EQ785" s="27"/>
    </row>
    <row r="786" spans="26:147" ht="15.75" customHeight="1" x14ac:dyDescent="0.2">
      <c r="Z786" s="27"/>
      <c r="EQ786" s="27"/>
    </row>
    <row r="787" spans="26:147" ht="15.75" customHeight="1" x14ac:dyDescent="0.2">
      <c r="Z787" s="27"/>
      <c r="EQ787" s="27"/>
    </row>
    <row r="788" spans="26:147" ht="15.75" customHeight="1" x14ac:dyDescent="0.2">
      <c r="Z788" s="27"/>
      <c r="EQ788" s="27"/>
    </row>
    <row r="789" spans="26:147" ht="15.75" customHeight="1" x14ac:dyDescent="0.2">
      <c r="Z789" s="27"/>
      <c r="EQ789" s="27"/>
    </row>
    <row r="790" spans="26:147" ht="15.75" customHeight="1" x14ac:dyDescent="0.2">
      <c r="Z790" s="27"/>
      <c r="EQ790" s="27"/>
    </row>
    <row r="791" spans="26:147" ht="15.75" customHeight="1" x14ac:dyDescent="0.2">
      <c r="Z791" s="27"/>
      <c r="EQ791" s="27"/>
    </row>
    <row r="792" spans="26:147" ht="15.75" customHeight="1" x14ac:dyDescent="0.2">
      <c r="Z792" s="27"/>
      <c r="EQ792" s="27"/>
    </row>
    <row r="793" spans="26:147" ht="15.75" customHeight="1" x14ac:dyDescent="0.2">
      <c r="Z793" s="27"/>
      <c r="EQ793" s="27"/>
    </row>
    <row r="794" spans="26:147" ht="15.75" customHeight="1" x14ac:dyDescent="0.2">
      <c r="Z794" s="27"/>
      <c r="EQ794" s="27"/>
    </row>
    <row r="795" spans="26:147" ht="15.75" customHeight="1" x14ac:dyDescent="0.2">
      <c r="Z795" s="27"/>
      <c r="EQ795" s="27"/>
    </row>
    <row r="796" spans="26:147" ht="15.75" customHeight="1" x14ac:dyDescent="0.2">
      <c r="Z796" s="27"/>
      <c r="EQ796" s="27"/>
    </row>
    <row r="797" spans="26:147" ht="15.75" customHeight="1" x14ac:dyDescent="0.2">
      <c r="Z797" s="27"/>
      <c r="EQ797" s="27"/>
    </row>
    <row r="798" spans="26:147" ht="15.75" customHeight="1" x14ac:dyDescent="0.2">
      <c r="Z798" s="27"/>
      <c r="EQ798" s="27"/>
    </row>
    <row r="799" spans="26:147" ht="15.75" customHeight="1" x14ac:dyDescent="0.2">
      <c r="Z799" s="27"/>
      <c r="EQ799" s="27"/>
    </row>
    <row r="800" spans="26:147" ht="15.75" customHeight="1" x14ac:dyDescent="0.2">
      <c r="Z800" s="27"/>
      <c r="EQ800" s="27"/>
    </row>
    <row r="801" spans="26:147" ht="15.75" customHeight="1" x14ac:dyDescent="0.2">
      <c r="Z801" s="27"/>
      <c r="EQ801" s="27"/>
    </row>
    <row r="802" spans="26:147" ht="15.75" customHeight="1" x14ac:dyDescent="0.2">
      <c r="Z802" s="27"/>
      <c r="EQ802" s="27"/>
    </row>
    <row r="803" spans="26:147" ht="15.75" customHeight="1" x14ac:dyDescent="0.2">
      <c r="Z803" s="27"/>
      <c r="EQ803" s="27"/>
    </row>
    <row r="804" spans="26:147" ht="15.75" customHeight="1" x14ac:dyDescent="0.2">
      <c r="Z804" s="27"/>
      <c r="EQ804" s="27"/>
    </row>
    <row r="805" spans="26:147" ht="15.75" customHeight="1" x14ac:dyDescent="0.2">
      <c r="Z805" s="27"/>
      <c r="EQ805" s="27"/>
    </row>
    <row r="806" spans="26:147" ht="15.75" customHeight="1" x14ac:dyDescent="0.2">
      <c r="Z806" s="27"/>
      <c r="EQ806" s="27"/>
    </row>
    <row r="807" spans="26:147" ht="15.75" customHeight="1" x14ac:dyDescent="0.2">
      <c r="Z807" s="27"/>
      <c r="EQ807" s="27"/>
    </row>
    <row r="808" spans="26:147" ht="15.75" customHeight="1" x14ac:dyDescent="0.2">
      <c r="Z808" s="27"/>
      <c r="EQ808" s="27"/>
    </row>
    <row r="809" spans="26:147" ht="15.75" customHeight="1" x14ac:dyDescent="0.2">
      <c r="Z809" s="27"/>
      <c r="EQ809" s="27"/>
    </row>
    <row r="810" spans="26:147" ht="15.75" customHeight="1" x14ac:dyDescent="0.2">
      <c r="Z810" s="27"/>
      <c r="EQ810" s="27"/>
    </row>
    <row r="811" spans="26:147" ht="15.75" customHeight="1" x14ac:dyDescent="0.2">
      <c r="Z811" s="27"/>
      <c r="EQ811" s="27"/>
    </row>
    <row r="812" spans="26:147" ht="15.75" customHeight="1" x14ac:dyDescent="0.2">
      <c r="Z812" s="27"/>
      <c r="EQ812" s="27"/>
    </row>
    <row r="813" spans="26:147" ht="15.75" customHeight="1" x14ac:dyDescent="0.2">
      <c r="Z813" s="27"/>
      <c r="EQ813" s="27"/>
    </row>
    <row r="814" spans="26:147" ht="15.75" customHeight="1" x14ac:dyDescent="0.2">
      <c r="Z814" s="27"/>
      <c r="EQ814" s="27"/>
    </row>
    <row r="815" spans="26:147" ht="15.75" customHeight="1" x14ac:dyDescent="0.2">
      <c r="Z815" s="27"/>
      <c r="EQ815" s="27"/>
    </row>
    <row r="816" spans="26:147" ht="15.75" customHeight="1" x14ac:dyDescent="0.2">
      <c r="Z816" s="27"/>
      <c r="EQ816" s="27"/>
    </row>
    <row r="817" spans="26:147" ht="15.75" customHeight="1" x14ac:dyDescent="0.2">
      <c r="Z817" s="27"/>
      <c r="EQ817" s="27"/>
    </row>
    <row r="818" spans="26:147" ht="15.75" customHeight="1" x14ac:dyDescent="0.2">
      <c r="Z818" s="27"/>
      <c r="EQ818" s="27"/>
    </row>
    <row r="819" spans="26:147" ht="15.75" customHeight="1" x14ac:dyDescent="0.2">
      <c r="Z819" s="27"/>
      <c r="EQ819" s="27"/>
    </row>
    <row r="820" spans="26:147" ht="15.75" customHeight="1" x14ac:dyDescent="0.2">
      <c r="Z820" s="27"/>
      <c r="EQ820" s="27"/>
    </row>
    <row r="821" spans="26:147" ht="15.75" customHeight="1" x14ac:dyDescent="0.2">
      <c r="Z821" s="27"/>
      <c r="EQ821" s="27"/>
    </row>
    <row r="822" spans="26:147" ht="15.75" customHeight="1" x14ac:dyDescent="0.2">
      <c r="Z822" s="27"/>
      <c r="EQ822" s="27"/>
    </row>
    <row r="823" spans="26:147" ht="15.75" customHeight="1" x14ac:dyDescent="0.2">
      <c r="Z823" s="27"/>
      <c r="EQ823" s="27"/>
    </row>
    <row r="824" spans="26:147" ht="15.75" customHeight="1" x14ac:dyDescent="0.2">
      <c r="Z824" s="27"/>
      <c r="EQ824" s="27"/>
    </row>
    <row r="825" spans="26:147" ht="15.75" customHeight="1" x14ac:dyDescent="0.2">
      <c r="Z825" s="27"/>
      <c r="EQ825" s="27"/>
    </row>
    <row r="826" spans="26:147" ht="15.75" customHeight="1" x14ac:dyDescent="0.2">
      <c r="Z826" s="27"/>
      <c r="EQ826" s="27"/>
    </row>
    <row r="827" spans="26:147" ht="15.75" customHeight="1" x14ac:dyDescent="0.2">
      <c r="Z827" s="27"/>
      <c r="EQ827" s="27"/>
    </row>
    <row r="828" spans="26:147" ht="15.75" customHeight="1" x14ac:dyDescent="0.2">
      <c r="Z828" s="27"/>
      <c r="EQ828" s="27"/>
    </row>
    <row r="829" spans="26:147" ht="15.75" customHeight="1" x14ac:dyDescent="0.2">
      <c r="Z829" s="27"/>
      <c r="EQ829" s="27"/>
    </row>
    <row r="830" spans="26:147" ht="15.75" customHeight="1" x14ac:dyDescent="0.2">
      <c r="Z830" s="27"/>
      <c r="EQ830" s="27"/>
    </row>
    <row r="831" spans="26:147" ht="15.75" customHeight="1" x14ac:dyDescent="0.2">
      <c r="Z831" s="27"/>
      <c r="EQ831" s="27"/>
    </row>
    <row r="832" spans="26:147" ht="15.75" customHeight="1" x14ac:dyDescent="0.2">
      <c r="Z832" s="27"/>
      <c r="EQ832" s="27"/>
    </row>
    <row r="833" spans="26:147" ht="15.75" customHeight="1" x14ac:dyDescent="0.2">
      <c r="Z833" s="27"/>
      <c r="EQ833" s="27"/>
    </row>
    <row r="834" spans="26:147" ht="15.75" customHeight="1" x14ac:dyDescent="0.2">
      <c r="Z834" s="27"/>
      <c r="EQ834" s="27"/>
    </row>
    <row r="835" spans="26:147" ht="15.75" customHeight="1" x14ac:dyDescent="0.2">
      <c r="Z835" s="27"/>
      <c r="EQ835" s="27"/>
    </row>
    <row r="836" spans="26:147" ht="15.75" customHeight="1" x14ac:dyDescent="0.2">
      <c r="Z836" s="27"/>
      <c r="EQ836" s="27"/>
    </row>
    <row r="837" spans="26:147" ht="15.75" customHeight="1" x14ac:dyDescent="0.2">
      <c r="Z837" s="27"/>
      <c r="EQ837" s="27"/>
    </row>
    <row r="838" spans="26:147" ht="15.75" customHeight="1" x14ac:dyDescent="0.2">
      <c r="Z838" s="27"/>
      <c r="EQ838" s="27"/>
    </row>
    <row r="839" spans="26:147" ht="15.75" customHeight="1" x14ac:dyDescent="0.2">
      <c r="Z839" s="27"/>
      <c r="EQ839" s="27"/>
    </row>
    <row r="840" spans="26:147" ht="15.75" customHeight="1" x14ac:dyDescent="0.2">
      <c r="Z840" s="27"/>
      <c r="EQ840" s="27"/>
    </row>
    <row r="841" spans="26:147" ht="15.75" customHeight="1" x14ac:dyDescent="0.2">
      <c r="Z841" s="27"/>
      <c r="EQ841" s="27"/>
    </row>
    <row r="842" spans="26:147" ht="15.75" customHeight="1" x14ac:dyDescent="0.2">
      <c r="Z842" s="27"/>
      <c r="EQ842" s="27"/>
    </row>
    <row r="843" spans="26:147" ht="15.75" customHeight="1" x14ac:dyDescent="0.2">
      <c r="Z843" s="27"/>
      <c r="EQ843" s="27"/>
    </row>
    <row r="844" spans="26:147" ht="15.75" customHeight="1" x14ac:dyDescent="0.2">
      <c r="Z844" s="27"/>
      <c r="EQ844" s="27"/>
    </row>
    <row r="845" spans="26:147" ht="15.75" customHeight="1" x14ac:dyDescent="0.2">
      <c r="Z845" s="27"/>
      <c r="EQ845" s="27"/>
    </row>
    <row r="846" spans="26:147" ht="15.75" customHeight="1" x14ac:dyDescent="0.2">
      <c r="Z846" s="27"/>
      <c r="EQ846" s="27"/>
    </row>
    <row r="847" spans="26:147" ht="15.75" customHeight="1" x14ac:dyDescent="0.2">
      <c r="Z847" s="27"/>
      <c r="EQ847" s="27"/>
    </row>
    <row r="848" spans="26:147" ht="15.75" customHeight="1" x14ac:dyDescent="0.2">
      <c r="Z848" s="27"/>
      <c r="EQ848" s="27"/>
    </row>
    <row r="849" spans="26:147" ht="15.75" customHeight="1" x14ac:dyDescent="0.2">
      <c r="Z849" s="27"/>
      <c r="EQ849" s="27"/>
    </row>
    <row r="850" spans="26:147" ht="15.75" customHeight="1" x14ac:dyDescent="0.2">
      <c r="Z850" s="27"/>
      <c r="EQ850" s="27"/>
    </row>
    <row r="851" spans="26:147" ht="15.75" customHeight="1" x14ac:dyDescent="0.2">
      <c r="Z851" s="27"/>
      <c r="EQ851" s="27"/>
    </row>
    <row r="852" spans="26:147" ht="15.75" customHeight="1" x14ac:dyDescent="0.2">
      <c r="Z852" s="27"/>
      <c r="EQ852" s="27"/>
    </row>
    <row r="853" spans="26:147" ht="15.75" customHeight="1" x14ac:dyDescent="0.2">
      <c r="Z853" s="27"/>
      <c r="EQ853" s="27"/>
    </row>
    <row r="854" spans="26:147" ht="15.75" customHeight="1" x14ac:dyDescent="0.2">
      <c r="Z854" s="27"/>
      <c r="EQ854" s="27"/>
    </row>
    <row r="855" spans="26:147" ht="15.75" customHeight="1" x14ac:dyDescent="0.2">
      <c r="Z855" s="27"/>
      <c r="EQ855" s="27"/>
    </row>
    <row r="856" spans="26:147" ht="15.75" customHeight="1" x14ac:dyDescent="0.2">
      <c r="Z856" s="27"/>
      <c r="EQ856" s="27"/>
    </row>
    <row r="857" spans="26:147" ht="15.75" customHeight="1" x14ac:dyDescent="0.2">
      <c r="Z857" s="27"/>
      <c r="EQ857" s="27"/>
    </row>
    <row r="858" spans="26:147" ht="15.75" customHeight="1" x14ac:dyDescent="0.2">
      <c r="Z858" s="27"/>
      <c r="EQ858" s="27"/>
    </row>
    <row r="859" spans="26:147" ht="15.75" customHeight="1" x14ac:dyDescent="0.2">
      <c r="Z859" s="27"/>
      <c r="EQ859" s="27"/>
    </row>
    <row r="860" spans="26:147" ht="15.75" customHeight="1" x14ac:dyDescent="0.2">
      <c r="Z860" s="27"/>
      <c r="EQ860" s="27"/>
    </row>
    <row r="861" spans="26:147" ht="15.75" customHeight="1" x14ac:dyDescent="0.2">
      <c r="Z861" s="27"/>
      <c r="EQ861" s="27"/>
    </row>
    <row r="862" spans="26:147" ht="15.75" customHeight="1" x14ac:dyDescent="0.2">
      <c r="Z862" s="27"/>
      <c r="EQ862" s="27"/>
    </row>
    <row r="863" spans="26:147" ht="15.75" customHeight="1" x14ac:dyDescent="0.2">
      <c r="Z863" s="27"/>
      <c r="EQ863" s="27"/>
    </row>
    <row r="864" spans="26:147" ht="15.75" customHeight="1" x14ac:dyDescent="0.2">
      <c r="Z864" s="27"/>
      <c r="EQ864" s="27"/>
    </row>
    <row r="865" spans="26:147" ht="15.75" customHeight="1" x14ac:dyDescent="0.2">
      <c r="Z865" s="27"/>
      <c r="EQ865" s="27"/>
    </row>
    <row r="866" spans="26:147" ht="15.75" customHeight="1" x14ac:dyDescent="0.2">
      <c r="Z866" s="27"/>
      <c r="EQ866" s="27"/>
    </row>
    <row r="867" spans="26:147" ht="15.75" customHeight="1" x14ac:dyDescent="0.2">
      <c r="Z867" s="27"/>
      <c r="EQ867" s="27"/>
    </row>
    <row r="868" spans="26:147" ht="15.75" customHeight="1" x14ac:dyDescent="0.2">
      <c r="Z868" s="27"/>
      <c r="EQ868" s="27"/>
    </row>
    <row r="869" spans="26:147" ht="15.75" customHeight="1" x14ac:dyDescent="0.2">
      <c r="Z869" s="27"/>
      <c r="EQ869" s="27"/>
    </row>
    <row r="870" spans="26:147" ht="15.75" customHeight="1" x14ac:dyDescent="0.2">
      <c r="Z870" s="27"/>
      <c r="EQ870" s="27"/>
    </row>
    <row r="871" spans="26:147" ht="15.75" customHeight="1" x14ac:dyDescent="0.2">
      <c r="Z871" s="27"/>
      <c r="EQ871" s="27"/>
    </row>
    <row r="872" spans="26:147" ht="15.75" customHeight="1" x14ac:dyDescent="0.2">
      <c r="Z872" s="27"/>
      <c r="EQ872" s="27"/>
    </row>
    <row r="873" spans="26:147" ht="15.75" customHeight="1" x14ac:dyDescent="0.2">
      <c r="Z873" s="27"/>
      <c r="EQ873" s="27"/>
    </row>
    <row r="874" spans="26:147" ht="15.75" customHeight="1" x14ac:dyDescent="0.2">
      <c r="Z874" s="27"/>
      <c r="EQ874" s="27"/>
    </row>
    <row r="875" spans="26:147" ht="15.75" customHeight="1" x14ac:dyDescent="0.2">
      <c r="Z875" s="27"/>
      <c r="EQ875" s="27"/>
    </row>
    <row r="876" spans="26:147" ht="15.75" customHeight="1" x14ac:dyDescent="0.2">
      <c r="Z876" s="27"/>
      <c r="EQ876" s="27"/>
    </row>
    <row r="877" spans="26:147" ht="15.75" customHeight="1" x14ac:dyDescent="0.2">
      <c r="Z877" s="27"/>
      <c r="EQ877" s="27"/>
    </row>
    <row r="878" spans="26:147" ht="15.75" customHeight="1" x14ac:dyDescent="0.2">
      <c r="Z878" s="27"/>
      <c r="EQ878" s="27"/>
    </row>
    <row r="879" spans="26:147" ht="15.75" customHeight="1" x14ac:dyDescent="0.2">
      <c r="Z879" s="27"/>
      <c r="EQ879" s="27"/>
    </row>
    <row r="880" spans="26:147" ht="15.75" customHeight="1" x14ac:dyDescent="0.2">
      <c r="Z880" s="27"/>
      <c r="EQ880" s="27"/>
    </row>
    <row r="881" spans="26:147" ht="15.75" customHeight="1" x14ac:dyDescent="0.2">
      <c r="Z881" s="27"/>
      <c r="EQ881" s="27"/>
    </row>
    <row r="882" spans="26:147" ht="15.75" customHeight="1" x14ac:dyDescent="0.2">
      <c r="Z882" s="27"/>
      <c r="EQ882" s="27"/>
    </row>
    <row r="883" spans="26:147" ht="15.75" customHeight="1" x14ac:dyDescent="0.2">
      <c r="Z883" s="27"/>
      <c r="EQ883" s="27"/>
    </row>
    <row r="884" spans="26:147" ht="15.75" customHeight="1" x14ac:dyDescent="0.2">
      <c r="Z884" s="27"/>
      <c r="EQ884" s="27"/>
    </row>
    <row r="885" spans="26:147" ht="15.75" customHeight="1" x14ac:dyDescent="0.2">
      <c r="Z885" s="27"/>
      <c r="EQ885" s="27"/>
    </row>
    <row r="886" spans="26:147" ht="15.75" customHeight="1" x14ac:dyDescent="0.2">
      <c r="Z886" s="27"/>
      <c r="EQ886" s="27"/>
    </row>
    <row r="887" spans="26:147" ht="15.75" customHeight="1" x14ac:dyDescent="0.2">
      <c r="Z887" s="27"/>
      <c r="EQ887" s="27"/>
    </row>
    <row r="888" spans="26:147" ht="15.75" customHeight="1" x14ac:dyDescent="0.2">
      <c r="Z888" s="27"/>
      <c r="EQ888" s="27"/>
    </row>
    <row r="889" spans="26:147" ht="15.75" customHeight="1" x14ac:dyDescent="0.2">
      <c r="Z889" s="27"/>
      <c r="EQ889" s="27"/>
    </row>
    <row r="890" spans="26:147" ht="15.75" customHeight="1" x14ac:dyDescent="0.2">
      <c r="Z890" s="27"/>
      <c r="EQ890" s="27"/>
    </row>
    <row r="891" spans="26:147" ht="15.75" customHeight="1" x14ac:dyDescent="0.2">
      <c r="Z891" s="27"/>
      <c r="EQ891" s="27"/>
    </row>
    <row r="892" spans="26:147" ht="15.75" customHeight="1" x14ac:dyDescent="0.2">
      <c r="Z892" s="27"/>
      <c r="EQ892" s="27"/>
    </row>
    <row r="893" spans="26:147" ht="15.75" customHeight="1" x14ac:dyDescent="0.2">
      <c r="Z893" s="27"/>
      <c r="EQ893" s="27"/>
    </row>
    <row r="894" spans="26:147" ht="15.75" customHeight="1" x14ac:dyDescent="0.2">
      <c r="Z894" s="27"/>
      <c r="EQ894" s="27"/>
    </row>
    <row r="895" spans="26:147" ht="15.75" customHeight="1" x14ac:dyDescent="0.2">
      <c r="Z895" s="27"/>
      <c r="EQ895" s="27"/>
    </row>
    <row r="896" spans="26:147" ht="15.75" customHeight="1" x14ac:dyDescent="0.2">
      <c r="Z896" s="27"/>
      <c r="EQ896" s="27"/>
    </row>
    <row r="897" spans="26:147" ht="15.75" customHeight="1" x14ac:dyDescent="0.2">
      <c r="Z897" s="27"/>
      <c r="EQ897" s="27"/>
    </row>
    <row r="898" spans="26:147" ht="15.75" customHeight="1" x14ac:dyDescent="0.2">
      <c r="Z898" s="27"/>
      <c r="EQ898" s="27"/>
    </row>
    <row r="899" spans="26:147" ht="15.75" customHeight="1" x14ac:dyDescent="0.2">
      <c r="Z899" s="27"/>
      <c r="EQ899" s="27"/>
    </row>
    <row r="900" spans="26:147" ht="15.75" customHeight="1" x14ac:dyDescent="0.2">
      <c r="Z900" s="27"/>
      <c r="EQ900" s="27"/>
    </row>
    <row r="901" spans="26:147" ht="15.75" customHeight="1" x14ac:dyDescent="0.2">
      <c r="Z901" s="27"/>
      <c r="EQ901" s="27"/>
    </row>
    <row r="902" spans="26:147" ht="15.75" customHeight="1" x14ac:dyDescent="0.2">
      <c r="Z902" s="27"/>
      <c r="EQ902" s="27"/>
    </row>
    <row r="903" spans="26:147" ht="15.75" customHeight="1" x14ac:dyDescent="0.2">
      <c r="Z903" s="27"/>
      <c r="EQ903" s="27"/>
    </row>
    <row r="904" spans="26:147" ht="15.75" customHeight="1" x14ac:dyDescent="0.2">
      <c r="Z904" s="27"/>
      <c r="EQ904" s="27"/>
    </row>
    <row r="905" spans="26:147" ht="15.75" customHeight="1" x14ac:dyDescent="0.2">
      <c r="Z905" s="27"/>
      <c r="EQ905" s="27"/>
    </row>
    <row r="906" spans="26:147" ht="15.75" customHeight="1" x14ac:dyDescent="0.2">
      <c r="Z906" s="27"/>
      <c r="EQ906" s="27"/>
    </row>
    <row r="907" spans="26:147" ht="15.75" customHeight="1" x14ac:dyDescent="0.2">
      <c r="Z907" s="27"/>
      <c r="EQ907" s="27"/>
    </row>
    <row r="908" spans="26:147" ht="15.75" customHeight="1" x14ac:dyDescent="0.2">
      <c r="Z908" s="27"/>
      <c r="EQ908" s="27"/>
    </row>
    <row r="909" spans="26:147" ht="15.75" customHeight="1" x14ac:dyDescent="0.2">
      <c r="Z909" s="27"/>
      <c r="EQ909" s="27"/>
    </row>
    <row r="910" spans="26:147" ht="15.75" customHeight="1" x14ac:dyDescent="0.2">
      <c r="Z910" s="27"/>
      <c r="EQ910" s="27"/>
    </row>
    <row r="911" spans="26:147" ht="15.75" customHeight="1" x14ac:dyDescent="0.2">
      <c r="Z911" s="27"/>
      <c r="EQ911" s="27"/>
    </row>
    <row r="912" spans="26:147" ht="15.75" customHeight="1" x14ac:dyDescent="0.2">
      <c r="Z912" s="27"/>
      <c r="EQ912" s="27"/>
    </row>
    <row r="913" spans="26:147" ht="15.75" customHeight="1" x14ac:dyDescent="0.2">
      <c r="Z913" s="27"/>
      <c r="EQ913" s="27"/>
    </row>
    <row r="914" spans="26:147" ht="15.75" customHeight="1" x14ac:dyDescent="0.2">
      <c r="Z914" s="27"/>
      <c r="EQ914" s="27"/>
    </row>
    <row r="915" spans="26:147" ht="15.75" customHeight="1" x14ac:dyDescent="0.2">
      <c r="Z915" s="27"/>
      <c r="EQ915" s="27"/>
    </row>
    <row r="916" spans="26:147" ht="15.75" customHeight="1" x14ac:dyDescent="0.2">
      <c r="Z916" s="27"/>
      <c r="EQ916" s="27"/>
    </row>
    <row r="917" spans="26:147" ht="15.75" customHeight="1" x14ac:dyDescent="0.2">
      <c r="Z917" s="27"/>
      <c r="EQ917" s="27"/>
    </row>
    <row r="918" spans="26:147" ht="15.75" customHeight="1" x14ac:dyDescent="0.2">
      <c r="Z918" s="27"/>
      <c r="EQ918" s="27"/>
    </row>
    <row r="919" spans="26:147" ht="15.75" customHeight="1" x14ac:dyDescent="0.2">
      <c r="Z919" s="27"/>
      <c r="EQ919" s="27"/>
    </row>
    <row r="920" spans="26:147" ht="15.75" customHeight="1" x14ac:dyDescent="0.2">
      <c r="Z920" s="27"/>
      <c r="EQ920" s="27"/>
    </row>
    <row r="921" spans="26:147" ht="15.75" customHeight="1" x14ac:dyDescent="0.2">
      <c r="Z921" s="27"/>
      <c r="EQ921" s="27"/>
    </row>
    <row r="922" spans="26:147" ht="15.75" customHeight="1" x14ac:dyDescent="0.2">
      <c r="Z922" s="27"/>
      <c r="EQ922" s="27"/>
    </row>
    <row r="923" spans="26:147" ht="15.75" customHeight="1" x14ac:dyDescent="0.2">
      <c r="Z923" s="27"/>
      <c r="EQ923" s="27"/>
    </row>
    <row r="924" spans="26:147" ht="15.75" customHeight="1" x14ac:dyDescent="0.2">
      <c r="Z924" s="27"/>
      <c r="EQ924" s="27"/>
    </row>
    <row r="925" spans="26:147" ht="15.75" customHeight="1" x14ac:dyDescent="0.2">
      <c r="Z925" s="27"/>
      <c r="EQ925" s="27"/>
    </row>
    <row r="926" spans="26:147" ht="15.75" customHeight="1" x14ac:dyDescent="0.2">
      <c r="Z926" s="27"/>
      <c r="EQ926" s="27"/>
    </row>
    <row r="927" spans="26:147" ht="15.75" customHeight="1" x14ac:dyDescent="0.2">
      <c r="Z927" s="27"/>
      <c r="EQ927" s="27"/>
    </row>
    <row r="928" spans="26:147" ht="15.75" customHeight="1" x14ac:dyDescent="0.2">
      <c r="Z928" s="27"/>
      <c r="EQ928" s="27"/>
    </row>
    <row r="929" spans="26:147" ht="15.75" customHeight="1" x14ac:dyDescent="0.2">
      <c r="Z929" s="27"/>
      <c r="EQ929" s="27"/>
    </row>
    <row r="930" spans="26:147" ht="15.75" customHeight="1" x14ac:dyDescent="0.2">
      <c r="Z930" s="27"/>
      <c r="EQ930" s="27"/>
    </row>
    <row r="931" spans="26:147" ht="15.75" customHeight="1" x14ac:dyDescent="0.2">
      <c r="Z931" s="27"/>
      <c r="EQ931" s="27"/>
    </row>
    <row r="932" spans="26:147" ht="15.75" customHeight="1" x14ac:dyDescent="0.2">
      <c r="Z932" s="27"/>
      <c r="EQ932" s="27"/>
    </row>
    <row r="933" spans="26:147" ht="15.75" customHeight="1" x14ac:dyDescent="0.2">
      <c r="Z933" s="27"/>
      <c r="EQ933" s="27"/>
    </row>
    <row r="934" spans="26:147" ht="15.75" customHeight="1" x14ac:dyDescent="0.2">
      <c r="Z934" s="27"/>
      <c r="EQ934" s="27"/>
    </row>
    <row r="935" spans="26:147" ht="15.75" customHeight="1" x14ac:dyDescent="0.2">
      <c r="Z935" s="27"/>
      <c r="EQ935" s="27"/>
    </row>
    <row r="936" spans="26:147" ht="15.75" customHeight="1" x14ac:dyDescent="0.2">
      <c r="Z936" s="27"/>
      <c r="EQ936" s="27"/>
    </row>
    <row r="937" spans="26:147" ht="15.75" customHeight="1" x14ac:dyDescent="0.2">
      <c r="Z937" s="27"/>
      <c r="EQ937" s="27"/>
    </row>
    <row r="938" spans="26:147" ht="15.75" customHeight="1" x14ac:dyDescent="0.2">
      <c r="Z938" s="27"/>
      <c r="EQ938" s="27"/>
    </row>
    <row r="939" spans="26:147" ht="15.75" customHeight="1" x14ac:dyDescent="0.2">
      <c r="Z939" s="27"/>
      <c r="EQ939" s="27"/>
    </row>
    <row r="940" spans="26:147" ht="15.75" customHeight="1" x14ac:dyDescent="0.2">
      <c r="Z940" s="27"/>
      <c r="EQ940" s="27"/>
    </row>
    <row r="941" spans="26:147" ht="15.75" customHeight="1" x14ac:dyDescent="0.2">
      <c r="Z941" s="27"/>
      <c r="EQ941" s="27"/>
    </row>
    <row r="942" spans="26:147" ht="15.75" customHeight="1" x14ac:dyDescent="0.2">
      <c r="Z942" s="27"/>
      <c r="EQ942" s="27"/>
    </row>
    <row r="943" spans="26:147" ht="15.75" customHeight="1" x14ac:dyDescent="0.2">
      <c r="Z943" s="27"/>
      <c r="EQ943" s="27"/>
    </row>
    <row r="944" spans="26:147" ht="15.75" customHeight="1" x14ac:dyDescent="0.2">
      <c r="Z944" s="27"/>
      <c r="EQ944" s="27"/>
    </row>
    <row r="945" spans="26:147" ht="15.75" customHeight="1" x14ac:dyDescent="0.2">
      <c r="Z945" s="27"/>
      <c r="EQ945" s="27"/>
    </row>
    <row r="946" spans="26:147" ht="15.75" customHeight="1" x14ac:dyDescent="0.2">
      <c r="Z946" s="27"/>
      <c r="EQ946" s="27"/>
    </row>
    <row r="947" spans="26:147" ht="15.75" customHeight="1" x14ac:dyDescent="0.2">
      <c r="Z947" s="27"/>
      <c r="EQ947" s="27"/>
    </row>
    <row r="948" spans="26:147" ht="15.75" customHeight="1" x14ac:dyDescent="0.2">
      <c r="Z948" s="27"/>
      <c r="EQ948" s="27"/>
    </row>
    <row r="949" spans="26:147" ht="15.75" customHeight="1" x14ac:dyDescent="0.2">
      <c r="Z949" s="27"/>
      <c r="EQ949" s="27"/>
    </row>
    <row r="950" spans="26:147" ht="15.75" customHeight="1" x14ac:dyDescent="0.2">
      <c r="Z950" s="27"/>
      <c r="EQ950" s="27"/>
    </row>
    <row r="951" spans="26:147" ht="15.75" customHeight="1" x14ac:dyDescent="0.2">
      <c r="Z951" s="27"/>
      <c r="EQ951" s="27"/>
    </row>
    <row r="952" spans="26:147" ht="15.75" customHeight="1" x14ac:dyDescent="0.2">
      <c r="Z952" s="27"/>
      <c r="EQ952" s="27"/>
    </row>
    <row r="953" spans="26:147" ht="15.75" customHeight="1" x14ac:dyDescent="0.2">
      <c r="Z953" s="27"/>
      <c r="EQ953" s="27"/>
    </row>
    <row r="954" spans="26:147" ht="15.75" customHeight="1" x14ac:dyDescent="0.2">
      <c r="Z954" s="27"/>
      <c r="EQ954" s="27"/>
    </row>
    <row r="955" spans="26:147" ht="15.75" customHeight="1" x14ac:dyDescent="0.2">
      <c r="Z955" s="27"/>
      <c r="EQ955" s="27"/>
    </row>
    <row r="956" spans="26:147" ht="15.75" customHeight="1" x14ac:dyDescent="0.2">
      <c r="Z956" s="27"/>
      <c r="EQ956" s="27"/>
    </row>
    <row r="957" spans="26:147" ht="15.75" customHeight="1" x14ac:dyDescent="0.2">
      <c r="Z957" s="27"/>
      <c r="EQ957" s="27"/>
    </row>
    <row r="958" spans="26:147" ht="15.75" customHeight="1" x14ac:dyDescent="0.2">
      <c r="Z958" s="27"/>
      <c r="EQ958" s="27"/>
    </row>
    <row r="959" spans="26:147" ht="15.75" customHeight="1" x14ac:dyDescent="0.2">
      <c r="Z959" s="27"/>
      <c r="EQ959" s="27"/>
    </row>
    <row r="960" spans="26:147" ht="15.75" customHeight="1" x14ac:dyDescent="0.2">
      <c r="Z960" s="27"/>
      <c r="EQ960" s="27"/>
    </row>
    <row r="961" spans="26:147" ht="15.75" customHeight="1" x14ac:dyDescent="0.2">
      <c r="Z961" s="27"/>
      <c r="EQ961" s="27"/>
    </row>
    <row r="962" spans="26:147" ht="15.75" customHeight="1" x14ac:dyDescent="0.2">
      <c r="Z962" s="27"/>
      <c r="EQ962" s="27"/>
    </row>
    <row r="963" spans="26:147" ht="15.75" customHeight="1" x14ac:dyDescent="0.2">
      <c r="Z963" s="27"/>
      <c r="EQ963" s="27"/>
    </row>
    <row r="964" spans="26:147" ht="15.75" customHeight="1" x14ac:dyDescent="0.2">
      <c r="Z964" s="27"/>
      <c r="EQ964" s="27"/>
    </row>
    <row r="965" spans="26:147" ht="15.75" customHeight="1" x14ac:dyDescent="0.2">
      <c r="Z965" s="27"/>
      <c r="EQ965" s="27"/>
    </row>
    <row r="966" spans="26:147" ht="15.75" customHeight="1" x14ac:dyDescent="0.2">
      <c r="Z966" s="27"/>
      <c r="EQ966" s="27"/>
    </row>
    <row r="967" spans="26:147" ht="15.75" customHeight="1" x14ac:dyDescent="0.2">
      <c r="Z967" s="27"/>
      <c r="EQ967" s="27"/>
    </row>
    <row r="968" spans="26:147" ht="15.75" customHeight="1" x14ac:dyDescent="0.2">
      <c r="Z968" s="27"/>
      <c r="EQ968" s="27"/>
    </row>
    <row r="969" spans="26:147" ht="15.75" customHeight="1" x14ac:dyDescent="0.2">
      <c r="Z969" s="27"/>
      <c r="EQ969" s="27"/>
    </row>
    <row r="970" spans="26:147" ht="15.75" customHeight="1" x14ac:dyDescent="0.2">
      <c r="Z970" s="27"/>
      <c r="EQ970" s="27"/>
    </row>
    <row r="971" spans="26:147" ht="15.75" customHeight="1" x14ac:dyDescent="0.2">
      <c r="Z971" s="27"/>
      <c r="EQ971" s="27"/>
    </row>
    <row r="972" spans="26:147" ht="15.75" customHeight="1" x14ac:dyDescent="0.2">
      <c r="Z972" s="27"/>
      <c r="EQ972" s="27"/>
    </row>
    <row r="973" spans="26:147" ht="15.75" customHeight="1" x14ac:dyDescent="0.2">
      <c r="Z973" s="27"/>
      <c r="EQ973" s="27"/>
    </row>
    <row r="974" spans="26:147" ht="15.75" customHeight="1" x14ac:dyDescent="0.2">
      <c r="Z974" s="27"/>
      <c r="EQ974" s="27"/>
    </row>
    <row r="975" spans="26:147" ht="15.75" customHeight="1" x14ac:dyDescent="0.2">
      <c r="Z975" s="27"/>
      <c r="EQ975" s="27"/>
    </row>
    <row r="976" spans="26:147" ht="15.75" customHeight="1" x14ac:dyDescent="0.2">
      <c r="Z976" s="27"/>
      <c r="EQ976" s="27"/>
    </row>
    <row r="977" spans="26:147" ht="15.75" customHeight="1" x14ac:dyDescent="0.2">
      <c r="Z977" s="27"/>
      <c r="EQ977" s="27"/>
    </row>
    <row r="978" spans="26:147" ht="15.75" customHeight="1" x14ac:dyDescent="0.2">
      <c r="Z978" s="27"/>
      <c r="EQ978" s="27"/>
    </row>
    <row r="979" spans="26:147" ht="15.75" customHeight="1" x14ac:dyDescent="0.2">
      <c r="Z979" s="27"/>
      <c r="EQ979" s="27"/>
    </row>
    <row r="980" spans="26:147" ht="15.75" customHeight="1" x14ac:dyDescent="0.2">
      <c r="Z980" s="27"/>
      <c r="EQ980" s="27"/>
    </row>
    <row r="981" spans="26:147" ht="15.75" customHeight="1" x14ac:dyDescent="0.2">
      <c r="Z981" s="27"/>
      <c r="EQ981" s="27"/>
    </row>
    <row r="982" spans="26:147" ht="15.75" customHeight="1" x14ac:dyDescent="0.2">
      <c r="Z982" s="27"/>
      <c r="EQ982" s="27"/>
    </row>
    <row r="983" spans="26:147" ht="15.75" customHeight="1" x14ac:dyDescent="0.2">
      <c r="Z983" s="27"/>
      <c r="EQ983" s="27"/>
    </row>
    <row r="984" spans="26:147" ht="15.75" customHeight="1" x14ac:dyDescent="0.2">
      <c r="Z984" s="27"/>
      <c r="EQ984" s="27"/>
    </row>
    <row r="985" spans="26:147" ht="15.75" customHeight="1" x14ac:dyDescent="0.2">
      <c r="Z985" s="27"/>
      <c r="EQ985" s="27"/>
    </row>
    <row r="986" spans="26:147" ht="15.75" customHeight="1" x14ac:dyDescent="0.2">
      <c r="Z986" s="27"/>
      <c r="EQ986" s="27"/>
    </row>
    <row r="987" spans="26:147" ht="15.75" customHeight="1" x14ac:dyDescent="0.2">
      <c r="Z987" s="27"/>
      <c r="EQ987" s="27"/>
    </row>
    <row r="988" spans="26:147" ht="15.75" customHeight="1" x14ac:dyDescent="0.2">
      <c r="Z988" s="27"/>
      <c r="EQ988" s="27"/>
    </row>
    <row r="989" spans="26:147" ht="15.75" customHeight="1" x14ac:dyDescent="0.2">
      <c r="Z989" s="27"/>
      <c r="EQ989" s="27"/>
    </row>
    <row r="990" spans="26:147" ht="15.75" customHeight="1" x14ac:dyDescent="0.2">
      <c r="Z990" s="27"/>
      <c r="EQ990" s="27"/>
    </row>
    <row r="991" spans="26:147" ht="15.75" customHeight="1" x14ac:dyDescent="0.2">
      <c r="Z991" s="27"/>
      <c r="EQ991" s="27"/>
    </row>
    <row r="992" spans="26:147" ht="15.75" customHeight="1" x14ac:dyDescent="0.2">
      <c r="Z992" s="27"/>
      <c r="EQ992" s="27"/>
    </row>
    <row r="993" spans="26:147" ht="15.75" customHeight="1" x14ac:dyDescent="0.2">
      <c r="Z993" s="27"/>
      <c r="EQ993" s="27"/>
    </row>
    <row r="994" spans="26:147" ht="15.75" customHeight="1" x14ac:dyDescent="0.2">
      <c r="Z994" s="27"/>
      <c r="EQ994" s="27"/>
    </row>
    <row r="995" spans="26:147" ht="15.75" customHeight="1" x14ac:dyDescent="0.2">
      <c r="Z995" s="27"/>
      <c r="EQ995" s="27"/>
    </row>
    <row r="996" spans="26:147" ht="15.75" customHeight="1" x14ac:dyDescent="0.2">
      <c r="Z996" s="27"/>
      <c r="EQ996" s="27"/>
    </row>
    <row r="997" spans="26:147" ht="15.75" customHeight="1" x14ac:dyDescent="0.2">
      <c r="Z997" s="27"/>
      <c r="EQ997" s="27"/>
    </row>
    <row r="998" spans="26:147" ht="15.75" customHeight="1" x14ac:dyDescent="0.2">
      <c r="Z998" s="27"/>
      <c r="EQ998" s="27"/>
    </row>
    <row r="999" spans="26:147" ht="15.75" customHeight="1" x14ac:dyDescent="0.2">
      <c r="Z999" s="27"/>
      <c r="EQ999" s="27"/>
    </row>
    <row r="1000" spans="26:147" ht="15.75" customHeight="1" x14ac:dyDescent="0.2">
      <c r="Z1000" s="27"/>
      <c r="EQ1000" s="27"/>
    </row>
  </sheetData>
  <dataValidations count="1">
    <dataValidation type="list" allowBlank="1" showErrorMessage="1" sqref="Z11:Z14 Z17:Z19 Z22:Z38" xr:uid="{00000000-0002-0000-0600-000000000000}">
      <formula1>"1,2"</formula1>
    </dataValidation>
  </dataValidations>
  <pageMargins left="0.75" right="0.75" top="1" bottom="1"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Z1000"/>
  <sheetViews>
    <sheetView workbookViewId="0">
      <selection activeCell="J1" sqref="J1:O9"/>
    </sheetView>
  </sheetViews>
  <sheetFormatPr baseColWidth="10" defaultColWidth="11.1640625" defaultRowHeight="15" customHeight="1" x14ac:dyDescent="0.2"/>
  <cols>
    <col min="1" max="1" width="10.83203125" customWidth="1"/>
    <col min="2" max="2" width="19.6640625" customWidth="1"/>
    <col min="3" max="3" width="22.33203125" customWidth="1"/>
    <col min="4" max="4" width="14.6640625" customWidth="1"/>
    <col min="5" max="5" width="10.5" customWidth="1"/>
    <col min="6" max="6" width="17.5" customWidth="1"/>
    <col min="7" max="7" width="10.5" customWidth="1"/>
    <col min="8" max="8" width="10.83203125" customWidth="1"/>
    <col min="9" max="9" width="10.5" customWidth="1"/>
    <col min="10" max="10" width="24" customWidth="1"/>
    <col min="11" max="11" width="17.6640625" customWidth="1"/>
    <col min="12" max="12" width="13.33203125" customWidth="1"/>
    <col min="13" max="13" width="17.33203125" customWidth="1"/>
    <col min="14" max="14" width="10.5" customWidth="1"/>
    <col min="15" max="15" width="13.1640625" customWidth="1"/>
    <col min="16" max="16" width="10.83203125" customWidth="1"/>
    <col min="17" max="26" width="10.5" customWidth="1"/>
  </cols>
  <sheetData>
    <row r="1" spans="1:26" ht="15.75" customHeight="1" x14ac:dyDescent="0.2">
      <c r="A1" s="176"/>
      <c r="B1" s="177" t="s">
        <v>258</v>
      </c>
      <c r="C1" s="177"/>
      <c r="D1" s="177"/>
      <c r="E1" s="177"/>
      <c r="F1" s="177"/>
      <c r="G1" s="177"/>
      <c r="H1" s="178"/>
      <c r="J1" s="177" t="s">
        <v>259</v>
      </c>
      <c r="K1" s="125">
        <f>(K4*K6)</f>
        <v>0</v>
      </c>
      <c r="L1" s="179" t="s">
        <v>260</v>
      </c>
      <c r="M1" s="125" t="s">
        <v>261</v>
      </c>
      <c r="N1" s="180" t="s">
        <v>262</v>
      </c>
      <c r="P1" s="178"/>
      <c r="Q1" s="177"/>
      <c r="R1" s="177"/>
      <c r="S1" s="177"/>
      <c r="T1" s="177"/>
      <c r="U1" s="177"/>
      <c r="V1" s="177"/>
      <c r="W1" s="177"/>
      <c r="X1" s="177"/>
      <c r="Y1" s="177"/>
      <c r="Z1" s="177"/>
    </row>
    <row r="2" spans="1:26" ht="15.75" customHeight="1" x14ac:dyDescent="0.2">
      <c r="A2" s="88"/>
      <c r="B2" s="7" t="s">
        <v>263</v>
      </c>
      <c r="C2" s="124">
        <f>Principal</f>
        <v>1800000</v>
      </c>
      <c r="E2" s="181"/>
      <c r="H2" s="27"/>
      <c r="J2" s="7" t="s">
        <v>264</v>
      </c>
      <c r="K2" s="125">
        <v>108000</v>
      </c>
      <c r="L2" s="182">
        <v>0.47431600000000002</v>
      </c>
      <c r="M2" s="125">
        <f t="shared" ref="M2:M4" si="0">(K2*L2)</f>
        <v>51226.128000000004</v>
      </c>
      <c r="N2" s="183">
        <v>4.2449519999999998E-2</v>
      </c>
      <c r="O2" s="125">
        <f t="shared" ref="O2:O4" si="1">(M2*N2)</f>
        <v>2174.5245450585599</v>
      </c>
      <c r="P2" s="27"/>
    </row>
    <row r="3" spans="1:26" ht="15.75" customHeight="1" x14ac:dyDescent="0.2">
      <c r="A3" s="88"/>
      <c r="B3" s="7" t="s">
        <v>265</v>
      </c>
      <c r="C3" s="7">
        <f>Term</f>
        <v>25</v>
      </c>
      <c r="H3" s="27"/>
      <c r="J3" s="7" t="s">
        <v>266</v>
      </c>
      <c r="K3" s="125">
        <v>1022000</v>
      </c>
      <c r="L3" s="182">
        <v>0.47431600000000002</v>
      </c>
      <c r="M3" s="125">
        <f t="shared" si="0"/>
        <v>484750.95199999999</v>
      </c>
      <c r="N3" s="183">
        <v>4.2449519999999998E-2</v>
      </c>
      <c r="O3" s="125">
        <f t="shared" si="1"/>
        <v>20577.445231943038</v>
      </c>
      <c r="P3" s="27"/>
    </row>
    <row r="4" spans="1:26" ht="15.75" customHeight="1" x14ac:dyDescent="0.2">
      <c r="A4" s="88"/>
      <c r="B4" s="7" t="s">
        <v>267</v>
      </c>
      <c r="C4" s="7">
        <v>0</v>
      </c>
      <c r="H4" s="27"/>
      <c r="J4" s="7" t="s">
        <v>268</v>
      </c>
      <c r="K4" s="125">
        <f>K2+K3</f>
        <v>1130000</v>
      </c>
      <c r="L4" s="182">
        <v>0.47431600000000002</v>
      </c>
      <c r="M4" s="125">
        <f t="shared" si="0"/>
        <v>535977.08000000007</v>
      </c>
      <c r="N4" s="183">
        <v>4.2449519999999998E-2</v>
      </c>
      <c r="O4" s="125">
        <f t="shared" si="1"/>
        <v>22751.969777001603</v>
      </c>
      <c r="P4" s="27"/>
    </row>
    <row r="5" spans="1:26" ht="15.75" customHeight="1" x14ac:dyDescent="0.2">
      <c r="A5" s="88"/>
      <c r="B5" s="7" t="s">
        <v>269</v>
      </c>
      <c r="C5" s="94">
        <f>Int_Rate</f>
        <v>6.9500000000000006E-2</v>
      </c>
      <c r="H5" s="27"/>
      <c r="L5" s="179"/>
      <c r="P5" s="27"/>
    </row>
    <row r="6" spans="1:26" ht="15.75" customHeight="1" x14ac:dyDescent="0.2">
      <c r="A6" s="88"/>
      <c r="B6" s="7" t="s">
        <v>270</v>
      </c>
      <c r="C6" s="7">
        <v>1</v>
      </c>
      <c r="H6" s="27"/>
      <c r="J6" s="177" t="s">
        <v>271</v>
      </c>
      <c r="K6" s="125">
        <f>(K9*K10)</f>
        <v>0</v>
      </c>
      <c r="L6" s="179" t="s">
        <v>260</v>
      </c>
      <c r="M6" s="125" t="s">
        <v>261</v>
      </c>
      <c r="N6" s="180" t="s">
        <v>262</v>
      </c>
      <c r="P6" s="27"/>
    </row>
    <row r="7" spans="1:26" ht="15.75" customHeight="1" x14ac:dyDescent="0.2">
      <c r="A7" s="88"/>
      <c r="B7" s="7" t="s">
        <v>272</v>
      </c>
      <c r="C7" s="181">
        <f>PMT(C5/12,C3*12,-C2)</f>
        <v>12664.669620885794</v>
      </c>
      <c r="D7" s="181"/>
      <c r="H7" s="27"/>
      <c r="J7" s="7" t="s">
        <v>264</v>
      </c>
      <c r="K7" s="125">
        <v>216000</v>
      </c>
      <c r="L7" s="182">
        <v>0.47431600000000002</v>
      </c>
      <c r="M7" s="125">
        <f t="shared" ref="M7:M9" si="2">(K7*L7)</f>
        <v>102452.25600000001</v>
      </c>
      <c r="N7" s="183">
        <v>4.2449519999999998E-2</v>
      </c>
      <c r="O7" s="125">
        <f t="shared" ref="O7:O9" si="3">(M7*N7)</f>
        <v>4349.0490901171197</v>
      </c>
      <c r="P7" s="27"/>
    </row>
    <row r="8" spans="1:26" ht="15.75" customHeight="1" x14ac:dyDescent="0.2">
      <c r="A8" s="88"/>
      <c r="C8" s="181"/>
      <c r="D8" s="181"/>
      <c r="H8" s="27"/>
      <c r="J8" s="7" t="s">
        <v>266</v>
      </c>
      <c r="K8" s="125">
        <v>2000000</v>
      </c>
      <c r="L8" s="182">
        <v>0.47431600000000002</v>
      </c>
      <c r="M8" s="125">
        <f t="shared" si="2"/>
        <v>948632</v>
      </c>
      <c r="N8" s="183">
        <v>4.2449519999999998E-2</v>
      </c>
      <c r="O8" s="125">
        <f t="shared" si="3"/>
        <v>40268.973056639996</v>
      </c>
      <c r="P8" s="27"/>
    </row>
    <row r="9" spans="1:26" ht="15.75" customHeight="1" x14ac:dyDescent="0.2">
      <c r="A9" s="88"/>
      <c r="H9" s="27"/>
      <c r="J9" s="7" t="s">
        <v>268</v>
      </c>
      <c r="K9" s="125">
        <f>K7+K8</f>
        <v>2216000</v>
      </c>
      <c r="L9" s="182">
        <v>0.47431600000000002</v>
      </c>
      <c r="M9" s="125">
        <f t="shared" si="2"/>
        <v>1051084.2560000001</v>
      </c>
      <c r="N9" s="183">
        <v>4.2449519999999998E-2</v>
      </c>
      <c r="O9" s="125">
        <f t="shared" si="3"/>
        <v>44618.022146757117</v>
      </c>
      <c r="P9" s="27"/>
    </row>
    <row r="10" spans="1:26" ht="15.75" customHeight="1" x14ac:dyDescent="0.2">
      <c r="A10" s="184" t="s">
        <v>273</v>
      </c>
      <c r="B10" s="185" t="s">
        <v>274</v>
      </c>
      <c r="C10" s="185" t="s">
        <v>275</v>
      </c>
      <c r="D10" s="185" t="s">
        <v>90</v>
      </c>
      <c r="E10" s="185" t="s">
        <v>276</v>
      </c>
      <c r="F10" s="185" t="s">
        <v>277</v>
      </c>
      <c r="G10" s="185"/>
      <c r="H10" s="185"/>
      <c r="I10" s="186"/>
      <c r="J10" s="186"/>
      <c r="K10" s="186"/>
      <c r="L10" s="187"/>
      <c r="M10" s="186"/>
      <c r="N10" s="186"/>
      <c r="O10" s="186"/>
      <c r="P10" s="185"/>
      <c r="Q10" s="185"/>
      <c r="R10" s="185"/>
      <c r="S10" s="185"/>
      <c r="T10" s="185"/>
      <c r="U10" s="185"/>
      <c r="V10" s="185"/>
      <c r="W10" s="185"/>
      <c r="X10" s="185"/>
      <c r="Y10" s="185"/>
      <c r="Z10" s="185"/>
    </row>
    <row r="11" spans="1:26" ht="15.75" customHeight="1" x14ac:dyDescent="0.2">
      <c r="A11" s="88">
        <v>1</v>
      </c>
      <c r="B11" s="124">
        <f>C2</f>
        <v>1800000</v>
      </c>
      <c r="C11" s="124">
        <f t="shared" ref="C11:C250" si="4">B11*C$5/12</f>
        <v>10425.000000000002</v>
      </c>
      <c r="D11" s="124">
        <f t="shared" ref="D11:D250" si="5">CHOOSE(C$6,C$7-C11,0,G11*C$2)*IF(A11&lt;=C$4,0,1)*IF(A11&gt;(C$3*12+C$4),0,1)</f>
        <v>2239.669620885792</v>
      </c>
      <c r="E11" s="124">
        <f t="shared" ref="E11:E250" si="6">SUM(C11:D11)</f>
        <v>12664.669620885794</v>
      </c>
      <c r="F11" s="124">
        <f t="shared" ref="F11:F250" si="7">(B11-D11)</f>
        <v>1797760.3303791143</v>
      </c>
      <c r="G11" s="94">
        <f t="shared" ref="G11:G250" si="8">1/(C$3*12)*IF(A11&lt;=C$4,0,1)*IF(A11&gt;(C$3*12+C$4),0,1)</f>
        <v>3.3333333333333335E-3</v>
      </c>
      <c r="H11" s="27"/>
      <c r="L11" s="179"/>
      <c r="P11" s="27"/>
    </row>
    <row r="12" spans="1:26" ht="15.75" customHeight="1" x14ac:dyDescent="0.2">
      <c r="A12" s="88">
        <f t="shared" ref="A12:A250" si="9">A11+1</f>
        <v>2</v>
      </c>
      <c r="B12" s="124">
        <f t="shared" ref="B12:B250" si="10">F11</f>
        <v>1797760.3303791143</v>
      </c>
      <c r="C12" s="124">
        <f t="shared" si="4"/>
        <v>10412.02858011237</v>
      </c>
      <c r="D12" s="124">
        <f t="shared" si="5"/>
        <v>2252.6410407734238</v>
      </c>
      <c r="E12" s="124">
        <f t="shared" si="6"/>
        <v>12664.669620885794</v>
      </c>
      <c r="F12" s="124">
        <f t="shared" si="7"/>
        <v>1795507.6893383409</v>
      </c>
      <c r="G12" s="94">
        <f t="shared" si="8"/>
        <v>3.3333333333333335E-3</v>
      </c>
      <c r="H12" s="27"/>
      <c r="L12" s="179"/>
      <c r="P12" s="27"/>
    </row>
    <row r="13" spans="1:26" ht="15.75" customHeight="1" x14ac:dyDescent="0.2">
      <c r="A13" s="88">
        <f t="shared" si="9"/>
        <v>3</v>
      </c>
      <c r="B13" s="124">
        <f t="shared" si="10"/>
        <v>1795507.6893383409</v>
      </c>
      <c r="C13" s="124">
        <f t="shared" si="4"/>
        <v>10398.982034084558</v>
      </c>
      <c r="D13" s="124">
        <f t="shared" si="5"/>
        <v>2265.6875868012357</v>
      </c>
      <c r="E13" s="124">
        <f t="shared" si="6"/>
        <v>12664.669620885794</v>
      </c>
      <c r="F13" s="124">
        <f t="shared" si="7"/>
        <v>1793242.0017515398</v>
      </c>
      <c r="G13" s="94">
        <f t="shared" si="8"/>
        <v>3.3333333333333335E-3</v>
      </c>
      <c r="H13" s="27"/>
      <c r="L13" s="179"/>
      <c r="P13" s="27"/>
    </row>
    <row r="14" spans="1:26" ht="15.75" customHeight="1" x14ac:dyDescent="0.2">
      <c r="A14" s="88">
        <f t="shared" si="9"/>
        <v>4</v>
      </c>
      <c r="B14" s="124">
        <f t="shared" si="10"/>
        <v>1793242.0017515398</v>
      </c>
      <c r="C14" s="124">
        <f t="shared" si="4"/>
        <v>10385.859926811003</v>
      </c>
      <c r="D14" s="124">
        <f t="shared" si="5"/>
        <v>2278.809694074791</v>
      </c>
      <c r="E14" s="124">
        <f t="shared" si="6"/>
        <v>12664.669620885794</v>
      </c>
      <c r="F14" s="124">
        <f t="shared" si="7"/>
        <v>1790963.192057465</v>
      </c>
      <c r="G14" s="94">
        <f t="shared" si="8"/>
        <v>3.3333333333333335E-3</v>
      </c>
      <c r="H14" s="27"/>
      <c r="L14" s="179"/>
      <c r="P14" s="27"/>
    </row>
    <row r="15" spans="1:26" ht="15.75" customHeight="1" x14ac:dyDescent="0.2">
      <c r="A15" s="88">
        <f t="shared" si="9"/>
        <v>5</v>
      </c>
      <c r="B15" s="124">
        <f t="shared" si="10"/>
        <v>1790963.192057465</v>
      </c>
      <c r="C15" s="124">
        <f t="shared" si="4"/>
        <v>10372.661820666153</v>
      </c>
      <c r="D15" s="124">
        <f t="shared" si="5"/>
        <v>2292.0078002196406</v>
      </c>
      <c r="E15" s="124">
        <f t="shared" si="6"/>
        <v>12664.669620885794</v>
      </c>
      <c r="F15" s="124">
        <f t="shared" si="7"/>
        <v>1788671.1842572454</v>
      </c>
      <c r="G15" s="94">
        <f t="shared" si="8"/>
        <v>3.3333333333333335E-3</v>
      </c>
      <c r="H15" s="27"/>
      <c r="L15" s="179"/>
      <c r="P15" s="27"/>
    </row>
    <row r="16" spans="1:26" ht="15.75" customHeight="1" x14ac:dyDescent="0.2">
      <c r="A16" s="88">
        <f t="shared" si="9"/>
        <v>6</v>
      </c>
      <c r="B16" s="124">
        <f t="shared" si="10"/>
        <v>1788671.1842572454</v>
      </c>
      <c r="C16" s="124">
        <f t="shared" si="4"/>
        <v>10359.38727548988</v>
      </c>
      <c r="D16" s="124">
        <f t="shared" si="5"/>
        <v>2305.2823453959136</v>
      </c>
      <c r="E16" s="124">
        <f t="shared" si="6"/>
        <v>12664.669620885794</v>
      </c>
      <c r="F16" s="124">
        <f t="shared" si="7"/>
        <v>1786365.9019118494</v>
      </c>
      <c r="G16" s="94">
        <f t="shared" si="8"/>
        <v>3.3333333333333335E-3</v>
      </c>
      <c r="H16" s="27"/>
      <c r="L16" s="179"/>
      <c r="P16" s="27"/>
    </row>
    <row r="17" spans="1:16" ht="15.75" customHeight="1" x14ac:dyDescent="0.2">
      <c r="A17" s="88">
        <f t="shared" si="9"/>
        <v>7</v>
      </c>
      <c r="B17" s="124">
        <f t="shared" si="10"/>
        <v>1786365.9019118494</v>
      </c>
      <c r="C17" s="124">
        <f t="shared" si="4"/>
        <v>10346.035848572796</v>
      </c>
      <c r="D17" s="124">
        <f t="shared" si="5"/>
        <v>2318.6337723129982</v>
      </c>
      <c r="E17" s="124">
        <f t="shared" si="6"/>
        <v>12664.669620885794</v>
      </c>
      <c r="F17" s="124">
        <f t="shared" si="7"/>
        <v>1784047.2681395365</v>
      </c>
      <c r="G17" s="94">
        <f t="shared" si="8"/>
        <v>3.3333333333333335E-3</v>
      </c>
      <c r="H17" s="27"/>
      <c r="L17" s="179"/>
      <c r="P17" s="27"/>
    </row>
    <row r="18" spans="1:16" ht="15.75" customHeight="1" x14ac:dyDescent="0.2">
      <c r="A18" s="88">
        <f t="shared" si="9"/>
        <v>8</v>
      </c>
      <c r="B18" s="124">
        <f t="shared" si="10"/>
        <v>1784047.2681395365</v>
      </c>
      <c r="C18" s="124">
        <f t="shared" si="4"/>
        <v>10332.607094641482</v>
      </c>
      <c r="D18" s="124">
        <f t="shared" si="5"/>
        <v>2332.0625262443118</v>
      </c>
      <c r="E18" s="124">
        <f t="shared" si="6"/>
        <v>12664.669620885794</v>
      </c>
      <c r="F18" s="124">
        <f t="shared" si="7"/>
        <v>1781715.2056132923</v>
      </c>
      <c r="G18" s="94">
        <f t="shared" si="8"/>
        <v>3.3333333333333335E-3</v>
      </c>
      <c r="H18" s="27"/>
      <c r="L18" s="179"/>
      <c r="P18" s="27"/>
    </row>
    <row r="19" spans="1:16" ht="15.75" customHeight="1" x14ac:dyDescent="0.2">
      <c r="A19" s="88">
        <f t="shared" si="9"/>
        <v>9</v>
      </c>
      <c r="B19" s="124">
        <f t="shared" si="10"/>
        <v>1781715.2056132923</v>
      </c>
      <c r="C19" s="124">
        <f t="shared" si="4"/>
        <v>10319.100565843652</v>
      </c>
      <c r="D19" s="124">
        <f t="shared" si="5"/>
        <v>2345.5690550421423</v>
      </c>
      <c r="E19" s="124">
        <f t="shared" si="6"/>
        <v>12664.669620885794</v>
      </c>
      <c r="F19" s="124">
        <f t="shared" si="7"/>
        <v>1779369.6365582501</v>
      </c>
      <c r="G19" s="94">
        <f t="shared" si="8"/>
        <v>3.3333333333333335E-3</v>
      </c>
      <c r="H19" s="27"/>
      <c r="L19" s="179"/>
      <c r="P19" s="27"/>
    </row>
    <row r="20" spans="1:16" ht="15.75" customHeight="1" x14ac:dyDescent="0.2">
      <c r="A20" s="88">
        <f t="shared" si="9"/>
        <v>10</v>
      </c>
      <c r="B20" s="124">
        <f t="shared" si="10"/>
        <v>1779369.6365582501</v>
      </c>
      <c r="C20" s="124">
        <f t="shared" si="4"/>
        <v>10305.515811733199</v>
      </c>
      <c r="D20" s="124">
        <f t="shared" si="5"/>
        <v>2359.1538091525945</v>
      </c>
      <c r="E20" s="124">
        <f t="shared" si="6"/>
        <v>12664.669620885794</v>
      </c>
      <c r="F20" s="124">
        <f t="shared" si="7"/>
        <v>1777010.4827490975</v>
      </c>
      <c r="G20" s="94">
        <f t="shared" si="8"/>
        <v>3.3333333333333335E-3</v>
      </c>
      <c r="H20" s="27"/>
      <c r="L20" s="179"/>
      <c r="P20" s="27"/>
    </row>
    <row r="21" spans="1:16" ht="15.75" customHeight="1" x14ac:dyDescent="0.2">
      <c r="A21" s="88">
        <f t="shared" si="9"/>
        <v>11</v>
      </c>
      <c r="B21" s="124">
        <f t="shared" si="10"/>
        <v>1777010.4827490975</v>
      </c>
      <c r="C21" s="124">
        <f t="shared" si="4"/>
        <v>10291.852379255191</v>
      </c>
      <c r="D21" s="124">
        <f t="shared" si="5"/>
        <v>2372.8172416306024</v>
      </c>
      <c r="E21" s="124">
        <f t="shared" si="6"/>
        <v>12664.669620885794</v>
      </c>
      <c r="F21" s="124">
        <f t="shared" si="7"/>
        <v>1774637.665507467</v>
      </c>
      <c r="G21" s="94">
        <f t="shared" si="8"/>
        <v>3.3333333333333335E-3</v>
      </c>
      <c r="H21" s="27"/>
      <c r="L21" s="179"/>
      <c r="P21" s="27"/>
    </row>
    <row r="22" spans="1:16" ht="15.75" customHeight="1" x14ac:dyDescent="0.2">
      <c r="A22" s="88">
        <f t="shared" si="9"/>
        <v>12</v>
      </c>
      <c r="B22" s="124">
        <f t="shared" si="10"/>
        <v>1774637.665507467</v>
      </c>
      <c r="C22" s="124">
        <f t="shared" si="4"/>
        <v>10278.109812730747</v>
      </c>
      <c r="D22" s="124">
        <f t="shared" si="5"/>
        <v>2386.559808155047</v>
      </c>
      <c r="E22" s="124">
        <f t="shared" si="6"/>
        <v>12664.669620885794</v>
      </c>
      <c r="F22" s="124">
        <f t="shared" si="7"/>
        <v>1772251.1056993119</v>
      </c>
      <c r="G22" s="94">
        <f t="shared" si="8"/>
        <v>3.3333333333333335E-3</v>
      </c>
      <c r="H22" s="27"/>
      <c r="L22" s="179"/>
      <c r="P22" s="27"/>
    </row>
    <row r="23" spans="1:16" ht="15.75" customHeight="1" x14ac:dyDescent="0.2">
      <c r="A23" s="88">
        <f t="shared" si="9"/>
        <v>13</v>
      </c>
      <c r="B23" s="124">
        <f t="shared" si="10"/>
        <v>1772251.1056993119</v>
      </c>
      <c r="C23" s="124">
        <f t="shared" si="4"/>
        <v>10264.28765384185</v>
      </c>
      <c r="D23" s="124">
        <f t="shared" si="5"/>
        <v>2400.3819670439443</v>
      </c>
      <c r="E23" s="124">
        <f t="shared" si="6"/>
        <v>12664.669620885794</v>
      </c>
      <c r="F23" s="124">
        <f t="shared" si="7"/>
        <v>1769850.723732268</v>
      </c>
      <c r="G23" s="94">
        <f t="shared" si="8"/>
        <v>3.3333333333333335E-3</v>
      </c>
      <c r="H23" s="27"/>
      <c r="L23" s="179"/>
      <c r="P23" s="27"/>
    </row>
    <row r="24" spans="1:16" ht="15.75" customHeight="1" x14ac:dyDescent="0.2">
      <c r="A24" s="88">
        <f t="shared" si="9"/>
        <v>14</v>
      </c>
      <c r="B24" s="124">
        <f t="shared" si="10"/>
        <v>1769850.723732268</v>
      </c>
      <c r="C24" s="124">
        <f t="shared" si="4"/>
        <v>10250.385441616052</v>
      </c>
      <c r="D24" s="124">
        <f t="shared" si="5"/>
        <v>2414.2841792697418</v>
      </c>
      <c r="E24" s="124">
        <f t="shared" si="6"/>
        <v>12664.669620885794</v>
      </c>
      <c r="F24" s="124">
        <f t="shared" si="7"/>
        <v>1767436.4395529982</v>
      </c>
      <c r="G24" s="94">
        <f t="shared" si="8"/>
        <v>3.3333333333333335E-3</v>
      </c>
      <c r="H24" s="27"/>
      <c r="L24" s="179"/>
      <c r="P24" s="27"/>
    </row>
    <row r="25" spans="1:16" ht="15.75" customHeight="1" x14ac:dyDescent="0.2">
      <c r="A25" s="88">
        <f t="shared" si="9"/>
        <v>15</v>
      </c>
      <c r="B25" s="124">
        <f t="shared" si="10"/>
        <v>1767436.4395529982</v>
      </c>
      <c r="C25" s="124">
        <f t="shared" si="4"/>
        <v>10236.402712411114</v>
      </c>
      <c r="D25" s="124">
        <f t="shared" si="5"/>
        <v>2428.2669084746794</v>
      </c>
      <c r="E25" s="124">
        <f t="shared" si="6"/>
        <v>12664.669620885794</v>
      </c>
      <c r="F25" s="124">
        <f t="shared" si="7"/>
        <v>1765008.1726445234</v>
      </c>
      <c r="G25" s="94">
        <f t="shared" si="8"/>
        <v>3.3333333333333335E-3</v>
      </c>
      <c r="H25" s="27"/>
      <c r="L25" s="179"/>
      <c r="P25" s="27"/>
    </row>
    <row r="26" spans="1:16" ht="15.75" customHeight="1" x14ac:dyDescent="0.2">
      <c r="A26" s="88">
        <f t="shared" si="9"/>
        <v>16</v>
      </c>
      <c r="B26" s="124">
        <f t="shared" si="10"/>
        <v>1765008.1726445234</v>
      </c>
      <c r="C26" s="124">
        <f t="shared" si="4"/>
        <v>10222.338999899532</v>
      </c>
      <c r="D26" s="124">
        <f t="shared" si="5"/>
        <v>2442.3306209862621</v>
      </c>
      <c r="E26" s="124">
        <f t="shared" si="6"/>
        <v>12664.669620885794</v>
      </c>
      <c r="F26" s="124">
        <f t="shared" si="7"/>
        <v>1762565.8420235373</v>
      </c>
      <c r="G26" s="94">
        <f t="shared" si="8"/>
        <v>3.3333333333333335E-3</v>
      </c>
      <c r="H26" s="27"/>
      <c r="L26" s="179"/>
      <c r="P26" s="27"/>
    </row>
    <row r="27" spans="1:16" ht="15.75" customHeight="1" x14ac:dyDescent="0.2">
      <c r="A27" s="88">
        <f t="shared" si="9"/>
        <v>17</v>
      </c>
      <c r="B27" s="124">
        <f t="shared" si="10"/>
        <v>1762565.8420235373</v>
      </c>
      <c r="C27" s="124">
        <f t="shared" si="4"/>
        <v>10208.193835052987</v>
      </c>
      <c r="D27" s="124">
        <f t="shared" si="5"/>
        <v>2456.4757858328067</v>
      </c>
      <c r="E27" s="124">
        <f t="shared" si="6"/>
        <v>12664.669620885794</v>
      </c>
      <c r="F27" s="124">
        <f t="shared" si="7"/>
        <v>1760109.3662377044</v>
      </c>
      <c r="G27" s="94">
        <f t="shared" si="8"/>
        <v>3.3333333333333335E-3</v>
      </c>
      <c r="H27" s="27"/>
      <c r="L27" s="179"/>
      <c r="P27" s="27"/>
    </row>
    <row r="28" spans="1:16" ht="15.75" customHeight="1" x14ac:dyDescent="0.2">
      <c r="A28" s="88">
        <f t="shared" si="9"/>
        <v>18</v>
      </c>
      <c r="B28" s="124">
        <f t="shared" si="10"/>
        <v>1760109.3662377044</v>
      </c>
      <c r="C28" s="124">
        <f t="shared" si="4"/>
        <v>10193.966746126705</v>
      </c>
      <c r="D28" s="124">
        <f t="shared" si="5"/>
        <v>2470.7028747590884</v>
      </c>
      <c r="E28" s="124">
        <f t="shared" si="6"/>
        <v>12664.669620885794</v>
      </c>
      <c r="F28" s="124">
        <f t="shared" si="7"/>
        <v>1757638.6633629454</v>
      </c>
      <c r="G28" s="94">
        <f t="shared" si="8"/>
        <v>3.3333333333333335E-3</v>
      </c>
      <c r="H28" s="27"/>
      <c r="L28" s="179"/>
      <c r="P28" s="27"/>
    </row>
    <row r="29" spans="1:16" ht="15.75" customHeight="1" x14ac:dyDescent="0.2">
      <c r="A29" s="88">
        <f t="shared" si="9"/>
        <v>19</v>
      </c>
      <c r="B29" s="124">
        <f t="shared" si="10"/>
        <v>1757638.6633629454</v>
      </c>
      <c r="C29" s="124">
        <f t="shared" si="4"/>
        <v>10179.657258643727</v>
      </c>
      <c r="D29" s="124">
        <f t="shared" si="5"/>
        <v>2485.012362242067</v>
      </c>
      <c r="E29" s="124">
        <f t="shared" si="6"/>
        <v>12664.669620885794</v>
      </c>
      <c r="F29" s="124">
        <f t="shared" si="7"/>
        <v>1755153.6510007035</v>
      </c>
      <c r="G29" s="94">
        <f t="shared" si="8"/>
        <v>3.3333333333333335E-3</v>
      </c>
      <c r="H29" s="27"/>
      <c r="L29" s="179"/>
      <c r="P29" s="27"/>
    </row>
    <row r="30" spans="1:16" ht="15.75" customHeight="1" x14ac:dyDescent="0.2">
      <c r="A30" s="88">
        <f t="shared" si="9"/>
        <v>20</v>
      </c>
      <c r="B30" s="124">
        <f t="shared" si="10"/>
        <v>1755153.6510007035</v>
      </c>
      <c r="C30" s="124">
        <f t="shared" si="4"/>
        <v>10165.264895379076</v>
      </c>
      <c r="D30" s="124">
        <f t="shared" si="5"/>
        <v>2499.404725506718</v>
      </c>
      <c r="E30" s="124">
        <f t="shared" si="6"/>
        <v>12664.669620885794</v>
      </c>
      <c r="F30" s="124">
        <f t="shared" si="7"/>
        <v>1752654.2462751968</v>
      </c>
      <c r="G30" s="94">
        <f t="shared" si="8"/>
        <v>3.3333333333333335E-3</v>
      </c>
      <c r="H30" s="27"/>
      <c r="L30" s="179"/>
      <c r="P30" s="27"/>
    </row>
    <row r="31" spans="1:16" ht="15.75" customHeight="1" x14ac:dyDescent="0.2">
      <c r="A31" s="88">
        <f t="shared" si="9"/>
        <v>21</v>
      </c>
      <c r="B31" s="124">
        <f t="shared" si="10"/>
        <v>1752654.2462751968</v>
      </c>
      <c r="C31" s="124">
        <f t="shared" si="4"/>
        <v>10150.789176343849</v>
      </c>
      <c r="D31" s="124">
        <f t="shared" si="5"/>
        <v>2513.8804445419446</v>
      </c>
      <c r="E31" s="124">
        <f t="shared" si="6"/>
        <v>12664.669620885794</v>
      </c>
      <c r="F31" s="124">
        <f t="shared" si="7"/>
        <v>1750140.3658306547</v>
      </c>
      <c r="G31" s="94">
        <f t="shared" si="8"/>
        <v>3.3333333333333335E-3</v>
      </c>
      <c r="H31" s="27"/>
      <c r="L31" s="179"/>
      <c r="P31" s="27"/>
    </row>
    <row r="32" spans="1:16" ht="15.75" customHeight="1" x14ac:dyDescent="0.2">
      <c r="A32" s="88">
        <f t="shared" si="9"/>
        <v>22</v>
      </c>
      <c r="B32" s="124">
        <f t="shared" si="10"/>
        <v>1750140.3658306547</v>
      </c>
      <c r="C32" s="124">
        <f t="shared" si="4"/>
        <v>10136.22961876921</v>
      </c>
      <c r="D32" s="124">
        <f t="shared" si="5"/>
        <v>2528.4400021165839</v>
      </c>
      <c r="E32" s="124">
        <f t="shared" si="6"/>
        <v>12664.669620885794</v>
      </c>
      <c r="F32" s="124">
        <f t="shared" si="7"/>
        <v>1747611.9258285381</v>
      </c>
      <c r="G32" s="94">
        <f t="shared" si="8"/>
        <v>3.3333333333333335E-3</v>
      </c>
      <c r="H32" s="27"/>
      <c r="L32" s="179"/>
      <c r="P32" s="27"/>
    </row>
    <row r="33" spans="1:16" ht="15.75" customHeight="1" x14ac:dyDescent="0.2">
      <c r="A33" s="88">
        <f t="shared" si="9"/>
        <v>23</v>
      </c>
      <c r="B33" s="124">
        <f t="shared" si="10"/>
        <v>1747611.9258285381</v>
      </c>
      <c r="C33" s="124">
        <f t="shared" si="4"/>
        <v>10121.585737090283</v>
      </c>
      <c r="D33" s="124">
        <f t="shared" si="5"/>
        <v>2543.0838837955107</v>
      </c>
      <c r="E33" s="124">
        <f t="shared" si="6"/>
        <v>12664.669620885794</v>
      </c>
      <c r="F33" s="124">
        <f t="shared" si="7"/>
        <v>1745068.8419447427</v>
      </c>
      <c r="G33" s="94">
        <f t="shared" si="8"/>
        <v>3.3333333333333335E-3</v>
      </c>
      <c r="H33" s="27"/>
      <c r="L33" s="179"/>
      <c r="P33" s="27"/>
    </row>
    <row r="34" spans="1:16" ht="15.75" customHeight="1" x14ac:dyDescent="0.2">
      <c r="A34" s="88">
        <f t="shared" si="9"/>
        <v>24</v>
      </c>
      <c r="B34" s="124">
        <f t="shared" si="10"/>
        <v>1745068.8419447427</v>
      </c>
      <c r="C34" s="124">
        <f t="shared" si="4"/>
        <v>10106.857042929969</v>
      </c>
      <c r="D34" s="124">
        <f t="shared" si="5"/>
        <v>2557.812577955825</v>
      </c>
      <c r="E34" s="124">
        <f t="shared" si="6"/>
        <v>12664.669620885794</v>
      </c>
      <c r="F34" s="124">
        <f t="shared" si="7"/>
        <v>1742511.0293667868</v>
      </c>
      <c r="G34" s="94">
        <f t="shared" si="8"/>
        <v>3.3333333333333335E-3</v>
      </c>
      <c r="H34" s="27"/>
      <c r="L34" s="179"/>
      <c r="P34" s="27"/>
    </row>
    <row r="35" spans="1:16" ht="15.75" customHeight="1" x14ac:dyDescent="0.2">
      <c r="A35" s="88">
        <f t="shared" si="9"/>
        <v>25</v>
      </c>
      <c r="B35" s="124">
        <f t="shared" si="10"/>
        <v>1742511.0293667868</v>
      </c>
      <c r="C35" s="124">
        <f t="shared" si="4"/>
        <v>10092.043045082641</v>
      </c>
      <c r="D35" s="124">
        <f t="shared" si="5"/>
        <v>2572.6265758031532</v>
      </c>
      <c r="E35" s="124">
        <f t="shared" si="6"/>
        <v>12664.669620885794</v>
      </c>
      <c r="F35" s="124">
        <f t="shared" si="7"/>
        <v>1739938.4027909837</v>
      </c>
      <c r="G35" s="94">
        <f t="shared" si="8"/>
        <v>3.3333333333333335E-3</v>
      </c>
      <c r="H35" s="27"/>
      <c r="L35" s="179"/>
      <c r="P35" s="27"/>
    </row>
    <row r="36" spans="1:16" ht="15.75" customHeight="1" x14ac:dyDescent="0.2">
      <c r="A36" s="88">
        <f t="shared" si="9"/>
        <v>26</v>
      </c>
      <c r="B36" s="124">
        <f t="shared" si="10"/>
        <v>1739938.4027909837</v>
      </c>
      <c r="C36" s="124">
        <f t="shared" si="4"/>
        <v>10077.143249497782</v>
      </c>
      <c r="D36" s="124">
        <f t="shared" si="5"/>
        <v>2587.5263713880122</v>
      </c>
      <c r="E36" s="124">
        <f t="shared" si="6"/>
        <v>12664.669620885794</v>
      </c>
      <c r="F36" s="124">
        <f t="shared" si="7"/>
        <v>1737350.8764195957</v>
      </c>
      <c r="G36" s="94">
        <f t="shared" si="8"/>
        <v>3.3333333333333335E-3</v>
      </c>
      <c r="H36" s="27"/>
      <c r="L36" s="179"/>
      <c r="P36" s="27"/>
    </row>
    <row r="37" spans="1:16" ht="15.75" customHeight="1" x14ac:dyDescent="0.2">
      <c r="A37" s="88">
        <f t="shared" si="9"/>
        <v>27</v>
      </c>
      <c r="B37" s="124">
        <f t="shared" si="10"/>
        <v>1737350.8764195957</v>
      </c>
      <c r="C37" s="124">
        <f t="shared" si="4"/>
        <v>10062.157159263492</v>
      </c>
      <c r="D37" s="124">
        <f t="shared" si="5"/>
        <v>2602.512461622302</v>
      </c>
      <c r="E37" s="124">
        <f t="shared" si="6"/>
        <v>12664.669620885794</v>
      </c>
      <c r="F37" s="124">
        <f t="shared" si="7"/>
        <v>1734748.3639579734</v>
      </c>
      <c r="G37" s="94">
        <f t="shared" si="8"/>
        <v>3.3333333333333335E-3</v>
      </c>
      <c r="H37" s="27"/>
      <c r="L37" s="179"/>
      <c r="P37" s="27"/>
    </row>
    <row r="38" spans="1:16" ht="15.75" customHeight="1" x14ac:dyDescent="0.2">
      <c r="A38" s="88">
        <f t="shared" si="9"/>
        <v>28</v>
      </c>
      <c r="B38" s="124">
        <f t="shared" si="10"/>
        <v>1734748.3639579734</v>
      </c>
      <c r="C38" s="124">
        <f t="shared" si="4"/>
        <v>10047.08427458993</v>
      </c>
      <c r="D38" s="124">
        <f t="shared" si="5"/>
        <v>2617.5853462958639</v>
      </c>
      <c r="E38" s="124">
        <f t="shared" si="6"/>
        <v>12664.669620885794</v>
      </c>
      <c r="F38" s="124">
        <f t="shared" si="7"/>
        <v>1732130.7786116775</v>
      </c>
      <c r="G38" s="94">
        <f t="shared" si="8"/>
        <v>3.3333333333333335E-3</v>
      </c>
      <c r="H38" s="27"/>
      <c r="L38" s="179"/>
      <c r="P38" s="27"/>
    </row>
    <row r="39" spans="1:16" ht="15.75" customHeight="1" x14ac:dyDescent="0.2">
      <c r="A39" s="88">
        <f t="shared" si="9"/>
        <v>29</v>
      </c>
      <c r="B39" s="124">
        <f t="shared" si="10"/>
        <v>1732130.7786116775</v>
      </c>
      <c r="C39" s="124">
        <f t="shared" si="4"/>
        <v>10031.924092792633</v>
      </c>
      <c r="D39" s="124">
        <f t="shared" si="5"/>
        <v>2632.7455280931608</v>
      </c>
      <c r="E39" s="124">
        <f t="shared" si="6"/>
        <v>12664.669620885794</v>
      </c>
      <c r="F39" s="124">
        <f t="shared" si="7"/>
        <v>1729498.0330835844</v>
      </c>
      <c r="G39" s="94">
        <f t="shared" si="8"/>
        <v>3.3333333333333335E-3</v>
      </c>
      <c r="H39" s="27"/>
      <c r="L39" s="179"/>
      <c r="P39" s="27"/>
    </row>
    <row r="40" spans="1:16" ht="15.75" customHeight="1" x14ac:dyDescent="0.2">
      <c r="A40" s="88">
        <f t="shared" si="9"/>
        <v>30</v>
      </c>
      <c r="B40" s="124">
        <f t="shared" si="10"/>
        <v>1729498.0330835844</v>
      </c>
      <c r="C40" s="124">
        <f t="shared" si="4"/>
        <v>10016.67610827576</v>
      </c>
      <c r="D40" s="124">
        <f t="shared" si="5"/>
        <v>2647.9935126100336</v>
      </c>
      <c r="E40" s="124">
        <f t="shared" si="6"/>
        <v>12664.669620885794</v>
      </c>
      <c r="F40" s="124">
        <f t="shared" si="7"/>
        <v>1726850.0395709744</v>
      </c>
      <c r="G40" s="94">
        <f t="shared" si="8"/>
        <v>3.3333333333333335E-3</v>
      </c>
      <c r="H40" s="27"/>
      <c r="L40" s="179"/>
      <c r="P40" s="27"/>
    </row>
    <row r="41" spans="1:16" ht="15.75" customHeight="1" x14ac:dyDescent="0.2">
      <c r="A41" s="88">
        <f t="shared" si="9"/>
        <v>31</v>
      </c>
      <c r="B41" s="124">
        <f t="shared" si="10"/>
        <v>1726850.0395709744</v>
      </c>
      <c r="C41" s="124">
        <f t="shared" si="4"/>
        <v>10001.339812515229</v>
      </c>
      <c r="D41" s="124">
        <f t="shared" si="5"/>
        <v>2663.3298083705649</v>
      </c>
      <c r="E41" s="124">
        <f t="shared" si="6"/>
        <v>12664.669620885794</v>
      </c>
      <c r="F41" s="124">
        <f t="shared" si="7"/>
        <v>1724186.7097626037</v>
      </c>
      <c r="G41" s="94">
        <f t="shared" si="8"/>
        <v>3.3333333333333335E-3</v>
      </c>
      <c r="H41" s="27"/>
      <c r="L41" s="179"/>
      <c r="P41" s="27"/>
    </row>
    <row r="42" spans="1:16" ht="15.75" customHeight="1" x14ac:dyDescent="0.2">
      <c r="A42" s="88">
        <f t="shared" si="9"/>
        <v>32</v>
      </c>
      <c r="B42" s="124">
        <f t="shared" si="10"/>
        <v>1724186.7097626037</v>
      </c>
      <c r="C42" s="124">
        <f t="shared" si="4"/>
        <v>9985.9146940417468</v>
      </c>
      <c r="D42" s="124">
        <f t="shared" si="5"/>
        <v>2678.7549268440471</v>
      </c>
      <c r="E42" s="124">
        <f t="shared" si="6"/>
        <v>12664.669620885794</v>
      </c>
      <c r="F42" s="124">
        <f t="shared" si="7"/>
        <v>1721507.9548357597</v>
      </c>
      <c r="G42" s="94">
        <f t="shared" si="8"/>
        <v>3.3333333333333335E-3</v>
      </c>
      <c r="H42" s="27"/>
      <c r="L42" s="179"/>
      <c r="P42" s="27"/>
    </row>
    <row r="43" spans="1:16" ht="15.75" customHeight="1" x14ac:dyDescent="0.2">
      <c r="A43" s="88">
        <f t="shared" si="9"/>
        <v>33</v>
      </c>
      <c r="B43" s="124">
        <f t="shared" si="10"/>
        <v>1721507.9548357597</v>
      </c>
      <c r="C43" s="124">
        <f t="shared" si="4"/>
        <v>9970.4002384237756</v>
      </c>
      <c r="D43" s="124">
        <f t="shared" si="5"/>
        <v>2694.2693824620183</v>
      </c>
      <c r="E43" s="124">
        <f t="shared" si="6"/>
        <v>12664.669620885794</v>
      </c>
      <c r="F43" s="124">
        <f t="shared" si="7"/>
        <v>1718813.6854532978</v>
      </c>
      <c r="G43" s="94">
        <f t="shared" si="8"/>
        <v>3.3333333333333335E-3</v>
      </c>
      <c r="H43" s="27"/>
      <c r="L43" s="179"/>
      <c r="P43" s="27"/>
    </row>
    <row r="44" spans="1:16" ht="15.75" customHeight="1" x14ac:dyDescent="0.2">
      <c r="A44" s="88">
        <f t="shared" si="9"/>
        <v>34</v>
      </c>
      <c r="B44" s="124">
        <f t="shared" si="10"/>
        <v>1718813.6854532978</v>
      </c>
      <c r="C44" s="124">
        <f t="shared" si="4"/>
        <v>9954.7959282503507</v>
      </c>
      <c r="D44" s="124">
        <f t="shared" si="5"/>
        <v>2709.8736926354431</v>
      </c>
      <c r="E44" s="124">
        <f t="shared" si="6"/>
        <v>12664.669620885794</v>
      </c>
      <c r="F44" s="124">
        <f t="shared" si="7"/>
        <v>1716103.8117606624</v>
      </c>
      <c r="G44" s="94">
        <f t="shared" si="8"/>
        <v>3.3333333333333335E-3</v>
      </c>
      <c r="H44" s="27"/>
      <c r="L44" s="179"/>
      <c r="P44" s="27"/>
    </row>
    <row r="45" spans="1:16" ht="15.75" customHeight="1" x14ac:dyDescent="0.2">
      <c r="A45" s="88">
        <f t="shared" si="9"/>
        <v>35</v>
      </c>
      <c r="B45" s="124">
        <f t="shared" si="10"/>
        <v>1716103.8117606624</v>
      </c>
      <c r="C45" s="124">
        <f t="shared" si="4"/>
        <v>9939.101243113837</v>
      </c>
      <c r="D45" s="124">
        <f t="shared" si="5"/>
        <v>2725.5683777719569</v>
      </c>
      <c r="E45" s="124">
        <f t="shared" si="6"/>
        <v>12664.669620885794</v>
      </c>
      <c r="F45" s="124">
        <f t="shared" si="7"/>
        <v>1713378.2433828905</v>
      </c>
      <c r="G45" s="94">
        <f t="shared" si="8"/>
        <v>3.3333333333333335E-3</v>
      </c>
      <c r="H45" s="27"/>
      <c r="L45" s="179"/>
      <c r="P45" s="27"/>
    </row>
    <row r="46" spans="1:16" ht="15.75" customHeight="1" x14ac:dyDescent="0.2">
      <c r="A46" s="88">
        <f t="shared" si="9"/>
        <v>36</v>
      </c>
      <c r="B46" s="124">
        <f t="shared" si="10"/>
        <v>1713378.2433828905</v>
      </c>
      <c r="C46" s="124">
        <f t="shared" si="4"/>
        <v>9923.3156595925739</v>
      </c>
      <c r="D46" s="124">
        <f t="shared" si="5"/>
        <v>2741.35396129322</v>
      </c>
      <c r="E46" s="124">
        <f t="shared" si="6"/>
        <v>12664.669620885794</v>
      </c>
      <c r="F46" s="124">
        <f t="shared" si="7"/>
        <v>1710636.8894215974</v>
      </c>
      <c r="G46" s="94">
        <f t="shared" si="8"/>
        <v>3.3333333333333335E-3</v>
      </c>
      <c r="H46" s="27"/>
      <c r="L46" s="179"/>
      <c r="P46" s="27"/>
    </row>
    <row r="47" spans="1:16" ht="15.75" customHeight="1" x14ac:dyDescent="0.2">
      <c r="A47" s="88">
        <f t="shared" si="9"/>
        <v>37</v>
      </c>
      <c r="B47" s="124">
        <f t="shared" si="10"/>
        <v>1710636.8894215974</v>
      </c>
      <c r="C47" s="124">
        <f t="shared" si="4"/>
        <v>9907.4386512334186</v>
      </c>
      <c r="D47" s="124">
        <f t="shared" si="5"/>
        <v>2757.2309696523753</v>
      </c>
      <c r="E47" s="124">
        <f t="shared" si="6"/>
        <v>12664.669620885794</v>
      </c>
      <c r="F47" s="124">
        <f t="shared" si="7"/>
        <v>1707879.6584519451</v>
      </c>
      <c r="G47" s="94">
        <f t="shared" si="8"/>
        <v>3.3333333333333335E-3</v>
      </c>
      <c r="H47" s="27"/>
      <c r="L47" s="179"/>
      <c r="P47" s="27"/>
    </row>
    <row r="48" spans="1:16" ht="15.75" customHeight="1" x14ac:dyDescent="0.2">
      <c r="A48" s="88">
        <f t="shared" si="9"/>
        <v>38</v>
      </c>
      <c r="B48" s="124">
        <f t="shared" si="10"/>
        <v>1707879.6584519451</v>
      </c>
      <c r="C48" s="124">
        <f t="shared" si="4"/>
        <v>9891.4696885341818</v>
      </c>
      <c r="D48" s="124">
        <f t="shared" si="5"/>
        <v>2773.199932351612</v>
      </c>
      <c r="E48" s="124">
        <f t="shared" si="6"/>
        <v>12664.669620885794</v>
      </c>
      <c r="F48" s="124">
        <f t="shared" si="7"/>
        <v>1705106.4585195933</v>
      </c>
      <c r="G48" s="94">
        <f t="shared" si="8"/>
        <v>3.3333333333333335E-3</v>
      </c>
      <c r="H48" s="27"/>
      <c r="L48" s="179"/>
      <c r="P48" s="27"/>
    </row>
    <row r="49" spans="1:16" ht="15.75" customHeight="1" x14ac:dyDescent="0.2">
      <c r="A49" s="88">
        <f t="shared" si="9"/>
        <v>39</v>
      </c>
      <c r="B49" s="124">
        <f t="shared" si="10"/>
        <v>1705106.4585195933</v>
      </c>
      <c r="C49" s="124">
        <f t="shared" si="4"/>
        <v>9875.4082389259802</v>
      </c>
      <c r="D49" s="124">
        <f t="shared" si="5"/>
        <v>2789.2613819598137</v>
      </c>
      <c r="E49" s="124">
        <f t="shared" si="6"/>
        <v>12664.669620885794</v>
      </c>
      <c r="F49" s="124">
        <f t="shared" si="7"/>
        <v>1702317.1971376336</v>
      </c>
      <c r="G49" s="94">
        <f t="shared" si="8"/>
        <v>3.3333333333333335E-3</v>
      </c>
      <c r="H49" s="27"/>
      <c r="L49" s="179"/>
      <c r="P49" s="27"/>
    </row>
    <row r="50" spans="1:16" ht="15.75" customHeight="1" x14ac:dyDescent="0.2">
      <c r="A50" s="88">
        <f t="shared" si="9"/>
        <v>40</v>
      </c>
      <c r="B50" s="124">
        <f t="shared" si="10"/>
        <v>1702317.1971376336</v>
      </c>
      <c r="C50" s="124">
        <f t="shared" si="4"/>
        <v>9859.2537667554625</v>
      </c>
      <c r="D50" s="124">
        <f t="shared" si="5"/>
        <v>2805.4158541303314</v>
      </c>
      <c r="E50" s="124">
        <f t="shared" si="6"/>
        <v>12664.669620885794</v>
      </c>
      <c r="F50" s="124">
        <f t="shared" si="7"/>
        <v>1699511.7812835032</v>
      </c>
      <c r="G50" s="94">
        <f t="shared" si="8"/>
        <v>3.3333333333333335E-3</v>
      </c>
      <c r="H50" s="27"/>
      <c r="L50" s="179"/>
      <c r="P50" s="27"/>
    </row>
    <row r="51" spans="1:16" ht="15.75" customHeight="1" x14ac:dyDescent="0.2">
      <c r="A51" s="88">
        <f t="shared" si="9"/>
        <v>41</v>
      </c>
      <c r="B51" s="124">
        <f t="shared" si="10"/>
        <v>1699511.7812835032</v>
      </c>
      <c r="C51" s="124">
        <f t="shared" si="4"/>
        <v>9843.0057332669567</v>
      </c>
      <c r="D51" s="124">
        <f t="shared" si="5"/>
        <v>2821.6638876188372</v>
      </c>
      <c r="E51" s="124">
        <f t="shared" si="6"/>
        <v>12664.669620885794</v>
      </c>
      <c r="F51" s="124">
        <f t="shared" si="7"/>
        <v>1696690.1173958844</v>
      </c>
      <c r="G51" s="94">
        <f t="shared" si="8"/>
        <v>3.3333333333333335E-3</v>
      </c>
      <c r="H51" s="27"/>
      <c r="L51" s="179"/>
      <c r="P51" s="27"/>
    </row>
    <row r="52" spans="1:16" ht="15.75" customHeight="1" x14ac:dyDescent="0.2">
      <c r="A52" s="88">
        <f t="shared" si="9"/>
        <v>42</v>
      </c>
      <c r="B52" s="124">
        <f t="shared" si="10"/>
        <v>1696690.1173958844</v>
      </c>
      <c r="C52" s="124">
        <f t="shared" si="4"/>
        <v>9826.663596584498</v>
      </c>
      <c r="D52" s="124">
        <f t="shared" si="5"/>
        <v>2838.0060243012958</v>
      </c>
      <c r="E52" s="124">
        <f t="shared" si="6"/>
        <v>12664.669620885794</v>
      </c>
      <c r="F52" s="124">
        <f t="shared" si="7"/>
        <v>1693852.1113715831</v>
      </c>
      <c r="G52" s="94">
        <f t="shared" si="8"/>
        <v>3.3333333333333335E-3</v>
      </c>
      <c r="H52" s="27"/>
      <c r="L52" s="179"/>
      <c r="P52" s="27"/>
    </row>
    <row r="53" spans="1:16" ht="15.75" customHeight="1" x14ac:dyDescent="0.2">
      <c r="A53" s="88">
        <f t="shared" si="9"/>
        <v>43</v>
      </c>
      <c r="B53" s="124">
        <f t="shared" si="10"/>
        <v>1693852.1113715831</v>
      </c>
      <c r="C53" s="124">
        <f t="shared" si="4"/>
        <v>9810.2268116937539</v>
      </c>
      <c r="D53" s="124">
        <f t="shared" si="5"/>
        <v>2854.4428091920399</v>
      </c>
      <c r="E53" s="124">
        <f t="shared" si="6"/>
        <v>12664.669620885794</v>
      </c>
      <c r="F53" s="124">
        <f t="shared" si="7"/>
        <v>1690997.6685623911</v>
      </c>
      <c r="G53" s="94">
        <f t="shared" si="8"/>
        <v>3.3333333333333335E-3</v>
      </c>
      <c r="H53" s="27"/>
      <c r="L53" s="179"/>
      <c r="P53" s="27"/>
    </row>
    <row r="54" spans="1:16" ht="15.75" customHeight="1" x14ac:dyDescent="0.2">
      <c r="A54" s="88">
        <f t="shared" si="9"/>
        <v>44</v>
      </c>
      <c r="B54" s="124">
        <f t="shared" si="10"/>
        <v>1690997.6685623911</v>
      </c>
      <c r="C54" s="124">
        <f t="shared" si="4"/>
        <v>9793.6948304238485</v>
      </c>
      <c r="D54" s="124">
        <f t="shared" si="5"/>
        <v>2870.9747904619453</v>
      </c>
      <c r="E54" s="124">
        <f t="shared" si="6"/>
        <v>12664.669620885794</v>
      </c>
      <c r="F54" s="124">
        <f t="shared" si="7"/>
        <v>1688126.693771929</v>
      </c>
      <c r="G54" s="94">
        <f t="shared" si="8"/>
        <v>3.3333333333333335E-3</v>
      </c>
      <c r="H54" s="27"/>
      <c r="L54" s="179"/>
      <c r="P54" s="27"/>
    </row>
    <row r="55" spans="1:16" ht="15.75" customHeight="1" x14ac:dyDescent="0.2">
      <c r="A55" s="88">
        <f t="shared" si="9"/>
        <v>45</v>
      </c>
      <c r="B55" s="124">
        <f t="shared" si="10"/>
        <v>1688126.693771929</v>
      </c>
      <c r="C55" s="124">
        <f t="shared" si="4"/>
        <v>9777.0671014290892</v>
      </c>
      <c r="D55" s="124">
        <f t="shared" si="5"/>
        <v>2887.6025194567046</v>
      </c>
      <c r="E55" s="124">
        <f t="shared" si="6"/>
        <v>12664.669620885794</v>
      </c>
      <c r="F55" s="124">
        <f t="shared" si="7"/>
        <v>1685239.0912524723</v>
      </c>
      <c r="G55" s="94">
        <f t="shared" si="8"/>
        <v>3.3333333333333335E-3</v>
      </c>
      <c r="H55" s="27"/>
      <c r="L55" s="179"/>
      <c r="P55" s="27"/>
    </row>
    <row r="56" spans="1:16" ht="15.75" customHeight="1" x14ac:dyDescent="0.2">
      <c r="A56" s="88">
        <f t="shared" si="9"/>
        <v>46</v>
      </c>
      <c r="B56" s="124">
        <f t="shared" si="10"/>
        <v>1685239.0912524723</v>
      </c>
      <c r="C56" s="124">
        <f t="shared" si="4"/>
        <v>9760.3430701705693</v>
      </c>
      <c r="D56" s="124">
        <f t="shared" si="5"/>
        <v>2904.3265507152246</v>
      </c>
      <c r="E56" s="124">
        <f t="shared" si="6"/>
        <v>12664.669620885794</v>
      </c>
      <c r="F56" s="124">
        <f t="shared" si="7"/>
        <v>1682334.7647017571</v>
      </c>
      <c r="G56" s="94">
        <f t="shared" si="8"/>
        <v>3.3333333333333335E-3</v>
      </c>
      <c r="H56" s="27"/>
      <c r="L56" s="179"/>
      <c r="P56" s="27"/>
    </row>
    <row r="57" spans="1:16" ht="15.75" customHeight="1" x14ac:dyDescent="0.2">
      <c r="A57" s="88">
        <f t="shared" si="9"/>
        <v>47</v>
      </c>
      <c r="B57" s="124">
        <f t="shared" si="10"/>
        <v>1682334.7647017571</v>
      </c>
      <c r="C57" s="124">
        <f t="shared" si="4"/>
        <v>9743.5221788976778</v>
      </c>
      <c r="D57" s="124">
        <f t="shared" si="5"/>
        <v>2921.147441988116</v>
      </c>
      <c r="E57" s="124">
        <f t="shared" si="6"/>
        <v>12664.669620885794</v>
      </c>
      <c r="F57" s="124">
        <f t="shared" si="7"/>
        <v>1679413.617259769</v>
      </c>
      <c r="G57" s="94">
        <f t="shared" si="8"/>
        <v>3.3333333333333335E-3</v>
      </c>
      <c r="H57" s="27"/>
      <c r="L57" s="179"/>
      <c r="P57" s="27"/>
    </row>
    <row r="58" spans="1:16" ht="15.75" customHeight="1" x14ac:dyDescent="0.2">
      <c r="A58" s="88">
        <f t="shared" si="9"/>
        <v>48</v>
      </c>
      <c r="B58" s="124">
        <f t="shared" si="10"/>
        <v>1679413.617259769</v>
      </c>
      <c r="C58" s="124">
        <f t="shared" si="4"/>
        <v>9726.6038666294971</v>
      </c>
      <c r="D58" s="124">
        <f t="shared" si="5"/>
        <v>2938.0657542562967</v>
      </c>
      <c r="E58" s="124">
        <f t="shared" si="6"/>
        <v>12664.669620885794</v>
      </c>
      <c r="F58" s="124">
        <f t="shared" si="7"/>
        <v>1676475.5515055128</v>
      </c>
      <c r="G58" s="94">
        <f t="shared" si="8"/>
        <v>3.3333333333333335E-3</v>
      </c>
      <c r="H58" s="27"/>
      <c r="L58" s="179"/>
      <c r="P58" s="27"/>
    </row>
    <row r="59" spans="1:16" ht="15.75" customHeight="1" x14ac:dyDescent="0.2">
      <c r="A59" s="88">
        <f t="shared" si="9"/>
        <v>49</v>
      </c>
      <c r="B59" s="124">
        <f t="shared" si="10"/>
        <v>1676475.5515055128</v>
      </c>
      <c r="C59" s="124">
        <f t="shared" si="4"/>
        <v>9709.5875691360961</v>
      </c>
      <c r="D59" s="124">
        <f t="shared" si="5"/>
        <v>2955.0820517496977</v>
      </c>
      <c r="E59" s="124">
        <f t="shared" si="6"/>
        <v>12664.669620885794</v>
      </c>
      <c r="F59" s="124">
        <f t="shared" si="7"/>
        <v>1673520.469453763</v>
      </c>
      <c r="G59" s="94">
        <f t="shared" si="8"/>
        <v>3.3333333333333335E-3</v>
      </c>
      <c r="H59" s="27"/>
      <c r="L59" s="179"/>
      <c r="P59" s="27"/>
    </row>
    <row r="60" spans="1:16" ht="15.75" customHeight="1" x14ac:dyDescent="0.2">
      <c r="A60" s="88">
        <f t="shared" si="9"/>
        <v>50</v>
      </c>
      <c r="B60" s="124">
        <f t="shared" si="10"/>
        <v>1673520.469453763</v>
      </c>
      <c r="C60" s="124">
        <f t="shared" si="4"/>
        <v>9692.472718919711</v>
      </c>
      <c r="D60" s="124">
        <f t="shared" si="5"/>
        <v>2972.1969019660828</v>
      </c>
      <c r="E60" s="124">
        <f t="shared" si="6"/>
        <v>12664.669620885794</v>
      </c>
      <c r="F60" s="124">
        <f t="shared" si="7"/>
        <v>1670548.2725517969</v>
      </c>
      <c r="G60" s="94">
        <f t="shared" si="8"/>
        <v>3.3333333333333335E-3</v>
      </c>
      <c r="H60" s="27"/>
      <c r="L60" s="179"/>
      <c r="P60" s="27"/>
    </row>
    <row r="61" spans="1:16" ht="15.75" customHeight="1" x14ac:dyDescent="0.2">
      <c r="A61" s="88">
        <f t="shared" si="9"/>
        <v>51</v>
      </c>
      <c r="B61" s="124">
        <f t="shared" si="10"/>
        <v>1670548.2725517969</v>
      </c>
      <c r="C61" s="124">
        <f t="shared" si="4"/>
        <v>9675.2587451958243</v>
      </c>
      <c r="D61" s="124">
        <f t="shared" si="5"/>
        <v>2989.4108756899695</v>
      </c>
      <c r="E61" s="124">
        <f t="shared" si="6"/>
        <v>12664.669620885794</v>
      </c>
      <c r="F61" s="124">
        <f t="shared" si="7"/>
        <v>1667558.8616761069</v>
      </c>
      <c r="G61" s="94">
        <f t="shared" si="8"/>
        <v>3.3333333333333335E-3</v>
      </c>
      <c r="H61" s="27"/>
      <c r="L61" s="179"/>
      <c r="P61" s="27"/>
    </row>
    <row r="62" spans="1:16" ht="15.75" customHeight="1" x14ac:dyDescent="0.2">
      <c r="A62" s="88">
        <f t="shared" si="9"/>
        <v>52</v>
      </c>
      <c r="B62" s="124">
        <f t="shared" si="10"/>
        <v>1667558.8616761069</v>
      </c>
      <c r="C62" s="124">
        <f t="shared" si="4"/>
        <v>9657.9450738741198</v>
      </c>
      <c r="D62" s="124">
        <f t="shared" si="5"/>
        <v>3006.7245470116741</v>
      </c>
      <c r="E62" s="124">
        <f t="shared" si="6"/>
        <v>12664.669620885794</v>
      </c>
      <c r="F62" s="124">
        <f t="shared" si="7"/>
        <v>1664552.1371290952</v>
      </c>
      <c r="G62" s="94">
        <f t="shared" si="8"/>
        <v>3.3333333333333335E-3</v>
      </c>
      <c r="H62" s="27"/>
      <c r="L62" s="179"/>
      <c r="P62" s="27"/>
    </row>
    <row r="63" spans="1:16" ht="15.75" customHeight="1" x14ac:dyDescent="0.2">
      <c r="A63" s="88">
        <f t="shared" si="9"/>
        <v>53</v>
      </c>
      <c r="B63" s="124">
        <f t="shared" si="10"/>
        <v>1664552.1371290952</v>
      </c>
      <c r="C63" s="124">
        <f t="shared" si="4"/>
        <v>9640.5311275393433</v>
      </c>
      <c r="D63" s="124">
        <f t="shared" si="5"/>
        <v>3024.1384933464506</v>
      </c>
      <c r="E63" s="124">
        <f t="shared" si="6"/>
        <v>12664.669620885794</v>
      </c>
      <c r="F63" s="124">
        <f t="shared" si="7"/>
        <v>1661527.9986357486</v>
      </c>
      <c r="G63" s="94">
        <f t="shared" si="8"/>
        <v>3.3333333333333335E-3</v>
      </c>
      <c r="H63" s="27"/>
      <c r="L63" s="179"/>
      <c r="P63" s="27"/>
    </row>
    <row r="64" spans="1:16" ht="15.75" customHeight="1" x14ac:dyDescent="0.2">
      <c r="A64" s="88">
        <f t="shared" si="9"/>
        <v>54</v>
      </c>
      <c r="B64" s="124">
        <f t="shared" si="10"/>
        <v>1661527.9986357486</v>
      </c>
      <c r="C64" s="124">
        <f t="shared" si="4"/>
        <v>9623.0163254320451</v>
      </c>
      <c r="D64" s="124">
        <f t="shared" si="5"/>
        <v>3041.6532954537488</v>
      </c>
      <c r="E64" s="124">
        <f t="shared" si="6"/>
        <v>12664.669620885794</v>
      </c>
      <c r="F64" s="124">
        <f t="shared" si="7"/>
        <v>1658486.345340295</v>
      </c>
      <c r="G64" s="94">
        <f t="shared" si="8"/>
        <v>3.3333333333333335E-3</v>
      </c>
      <c r="H64" s="27"/>
      <c r="L64" s="179"/>
      <c r="P64" s="27"/>
    </row>
    <row r="65" spans="1:16" ht="15.75" customHeight="1" x14ac:dyDescent="0.2">
      <c r="A65" s="88">
        <f t="shared" si="9"/>
        <v>55</v>
      </c>
      <c r="B65" s="124">
        <f t="shared" si="10"/>
        <v>1658486.345340295</v>
      </c>
      <c r="C65" s="124">
        <f t="shared" si="4"/>
        <v>9605.4000834292092</v>
      </c>
      <c r="D65" s="124">
        <f t="shared" si="5"/>
        <v>3059.2695374565847</v>
      </c>
      <c r="E65" s="124">
        <f t="shared" si="6"/>
        <v>12664.669620885794</v>
      </c>
      <c r="F65" s="124">
        <f t="shared" si="7"/>
        <v>1655427.0758028384</v>
      </c>
      <c r="G65" s="94">
        <f t="shared" si="8"/>
        <v>3.3333333333333335E-3</v>
      </c>
      <c r="H65" s="27"/>
      <c r="L65" s="179"/>
      <c r="P65" s="27"/>
    </row>
    <row r="66" spans="1:16" ht="15.75" customHeight="1" x14ac:dyDescent="0.2">
      <c r="A66" s="88">
        <f t="shared" si="9"/>
        <v>56</v>
      </c>
      <c r="B66" s="124">
        <f t="shared" si="10"/>
        <v>1655427.0758028384</v>
      </c>
      <c r="C66" s="124">
        <f t="shared" si="4"/>
        <v>9587.6818140247724</v>
      </c>
      <c r="D66" s="124">
        <f t="shared" si="5"/>
        <v>3076.9878068610215</v>
      </c>
      <c r="E66" s="124">
        <f t="shared" si="6"/>
        <v>12664.669620885794</v>
      </c>
      <c r="F66" s="124">
        <f t="shared" si="7"/>
        <v>1652350.0879959774</v>
      </c>
      <c r="G66" s="94">
        <f t="shared" si="8"/>
        <v>3.3333333333333335E-3</v>
      </c>
      <c r="H66" s="27"/>
      <c r="L66" s="179"/>
      <c r="P66" s="27"/>
    </row>
    <row r="67" spans="1:16" ht="15.75" customHeight="1" x14ac:dyDescent="0.2">
      <c r="A67" s="88">
        <f t="shared" si="9"/>
        <v>57</v>
      </c>
      <c r="B67" s="124">
        <f t="shared" si="10"/>
        <v>1652350.0879959774</v>
      </c>
      <c r="C67" s="124">
        <f t="shared" si="4"/>
        <v>9569.860926310037</v>
      </c>
      <c r="D67" s="124">
        <f t="shared" si="5"/>
        <v>3094.8086945757568</v>
      </c>
      <c r="E67" s="124">
        <f t="shared" si="6"/>
        <v>12664.669620885794</v>
      </c>
      <c r="F67" s="124">
        <f t="shared" si="7"/>
        <v>1649255.2793014017</v>
      </c>
      <c r="G67" s="94">
        <f t="shared" si="8"/>
        <v>3.3333333333333335E-3</v>
      </c>
      <c r="H67" s="27"/>
      <c r="L67" s="179"/>
      <c r="P67" s="27"/>
    </row>
    <row r="68" spans="1:16" ht="15.75" customHeight="1" x14ac:dyDescent="0.2">
      <c r="A68" s="88">
        <f t="shared" si="9"/>
        <v>58</v>
      </c>
      <c r="B68" s="124">
        <f t="shared" si="10"/>
        <v>1649255.2793014017</v>
      </c>
      <c r="C68" s="124">
        <f t="shared" si="4"/>
        <v>9551.9368259539533</v>
      </c>
      <c r="D68" s="124">
        <f t="shared" si="5"/>
        <v>3112.7327949318405</v>
      </c>
      <c r="E68" s="124">
        <f t="shared" si="6"/>
        <v>12664.669620885794</v>
      </c>
      <c r="F68" s="124">
        <f t="shared" si="7"/>
        <v>1646142.5465064698</v>
      </c>
      <c r="G68" s="94">
        <f t="shared" si="8"/>
        <v>3.3333333333333335E-3</v>
      </c>
      <c r="H68" s="27"/>
      <c r="L68" s="179"/>
      <c r="P68" s="27"/>
    </row>
    <row r="69" spans="1:16" ht="15.75" customHeight="1" x14ac:dyDescent="0.2">
      <c r="A69" s="88">
        <f t="shared" si="9"/>
        <v>59</v>
      </c>
      <c r="B69" s="124">
        <f t="shared" si="10"/>
        <v>1646142.5465064698</v>
      </c>
      <c r="C69" s="124">
        <f t="shared" si="4"/>
        <v>9533.908915183305</v>
      </c>
      <c r="D69" s="124">
        <f t="shared" si="5"/>
        <v>3130.7607057024888</v>
      </c>
      <c r="E69" s="124">
        <f t="shared" si="6"/>
        <v>12664.669620885794</v>
      </c>
      <c r="F69" s="124">
        <f t="shared" si="7"/>
        <v>1643011.7858007674</v>
      </c>
      <c r="G69" s="94">
        <f t="shared" si="8"/>
        <v>3.3333333333333335E-3</v>
      </c>
      <c r="H69" s="27"/>
      <c r="L69" s="179"/>
      <c r="P69" s="27"/>
    </row>
    <row r="70" spans="1:16" ht="15.75" customHeight="1" x14ac:dyDescent="0.2">
      <c r="A70" s="88">
        <f t="shared" si="9"/>
        <v>60</v>
      </c>
      <c r="B70" s="124">
        <f t="shared" si="10"/>
        <v>1643011.7858007674</v>
      </c>
      <c r="C70" s="124">
        <f t="shared" si="4"/>
        <v>9515.7765927627788</v>
      </c>
      <c r="D70" s="124">
        <f t="shared" si="5"/>
        <v>3148.893028123015</v>
      </c>
      <c r="E70" s="124">
        <f t="shared" si="6"/>
        <v>12664.669620885794</v>
      </c>
      <c r="F70" s="124">
        <f t="shared" si="7"/>
        <v>1639862.8927726443</v>
      </c>
      <c r="G70" s="94">
        <f t="shared" si="8"/>
        <v>3.3333333333333335E-3</v>
      </c>
      <c r="H70" s="27"/>
      <c r="L70" s="179"/>
      <c r="P70" s="27"/>
    </row>
    <row r="71" spans="1:16" ht="15.75" customHeight="1" x14ac:dyDescent="0.2">
      <c r="A71" s="88">
        <f t="shared" si="9"/>
        <v>61</v>
      </c>
      <c r="B71" s="124">
        <f t="shared" si="10"/>
        <v>1639862.8927726443</v>
      </c>
      <c r="C71" s="124">
        <f t="shared" si="4"/>
        <v>9497.5392539748991</v>
      </c>
      <c r="D71" s="124">
        <f t="shared" si="5"/>
        <v>3167.1303669108947</v>
      </c>
      <c r="E71" s="124">
        <f t="shared" si="6"/>
        <v>12664.669620885794</v>
      </c>
      <c r="F71" s="124">
        <f t="shared" si="7"/>
        <v>1636695.7624057333</v>
      </c>
      <c r="G71" s="94">
        <f t="shared" si="8"/>
        <v>3.3333333333333335E-3</v>
      </c>
      <c r="H71" s="27"/>
      <c r="L71" s="179"/>
      <c r="P71" s="27"/>
    </row>
    <row r="72" spans="1:16" ht="15.75" customHeight="1" x14ac:dyDescent="0.2">
      <c r="A72" s="88">
        <f t="shared" si="9"/>
        <v>62</v>
      </c>
      <c r="B72" s="124">
        <f t="shared" si="10"/>
        <v>1636695.7624057333</v>
      </c>
      <c r="C72" s="124">
        <f t="shared" si="4"/>
        <v>9479.1962905998735</v>
      </c>
      <c r="D72" s="124">
        <f t="shared" si="5"/>
        <v>3185.4733302859204</v>
      </c>
      <c r="E72" s="124">
        <f t="shared" si="6"/>
        <v>12664.669620885794</v>
      </c>
      <c r="F72" s="124">
        <f t="shared" si="7"/>
        <v>1633510.2890754475</v>
      </c>
      <c r="G72" s="94">
        <f t="shared" si="8"/>
        <v>3.3333333333333335E-3</v>
      </c>
      <c r="H72" s="27"/>
      <c r="L72" s="179"/>
      <c r="P72" s="27"/>
    </row>
    <row r="73" spans="1:16" ht="15.75" customHeight="1" x14ac:dyDescent="0.2">
      <c r="A73" s="88">
        <f t="shared" si="9"/>
        <v>63</v>
      </c>
      <c r="B73" s="124">
        <f t="shared" si="10"/>
        <v>1633510.2890754475</v>
      </c>
      <c r="C73" s="124">
        <f t="shared" si="4"/>
        <v>9460.7470908953019</v>
      </c>
      <c r="D73" s="124">
        <f t="shared" si="5"/>
        <v>3203.922529990492</v>
      </c>
      <c r="E73" s="124">
        <f t="shared" si="6"/>
        <v>12664.669620885794</v>
      </c>
      <c r="F73" s="124">
        <f t="shared" si="7"/>
        <v>1630306.3665454569</v>
      </c>
      <c r="G73" s="94">
        <f t="shared" si="8"/>
        <v>3.3333333333333335E-3</v>
      </c>
      <c r="H73" s="27"/>
      <c r="L73" s="179"/>
      <c r="P73" s="27"/>
    </row>
    <row r="74" spans="1:16" ht="15.75" customHeight="1" x14ac:dyDescent="0.2">
      <c r="A74" s="88">
        <f t="shared" si="9"/>
        <v>64</v>
      </c>
      <c r="B74" s="124">
        <f t="shared" si="10"/>
        <v>1630306.3665454569</v>
      </c>
      <c r="C74" s="124">
        <f t="shared" si="4"/>
        <v>9442.1910395757714</v>
      </c>
      <c r="D74" s="124">
        <f t="shared" si="5"/>
        <v>3222.4785813100225</v>
      </c>
      <c r="E74" s="124">
        <f t="shared" si="6"/>
        <v>12664.669620885794</v>
      </c>
      <c r="F74" s="124">
        <f t="shared" si="7"/>
        <v>1627083.8879641469</v>
      </c>
      <c r="G74" s="94">
        <f t="shared" si="8"/>
        <v>3.3333333333333335E-3</v>
      </c>
      <c r="H74" s="27"/>
      <c r="L74" s="179"/>
      <c r="P74" s="27"/>
    </row>
    <row r="75" spans="1:16" ht="15.75" customHeight="1" x14ac:dyDescent="0.2">
      <c r="A75" s="88">
        <f t="shared" si="9"/>
        <v>65</v>
      </c>
      <c r="B75" s="124">
        <f t="shared" si="10"/>
        <v>1627083.8879641469</v>
      </c>
      <c r="C75" s="124">
        <f t="shared" si="4"/>
        <v>9423.5275177923522</v>
      </c>
      <c r="D75" s="124">
        <f t="shared" si="5"/>
        <v>3241.1421030934416</v>
      </c>
      <c r="E75" s="124">
        <f t="shared" si="6"/>
        <v>12664.669620885794</v>
      </c>
      <c r="F75" s="124">
        <f t="shared" si="7"/>
        <v>1623842.7458610535</v>
      </c>
      <c r="G75" s="94">
        <f t="shared" si="8"/>
        <v>3.3333333333333335E-3</v>
      </c>
      <c r="H75" s="27"/>
      <c r="L75" s="179"/>
      <c r="P75" s="27"/>
    </row>
    <row r="76" spans="1:16" ht="15.75" customHeight="1" x14ac:dyDescent="0.2">
      <c r="A76" s="88">
        <f t="shared" si="9"/>
        <v>66</v>
      </c>
      <c r="B76" s="124">
        <f t="shared" si="10"/>
        <v>1623842.7458610535</v>
      </c>
      <c r="C76" s="124">
        <f t="shared" si="4"/>
        <v>9404.7559031119363</v>
      </c>
      <c r="D76" s="124">
        <f t="shared" si="5"/>
        <v>3259.9137177738576</v>
      </c>
      <c r="E76" s="124">
        <f t="shared" si="6"/>
        <v>12664.669620885794</v>
      </c>
      <c r="F76" s="124">
        <f t="shared" si="7"/>
        <v>1620582.8321432797</v>
      </c>
      <c r="G76" s="94">
        <f t="shared" si="8"/>
        <v>3.3333333333333335E-3</v>
      </c>
      <c r="H76" s="27"/>
      <c r="L76" s="179"/>
      <c r="P76" s="27"/>
    </row>
    <row r="77" spans="1:16" ht="15.75" customHeight="1" x14ac:dyDescent="0.2">
      <c r="A77" s="88">
        <f t="shared" si="9"/>
        <v>67</v>
      </c>
      <c r="B77" s="124">
        <f t="shared" si="10"/>
        <v>1620582.8321432797</v>
      </c>
      <c r="C77" s="124">
        <f t="shared" si="4"/>
        <v>9385.8755694964948</v>
      </c>
      <c r="D77" s="124">
        <f t="shared" si="5"/>
        <v>3278.7940513892991</v>
      </c>
      <c r="E77" s="124">
        <f t="shared" si="6"/>
        <v>12664.669620885794</v>
      </c>
      <c r="F77" s="124">
        <f t="shared" si="7"/>
        <v>1617304.0380918905</v>
      </c>
      <c r="G77" s="94">
        <f t="shared" si="8"/>
        <v>3.3333333333333335E-3</v>
      </c>
      <c r="H77" s="27"/>
      <c r="L77" s="179"/>
      <c r="P77" s="27"/>
    </row>
    <row r="78" spans="1:16" ht="15.75" customHeight="1" x14ac:dyDescent="0.2">
      <c r="A78" s="88">
        <f t="shared" si="9"/>
        <v>68</v>
      </c>
      <c r="B78" s="124">
        <f t="shared" si="10"/>
        <v>1617304.0380918905</v>
      </c>
      <c r="C78" s="124">
        <f t="shared" si="4"/>
        <v>9366.8858872822002</v>
      </c>
      <c r="D78" s="124">
        <f t="shared" si="5"/>
        <v>3297.7837336035936</v>
      </c>
      <c r="E78" s="124">
        <f t="shared" si="6"/>
        <v>12664.669620885794</v>
      </c>
      <c r="F78" s="124">
        <f t="shared" si="7"/>
        <v>1614006.254358287</v>
      </c>
      <c r="G78" s="94">
        <f t="shared" si="8"/>
        <v>3.3333333333333335E-3</v>
      </c>
      <c r="H78" s="27"/>
      <c r="L78" s="179"/>
      <c r="P78" s="27"/>
    </row>
    <row r="79" spans="1:16" ht="15.75" customHeight="1" x14ac:dyDescent="0.2">
      <c r="A79" s="88">
        <f t="shared" si="9"/>
        <v>69</v>
      </c>
      <c r="B79" s="124">
        <f t="shared" si="10"/>
        <v>1614006.254358287</v>
      </c>
      <c r="C79" s="124">
        <f t="shared" si="4"/>
        <v>9347.7862231584131</v>
      </c>
      <c r="D79" s="124">
        <f t="shared" si="5"/>
        <v>3316.8833977273807</v>
      </c>
      <c r="E79" s="124">
        <f t="shared" si="6"/>
        <v>12664.669620885794</v>
      </c>
      <c r="F79" s="124">
        <f t="shared" si="7"/>
        <v>1610689.3709605597</v>
      </c>
      <c r="G79" s="94">
        <f t="shared" si="8"/>
        <v>3.3333333333333335E-3</v>
      </c>
      <c r="H79" s="27"/>
      <c r="L79" s="179"/>
      <c r="P79" s="27"/>
    </row>
    <row r="80" spans="1:16" ht="15.75" customHeight="1" x14ac:dyDescent="0.2">
      <c r="A80" s="88">
        <f t="shared" si="9"/>
        <v>70</v>
      </c>
      <c r="B80" s="124">
        <f t="shared" si="10"/>
        <v>1610689.3709605597</v>
      </c>
      <c r="C80" s="124">
        <f t="shared" si="4"/>
        <v>9328.5759401465748</v>
      </c>
      <c r="D80" s="124">
        <f t="shared" si="5"/>
        <v>3336.0936807392191</v>
      </c>
      <c r="E80" s="124">
        <f t="shared" si="6"/>
        <v>12664.669620885794</v>
      </c>
      <c r="F80" s="124">
        <f t="shared" si="7"/>
        <v>1607353.2772798205</v>
      </c>
      <c r="G80" s="94">
        <f t="shared" si="8"/>
        <v>3.3333333333333335E-3</v>
      </c>
      <c r="H80" s="27"/>
      <c r="L80" s="179"/>
      <c r="P80" s="27"/>
    </row>
    <row r="81" spans="1:16" ht="15.75" customHeight="1" x14ac:dyDescent="0.2">
      <c r="A81" s="88">
        <f t="shared" si="9"/>
        <v>71</v>
      </c>
      <c r="B81" s="124">
        <f t="shared" si="10"/>
        <v>1607353.2772798205</v>
      </c>
      <c r="C81" s="124">
        <f t="shared" si="4"/>
        <v>9309.2543975789613</v>
      </c>
      <c r="D81" s="124">
        <f t="shared" si="5"/>
        <v>3355.4152233068326</v>
      </c>
      <c r="E81" s="124">
        <f t="shared" si="6"/>
        <v>12664.669620885794</v>
      </c>
      <c r="F81" s="124">
        <f t="shared" si="7"/>
        <v>1603997.8620565138</v>
      </c>
      <c r="G81" s="94">
        <f t="shared" si="8"/>
        <v>3.3333333333333335E-3</v>
      </c>
      <c r="H81" s="27"/>
      <c r="L81" s="179"/>
      <c r="P81" s="27"/>
    </row>
    <row r="82" spans="1:16" ht="15.75" customHeight="1" x14ac:dyDescent="0.2">
      <c r="A82" s="88">
        <f t="shared" si="9"/>
        <v>72</v>
      </c>
      <c r="B82" s="124">
        <f t="shared" si="10"/>
        <v>1603997.8620565138</v>
      </c>
      <c r="C82" s="124">
        <f t="shared" si="4"/>
        <v>9289.8209510773104</v>
      </c>
      <c r="D82" s="124">
        <f t="shared" si="5"/>
        <v>3374.8486698084835</v>
      </c>
      <c r="E82" s="124">
        <f t="shared" si="6"/>
        <v>12664.669620885794</v>
      </c>
      <c r="F82" s="124">
        <f t="shared" si="7"/>
        <v>1600623.0133867052</v>
      </c>
      <c r="G82" s="94">
        <f t="shared" si="8"/>
        <v>3.3333333333333335E-3</v>
      </c>
      <c r="H82" s="27"/>
      <c r="L82" s="179"/>
      <c r="P82" s="27"/>
    </row>
    <row r="83" spans="1:16" ht="15.75" customHeight="1" x14ac:dyDescent="0.2">
      <c r="A83" s="88">
        <f t="shared" si="9"/>
        <v>73</v>
      </c>
      <c r="B83" s="124">
        <f t="shared" si="10"/>
        <v>1600623.0133867052</v>
      </c>
      <c r="C83" s="124">
        <f t="shared" si="4"/>
        <v>9270.2749525313357</v>
      </c>
      <c r="D83" s="124">
        <f t="shared" si="5"/>
        <v>3394.3946683544582</v>
      </c>
      <c r="E83" s="124">
        <f t="shared" si="6"/>
        <v>12664.669620885794</v>
      </c>
      <c r="F83" s="124">
        <f t="shared" si="7"/>
        <v>1597228.6187183508</v>
      </c>
      <c r="G83" s="94">
        <f t="shared" si="8"/>
        <v>3.3333333333333335E-3</v>
      </c>
      <c r="H83" s="27"/>
      <c r="L83" s="179"/>
      <c r="P83" s="27"/>
    </row>
    <row r="84" spans="1:16" ht="15.75" customHeight="1" x14ac:dyDescent="0.2">
      <c r="A84" s="88">
        <f t="shared" si="9"/>
        <v>74</v>
      </c>
      <c r="B84" s="124">
        <f t="shared" si="10"/>
        <v>1597228.6187183508</v>
      </c>
      <c r="C84" s="124">
        <f t="shared" si="4"/>
        <v>9250.6157500771169</v>
      </c>
      <c r="D84" s="124">
        <f t="shared" si="5"/>
        <v>3414.0538708086769</v>
      </c>
      <c r="E84" s="124">
        <f t="shared" si="6"/>
        <v>12664.669620885794</v>
      </c>
      <c r="F84" s="124">
        <f t="shared" si="7"/>
        <v>1593814.5648475422</v>
      </c>
      <c r="G84" s="94">
        <f t="shared" si="8"/>
        <v>3.3333333333333335E-3</v>
      </c>
      <c r="H84" s="27"/>
      <c r="L84" s="179"/>
      <c r="P84" s="27"/>
    </row>
    <row r="85" spans="1:16" ht="15.75" customHeight="1" x14ac:dyDescent="0.2">
      <c r="A85" s="88">
        <f t="shared" si="9"/>
        <v>75</v>
      </c>
      <c r="B85" s="124">
        <f t="shared" si="10"/>
        <v>1593814.5648475422</v>
      </c>
      <c r="C85" s="124">
        <f t="shared" si="4"/>
        <v>9230.8426880753486</v>
      </c>
      <c r="D85" s="124">
        <f t="shared" si="5"/>
        <v>3433.8269328104452</v>
      </c>
      <c r="E85" s="124">
        <f t="shared" si="6"/>
        <v>12664.669620885794</v>
      </c>
      <c r="F85" s="124">
        <f t="shared" si="7"/>
        <v>1590380.7379147317</v>
      </c>
      <c r="G85" s="94">
        <f t="shared" si="8"/>
        <v>3.3333333333333335E-3</v>
      </c>
      <c r="H85" s="27"/>
      <c r="L85" s="179"/>
      <c r="P85" s="27"/>
    </row>
    <row r="86" spans="1:16" ht="15.75" customHeight="1" x14ac:dyDescent="0.2">
      <c r="A86" s="88">
        <f t="shared" si="9"/>
        <v>76</v>
      </c>
      <c r="B86" s="124">
        <f t="shared" si="10"/>
        <v>1590380.7379147317</v>
      </c>
      <c r="C86" s="124">
        <f t="shared" si="4"/>
        <v>9210.9551070894886</v>
      </c>
      <c r="D86" s="124">
        <f t="shared" si="5"/>
        <v>3453.7145137963053</v>
      </c>
      <c r="E86" s="124">
        <f t="shared" si="6"/>
        <v>12664.669620885794</v>
      </c>
      <c r="F86" s="124">
        <f t="shared" si="7"/>
        <v>1586927.0234009353</v>
      </c>
      <c r="G86" s="94">
        <f t="shared" si="8"/>
        <v>3.3333333333333335E-3</v>
      </c>
      <c r="H86" s="27"/>
      <c r="L86" s="179"/>
      <c r="P86" s="27"/>
    </row>
    <row r="87" spans="1:16" ht="15.75" customHeight="1" x14ac:dyDescent="0.2">
      <c r="A87" s="88">
        <f t="shared" si="9"/>
        <v>77</v>
      </c>
      <c r="B87" s="124">
        <f t="shared" si="10"/>
        <v>1586927.0234009353</v>
      </c>
      <c r="C87" s="124">
        <f t="shared" si="4"/>
        <v>9190.9523438637516</v>
      </c>
      <c r="D87" s="124">
        <f t="shared" si="5"/>
        <v>3473.7172770220423</v>
      </c>
      <c r="E87" s="124">
        <f t="shared" si="6"/>
        <v>12664.669620885794</v>
      </c>
      <c r="F87" s="124">
        <f t="shared" si="7"/>
        <v>1583453.3061239133</v>
      </c>
      <c r="G87" s="94">
        <f t="shared" si="8"/>
        <v>3.3333333333333335E-3</v>
      </c>
      <c r="H87" s="27"/>
      <c r="L87" s="179"/>
      <c r="P87" s="27"/>
    </row>
    <row r="88" spans="1:16" ht="15.75" customHeight="1" x14ac:dyDescent="0.2">
      <c r="A88" s="88">
        <f t="shared" si="9"/>
        <v>78</v>
      </c>
      <c r="B88" s="124">
        <f t="shared" si="10"/>
        <v>1583453.3061239133</v>
      </c>
      <c r="C88" s="124">
        <f t="shared" si="4"/>
        <v>9170.8337313009979</v>
      </c>
      <c r="D88" s="124">
        <f t="shared" si="5"/>
        <v>3493.835889584796</v>
      </c>
      <c r="E88" s="124">
        <f t="shared" si="6"/>
        <v>12664.669620885794</v>
      </c>
      <c r="F88" s="124">
        <f t="shared" si="7"/>
        <v>1579959.4702343284</v>
      </c>
      <c r="G88" s="94">
        <f t="shared" si="8"/>
        <v>3.3333333333333335E-3</v>
      </c>
      <c r="H88" s="27"/>
      <c r="L88" s="179"/>
      <c r="P88" s="27"/>
    </row>
    <row r="89" spans="1:16" ht="15.75" customHeight="1" x14ac:dyDescent="0.2">
      <c r="A89" s="88">
        <f t="shared" si="9"/>
        <v>79</v>
      </c>
      <c r="B89" s="124">
        <f t="shared" si="10"/>
        <v>1579959.4702343284</v>
      </c>
      <c r="C89" s="124">
        <f t="shared" si="4"/>
        <v>9150.5985984404851</v>
      </c>
      <c r="D89" s="124">
        <f t="shared" si="5"/>
        <v>3514.0710224453087</v>
      </c>
      <c r="E89" s="124">
        <f t="shared" si="6"/>
        <v>12664.669620885794</v>
      </c>
      <c r="F89" s="124">
        <f t="shared" si="7"/>
        <v>1576445.3992118831</v>
      </c>
      <c r="G89" s="94">
        <f t="shared" si="8"/>
        <v>3.3333333333333335E-3</v>
      </c>
      <c r="H89" s="27"/>
      <c r="L89" s="179"/>
      <c r="P89" s="27"/>
    </row>
    <row r="90" spans="1:16" ht="15.75" customHeight="1" x14ac:dyDescent="0.2">
      <c r="A90" s="88">
        <f t="shared" si="9"/>
        <v>80</v>
      </c>
      <c r="B90" s="124">
        <f t="shared" si="10"/>
        <v>1576445.3992118831</v>
      </c>
      <c r="C90" s="124">
        <f t="shared" si="4"/>
        <v>9130.2462704354894</v>
      </c>
      <c r="D90" s="124">
        <f t="shared" si="5"/>
        <v>3534.4233504503045</v>
      </c>
      <c r="E90" s="124">
        <f t="shared" si="6"/>
        <v>12664.669620885794</v>
      </c>
      <c r="F90" s="124">
        <f t="shared" si="7"/>
        <v>1572910.9758614327</v>
      </c>
      <c r="G90" s="94">
        <f t="shared" si="8"/>
        <v>3.3333333333333335E-3</v>
      </c>
      <c r="H90" s="27"/>
      <c r="L90" s="179"/>
      <c r="P90" s="27"/>
    </row>
    <row r="91" spans="1:16" ht="15.75" customHeight="1" x14ac:dyDescent="0.2">
      <c r="A91" s="88">
        <f t="shared" si="9"/>
        <v>81</v>
      </c>
      <c r="B91" s="124">
        <f t="shared" si="10"/>
        <v>1572910.9758614327</v>
      </c>
      <c r="C91" s="124">
        <f t="shared" si="4"/>
        <v>9109.7760685307985</v>
      </c>
      <c r="D91" s="124">
        <f t="shared" si="5"/>
        <v>3554.8935523549953</v>
      </c>
      <c r="E91" s="124">
        <f t="shared" si="6"/>
        <v>12664.669620885794</v>
      </c>
      <c r="F91" s="124">
        <f t="shared" si="7"/>
        <v>1569356.0823090777</v>
      </c>
      <c r="G91" s="94">
        <f t="shared" si="8"/>
        <v>3.3333333333333335E-3</v>
      </c>
      <c r="H91" s="27"/>
      <c r="L91" s="179"/>
      <c r="P91" s="27"/>
    </row>
    <row r="92" spans="1:16" ht="15.75" customHeight="1" x14ac:dyDescent="0.2">
      <c r="A92" s="88">
        <f t="shared" si="9"/>
        <v>82</v>
      </c>
      <c r="B92" s="124">
        <f t="shared" si="10"/>
        <v>1569356.0823090777</v>
      </c>
      <c r="C92" s="124">
        <f t="shared" si="4"/>
        <v>9089.1873100400753</v>
      </c>
      <c r="D92" s="124">
        <f t="shared" si="5"/>
        <v>3575.4823108457185</v>
      </c>
      <c r="E92" s="124">
        <f t="shared" si="6"/>
        <v>12664.669620885794</v>
      </c>
      <c r="F92" s="124">
        <f t="shared" si="7"/>
        <v>1565780.599998232</v>
      </c>
      <c r="G92" s="94">
        <f t="shared" si="8"/>
        <v>3.3333333333333335E-3</v>
      </c>
      <c r="H92" s="27"/>
      <c r="L92" s="179"/>
      <c r="P92" s="27"/>
    </row>
    <row r="93" spans="1:16" ht="15.75" customHeight="1" x14ac:dyDescent="0.2">
      <c r="A93" s="88">
        <f t="shared" si="9"/>
        <v>83</v>
      </c>
      <c r="B93" s="124">
        <f t="shared" si="10"/>
        <v>1565780.599998232</v>
      </c>
      <c r="C93" s="124">
        <f t="shared" si="4"/>
        <v>9068.4793083230943</v>
      </c>
      <c r="D93" s="124">
        <f t="shared" si="5"/>
        <v>3596.1903125626995</v>
      </c>
      <c r="E93" s="124">
        <f t="shared" si="6"/>
        <v>12664.669620885794</v>
      </c>
      <c r="F93" s="124">
        <f t="shared" si="7"/>
        <v>1562184.4096856692</v>
      </c>
      <c r="G93" s="94">
        <f t="shared" si="8"/>
        <v>3.3333333333333335E-3</v>
      </c>
      <c r="H93" s="27"/>
      <c r="L93" s="179"/>
      <c r="P93" s="27"/>
    </row>
    <row r="94" spans="1:16" ht="15.75" customHeight="1" x14ac:dyDescent="0.2">
      <c r="A94" s="88">
        <f t="shared" si="9"/>
        <v>84</v>
      </c>
      <c r="B94" s="124">
        <f t="shared" si="10"/>
        <v>1562184.4096856692</v>
      </c>
      <c r="C94" s="124">
        <f t="shared" si="4"/>
        <v>9047.6513727628353</v>
      </c>
      <c r="D94" s="124">
        <f t="shared" si="5"/>
        <v>3617.0182481229585</v>
      </c>
      <c r="E94" s="124">
        <f t="shared" si="6"/>
        <v>12664.669620885794</v>
      </c>
      <c r="F94" s="124">
        <f t="shared" si="7"/>
        <v>1558567.3914375464</v>
      </c>
      <c r="G94" s="94">
        <f t="shared" si="8"/>
        <v>3.3333333333333335E-3</v>
      </c>
      <c r="H94" s="27"/>
      <c r="L94" s="179"/>
      <c r="P94" s="27"/>
    </row>
    <row r="95" spans="1:16" ht="15.75" customHeight="1" x14ac:dyDescent="0.2">
      <c r="A95" s="88">
        <f t="shared" si="9"/>
        <v>85</v>
      </c>
      <c r="B95" s="124">
        <f t="shared" si="10"/>
        <v>1558567.3914375464</v>
      </c>
      <c r="C95" s="124">
        <f t="shared" si="4"/>
        <v>9026.7028087424569</v>
      </c>
      <c r="D95" s="124">
        <f t="shared" si="5"/>
        <v>3637.9668121433369</v>
      </c>
      <c r="E95" s="124">
        <f t="shared" si="6"/>
        <v>12664.669620885794</v>
      </c>
      <c r="F95" s="124">
        <f t="shared" si="7"/>
        <v>1554929.424625403</v>
      </c>
      <c r="G95" s="94">
        <f t="shared" si="8"/>
        <v>3.3333333333333335E-3</v>
      </c>
      <c r="H95" s="27"/>
      <c r="L95" s="179"/>
      <c r="P95" s="27"/>
    </row>
    <row r="96" spans="1:16" ht="15.75" customHeight="1" x14ac:dyDescent="0.2">
      <c r="A96" s="88">
        <f t="shared" si="9"/>
        <v>86</v>
      </c>
      <c r="B96" s="124">
        <f t="shared" si="10"/>
        <v>1554929.424625403</v>
      </c>
      <c r="C96" s="124">
        <f t="shared" si="4"/>
        <v>9005.6329176221261</v>
      </c>
      <c r="D96" s="124">
        <f t="shared" si="5"/>
        <v>3659.0367032636677</v>
      </c>
      <c r="E96" s="124">
        <f t="shared" si="6"/>
        <v>12664.669620885794</v>
      </c>
      <c r="F96" s="124">
        <f t="shared" si="7"/>
        <v>1551270.3879221394</v>
      </c>
      <c r="G96" s="94">
        <f t="shared" si="8"/>
        <v>3.3333333333333335E-3</v>
      </c>
      <c r="H96" s="27"/>
      <c r="L96" s="179"/>
      <c r="P96" s="27"/>
    </row>
    <row r="97" spans="1:16" ht="15.75" customHeight="1" x14ac:dyDescent="0.2">
      <c r="A97" s="88">
        <f t="shared" si="9"/>
        <v>87</v>
      </c>
      <c r="B97" s="124">
        <f t="shared" si="10"/>
        <v>1551270.3879221394</v>
      </c>
      <c r="C97" s="124">
        <f t="shared" si="4"/>
        <v>8984.4409967157244</v>
      </c>
      <c r="D97" s="124">
        <f t="shared" si="5"/>
        <v>3680.2286241700695</v>
      </c>
      <c r="E97" s="124">
        <f t="shared" si="6"/>
        <v>12664.669620885794</v>
      </c>
      <c r="F97" s="124">
        <f t="shared" si="7"/>
        <v>1547590.1592979692</v>
      </c>
      <c r="G97" s="94">
        <f t="shared" si="8"/>
        <v>3.3333333333333335E-3</v>
      </c>
      <c r="H97" s="27"/>
      <c r="L97" s="179"/>
      <c r="P97" s="27"/>
    </row>
    <row r="98" spans="1:16" ht="15.75" customHeight="1" x14ac:dyDescent="0.2">
      <c r="A98" s="88">
        <f t="shared" si="9"/>
        <v>88</v>
      </c>
      <c r="B98" s="124">
        <f t="shared" si="10"/>
        <v>1547590.1592979692</v>
      </c>
      <c r="C98" s="124">
        <f t="shared" si="4"/>
        <v>8963.1263392674064</v>
      </c>
      <c r="D98" s="124">
        <f t="shared" si="5"/>
        <v>3701.5432816183875</v>
      </c>
      <c r="E98" s="124">
        <f t="shared" si="6"/>
        <v>12664.669620885794</v>
      </c>
      <c r="F98" s="124">
        <f t="shared" si="7"/>
        <v>1543888.6160163509</v>
      </c>
      <c r="G98" s="94">
        <f t="shared" si="8"/>
        <v>3.3333333333333335E-3</v>
      </c>
      <c r="H98" s="27"/>
      <c r="L98" s="179"/>
      <c r="P98" s="27"/>
    </row>
    <row r="99" spans="1:16" ht="15.75" customHeight="1" x14ac:dyDescent="0.2">
      <c r="A99" s="88">
        <f t="shared" si="9"/>
        <v>89</v>
      </c>
      <c r="B99" s="124">
        <f t="shared" si="10"/>
        <v>1543888.6160163509</v>
      </c>
      <c r="C99" s="124">
        <f t="shared" si="4"/>
        <v>8941.688234428033</v>
      </c>
      <c r="D99" s="124">
        <f t="shared" si="5"/>
        <v>3722.9813864577609</v>
      </c>
      <c r="E99" s="124">
        <f t="shared" si="6"/>
        <v>12664.669620885794</v>
      </c>
      <c r="F99" s="124">
        <f t="shared" si="7"/>
        <v>1540165.6346298931</v>
      </c>
      <c r="G99" s="94">
        <f t="shared" si="8"/>
        <v>3.3333333333333335E-3</v>
      </c>
      <c r="H99" s="27"/>
      <c r="L99" s="179"/>
      <c r="P99" s="27"/>
    </row>
    <row r="100" spans="1:16" ht="15.75" customHeight="1" x14ac:dyDescent="0.2">
      <c r="A100" s="88">
        <f t="shared" si="9"/>
        <v>90</v>
      </c>
      <c r="B100" s="124">
        <f t="shared" si="10"/>
        <v>1540165.6346298931</v>
      </c>
      <c r="C100" s="124">
        <f t="shared" si="4"/>
        <v>8920.1259672314645</v>
      </c>
      <c r="D100" s="124">
        <f t="shared" si="5"/>
        <v>3744.5436536543293</v>
      </c>
      <c r="E100" s="124">
        <f t="shared" si="6"/>
        <v>12664.669620885794</v>
      </c>
      <c r="F100" s="124">
        <f t="shared" si="7"/>
        <v>1536421.0909762387</v>
      </c>
      <c r="G100" s="94">
        <f t="shared" si="8"/>
        <v>3.3333333333333335E-3</v>
      </c>
      <c r="H100" s="27"/>
      <c r="L100" s="179"/>
      <c r="P100" s="27"/>
    </row>
    <row r="101" spans="1:16" ht="15.75" customHeight="1" x14ac:dyDescent="0.2">
      <c r="A101" s="88">
        <f t="shared" si="9"/>
        <v>91</v>
      </c>
      <c r="B101" s="124">
        <f t="shared" si="10"/>
        <v>1536421.0909762387</v>
      </c>
      <c r="C101" s="124">
        <f t="shared" si="4"/>
        <v>8898.4388185707157</v>
      </c>
      <c r="D101" s="124">
        <f t="shared" si="5"/>
        <v>3766.2308023150781</v>
      </c>
      <c r="E101" s="124">
        <f t="shared" si="6"/>
        <v>12664.669620885794</v>
      </c>
      <c r="F101" s="124">
        <f t="shared" si="7"/>
        <v>1532654.8601739237</v>
      </c>
      <c r="G101" s="94">
        <f t="shared" si="8"/>
        <v>3.3333333333333335E-3</v>
      </c>
      <c r="H101" s="27"/>
      <c r="L101" s="179"/>
      <c r="P101" s="27"/>
    </row>
    <row r="102" spans="1:16" ht="15.75" customHeight="1" x14ac:dyDescent="0.2">
      <c r="A102" s="88">
        <f t="shared" si="9"/>
        <v>92</v>
      </c>
      <c r="B102" s="124">
        <f t="shared" si="10"/>
        <v>1532654.8601739237</v>
      </c>
      <c r="C102" s="124">
        <f t="shared" si="4"/>
        <v>8876.6260651739758</v>
      </c>
      <c r="D102" s="124">
        <f t="shared" si="5"/>
        <v>3788.043555711818</v>
      </c>
      <c r="E102" s="124">
        <f t="shared" si="6"/>
        <v>12664.669620885794</v>
      </c>
      <c r="F102" s="124">
        <f t="shared" si="7"/>
        <v>1528866.8166182118</v>
      </c>
      <c r="G102" s="94">
        <f t="shared" si="8"/>
        <v>3.3333333333333335E-3</v>
      </c>
      <c r="H102" s="27"/>
      <c r="L102" s="179"/>
      <c r="P102" s="27"/>
    </row>
    <row r="103" spans="1:16" ht="15.75" customHeight="1" x14ac:dyDescent="0.2">
      <c r="A103" s="88">
        <f t="shared" si="9"/>
        <v>93</v>
      </c>
      <c r="B103" s="124">
        <f t="shared" si="10"/>
        <v>1528866.8166182118</v>
      </c>
      <c r="C103" s="124">
        <f t="shared" si="4"/>
        <v>8854.6869795804778</v>
      </c>
      <c r="D103" s="124">
        <f t="shared" si="5"/>
        <v>3809.9826413053161</v>
      </c>
      <c r="E103" s="124">
        <f t="shared" si="6"/>
        <v>12664.669620885794</v>
      </c>
      <c r="F103" s="124">
        <f t="shared" si="7"/>
        <v>1525056.8339769065</v>
      </c>
      <c r="G103" s="94">
        <f t="shared" si="8"/>
        <v>3.3333333333333335E-3</v>
      </c>
      <c r="H103" s="27"/>
      <c r="L103" s="179"/>
      <c r="P103" s="27"/>
    </row>
    <row r="104" spans="1:16" ht="15.75" customHeight="1" x14ac:dyDescent="0.2">
      <c r="A104" s="88">
        <f t="shared" si="9"/>
        <v>94</v>
      </c>
      <c r="B104" s="124">
        <f t="shared" si="10"/>
        <v>1525056.8339769065</v>
      </c>
      <c r="C104" s="124">
        <f t="shared" si="4"/>
        <v>8832.6208301162515</v>
      </c>
      <c r="D104" s="124">
        <f t="shared" si="5"/>
        <v>3832.0487907695424</v>
      </c>
      <c r="E104" s="124">
        <f t="shared" si="6"/>
        <v>12664.669620885794</v>
      </c>
      <c r="F104" s="124">
        <f t="shared" si="7"/>
        <v>1521224.7851861368</v>
      </c>
      <c r="G104" s="94">
        <f t="shared" si="8"/>
        <v>3.3333333333333335E-3</v>
      </c>
      <c r="H104" s="27"/>
      <c r="L104" s="179"/>
      <c r="P104" s="27"/>
    </row>
    <row r="105" spans="1:16" ht="15.75" customHeight="1" x14ac:dyDescent="0.2">
      <c r="A105" s="88">
        <f t="shared" si="9"/>
        <v>95</v>
      </c>
      <c r="B105" s="124">
        <f t="shared" si="10"/>
        <v>1521224.7851861368</v>
      </c>
      <c r="C105" s="124">
        <f t="shared" si="4"/>
        <v>8810.4268808697107</v>
      </c>
      <c r="D105" s="124">
        <f t="shared" si="5"/>
        <v>3854.2427400160832</v>
      </c>
      <c r="E105" s="124">
        <f t="shared" si="6"/>
        <v>12664.669620885794</v>
      </c>
      <c r="F105" s="124">
        <f t="shared" si="7"/>
        <v>1517370.5424461206</v>
      </c>
      <c r="G105" s="94">
        <f t="shared" si="8"/>
        <v>3.3333333333333335E-3</v>
      </c>
      <c r="H105" s="27"/>
      <c r="L105" s="179"/>
      <c r="P105" s="27"/>
    </row>
    <row r="106" spans="1:16" ht="15.75" customHeight="1" x14ac:dyDescent="0.2">
      <c r="A106" s="88">
        <f t="shared" si="9"/>
        <v>96</v>
      </c>
      <c r="B106" s="124">
        <f t="shared" si="10"/>
        <v>1517370.5424461206</v>
      </c>
      <c r="C106" s="124">
        <f t="shared" si="4"/>
        <v>8788.1043916671169</v>
      </c>
      <c r="D106" s="124">
        <f t="shared" si="5"/>
        <v>3876.5652292186769</v>
      </c>
      <c r="E106" s="124">
        <f t="shared" si="6"/>
        <v>12664.669620885794</v>
      </c>
      <c r="F106" s="124">
        <f t="shared" si="7"/>
        <v>1513493.977216902</v>
      </c>
      <c r="G106" s="94">
        <f t="shared" si="8"/>
        <v>3.3333333333333335E-3</v>
      </c>
      <c r="H106" s="27"/>
      <c r="L106" s="179"/>
      <c r="P106" s="27"/>
    </row>
    <row r="107" spans="1:16" ht="15.75" customHeight="1" x14ac:dyDescent="0.2">
      <c r="A107" s="88">
        <f t="shared" si="9"/>
        <v>97</v>
      </c>
      <c r="B107" s="124">
        <f t="shared" si="10"/>
        <v>1513493.977216902</v>
      </c>
      <c r="C107" s="124">
        <f t="shared" si="4"/>
        <v>8765.6526180478922</v>
      </c>
      <c r="D107" s="124">
        <f t="shared" si="5"/>
        <v>3899.0170028379016</v>
      </c>
      <c r="E107" s="124">
        <f t="shared" si="6"/>
        <v>12664.669620885794</v>
      </c>
      <c r="F107" s="124">
        <f t="shared" si="7"/>
        <v>1509594.960214064</v>
      </c>
      <c r="G107" s="94">
        <f t="shared" si="8"/>
        <v>3.3333333333333335E-3</v>
      </c>
      <c r="H107" s="27"/>
      <c r="L107" s="179"/>
      <c r="P107" s="27"/>
    </row>
    <row r="108" spans="1:16" ht="15.75" customHeight="1" x14ac:dyDescent="0.2">
      <c r="A108" s="88">
        <f t="shared" si="9"/>
        <v>98</v>
      </c>
      <c r="B108" s="124">
        <f t="shared" si="10"/>
        <v>1509594.960214064</v>
      </c>
      <c r="C108" s="124">
        <f t="shared" si="4"/>
        <v>8743.0708112397879</v>
      </c>
      <c r="D108" s="124">
        <f t="shared" si="5"/>
        <v>3921.598809646006</v>
      </c>
      <c r="E108" s="124">
        <f t="shared" si="6"/>
        <v>12664.669620885794</v>
      </c>
      <c r="F108" s="124">
        <f t="shared" si="7"/>
        <v>1505673.361404418</v>
      </c>
      <c r="G108" s="94">
        <f t="shared" si="8"/>
        <v>3.3333333333333335E-3</v>
      </c>
      <c r="H108" s="27"/>
      <c r="L108" s="179"/>
      <c r="P108" s="27"/>
    </row>
    <row r="109" spans="1:16" ht="15.75" customHeight="1" x14ac:dyDescent="0.2">
      <c r="A109" s="88">
        <f t="shared" si="9"/>
        <v>99</v>
      </c>
      <c r="B109" s="124">
        <f t="shared" si="10"/>
        <v>1505673.361404418</v>
      </c>
      <c r="C109" s="124">
        <f t="shared" si="4"/>
        <v>8720.3582181339207</v>
      </c>
      <c r="D109" s="124">
        <f t="shared" si="5"/>
        <v>3944.3114027518732</v>
      </c>
      <c r="E109" s="124">
        <f t="shared" si="6"/>
        <v>12664.669620885794</v>
      </c>
      <c r="F109" s="124">
        <f t="shared" si="7"/>
        <v>1501729.0500016662</v>
      </c>
      <c r="G109" s="94">
        <f t="shared" si="8"/>
        <v>3.3333333333333335E-3</v>
      </c>
      <c r="H109" s="27"/>
      <c r="L109" s="179"/>
      <c r="P109" s="27"/>
    </row>
    <row r="110" spans="1:16" ht="15.75" customHeight="1" x14ac:dyDescent="0.2">
      <c r="A110" s="88">
        <f t="shared" si="9"/>
        <v>100</v>
      </c>
      <c r="B110" s="124">
        <f t="shared" si="10"/>
        <v>1501729.0500016662</v>
      </c>
      <c r="C110" s="124">
        <f t="shared" si="4"/>
        <v>8697.514081259651</v>
      </c>
      <c r="D110" s="124">
        <f t="shared" si="5"/>
        <v>3967.1555396261429</v>
      </c>
      <c r="E110" s="124">
        <f t="shared" si="6"/>
        <v>12664.669620885794</v>
      </c>
      <c r="F110" s="124">
        <f t="shared" si="7"/>
        <v>1497761.8944620399</v>
      </c>
      <c r="G110" s="94">
        <f t="shared" si="8"/>
        <v>3.3333333333333335E-3</v>
      </c>
      <c r="H110" s="27"/>
      <c r="L110" s="179"/>
      <c r="P110" s="27"/>
    </row>
    <row r="111" spans="1:16" ht="15.75" customHeight="1" x14ac:dyDescent="0.2">
      <c r="A111" s="88">
        <f t="shared" si="9"/>
        <v>101</v>
      </c>
      <c r="B111" s="124">
        <f t="shared" si="10"/>
        <v>1497761.8944620399</v>
      </c>
      <c r="C111" s="124">
        <f t="shared" si="4"/>
        <v>8674.5376387593151</v>
      </c>
      <c r="D111" s="124">
        <f t="shared" si="5"/>
        <v>3990.1319821264788</v>
      </c>
      <c r="E111" s="124">
        <f t="shared" si="6"/>
        <v>12664.669620885794</v>
      </c>
      <c r="F111" s="124">
        <f t="shared" si="7"/>
        <v>1493771.7624799134</v>
      </c>
      <c r="G111" s="94">
        <f t="shared" si="8"/>
        <v>3.3333333333333335E-3</v>
      </c>
      <c r="H111" s="27"/>
      <c r="L111" s="179"/>
      <c r="P111" s="27"/>
    </row>
    <row r="112" spans="1:16" ht="15.75" customHeight="1" x14ac:dyDescent="0.2">
      <c r="A112" s="88">
        <f t="shared" si="9"/>
        <v>102</v>
      </c>
      <c r="B112" s="124">
        <f t="shared" si="10"/>
        <v>1493771.7624799134</v>
      </c>
      <c r="C112" s="124">
        <f t="shared" si="4"/>
        <v>8651.4281243628338</v>
      </c>
      <c r="D112" s="124">
        <f t="shared" si="5"/>
        <v>4013.24149652296</v>
      </c>
      <c r="E112" s="124">
        <f t="shared" si="6"/>
        <v>12664.669620885794</v>
      </c>
      <c r="F112" s="124">
        <f t="shared" si="7"/>
        <v>1489758.5209833905</v>
      </c>
      <c r="G112" s="94">
        <f t="shared" si="8"/>
        <v>3.3333333333333335E-3</v>
      </c>
      <c r="H112" s="27"/>
      <c r="L112" s="179"/>
      <c r="P112" s="27"/>
    </row>
    <row r="113" spans="1:16" ht="15.75" customHeight="1" x14ac:dyDescent="0.2">
      <c r="A113" s="88">
        <f t="shared" si="9"/>
        <v>103</v>
      </c>
      <c r="B113" s="124">
        <f t="shared" si="10"/>
        <v>1489758.5209833905</v>
      </c>
      <c r="C113" s="124">
        <f t="shared" si="4"/>
        <v>8628.1847673621378</v>
      </c>
      <c r="D113" s="124">
        <f t="shared" si="5"/>
        <v>4036.4848535236561</v>
      </c>
      <c r="E113" s="124">
        <f t="shared" si="6"/>
        <v>12664.669620885794</v>
      </c>
      <c r="F113" s="124">
        <f t="shared" si="7"/>
        <v>1485722.036129867</v>
      </c>
      <c r="G113" s="94">
        <f t="shared" si="8"/>
        <v>3.3333333333333335E-3</v>
      </c>
      <c r="H113" s="27"/>
      <c r="L113" s="179"/>
      <c r="P113" s="27"/>
    </row>
    <row r="114" spans="1:16" ht="15.75" customHeight="1" x14ac:dyDescent="0.2">
      <c r="A114" s="88">
        <f t="shared" si="9"/>
        <v>104</v>
      </c>
      <c r="B114" s="124">
        <f t="shared" si="10"/>
        <v>1485722.036129867</v>
      </c>
      <c r="C114" s="124">
        <f t="shared" si="4"/>
        <v>8604.8067925854793</v>
      </c>
      <c r="D114" s="124">
        <f t="shared" si="5"/>
        <v>4059.8628283003145</v>
      </c>
      <c r="E114" s="124">
        <f t="shared" si="6"/>
        <v>12664.669620885794</v>
      </c>
      <c r="F114" s="124">
        <f t="shared" si="7"/>
        <v>1481662.1733015666</v>
      </c>
      <c r="G114" s="94">
        <f t="shared" si="8"/>
        <v>3.3333333333333335E-3</v>
      </c>
      <c r="H114" s="27"/>
      <c r="L114" s="179"/>
      <c r="P114" s="27"/>
    </row>
    <row r="115" spans="1:16" ht="15.75" customHeight="1" x14ac:dyDescent="0.2">
      <c r="A115" s="88">
        <f t="shared" si="9"/>
        <v>105</v>
      </c>
      <c r="B115" s="124">
        <f t="shared" si="10"/>
        <v>1481662.1733015666</v>
      </c>
      <c r="C115" s="124">
        <f t="shared" si="4"/>
        <v>8581.293420371574</v>
      </c>
      <c r="D115" s="124">
        <f t="shared" si="5"/>
        <v>4083.3762005142198</v>
      </c>
      <c r="E115" s="124">
        <f t="shared" si="6"/>
        <v>12664.669620885794</v>
      </c>
      <c r="F115" s="124">
        <f t="shared" si="7"/>
        <v>1477578.7971010525</v>
      </c>
      <c r="G115" s="94">
        <f t="shared" si="8"/>
        <v>3.3333333333333335E-3</v>
      </c>
      <c r="H115" s="27"/>
      <c r="L115" s="179"/>
      <c r="P115" s="27"/>
    </row>
    <row r="116" spans="1:16" ht="15.75" customHeight="1" x14ac:dyDescent="0.2">
      <c r="A116" s="88">
        <f t="shared" si="9"/>
        <v>106</v>
      </c>
      <c r="B116" s="124">
        <f t="shared" si="10"/>
        <v>1477578.7971010525</v>
      </c>
      <c r="C116" s="124">
        <f t="shared" si="4"/>
        <v>8557.6438665435962</v>
      </c>
      <c r="D116" s="124">
        <f t="shared" si="5"/>
        <v>4107.0257543421976</v>
      </c>
      <c r="E116" s="124">
        <f t="shared" si="6"/>
        <v>12664.669620885794</v>
      </c>
      <c r="F116" s="124">
        <f t="shared" si="7"/>
        <v>1473471.7713467104</v>
      </c>
      <c r="G116" s="94">
        <f t="shared" si="8"/>
        <v>3.3333333333333335E-3</v>
      </c>
      <c r="H116" s="27"/>
      <c r="L116" s="179"/>
      <c r="P116" s="27"/>
    </row>
    <row r="117" spans="1:16" ht="15.75" customHeight="1" x14ac:dyDescent="0.2">
      <c r="A117" s="88">
        <f t="shared" si="9"/>
        <v>107</v>
      </c>
      <c r="B117" s="124">
        <f t="shared" si="10"/>
        <v>1473471.7713467104</v>
      </c>
      <c r="C117" s="124">
        <f t="shared" si="4"/>
        <v>8533.8573423830312</v>
      </c>
      <c r="D117" s="124">
        <f t="shared" si="5"/>
        <v>4130.8122785027626</v>
      </c>
      <c r="E117" s="124">
        <f t="shared" si="6"/>
        <v>12664.669620885794</v>
      </c>
      <c r="F117" s="124">
        <f t="shared" si="7"/>
        <v>1469340.9590682075</v>
      </c>
      <c r="G117" s="94">
        <f t="shared" si="8"/>
        <v>3.3333333333333335E-3</v>
      </c>
      <c r="H117" s="27"/>
      <c r="L117" s="179"/>
      <c r="P117" s="27"/>
    </row>
    <row r="118" spans="1:16" ht="15.75" customHeight="1" x14ac:dyDescent="0.2">
      <c r="A118" s="88">
        <f t="shared" si="9"/>
        <v>108</v>
      </c>
      <c r="B118" s="124">
        <f t="shared" si="10"/>
        <v>1469340.9590682075</v>
      </c>
      <c r="C118" s="124">
        <f t="shared" si="4"/>
        <v>8509.9330546033689</v>
      </c>
      <c r="D118" s="124">
        <f t="shared" si="5"/>
        <v>4154.736566282425</v>
      </c>
      <c r="E118" s="124">
        <f t="shared" si="6"/>
        <v>12664.669620885794</v>
      </c>
      <c r="F118" s="124">
        <f t="shared" si="7"/>
        <v>1465186.2225019252</v>
      </c>
      <c r="G118" s="94">
        <f t="shared" si="8"/>
        <v>3.3333333333333335E-3</v>
      </c>
      <c r="H118" s="27"/>
      <c r="L118" s="179"/>
      <c r="P118" s="27"/>
    </row>
    <row r="119" spans="1:16" ht="15.75" customHeight="1" x14ac:dyDescent="0.2">
      <c r="A119" s="88">
        <f t="shared" si="9"/>
        <v>109</v>
      </c>
      <c r="B119" s="124">
        <f t="shared" si="10"/>
        <v>1465186.2225019252</v>
      </c>
      <c r="C119" s="124">
        <f t="shared" si="4"/>
        <v>8485.8702053236502</v>
      </c>
      <c r="D119" s="124">
        <f t="shared" si="5"/>
        <v>4178.7994155621436</v>
      </c>
      <c r="E119" s="124">
        <f t="shared" si="6"/>
        <v>12664.669620885794</v>
      </c>
      <c r="F119" s="124">
        <f t="shared" si="7"/>
        <v>1461007.4230863631</v>
      </c>
      <c r="G119" s="94">
        <f t="shared" si="8"/>
        <v>3.3333333333333335E-3</v>
      </c>
      <c r="H119" s="27"/>
      <c r="L119" s="179"/>
      <c r="P119" s="27"/>
    </row>
    <row r="120" spans="1:16" ht="15.75" customHeight="1" x14ac:dyDescent="0.2">
      <c r="A120" s="88">
        <f t="shared" si="9"/>
        <v>110</v>
      </c>
      <c r="B120" s="124">
        <f t="shared" si="10"/>
        <v>1461007.4230863631</v>
      </c>
      <c r="C120" s="124">
        <f t="shared" si="4"/>
        <v>8461.6679920418537</v>
      </c>
      <c r="D120" s="124">
        <f t="shared" si="5"/>
        <v>4203.0016288439401</v>
      </c>
      <c r="E120" s="124">
        <f t="shared" si="6"/>
        <v>12664.669620885794</v>
      </c>
      <c r="F120" s="124">
        <f t="shared" si="7"/>
        <v>1456804.4214575193</v>
      </c>
      <c r="G120" s="94">
        <f t="shared" si="8"/>
        <v>3.3333333333333335E-3</v>
      </c>
      <c r="H120" s="27"/>
      <c r="L120" s="179"/>
      <c r="P120" s="27"/>
    </row>
    <row r="121" spans="1:16" ht="15.75" customHeight="1" x14ac:dyDescent="0.2">
      <c r="A121" s="88">
        <f t="shared" si="9"/>
        <v>111</v>
      </c>
      <c r="B121" s="124">
        <f t="shared" si="10"/>
        <v>1456804.4214575193</v>
      </c>
      <c r="C121" s="124">
        <f t="shared" si="4"/>
        <v>8437.3256076081325</v>
      </c>
      <c r="D121" s="124">
        <f t="shared" si="5"/>
        <v>4227.3440132776614</v>
      </c>
      <c r="E121" s="124">
        <f t="shared" si="6"/>
        <v>12664.669620885794</v>
      </c>
      <c r="F121" s="124">
        <f t="shared" si="7"/>
        <v>1452577.0774442416</v>
      </c>
      <c r="G121" s="94">
        <f t="shared" si="8"/>
        <v>3.3333333333333335E-3</v>
      </c>
      <c r="H121" s="27"/>
      <c r="L121" s="179"/>
      <c r="P121" s="27"/>
    </row>
    <row r="122" spans="1:16" ht="15.75" customHeight="1" x14ac:dyDescent="0.2">
      <c r="A122" s="88">
        <f t="shared" si="9"/>
        <v>112</v>
      </c>
      <c r="B122" s="124">
        <f t="shared" si="10"/>
        <v>1452577.0774442416</v>
      </c>
      <c r="C122" s="124">
        <f t="shared" si="4"/>
        <v>8412.8422401979005</v>
      </c>
      <c r="D122" s="124">
        <f t="shared" si="5"/>
        <v>4251.8273806878933</v>
      </c>
      <c r="E122" s="124">
        <f t="shared" si="6"/>
        <v>12664.669620885794</v>
      </c>
      <c r="F122" s="124">
        <f t="shared" si="7"/>
        <v>1448325.2500635537</v>
      </c>
      <c r="G122" s="94">
        <f t="shared" si="8"/>
        <v>3.3333333333333335E-3</v>
      </c>
      <c r="H122" s="27"/>
      <c r="L122" s="179"/>
      <c r="P122" s="27"/>
    </row>
    <row r="123" spans="1:16" ht="15.75" customHeight="1" x14ac:dyDescent="0.2">
      <c r="A123" s="88">
        <f t="shared" si="9"/>
        <v>113</v>
      </c>
      <c r="B123" s="124">
        <f t="shared" si="10"/>
        <v>1448325.2500635537</v>
      </c>
      <c r="C123" s="124">
        <f t="shared" si="4"/>
        <v>8388.2170732847499</v>
      </c>
      <c r="D123" s="124">
        <f t="shared" si="5"/>
        <v>4276.452547601044</v>
      </c>
      <c r="E123" s="124">
        <f t="shared" si="6"/>
        <v>12664.669620885794</v>
      </c>
      <c r="F123" s="124">
        <f t="shared" si="7"/>
        <v>1444048.7975159527</v>
      </c>
      <c r="G123" s="94">
        <f t="shared" si="8"/>
        <v>3.3333333333333335E-3</v>
      </c>
      <c r="H123" s="27"/>
      <c r="L123" s="179"/>
      <c r="P123" s="27"/>
    </row>
    <row r="124" spans="1:16" ht="15.75" customHeight="1" x14ac:dyDescent="0.2">
      <c r="A124" s="88">
        <f t="shared" si="9"/>
        <v>114</v>
      </c>
      <c r="B124" s="124">
        <f t="shared" si="10"/>
        <v>1444048.7975159527</v>
      </c>
      <c r="C124" s="124">
        <f t="shared" si="4"/>
        <v>8363.4492856132274</v>
      </c>
      <c r="D124" s="124">
        <f t="shared" si="5"/>
        <v>4301.2203352725664</v>
      </c>
      <c r="E124" s="124">
        <f t="shared" si="6"/>
        <v>12664.669620885794</v>
      </c>
      <c r="F124" s="124">
        <f t="shared" si="7"/>
        <v>1439747.5771806801</v>
      </c>
      <c r="G124" s="94">
        <f t="shared" si="8"/>
        <v>3.3333333333333335E-3</v>
      </c>
      <c r="H124" s="27"/>
      <c r="L124" s="179"/>
      <c r="P124" s="27"/>
    </row>
    <row r="125" spans="1:16" ht="15.75" customHeight="1" x14ac:dyDescent="0.2">
      <c r="A125" s="88">
        <f t="shared" si="9"/>
        <v>115</v>
      </c>
      <c r="B125" s="124">
        <f t="shared" si="10"/>
        <v>1439747.5771806801</v>
      </c>
      <c r="C125" s="124">
        <f t="shared" si="4"/>
        <v>8338.5380511714393</v>
      </c>
      <c r="D125" s="124">
        <f t="shared" si="5"/>
        <v>4326.1315697143546</v>
      </c>
      <c r="E125" s="124">
        <f t="shared" si="6"/>
        <v>12664.669620885794</v>
      </c>
      <c r="F125" s="124">
        <f t="shared" si="7"/>
        <v>1435421.4456109658</v>
      </c>
      <c r="G125" s="94">
        <f t="shared" si="8"/>
        <v>3.3333333333333335E-3</v>
      </c>
      <c r="H125" s="27"/>
      <c r="L125" s="179"/>
      <c r="P125" s="27"/>
    </row>
    <row r="126" spans="1:16" ht="15.75" customHeight="1" x14ac:dyDescent="0.2">
      <c r="A126" s="88">
        <f t="shared" si="9"/>
        <v>116</v>
      </c>
      <c r="B126" s="124">
        <f t="shared" si="10"/>
        <v>1435421.4456109658</v>
      </c>
      <c r="C126" s="124">
        <f t="shared" si="4"/>
        <v>8313.4825391635113</v>
      </c>
      <c r="D126" s="124">
        <f t="shared" si="5"/>
        <v>4351.1870817222825</v>
      </c>
      <c r="E126" s="124">
        <f t="shared" si="6"/>
        <v>12664.669620885794</v>
      </c>
      <c r="F126" s="124">
        <f t="shared" si="7"/>
        <v>1431070.2585292435</v>
      </c>
      <c r="G126" s="94">
        <f t="shared" si="8"/>
        <v>3.3333333333333335E-3</v>
      </c>
      <c r="H126" s="27"/>
      <c r="L126" s="179"/>
      <c r="P126" s="27"/>
    </row>
    <row r="127" spans="1:16" ht="15.75" customHeight="1" x14ac:dyDescent="0.2">
      <c r="A127" s="88">
        <f t="shared" si="9"/>
        <v>117</v>
      </c>
      <c r="B127" s="124">
        <f t="shared" si="10"/>
        <v>1431070.2585292435</v>
      </c>
      <c r="C127" s="124">
        <f t="shared" si="4"/>
        <v>8288.2819139818694</v>
      </c>
      <c r="D127" s="124">
        <f t="shared" si="5"/>
        <v>4376.3877069039245</v>
      </c>
      <c r="E127" s="124">
        <f t="shared" si="6"/>
        <v>12664.669620885794</v>
      </c>
      <c r="F127" s="124">
        <f t="shared" si="7"/>
        <v>1426693.8708223396</v>
      </c>
      <c r="G127" s="94">
        <f t="shared" si="8"/>
        <v>3.3333333333333335E-3</v>
      </c>
      <c r="H127" s="27"/>
      <c r="L127" s="179"/>
      <c r="P127" s="27"/>
    </row>
    <row r="128" spans="1:16" ht="15.75" customHeight="1" x14ac:dyDescent="0.2">
      <c r="A128" s="88">
        <f t="shared" si="9"/>
        <v>118</v>
      </c>
      <c r="B128" s="124">
        <f t="shared" si="10"/>
        <v>1426693.8708223396</v>
      </c>
      <c r="C128" s="124">
        <f t="shared" si="4"/>
        <v>8262.9353351793834</v>
      </c>
      <c r="D128" s="124">
        <f t="shared" si="5"/>
        <v>4401.7342857064104</v>
      </c>
      <c r="E128" s="124">
        <f t="shared" si="6"/>
        <v>12664.669620885794</v>
      </c>
      <c r="F128" s="124">
        <f t="shared" si="7"/>
        <v>1422292.1365366331</v>
      </c>
      <c r="G128" s="94">
        <f t="shared" si="8"/>
        <v>3.3333333333333335E-3</v>
      </c>
      <c r="H128" s="27"/>
      <c r="L128" s="179"/>
      <c r="P128" s="27"/>
    </row>
    <row r="129" spans="1:16" ht="15.75" customHeight="1" x14ac:dyDescent="0.2">
      <c r="A129" s="88">
        <f t="shared" si="9"/>
        <v>119</v>
      </c>
      <c r="B129" s="124">
        <f t="shared" si="10"/>
        <v>1422292.1365366331</v>
      </c>
      <c r="C129" s="124">
        <f t="shared" si="4"/>
        <v>8237.441957441335</v>
      </c>
      <c r="D129" s="124">
        <f t="shared" si="5"/>
        <v>4427.2276634444588</v>
      </c>
      <c r="E129" s="124">
        <f t="shared" si="6"/>
        <v>12664.669620885794</v>
      </c>
      <c r="F129" s="124">
        <f t="shared" si="7"/>
        <v>1417864.9088731888</v>
      </c>
      <c r="G129" s="94">
        <f t="shared" si="8"/>
        <v>3.3333333333333335E-3</v>
      </c>
      <c r="H129" s="27"/>
      <c r="L129" s="179"/>
      <c r="P129" s="27"/>
    </row>
    <row r="130" spans="1:16" ht="15.75" customHeight="1" x14ac:dyDescent="0.2">
      <c r="A130" s="88">
        <f t="shared" si="9"/>
        <v>120</v>
      </c>
      <c r="B130" s="124">
        <f t="shared" si="10"/>
        <v>1417864.9088731888</v>
      </c>
      <c r="C130" s="124">
        <f t="shared" si="4"/>
        <v>8211.8009305572195</v>
      </c>
      <c r="D130" s="124">
        <f t="shared" si="5"/>
        <v>4452.8686903285743</v>
      </c>
      <c r="E130" s="124">
        <f t="shared" si="6"/>
        <v>12664.669620885794</v>
      </c>
      <c r="F130" s="124">
        <f t="shared" si="7"/>
        <v>1413412.0401828601</v>
      </c>
      <c r="G130" s="94">
        <f t="shared" si="8"/>
        <v>3.3333333333333335E-3</v>
      </c>
      <c r="H130" s="27"/>
      <c r="L130" s="179"/>
      <c r="P130" s="27"/>
    </row>
    <row r="131" spans="1:16" ht="15.75" customHeight="1" x14ac:dyDescent="0.2">
      <c r="A131" s="88">
        <f t="shared" si="9"/>
        <v>121</v>
      </c>
      <c r="B131" s="124">
        <f t="shared" si="10"/>
        <v>1413412.0401828601</v>
      </c>
      <c r="C131" s="124">
        <f t="shared" si="4"/>
        <v>8186.0113993923987</v>
      </c>
      <c r="D131" s="124">
        <f t="shared" si="5"/>
        <v>4478.6582214933951</v>
      </c>
      <c r="E131" s="124">
        <f t="shared" si="6"/>
        <v>12664.669620885794</v>
      </c>
      <c r="F131" s="124">
        <f t="shared" si="7"/>
        <v>1408933.3819613666</v>
      </c>
      <c r="G131" s="94">
        <f t="shared" si="8"/>
        <v>3.3333333333333335E-3</v>
      </c>
      <c r="H131" s="27"/>
      <c r="L131" s="179"/>
      <c r="P131" s="27"/>
    </row>
    <row r="132" spans="1:16" ht="15.75" customHeight="1" x14ac:dyDescent="0.2">
      <c r="A132" s="88">
        <f t="shared" si="9"/>
        <v>122</v>
      </c>
      <c r="B132" s="124">
        <f t="shared" si="10"/>
        <v>1408933.3819613666</v>
      </c>
      <c r="C132" s="124">
        <f t="shared" si="4"/>
        <v>8160.072503859582</v>
      </c>
      <c r="D132" s="124">
        <f t="shared" si="5"/>
        <v>4504.5971170262119</v>
      </c>
      <c r="E132" s="124">
        <f t="shared" si="6"/>
        <v>12664.669620885794</v>
      </c>
      <c r="F132" s="124">
        <f t="shared" si="7"/>
        <v>1404428.7848443405</v>
      </c>
      <c r="G132" s="94">
        <f t="shared" si="8"/>
        <v>3.3333333333333335E-3</v>
      </c>
      <c r="H132" s="27"/>
      <c r="L132" s="179"/>
      <c r="P132" s="27"/>
    </row>
    <row r="133" spans="1:16" ht="15.75" customHeight="1" x14ac:dyDescent="0.2">
      <c r="A133" s="88">
        <f t="shared" si="9"/>
        <v>123</v>
      </c>
      <c r="B133" s="124">
        <f t="shared" si="10"/>
        <v>1404428.7848443405</v>
      </c>
      <c r="C133" s="124">
        <f t="shared" si="4"/>
        <v>8133.9833788901387</v>
      </c>
      <c r="D133" s="124">
        <f t="shared" si="5"/>
        <v>4530.6862419956551</v>
      </c>
      <c r="E133" s="124">
        <f t="shared" si="6"/>
        <v>12664.669620885794</v>
      </c>
      <c r="F133" s="124">
        <f t="shared" si="7"/>
        <v>1399898.098602345</v>
      </c>
      <c r="G133" s="94">
        <f t="shared" si="8"/>
        <v>3.3333333333333335E-3</v>
      </c>
      <c r="H133" s="27"/>
      <c r="L133" s="179"/>
      <c r="P133" s="27"/>
    </row>
    <row r="134" spans="1:16" ht="15.75" customHeight="1" x14ac:dyDescent="0.2">
      <c r="A134" s="88">
        <f t="shared" si="9"/>
        <v>124</v>
      </c>
      <c r="B134" s="124">
        <f t="shared" si="10"/>
        <v>1399898.098602345</v>
      </c>
      <c r="C134" s="124">
        <f t="shared" si="4"/>
        <v>8107.7431544052488</v>
      </c>
      <c r="D134" s="124">
        <f t="shared" si="5"/>
        <v>4556.9264664805451</v>
      </c>
      <c r="E134" s="124">
        <f t="shared" si="6"/>
        <v>12664.669620885794</v>
      </c>
      <c r="F134" s="124">
        <f t="shared" si="7"/>
        <v>1395341.1721358644</v>
      </c>
      <c r="G134" s="94">
        <f t="shared" si="8"/>
        <v>3.3333333333333335E-3</v>
      </c>
      <c r="H134" s="27"/>
      <c r="L134" s="179"/>
      <c r="P134" s="27"/>
    </row>
    <row r="135" spans="1:16" ht="15.75" customHeight="1" x14ac:dyDescent="0.2">
      <c r="A135" s="88">
        <f t="shared" si="9"/>
        <v>125</v>
      </c>
      <c r="B135" s="124">
        <f t="shared" si="10"/>
        <v>1395341.1721358644</v>
      </c>
      <c r="C135" s="124">
        <f t="shared" si="4"/>
        <v>8081.3509552868818</v>
      </c>
      <c r="D135" s="124">
        <f t="shared" si="5"/>
        <v>4583.318665598912</v>
      </c>
      <c r="E135" s="124">
        <f t="shared" si="6"/>
        <v>12664.669620885794</v>
      </c>
      <c r="F135" s="124">
        <f t="shared" si="7"/>
        <v>1390757.8534702654</v>
      </c>
      <c r="G135" s="94">
        <f t="shared" si="8"/>
        <v>3.3333333333333335E-3</v>
      </c>
      <c r="H135" s="27"/>
      <c r="L135" s="179"/>
      <c r="P135" s="27"/>
    </row>
    <row r="136" spans="1:16" ht="15.75" customHeight="1" x14ac:dyDescent="0.2">
      <c r="A136" s="88">
        <f t="shared" si="9"/>
        <v>126</v>
      </c>
      <c r="B136" s="124">
        <f t="shared" si="10"/>
        <v>1390757.8534702654</v>
      </c>
      <c r="C136" s="124">
        <f t="shared" si="4"/>
        <v>8054.8059013486209</v>
      </c>
      <c r="D136" s="124">
        <f t="shared" si="5"/>
        <v>4609.863719537173</v>
      </c>
      <c r="E136" s="124">
        <f t="shared" si="6"/>
        <v>12664.669620885794</v>
      </c>
      <c r="F136" s="124">
        <f t="shared" si="7"/>
        <v>1386147.9897507282</v>
      </c>
      <c r="G136" s="94">
        <f t="shared" si="8"/>
        <v>3.3333333333333335E-3</v>
      </c>
      <c r="H136" s="27"/>
      <c r="L136" s="179"/>
      <c r="P136" s="27"/>
    </row>
    <row r="137" spans="1:16" ht="15.75" customHeight="1" x14ac:dyDescent="0.2">
      <c r="A137" s="88">
        <f t="shared" si="9"/>
        <v>127</v>
      </c>
      <c r="B137" s="124">
        <f t="shared" si="10"/>
        <v>1386147.9897507282</v>
      </c>
      <c r="C137" s="124">
        <f t="shared" si="4"/>
        <v>8028.1071073063022</v>
      </c>
      <c r="D137" s="124">
        <f t="shared" si="5"/>
        <v>4636.5625135794917</v>
      </c>
      <c r="E137" s="124">
        <f t="shared" si="6"/>
        <v>12664.669620885794</v>
      </c>
      <c r="F137" s="124">
        <f t="shared" si="7"/>
        <v>1381511.4272371489</v>
      </c>
      <c r="G137" s="94">
        <f t="shared" si="8"/>
        <v>3.3333333333333335E-3</v>
      </c>
      <c r="H137" s="27"/>
      <c r="L137" s="179"/>
      <c r="P137" s="27"/>
    </row>
    <row r="138" spans="1:16" ht="15.75" customHeight="1" x14ac:dyDescent="0.2">
      <c r="A138" s="88">
        <f t="shared" si="9"/>
        <v>128</v>
      </c>
      <c r="B138" s="124">
        <f t="shared" si="10"/>
        <v>1381511.4272371489</v>
      </c>
      <c r="C138" s="124">
        <f t="shared" si="4"/>
        <v>8001.2536827484873</v>
      </c>
      <c r="D138" s="124">
        <f t="shared" si="5"/>
        <v>4663.4159381373065</v>
      </c>
      <c r="E138" s="124">
        <f t="shared" si="6"/>
        <v>12664.669620885794</v>
      </c>
      <c r="F138" s="124">
        <f t="shared" si="7"/>
        <v>1376848.0112990115</v>
      </c>
      <c r="G138" s="94">
        <f t="shared" si="8"/>
        <v>3.3333333333333335E-3</v>
      </c>
      <c r="H138" s="27"/>
      <c r="L138" s="179"/>
      <c r="P138" s="27"/>
    </row>
    <row r="139" spans="1:16" ht="15.75" customHeight="1" x14ac:dyDescent="0.2">
      <c r="A139" s="88">
        <f t="shared" si="9"/>
        <v>129</v>
      </c>
      <c r="B139" s="124">
        <f t="shared" si="10"/>
        <v>1376848.0112990115</v>
      </c>
      <c r="C139" s="124">
        <f t="shared" si="4"/>
        <v>7974.2447321067766</v>
      </c>
      <c r="D139" s="124">
        <f t="shared" si="5"/>
        <v>4690.4248887790172</v>
      </c>
      <c r="E139" s="124">
        <f t="shared" si="6"/>
        <v>12664.669620885794</v>
      </c>
      <c r="F139" s="124">
        <f t="shared" si="7"/>
        <v>1372157.5864102326</v>
      </c>
      <c r="G139" s="94">
        <f t="shared" si="8"/>
        <v>3.3333333333333335E-3</v>
      </c>
      <c r="H139" s="27"/>
      <c r="L139" s="179"/>
      <c r="P139" s="27"/>
    </row>
    <row r="140" spans="1:16" ht="15.75" customHeight="1" x14ac:dyDescent="0.2">
      <c r="A140" s="88">
        <f t="shared" si="9"/>
        <v>130</v>
      </c>
      <c r="B140" s="124">
        <f t="shared" si="10"/>
        <v>1372157.5864102326</v>
      </c>
      <c r="C140" s="124">
        <f t="shared" si="4"/>
        <v>7947.079354625931</v>
      </c>
      <c r="D140" s="124">
        <f t="shared" si="5"/>
        <v>4717.5902662598628</v>
      </c>
      <c r="E140" s="124">
        <f t="shared" si="6"/>
        <v>12664.669620885794</v>
      </c>
      <c r="F140" s="124">
        <f t="shared" si="7"/>
        <v>1367439.9961439727</v>
      </c>
      <c r="G140" s="94">
        <f t="shared" si="8"/>
        <v>3.3333333333333335E-3</v>
      </c>
      <c r="H140" s="27"/>
      <c r="L140" s="179"/>
      <c r="P140" s="27"/>
    </row>
    <row r="141" spans="1:16" ht="15.75" customHeight="1" x14ac:dyDescent="0.2">
      <c r="A141" s="88">
        <f t="shared" si="9"/>
        <v>131</v>
      </c>
      <c r="B141" s="124">
        <f t="shared" si="10"/>
        <v>1367439.9961439727</v>
      </c>
      <c r="C141" s="124">
        <f t="shared" si="4"/>
        <v>7919.7566443338428</v>
      </c>
      <c r="D141" s="124">
        <f t="shared" si="5"/>
        <v>4744.912976551951</v>
      </c>
      <c r="E141" s="124">
        <f t="shared" si="6"/>
        <v>12664.669620885794</v>
      </c>
      <c r="F141" s="124">
        <f t="shared" si="7"/>
        <v>1362695.0831674207</v>
      </c>
      <c r="G141" s="94">
        <f t="shared" si="8"/>
        <v>3.3333333333333335E-3</v>
      </c>
      <c r="H141" s="27"/>
      <c r="L141" s="179"/>
      <c r="P141" s="27"/>
    </row>
    <row r="142" spans="1:16" ht="15.75" customHeight="1" x14ac:dyDescent="0.2">
      <c r="A142" s="88">
        <f t="shared" si="9"/>
        <v>132</v>
      </c>
      <c r="B142" s="124">
        <f t="shared" si="10"/>
        <v>1362695.0831674207</v>
      </c>
      <c r="C142" s="124">
        <f t="shared" si="4"/>
        <v>7892.2756900113127</v>
      </c>
      <c r="D142" s="124">
        <f t="shared" si="5"/>
        <v>4772.3939308744812</v>
      </c>
      <c r="E142" s="124">
        <f t="shared" si="6"/>
        <v>12664.669620885794</v>
      </c>
      <c r="F142" s="124">
        <f t="shared" si="7"/>
        <v>1357922.6892365462</v>
      </c>
      <c r="G142" s="94">
        <f t="shared" si="8"/>
        <v>3.3333333333333335E-3</v>
      </c>
      <c r="H142" s="27"/>
      <c r="L142" s="179"/>
      <c r="P142" s="27"/>
    </row>
    <row r="143" spans="1:16" ht="15.75" customHeight="1" x14ac:dyDescent="0.2">
      <c r="A143" s="88">
        <f t="shared" si="9"/>
        <v>133</v>
      </c>
      <c r="B143" s="124">
        <f t="shared" si="10"/>
        <v>1357922.6892365462</v>
      </c>
      <c r="C143" s="124">
        <f t="shared" si="4"/>
        <v>7864.6355751616638</v>
      </c>
      <c r="D143" s="124">
        <f t="shared" si="5"/>
        <v>4800.03404572413</v>
      </c>
      <c r="E143" s="124">
        <f t="shared" si="6"/>
        <v>12664.669620885794</v>
      </c>
      <c r="F143" s="124">
        <f t="shared" si="7"/>
        <v>1353122.655190822</v>
      </c>
      <c r="G143" s="94">
        <f t="shared" si="8"/>
        <v>3.3333333333333335E-3</v>
      </c>
      <c r="H143" s="27"/>
      <c r="L143" s="179"/>
      <c r="P143" s="27"/>
    </row>
    <row r="144" spans="1:16" ht="15.75" customHeight="1" x14ac:dyDescent="0.2">
      <c r="A144" s="88">
        <f t="shared" si="9"/>
        <v>134</v>
      </c>
      <c r="B144" s="124">
        <f t="shared" si="10"/>
        <v>1353122.655190822</v>
      </c>
      <c r="C144" s="124">
        <f t="shared" si="4"/>
        <v>7836.8353779801773</v>
      </c>
      <c r="D144" s="124">
        <f t="shared" si="5"/>
        <v>4827.8342429056165</v>
      </c>
      <c r="E144" s="124">
        <f t="shared" si="6"/>
        <v>12664.669620885794</v>
      </c>
      <c r="F144" s="124">
        <f t="shared" si="7"/>
        <v>1348294.8209479162</v>
      </c>
      <c r="G144" s="94">
        <f t="shared" si="8"/>
        <v>3.3333333333333335E-3</v>
      </c>
      <c r="H144" s="27"/>
      <c r="L144" s="179"/>
      <c r="P144" s="27"/>
    </row>
    <row r="145" spans="1:16" ht="15.75" customHeight="1" x14ac:dyDescent="0.2">
      <c r="A145" s="88">
        <f t="shared" si="9"/>
        <v>135</v>
      </c>
      <c r="B145" s="124">
        <f t="shared" si="10"/>
        <v>1348294.8209479162</v>
      </c>
      <c r="C145" s="124">
        <f t="shared" si="4"/>
        <v>7808.8741713233494</v>
      </c>
      <c r="D145" s="124">
        <f t="shared" si="5"/>
        <v>4855.7954495624444</v>
      </c>
      <c r="E145" s="124">
        <f t="shared" si="6"/>
        <v>12664.669620885794</v>
      </c>
      <c r="F145" s="124">
        <f t="shared" si="7"/>
        <v>1343439.0254983539</v>
      </c>
      <c r="G145" s="94">
        <f t="shared" si="8"/>
        <v>3.3333333333333335E-3</v>
      </c>
      <c r="H145" s="27"/>
      <c r="L145" s="179"/>
      <c r="P145" s="27"/>
    </row>
    <row r="146" spans="1:16" ht="15.75" customHeight="1" x14ac:dyDescent="0.2">
      <c r="A146" s="88">
        <f t="shared" si="9"/>
        <v>136</v>
      </c>
      <c r="B146" s="124">
        <f t="shared" si="10"/>
        <v>1343439.0254983539</v>
      </c>
      <c r="C146" s="124">
        <f t="shared" si="4"/>
        <v>7780.7510226779668</v>
      </c>
      <c r="D146" s="124">
        <f t="shared" si="5"/>
        <v>4883.918598207827</v>
      </c>
      <c r="E146" s="124">
        <f t="shared" si="6"/>
        <v>12664.669620885794</v>
      </c>
      <c r="F146" s="124">
        <f t="shared" si="7"/>
        <v>1338555.106900146</v>
      </c>
      <c r="G146" s="94">
        <f t="shared" si="8"/>
        <v>3.3333333333333335E-3</v>
      </c>
      <c r="H146" s="27"/>
      <c r="L146" s="179"/>
      <c r="P146" s="27"/>
    </row>
    <row r="147" spans="1:16" ht="15.75" customHeight="1" x14ac:dyDescent="0.2">
      <c r="A147" s="88">
        <f t="shared" si="9"/>
        <v>137</v>
      </c>
      <c r="B147" s="124">
        <f t="shared" si="10"/>
        <v>1338555.106900146</v>
      </c>
      <c r="C147" s="124">
        <f t="shared" si="4"/>
        <v>7752.4649941300131</v>
      </c>
      <c r="D147" s="124">
        <f t="shared" si="5"/>
        <v>4912.2046267557807</v>
      </c>
      <c r="E147" s="124">
        <f t="shared" si="6"/>
        <v>12664.669620885794</v>
      </c>
      <c r="F147" s="124">
        <f t="shared" si="7"/>
        <v>1333642.9022733902</v>
      </c>
      <c r="G147" s="94">
        <f t="shared" si="8"/>
        <v>3.3333333333333335E-3</v>
      </c>
      <c r="H147" s="27"/>
      <c r="L147" s="179"/>
      <c r="P147" s="27"/>
    </row>
    <row r="148" spans="1:16" ht="15.75" customHeight="1" x14ac:dyDescent="0.2">
      <c r="A148" s="88">
        <f t="shared" si="9"/>
        <v>138</v>
      </c>
      <c r="B148" s="124">
        <f t="shared" si="10"/>
        <v>1333642.9022733902</v>
      </c>
      <c r="C148" s="124">
        <f t="shared" si="4"/>
        <v>7724.0151423333855</v>
      </c>
      <c r="D148" s="124">
        <f t="shared" si="5"/>
        <v>4940.6544785524084</v>
      </c>
      <c r="E148" s="124">
        <f t="shared" si="6"/>
        <v>12664.669620885794</v>
      </c>
      <c r="F148" s="124">
        <f t="shared" si="7"/>
        <v>1328702.2477948377</v>
      </c>
      <c r="G148" s="94">
        <f t="shared" si="8"/>
        <v>3.3333333333333335E-3</v>
      </c>
      <c r="H148" s="27"/>
      <c r="L148" s="179"/>
      <c r="P148" s="27"/>
    </row>
    <row r="149" spans="1:16" ht="15.75" customHeight="1" x14ac:dyDescent="0.2">
      <c r="A149" s="88">
        <f t="shared" si="9"/>
        <v>139</v>
      </c>
      <c r="B149" s="124">
        <f t="shared" si="10"/>
        <v>1328702.2477948377</v>
      </c>
      <c r="C149" s="124">
        <f t="shared" si="4"/>
        <v>7695.4005184784355</v>
      </c>
      <c r="D149" s="124">
        <f t="shared" si="5"/>
        <v>4969.2691024073583</v>
      </c>
      <c r="E149" s="124">
        <f t="shared" si="6"/>
        <v>12664.669620885794</v>
      </c>
      <c r="F149" s="124">
        <f t="shared" si="7"/>
        <v>1323732.9786924303</v>
      </c>
      <c r="G149" s="94">
        <f t="shared" si="8"/>
        <v>3.3333333333333335E-3</v>
      </c>
      <c r="H149" s="27"/>
      <c r="L149" s="179"/>
      <c r="P149" s="27"/>
    </row>
    <row r="150" spans="1:16" ht="15.75" customHeight="1" x14ac:dyDescent="0.2">
      <c r="A150" s="88">
        <f t="shared" si="9"/>
        <v>140</v>
      </c>
      <c r="B150" s="124">
        <f t="shared" si="10"/>
        <v>1323732.9786924303</v>
      </c>
      <c r="C150" s="124">
        <f t="shared" si="4"/>
        <v>7666.6201682603269</v>
      </c>
      <c r="D150" s="124">
        <f t="shared" si="5"/>
        <v>4998.049452625467</v>
      </c>
      <c r="E150" s="124">
        <f t="shared" si="6"/>
        <v>12664.669620885794</v>
      </c>
      <c r="F150" s="124">
        <f t="shared" si="7"/>
        <v>1318734.9292398049</v>
      </c>
      <c r="G150" s="94">
        <f t="shared" si="8"/>
        <v>3.3333333333333335E-3</v>
      </c>
      <c r="H150" s="27"/>
      <c r="L150" s="179"/>
      <c r="P150" s="27"/>
    </row>
    <row r="151" spans="1:16" ht="15.75" customHeight="1" x14ac:dyDescent="0.2">
      <c r="A151" s="88">
        <f t="shared" si="9"/>
        <v>141</v>
      </c>
      <c r="B151" s="124">
        <f t="shared" si="10"/>
        <v>1318734.9292398049</v>
      </c>
      <c r="C151" s="124">
        <f t="shared" si="4"/>
        <v>7637.6731318472039</v>
      </c>
      <c r="D151" s="124">
        <f t="shared" si="5"/>
        <v>5026.99648903859</v>
      </c>
      <c r="E151" s="124">
        <f t="shared" si="6"/>
        <v>12664.669620885794</v>
      </c>
      <c r="F151" s="124">
        <f t="shared" si="7"/>
        <v>1313707.9327507662</v>
      </c>
      <c r="G151" s="94">
        <f t="shared" si="8"/>
        <v>3.3333333333333335E-3</v>
      </c>
      <c r="H151" s="27"/>
      <c r="L151" s="179"/>
      <c r="P151" s="27"/>
    </row>
    <row r="152" spans="1:16" ht="15.75" customHeight="1" x14ac:dyDescent="0.2">
      <c r="A152" s="88">
        <f t="shared" si="9"/>
        <v>142</v>
      </c>
      <c r="B152" s="124">
        <f t="shared" si="10"/>
        <v>1313707.9327507662</v>
      </c>
      <c r="C152" s="124">
        <f t="shared" si="4"/>
        <v>7608.5584438481883</v>
      </c>
      <c r="D152" s="124">
        <f t="shared" si="5"/>
        <v>5056.1111770376056</v>
      </c>
      <c r="E152" s="124">
        <f t="shared" si="6"/>
        <v>12664.669620885794</v>
      </c>
      <c r="F152" s="124">
        <f t="shared" si="7"/>
        <v>1308651.8215737285</v>
      </c>
      <c r="G152" s="94">
        <f t="shared" si="8"/>
        <v>3.3333333333333335E-3</v>
      </c>
      <c r="H152" s="27"/>
      <c r="L152" s="179"/>
      <c r="P152" s="27"/>
    </row>
    <row r="153" spans="1:16" ht="15.75" customHeight="1" x14ac:dyDescent="0.2">
      <c r="A153" s="88">
        <f t="shared" si="9"/>
        <v>143</v>
      </c>
      <c r="B153" s="124">
        <f t="shared" si="10"/>
        <v>1308651.8215737285</v>
      </c>
      <c r="C153" s="124">
        <f t="shared" si="4"/>
        <v>7579.2751332811786</v>
      </c>
      <c r="D153" s="124">
        <f t="shared" si="5"/>
        <v>5085.3944876046153</v>
      </c>
      <c r="E153" s="124">
        <f t="shared" si="6"/>
        <v>12664.669620885794</v>
      </c>
      <c r="F153" s="124">
        <f t="shared" si="7"/>
        <v>1303566.4270861237</v>
      </c>
      <c r="G153" s="94">
        <f t="shared" si="8"/>
        <v>3.3333333333333335E-3</v>
      </c>
      <c r="H153" s="27"/>
      <c r="L153" s="179"/>
      <c r="P153" s="27"/>
    </row>
    <row r="154" spans="1:16" ht="15.75" customHeight="1" x14ac:dyDescent="0.2">
      <c r="A154" s="88">
        <f t="shared" si="9"/>
        <v>144</v>
      </c>
      <c r="B154" s="124">
        <f t="shared" si="10"/>
        <v>1303566.4270861237</v>
      </c>
      <c r="C154" s="124">
        <f t="shared" si="4"/>
        <v>7549.8222235404673</v>
      </c>
      <c r="D154" s="124">
        <f t="shared" si="5"/>
        <v>5114.8473973453265</v>
      </c>
      <c r="E154" s="124">
        <f t="shared" si="6"/>
        <v>12664.669620885794</v>
      </c>
      <c r="F154" s="124">
        <f t="shared" si="7"/>
        <v>1298451.5796887784</v>
      </c>
      <c r="G154" s="94">
        <f t="shared" si="8"/>
        <v>3.3333333333333335E-3</v>
      </c>
      <c r="H154" s="27"/>
      <c r="L154" s="179"/>
      <c r="P154" s="27"/>
    </row>
    <row r="155" spans="1:16" ht="15.75" customHeight="1" x14ac:dyDescent="0.2">
      <c r="A155" s="88">
        <f t="shared" si="9"/>
        <v>145</v>
      </c>
      <c r="B155" s="124">
        <f t="shared" si="10"/>
        <v>1298451.5796887784</v>
      </c>
      <c r="C155" s="124">
        <f t="shared" si="4"/>
        <v>7520.1987323641761</v>
      </c>
      <c r="D155" s="124">
        <f t="shared" si="5"/>
        <v>5144.4708885216178</v>
      </c>
      <c r="E155" s="124">
        <f t="shared" si="6"/>
        <v>12664.669620885794</v>
      </c>
      <c r="F155" s="124">
        <f t="shared" si="7"/>
        <v>1293307.1088002569</v>
      </c>
      <c r="G155" s="94">
        <f t="shared" si="8"/>
        <v>3.3333333333333335E-3</v>
      </c>
      <c r="H155" s="27"/>
      <c r="L155" s="179"/>
      <c r="P155" s="27"/>
    </row>
    <row r="156" spans="1:16" ht="15.75" customHeight="1" x14ac:dyDescent="0.2">
      <c r="A156" s="88">
        <f t="shared" si="9"/>
        <v>146</v>
      </c>
      <c r="B156" s="124">
        <f t="shared" si="10"/>
        <v>1293307.1088002569</v>
      </c>
      <c r="C156" s="124">
        <f t="shared" si="4"/>
        <v>7490.4036718014877</v>
      </c>
      <c r="D156" s="124">
        <f t="shared" si="5"/>
        <v>5174.2659490843062</v>
      </c>
      <c r="E156" s="124">
        <f t="shared" si="6"/>
        <v>12664.669620885794</v>
      </c>
      <c r="F156" s="124">
        <f t="shared" si="7"/>
        <v>1288132.8428511727</v>
      </c>
      <c r="G156" s="94">
        <f t="shared" si="8"/>
        <v>3.3333333333333335E-3</v>
      </c>
      <c r="H156" s="27"/>
      <c r="L156" s="179"/>
      <c r="P156" s="27"/>
    </row>
    <row r="157" spans="1:16" ht="15.75" customHeight="1" x14ac:dyDescent="0.2">
      <c r="A157" s="88">
        <f t="shared" si="9"/>
        <v>147</v>
      </c>
      <c r="B157" s="124">
        <f t="shared" si="10"/>
        <v>1288132.8428511727</v>
      </c>
      <c r="C157" s="124">
        <f t="shared" si="4"/>
        <v>7460.4360481797085</v>
      </c>
      <c r="D157" s="124">
        <f t="shared" si="5"/>
        <v>5204.2335727060854</v>
      </c>
      <c r="E157" s="124">
        <f t="shared" si="6"/>
        <v>12664.669620885794</v>
      </c>
      <c r="F157" s="124">
        <f t="shared" si="7"/>
        <v>1282928.6092784666</v>
      </c>
      <c r="G157" s="94">
        <f t="shared" si="8"/>
        <v>3.3333333333333335E-3</v>
      </c>
      <c r="H157" s="27"/>
      <c r="L157" s="179"/>
      <c r="P157" s="27"/>
    </row>
    <row r="158" spans="1:16" ht="15.75" customHeight="1" x14ac:dyDescent="0.2">
      <c r="A158" s="88">
        <f t="shared" si="9"/>
        <v>148</v>
      </c>
      <c r="B158" s="124">
        <f t="shared" si="10"/>
        <v>1282928.6092784666</v>
      </c>
      <c r="C158" s="124">
        <f t="shared" si="4"/>
        <v>7430.2948620711186</v>
      </c>
      <c r="D158" s="124">
        <f t="shared" si="5"/>
        <v>5234.3747588146753</v>
      </c>
      <c r="E158" s="124">
        <f t="shared" si="6"/>
        <v>12664.669620885794</v>
      </c>
      <c r="F158" s="124">
        <f t="shared" si="7"/>
        <v>1277694.2345196519</v>
      </c>
      <c r="G158" s="94">
        <f t="shared" si="8"/>
        <v>3.3333333333333335E-3</v>
      </c>
      <c r="H158" s="27"/>
      <c r="L158" s="179"/>
      <c r="P158" s="27"/>
    </row>
    <row r="159" spans="1:16" ht="15.75" customHeight="1" x14ac:dyDescent="0.2">
      <c r="A159" s="88">
        <f t="shared" si="9"/>
        <v>149</v>
      </c>
      <c r="B159" s="124">
        <f t="shared" si="10"/>
        <v>1277694.2345196519</v>
      </c>
      <c r="C159" s="124">
        <f t="shared" si="4"/>
        <v>7399.9791082596503</v>
      </c>
      <c r="D159" s="124">
        <f t="shared" si="5"/>
        <v>5264.6905126261436</v>
      </c>
      <c r="E159" s="124">
        <f t="shared" si="6"/>
        <v>12664.669620885794</v>
      </c>
      <c r="F159" s="124">
        <f t="shared" si="7"/>
        <v>1272429.5440070257</v>
      </c>
      <c r="G159" s="94">
        <f t="shared" si="8"/>
        <v>3.3333333333333335E-3</v>
      </c>
      <c r="H159" s="27"/>
      <c r="L159" s="179"/>
      <c r="P159" s="27"/>
    </row>
    <row r="160" spans="1:16" ht="15.75" customHeight="1" x14ac:dyDescent="0.2">
      <c r="A160" s="88">
        <f t="shared" si="9"/>
        <v>150</v>
      </c>
      <c r="B160" s="124">
        <f t="shared" si="10"/>
        <v>1272429.5440070257</v>
      </c>
      <c r="C160" s="124">
        <f t="shared" si="4"/>
        <v>7369.4877757073582</v>
      </c>
      <c r="D160" s="124">
        <f t="shared" si="5"/>
        <v>5295.1818451784357</v>
      </c>
      <c r="E160" s="124">
        <f t="shared" si="6"/>
        <v>12664.669620885794</v>
      </c>
      <c r="F160" s="124">
        <f t="shared" si="7"/>
        <v>1267134.3621618473</v>
      </c>
      <c r="G160" s="94">
        <f t="shared" si="8"/>
        <v>3.3333333333333335E-3</v>
      </c>
      <c r="H160" s="27"/>
      <c r="L160" s="179"/>
      <c r="P160" s="27"/>
    </row>
    <row r="161" spans="1:16" ht="15.75" customHeight="1" x14ac:dyDescent="0.2">
      <c r="A161" s="88">
        <f t="shared" si="9"/>
        <v>151</v>
      </c>
      <c r="B161" s="124">
        <f t="shared" si="10"/>
        <v>1267134.3621618473</v>
      </c>
      <c r="C161" s="124">
        <f t="shared" si="4"/>
        <v>7338.8198475206991</v>
      </c>
      <c r="D161" s="124">
        <f t="shared" si="5"/>
        <v>5325.8497733650947</v>
      </c>
      <c r="E161" s="124">
        <f t="shared" si="6"/>
        <v>12664.669620885794</v>
      </c>
      <c r="F161" s="124">
        <f t="shared" si="7"/>
        <v>1261808.5123884822</v>
      </c>
      <c r="G161" s="94">
        <f t="shared" si="8"/>
        <v>3.3333333333333335E-3</v>
      </c>
      <c r="H161" s="27"/>
      <c r="L161" s="179"/>
      <c r="P161" s="27"/>
    </row>
    <row r="162" spans="1:16" ht="15.75" customHeight="1" x14ac:dyDescent="0.2">
      <c r="A162" s="88">
        <f t="shared" si="9"/>
        <v>152</v>
      </c>
      <c r="B162" s="124">
        <f t="shared" si="10"/>
        <v>1261808.5123884822</v>
      </c>
      <c r="C162" s="124">
        <f t="shared" si="4"/>
        <v>7307.9743009166268</v>
      </c>
      <c r="D162" s="124">
        <f t="shared" si="5"/>
        <v>5356.695319969167</v>
      </c>
      <c r="E162" s="124">
        <f t="shared" si="6"/>
        <v>12664.669620885794</v>
      </c>
      <c r="F162" s="124">
        <f t="shared" si="7"/>
        <v>1256451.817068513</v>
      </c>
      <c r="G162" s="94">
        <f t="shared" si="8"/>
        <v>3.3333333333333335E-3</v>
      </c>
      <c r="H162" s="27"/>
      <c r="L162" s="179"/>
      <c r="P162" s="27"/>
    </row>
    <row r="163" spans="1:16" ht="15.75" customHeight="1" x14ac:dyDescent="0.2">
      <c r="A163" s="88">
        <f t="shared" si="9"/>
        <v>153</v>
      </c>
      <c r="B163" s="124">
        <f t="shared" si="10"/>
        <v>1256451.817068513</v>
      </c>
      <c r="C163" s="124">
        <f t="shared" si="4"/>
        <v>7276.9501071884724</v>
      </c>
      <c r="D163" s="124">
        <f t="shared" si="5"/>
        <v>5387.7195136973214</v>
      </c>
      <c r="E163" s="124">
        <f t="shared" si="6"/>
        <v>12664.669620885794</v>
      </c>
      <c r="F163" s="124">
        <f t="shared" si="7"/>
        <v>1251064.0975548157</v>
      </c>
      <c r="G163" s="94">
        <f t="shared" si="8"/>
        <v>3.3333333333333335E-3</v>
      </c>
      <c r="H163" s="27"/>
      <c r="L163" s="179"/>
      <c r="P163" s="27"/>
    </row>
    <row r="164" spans="1:16" ht="15.75" customHeight="1" x14ac:dyDescent="0.2">
      <c r="A164" s="88">
        <f t="shared" si="9"/>
        <v>154</v>
      </c>
      <c r="B164" s="124">
        <f t="shared" si="10"/>
        <v>1251064.0975548157</v>
      </c>
      <c r="C164" s="124">
        <f t="shared" si="4"/>
        <v>7245.746231671641</v>
      </c>
      <c r="D164" s="124">
        <f t="shared" si="5"/>
        <v>5418.9233892141528</v>
      </c>
      <c r="E164" s="124">
        <f t="shared" si="6"/>
        <v>12664.669620885794</v>
      </c>
      <c r="F164" s="124">
        <f t="shared" si="7"/>
        <v>1245645.1741656016</v>
      </c>
      <c r="G164" s="94">
        <f t="shared" si="8"/>
        <v>3.3333333333333335E-3</v>
      </c>
      <c r="H164" s="27"/>
      <c r="L164" s="179"/>
      <c r="P164" s="27"/>
    </row>
    <row r="165" spans="1:16" ht="15.75" customHeight="1" x14ac:dyDescent="0.2">
      <c r="A165" s="88">
        <f t="shared" si="9"/>
        <v>155</v>
      </c>
      <c r="B165" s="124">
        <f t="shared" si="10"/>
        <v>1245645.1741656016</v>
      </c>
      <c r="C165" s="124">
        <f t="shared" si="4"/>
        <v>7214.3616337091107</v>
      </c>
      <c r="D165" s="124">
        <f t="shared" si="5"/>
        <v>5450.3079871766831</v>
      </c>
      <c r="E165" s="124">
        <f t="shared" si="6"/>
        <v>12664.669620885794</v>
      </c>
      <c r="F165" s="124">
        <f t="shared" si="7"/>
        <v>1240194.866178425</v>
      </c>
      <c r="G165" s="94">
        <f t="shared" si="8"/>
        <v>3.3333333333333335E-3</v>
      </c>
      <c r="H165" s="27"/>
      <c r="L165" s="179"/>
      <c r="P165" s="27"/>
    </row>
    <row r="166" spans="1:16" ht="15.75" customHeight="1" x14ac:dyDescent="0.2">
      <c r="A166" s="88">
        <f t="shared" si="9"/>
        <v>156</v>
      </c>
      <c r="B166" s="124">
        <f t="shared" si="10"/>
        <v>1240194.866178425</v>
      </c>
      <c r="C166" s="124">
        <f t="shared" si="4"/>
        <v>7182.7952666167121</v>
      </c>
      <c r="D166" s="124">
        <f t="shared" si="5"/>
        <v>5481.8743542690818</v>
      </c>
      <c r="E166" s="124">
        <f t="shared" si="6"/>
        <v>12664.669620885794</v>
      </c>
      <c r="F166" s="124">
        <f t="shared" si="7"/>
        <v>1234712.9918241559</v>
      </c>
      <c r="G166" s="94">
        <f t="shared" si="8"/>
        <v>3.3333333333333335E-3</v>
      </c>
      <c r="H166" s="27"/>
      <c r="L166" s="179"/>
      <c r="P166" s="27"/>
    </row>
    <row r="167" spans="1:16" ht="15.75" customHeight="1" x14ac:dyDescent="0.2">
      <c r="A167" s="88">
        <f t="shared" si="9"/>
        <v>157</v>
      </c>
      <c r="B167" s="124">
        <f t="shared" si="10"/>
        <v>1234712.9918241559</v>
      </c>
      <c r="C167" s="124">
        <f t="shared" si="4"/>
        <v>7151.0460776482369</v>
      </c>
      <c r="D167" s="124">
        <f t="shared" si="5"/>
        <v>5513.623543237557</v>
      </c>
      <c r="E167" s="124">
        <f t="shared" si="6"/>
        <v>12664.669620885794</v>
      </c>
      <c r="F167" s="124">
        <f t="shared" si="7"/>
        <v>1229199.3682809183</v>
      </c>
      <c r="G167" s="94">
        <f t="shared" si="8"/>
        <v>3.3333333333333335E-3</v>
      </c>
      <c r="H167" s="27"/>
      <c r="L167" s="179"/>
      <c r="P167" s="27"/>
    </row>
    <row r="168" spans="1:16" ht="15.75" customHeight="1" x14ac:dyDescent="0.2">
      <c r="A168" s="88">
        <f t="shared" si="9"/>
        <v>158</v>
      </c>
      <c r="B168" s="124">
        <f t="shared" si="10"/>
        <v>1229199.3682809183</v>
      </c>
      <c r="C168" s="124">
        <f t="shared" si="4"/>
        <v>7119.1130079603199</v>
      </c>
      <c r="D168" s="124">
        <f t="shared" si="5"/>
        <v>5545.5566129254739</v>
      </c>
      <c r="E168" s="124">
        <f t="shared" si="6"/>
        <v>12664.669620885794</v>
      </c>
      <c r="F168" s="124">
        <f t="shared" si="7"/>
        <v>1223653.811667993</v>
      </c>
      <c r="G168" s="94">
        <f t="shared" si="8"/>
        <v>3.3333333333333335E-3</v>
      </c>
      <c r="H168" s="27"/>
      <c r="L168" s="179"/>
      <c r="P168" s="27"/>
    </row>
    <row r="169" spans="1:16" ht="15.75" customHeight="1" x14ac:dyDescent="0.2">
      <c r="A169" s="88">
        <f t="shared" si="9"/>
        <v>159</v>
      </c>
      <c r="B169" s="124">
        <f t="shared" si="10"/>
        <v>1223653.811667993</v>
      </c>
      <c r="C169" s="124">
        <f t="shared" si="4"/>
        <v>7086.9949925771261</v>
      </c>
      <c r="D169" s="124">
        <f t="shared" si="5"/>
        <v>5577.6746283086677</v>
      </c>
      <c r="E169" s="124">
        <f t="shared" si="6"/>
        <v>12664.669620885794</v>
      </c>
      <c r="F169" s="124">
        <f t="shared" si="7"/>
        <v>1218076.1370396842</v>
      </c>
      <c r="G169" s="94">
        <f t="shared" si="8"/>
        <v>3.3333333333333335E-3</v>
      </c>
      <c r="H169" s="27"/>
      <c r="L169" s="179"/>
      <c r="P169" s="27"/>
    </row>
    <row r="170" spans="1:16" ht="15.75" customHeight="1" x14ac:dyDescent="0.2">
      <c r="A170" s="88">
        <f t="shared" si="9"/>
        <v>160</v>
      </c>
      <c r="B170" s="124">
        <f t="shared" si="10"/>
        <v>1218076.1370396842</v>
      </c>
      <c r="C170" s="124">
        <f t="shared" si="4"/>
        <v>7054.6909603548384</v>
      </c>
      <c r="D170" s="124">
        <f t="shared" si="5"/>
        <v>5609.9786605309555</v>
      </c>
      <c r="E170" s="124">
        <f t="shared" si="6"/>
        <v>12664.669620885794</v>
      </c>
      <c r="F170" s="124">
        <f t="shared" si="7"/>
        <v>1212466.1583791533</v>
      </c>
      <c r="G170" s="94">
        <f t="shared" si="8"/>
        <v>3.3333333333333335E-3</v>
      </c>
      <c r="H170" s="27"/>
      <c r="L170" s="179"/>
      <c r="P170" s="27"/>
    </row>
    <row r="171" spans="1:16" ht="15.75" customHeight="1" x14ac:dyDescent="0.2">
      <c r="A171" s="88">
        <f t="shared" si="9"/>
        <v>161</v>
      </c>
      <c r="B171" s="124">
        <f t="shared" si="10"/>
        <v>1212466.1583791533</v>
      </c>
      <c r="C171" s="124">
        <f t="shared" si="4"/>
        <v>7022.1998339459305</v>
      </c>
      <c r="D171" s="124">
        <f t="shared" si="5"/>
        <v>5642.4697869398633</v>
      </c>
      <c r="E171" s="124">
        <f t="shared" si="6"/>
        <v>12664.669620885794</v>
      </c>
      <c r="F171" s="124">
        <f t="shared" si="7"/>
        <v>1206823.6885922134</v>
      </c>
      <c r="G171" s="94">
        <f t="shared" si="8"/>
        <v>3.3333333333333335E-3</v>
      </c>
      <c r="H171" s="27"/>
      <c r="L171" s="179"/>
      <c r="P171" s="27"/>
    </row>
    <row r="172" spans="1:16" ht="15.75" customHeight="1" x14ac:dyDescent="0.2">
      <c r="A172" s="88">
        <f t="shared" si="9"/>
        <v>162</v>
      </c>
      <c r="B172" s="124">
        <f t="shared" si="10"/>
        <v>1206823.6885922134</v>
      </c>
      <c r="C172" s="124">
        <f t="shared" si="4"/>
        <v>6989.5205297632374</v>
      </c>
      <c r="D172" s="124">
        <f t="shared" si="5"/>
        <v>5675.1490911225565</v>
      </c>
      <c r="E172" s="124">
        <f t="shared" si="6"/>
        <v>12664.669620885794</v>
      </c>
      <c r="F172" s="124">
        <f t="shared" si="7"/>
        <v>1201148.5395010908</v>
      </c>
      <c r="G172" s="94">
        <f t="shared" si="8"/>
        <v>3.3333333333333335E-3</v>
      </c>
      <c r="H172" s="27"/>
      <c r="L172" s="179"/>
      <c r="P172" s="27"/>
    </row>
    <row r="173" spans="1:16" ht="15.75" customHeight="1" x14ac:dyDescent="0.2">
      <c r="A173" s="88">
        <f t="shared" si="9"/>
        <v>163</v>
      </c>
      <c r="B173" s="124">
        <f t="shared" si="10"/>
        <v>1201148.5395010908</v>
      </c>
      <c r="C173" s="124">
        <f t="shared" si="4"/>
        <v>6956.6519579438182</v>
      </c>
      <c r="D173" s="124">
        <f t="shared" si="5"/>
        <v>5708.0176629419757</v>
      </c>
      <c r="E173" s="124">
        <f t="shared" si="6"/>
        <v>12664.669620885794</v>
      </c>
      <c r="F173" s="124">
        <f t="shared" si="7"/>
        <v>1195440.5218381488</v>
      </c>
      <c r="G173" s="94">
        <f t="shared" si="8"/>
        <v>3.3333333333333335E-3</v>
      </c>
      <c r="H173" s="27"/>
      <c r="L173" s="179"/>
      <c r="P173" s="27"/>
    </row>
    <row r="174" spans="1:16" ht="15.75" customHeight="1" x14ac:dyDescent="0.2">
      <c r="A174" s="88">
        <f t="shared" si="9"/>
        <v>164</v>
      </c>
      <c r="B174" s="124">
        <f t="shared" si="10"/>
        <v>1195440.5218381488</v>
      </c>
      <c r="C174" s="124">
        <f t="shared" si="4"/>
        <v>6923.5930223126124</v>
      </c>
      <c r="D174" s="124">
        <f t="shared" si="5"/>
        <v>5741.0765985731814</v>
      </c>
      <c r="E174" s="124">
        <f t="shared" si="6"/>
        <v>12664.669620885794</v>
      </c>
      <c r="F174" s="124">
        <f t="shared" si="7"/>
        <v>1189699.4452395756</v>
      </c>
      <c r="G174" s="94">
        <f t="shared" si="8"/>
        <v>3.3333333333333335E-3</v>
      </c>
      <c r="H174" s="27"/>
      <c r="L174" s="179"/>
      <c r="P174" s="27"/>
    </row>
    <row r="175" spans="1:16" ht="15.75" customHeight="1" x14ac:dyDescent="0.2">
      <c r="A175" s="88">
        <f t="shared" si="9"/>
        <v>165</v>
      </c>
      <c r="B175" s="124">
        <f t="shared" si="10"/>
        <v>1189699.4452395756</v>
      </c>
      <c r="C175" s="124">
        <f t="shared" si="4"/>
        <v>6890.3426203458757</v>
      </c>
      <c r="D175" s="124">
        <f t="shared" si="5"/>
        <v>5774.3270005399181</v>
      </c>
      <c r="E175" s="124">
        <f t="shared" si="6"/>
        <v>12664.669620885794</v>
      </c>
      <c r="F175" s="124">
        <f t="shared" si="7"/>
        <v>1183925.1182390356</v>
      </c>
      <c r="G175" s="94">
        <f t="shared" si="8"/>
        <v>3.3333333333333335E-3</v>
      </c>
      <c r="H175" s="27"/>
      <c r="L175" s="179"/>
      <c r="P175" s="27"/>
    </row>
    <row r="176" spans="1:16" ht="15.75" customHeight="1" x14ac:dyDescent="0.2">
      <c r="A176" s="88">
        <f t="shared" si="9"/>
        <v>166</v>
      </c>
      <c r="B176" s="124">
        <f t="shared" si="10"/>
        <v>1183925.1182390356</v>
      </c>
      <c r="C176" s="124">
        <f t="shared" si="4"/>
        <v>6856.8996431344158</v>
      </c>
      <c r="D176" s="124">
        <f t="shared" si="5"/>
        <v>5807.7699777513781</v>
      </c>
      <c r="E176" s="124">
        <f t="shared" si="6"/>
        <v>12664.669620885794</v>
      </c>
      <c r="F176" s="124">
        <f t="shared" si="7"/>
        <v>1178117.3482612842</v>
      </c>
      <c r="G176" s="94">
        <f t="shared" si="8"/>
        <v>3.3333333333333335E-3</v>
      </c>
      <c r="H176" s="27"/>
      <c r="L176" s="179"/>
      <c r="P176" s="27"/>
    </row>
    <row r="177" spans="1:16" ht="15.75" customHeight="1" x14ac:dyDescent="0.2">
      <c r="A177" s="88">
        <f t="shared" si="9"/>
        <v>167</v>
      </c>
      <c r="B177" s="124">
        <f t="shared" si="10"/>
        <v>1178117.3482612842</v>
      </c>
      <c r="C177" s="124">
        <f t="shared" si="4"/>
        <v>6823.2629753466053</v>
      </c>
      <c r="D177" s="124">
        <f t="shared" si="5"/>
        <v>5841.4066455391885</v>
      </c>
      <c r="E177" s="124">
        <f t="shared" si="6"/>
        <v>12664.669620885794</v>
      </c>
      <c r="F177" s="124">
        <f t="shared" si="7"/>
        <v>1172275.941615745</v>
      </c>
      <c r="G177" s="94">
        <f t="shared" si="8"/>
        <v>3.3333333333333335E-3</v>
      </c>
      <c r="H177" s="27"/>
      <c r="L177" s="179"/>
      <c r="P177" s="27"/>
    </row>
    <row r="178" spans="1:16" ht="15.75" customHeight="1" x14ac:dyDescent="0.2">
      <c r="A178" s="88">
        <f t="shared" si="9"/>
        <v>168</v>
      </c>
      <c r="B178" s="124">
        <f t="shared" si="10"/>
        <v>1172275.941615745</v>
      </c>
      <c r="C178" s="124">
        <f t="shared" si="4"/>
        <v>6789.4314951911902</v>
      </c>
      <c r="D178" s="124">
        <f t="shared" si="5"/>
        <v>5875.2381256946037</v>
      </c>
      <c r="E178" s="124">
        <f t="shared" si="6"/>
        <v>12664.669620885794</v>
      </c>
      <c r="F178" s="124">
        <f t="shared" si="7"/>
        <v>1166400.7034900503</v>
      </c>
      <c r="G178" s="94">
        <f t="shared" si="8"/>
        <v>3.3333333333333335E-3</v>
      </c>
      <c r="H178" s="27"/>
      <c r="L178" s="179"/>
      <c r="P178" s="27"/>
    </row>
    <row r="179" spans="1:16" ht="15.75" customHeight="1" x14ac:dyDescent="0.2">
      <c r="A179" s="88">
        <f t="shared" si="9"/>
        <v>169</v>
      </c>
      <c r="B179" s="124">
        <f t="shared" si="10"/>
        <v>1166400.7034900503</v>
      </c>
      <c r="C179" s="124">
        <f t="shared" si="4"/>
        <v>6755.4040743798751</v>
      </c>
      <c r="D179" s="124">
        <f t="shared" si="5"/>
        <v>5909.2655465059188</v>
      </c>
      <c r="E179" s="124">
        <f t="shared" si="6"/>
        <v>12664.669620885794</v>
      </c>
      <c r="F179" s="124">
        <f t="shared" si="7"/>
        <v>1160491.4379435445</v>
      </c>
      <c r="G179" s="94">
        <f t="shared" si="8"/>
        <v>3.3333333333333335E-3</v>
      </c>
      <c r="H179" s="27"/>
      <c r="L179" s="179"/>
      <c r="P179" s="27"/>
    </row>
    <row r="180" spans="1:16" ht="15.75" customHeight="1" x14ac:dyDescent="0.2">
      <c r="A180" s="88">
        <f t="shared" si="9"/>
        <v>170</v>
      </c>
      <c r="B180" s="124">
        <f t="shared" si="10"/>
        <v>1160491.4379435445</v>
      </c>
      <c r="C180" s="124">
        <f t="shared" si="4"/>
        <v>6721.1795780896964</v>
      </c>
      <c r="D180" s="124">
        <f t="shared" si="5"/>
        <v>5943.4900427960974</v>
      </c>
      <c r="E180" s="124">
        <f t="shared" si="6"/>
        <v>12664.669620885794</v>
      </c>
      <c r="F180" s="124">
        <f t="shared" si="7"/>
        <v>1154547.9479007483</v>
      </c>
      <c r="G180" s="94">
        <f t="shared" si="8"/>
        <v>3.3333333333333335E-3</v>
      </c>
      <c r="H180" s="27"/>
      <c r="L180" s="179"/>
      <c r="P180" s="27"/>
    </row>
    <row r="181" spans="1:16" ht="15.75" customHeight="1" x14ac:dyDescent="0.2">
      <c r="A181" s="88">
        <f t="shared" si="9"/>
        <v>171</v>
      </c>
      <c r="B181" s="124">
        <f t="shared" si="10"/>
        <v>1154547.9479007483</v>
      </c>
      <c r="C181" s="124">
        <f t="shared" si="4"/>
        <v>6686.7568649251689</v>
      </c>
      <c r="D181" s="124">
        <f t="shared" si="5"/>
        <v>5977.912755960625</v>
      </c>
      <c r="E181" s="124">
        <f t="shared" si="6"/>
        <v>12664.669620885794</v>
      </c>
      <c r="F181" s="124">
        <f t="shared" si="7"/>
        <v>1148570.0351447877</v>
      </c>
      <c r="G181" s="94">
        <f t="shared" si="8"/>
        <v>3.3333333333333335E-3</v>
      </c>
      <c r="H181" s="27"/>
      <c r="L181" s="179"/>
      <c r="P181" s="27"/>
    </row>
    <row r="182" spans="1:16" ht="15.75" customHeight="1" x14ac:dyDescent="0.2">
      <c r="A182" s="88">
        <f t="shared" si="9"/>
        <v>172</v>
      </c>
      <c r="B182" s="124">
        <f t="shared" si="10"/>
        <v>1148570.0351447877</v>
      </c>
      <c r="C182" s="124">
        <f t="shared" si="4"/>
        <v>6652.1347868802295</v>
      </c>
      <c r="D182" s="124">
        <f t="shared" si="5"/>
        <v>6012.5348340055643</v>
      </c>
      <c r="E182" s="124">
        <f t="shared" si="6"/>
        <v>12664.669620885794</v>
      </c>
      <c r="F182" s="124">
        <f t="shared" si="7"/>
        <v>1142557.5003107821</v>
      </c>
      <c r="G182" s="94">
        <f t="shared" si="8"/>
        <v>3.3333333333333335E-3</v>
      </c>
      <c r="H182" s="27"/>
      <c r="L182" s="179"/>
      <c r="P182" s="27"/>
    </row>
    <row r="183" spans="1:16" ht="15.75" customHeight="1" x14ac:dyDescent="0.2">
      <c r="A183" s="88">
        <f t="shared" si="9"/>
        <v>173</v>
      </c>
      <c r="B183" s="124">
        <f t="shared" si="10"/>
        <v>1142557.5003107821</v>
      </c>
      <c r="C183" s="124">
        <f t="shared" si="4"/>
        <v>6617.312189299947</v>
      </c>
      <c r="D183" s="124">
        <f t="shared" si="5"/>
        <v>6047.3574315858468</v>
      </c>
      <c r="E183" s="124">
        <f t="shared" si="6"/>
        <v>12664.669620885794</v>
      </c>
      <c r="F183" s="124">
        <f t="shared" si="7"/>
        <v>1136510.1428791962</v>
      </c>
      <c r="G183" s="94">
        <f t="shared" si="8"/>
        <v>3.3333333333333335E-3</v>
      </c>
      <c r="H183" s="27"/>
      <c r="L183" s="179"/>
      <c r="P183" s="27"/>
    </row>
    <row r="184" spans="1:16" ht="15.75" customHeight="1" x14ac:dyDescent="0.2">
      <c r="A184" s="88">
        <f t="shared" si="9"/>
        <v>174</v>
      </c>
      <c r="B184" s="124">
        <f t="shared" si="10"/>
        <v>1136510.1428791962</v>
      </c>
      <c r="C184" s="124">
        <f t="shared" si="4"/>
        <v>6582.287910842012</v>
      </c>
      <c r="D184" s="124">
        <f t="shared" si="5"/>
        <v>6082.3817100437818</v>
      </c>
      <c r="E184" s="124">
        <f t="shared" si="6"/>
        <v>12664.669620885794</v>
      </c>
      <c r="F184" s="124">
        <f t="shared" si="7"/>
        <v>1130427.7611691523</v>
      </c>
      <c r="G184" s="94">
        <f t="shared" si="8"/>
        <v>3.3333333333333335E-3</v>
      </c>
      <c r="H184" s="27"/>
      <c r="L184" s="179"/>
      <c r="P184" s="27"/>
    </row>
    <row r="185" spans="1:16" ht="15.75" customHeight="1" x14ac:dyDescent="0.2">
      <c r="A185" s="88">
        <f t="shared" si="9"/>
        <v>175</v>
      </c>
      <c r="B185" s="124">
        <f t="shared" si="10"/>
        <v>1130427.7611691523</v>
      </c>
      <c r="C185" s="124">
        <f t="shared" si="4"/>
        <v>6547.0607834380071</v>
      </c>
      <c r="D185" s="124">
        <f t="shared" si="5"/>
        <v>6117.6088374477868</v>
      </c>
      <c r="E185" s="124">
        <f t="shared" si="6"/>
        <v>12664.669620885794</v>
      </c>
      <c r="F185" s="124">
        <f t="shared" si="7"/>
        <v>1124310.1523317045</v>
      </c>
      <c r="G185" s="94">
        <f t="shared" si="8"/>
        <v>3.3333333333333335E-3</v>
      </c>
      <c r="H185" s="27"/>
      <c r="L185" s="179"/>
      <c r="P185" s="27"/>
    </row>
    <row r="186" spans="1:16" ht="15.75" customHeight="1" x14ac:dyDescent="0.2">
      <c r="A186" s="88">
        <f t="shared" si="9"/>
        <v>176</v>
      </c>
      <c r="B186" s="124">
        <f t="shared" si="10"/>
        <v>1124310.1523317045</v>
      </c>
      <c r="C186" s="124">
        <f t="shared" si="4"/>
        <v>6511.6296322544558</v>
      </c>
      <c r="D186" s="124">
        <f t="shared" si="5"/>
        <v>6153.039988631338</v>
      </c>
      <c r="E186" s="124">
        <f t="shared" si="6"/>
        <v>12664.669620885794</v>
      </c>
      <c r="F186" s="124">
        <f t="shared" si="7"/>
        <v>1118157.1123430731</v>
      </c>
      <c r="G186" s="94">
        <f t="shared" si="8"/>
        <v>3.3333333333333335E-3</v>
      </c>
      <c r="H186" s="27"/>
      <c r="L186" s="179"/>
      <c r="P186" s="27"/>
    </row>
    <row r="187" spans="1:16" ht="15.75" customHeight="1" x14ac:dyDescent="0.2">
      <c r="A187" s="88">
        <f t="shared" si="9"/>
        <v>177</v>
      </c>
      <c r="B187" s="124">
        <f t="shared" si="10"/>
        <v>1118157.1123430731</v>
      </c>
      <c r="C187" s="124">
        <f t="shared" si="4"/>
        <v>6475.9932756536327</v>
      </c>
      <c r="D187" s="124">
        <f t="shared" si="5"/>
        <v>6188.6763452321611</v>
      </c>
      <c r="E187" s="124">
        <f t="shared" si="6"/>
        <v>12664.669620885794</v>
      </c>
      <c r="F187" s="124">
        <f t="shared" si="7"/>
        <v>1111968.4359978409</v>
      </c>
      <c r="G187" s="94">
        <f t="shared" si="8"/>
        <v>3.3333333333333335E-3</v>
      </c>
      <c r="H187" s="27"/>
      <c r="L187" s="179"/>
      <c r="P187" s="27"/>
    </row>
    <row r="188" spans="1:16" ht="15.75" customHeight="1" x14ac:dyDescent="0.2">
      <c r="A188" s="88">
        <f t="shared" si="9"/>
        <v>178</v>
      </c>
      <c r="B188" s="124">
        <f t="shared" si="10"/>
        <v>1111968.4359978409</v>
      </c>
      <c r="C188" s="124">
        <f t="shared" si="4"/>
        <v>6440.150525154163</v>
      </c>
      <c r="D188" s="124">
        <f t="shared" si="5"/>
        <v>6224.5190957316308</v>
      </c>
      <c r="E188" s="124">
        <f t="shared" si="6"/>
        <v>12664.669620885794</v>
      </c>
      <c r="F188" s="124">
        <f t="shared" si="7"/>
        <v>1105743.9169021093</v>
      </c>
      <c r="G188" s="94">
        <f t="shared" si="8"/>
        <v>3.3333333333333335E-3</v>
      </c>
      <c r="H188" s="27"/>
      <c r="L188" s="179"/>
      <c r="P188" s="27"/>
    </row>
    <row r="189" spans="1:16" ht="15.75" customHeight="1" x14ac:dyDescent="0.2">
      <c r="A189" s="88">
        <f t="shared" si="9"/>
        <v>179</v>
      </c>
      <c r="B189" s="124">
        <f t="shared" si="10"/>
        <v>1105743.9169021093</v>
      </c>
      <c r="C189" s="124">
        <f t="shared" si="4"/>
        <v>6404.100185391384</v>
      </c>
      <c r="D189" s="124">
        <f t="shared" si="5"/>
        <v>6260.5694354944098</v>
      </c>
      <c r="E189" s="124">
        <f t="shared" si="6"/>
        <v>12664.669620885794</v>
      </c>
      <c r="F189" s="124">
        <f t="shared" si="7"/>
        <v>1099483.3474666148</v>
      </c>
      <c r="G189" s="94">
        <f t="shared" si="8"/>
        <v>3.3333333333333335E-3</v>
      </c>
      <c r="H189" s="27"/>
      <c r="L189" s="179"/>
      <c r="P189" s="27"/>
    </row>
    <row r="190" spans="1:16" ht="15.75" customHeight="1" x14ac:dyDescent="0.2">
      <c r="A190" s="88">
        <f t="shared" si="9"/>
        <v>180</v>
      </c>
      <c r="B190" s="124">
        <f t="shared" si="10"/>
        <v>1099483.3474666148</v>
      </c>
      <c r="C190" s="124">
        <f t="shared" si="4"/>
        <v>6367.8410540774785</v>
      </c>
      <c r="D190" s="124">
        <f t="shared" si="5"/>
        <v>6296.8285668083154</v>
      </c>
      <c r="E190" s="124">
        <f t="shared" si="6"/>
        <v>12664.669620885794</v>
      </c>
      <c r="F190" s="124">
        <f t="shared" si="7"/>
        <v>1093186.5188998065</v>
      </c>
      <c r="G190" s="94">
        <f t="shared" si="8"/>
        <v>3.3333333333333335E-3</v>
      </c>
      <c r="H190" s="27"/>
      <c r="L190" s="179"/>
      <c r="P190" s="27"/>
    </row>
    <row r="191" spans="1:16" ht="15.75" customHeight="1" x14ac:dyDescent="0.2">
      <c r="A191" s="88">
        <f t="shared" si="9"/>
        <v>181</v>
      </c>
      <c r="B191" s="124">
        <f t="shared" si="10"/>
        <v>1093186.5188998065</v>
      </c>
      <c r="C191" s="124">
        <f t="shared" si="4"/>
        <v>6331.3719219613804</v>
      </c>
      <c r="D191" s="124">
        <f t="shared" si="5"/>
        <v>6333.2976989244135</v>
      </c>
      <c r="E191" s="124">
        <f t="shared" si="6"/>
        <v>12664.669620885794</v>
      </c>
      <c r="F191" s="124">
        <f t="shared" si="7"/>
        <v>1086853.2212008822</v>
      </c>
      <c r="G191" s="94">
        <f t="shared" si="8"/>
        <v>3.3333333333333335E-3</v>
      </c>
      <c r="H191" s="27"/>
      <c r="L191" s="179"/>
      <c r="P191" s="27"/>
    </row>
    <row r="192" spans="1:16" ht="15.75" customHeight="1" x14ac:dyDescent="0.2">
      <c r="A192" s="88">
        <f t="shared" si="9"/>
        <v>182</v>
      </c>
      <c r="B192" s="124">
        <f t="shared" si="10"/>
        <v>1086853.2212008822</v>
      </c>
      <c r="C192" s="124">
        <f t="shared" si="4"/>
        <v>6294.6915727884434</v>
      </c>
      <c r="D192" s="124">
        <f t="shared" si="5"/>
        <v>6369.9780480973504</v>
      </c>
      <c r="E192" s="124">
        <f t="shared" si="6"/>
        <v>12664.669620885794</v>
      </c>
      <c r="F192" s="124">
        <f t="shared" si="7"/>
        <v>1080483.2431527849</v>
      </c>
      <c r="G192" s="94">
        <f t="shared" si="8"/>
        <v>3.3333333333333335E-3</v>
      </c>
      <c r="H192" s="27"/>
      <c r="L192" s="179"/>
      <c r="P192" s="27"/>
    </row>
    <row r="193" spans="1:16" ht="15.75" customHeight="1" x14ac:dyDescent="0.2">
      <c r="A193" s="88">
        <f t="shared" si="9"/>
        <v>183</v>
      </c>
      <c r="B193" s="124">
        <f t="shared" si="10"/>
        <v>1080483.2431527849</v>
      </c>
      <c r="C193" s="124">
        <f t="shared" si="4"/>
        <v>6257.7987832598801</v>
      </c>
      <c r="D193" s="124">
        <f t="shared" si="5"/>
        <v>6406.8708376259137</v>
      </c>
      <c r="E193" s="124">
        <f t="shared" si="6"/>
        <v>12664.669620885794</v>
      </c>
      <c r="F193" s="124">
        <f t="shared" si="7"/>
        <v>1074076.3723151591</v>
      </c>
      <c r="G193" s="94">
        <f t="shared" si="8"/>
        <v>3.3333333333333335E-3</v>
      </c>
      <c r="H193" s="27"/>
      <c r="L193" s="179"/>
      <c r="P193" s="27"/>
    </row>
    <row r="194" spans="1:16" ht="15.75" customHeight="1" x14ac:dyDescent="0.2">
      <c r="A194" s="88">
        <f t="shared" si="9"/>
        <v>184</v>
      </c>
      <c r="B194" s="124">
        <f t="shared" si="10"/>
        <v>1074076.3723151591</v>
      </c>
      <c r="C194" s="124">
        <f t="shared" si="4"/>
        <v>6220.692322991963</v>
      </c>
      <c r="D194" s="124">
        <f t="shared" si="5"/>
        <v>6443.9772978938308</v>
      </c>
      <c r="E194" s="124">
        <f t="shared" si="6"/>
        <v>12664.669620885794</v>
      </c>
      <c r="F194" s="124">
        <f t="shared" si="7"/>
        <v>1067632.3950172653</v>
      </c>
      <c r="G194" s="94">
        <f t="shared" si="8"/>
        <v>3.3333333333333335E-3</v>
      </c>
      <c r="H194" s="27"/>
      <c r="L194" s="179"/>
      <c r="P194" s="27"/>
    </row>
    <row r="195" spans="1:16" ht="15.75" customHeight="1" x14ac:dyDescent="0.2">
      <c r="A195" s="88">
        <f t="shared" si="9"/>
        <v>185</v>
      </c>
      <c r="B195" s="124">
        <f t="shared" si="10"/>
        <v>1067632.3950172653</v>
      </c>
      <c r="C195" s="124">
        <f t="shared" si="4"/>
        <v>6183.3709544749954</v>
      </c>
      <c r="D195" s="124">
        <f t="shared" si="5"/>
        <v>6481.2986664107984</v>
      </c>
      <c r="E195" s="124">
        <f t="shared" si="6"/>
        <v>12664.669620885794</v>
      </c>
      <c r="F195" s="124">
        <f t="shared" si="7"/>
        <v>1061151.0963508545</v>
      </c>
      <c r="G195" s="94">
        <f t="shared" si="8"/>
        <v>3.3333333333333335E-3</v>
      </c>
      <c r="H195" s="27"/>
      <c r="L195" s="179"/>
      <c r="P195" s="27"/>
    </row>
    <row r="196" spans="1:16" ht="15.75" customHeight="1" x14ac:dyDescent="0.2">
      <c r="A196" s="88">
        <f t="shared" si="9"/>
        <v>186</v>
      </c>
      <c r="B196" s="124">
        <f t="shared" si="10"/>
        <v>1061151.0963508545</v>
      </c>
      <c r="C196" s="124">
        <f t="shared" si="4"/>
        <v>6145.8334330320331</v>
      </c>
      <c r="D196" s="124">
        <f t="shared" si="5"/>
        <v>6518.8361878537607</v>
      </c>
      <c r="E196" s="124">
        <f t="shared" si="6"/>
        <v>12664.669620885794</v>
      </c>
      <c r="F196" s="124">
        <f t="shared" si="7"/>
        <v>1054632.2601630008</v>
      </c>
      <c r="G196" s="94">
        <f t="shared" si="8"/>
        <v>3.3333333333333335E-3</v>
      </c>
      <c r="H196" s="27"/>
      <c r="L196" s="179"/>
      <c r="P196" s="27"/>
    </row>
    <row r="197" spans="1:16" ht="15.75" customHeight="1" x14ac:dyDescent="0.2">
      <c r="A197" s="88">
        <f t="shared" si="9"/>
        <v>187</v>
      </c>
      <c r="B197" s="124">
        <f t="shared" si="10"/>
        <v>1054632.2601630008</v>
      </c>
      <c r="C197" s="124">
        <f t="shared" si="4"/>
        <v>6108.0785067773795</v>
      </c>
      <c r="D197" s="124">
        <f t="shared" si="5"/>
        <v>6556.5911141084143</v>
      </c>
      <c r="E197" s="124">
        <f t="shared" si="6"/>
        <v>12664.669620885794</v>
      </c>
      <c r="F197" s="124">
        <f t="shared" si="7"/>
        <v>1048075.6690488923</v>
      </c>
      <c r="G197" s="94">
        <f t="shared" si="8"/>
        <v>3.3333333333333335E-3</v>
      </c>
      <c r="H197" s="27"/>
      <c r="L197" s="179"/>
      <c r="P197" s="27"/>
    </row>
    <row r="198" spans="1:16" ht="15.75" customHeight="1" x14ac:dyDescent="0.2">
      <c r="A198" s="88">
        <f t="shared" si="9"/>
        <v>188</v>
      </c>
      <c r="B198" s="124">
        <f t="shared" si="10"/>
        <v>1048075.6690488923</v>
      </c>
      <c r="C198" s="124">
        <f t="shared" si="4"/>
        <v>6070.1049165748345</v>
      </c>
      <c r="D198" s="124">
        <f t="shared" si="5"/>
        <v>6594.5647043109593</v>
      </c>
      <c r="E198" s="124">
        <f t="shared" si="6"/>
        <v>12664.669620885794</v>
      </c>
      <c r="F198" s="124">
        <f t="shared" si="7"/>
        <v>1041481.1043445814</v>
      </c>
      <c r="G198" s="94">
        <f t="shared" si="8"/>
        <v>3.3333333333333335E-3</v>
      </c>
      <c r="H198" s="27"/>
      <c r="L198" s="179"/>
      <c r="P198" s="27"/>
    </row>
    <row r="199" spans="1:16" ht="15.75" customHeight="1" x14ac:dyDescent="0.2">
      <c r="A199" s="88">
        <f t="shared" si="9"/>
        <v>189</v>
      </c>
      <c r="B199" s="124">
        <f t="shared" si="10"/>
        <v>1041481.1043445814</v>
      </c>
      <c r="C199" s="124">
        <f t="shared" si="4"/>
        <v>6031.9113959957003</v>
      </c>
      <c r="D199" s="124">
        <f t="shared" si="5"/>
        <v>6632.7582248900935</v>
      </c>
      <c r="E199" s="124">
        <f t="shared" si="6"/>
        <v>12664.669620885794</v>
      </c>
      <c r="F199" s="124">
        <f t="shared" si="7"/>
        <v>1034848.3461196913</v>
      </c>
      <c r="G199" s="94">
        <f t="shared" si="8"/>
        <v>3.3333333333333335E-3</v>
      </c>
      <c r="H199" s="27"/>
      <c r="L199" s="179"/>
      <c r="P199" s="27"/>
    </row>
    <row r="200" spans="1:16" ht="15.75" customHeight="1" x14ac:dyDescent="0.2">
      <c r="A200" s="88">
        <f t="shared" si="9"/>
        <v>190</v>
      </c>
      <c r="B200" s="124">
        <f t="shared" si="10"/>
        <v>1034848.3461196913</v>
      </c>
      <c r="C200" s="124">
        <f t="shared" si="4"/>
        <v>5993.4966712765454</v>
      </c>
      <c r="D200" s="124">
        <f t="shared" si="5"/>
        <v>6671.1729496092485</v>
      </c>
      <c r="E200" s="124">
        <f t="shared" si="6"/>
        <v>12664.669620885794</v>
      </c>
      <c r="F200" s="124">
        <f t="shared" si="7"/>
        <v>1028177.173170082</v>
      </c>
      <c r="G200" s="94">
        <f t="shared" si="8"/>
        <v>3.3333333333333335E-3</v>
      </c>
      <c r="H200" s="27"/>
      <c r="L200" s="179"/>
      <c r="P200" s="27"/>
    </row>
    <row r="201" spans="1:16" ht="15.75" customHeight="1" x14ac:dyDescent="0.2">
      <c r="A201" s="88">
        <f t="shared" si="9"/>
        <v>191</v>
      </c>
      <c r="B201" s="124">
        <f t="shared" si="10"/>
        <v>1028177.173170082</v>
      </c>
      <c r="C201" s="124">
        <f t="shared" si="4"/>
        <v>5954.8594612767256</v>
      </c>
      <c r="D201" s="124">
        <f t="shared" si="5"/>
        <v>6709.8101596090683</v>
      </c>
      <c r="E201" s="124">
        <f t="shared" si="6"/>
        <v>12664.669620885794</v>
      </c>
      <c r="F201" s="124">
        <f t="shared" si="7"/>
        <v>1021467.363010473</v>
      </c>
      <c r="G201" s="94">
        <f t="shared" si="8"/>
        <v>3.3333333333333335E-3</v>
      </c>
      <c r="H201" s="27"/>
      <c r="L201" s="179"/>
      <c r="P201" s="27"/>
    </row>
    <row r="202" spans="1:16" ht="15.75" customHeight="1" x14ac:dyDescent="0.2">
      <c r="A202" s="88">
        <f t="shared" si="9"/>
        <v>192</v>
      </c>
      <c r="B202" s="124">
        <f t="shared" si="10"/>
        <v>1021467.363010473</v>
      </c>
      <c r="C202" s="124">
        <f t="shared" si="4"/>
        <v>5915.9984774356562</v>
      </c>
      <c r="D202" s="124">
        <f t="shared" si="5"/>
        <v>6748.6711434501376</v>
      </c>
      <c r="E202" s="124">
        <f t="shared" si="6"/>
        <v>12664.669620885794</v>
      </c>
      <c r="F202" s="124">
        <f t="shared" si="7"/>
        <v>1014718.6918670228</v>
      </c>
      <c r="G202" s="94">
        <f t="shared" si="8"/>
        <v>3.3333333333333335E-3</v>
      </c>
      <c r="H202" s="27"/>
      <c r="L202" s="179"/>
      <c r="P202" s="27"/>
    </row>
    <row r="203" spans="1:16" ht="15.75" customHeight="1" x14ac:dyDescent="0.2">
      <c r="A203" s="88">
        <f t="shared" si="9"/>
        <v>193</v>
      </c>
      <c r="B203" s="124">
        <f t="shared" si="10"/>
        <v>1014718.6918670228</v>
      </c>
      <c r="C203" s="124">
        <f t="shared" si="4"/>
        <v>5876.9124237298411</v>
      </c>
      <c r="D203" s="124">
        <f t="shared" si="5"/>
        <v>6787.7571971559528</v>
      </c>
      <c r="E203" s="124">
        <f t="shared" si="6"/>
        <v>12664.669620885794</v>
      </c>
      <c r="F203" s="124">
        <f t="shared" si="7"/>
        <v>1007930.9346698668</v>
      </c>
      <c r="G203" s="94">
        <f t="shared" si="8"/>
        <v>3.3333333333333335E-3</v>
      </c>
      <c r="H203" s="27"/>
      <c r="L203" s="179"/>
      <c r="P203" s="27"/>
    </row>
    <row r="204" spans="1:16" ht="15.75" customHeight="1" x14ac:dyDescent="0.2">
      <c r="A204" s="88">
        <f t="shared" si="9"/>
        <v>194</v>
      </c>
      <c r="B204" s="124">
        <f t="shared" si="10"/>
        <v>1007930.9346698668</v>
      </c>
      <c r="C204" s="124">
        <f t="shared" si="4"/>
        <v>5837.5999966296449</v>
      </c>
      <c r="D204" s="124">
        <f t="shared" si="5"/>
        <v>6827.0696242561489</v>
      </c>
      <c r="E204" s="124">
        <f t="shared" si="6"/>
        <v>12664.669620885794</v>
      </c>
      <c r="F204" s="124">
        <f t="shared" si="7"/>
        <v>1001103.8650456107</v>
      </c>
      <c r="G204" s="94">
        <f t="shared" si="8"/>
        <v>3.3333333333333335E-3</v>
      </c>
      <c r="H204" s="27"/>
      <c r="L204" s="179"/>
      <c r="P204" s="27"/>
    </row>
    <row r="205" spans="1:16" ht="15.75" customHeight="1" x14ac:dyDescent="0.2">
      <c r="A205" s="88">
        <f t="shared" si="9"/>
        <v>195</v>
      </c>
      <c r="B205" s="124">
        <f t="shared" si="10"/>
        <v>1001103.8650456107</v>
      </c>
      <c r="C205" s="124">
        <f t="shared" si="4"/>
        <v>5798.0598850558299</v>
      </c>
      <c r="D205" s="124">
        <f t="shared" si="5"/>
        <v>6866.6097358299639</v>
      </c>
      <c r="E205" s="124">
        <f t="shared" si="6"/>
        <v>12664.669620885794</v>
      </c>
      <c r="F205" s="124">
        <f t="shared" si="7"/>
        <v>994237.25530978071</v>
      </c>
      <c r="G205" s="94">
        <f t="shared" si="8"/>
        <v>3.3333333333333335E-3</v>
      </c>
      <c r="H205" s="27"/>
      <c r="L205" s="179"/>
      <c r="P205" s="27"/>
    </row>
    <row r="206" spans="1:16" ht="15.75" customHeight="1" x14ac:dyDescent="0.2">
      <c r="A206" s="88">
        <f t="shared" si="9"/>
        <v>196</v>
      </c>
      <c r="B206" s="124">
        <f t="shared" si="10"/>
        <v>994237.25530978071</v>
      </c>
      <c r="C206" s="124">
        <f t="shared" si="4"/>
        <v>5758.2907703358142</v>
      </c>
      <c r="D206" s="124">
        <f t="shared" si="5"/>
        <v>6906.3788505499797</v>
      </c>
      <c r="E206" s="124">
        <f t="shared" si="6"/>
        <v>12664.669620885794</v>
      </c>
      <c r="F206" s="124">
        <f t="shared" si="7"/>
        <v>987330.87645923079</v>
      </c>
      <c r="G206" s="94">
        <f t="shared" si="8"/>
        <v>3.3333333333333335E-3</v>
      </c>
      <c r="H206" s="27"/>
      <c r="L206" s="179"/>
      <c r="P206" s="27"/>
    </row>
    <row r="207" spans="1:16" ht="15.75" customHeight="1" x14ac:dyDescent="0.2">
      <c r="A207" s="88">
        <f t="shared" si="9"/>
        <v>197</v>
      </c>
      <c r="B207" s="124">
        <f t="shared" si="10"/>
        <v>987330.87645923079</v>
      </c>
      <c r="C207" s="124">
        <f t="shared" si="4"/>
        <v>5718.2913261597123</v>
      </c>
      <c r="D207" s="124">
        <f t="shared" si="5"/>
        <v>6946.3782947260815</v>
      </c>
      <c r="E207" s="124">
        <f t="shared" si="6"/>
        <v>12664.669620885794</v>
      </c>
      <c r="F207" s="124">
        <f t="shared" si="7"/>
        <v>980384.49816450465</v>
      </c>
      <c r="G207" s="94">
        <f t="shared" si="8"/>
        <v>3.3333333333333335E-3</v>
      </c>
      <c r="H207" s="27"/>
      <c r="L207" s="179"/>
      <c r="P207" s="27"/>
    </row>
    <row r="208" spans="1:16" ht="15.75" customHeight="1" x14ac:dyDescent="0.2">
      <c r="A208" s="88">
        <f t="shared" si="9"/>
        <v>198</v>
      </c>
      <c r="B208" s="124">
        <f t="shared" si="10"/>
        <v>980384.49816450465</v>
      </c>
      <c r="C208" s="124">
        <f t="shared" si="4"/>
        <v>5678.0602185360904</v>
      </c>
      <c r="D208" s="124">
        <f t="shared" si="5"/>
        <v>6986.6094023497035</v>
      </c>
      <c r="E208" s="124">
        <f t="shared" si="6"/>
        <v>12664.669620885794</v>
      </c>
      <c r="F208" s="124">
        <f t="shared" si="7"/>
        <v>973397.88876215497</v>
      </c>
      <c r="G208" s="94">
        <f t="shared" si="8"/>
        <v>3.3333333333333335E-3</v>
      </c>
      <c r="H208" s="27"/>
      <c r="L208" s="179"/>
      <c r="P208" s="27"/>
    </row>
    <row r="209" spans="1:16" ht="15.75" customHeight="1" x14ac:dyDescent="0.2">
      <c r="A209" s="88">
        <f t="shared" si="9"/>
        <v>199</v>
      </c>
      <c r="B209" s="124">
        <f t="shared" si="10"/>
        <v>973397.88876215497</v>
      </c>
      <c r="C209" s="124">
        <f t="shared" si="4"/>
        <v>5637.5961057474815</v>
      </c>
      <c r="D209" s="124">
        <f t="shared" si="5"/>
        <v>7027.0735151383124</v>
      </c>
      <c r="E209" s="124">
        <f t="shared" si="6"/>
        <v>12664.669620885794</v>
      </c>
      <c r="F209" s="124">
        <f t="shared" si="7"/>
        <v>966370.81524701661</v>
      </c>
      <c r="G209" s="94">
        <f t="shared" si="8"/>
        <v>3.3333333333333335E-3</v>
      </c>
      <c r="H209" s="27"/>
      <c r="L209" s="179"/>
      <c r="P209" s="27"/>
    </row>
    <row r="210" spans="1:16" ht="15.75" customHeight="1" x14ac:dyDescent="0.2">
      <c r="A210" s="88">
        <f t="shared" si="9"/>
        <v>200</v>
      </c>
      <c r="B210" s="124">
        <f t="shared" si="10"/>
        <v>966370.81524701661</v>
      </c>
      <c r="C210" s="124">
        <f t="shared" si="4"/>
        <v>5596.8976383056388</v>
      </c>
      <c r="D210" s="124">
        <f t="shared" si="5"/>
        <v>7067.7719825801551</v>
      </c>
      <c r="E210" s="124">
        <f t="shared" si="6"/>
        <v>12664.669620885794</v>
      </c>
      <c r="F210" s="124">
        <f t="shared" si="7"/>
        <v>959303.04326443642</v>
      </c>
      <c r="G210" s="94">
        <f t="shared" si="8"/>
        <v>3.3333333333333335E-3</v>
      </c>
      <c r="H210" s="27"/>
      <c r="L210" s="179"/>
      <c r="P210" s="27"/>
    </row>
    <row r="211" spans="1:16" ht="15.75" customHeight="1" x14ac:dyDescent="0.2">
      <c r="A211" s="88">
        <f t="shared" si="9"/>
        <v>201</v>
      </c>
      <c r="B211" s="124">
        <f t="shared" si="10"/>
        <v>959303.04326443642</v>
      </c>
      <c r="C211" s="124">
        <f t="shared" si="4"/>
        <v>5555.9634589065281</v>
      </c>
      <c r="D211" s="124">
        <f t="shared" si="5"/>
        <v>7108.7061619792657</v>
      </c>
      <c r="E211" s="124">
        <f t="shared" si="6"/>
        <v>12664.669620885794</v>
      </c>
      <c r="F211" s="124">
        <f t="shared" si="7"/>
        <v>952194.33710245718</v>
      </c>
      <c r="G211" s="94">
        <f t="shared" si="8"/>
        <v>3.3333333333333335E-3</v>
      </c>
      <c r="H211" s="27"/>
      <c r="L211" s="179"/>
      <c r="P211" s="27"/>
    </row>
    <row r="212" spans="1:16" ht="15.75" customHeight="1" x14ac:dyDescent="0.2">
      <c r="A212" s="88">
        <f t="shared" si="9"/>
        <v>202</v>
      </c>
      <c r="B212" s="124">
        <f t="shared" si="10"/>
        <v>952194.33710245718</v>
      </c>
      <c r="C212" s="124">
        <f t="shared" si="4"/>
        <v>5514.7922023850651</v>
      </c>
      <c r="D212" s="124">
        <f t="shared" si="5"/>
        <v>7149.8774185007287</v>
      </c>
      <c r="E212" s="124">
        <f t="shared" si="6"/>
        <v>12664.669620885794</v>
      </c>
      <c r="F212" s="124">
        <f t="shared" si="7"/>
        <v>945044.45968395646</v>
      </c>
      <c r="G212" s="94">
        <f t="shared" si="8"/>
        <v>3.3333333333333335E-3</v>
      </c>
      <c r="H212" s="27"/>
      <c r="L212" s="179"/>
      <c r="P212" s="27"/>
    </row>
    <row r="213" spans="1:16" ht="15.75" customHeight="1" x14ac:dyDescent="0.2">
      <c r="A213" s="88">
        <f t="shared" si="9"/>
        <v>203</v>
      </c>
      <c r="B213" s="124">
        <f t="shared" si="10"/>
        <v>945044.45968395646</v>
      </c>
      <c r="C213" s="124">
        <f t="shared" si="4"/>
        <v>5473.3824956695817</v>
      </c>
      <c r="D213" s="124">
        <f t="shared" si="5"/>
        <v>7191.2871252162122</v>
      </c>
      <c r="E213" s="124">
        <f t="shared" si="6"/>
        <v>12664.669620885794</v>
      </c>
      <c r="F213" s="124">
        <f t="shared" si="7"/>
        <v>937853.17255874025</v>
      </c>
      <c r="G213" s="94">
        <f t="shared" si="8"/>
        <v>3.3333333333333335E-3</v>
      </c>
      <c r="H213" s="27"/>
      <c r="L213" s="179"/>
      <c r="P213" s="27"/>
    </row>
    <row r="214" spans="1:16" ht="15.75" customHeight="1" x14ac:dyDescent="0.2">
      <c r="A214" s="88">
        <f t="shared" si="9"/>
        <v>204</v>
      </c>
      <c r="B214" s="124">
        <f t="shared" si="10"/>
        <v>937853.17255874025</v>
      </c>
      <c r="C214" s="124">
        <f t="shared" si="4"/>
        <v>5431.7329577360379</v>
      </c>
      <c r="D214" s="124">
        <f t="shared" si="5"/>
        <v>7232.936663149756</v>
      </c>
      <c r="E214" s="124">
        <f t="shared" si="6"/>
        <v>12664.669620885794</v>
      </c>
      <c r="F214" s="124">
        <f t="shared" si="7"/>
        <v>930620.23589559051</v>
      </c>
      <c r="G214" s="94">
        <f t="shared" si="8"/>
        <v>3.3333333333333335E-3</v>
      </c>
      <c r="H214" s="27"/>
      <c r="L214" s="179"/>
      <c r="P214" s="27"/>
    </row>
    <row r="215" spans="1:16" ht="15.75" customHeight="1" x14ac:dyDescent="0.2">
      <c r="A215" s="88">
        <f t="shared" si="9"/>
        <v>205</v>
      </c>
      <c r="B215" s="124">
        <f t="shared" si="10"/>
        <v>930620.23589559051</v>
      </c>
      <c r="C215" s="124">
        <f t="shared" si="4"/>
        <v>5389.8421995619619</v>
      </c>
      <c r="D215" s="124">
        <f t="shared" si="5"/>
        <v>7274.8274213238319</v>
      </c>
      <c r="E215" s="124">
        <f t="shared" si="6"/>
        <v>12664.669620885794</v>
      </c>
      <c r="F215" s="124">
        <f t="shared" si="7"/>
        <v>923345.40847426665</v>
      </c>
      <c r="G215" s="94">
        <f t="shared" si="8"/>
        <v>3.3333333333333335E-3</v>
      </c>
      <c r="H215" s="27"/>
      <c r="L215" s="179"/>
      <c r="P215" s="27"/>
    </row>
    <row r="216" spans="1:16" ht="15.75" customHeight="1" x14ac:dyDescent="0.2">
      <c r="A216" s="88">
        <f t="shared" si="9"/>
        <v>206</v>
      </c>
      <c r="B216" s="124">
        <f t="shared" si="10"/>
        <v>923345.40847426665</v>
      </c>
      <c r="C216" s="124">
        <f t="shared" si="4"/>
        <v>5347.7088240801286</v>
      </c>
      <c r="D216" s="124">
        <f t="shared" si="5"/>
        <v>7316.9607968056653</v>
      </c>
      <c r="E216" s="124">
        <f t="shared" si="6"/>
        <v>12664.669620885794</v>
      </c>
      <c r="F216" s="124">
        <f t="shared" si="7"/>
        <v>916028.44767746096</v>
      </c>
      <c r="G216" s="94">
        <f t="shared" si="8"/>
        <v>3.3333333333333335E-3</v>
      </c>
      <c r="H216" s="27"/>
      <c r="L216" s="179"/>
      <c r="P216" s="27"/>
    </row>
    <row r="217" spans="1:16" ht="15.75" customHeight="1" x14ac:dyDescent="0.2">
      <c r="A217" s="88">
        <f t="shared" si="9"/>
        <v>207</v>
      </c>
      <c r="B217" s="124">
        <f t="shared" si="10"/>
        <v>916028.44767746096</v>
      </c>
      <c r="C217" s="124">
        <f t="shared" si="4"/>
        <v>5305.331426131962</v>
      </c>
      <c r="D217" s="124">
        <f t="shared" si="5"/>
        <v>7359.3381947538319</v>
      </c>
      <c r="E217" s="124">
        <f t="shared" si="6"/>
        <v>12664.669620885794</v>
      </c>
      <c r="F217" s="124">
        <f t="shared" si="7"/>
        <v>908669.10948270711</v>
      </c>
      <c r="G217" s="94">
        <f t="shared" si="8"/>
        <v>3.3333333333333335E-3</v>
      </c>
      <c r="H217" s="27"/>
      <c r="L217" s="179"/>
      <c r="P217" s="27"/>
    </row>
    <row r="218" spans="1:16" ht="15.75" customHeight="1" x14ac:dyDescent="0.2">
      <c r="A218" s="88">
        <f t="shared" si="9"/>
        <v>208</v>
      </c>
      <c r="B218" s="124">
        <f t="shared" si="10"/>
        <v>908669.10948270711</v>
      </c>
      <c r="C218" s="124">
        <f t="shared" si="4"/>
        <v>5262.7085924206795</v>
      </c>
      <c r="D218" s="124">
        <f t="shared" si="5"/>
        <v>7401.9610284651144</v>
      </c>
      <c r="E218" s="124">
        <f t="shared" si="6"/>
        <v>12664.669620885794</v>
      </c>
      <c r="F218" s="124">
        <f t="shared" si="7"/>
        <v>901267.14845424204</v>
      </c>
      <c r="G218" s="94">
        <f t="shared" si="8"/>
        <v>3.3333333333333335E-3</v>
      </c>
      <c r="H218" s="27"/>
      <c r="L218" s="179"/>
      <c r="P218" s="27"/>
    </row>
    <row r="219" spans="1:16" ht="15.75" customHeight="1" x14ac:dyDescent="0.2">
      <c r="A219" s="88">
        <f t="shared" si="9"/>
        <v>209</v>
      </c>
      <c r="B219" s="124">
        <f t="shared" si="10"/>
        <v>901267.14845424204</v>
      </c>
      <c r="C219" s="124">
        <f t="shared" si="4"/>
        <v>5219.8389014641525</v>
      </c>
      <c r="D219" s="124">
        <f t="shared" si="5"/>
        <v>7444.8307194216413</v>
      </c>
      <c r="E219" s="124">
        <f t="shared" si="6"/>
        <v>12664.669620885794</v>
      </c>
      <c r="F219" s="124">
        <f t="shared" si="7"/>
        <v>893822.31773482042</v>
      </c>
      <c r="G219" s="94">
        <f t="shared" si="8"/>
        <v>3.3333333333333335E-3</v>
      </c>
      <c r="H219" s="27"/>
      <c r="L219" s="179"/>
      <c r="P219" s="27"/>
    </row>
    <row r="220" spans="1:16" ht="15.75" customHeight="1" x14ac:dyDescent="0.2">
      <c r="A220" s="88">
        <f t="shared" si="9"/>
        <v>210</v>
      </c>
      <c r="B220" s="124">
        <f t="shared" si="10"/>
        <v>893822.31773482042</v>
      </c>
      <c r="C220" s="124">
        <f t="shared" si="4"/>
        <v>5176.720923547502</v>
      </c>
      <c r="D220" s="124">
        <f t="shared" si="5"/>
        <v>7487.9486973382918</v>
      </c>
      <c r="E220" s="124">
        <f t="shared" si="6"/>
        <v>12664.669620885794</v>
      </c>
      <c r="F220" s="124">
        <f t="shared" si="7"/>
        <v>886334.36903748207</v>
      </c>
      <c r="G220" s="94">
        <f t="shared" si="8"/>
        <v>3.3333333333333335E-3</v>
      </c>
      <c r="H220" s="27"/>
      <c r="L220" s="179"/>
      <c r="P220" s="27"/>
    </row>
    <row r="221" spans="1:16" ht="15.75" customHeight="1" x14ac:dyDescent="0.2">
      <c r="A221" s="88">
        <f t="shared" si="9"/>
        <v>211</v>
      </c>
      <c r="B221" s="124">
        <f t="shared" si="10"/>
        <v>886334.36903748207</v>
      </c>
      <c r="C221" s="124">
        <f t="shared" si="4"/>
        <v>5133.353220675418</v>
      </c>
      <c r="D221" s="124">
        <f t="shared" si="5"/>
        <v>7531.3164002103758</v>
      </c>
      <c r="E221" s="124">
        <f t="shared" si="6"/>
        <v>12664.669620885794</v>
      </c>
      <c r="F221" s="124">
        <f t="shared" si="7"/>
        <v>878803.0526372717</v>
      </c>
      <c r="G221" s="94">
        <f t="shared" si="8"/>
        <v>3.3333333333333335E-3</v>
      </c>
      <c r="H221" s="27"/>
      <c r="L221" s="179"/>
      <c r="P221" s="27"/>
    </row>
    <row r="222" spans="1:16" ht="15.75" customHeight="1" x14ac:dyDescent="0.2">
      <c r="A222" s="88">
        <f t="shared" si="9"/>
        <v>212</v>
      </c>
      <c r="B222" s="124">
        <f t="shared" si="10"/>
        <v>878803.0526372717</v>
      </c>
      <c r="C222" s="124">
        <f t="shared" si="4"/>
        <v>5089.7343465241993</v>
      </c>
      <c r="D222" s="124">
        <f t="shared" si="5"/>
        <v>7574.9352743615946</v>
      </c>
      <c r="E222" s="124">
        <f t="shared" si="6"/>
        <v>12664.669620885794</v>
      </c>
      <c r="F222" s="124">
        <f t="shared" si="7"/>
        <v>871228.11736291007</v>
      </c>
      <c r="G222" s="94">
        <f t="shared" si="8"/>
        <v>3.3333333333333335E-3</v>
      </c>
      <c r="H222" s="27"/>
      <c r="L222" s="179"/>
      <c r="P222" s="27"/>
    </row>
    <row r="223" spans="1:16" ht="15.75" customHeight="1" x14ac:dyDescent="0.2">
      <c r="A223" s="88">
        <f t="shared" si="9"/>
        <v>213</v>
      </c>
      <c r="B223" s="124">
        <f t="shared" si="10"/>
        <v>871228.11736291007</v>
      </c>
      <c r="C223" s="124">
        <f t="shared" si="4"/>
        <v>5045.8628463935211</v>
      </c>
      <c r="D223" s="124">
        <f t="shared" si="5"/>
        <v>7618.8067744922728</v>
      </c>
      <c r="E223" s="124">
        <f t="shared" si="6"/>
        <v>12664.669620885794</v>
      </c>
      <c r="F223" s="124">
        <f t="shared" si="7"/>
        <v>863609.31058841781</v>
      </c>
      <c r="G223" s="94">
        <f t="shared" si="8"/>
        <v>3.3333333333333335E-3</v>
      </c>
      <c r="H223" s="27"/>
      <c r="L223" s="179"/>
      <c r="P223" s="27"/>
    </row>
    <row r="224" spans="1:16" ht="15.75" customHeight="1" x14ac:dyDescent="0.2">
      <c r="A224" s="88">
        <f t="shared" si="9"/>
        <v>214</v>
      </c>
      <c r="B224" s="124">
        <f t="shared" si="10"/>
        <v>863609.31058841781</v>
      </c>
      <c r="C224" s="124">
        <f t="shared" si="4"/>
        <v>5001.7372571579208</v>
      </c>
      <c r="D224" s="124">
        <f t="shared" si="5"/>
        <v>7662.9323637278731</v>
      </c>
      <c r="E224" s="124">
        <f t="shared" si="6"/>
        <v>12664.669620885794</v>
      </c>
      <c r="F224" s="124">
        <f t="shared" si="7"/>
        <v>855946.37822468998</v>
      </c>
      <c r="G224" s="94">
        <f t="shared" si="8"/>
        <v>3.3333333333333335E-3</v>
      </c>
      <c r="H224" s="27"/>
      <c r="L224" s="179"/>
      <c r="P224" s="27"/>
    </row>
    <row r="225" spans="1:16" ht="15.75" customHeight="1" x14ac:dyDescent="0.2">
      <c r="A225" s="88">
        <f t="shared" si="9"/>
        <v>215</v>
      </c>
      <c r="B225" s="124">
        <f t="shared" si="10"/>
        <v>855946.37822468998</v>
      </c>
      <c r="C225" s="124">
        <f t="shared" si="4"/>
        <v>4957.3561072179964</v>
      </c>
      <c r="D225" s="124">
        <f t="shared" si="5"/>
        <v>7707.3135136677975</v>
      </c>
      <c r="E225" s="124">
        <f t="shared" si="6"/>
        <v>12664.669620885794</v>
      </c>
      <c r="F225" s="124">
        <f t="shared" si="7"/>
        <v>848239.06471102219</v>
      </c>
      <c r="G225" s="94">
        <f t="shared" si="8"/>
        <v>3.3333333333333335E-3</v>
      </c>
      <c r="H225" s="27"/>
      <c r="L225" s="179"/>
      <c r="P225" s="27"/>
    </row>
    <row r="226" spans="1:16" ht="15.75" customHeight="1" x14ac:dyDescent="0.2">
      <c r="A226" s="88">
        <f t="shared" si="9"/>
        <v>216</v>
      </c>
      <c r="B226" s="124">
        <f t="shared" si="10"/>
        <v>848239.06471102219</v>
      </c>
      <c r="C226" s="124">
        <f t="shared" si="4"/>
        <v>4912.7179164513373</v>
      </c>
      <c r="D226" s="124">
        <f t="shared" si="5"/>
        <v>7751.9517044344566</v>
      </c>
      <c r="E226" s="124">
        <f t="shared" si="6"/>
        <v>12664.669620885794</v>
      </c>
      <c r="F226" s="124">
        <f t="shared" si="7"/>
        <v>840487.11300658772</v>
      </c>
      <c r="G226" s="94">
        <f t="shared" si="8"/>
        <v>3.3333333333333335E-3</v>
      </c>
      <c r="H226" s="27"/>
      <c r="L226" s="179"/>
      <c r="P226" s="27"/>
    </row>
    <row r="227" spans="1:16" ht="15.75" customHeight="1" x14ac:dyDescent="0.2">
      <c r="A227" s="88">
        <f t="shared" si="9"/>
        <v>217</v>
      </c>
      <c r="B227" s="124">
        <f t="shared" si="10"/>
        <v>840487.11300658772</v>
      </c>
      <c r="C227" s="124">
        <f t="shared" si="4"/>
        <v>4867.8211961631541</v>
      </c>
      <c r="D227" s="124">
        <f t="shared" si="5"/>
        <v>7796.8484247226397</v>
      </c>
      <c r="E227" s="124">
        <f t="shared" si="6"/>
        <v>12664.669620885794</v>
      </c>
      <c r="F227" s="124">
        <f t="shared" si="7"/>
        <v>832690.26458186505</v>
      </c>
      <c r="G227" s="94">
        <f t="shared" si="8"/>
        <v>3.3333333333333335E-3</v>
      </c>
      <c r="H227" s="27"/>
      <c r="L227" s="179"/>
      <c r="P227" s="27"/>
    </row>
    <row r="228" spans="1:16" ht="15.75" customHeight="1" x14ac:dyDescent="0.2">
      <c r="A228" s="88">
        <f t="shared" si="9"/>
        <v>218</v>
      </c>
      <c r="B228" s="124">
        <f t="shared" si="10"/>
        <v>832690.26458186505</v>
      </c>
      <c r="C228" s="124">
        <f t="shared" si="4"/>
        <v>4822.6644490366352</v>
      </c>
      <c r="D228" s="124">
        <f t="shared" si="5"/>
        <v>7842.0051718491586</v>
      </c>
      <c r="E228" s="124">
        <f t="shared" si="6"/>
        <v>12664.669620885794</v>
      </c>
      <c r="F228" s="124">
        <f t="shared" si="7"/>
        <v>824848.25941001589</v>
      </c>
      <c r="G228" s="94">
        <f t="shared" si="8"/>
        <v>3.3333333333333335E-3</v>
      </c>
      <c r="H228" s="27"/>
      <c r="L228" s="179"/>
      <c r="P228" s="27"/>
    </row>
    <row r="229" spans="1:16" ht="15.75" customHeight="1" x14ac:dyDescent="0.2">
      <c r="A229" s="88">
        <f t="shared" si="9"/>
        <v>219</v>
      </c>
      <c r="B229" s="124">
        <f t="shared" si="10"/>
        <v>824848.25941001589</v>
      </c>
      <c r="C229" s="124">
        <f t="shared" si="4"/>
        <v>4777.2461690830087</v>
      </c>
      <c r="D229" s="124">
        <f t="shared" si="5"/>
        <v>7887.4234518027852</v>
      </c>
      <c r="E229" s="124">
        <f t="shared" si="6"/>
        <v>12664.669620885794</v>
      </c>
      <c r="F229" s="124">
        <f t="shared" si="7"/>
        <v>816960.83595821308</v>
      </c>
      <c r="G229" s="94">
        <f t="shared" si="8"/>
        <v>3.3333333333333335E-3</v>
      </c>
      <c r="H229" s="27"/>
      <c r="L229" s="179"/>
      <c r="P229" s="27"/>
    </row>
    <row r="230" spans="1:16" ht="15.75" customHeight="1" x14ac:dyDescent="0.2">
      <c r="A230" s="88">
        <f t="shared" si="9"/>
        <v>220</v>
      </c>
      <c r="B230" s="124">
        <f t="shared" si="10"/>
        <v>816960.83595821308</v>
      </c>
      <c r="C230" s="124">
        <f t="shared" si="4"/>
        <v>4731.5648415913174</v>
      </c>
      <c r="D230" s="124">
        <f t="shared" si="5"/>
        <v>7933.1047792944764</v>
      </c>
      <c r="E230" s="124">
        <f t="shared" si="6"/>
        <v>12664.669620885794</v>
      </c>
      <c r="F230" s="124">
        <f t="shared" si="7"/>
        <v>809027.73117891862</v>
      </c>
      <c r="G230" s="94">
        <f t="shared" si="8"/>
        <v>3.3333333333333335E-3</v>
      </c>
      <c r="H230" s="27"/>
      <c r="L230" s="179"/>
      <c r="P230" s="27"/>
    </row>
    <row r="231" spans="1:16" ht="15.75" customHeight="1" x14ac:dyDescent="0.2">
      <c r="A231" s="88">
        <f t="shared" si="9"/>
        <v>221</v>
      </c>
      <c r="B231" s="124">
        <f t="shared" si="10"/>
        <v>809027.73117891862</v>
      </c>
      <c r="C231" s="124">
        <f t="shared" si="4"/>
        <v>4685.6189430779041</v>
      </c>
      <c r="D231" s="124">
        <f t="shared" si="5"/>
        <v>7979.0506778078898</v>
      </c>
      <c r="E231" s="124">
        <f t="shared" si="6"/>
        <v>12664.669620885794</v>
      </c>
      <c r="F231" s="124">
        <f t="shared" si="7"/>
        <v>801048.68050111074</v>
      </c>
      <c r="G231" s="94">
        <f t="shared" si="8"/>
        <v>3.3333333333333335E-3</v>
      </c>
      <c r="H231" s="27"/>
      <c r="L231" s="179"/>
      <c r="P231" s="27"/>
    </row>
    <row r="232" spans="1:16" ht="15.75" customHeight="1" x14ac:dyDescent="0.2">
      <c r="A232" s="88">
        <f t="shared" si="9"/>
        <v>222</v>
      </c>
      <c r="B232" s="124">
        <f t="shared" si="10"/>
        <v>801048.68050111074</v>
      </c>
      <c r="C232" s="124">
        <f t="shared" si="4"/>
        <v>4639.4069412356002</v>
      </c>
      <c r="D232" s="124">
        <f t="shared" si="5"/>
        <v>8025.2626796501936</v>
      </c>
      <c r="E232" s="124">
        <f t="shared" si="6"/>
        <v>12664.669620885794</v>
      </c>
      <c r="F232" s="124">
        <f t="shared" si="7"/>
        <v>793023.41782146052</v>
      </c>
      <c r="G232" s="94">
        <f t="shared" si="8"/>
        <v>3.3333333333333335E-3</v>
      </c>
      <c r="H232" s="27"/>
      <c r="L232" s="179"/>
      <c r="P232" s="27"/>
    </row>
    <row r="233" spans="1:16" ht="15.75" customHeight="1" x14ac:dyDescent="0.2">
      <c r="A233" s="88">
        <f t="shared" si="9"/>
        <v>223</v>
      </c>
      <c r="B233" s="124">
        <f t="shared" si="10"/>
        <v>793023.41782146052</v>
      </c>
      <c r="C233" s="124">
        <f t="shared" si="4"/>
        <v>4592.9272948826265</v>
      </c>
      <c r="D233" s="124">
        <f t="shared" si="5"/>
        <v>8071.7423260031674</v>
      </c>
      <c r="E233" s="124">
        <f t="shared" si="6"/>
        <v>12664.669620885794</v>
      </c>
      <c r="F233" s="124">
        <f t="shared" si="7"/>
        <v>784951.67549545737</v>
      </c>
      <c r="G233" s="94">
        <f t="shared" si="8"/>
        <v>3.3333333333333335E-3</v>
      </c>
      <c r="H233" s="27"/>
      <c r="L233" s="179"/>
      <c r="P233" s="27"/>
    </row>
    <row r="234" spans="1:16" ht="15.75" customHeight="1" x14ac:dyDescent="0.2">
      <c r="A234" s="88">
        <f t="shared" si="9"/>
        <v>224</v>
      </c>
      <c r="B234" s="124">
        <f t="shared" si="10"/>
        <v>784951.67549545737</v>
      </c>
      <c r="C234" s="124">
        <f t="shared" si="4"/>
        <v>4546.1784539111914</v>
      </c>
      <c r="D234" s="124">
        <f t="shared" si="5"/>
        <v>8118.4911669746025</v>
      </c>
      <c r="E234" s="124">
        <f t="shared" si="6"/>
        <v>12664.669620885794</v>
      </c>
      <c r="F234" s="124">
        <f t="shared" si="7"/>
        <v>776833.18432848272</v>
      </c>
      <c r="G234" s="94">
        <f t="shared" si="8"/>
        <v>3.3333333333333335E-3</v>
      </c>
      <c r="H234" s="27"/>
      <c r="L234" s="179"/>
      <c r="P234" s="27"/>
    </row>
    <row r="235" spans="1:16" ht="15.75" customHeight="1" x14ac:dyDescent="0.2">
      <c r="A235" s="88">
        <f t="shared" si="9"/>
        <v>225</v>
      </c>
      <c r="B235" s="124">
        <f t="shared" si="10"/>
        <v>776833.18432848272</v>
      </c>
      <c r="C235" s="124">
        <f t="shared" si="4"/>
        <v>4499.1588592357957</v>
      </c>
      <c r="D235" s="124">
        <f t="shared" si="5"/>
        <v>8165.5107616499981</v>
      </c>
      <c r="E235" s="124">
        <f t="shared" si="6"/>
        <v>12664.669620885794</v>
      </c>
      <c r="F235" s="124">
        <f t="shared" si="7"/>
        <v>768667.67356683267</v>
      </c>
      <c r="G235" s="94">
        <f t="shared" si="8"/>
        <v>3.3333333333333335E-3</v>
      </c>
      <c r="H235" s="27"/>
      <c r="L235" s="179"/>
      <c r="P235" s="27"/>
    </row>
    <row r="236" spans="1:16" ht="15.75" customHeight="1" x14ac:dyDescent="0.2">
      <c r="A236" s="88">
        <f t="shared" si="9"/>
        <v>226</v>
      </c>
      <c r="B236" s="124">
        <f t="shared" si="10"/>
        <v>768667.67356683267</v>
      </c>
      <c r="C236" s="124">
        <f t="shared" si="4"/>
        <v>4451.8669427412397</v>
      </c>
      <c r="D236" s="124">
        <f t="shared" si="5"/>
        <v>8212.8026781445551</v>
      </c>
      <c r="E236" s="124">
        <f t="shared" si="6"/>
        <v>12664.669620885794</v>
      </c>
      <c r="F236" s="124">
        <f t="shared" si="7"/>
        <v>760454.87088868814</v>
      </c>
      <c r="G236" s="94">
        <f t="shared" si="8"/>
        <v>3.3333333333333335E-3</v>
      </c>
      <c r="H236" s="27"/>
      <c r="L236" s="179"/>
      <c r="P236" s="27"/>
    </row>
    <row r="237" spans="1:16" ht="15.75" customHeight="1" x14ac:dyDescent="0.2">
      <c r="A237" s="88">
        <f t="shared" si="9"/>
        <v>227</v>
      </c>
      <c r="B237" s="124">
        <f t="shared" si="10"/>
        <v>760454.87088868814</v>
      </c>
      <c r="C237" s="124">
        <f t="shared" si="4"/>
        <v>4404.3011272303193</v>
      </c>
      <c r="D237" s="124">
        <f t="shared" si="5"/>
        <v>8260.3684936554746</v>
      </c>
      <c r="E237" s="124">
        <f t="shared" si="6"/>
        <v>12664.669620885794</v>
      </c>
      <c r="F237" s="124">
        <f t="shared" si="7"/>
        <v>752194.50239503267</v>
      </c>
      <c r="G237" s="94">
        <f t="shared" si="8"/>
        <v>3.3333333333333335E-3</v>
      </c>
      <c r="H237" s="27"/>
      <c r="L237" s="179"/>
      <c r="P237" s="27"/>
    </row>
    <row r="238" spans="1:16" ht="15.75" customHeight="1" x14ac:dyDescent="0.2">
      <c r="A238" s="88">
        <f t="shared" si="9"/>
        <v>228</v>
      </c>
      <c r="B238" s="124">
        <f t="shared" si="10"/>
        <v>752194.50239503267</v>
      </c>
      <c r="C238" s="124">
        <f t="shared" si="4"/>
        <v>4356.4598263712314</v>
      </c>
      <c r="D238" s="124">
        <f t="shared" si="5"/>
        <v>8308.2097945145615</v>
      </c>
      <c r="E238" s="124">
        <f t="shared" si="6"/>
        <v>12664.669620885794</v>
      </c>
      <c r="F238" s="124">
        <f t="shared" si="7"/>
        <v>743886.29260051809</v>
      </c>
      <c r="G238" s="94">
        <f t="shared" si="8"/>
        <v>3.3333333333333335E-3</v>
      </c>
      <c r="H238" s="27"/>
      <c r="L238" s="179"/>
      <c r="P238" s="27"/>
    </row>
    <row r="239" spans="1:16" ht="15.75" customHeight="1" x14ac:dyDescent="0.2">
      <c r="A239" s="88">
        <f t="shared" si="9"/>
        <v>229</v>
      </c>
      <c r="B239" s="124">
        <f t="shared" si="10"/>
        <v>743886.29260051809</v>
      </c>
      <c r="C239" s="124">
        <f t="shared" si="4"/>
        <v>4308.3414446446677</v>
      </c>
      <c r="D239" s="124">
        <f t="shared" si="5"/>
        <v>8356.3281762411261</v>
      </c>
      <c r="E239" s="124">
        <f t="shared" si="6"/>
        <v>12664.669620885794</v>
      </c>
      <c r="F239" s="124">
        <f t="shared" si="7"/>
        <v>735529.96442427696</v>
      </c>
      <c r="G239" s="94">
        <f t="shared" si="8"/>
        <v>3.3333333333333335E-3</v>
      </c>
      <c r="H239" s="27"/>
      <c r="L239" s="179"/>
      <c r="P239" s="27"/>
    </row>
    <row r="240" spans="1:16" ht="15.75" customHeight="1" x14ac:dyDescent="0.2">
      <c r="A240" s="88">
        <f t="shared" si="9"/>
        <v>230</v>
      </c>
      <c r="B240" s="124">
        <f t="shared" si="10"/>
        <v>735529.96442427696</v>
      </c>
      <c r="C240" s="124">
        <f t="shared" si="4"/>
        <v>4259.9443772906043</v>
      </c>
      <c r="D240" s="124">
        <f t="shared" si="5"/>
        <v>8404.7252435951887</v>
      </c>
      <c r="E240" s="124">
        <f t="shared" si="6"/>
        <v>12664.669620885794</v>
      </c>
      <c r="F240" s="124">
        <f t="shared" si="7"/>
        <v>727125.23918068176</v>
      </c>
      <c r="G240" s="94">
        <f t="shared" si="8"/>
        <v>3.3333333333333335E-3</v>
      </c>
      <c r="H240" s="27"/>
      <c r="L240" s="179"/>
      <c r="P240" s="27"/>
    </row>
    <row r="241" spans="1:26" ht="15.75" customHeight="1" x14ac:dyDescent="0.2">
      <c r="A241" s="88">
        <f t="shared" si="9"/>
        <v>231</v>
      </c>
      <c r="B241" s="124">
        <f t="shared" si="10"/>
        <v>727125.23918068176</v>
      </c>
      <c r="C241" s="124">
        <f t="shared" si="4"/>
        <v>4211.2670102547827</v>
      </c>
      <c r="D241" s="124">
        <f t="shared" si="5"/>
        <v>8453.4026106310121</v>
      </c>
      <c r="E241" s="124">
        <f t="shared" si="6"/>
        <v>12664.669620885794</v>
      </c>
      <c r="F241" s="124">
        <f t="shared" si="7"/>
        <v>718671.8365700508</v>
      </c>
      <c r="G241" s="94">
        <f t="shared" si="8"/>
        <v>3.3333333333333335E-3</v>
      </c>
      <c r="H241" s="27"/>
      <c r="L241" s="179"/>
      <c r="P241" s="27"/>
    </row>
    <row r="242" spans="1:26" ht="15.75" customHeight="1" x14ac:dyDescent="0.2">
      <c r="A242" s="88">
        <f t="shared" si="9"/>
        <v>232</v>
      </c>
      <c r="B242" s="124">
        <f t="shared" si="10"/>
        <v>718671.8365700508</v>
      </c>
      <c r="C242" s="124">
        <f t="shared" si="4"/>
        <v>4162.3077201348779</v>
      </c>
      <c r="D242" s="124">
        <f t="shared" si="5"/>
        <v>8502.3619007509151</v>
      </c>
      <c r="E242" s="124">
        <f t="shared" si="6"/>
        <v>12664.669620885794</v>
      </c>
      <c r="F242" s="124">
        <f t="shared" si="7"/>
        <v>710169.4746692999</v>
      </c>
      <c r="G242" s="94">
        <f t="shared" si="8"/>
        <v>3.3333333333333335E-3</v>
      </c>
      <c r="H242" s="27"/>
      <c r="L242" s="179"/>
      <c r="P242" s="27"/>
    </row>
    <row r="243" spans="1:26" ht="15.75" customHeight="1" x14ac:dyDescent="0.2">
      <c r="A243" s="88">
        <f t="shared" si="9"/>
        <v>233</v>
      </c>
      <c r="B243" s="124">
        <f t="shared" si="10"/>
        <v>710169.4746692999</v>
      </c>
      <c r="C243" s="124">
        <f t="shared" si="4"/>
        <v>4113.0648741263622</v>
      </c>
      <c r="D243" s="124">
        <f t="shared" si="5"/>
        <v>8551.6047467594326</v>
      </c>
      <c r="E243" s="124">
        <f t="shared" si="6"/>
        <v>12664.669620885794</v>
      </c>
      <c r="F243" s="124">
        <f t="shared" si="7"/>
        <v>701617.8699225405</v>
      </c>
      <c r="G243" s="94">
        <f t="shared" si="8"/>
        <v>3.3333333333333335E-3</v>
      </c>
      <c r="H243" s="27"/>
      <c r="L243" s="179"/>
      <c r="P243" s="27"/>
    </row>
    <row r="244" spans="1:26" ht="15.75" customHeight="1" x14ac:dyDescent="0.2">
      <c r="A244" s="88">
        <f t="shared" si="9"/>
        <v>234</v>
      </c>
      <c r="B244" s="124">
        <f t="shared" si="10"/>
        <v>701617.8699225405</v>
      </c>
      <c r="C244" s="124">
        <f t="shared" si="4"/>
        <v>4063.5368299680472</v>
      </c>
      <c r="D244" s="124">
        <f t="shared" si="5"/>
        <v>8601.1327909177471</v>
      </c>
      <c r="E244" s="124">
        <f t="shared" si="6"/>
        <v>12664.669620885794</v>
      </c>
      <c r="F244" s="124">
        <f t="shared" si="7"/>
        <v>693016.73713162274</v>
      </c>
      <c r="G244" s="94">
        <f t="shared" si="8"/>
        <v>3.3333333333333335E-3</v>
      </c>
      <c r="H244" s="27"/>
      <c r="L244" s="179"/>
      <c r="P244" s="27"/>
    </row>
    <row r="245" spans="1:26" ht="15.75" customHeight="1" x14ac:dyDescent="0.2">
      <c r="A245" s="88">
        <f t="shared" si="9"/>
        <v>235</v>
      </c>
      <c r="B245" s="124">
        <f t="shared" si="10"/>
        <v>693016.73713162274</v>
      </c>
      <c r="C245" s="124">
        <f t="shared" si="4"/>
        <v>4013.7219358873153</v>
      </c>
      <c r="D245" s="124">
        <f t="shared" si="5"/>
        <v>8650.9476849984785</v>
      </c>
      <c r="E245" s="124">
        <f t="shared" si="6"/>
        <v>12664.669620885794</v>
      </c>
      <c r="F245" s="124">
        <f t="shared" si="7"/>
        <v>684365.78944662423</v>
      </c>
      <c r="G245" s="94">
        <f t="shared" si="8"/>
        <v>3.3333333333333335E-3</v>
      </c>
      <c r="H245" s="27"/>
      <c r="L245" s="179"/>
      <c r="P245" s="27"/>
    </row>
    <row r="246" spans="1:26" ht="15.75" customHeight="1" x14ac:dyDescent="0.2">
      <c r="A246" s="88">
        <f t="shared" si="9"/>
        <v>236</v>
      </c>
      <c r="B246" s="124">
        <f t="shared" si="10"/>
        <v>684365.78944662423</v>
      </c>
      <c r="C246" s="124">
        <f t="shared" si="4"/>
        <v>3963.6185305450326</v>
      </c>
      <c r="D246" s="124">
        <f t="shared" si="5"/>
        <v>8701.0510903407612</v>
      </c>
      <c r="E246" s="124">
        <f t="shared" si="6"/>
        <v>12664.669620885794</v>
      </c>
      <c r="F246" s="124">
        <f t="shared" si="7"/>
        <v>675664.73835628352</v>
      </c>
      <c r="G246" s="94">
        <f t="shared" si="8"/>
        <v>3.3333333333333335E-3</v>
      </c>
      <c r="H246" s="27"/>
      <c r="L246" s="179"/>
      <c r="P246" s="27"/>
    </row>
    <row r="247" spans="1:26" ht="15.75" customHeight="1" x14ac:dyDescent="0.2">
      <c r="A247" s="88">
        <f t="shared" si="9"/>
        <v>237</v>
      </c>
      <c r="B247" s="124">
        <f t="shared" si="10"/>
        <v>675664.73835628352</v>
      </c>
      <c r="C247" s="124">
        <f t="shared" si="4"/>
        <v>3913.2249429801427</v>
      </c>
      <c r="D247" s="124">
        <f t="shared" si="5"/>
        <v>8751.4446779056507</v>
      </c>
      <c r="E247" s="124">
        <f t="shared" si="6"/>
        <v>12664.669620885794</v>
      </c>
      <c r="F247" s="124">
        <f t="shared" si="7"/>
        <v>666913.29367837787</v>
      </c>
      <c r="G247" s="94">
        <f t="shared" si="8"/>
        <v>3.3333333333333335E-3</v>
      </c>
      <c r="H247" s="27"/>
      <c r="L247" s="179"/>
      <c r="P247" s="27"/>
    </row>
    <row r="248" spans="1:26" ht="15.75" customHeight="1" x14ac:dyDescent="0.2">
      <c r="A248" s="88">
        <f t="shared" si="9"/>
        <v>238</v>
      </c>
      <c r="B248" s="124">
        <f t="shared" si="10"/>
        <v>666913.29367837787</v>
      </c>
      <c r="C248" s="124">
        <f t="shared" si="4"/>
        <v>3862.539492553939</v>
      </c>
      <c r="D248" s="124">
        <f t="shared" si="5"/>
        <v>8802.1301283318553</v>
      </c>
      <c r="E248" s="124">
        <f t="shared" si="6"/>
        <v>12664.669620885794</v>
      </c>
      <c r="F248" s="124">
        <f t="shared" si="7"/>
        <v>658111.16355004604</v>
      </c>
      <c r="G248" s="94">
        <f t="shared" si="8"/>
        <v>3.3333333333333335E-3</v>
      </c>
      <c r="H248" s="27"/>
      <c r="L248" s="179"/>
      <c r="P248" s="27"/>
    </row>
    <row r="249" spans="1:26" ht="15.75" customHeight="1" x14ac:dyDescent="0.2">
      <c r="A249" s="88">
        <f t="shared" si="9"/>
        <v>239</v>
      </c>
      <c r="B249" s="124">
        <f t="shared" si="10"/>
        <v>658111.16355004604</v>
      </c>
      <c r="C249" s="124">
        <f t="shared" si="4"/>
        <v>3811.5604888940165</v>
      </c>
      <c r="D249" s="124">
        <f t="shared" si="5"/>
        <v>8853.1091319917778</v>
      </c>
      <c r="E249" s="124">
        <f t="shared" si="6"/>
        <v>12664.669620885794</v>
      </c>
      <c r="F249" s="124">
        <f t="shared" si="7"/>
        <v>649258.05441805429</v>
      </c>
      <c r="G249" s="94">
        <f t="shared" si="8"/>
        <v>3.3333333333333335E-3</v>
      </c>
      <c r="H249" s="27"/>
      <c r="L249" s="179"/>
      <c r="P249" s="27"/>
    </row>
    <row r="250" spans="1:26" ht="15.75" customHeight="1" x14ac:dyDescent="0.2">
      <c r="A250" s="88">
        <f t="shared" si="9"/>
        <v>240</v>
      </c>
      <c r="B250" s="124">
        <f t="shared" si="10"/>
        <v>649258.05441805429</v>
      </c>
      <c r="C250" s="124">
        <f t="shared" si="4"/>
        <v>3760.286231837898</v>
      </c>
      <c r="D250" s="124">
        <f t="shared" si="5"/>
        <v>8904.3833890478963</v>
      </c>
      <c r="E250" s="124">
        <f t="shared" si="6"/>
        <v>12664.669620885794</v>
      </c>
      <c r="F250" s="124">
        <f t="shared" si="7"/>
        <v>640353.67102900636</v>
      </c>
      <c r="G250" s="94">
        <f t="shared" si="8"/>
        <v>3.3333333333333335E-3</v>
      </c>
      <c r="H250" s="27"/>
      <c r="L250" s="179"/>
      <c r="P250" s="27"/>
    </row>
    <row r="251" spans="1:26" ht="15.75" customHeight="1" x14ac:dyDescent="0.2">
      <c r="A251" s="188"/>
      <c r="B251" s="27"/>
      <c r="C251" s="27"/>
      <c r="D251" s="27"/>
      <c r="E251" s="27"/>
      <c r="F251" s="27"/>
      <c r="G251" s="27"/>
      <c r="H251" s="27"/>
      <c r="L251" s="179"/>
      <c r="P251" s="27"/>
      <c r="Q251" s="27"/>
      <c r="R251" s="27"/>
      <c r="S251" s="27"/>
      <c r="T251" s="27"/>
      <c r="U251" s="27"/>
      <c r="V251" s="27"/>
      <c r="W251" s="27"/>
      <c r="X251" s="27"/>
      <c r="Y251" s="27"/>
      <c r="Z251" s="27"/>
    </row>
    <row r="252" spans="1:26" ht="15.75" customHeight="1" x14ac:dyDescent="0.2">
      <c r="A252" s="88"/>
      <c r="H252" s="27"/>
      <c r="L252" s="179"/>
      <c r="P252" s="27"/>
    </row>
    <row r="253" spans="1:26" ht="15.75" customHeight="1" x14ac:dyDescent="0.2">
      <c r="A253" s="88"/>
      <c r="H253" s="27"/>
      <c r="L253" s="179"/>
      <c r="P253" s="27"/>
    </row>
    <row r="254" spans="1:26" ht="15.75" customHeight="1" x14ac:dyDescent="0.2">
      <c r="A254" s="88"/>
      <c r="H254" s="27"/>
      <c r="L254" s="179"/>
      <c r="P254" s="27"/>
    </row>
    <row r="255" spans="1:26" ht="15.75" customHeight="1" x14ac:dyDescent="0.2">
      <c r="A255" s="88"/>
      <c r="H255" s="27"/>
      <c r="L255" s="179"/>
      <c r="P255" s="27"/>
    </row>
    <row r="256" spans="1:26" ht="15.75" customHeight="1" x14ac:dyDescent="0.2">
      <c r="A256" s="88"/>
      <c r="H256" s="27"/>
      <c r="L256" s="179"/>
      <c r="P256" s="27"/>
    </row>
    <row r="257" spans="1:16" ht="15.75" customHeight="1" x14ac:dyDescent="0.2">
      <c r="A257" s="88"/>
      <c r="H257" s="27"/>
      <c r="L257" s="179"/>
      <c r="P257" s="27"/>
    </row>
    <row r="258" spans="1:16" ht="15.75" customHeight="1" x14ac:dyDescent="0.2">
      <c r="A258" s="88"/>
      <c r="H258" s="27"/>
      <c r="L258" s="179"/>
      <c r="P258" s="27"/>
    </row>
    <row r="259" spans="1:16" ht="15.75" customHeight="1" x14ac:dyDescent="0.2">
      <c r="A259" s="88"/>
      <c r="H259" s="27"/>
      <c r="L259" s="179"/>
      <c r="P259" s="27"/>
    </row>
    <row r="260" spans="1:16" ht="15.75" customHeight="1" x14ac:dyDescent="0.2">
      <c r="A260" s="88"/>
      <c r="H260" s="27"/>
      <c r="L260" s="179"/>
      <c r="P260" s="27"/>
    </row>
    <row r="261" spans="1:16" ht="15.75" customHeight="1" x14ac:dyDescent="0.2">
      <c r="A261" s="88"/>
      <c r="H261" s="27"/>
      <c r="L261" s="179"/>
      <c r="P261" s="27"/>
    </row>
    <row r="262" spans="1:16" ht="15.75" customHeight="1" x14ac:dyDescent="0.2">
      <c r="A262" s="88"/>
      <c r="H262" s="27"/>
      <c r="L262" s="179"/>
      <c r="P262" s="27"/>
    </row>
    <row r="263" spans="1:16" ht="15.75" customHeight="1" x14ac:dyDescent="0.2">
      <c r="A263" s="88"/>
      <c r="H263" s="27"/>
      <c r="L263" s="179"/>
      <c r="P263" s="27"/>
    </row>
    <row r="264" spans="1:16" ht="15.75" customHeight="1" x14ac:dyDescent="0.2">
      <c r="A264" s="88"/>
      <c r="H264" s="27"/>
      <c r="L264" s="179"/>
      <c r="P264" s="27"/>
    </row>
    <row r="265" spans="1:16" ht="15.75" customHeight="1" x14ac:dyDescent="0.2">
      <c r="A265" s="88"/>
      <c r="H265" s="27"/>
      <c r="L265" s="179"/>
      <c r="P265" s="27"/>
    </row>
    <row r="266" spans="1:16" ht="15.75" customHeight="1" x14ac:dyDescent="0.2">
      <c r="A266" s="88"/>
      <c r="H266" s="27"/>
      <c r="L266" s="179"/>
      <c r="P266" s="27"/>
    </row>
    <row r="267" spans="1:16" ht="15.75" customHeight="1" x14ac:dyDescent="0.2">
      <c r="A267" s="88"/>
      <c r="H267" s="27"/>
      <c r="L267" s="179"/>
      <c r="P267" s="27"/>
    </row>
    <row r="268" spans="1:16" ht="15.75" customHeight="1" x14ac:dyDescent="0.2">
      <c r="A268" s="88"/>
      <c r="H268" s="27"/>
      <c r="L268" s="179"/>
      <c r="P268" s="27"/>
    </row>
    <row r="269" spans="1:16" ht="15.75" customHeight="1" x14ac:dyDescent="0.2">
      <c r="A269" s="88"/>
      <c r="H269" s="27"/>
      <c r="L269" s="179"/>
      <c r="P269" s="27"/>
    </row>
    <row r="270" spans="1:16" ht="15.75" customHeight="1" x14ac:dyDescent="0.2">
      <c r="A270" s="88"/>
      <c r="H270" s="27"/>
      <c r="L270" s="179"/>
      <c r="P270" s="27"/>
    </row>
    <row r="271" spans="1:16" ht="15.75" customHeight="1" x14ac:dyDescent="0.2">
      <c r="A271" s="88"/>
      <c r="H271" s="27"/>
      <c r="L271" s="179"/>
      <c r="P271" s="27"/>
    </row>
    <row r="272" spans="1:16" ht="15.75" customHeight="1" x14ac:dyDescent="0.2">
      <c r="A272" s="88"/>
      <c r="H272" s="27"/>
      <c r="L272" s="179"/>
      <c r="P272" s="27"/>
    </row>
    <row r="273" spans="1:16" ht="15.75" customHeight="1" x14ac:dyDescent="0.2">
      <c r="A273" s="88"/>
      <c r="H273" s="27"/>
      <c r="L273" s="179"/>
      <c r="P273" s="27"/>
    </row>
    <row r="274" spans="1:16" ht="15.75" customHeight="1" x14ac:dyDescent="0.2">
      <c r="A274" s="88"/>
      <c r="H274" s="27"/>
      <c r="L274" s="179"/>
      <c r="P274" s="27"/>
    </row>
    <row r="275" spans="1:16" ht="15.75" customHeight="1" x14ac:dyDescent="0.2">
      <c r="A275" s="88"/>
      <c r="H275" s="27"/>
      <c r="L275" s="179"/>
      <c r="P275" s="27"/>
    </row>
    <row r="276" spans="1:16" ht="15.75" customHeight="1" x14ac:dyDescent="0.2">
      <c r="A276" s="88"/>
      <c r="H276" s="27"/>
      <c r="L276" s="179"/>
      <c r="P276" s="27"/>
    </row>
    <row r="277" spans="1:16" ht="15.75" customHeight="1" x14ac:dyDescent="0.2">
      <c r="A277" s="88"/>
      <c r="H277" s="27"/>
      <c r="L277" s="179"/>
      <c r="P277" s="27"/>
    </row>
    <row r="278" spans="1:16" ht="15.75" customHeight="1" x14ac:dyDescent="0.2">
      <c r="A278" s="88"/>
      <c r="H278" s="27"/>
      <c r="L278" s="179"/>
      <c r="P278" s="27"/>
    </row>
    <row r="279" spans="1:16" ht="15.75" customHeight="1" x14ac:dyDescent="0.2">
      <c r="A279" s="88"/>
      <c r="H279" s="27"/>
      <c r="L279" s="179"/>
      <c r="P279" s="27"/>
    </row>
    <row r="280" spans="1:16" ht="15.75" customHeight="1" x14ac:dyDescent="0.2">
      <c r="A280" s="88"/>
      <c r="H280" s="27"/>
      <c r="L280" s="179"/>
      <c r="P280" s="27"/>
    </row>
    <row r="281" spans="1:16" ht="15.75" customHeight="1" x14ac:dyDescent="0.2">
      <c r="A281" s="88"/>
      <c r="H281" s="27"/>
      <c r="L281" s="179"/>
      <c r="P281" s="27"/>
    </row>
    <row r="282" spans="1:16" ht="15.75" customHeight="1" x14ac:dyDescent="0.2">
      <c r="A282" s="88"/>
      <c r="H282" s="27"/>
      <c r="L282" s="179"/>
      <c r="P282" s="27"/>
    </row>
    <row r="283" spans="1:16" ht="15.75" customHeight="1" x14ac:dyDescent="0.2">
      <c r="A283" s="88"/>
      <c r="H283" s="27"/>
      <c r="L283" s="179"/>
      <c r="P283" s="27"/>
    </row>
    <row r="284" spans="1:16" ht="15.75" customHeight="1" x14ac:dyDescent="0.2">
      <c r="A284" s="88"/>
      <c r="H284" s="27"/>
      <c r="L284" s="179"/>
      <c r="P284" s="27"/>
    </row>
    <row r="285" spans="1:16" ht="15.75" customHeight="1" x14ac:dyDescent="0.2">
      <c r="A285" s="88"/>
      <c r="H285" s="27"/>
      <c r="L285" s="179"/>
      <c r="P285" s="27"/>
    </row>
    <row r="286" spans="1:16" ht="15.75" customHeight="1" x14ac:dyDescent="0.2">
      <c r="A286" s="88"/>
      <c r="H286" s="27"/>
      <c r="L286" s="179"/>
      <c r="P286" s="27"/>
    </row>
    <row r="287" spans="1:16" ht="15.75" customHeight="1" x14ac:dyDescent="0.2">
      <c r="A287" s="88"/>
      <c r="H287" s="27"/>
      <c r="L287" s="179"/>
      <c r="P287" s="27"/>
    </row>
    <row r="288" spans="1:16" ht="15.75" customHeight="1" x14ac:dyDescent="0.2">
      <c r="A288" s="88"/>
      <c r="H288" s="27"/>
      <c r="L288" s="179"/>
      <c r="P288" s="27"/>
    </row>
    <row r="289" spans="1:16" ht="15.75" customHeight="1" x14ac:dyDescent="0.2">
      <c r="A289" s="88"/>
      <c r="H289" s="27"/>
      <c r="L289" s="179"/>
      <c r="P289" s="27"/>
    </row>
    <row r="290" spans="1:16" ht="15.75" customHeight="1" x14ac:dyDescent="0.2">
      <c r="A290" s="88"/>
      <c r="H290" s="27"/>
      <c r="L290" s="179"/>
      <c r="P290" s="27"/>
    </row>
    <row r="291" spans="1:16" ht="15.75" customHeight="1" x14ac:dyDescent="0.2">
      <c r="A291" s="88"/>
      <c r="H291" s="27"/>
      <c r="L291" s="179"/>
      <c r="P291" s="27"/>
    </row>
    <row r="292" spans="1:16" ht="15.75" customHeight="1" x14ac:dyDescent="0.2">
      <c r="A292" s="88"/>
      <c r="H292" s="27"/>
      <c r="L292" s="179"/>
      <c r="P292" s="27"/>
    </row>
    <row r="293" spans="1:16" ht="15.75" customHeight="1" x14ac:dyDescent="0.2">
      <c r="A293" s="88"/>
      <c r="H293" s="27"/>
      <c r="L293" s="179"/>
      <c r="P293" s="27"/>
    </row>
    <row r="294" spans="1:16" ht="15.75" customHeight="1" x14ac:dyDescent="0.2">
      <c r="A294" s="88"/>
      <c r="H294" s="27"/>
      <c r="L294" s="179"/>
      <c r="P294" s="27"/>
    </row>
    <row r="295" spans="1:16" ht="15.75" customHeight="1" x14ac:dyDescent="0.2">
      <c r="A295" s="88"/>
      <c r="H295" s="27"/>
      <c r="L295" s="179"/>
      <c r="P295" s="27"/>
    </row>
    <row r="296" spans="1:16" ht="15.75" customHeight="1" x14ac:dyDescent="0.2">
      <c r="A296" s="88"/>
      <c r="H296" s="27"/>
      <c r="L296" s="179"/>
      <c r="P296" s="27"/>
    </row>
    <row r="297" spans="1:16" ht="15.75" customHeight="1" x14ac:dyDescent="0.2">
      <c r="A297" s="88"/>
      <c r="H297" s="27"/>
      <c r="L297" s="179"/>
      <c r="P297" s="27"/>
    </row>
    <row r="298" spans="1:16" ht="15.75" customHeight="1" x14ac:dyDescent="0.2">
      <c r="A298" s="88"/>
      <c r="H298" s="27"/>
      <c r="L298" s="179"/>
      <c r="P298" s="27"/>
    </row>
    <row r="299" spans="1:16" ht="15.75" customHeight="1" x14ac:dyDescent="0.2">
      <c r="A299" s="88"/>
      <c r="H299" s="27"/>
      <c r="L299" s="179"/>
      <c r="P299" s="27"/>
    </row>
    <row r="300" spans="1:16" ht="15.75" customHeight="1" x14ac:dyDescent="0.2">
      <c r="A300" s="88"/>
      <c r="H300" s="27"/>
      <c r="L300" s="179"/>
      <c r="P300" s="27"/>
    </row>
    <row r="301" spans="1:16" ht="15.75" customHeight="1" x14ac:dyDescent="0.2">
      <c r="A301" s="88"/>
      <c r="H301" s="27"/>
      <c r="L301" s="179"/>
      <c r="P301" s="27"/>
    </row>
    <row r="302" spans="1:16" ht="15.75" customHeight="1" x14ac:dyDescent="0.2">
      <c r="A302" s="88"/>
      <c r="H302" s="27"/>
      <c r="L302" s="179"/>
      <c r="P302" s="27"/>
    </row>
    <row r="303" spans="1:16" ht="15.75" customHeight="1" x14ac:dyDescent="0.2">
      <c r="A303" s="88"/>
      <c r="H303" s="27"/>
      <c r="L303" s="179"/>
      <c r="P303" s="27"/>
    </row>
    <row r="304" spans="1:16" ht="15.75" customHeight="1" x14ac:dyDescent="0.2">
      <c r="A304" s="88"/>
      <c r="H304" s="27"/>
      <c r="L304" s="179"/>
      <c r="P304" s="27"/>
    </row>
    <row r="305" spans="1:16" ht="15.75" customHeight="1" x14ac:dyDescent="0.2">
      <c r="A305" s="88"/>
      <c r="H305" s="27"/>
      <c r="L305" s="179"/>
      <c r="P305" s="27"/>
    </row>
    <row r="306" spans="1:16" ht="15.75" customHeight="1" x14ac:dyDescent="0.2">
      <c r="A306" s="88"/>
      <c r="H306" s="27"/>
      <c r="L306" s="179"/>
      <c r="P306" s="27"/>
    </row>
    <row r="307" spans="1:16" ht="15.75" customHeight="1" x14ac:dyDescent="0.2">
      <c r="A307" s="88"/>
      <c r="H307" s="27"/>
      <c r="L307" s="179"/>
      <c r="P307" s="27"/>
    </row>
    <row r="308" spans="1:16" ht="15.75" customHeight="1" x14ac:dyDescent="0.2">
      <c r="A308" s="88"/>
      <c r="H308" s="27"/>
      <c r="L308" s="179"/>
      <c r="P308" s="27"/>
    </row>
    <row r="309" spans="1:16" ht="15.75" customHeight="1" x14ac:dyDescent="0.2">
      <c r="A309" s="88"/>
      <c r="H309" s="27"/>
      <c r="L309" s="179"/>
      <c r="P309" s="27"/>
    </row>
    <row r="310" spans="1:16" ht="15.75" customHeight="1" x14ac:dyDescent="0.2">
      <c r="A310" s="88"/>
      <c r="H310" s="27"/>
      <c r="L310" s="179"/>
      <c r="P310" s="27"/>
    </row>
    <row r="311" spans="1:16" ht="15.75" customHeight="1" x14ac:dyDescent="0.2">
      <c r="A311" s="88"/>
      <c r="H311" s="27"/>
      <c r="L311" s="179"/>
      <c r="P311" s="27"/>
    </row>
    <row r="312" spans="1:16" ht="15.75" customHeight="1" x14ac:dyDescent="0.2">
      <c r="A312" s="88"/>
      <c r="H312" s="27"/>
      <c r="L312" s="179"/>
      <c r="P312" s="27"/>
    </row>
    <row r="313" spans="1:16" ht="15.75" customHeight="1" x14ac:dyDescent="0.2">
      <c r="A313" s="88"/>
      <c r="H313" s="27"/>
      <c r="L313" s="179"/>
      <c r="P313" s="27"/>
    </row>
    <row r="314" spans="1:16" ht="15.75" customHeight="1" x14ac:dyDescent="0.2">
      <c r="A314" s="88"/>
      <c r="H314" s="27"/>
      <c r="L314" s="179"/>
      <c r="P314" s="27"/>
    </row>
    <row r="315" spans="1:16" ht="15.75" customHeight="1" x14ac:dyDescent="0.2">
      <c r="A315" s="88"/>
      <c r="H315" s="27"/>
      <c r="L315" s="179"/>
      <c r="P315" s="27"/>
    </row>
    <row r="316" spans="1:16" ht="15.75" customHeight="1" x14ac:dyDescent="0.2">
      <c r="A316" s="88"/>
      <c r="H316" s="27"/>
      <c r="L316" s="179"/>
      <c r="P316" s="27"/>
    </row>
    <row r="317" spans="1:16" ht="15.75" customHeight="1" x14ac:dyDescent="0.2">
      <c r="A317" s="88"/>
      <c r="H317" s="27"/>
      <c r="L317" s="179"/>
      <c r="P317" s="27"/>
    </row>
    <row r="318" spans="1:16" ht="15.75" customHeight="1" x14ac:dyDescent="0.2">
      <c r="A318" s="88"/>
      <c r="H318" s="27"/>
      <c r="L318" s="179"/>
      <c r="P318" s="27"/>
    </row>
    <row r="319" spans="1:16" ht="15.75" customHeight="1" x14ac:dyDescent="0.2">
      <c r="A319" s="88"/>
      <c r="H319" s="27"/>
      <c r="L319" s="179"/>
      <c r="P319" s="27"/>
    </row>
    <row r="320" spans="1:16" ht="15.75" customHeight="1" x14ac:dyDescent="0.2">
      <c r="A320" s="88"/>
      <c r="H320" s="27"/>
      <c r="L320" s="179"/>
      <c r="P320" s="27"/>
    </row>
    <row r="321" spans="1:16" ht="15.75" customHeight="1" x14ac:dyDescent="0.2">
      <c r="A321" s="88"/>
      <c r="H321" s="27"/>
      <c r="L321" s="179"/>
      <c r="P321" s="27"/>
    </row>
    <row r="322" spans="1:16" ht="15.75" customHeight="1" x14ac:dyDescent="0.2">
      <c r="A322" s="88"/>
      <c r="H322" s="27"/>
      <c r="L322" s="179"/>
      <c r="P322" s="27"/>
    </row>
    <row r="323" spans="1:16" ht="15.75" customHeight="1" x14ac:dyDescent="0.2">
      <c r="A323" s="88"/>
      <c r="H323" s="27"/>
      <c r="L323" s="179"/>
      <c r="P323" s="27"/>
    </row>
    <row r="324" spans="1:16" ht="15.75" customHeight="1" x14ac:dyDescent="0.2">
      <c r="A324" s="88"/>
      <c r="H324" s="27"/>
      <c r="L324" s="179"/>
      <c r="P324" s="27"/>
    </row>
    <row r="325" spans="1:16" ht="15.75" customHeight="1" x14ac:dyDescent="0.2">
      <c r="A325" s="88"/>
      <c r="H325" s="27"/>
      <c r="L325" s="179"/>
      <c r="P325" s="27"/>
    </row>
    <row r="326" spans="1:16" ht="15.75" customHeight="1" x14ac:dyDescent="0.2">
      <c r="A326" s="88"/>
      <c r="H326" s="27"/>
      <c r="L326" s="179"/>
      <c r="P326" s="27"/>
    </row>
    <row r="327" spans="1:16" ht="15.75" customHeight="1" x14ac:dyDescent="0.2">
      <c r="A327" s="88"/>
      <c r="H327" s="27"/>
      <c r="L327" s="179"/>
      <c r="P327" s="27"/>
    </row>
    <row r="328" spans="1:16" ht="15.75" customHeight="1" x14ac:dyDescent="0.2">
      <c r="A328" s="88"/>
      <c r="H328" s="27"/>
      <c r="L328" s="179"/>
      <c r="P328" s="27"/>
    </row>
    <row r="329" spans="1:16" ht="15.75" customHeight="1" x14ac:dyDescent="0.2">
      <c r="A329" s="88"/>
      <c r="H329" s="27"/>
      <c r="L329" s="179"/>
      <c r="P329" s="27"/>
    </row>
    <row r="330" spans="1:16" ht="15.75" customHeight="1" x14ac:dyDescent="0.2">
      <c r="A330" s="88"/>
      <c r="H330" s="27"/>
      <c r="L330" s="179"/>
      <c r="P330" s="27"/>
    </row>
    <row r="331" spans="1:16" ht="15.75" customHeight="1" x14ac:dyDescent="0.2">
      <c r="A331" s="88"/>
      <c r="H331" s="27"/>
      <c r="L331" s="179"/>
      <c r="P331" s="27"/>
    </row>
    <row r="332" spans="1:16" ht="15.75" customHeight="1" x14ac:dyDescent="0.2">
      <c r="A332" s="88"/>
      <c r="H332" s="27"/>
      <c r="L332" s="179"/>
      <c r="P332" s="27"/>
    </row>
    <row r="333" spans="1:16" ht="15.75" customHeight="1" x14ac:dyDescent="0.2">
      <c r="A333" s="88"/>
      <c r="H333" s="27"/>
      <c r="L333" s="179"/>
      <c r="P333" s="27"/>
    </row>
    <row r="334" spans="1:16" ht="15.75" customHeight="1" x14ac:dyDescent="0.2">
      <c r="A334" s="88"/>
      <c r="H334" s="27"/>
      <c r="L334" s="179"/>
      <c r="P334" s="27"/>
    </row>
    <row r="335" spans="1:16" ht="15.75" customHeight="1" x14ac:dyDescent="0.2">
      <c r="A335" s="88"/>
      <c r="H335" s="27"/>
      <c r="L335" s="179"/>
      <c r="P335" s="27"/>
    </row>
    <row r="336" spans="1:16" ht="15.75" customHeight="1" x14ac:dyDescent="0.2">
      <c r="A336" s="88"/>
      <c r="H336" s="27"/>
      <c r="L336" s="179"/>
      <c r="P336" s="27"/>
    </row>
    <row r="337" spans="1:16" ht="15.75" customHeight="1" x14ac:dyDescent="0.2">
      <c r="A337" s="88"/>
      <c r="H337" s="27"/>
      <c r="L337" s="179"/>
      <c r="P337" s="27"/>
    </row>
    <row r="338" spans="1:16" ht="15.75" customHeight="1" x14ac:dyDescent="0.2">
      <c r="A338" s="88"/>
      <c r="H338" s="27"/>
      <c r="L338" s="179"/>
      <c r="P338" s="27"/>
    </row>
    <row r="339" spans="1:16" ht="15.75" customHeight="1" x14ac:dyDescent="0.2">
      <c r="A339" s="88"/>
      <c r="H339" s="27"/>
      <c r="L339" s="179"/>
      <c r="P339" s="27"/>
    </row>
    <row r="340" spans="1:16" ht="15.75" customHeight="1" x14ac:dyDescent="0.2">
      <c r="A340" s="88"/>
      <c r="H340" s="27"/>
      <c r="L340" s="179"/>
      <c r="P340" s="27"/>
    </row>
    <row r="341" spans="1:16" ht="15.75" customHeight="1" x14ac:dyDescent="0.2">
      <c r="A341" s="88"/>
      <c r="H341" s="27"/>
      <c r="L341" s="179"/>
      <c r="P341" s="27"/>
    </row>
    <row r="342" spans="1:16" ht="15.75" customHeight="1" x14ac:dyDescent="0.2">
      <c r="A342" s="88"/>
      <c r="H342" s="27"/>
      <c r="L342" s="179"/>
      <c r="P342" s="27"/>
    </row>
    <row r="343" spans="1:16" ht="15.75" customHeight="1" x14ac:dyDescent="0.2">
      <c r="A343" s="88"/>
      <c r="H343" s="27"/>
      <c r="L343" s="179"/>
      <c r="P343" s="27"/>
    </row>
    <row r="344" spans="1:16" ht="15.75" customHeight="1" x14ac:dyDescent="0.2">
      <c r="A344" s="88"/>
      <c r="H344" s="27"/>
      <c r="L344" s="179"/>
      <c r="P344" s="27"/>
    </row>
    <row r="345" spans="1:16" ht="15.75" customHeight="1" x14ac:dyDescent="0.2">
      <c r="A345" s="88"/>
      <c r="H345" s="27"/>
      <c r="L345" s="179"/>
      <c r="P345" s="27"/>
    </row>
    <row r="346" spans="1:16" ht="15.75" customHeight="1" x14ac:dyDescent="0.2">
      <c r="A346" s="88"/>
      <c r="H346" s="27"/>
      <c r="L346" s="179"/>
      <c r="P346" s="27"/>
    </row>
    <row r="347" spans="1:16" ht="15.75" customHeight="1" x14ac:dyDescent="0.2">
      <c r="A347" s="88"/>
      <c r="H347" s="27"/>
      <c r="L347" s="179"/>
      <c r="P347" s="27"/>
    </row>
    <row r="348" spans="1:16" ht="15.75" customHeight="1" x14ac:dyDescent="0.2">
      <c r="A348" s="88"/>
      <c r="H348" s="27"/>
      <c r="L348" s="179"/>
      <c r="P348" s="27"/>
    </row>
    <row r="349" spans="1:16" ht="15.75" customHeight="1" x14ac:dyDescent="0.2">
      <c r="A349" s="88"/>
      <c r="H349" s="27"/>
      <c r="L349" s="179"/>
      <c r="P349" s="27"/>
    </row>
    <row r="350" spans="1:16" ht="15.75" customHeight="1" x14ac:dyDescent="0.2">
      <c r="A350" s="88"/>
      <c r="H350" s="27"/>
      <c r="L350" s="179"/>
      <c r="P350" s="27"/>
    </row>
    <row r="351" spans="1:16" ht="15.75" customHeight="1" x14ac:dyDescent="0.2">
      <c r="A351" s="88"/>
      <c r="H351" s="27"/>
      <c r="L351" s="179"/>
      <c r="P351" s="27"/>
    </row>
    <row r="352" spans="1:16" ht="15.75" customHeight="1" x14ac:dyDescent="0.2">
      <c r="A352" s="88"/>
      <c r="H352" s="27"/>
      <c r="L352" s="179"/>
      <c r="P352" s="27"/>
    </row>
    <row r="353" spans="1:16" ht="15.75" customHeight="1" x14ac:dyDescent="0.2">
      <c r="A353" s="88"/>
      <c r="H353" s="27"/>
      <c r="L353" s="179"/>
      <c r="P353" s="27"/>
    </row>
    <row r="354" spans="1:16" ht="15.75" customHeight="1" x14ac:dyDescent="0.2">
      <c r="A354" s="88"/>
      <c r="H354" s="27"/>
      <c r="L354" s="179"/>
      <c r="P354" s="27"/>
    </row>
    <row r="355" spans="1:16" ht="15.75" customHeight="1" x14ac:dyDescent="0.2">
      <c r="A355" s="88"/>
      <c r="H355" s="27"/>
      <c r="L355" s="179"/>
      <c r="P355" s="27"/>
    </row>
    <row r="356" spans="1:16" ht="15.75" customHeight="1" x14ac:dyDescent="0.2">
      <c r="A356" s="88"/>
      <c r="H356" s="27"/>
      <c r="L356" s="179"/>
      <c r="P356" s="27"/>
    </row>
    <row r="357" spans="1:16" ht="15.75" customHeight="1" x14ac:dyDescent="0.2">
      <c r="A357" s="88"/>
      <c r="H357" s="27"/>
      <c r="L357" s="179"/>
      <c r="P357" s="27"/>
    </row>
    <row r="358" spans="1:16" ht="15.75" customHeight="1" x14ac:dyDescent="0.2">
      <c r="A358" s="88"/>
      <c r="H358" s="27"/>
      <c r="L358" s="179"/>
      <c r="P358" s="27"/>
    </row>
    <row r="359" spans="1:16" ht="15.75" customHeight="1" x14ac:dyDescent="0.2">
      <c r="A359" s="88"/>
      <c r="H359" s="27"/>
      <c r="L359" s="179"/>
      <c r="P359" s="27"/>
    </row>
    <row r="360" spans="1:16" ht="15.75" customHeight="1" x14ac:dyDescent="0.2">
      <c r="A360" s="88"/>
      <c r="H360" s="27"/>
      <c r="L360" s="179"/>
      <c r="P360" s="27"/>
    </row>
    <row r="361" spans="1:16" ht="15.75" customHeight="1" x14ac:dyDescent="0.2">
      <c r="A361" s="88"/>
      <c r="H361" s="27"/>
      <c r="L361" s="179"/>
      <c r="P361" s="27"/>
    </row>
    <row r="362" spans="1:16" ht="15.75" customHeight="1" x14ac:dyDescent="0.2">
      <c r="A362" s="88"/>
      <c r="H362" s="27"/>
      <c r="L362" s="179"/>
      <c r="P362" s="27"/>
    </row>
    <row r="363" spans="1:16" ht="15.75" customHeight="1" x14ac:dyDescent="0.2">
      <c r="A363" s="88"/>
      <c r="H363" s="27"/>
      <c r="L363" s="179"/>
      <c r="P363" s="27"/>
    </row>
    <row r="364" spans="1:16" ht="15.75" customHeight="1" x14ac:dyDescent="0.2">
      <c r="A364" s="88"/>
      <c r="H364" s="27"/>
      <c r="L364" s="179"/>
      <c r="P364" s="27"/>
    </row>
    <row r="365" spans="1:16" ht="15.75" customHeight="1" x14ac:dyDescent="0.2">
      <c r="A365" s="88"/>
      <c r="H365" s="27"/>
      <c r="L365" s="179"/>
      <c r="P365" s="27"/>
    </row>
    <row r="366" spans="1:16" ht="15.75" customHeight="1" x14ac:dyDescent="0.2">
      <c r="A366" s="88"/>
      <c r="H366" s="27"/>
      <c r="L366" s="179"/>
      <c r="P366" s="27"/>
    </row>
    <row r="367" spans="1:16" ht="15.75" customHeight="1" x14ac:dyDescent="0.2">
      <c r="A367" s="88"/>
      <c r="H367" s="27"/>
      <c r="L367" s="179"/>
      <c r="P367" s="27"/>
    </row>
    <row r="368" spans="1:16" ht="15.75" customHeight="1" x14ac:dyDescent="0.2">
      <c r="A368" s="88"/>
      <c r="H368" s="27"/>
      <c r="L368" s="179"/>
      <c r="P368" s="27"/>
    </row>
    <row r="369" spans="1:16" ht="15.75" customHeight="1" x14ac:dyDescent="0.2">
      <c r="A369" s="88"/>
      <c r="H369" s="27"/>
      <c r="L369" s="179"/>
      <c r="P369" s="27"/>
    </row>
    <row r="370" spans="1:16" ht="15.75" customHeight="1" x14ac:dyDescent="0.2">
      <c r="A370" s="88"/>
      <c r="H370" s="27"/>
      <c r="L370" s="179"/>
      <c r="P370" s="27"/>
    </row>
    <row r="371" spans="1:16" ht="15.75" customHeight="1" x14ac:dyDescent="0.2">
      <c r="A371" s="88"/>
      <c r="H371" s="27"/>
      <c r="L371" s="179"/>
      <c r="P371" s="27"/>
    </row>
    <row r="372" spans="1:16" ht="15.75" customHeight="1" x14ac:dyDescent="0.2">
      <c r="A372" s="88"/>
      <c r="H372" s="27"/>
      <c r="L372" s="179"/>
      <c r="P372" s="27"/>
    </row>
    <row r="373" spans="1:16" ht="15.75" customHeight="1" x14ac:dyDescent="0.2">
      <c r="A373" s="88"/>
      <c r="H373" s="27"/>
      <c r="L373" s="179"/>
      <c r="P373" s="27"/>
    </row>
    <row r="374" spans="1:16" ht="15.75" customHeight="1" x14ac:dyDescent="0.2">
      <c r="A374" s="88"/>
      <c r="H374" s="27"/>
      <c r="L374" s="179"/>
      <c r="P374" s="27"/>
    </row>
    <row r="375" spans="1:16" ht="15.75" customHeight="1" x14ac:dyDescent="0.2">
      <c r="A375" s="88"/>
      <c r="H375" s="27"/>
      <c r="L375" s="179"/>
      <c r="P375" s="27"/>
    </row>
    <row r="376" spans="1:16" ht="15.75" customHeight="1" x14ac:dyDescent="0.2">
      <c r="A376" s="88"/>
      <c r="H376" s="27"/>
      <c r="L376" s="179"/>
      <c r="P376" s="27"/>
    </row>
    <row r="377" spans="1:16" ht="15.75" customHeight="1" x14ac:dyDescent="0.2">
      <c r="A377" s="88"/>
      <c r="H377" s="27"/>
      <c r="L377" s="179"/>
      <c r="P377" s="27"/>
    </row>
    <row r="378" spans="1:16" ht="15.75" customHeight="1" x14ac:dyDescent="0.2">
      <c r="A378" s="88"/>
      <c r="H378" s="27"/>
      <c r="L378" s="179"/>
      <c r="P378" s="27"/>
    </row>
    <row r="379" spans="1:16" ht="15.75" customHeight="1" x14ac:dyDescent="0.2">
      <c r="A379" s="88"/>
      <c r="H379" s="27"/>
      <c r="L379" s="179"/>
      <c r="P379" s="27"/>
    </row>
    <row r="380" spans="1:16" ht="15.75" customHeight="1" x14ac:dyDescent="0.2">
      <c r="A380" s="88"/>
      <c r="H380" s="27"/>
      <c r="L380" s="179"/>
      <c r="P380" s="27"/>
    </row>
    <row r="381" spans="1:16" ht="15.75" customHeight="1" x14ac:dyDescent="0.2">
      <c r="A381" s="88"/>
      <c r="H381" s="27"/>
      <c r="L381" s="179"/>
      <c r="P381" s="27"/>
    </row>
    <row r="382" spans="1:16" ht="15.75" customHeight="1" x14ac:dyDescent="0.2">
      <c r="A382" s="88"/>
      <c r="H382" s="27"/>
      <c r="L382" s="179"/>
      <c r="P382" s="27"/>
    </row>
    <row r="383" spans="1:16" ht="15.75" customHeight="1" x14ac:dyDescent="0.2">
      <c r="A383" s="88"/>
      <c r="H383" s="27"/>
      <c r="L383" s="179"/>
      <c r="P383" s="27"/>
    </row>
    <row r="384" spans="1:16" ht="15.75" customHeight="1" x14ac:dyDescent="0.2">
      <c r="A384" s="88"/>
      <c r="H384" s="27"/>
      <c r="L384" s="179"/>
      <c r="P384" s="27"/>
    </row>
    <row r="385" spans="1:16" ht="15.75" customHeight="1" x14ac:dyDescent="0.2">
      <c r="A385" s="88"/>
      <c r="H385" s="27"/>
      <c r="L385" s="179"/>
      <c r="P385" s="27"/>
    </row>
    <row r="386" spans="1:16" ht="15.75" customHeight="1" x14ac:dyDescent="0.2">
      <c r="A386" s="88"/>
      <c r="H386" s="27"/>
      <c r="L386" s="179"/>
      <c r="P386" s="27"/>
    </row>
    <row r="387" spans="1:16" ht="15.75" customHeight="1" x14ac:dyDescent="0.2">
      <c r="A387" s="88"/>
      <c r="H387" s="27"/>
      <c r="L387" s="179"/>
      <c r="P387" s="27"/>
    </row>
    <row r="388" spans="1:16" ht="15.75" customHeight="1" x14ac:dyDescent="0.2">
      <c r="A388" s="88"/>
      <c r="H388" s="27"/>
      <c r="L388" s="179"/>
      <c r="P388" s="27"/>
    </row>
    <row r="389" spans="1:16" ht="15.75" customHeight="1" x14ac:dyDescent="0.2">
      <c r="A389" s="88"/>
      <c r="H389" s="27"/>
      <c r="L389" s="179"/>
      <c r="P389" s="27"/>
    </row>
    <row r="390" spans="1:16" ht="15.75" customHeight="1" x14ac:dyDescent="0.2">
      <c r="A390" s="88"/>
      <c r="H390" s="27"/>
      <c r="L390" s="179"/>
      <c r="P390" s="27"/>
    </row>
    <row r="391" spans="1:16" ht="15.75" customHeight="1" x14ac:dyDescent="0.2">
      <c r="A391" s="88"/>
      <c r="H391" s="27"/>
      <c r="L391" s="179"/>
      <c r="P391" s="27"/>
    </row>
    <row r="392" spans="1:16" ht="15.75" customHeight="1" x14ac:dyDescent="0.2">
      <c r="A392" s="88"/>
      <c r="H392" s="27"/>
      <c r="L392" s="179"/>
      <c r="P392" s="27"/>
    </row>
    <row r="393" spans="1:16" ht="15.75" customHeight="1" x14ac:dyDescent="0.2">
      <c r="A393" s="88"/>
      <c r="H393" s="27"/>
      <c r="L393" s="179"/>
      <c r="P393" s="27"/>
    </row>
    <row r="394" spans="1:16" ht="15.75" customHeight="1" x14ac:dyDescent="0.2">
      <c r="A394" s="88"/>
      <c r="H394" s="27"/>
      <c r="L394" s="179"/>
      <c r="P394" s="27"/>
    </row>
    <row r="395" spans="1:16" ht="15.75" customHeight="1" x14ac:dyDescent="0.2">
      <c r="A395" s="88"/>
      <c r="H395" s="27"/>
      <c r="L395" s="179"/>
      <c r="P395" s="27"/>
    </row>
    <row r="396" spans="1:16" ht="15.75" customHeight="1" x14ac:dyDescent="0.2">
      <c r="A396" s="88"/>
      <c r="H396" s="27"/>
      <c r="L396" s="179"/>
      <c r="P396" s="27"/>
    </row>
    <row r="397" spans="1:16" ht="15.75" customHeight="1" x14ac:dyDescent="0.2">
      <c r="A397" s="88"/>
      <c r="H397" s="27"/>
      <c r="L397" s="179"/>
      <c r="P397" s="27"/>
    </row>
    <row r="398" spans="1:16" ht="15.75" customHeight="1" x14ac:dyDescent="0.2">
      <c r="A398" s="88"/>
      <c r="H398" s="27"/>
      <c r="L398" s="179"/>
      <c r="P398" s="27"/>
    </row>
    <row r="399" spans="1:16" ht="15.75" customHeight="1" x14ac:dyDescent="0.2">
      <c r="A399" s="88"/>
      <c r="H399" s="27"/>
      <c r="L399" s="179"/>
      <c r="P399" s="27"/>
    </row>
    <row r="400" spans="1:16" ht="15.75" customHeight="1" x14ac:dyDescent="0.2">
      <c r="A400" s="88"/>
      <c r="H400" s="27"/>
      <c r="L400" s="179"/>
      <c r="P400" s="27"/>
    </row>
    <row r="401" spans="1:16" ht="15.75" customHeight="1" x14ac:dyDescent="0.2">
      <c r="A401" s="88"/>
      <c r="H401" s="27"/>
      <c r="L401" s="179"/>
      <c r="P401" s="27"/>
    </row>
    <row r="402" spans="1:16" ht="15.75" customHeight="1" x14ac:dyDescent="0.2">
      <c r="A402" s="88"/>
      <c r="H402" s="27"/>
      <c r="L402" s="179"/>
      <c r="P402" s="27"/>
    </row>
    <row r="403" spans="1:16" ht="15.75" customHeight="1" x14ac:dyDescent="0.2">
      <c r="A403" s="88"/>
      <c r="H403" s="27"/>
      <c r="L403" s="179"/>
      <c r="P403" s="27"/>
    </row>
    <row r="404" spans="1:16" ht="15.75" customHeight="1" x14ac:dyDescent="0.2">
      <c r="A404" s="88"/>
      <c r="H404" s="27"/>
      <c r="L404" s="179"/>
      <c r="P404" s="27"/>
    </row>
    <row r="405" spans="1:16" ht="15.75" customHeight="1" x14ac:dyDescent="0.2">
      <c r="A405" s="88"/>
      <c r="H405" s="27"/>
      <c r="L405" s="179"/>
      <c r="P405" s="27"/>
    </row>
    <row r="406" spans="1:16" ht="15.75" customHeight="1" x14ac:dyDescent="0.2">
      <c r="A406" s="88"/>
      <c r="H406" s="27"/>
      <c r="L406" s="179"/>
      <c r="P406" s="27"/>
    </row>
    <row r="407" spans="1:16" ht="15.75" customHeight="1" x14ac:dyDescent="0.2">
      <c r="A407" s="88"/>
      <c r="H407" s="27"/>
      <c r="L407" s="179"/>
      <c r="P407" s="27"/>
    </row>
    <row r="408" spans="1:16" ht="15.75" customHeight="1" x14ac:dyDescent="0.2">
      <c r="A408" s="88"/>
      <c r="H408" s="27"/>
      <c r="L408" s="179"/>
      <c r="P408" s="27"/>
    </row>
    <row r="409" spans="1:16" ht="15.75" customHeight="1" x14ac:dyDescent="0.2">
      <c r="A409" s="88"/>
      <c r="H409" s="27"/>
      <c r="L409" s="179"/>
      <c r="P409" s="27"/>
    </row>
    <row r="410" spans="1:16" ht="15.75" customHeight="1" x14ac:dyDescent="0.2">
      <c r="A410" s="88"/>
      <c r="H410" s="27"/>
      <c r="L410" s="179"/>
      <c r="P410" s="27"/>
    </row>
    <row r="411" spans="1:16" ht="15.75" customHeight="1" x14ac:dyDescent="0.2">
      <c r="A411" s="88"/>
      <c r="H411" s="27"/>
      <c r="L411" s="179"/>
      <c r="P411" s="27"/>
    </row>
    <row r="412" spans="1:16" ht="15.75" customHeight="1" x14ac:dyDescent="0.2">
      <c r="A412" s="88"/>
      <c r="H412" s="27"/>
      <c r="L412" s="179"/>
      <c r="P412" s="27"/>
    </row>
    <row r="413" spans="1:16" ht="15.75" customHeight="1" x14ac:dyDescent="0.2">
      <c r="A413" s="88"/>
      <c r="H413" s="27"/>
      <c r="L413" s="179"/>
      <c r="P413" s="27"/>
    </row>
    <row r="414" spans="1:16" ht="15.75" customHeight="1" x14ac:dyDescent="0.2">
      <c r="A414" s="88"/>
      <c r="H414" s="27"/>
      <c r="L414" s="179"/>
      <c r="P414" s="27"/>
    </row>
    <row r="415" spans="1:16" ht="15.75" customHeight="1" x14ac:dyDescent="0.2">
      <c r="A415" s="88"/>
      <c r="H415" s="27"/>
      <c r="L415" s="179"/>
      <c r="P415" s="27"/>
    </row>
    <row r="416" spans="1:16" ht="15.75" customHeight="1" x14ac:dyDescent="0.2">
      <c r="A416" s="88"/>
      <c r="H416" s="27"/>
      <c r="L416" s="179"/>
      <c r="P416" s="27"/>
    </row>
    <row r="417" spans="1:16" ht="15.75" customHeight="1" x14ac:dyDescent="0.2">
      <c r="A417" s="88"/>
      <c r="H417" s="27"/>
      <c r="L417" s="179"/>
      <c r="P417" s="27"/>
    </row>
    <row r="418" spans="1:16" ht="15.75" customHeight="1" x14ac:dyDescent="0.2">
      <c r="A418" s="88"/>
      <c r="H418" s="27"/>
      <c r="L418" s="179"/>
      <c r="P418" s="27"/>
    </row>
    <row r="419" spans="1:16" ht="15.75" customHeight="1" x14ac:dyDescent="0.2">
      <c r="A419" s="88"/>
      <c r="H419" s="27"/>
      <c r="L419" s="179"/>
      <c r="P419" s="27"/>
    </row>
    <row r="420" spans="1:16" ht="15.75" customHeight="1" x14ac:dyDescent="0.2">
      <c r="A420" s="88"/>
      <c r="H420" s="27"/>
      <c r="L420" s="179"/>
      <c r="P420" s="27"/>
    </row>
    <row r="421" spans="1:16" ht="15.75" customHeight="1" x14ac:dyDescent="0.2">
      <c r="A421" s="88"/>
      <c r="H421" s="27"/>
      <c r="L421" s="179"/>
      <c r="P421" s="27"/>
    </row>
    <row r="422" spans="1:16" ht="15.75" customHeight="1" x14ac:dyDescent="0.2">
      <c r="A422" s="88"/>
      <c r="H422" s="27"/>
      <c r="L422" s="179"/>
      <c r="P422" s="27"/>
    </row>
    <row r="423" spans="1:16" ht="15.75" customHeight="1" x14ac:dyDescent="0.2">
      <c r="A423" s="88"/>
      <c r="H423" s="27"/>
      <c r="L423" s="179"/>
      <c r="P423" s="27"/>
    </row>
    <row r="424" spans="1:16" ht="15.75" customHeight="1" x14ac:dyDescent="0.2">
      <c r="A424" s="88"/>
      <c r="H424" s="27"/>
      <c r="L424" s="179"/>
      <c r="P424" s="27"/>
    </row>
    <row r="425" spans="1:16" ht="15.75" customHeight="1" x14ac:dyDescent="0.2">
      <c r="A425" s="88"/>
      <c r="H425" s="27"/>
      <c r="L425" s="179"/>
      <c r="P425" s="27"/>
    </row>
    <row r="426" spans="1:16" ht="15.75" customHeight="1" x14ac:dyDescent="0.2">
      <c r="A426" s="88"/>
      <c r="H426" s="27"/>
      <c r="L426" s="179"/>
      <c r="P426" s="27"/>
    </row>
    <row r="427" spans="1:16" ht="15.75" customHeight="1" x14ac:dyDescent="0.2">
      <c r="A427" s="88"/>
      <c r="H427" s="27"/>
      <c r="L427" s="179"/>
      <c r="P427" s="27"/>
    </row>
    <row r="428" spans="1:16" ht="15.75" customHeight="1" x14ac:dyDescent="0.2">
      <c r="A428" s="88"/>
      <c r="H428" s="27"/>
      <c r="L428" s="179"/>
      <c r="P428" s="27"/>
    </row>
    <row r="429" spans="1:16" ht="15.75" customHeight="1" x14ac:dyDescent="0.2">
      <c r="A429" s="88"/>
      <c r="H429" s="27"/>
      <c r="L429" s="179"/>
      <c r="P429" s="27"/>
    </row>
    <row r="430" spans="1:16" ht="15.75" customHeight="1" x14ac:dyDescent="0.2">
      <c r="A430" s="88"/>
      <c r="H430" s="27"/>
      <c r="L430" s="179"/>
      <c r="P430" s="27"/>
    </row>
    <row r="431" spans="1:16" ht="15.75" customHeight="1" x14ac:dyDescent="0.2">
      <c r="A431" s="88"/>
      <c r="H431" s="27"/>
      <c r="L431" s="179"/>
      <c r="P431" s="27"/>
    </row>
    <row r="432" spans="1:16" ht="15.75" customHeight="1" x14ac:dyDescent="0.2">
      <c r="A432" s="88"/>
      <c r="H432" s="27"/>
      <c r="L432" s="179"/>
      <c r="P432" s="27"/>
    </row>
    <row r="433" spans="1:16" ht="15.75" customHeight="1" x14ac:dyDescent="0.2">
      <c r="A433" s="88"/>
      <c r="H433" s="27"/>
      <c r="L433" s="179"/>
      <c r="P433" s="27"/>
    </row>
    <row r="434" spans="1:16" ht="15.75" customHeight="1" x14ac:dyDescent="0.2">
      <c r="A434" s="88"/>
      <c r="H434" s="27"/>
      <c r="L434" s="179"/>
      <c r="P434" s="27"/>
    </row>
    <row r="435" spans="1:16" ht="15.75" customHeight="1" x14ac:dyDescent="0.2">
      <c r="A435" s="88"/>
      <c r="H435" s="27"/>
      <c r="L435" s="179"/>
      <c r="P435" s="27"/>
    </row>
    <row r="436" spans="1:16" ht="15.75" customHeight="1" x14ac:dyDescent="0.2">
      <c r="A436" s="88"/>
      <c r="H436" s="27"/>
      <c r="L436" s="179"/>
      <c r="P436" s="27"/>
    </row>
    <row r="437" spans="1:16" ht="15.75" customHeight="1" x14ac:dyDescent="0.2">
      <c r="A437" s="88"/>
      <c r="H437" s="27"/>
      <c r="L437" s="179"/>
      <c r="P437" s="27"/>
    </row>
    <row r="438" spans="1:16" ht="15.75" customHeight="1" x14ac:dyDescent="0.2">
      <c r="A438" s="88"/>
      <c r="H438" s="27"/>
      <c r="L438" s="179"/>
      <c r="P438" s="27"/>
    </row>
    <row r="439" spans="1:16" ht="15.75" customHeight="1" x14ac:dyDescent="0.2">
      <c r="A439" s="88"/>
      <c r="H439" s="27"/>
      <c r="L439" s="179"/>
      <c r="P439" s="27"/>
    </row>
    <row r="440" spans="1:16" ht="15.75" customHeight="1" x14ac:dyDescent="0.2">
      <c r="A440" s="88"/>
      <c r="H440" s="27"/>
      <c r="L440" s="179"/>
      <c r="P440" s="27"/>
    </row>
    <row r="441" spans="1:16" ht="15.75" customHeight="1" x14ac:dyDescent="0.2">
      <c r="A441" s="88"/>
      <c r="H441" s="27"/>
      <c r="L441" s="179"/>
      <c r="P441" s="27"/>
    </row>
    <row r="442" spans="1:16" ht="15.75" customHeight="1" x14ac:dyDescent="0.2">
      <c r="A442" s="88"/>
      <c r="H442" s="27"/>
      <c r="L442" s="179"/>
      <c r="P442" s="27"/>
    </row>
    <row r="443" spans="1:16" ht="15.75" customHeight="1" x14ac:dyDescent="0.2">
      <c r="A443" s="88"/>
      <c r="H443" s="27"/>
      <c r="L443" s="179"/>
      <c r="P443" s="27"/>
    </row>
    <row r="444" spans="1:16" ht="15.75" customHeight="1" x14ac:dyDescent="0.2">
      <c r="A444" s="88"/>
      <c r="H444" s="27"/>
      <c r="L444" s="179"/>
      <c r="P444" s="27"/>
    </row>
    <row r="445" spans="1:16" ht="15.75" customHeight="1" x14ac:dyDescent="0.2">
      <c r="A445" s="88"/>
      <c r="H445" s="27"/>
      <c r="L445" s="179"/>
      <c r="P445" s="27"/>
    </row>
    <row r="446" spans="1:16" ht="15.75" customHeight="1" x14ac:dyDescent="0.2">
      <c r="A446" s="88"/>
      <c r="H446" s="27"/>
      <c r="L446" s="179"/>
      <c r="P446" s="27"/>
    </row>
    <row r="447" spans="1:16" ht="15.75" customHeight="1" x14ac:dyDescent="0.2">
      <c r="A447" s="88"/>
      <c r="H447" s="27"/>
      <c r="L447" s="179"/>
      <c r="P447" s="27"/>
    </row>
    <row r="448" spans="1:16" ht="15.75" customHeight="1" x14ac:dyDescent="0.2">
      <c r="A448" s="88"/>
      <c r="H448" s="27"/>
      <c r="L448" s="179"/>
      <c r="P448" s="27"/>
    </row>
    <row r="449" spans="1:16" ht="15.75" customHeight="1" x14ac:dyDescent="0.2">
      <c r="A449" s="88"/>
      <c r="H449" s="27"/>
      <c r="L449" s="179"/>
      <c r="P449" s="27"/>
    </row>
    <row r="450" spans="1:16" ht="15.75" customHeight="1" x14ac:dyDescent="0.2">
      <c r="A450" s="88"/>
      <c r="H450" s="27"/>
      <c r="L450" s="179"/>
      <c r="P450" s="27"/>
    </row>
    <row r="451" spans="1:16" ht="15.75" customHeight="1" x14ac:dyDescent="0.2">
      <c r="A451" s="88"/>
      <c r="H451" s="27"/>
      <c r="L451" s="179"/>
      <c r="P451" s="27"/>
    </row>
    <row r="452" spans="1:16" ht="15.75" customHeight="1" x14ac:dyDescent="0.2">
      <c r="A452" s="88"/>
      <c r="H452" s="27"/>
      <c r="L452" s="179"/>
      <c r="P452" s="27"/>
    </row>
    <row r="453" spans="1:16" ht="15.75" customHeight="1" x14ac:dyDescent="0.2">
      <c r="A453" s="88"/>
      <c r="H453" s="27"/>
      <c r="L453" s="179"/>
      <c r="P453" s="27"/>
    </row>
    <row r="454" spans="1:16" ht="15.75" customHeight="1" x14ac:dyDescent="0.2">
      <c r="A454" s="88"/>
      <c r="H454" s="27"/>
      <c r="L454" s="179"/>
      <c r="P454" s="27"/>
    </row>
    <row r="455" spans="1:16" ht="15.75" customHeight="1" x14ac:dyDescent="0.2">
      <c r="A455" s="88"/>
      <c r="H455" s="27"/>
      <c r="L455" s="179"/>
      <c r="P455" s="27"/>
    </row>
    <row r="456" spans="1:16" ht="15.75" customHeight="1" x14ac:dyDescent="0.2">
      <c r="A456" s="88"/>
      <c r="H456" s="27"/>
      <c r="L456" s="179"/>
      <c r="P456" s="27"/>
    </row>
    <row r="457" spans="1:16" ht="15.75" customHeight="1" x14ac:dyDescent="0.2">
      <c r="A457" s="88"/>
      <c r="H457" s="27"/>
      <c r="L457" s="179"/>
      <c r="P457" s="27"/>
    </row>
    <row r="458" spans="1:16" ht="15.75" customHeight="1" x14ac:dyDescent="0.2">
      <c r="A458" s="88"/>
      <c r="H458" s="27"/>
      <c r="L458" s="179"/>
      <c r="P458" s="27"/>
    </row>
    <row r="459" spans="1:16" ht="15.75" customHeight="1" x14ac:dyDescent="0.2">
      <c r="A459" s="88"/>
      <c r="H459" s="27"/>
      <c r="L459" s="179"/>
      <c r="P459" s="27"/>
    </row>
    <row r="460" spans="1:16" ht="15.75" customHeight="1" x14ac:dyDescent="0.2">
      <c r="A460" s="88"/>
      <c r="H460" s="27"/>
      <c r="L460" s="179"/>
      <c r="P460" s="27"/>
    </row>
    <row r="461" spans="1:16" ht="15.75" customHeight="1" x14ac:dyDescent="0.2">
      <c r="A461" s="88"/>
      <c r="H461" s="27"/>
      <c r="L461" s="179"/>
      <c r="P461" s="27"/>
    </row>
    <row r="462" spans="1:16" ht="15.75" customHeight="1" x14ac:dyDescent="0.2">
      <c r="A462" s="88"/>
      <c r="H462" s="27"/>
      <c r="L462" s="179"/>
      <c r="P462" s="27"/>
    </row>
    <row r="463" spans="1:16" ht="15.75" customHeight="1" x14ac:dyDescent="0.2">
      <c r="A463" s="88"/>
      <c r="H463" s="27"/>
      <c r="L463" s="179"/>
      <c r="P463" s="27"/>
    </row>
    <row r="464" spans="1:16" ht="15.75" customHeight="1" x14ac:dyDescent="0.2">
      <c r="A464" s="88"/>
      <c r="H464" s="27"/>
      <c r="L464" s="179"/>
      <c r="P464" s="27"/>
    </row>
    <row r="465" spans="1:16" ht="15.75" customHeight="1" x14ac:dyDescent="0.2">
      <c r="A465" s="88"/>
      <c r="H465" s="27"/>
      <c r="L465" s="179"/>
      <c r="P465" s="27"/>
    </row>
    <row r="466" spans="1:16" ht="15.75" customHeight="1" x14ac:dyDescent="0.2">
      <c r="A466" s="88"/>
      <c r="H466" s="27"/>
      <c r="L466" s="179"/>
      <c r="P466" s="27"/>
    </row>
    <row r="467" spans="1:16" ht="15.75" customHeight="1" x14ac:dyDescent="0.2">
      <c r="A467" s="88"/>
      <c r="H467" s="27"/>
      <c r="L467" s="179"/>
      <c r="P467" s="27"/>
    </row>
    <row r="468" spans="1:16" ht="15.75" customHeight="1" x14ac:dyDescent="0.2">
      <c r="A468" s="88"/>
      <c r="H468" s="27"/>
      <c r="L468" s="179"/>
      <c r="P468" s="27"/>
    </row>
    <row r="469" spans="1:16" ht="15.75" customHeight="1" x14ac:dyDescent="0.2">
      <c r="A469" s="88"/>
      <c r="H469" s="27"/>
      <c r="L469" s="179"/>
      <c r="P469" s="27"/>
    </row>
    <row r="470" spans="1:16" ht="15.75" customHeight="1" x14ac:dyDescent="0.2">
      <c r="A470" s="88"/>
      <c r="H470" s="27"/>
      <c r="L470" s="179"/>
      <c r="P470" s="27"/>
    </row>
    <row r="471" spans="1:16" ht="15.75" customHeight="1" x14ac:dyDescent="0.2">
      <c r="A471" s="88"/>
      <c r="H471" s="27"/>
      <c r="L471" s="179"/>
      <c r="P471" s="27"/>
    </row>
    <row r="472" spans="1:16" ht="15.75" customHeight="1" x14ac:dyDescent="0.2">
      <c r="A472" s="88"/>
      <c r="H472" s="27"/>
      <c r="L472" s="179"/>
      <c r="P472" s="27"/>
    </row>
    <row r="473" spans="1:16" ht="15.75" customHeight="1" x14ac:dyDescent="0.2">
      <c r="A473" s="88"/>
      <c r="H473" s="27"/>
      <c r="L473" s="179"/>
      <c r="P473" s="27"/>
    </row>
    <row r="474" spans="1:16" ht="15.75" customHeight="1" x14ac:dyDescent="0.2">
      <c r="A474" s="88"/>
      <c r="H474" s="27"/>
      <c r="L474" s="179"/>
      <c r="P474" s="27"/>
    </row>
    <row r="475" spans="1:16" ht="15.75" customHeight="1" x14ac:dyDescent="0.2">
      <c r="A475" s="88"/>
      <c r="H475" s="27"/>
      <c r="L475" s="179"/>
      <c r="P475" s="27"/>
    </row>
    <row r="476" spans="1:16" ht="15.75" customHeight="1" x14ac:dyDescent="0.2">
      <c r="A476" s="88"/>
      <c r="H476" s="27"/>
      <c r="L476" s="179"/>
      <c r="P476" s="27"/>
    </row>
    <row r="477" spans="1:16" ht="15.75" customHeight="1" x14ac:dyDescent="0.2">
      <c r="A477" s="88"/>
      <c r="H477" s="27"/>
      <c r="L477" s="179"/>
      <c r="P477" s="27"/>
    </row>
    <row r="478" spans="1:16" ht="15.75" customHeight="1" x14ac:dyDescent="0.2">
      <c r="A478" s="88"/>
      <c r="H478" s="27"/>
      <c r="L478" s="179"/>
      <c r="P478" s="27"/>
    </row>
    <row r="479" spans="1:16" ht="15.75" customHeight="1" x14ac:dyDescent="0.2">
      <c r="A479" s="88"/>
      <c r="H479" s="27"/>
      <c r="L479" s="179"/>
      <c r="P479" s="27"/>
    </row>
    <row r="480" spans="1:16" ht="15.75" customHeight="1" x14ac:dyDescent="0.2">
      <c r="A480" s="88"/>
      <c r="H480" s="27"/>
      <c r="L480" s="179"/>
      <c r="P480" s="27"/>
    </row>
    <row r="481" spans="1:16" ht="15.75" customHeight="1" x14ac:dyDescent="0.2">
      <c r="A481" s="88"/>
      <c r="H481" s="27"/>
      <c r="L481" s="179"/>
      <c r="P481" s="27"/>
    </row>
    <row r="482" spans="1:16" ht="15.75" customHeight="1" x14ac:dyDescent="0.2">
      <c r="A482" s="88"/>
      <c r="H482" s="27"/>
      <c r="L482" s="179"/>
      <c r="P482" s="27"/>
    </row>
    <row r="483" spans="1:16" ht="15.75" customHeight="1" x14ac:dyDescent="0.2">
      <c r="A483" s="88"/>
      <c r="H483" s="27"/>
      <c r="L483" s="179"/>
      <c r="P483" s="27"/>
    </row>
    <row r="484" spans="1:16" ht="15.75" customHeight="1" x14ac:dyDescent="0.2">
      <c r="A484" s="88"/>
      <c r="H484" s="27"/>
      <c r="L484" s="179"/>
      <c r="P484" s="27"/>
    </row>
    <row r="485" spans="1:16" ht="15.75" customHeight="1" x14ac:dyDescent="0.2">
      <c r="A485" s="88"/>
      <c r="H485" s="27"/>
      <c r="L485" s="179"/>
      <c r="P485" s="27"/>
    </row>
    <row r="486" spans="1:16" ht="15.75" customHeight="1" x14ac:dyDescent="0.2">
      <c r="A486" s="88"/>
      <c r="H486" s="27"/>
      <c r="L486" s="179"/>
      <c r="P486" s="27"/>
    </row>
    <row r="487" spans="1:16" ht="15.75" customHeight="1" x14ac:dyDescent="0.2">
      <c r="A487" s="88"/>
      <c r="H487" s="27"/>
      <c r="L487" s="179"/>
      <c r="P487" s="27"/>
    </row>
    <row r="488" spans="1:16" ht="15.75" customHeight="1" x14ac:dyDescent="0.2">
      <c r="A488" s="88"/>
      <c r="H488" s="27"/>
      <c r="L488" s="179"/>
      <c r="P488" s="27"/>
    </row>
    <row r="489" spans="1:16" ht="15.75" customHeight="1" x14ac:dyDescent="0.2">
      <c r="A489" s="88"/>
      <c r="H489" s="27"/>
      <c r="L489" s="179"/>
      <c r="P489" s="27"/>
    </row>
    <row r="490" spans="1:16" ht="15.75" customHeight="1" x14ac:dyDescent="0.2">
      <c r="A490" s="88"/>
      <c r="H490" s="27"/>
      <c r="L490" s="179"/>
      <c r="P490" s="27"/>
    </row>
    <row r="491" spans="1:16" ht="15.75" customHeight="1" x14ac:dyDescent="0.2">
      <c r="A491" s="88"/>
      <c r="H491" s="27"/>
      <c r="L491" s="179"/>
      <c r="P491" s="27"/>
    </row>
    <row r="492" spans="1:16" ht="15.75" customHeight="1" x14ac:dyDescent="0.2">
      <c r="A492" s="88"/>
      <c r="H492" s="27"/>
      <c r="L492" s="179"/>
      <c r="P492" s="27"/>
    </row>
    <row r="493" spans="1:16" ht="15.75" customHeight="1" x14ac:dyDescent="0.2">
      <c r="A493" s="88"/>
      <c r="H493" s="27"/>
      <c r="L493" s="179"/>
      <c r="P493" s="27"/>
    </row>
    <row r="494" spans="1:16" ht="15.75" customHeight="1" x14ac:dyDescent="0.2">
      <c r="A494" s="88"/>
      <c r="H494" s="27"/>
      <c r="L494" s="179"/>
      <c r="P494" s="27"/>
    </row>
    <row r="495" spans="1:16" ht="15.75" customHeight="1" x14ac:dyDescent="0.2">
      <c r="A495" s="88"/>
      <c r="H495" s="27"/>
      <c r="L495" s="179"/>
      <c r="P495" s="27"/>
    </row>
    <row r="496" spans="1:16" ht="15.75" customHeight="1" x14ac:dyDescent="0.2">
      <c r="A496" s="88"/>
      <c r="H496" s="27"/>
      <c r="L496" s="179"/>
      <c r="P496" s="27"/>
    </row>
    <row r="497" spans="1:16" ht="15.75" customHeight="1" x14ac:dyDescent="0.2">
      <c r="A497" s="88"/>
      <c r="H497" s="27"/>
      <c r="L497" s="179"/>
      <c r="P497" s="27"/>
    </row>
    <row r="498" spans="1:16" ht="15.75" customHeight="1" x14ac:dyDescent="0.2">
      <c r="A498" s="88"/>
      <c r="H498" s="27"/>
      <c r="L498" s="179"/>
      <c r="P498" s="27"/>
    </row>
    <row r="499" spans="1:16" ht="15.75" customHeight="1" x14ac:dyDescent="0.2">
      <c r="A499" s="88"/>
      <c r="H499" s="27"/>
      <c r="L499" s="179"/>
      <c r="P499" s="27"/>
    </row>
    <row r="500" spans="1:16" ht="15.75" customHeight="1" x14ac:dyDescent="0.2">
      <c r="A500" s="88"/>
      <c r="H500" s="27"/>
      <c r="L500" s="179"/>
      <c r="P500" s="27"/>
    </row>
    <row r="501" spans="1:16" ht="15.75" customHeight="1" x14ac:dyDescent="0.2">
      <c r="A501" s="88"/>
      <c r="H501" s="27"/>
      <c r="L501" s="179"/>
      <c r="P501" s="27"/>
    </row>
    <row r="502" spans="1:16" ht="15.75" customHeight="1" x14ac:dyDescent="0.2">
      <c r="A502" s="88"/>
      <c r="H502" s="27"/>
      <c r="L502" s="179"/>
      <c r="P502" s="27"/>
    </row>
    <row r="503" spans="1:16" ht="15.75" customHeight="1" x14ac:dyDescent="0.2">
      <c r="A503" s="88"/>
      <c r="H503" s="27"/>
      <c r="L503" s="179"/>
      <c r="P503" s="27"/>
    </row>
    <row r="504" spans="1:16" ht="15.75" customHeight="1" x14ac:dyDescent="0.2">
      <c r="A504" s="88"/>
      <c r="H504" s="27"/>
      <c r="L504" s="179"/>
      <c r="P504" s="27"/>
    </row>
    <row r="505" spans="1:16" ht="15.75" customHeight="1" x14ac:dyDescent="0.2">
      <c r="A505" s="88"/>
      <c r="H505" s="27"/>
      <c r="L505" s="179"/>
      <c r="P505" s="27"/>
    </row>
    <row r="506" spans="1:16" ht="15.75" customHeight="1" x14ac:dyDescent="0.2">
      <c r="A506" s="88"/>
      <c r="H506" s="27"/>
      <c r="L506" s="179"/>
      <c r="P506" s="27"/>
    </row>
    <row r="507" spans="1:16" ht="15.75" customHeight="1" x14ac:dyDescent="0.2">
      <c r="A507" s="88"/>
      <c r="H507" s="27"/>
      <c r="L507" s="179"/>
      <c r="P507" s="27"/>
    </row>
    <row r="508" spans="1:16" ht="15.75" customHeight="1" x14ac:dyDescent="0.2">
      <c r="A508" s="88"/>
      <c r="H508" s="27"/>
      <c r="L508" s="179"/>
      <c r="P508" s="27"/>
    </row>
    <row r="509" spans="1:16" ht="15.75" customHeight="1" x14ac:dyDescent="0.2">
      <c r="A509" s="88"/>
      <c r="H509" s="27"/>
      <c r="L509" s="179"/>
      <c r="P509" s="27"/>
    </row>
    <row r="510" spans="1:16" ht="15.75" customHeight="1" x14ac:dyDescent="0.2">
      <c r="A510" s="88"/>
      <c r="H510" s="27"/>
      <c r="L510" s="179"/>
      <c r="P510" s="27"/>
    </row>
    <row r="511" spans="1:16" ht="15.75" customHeight="1" x14ac:dyDescent="0.2">
      <c r="A511" s="88"/>
      <c r="H511" s="27"/>
      <c r="L511" s="179"/>
      <c r="P511" s="27"/>
    </row>
    <row r="512" spans="1:16" ht="15.75" customHeight="1" x14ac:dyDescent="0.2">
      <c r="A512" s="88"/>
      <c r="H512" s="27"/>
      <c r="L512" s="179"/>
      <c r="P512" s="27"/>
    </row>
    <row r="513" spans="1:16" ht="15.75" customHeight="1" x14ac:dyDescent="0.2">
      <c r="A513" s="88"/>
      <c r="H513" s="27"/>
      <c r="L513" s="179"/>
      <c r="P513" s="27"/>
    </row>
    <row r="514" spans="1:16" ht="15.75" customHeight="1" x14ac:dyDescent="0.2">
      <c r="A514" s="88"/>
      <c r="H514" s="27"/>
      <c r="L514" s="179"/>
      <c r="P514" s="27"/>
    </row>
    <row r="515" spans="1:16" ht="15.75" customHeight="1" x14ac:dyDescent="0.2">
      <c r="A515" s="88"/>
      <c r="H515" s="27"/>
      <c r="L515" s="179"/>
      <c r="P515" s="27"/>
    </row>
    <row r="516" spans="1:16" ht="15.75" customHeight="1" x14ac:dyDescent="0.2">
      <c r="A516" s="88"/>
      <c r="H516" s="27"/>
      <c r="L516" s="179"/>
      <c r="P516" s="27"/>
    </row>
    <row r="517" spans="1:16" ht="15.75" customHeight="1" x14ac:dyDescent="0.2">
      <c r="A517" s="88"/>
      <c r="H517" s="27"/>
      <c r="L517" s="179"/>
      <c r="P517" s="27"/>
    </row>
    <row r="518" spans="1:16" ht="15.75" customHeight="1" x14ac:dyDescent="0.2">
      <c r="A518" s="88"/>
      <c r="H518" s="27"/>
      <c r="L518" s="179"/>
      <c r="P518" s="27"/>
    </row>
    <row r="519" spans="1:16" ht="15.75" customHeight="1" x14ac:dyDescent="0.2">
      <c r="A519" s="88"/>
      <c r="H519" s="27"/>
      <c r="L519" s="179"/>
      <c r="P519" s="27"/>
    </row>
    <row r="520" spans="1:16" ht="15.75" customHeight="1" x14ac:dyDescent="0.2">
      <c r="A520" s="88"/>
      <c r="H520" s="27"/>
      <c r="L520" s="179"/>
      <c r="P520" s="27"/>
    </row>
    <row r="521" spans="1:16" ht="15.75" customHeight="1" x14ac:dyDescent="0.2">
      <c r="A521" s="88"/>
      <c r="H521" s="27"/>
      <c r="L521" s="179"/>
      <c r="P521" s="27"/>
    </row>
    <row r="522" spans="1:16" ht="15.75" customHeight="1" x14ac:dyDescent="0.2">
      <c r="A522" s="88"/>
      <c r="H522" s="27"/>
      <c r="L522" s="179"/>
      <c r="P522" s="27"/>
    </row>
    <row r="523" spans="1:16" ht="15.75" customHeight="1" x14ac:dyDescent="0.2">
      <c r="A523" s="88"/>
      <c r="H523" s="27"/>
      <c r="L523" s="179"/>
      <c r="P523" s="27"/>
    </row>
    <row r="524" spans="1:16" ht="15.75" customHeight="1" x14ac:dyDescent="0.2">
      <c r="A524" s="88"/>
      <c r="H524" s="27"/>
      <c r="L524" s="179"/>
      <c r="P524" s="27"/>
    </row>
    <row r="525" spans="1:16" ht="15.75" customHeight="1" x14ac:dyDescent="0.2">
      <c r="A525" s="88"/>
      <c r="H525" s="27"/>
      <c r="L525" s="179"/>
      <c r="P525" s="27"/>
    </row>
    <row r="526" spans="1:16" ht="15.75" customHeight="1" x14ac:dyDescent="0.2">
      <c r="A526" s="88"/>
      <c r="H526" s="27"/>
      <c r="L526" s="179"/>
      <c r="P526" s="27"/>
    </row>
    <row r="527" spans="1:16" ht="15.75" customHeight="1" x14ac:dyDescent="0.2">
      <c r="A527" s="88"/>
      <c r="H527" s="27"/>
      <c r="L527" s="179"/>
      <c r="P527" s="27"/>
    </row>
    <row r="528" spans="1:16" ht="15.75" customHeight="1" x14ac:dyDescent="0.2">
      <c r="A528" s="88"/>
      <c r="H528" s="27"/>
      <c r="L528" s="179"/>
      <c r="P528" s="27"/>
    </row>
    <row r="529" spans="1:16" ht="15.75" customHeight="1" x14ac:dyDescent="0.2">
      <c r="A529" s="88"/>
      <c r="H529" s="27"/>
      <c r="L529" s="179"/>
      <c r="P529" s="27"/>
    </row>
    <row r="530" spans="1:16" ht="15.75" customHeight="1" x14ac:dyDescent="0.2">
      <c r="A530" s="88"/>
      <c r="H530" s="27"/>
      <c r="L530" s="179"/>
      <c r="P530" s="27"/>
    </row>
    <row r="531" spans="1:16" ht="15.75" customHeight="1" x14ac:dyDescent="0.2">
      <c r="A531" s="88"/>
      <c r="H531" s="27"/>
      <c r="L531" s="179"/>
      <c r="P531" s="27"/>
    </row>
    <row r="532" spans="1:16" ht="15.75" customHeight="1" x14ac:dyDescent="0.2">
      <c r="A532" s="88"/>
      <c r="H532" s="27"/>
      <c r="L532" s="179"/>
      <c r="P532" s="27"/>
    </row>
    <row r="533" spans="1:16" ht="15.75" customHeight="1" x14ac:dyDescent="0.2">
      <c r="A533" s="88"/>
      <c r="H533" s="27"/>
      <c r="L533" s="179"/>
      <c r="P533" s="27"/>
    </row>
    <row r="534" spans="1:16" ht="15.75" customHeight="1" x14ac:dyDescent="0.2">
      <c r="A534" s="88"/>
      <c r="H534" s="27"/>
      <c r="L534" s="179"/>
      <c r="P534" s="27"/>
    </row>
    <row r="535" spans="1:16" ht="15.75" customHeight="1" x14ac:dyDescent="0.2">
      <c r="A535" s="88"/>
      <c r="H535" s="27"/>
      <c r="L535" s="179"/>
      <c r="P535" s="27"/>
    </row>
    <row r="536" spans="1:16" ht="15.75" customHeight="1" x14ac:dyDescent="0.2">
      <c r="A536" s="88"/>
      <c r="H536" s="27"/>
      <c r="L536" s="179"/>
      <c r="P536" s="27"/>
    </row>
    <row r="537" spans="1:16" ht="15.75" customHeight="1" x14ac:dyDescent="0.2">
      <c r="A537" s="88"/>
      <c r="H537" s="27"/>
      <c r="L537" s="179"/>
      <c r="P537" s="27"/>
    </row>
    <row r="538" spans="1:16" ht="15.75" customHeight="1" x14ac:dyDescent="0.2">
      <c r="A538" s="88"/>
      <c r="H538" s="27"/>
      <c r="L538" s="179"/>
      <c r="P538" s="27"/>
    </row>
    <row r="539" spans="1:16" ht="15.75" customHeight="1" x14ac:dyDescent="0.2">
      <c r="A539" s="88"/>
      <c r="H539" s="27"/>
      <c r="L539" s="179"/>
      <c r="P539" s="27"/>
    </row>
    <row r="540" spans="1:16" ht="15.75" customHeight="1" x14ac:dyDescent="0.2">
      <c r="A540" s="88"/>
      <c r="H540" s="27"/>
      <c r="L540" s="179"/>
      <c r="P540" s="27"/>
    </row>
    <row r="541" spans="1:16" ht="15.75" customHeight="1" x14ac:dyDescent="0.2">
      <c r="A541" s="88"/>
      <c r="H541" s="27"/>
      <c r="L541" s="179"/>
      <c r="P541" s="27"/>
    </row>
    <row r="542" spans="1:16" ht="15.75" customHeight="1" x14ac:dyDescent="0.2">
      <c r="A542" s="88"/>
      <c r="H542" s="27"/>
      <c r="L542" s="179"/>
      <c r="P542" s="27"/>
    </row>
    <row r="543" spans="1:16" ht="15.75" customHeight="1" x14ac:dyDescent="0.2">
      <c r="A543" s="88"/>
      <c r="H543" s="27"/>
      <c r="L543" s="179"/>
      <c r="P543" s="27"/>
    </row>
    <row r="544" spans="1:16" ht="15.75" customHeight="1" x14ac:dyDescent="0.2">
      <c r="A544" s="88"/>
      <c r="H544" s="27"/>
      <c r="L544" s="179"/>
      <c r="P544" s="27"/>
    </row>
    <row r="545" spans="1:16" ht="15.75" customHeight="1" x14ac:dyDescent="0.2">
      <c r="A545" s="88"/>
      <c r="H545" s="27"/>
      <c r="L545" s="179"/>
      <c r="P545" s="27"/>
    </row>
    <row r="546" spans="1:16" ht="15.75" customHeight="1" x14ac:dyDescent="0.2">
      <c r="A546" s="88"/>
      <c r="H546" s="27"/>
      <c r="L546" s="179"/>
      <c r="P546" s="27"/>
    </row>
    <row r="547" spans="1:16" ht="15.75" customHeight="1" x14ac:dyDescent="0.2">
      <c r="A547" s="88"/>
      <c r="H547" s="27"/>
      <c r="L547" s="179"/>
      <c r="P547" s="27"/>
    </row>
    <row r="548" spans="1:16" ht="15.75" customHeight="1" x14ac:dyDescent="0.2">
      <c r="A548" s="88"/>
      <c r="H548" s="27"/>
      <c r="L548" s="179"/>
      <c r="P548" s="27"/>
    </row>
    <row r="549" spans="1:16" ht="15.75" customHeight="1" x14ac:dyDescent="0.2">
      <c r="A549" s="88"/>
      <c r="H549" s="27"/>
      <c r="L549" s="179"/>
      <c r="P549" s="27"/>
    </row>
    <row r="550" spans="1:16" ht="15.75" customHeight="1" x14ac:dyDescent="0.2">
      <c r="A550" s="88"/>
      <c r="H550" s="27"/>
      <c r="L550" s="179"/>
      <c r="P550" s="27"/>
    </row>
    <row r="551" spans="1:16" ht="15.75" customHeight="1" x14ac:dyDescent="0.2">
      <c r="A551" s="88"/>
      <c r="H551" s="27"/>
      <c r="L551" s="179"/>
      <c r="P551" s="27"/>
    </row>
    <row r="552" spans="1:16" ht="15.75" customHeight="1" x14ac:dyDescent="0.2">
      <c r="A552" s="88"/>
      <c r="H552" s="27"/>
      <c r="L552" s="179"/>
      <c r="P552" s="27"/>
    </row>
    <row r="553" spans="1:16" ht="15.75" customHeight="1" x14ac:dyDescent="0.2">
      <c r="A553" s="88"/>
      <c r="H553" s="27"/>
      <c r="L553" s="179"/>
      <c r="P553" s="27"/>
    </row>
    <row r="554" spans="1:16" ht="15.75" customHeight="1" x14ac:dyDescent="0.2">
      <c r="A554" s="88"/>
      <c r="H554" s="27"/>
      <c r="L554" s="179"/>
      <c r="P554" s="27"/>
    </row>
    <row r="555" spans="1:16" ht="15.75" customHeight="1" x14ac:dyDescent="0.2">
      <c r="A555" s="88"/>
      <c r="H555" s="27"/>
      <c r="L555" s="179"/>
      <c r="P555" s="27"/>
    </row>
    <row r="556" spans="1:16" ht="15.75" customHeight="1" x14ac:dyDescent="0.2">
      <c r="A556" s="88"/>
      <c r="H556" s="27"/>
      <c r="L556" s="179"/>
      <c r="P556" s="27"/>
    </row>
    <row r="557" spans="1:16" ht="15.75" customHeight="1" x14ac:dyDescent="0.2">
      <c r="A557" s="88"/>
      <c r="H557" s="27"/>
      <c r="L557" s="179"/>
      <c r="P557" s="27"/>
    </row>
    <row r="558" spans="1:16" ht="15.75" customHeight="1" x14ac:dyDescent="0.2">
      <c r="A558" s="88"/>
      <c r="H558" s="27"/>
      <c r="L558" s="179"/>
      <c r="P558" s="27"/>
    </row>
    <row r="559" spans="1:16" ht="15.75" customHeight="1" x14ac:dyDescent="0.2">
      <c r="A559" s="88"/>
      <c r="H559" s="27"/>
      <c r="L559" s="179"/>
      <c r="P559" s="27"/>
    </row>
    <row r="560" spans="1:16" ht="15.75" customHeight="1" x14ac:dyDescent="0.2">
      <c r="A560" s="88"/>
      <c r="H560" s="27"/>
      <c r="L560" s="179"/>
      <c r="P560" s="27"/>
    </row>
    <row r="561" spans="1:16" ht="15.75" customHeight="1" x14ac:dyDescent="0.2">
      <c r="A561" s="88"/>
      <c r="H561" s="27"/>
      <c r="L561" s="179"/>
      <c r="P561" s="27"/>
    </row>
    <row r="562" spans="1:16" ht="15.75" customHeight="1" x14ac:dyDescent="0.2">
      <c r="A562" s="88"/>
      <c r="H562" s="27"/>
      <c r="L562" s="179"/>
      <c r="P562" s="27"/>
    </row>
    <row r="563" spans="1:16" ht="15.75" customHeight="1" x14ac:dyDescent="0.2">
      <c r="A563" s="88"/>
      <c r="H563" s="27"/>
      <c r="L563" s="179"/>
      <c r="P563" s="27"/>
    </row>
    <row r="564" spans="1:16" ht="15.75" customHeight="1" x14ac:dyDescent="0.2">
      <c r="A564" s="88"/>
      <c r="H564" s="27"/>
      <c r="L564" s="179"/>
      <c r="P564" s="27"/>
    </row>
    <row r="565" spans="1:16" ht="15.75" customHeight="1" x14ac:dyDescent="0.2">
      <c r="A565" s="88"/>
      <c r="H565" s="27"/>
      <c r="L565" s="179"/>
      <c r="P565" s="27"/>
    </row>
    <row r="566" spans="1:16" ht="15.75" customHeight="1" x14ac:dyDescent="0.2">
      <c r="A566" s="88"/>
      <c r="H566" s="27"/>
      <c r="L566" s="179"/>
      <c r="P566" s="27"/>
    </row>
    <row r="567" spans="1:16" ht="15.75" customHeight="1" x14ac:dyDescent="0.2">
      <c r="A567" s="88"/>
      <c r="H567" s="27"/>
      <c r="L567" s="179"/>
      <c r="P567" s="27"/>
    </row>
    <row r="568" spans="1:16" ht="15.75" customHeight="1" x14ac:dyDescent="0.2">
      <c r="A568" s="88"/>
      <c r="H568" s="27"/>
      <c r="L568" s="179"/>
      <c r="P568" s="27"/>
    </row>
    <row r="569" spans="1:16" ht="15.75" customHeight="1" x14ac:dyDescent="0.2">
      <c r="A569" s="88"/>
      <c r="H569" s="27"/>
      <c r="L569" s="179"/>
      <c r="P569" s="27"/>
    </row>
    <row r="570" spans="1:16" ht="15.75" customHeight="1" x14ac:dyDescent="0.2">
      <c r="A570" s="88"/>
      <c r="H570" s="27"/>
      <c r="L570" s="179"/>
      <c r="P570" s="27"/>
    </row>
    <row r="571" spans="1:16" ht="15.75" customHeight="1" x14ac:dyDescent="0.2">
      <c r="A571" s="88"/>
      <c r="H571" s="27"/>
      <c r="L571" s="179"/>
      <c r="P571" s="27"/>
    </row>
    <row r="572" spans="1:16" ht="15.75" customHeight="1" x14ac:dyDescent="0.2">
      <c r="A572" s="88"/>
      <c r="H572" s="27"/>
      <c r="L572" s="179"/>
      <c r="P572" s="27"/>
    </row>
    <row r="573" spans="1:16" ht="15.75" customHeight="1" x14ac:dyDescent="0.2">
      <c r="A573" s="88"/>
      <c r="H573" s="27"/>
      <c r="L573" s="179"/>
      <c r="P573" s="27"/>
    </row>
    <row r="574" spans="1:16" ht="15.75" customHeight="1" x14ac:dyDescent="0.2">
      <c r="A574" s="88"/>
      <c r="H574" s="27"/>
      <c r="L574" s="179"/>
      <c r="P574" s="27"/>
    </row>
    <row r="575" spans="1:16" ht="15.75" customHeight="1" x14ac:dyDescent="0.2">
      <c r="A575" s="88"/>
      <c r="H575" s="27"/>
      <c r="L575" s="179"/>
      <c r="P575" s="27"/>
    </row>
    <row r="576" spans="1:16" ht="15.75" customHeight="1" x14ac:dyDescent="0.2">
      <c r="A576" s="88"/>
      <c r="H576" s="27"/>
      <c r="L576" s="179"/>
      <c r="P576" s="27"/>
    </row>
    <row r="577" spans="1:16" ht="15.75" customHeight="1" x14ac:dyDescent="0.2">
      <c r="A577" s="88"/>
      <c r="H577" s="27"/>
      <c r="L577" s="179"/>
      <c r="P577" s="27"/>
    </row>
    <row r="578" spans="1:16" ht="15.75" customHeight="1" x14ac:dyDescent="0.2">
      <c r="A578" s="88"/>
      <c r="H578" s="27"/>
      <c r="L578" s="179"/>
      <c r="P578" s="27"/>
    </row>
    <row r="579" spans="1:16" ht="15.75" customHeight="1" x14ac:dyDescent="0.2">
      <c r="A579" s="88"/>
      <c r="H579" s="27"/>
      <c r="L579" s="179"/>
      <c r="P579" s="27"/>
    </row>
    <row r="580" spans="1:16" ht="15.75" customHeight="1" x14ac:dyDescent="0.2">
      <c r="A580" s="88"/>
      <c r="H580" s="27"/>
      <c r="L580" s="179"/>
      <c r="P580" s="27"/>
    </row>
    <row r="581" spans="1:16" ht="15.75" customHeight="1" x14ac:dyDescent="0.2">
      <c r="A581" s="88"/>
      <c r="H581" s="27"/>
      <c r="L581" s="179"/>
      <c r="P581" s="27"/>
    </row>
    <row r="582" spans="1:16" ht="15.75" customHeight="1" x14ac:dyDescent="0.2">
      <c r="A582" s="88"/>
      <c r="H582" s="27"/>
      <c r="L582" s="179"/>
      <c r="P582" s="27"/>
    </row>
    <row r="583" spans="1:16" ht="15.75" customHeight="1" x14ac:dyDescent="0.2">
      <c r="A583" s="88"/>
      <c r="H583" s="27"/>
      <c r="L583" s="179"/>
      <c r="P583" s="27"/>
    </row>
    <row r="584" spans="1:16" ht="15.75" customHeight="1" x14ac:dyDescent="0.2">
      <c r="A584" s="88"/>
      <c r="H584" s="27"/>
      <c r="L584" s="179"/>
      <c r="P584" s="27"/>
    </row>
    <row r="585" spans="1:16" ht="15.75" customHeight="1" x14ac:dyDescent="0.2">
      <c r="A585" s="88"/>
      <c r="H585" s="27"/>
      <c r="L585" s="179"/>
      <c r="P585" s="27"/>
    </row>
    <row r="586" spans="1:16" ht="15.75" customHeight="1" x14ac:dyDescent="0.2">
      <c r="A586" s="88"/>
      <c r="H586" s="27"/>
      <c r="L586" s="179"/>
      <c r="P586" s="27"/>
    </row>
    <row r="587" spans="1:16" ht="15.75" customHeight="1" x14ac:dyDescent="0.2">
      <c r="A587" s="88"/>
      <c r="H587" s="27"/>
      <c r="L587" s="179"/>
      <c r="P587" s="27"/>
    </row>
    <row r="588" spans="1:16" ht="15.75" customHeight="1" x14ac:dyDescent="0.2">
      <c r="A588" s="88"/>
      <c r="H588" s="27"/>
      <c r="L588" s="179"/>
      <c r="P588" s="27"/>
    </row>
    <row r="589" spans="1:16" ht="15.75" customHeight="1" x14ac:dyDescent="0.2">
      <c r="A589" s="88"/>
      <c r="H589" s="27"/>
      <c r="L589" s="179"/>
      <c r="P589" s="27"/>
    </row>
    <row r="590" spans="1:16" ht="15.75" customHeight="1" x14ac:dyDescent="0.2">
      <c r="A590" s="88"/>
      <c r="H590" s="27"/>
      <c r="L590" s="179"/>
      <c r="P590" s="27"/>
    </row>
    <row r="591" spans="1:16" ht="15.75" customHeight="1" x14ac:dyDescent="0.2">
      <c r="A591" s="88"/>
      <c r="H591" s="27"/>
      <c r="L591" s="179"/>
      <c r="P591" s="27"/>
    </row>
    <row r="592" spans="1:16" ht="15.75" customHeight="1" x14ac:dyDescent="0.2">
      <c r="A592" s="88"/>
      <c r="H592" s="27"/>
      <c r="L592" s="179"/>
      <c r="P592" s="27"/>
    </row>
    <row r="593" spans="1:16" ht="15.75" customHeight="1" x14ac:dyDescent="0.2">
      <c r="A593" s="88"/>
      <c r="H593" s="27"/>
      <c r="L593" s="179"/>
      <c r="P593" s="27"/>
    </row>
    <row r="594" spans="1:16" ht="15.75" customHeight="1" x14ac:dyDescent="0.2">
      <c r="A594" s="88"/>
      <c r="H594" s="27"/>
      <c r="L594" s="179"/>
      <c r="P594" s="27"/>
    </row>
    <row r="595" spans="1:16" ht="15.75" customHeight="1" x14ac:dyDescent="0.2">
      <c r="A595" s="88"/>
      <c r="H595" s="27"/>
      <c r="L595" s="179"/>
      <c r="P595" s="27"/>
    </row>
    <row r="596" spans="1:16" ht="15.75" customHeight="1" x14ac:dyDescent="0.2">
      <c r="A596" s="88"/>
      <c r="H596" s="27"/>
      <c r="L596" s="179"/>
      <c r="P596" s="27"/>
    </row>
    <row r="597" spans="1:16" ht="15.75" customHeight="1" x14ac:dyDescent="0.2">
      <c r="A597" s="88"/>
      <c r="H597" s="27"/>
      <c r="L597" s="179"/>
      <c r="P597" s="27"/>
    </row>
    <row r="598" spans="1:16" ht="15.75" customHeight="1" x14ac:dyDescent="0.2">
      <c r="A598" s="88"/>
      <c r="H598" s="27"/>
      <c r="L598" s="179"/>
      <c r="P598" s="27"/>
    </row>
    <row r="599" spans="1:16" ht="15.75" customHeight="1" x14ac:dyDescent="0.2">
      <c r="A599" s="88"/>
      <c r="H599" s="27"/>
      <c r="L599" s="179"/>
      <c r="P599" s="27"/>
    </row>
    <row r="600" spans="1:16" ht="15.75" customHeight="1" x14ac:dyDescent="0.2">
      <c r="A600" s="88"/>
      <c r="H600" s="27"/>
      <c r="L600" s="179"/>
      <c r="P600" s="27"/>
    </row>
    <row r="601" spans="1:16" ht="15.75" customHeight="1" x14ac:dyDescent="0.2">
      <c r="A601" s="88"/>
      <c r="H601" s="27"/>
      <c r="L601" s="179"/>
      <c r="P601" s="27"/>
    </row>
    <row r="602" spans="1:16" ht="15.75" customHeight="1" x14ac:dyDescent="0.2">
      <c r="A602" s="88"/>
      <c r="H602" s="27"/>
      <c r="L602" s="179"/>
      <c r="P602" s="27"/>
    </row>
    <row r="603" spans="1:16" ht="15.75" customHeight="1" x14ac:dyDescent="0.2">
      <c r="A603" s="88"/>
      <c r="H603" s="27"/>
      <c r="L603" s="179"/>
      <c r="P603" s="27"/>
    </row>
    <row r="604" spans="1:16" ht="15.75" customHeight="1" x14ac:dyDescent="0.2">
      <c r="A604" s="88"/>
      <c r="H604" s="27"/>
      <c r="L604" s="179"/>
      <c r="P604" s="27"/>
    </row>
    <row r="605" spans="1:16" ht="15.75" customHeight="1" x14ac:dyDescent="0.2">
      <c r="A605" s="88"/>
      <c r="H605" s="27"/>
      <c r="L605" s="179"/>
      <c r="P605" s="27"/>
    </row>
    <row r="606" spans="1:16" ht="15.75" customHeight="1" x14ac:dyDescent="0.2">
      <c r="A606" s="88"/>
      <c r="H606" s="27"/>
      <c r="L606" s="179"/>
      <c r="P606" s="27"/>
    </row>
    <row r="607" spans="1:16" ht="15.75" customHeight="1" x14ac:dyDescent="0.2">
      <c r="A607" s="88"/>
      <c r="H607" s="27"/>
      <c r="L607" s="179"/>
      <c r="P607" s="27"/>
    </row>
    <row r="608" spans="1:16" ht="15.75" customHeight="1" x14ac:dyDescent="0.2">
      <c r="A608" s="88"/>
      <c r="H608" s="27"/>
      <c r="L608" s="179"/>
      <c r="P608" s="27"/>
    </row>
    <row r="609" spans="1:16" ht="15.75" customHeight="1" x14ac:dyDescent="0.2">
      <c r="A609" s="88"/>
      <c r="H609" s="27"/>
      <c r="L609" s="179"/>
      <c r="P609" s="27"/>
    </row>
    <row r="610" spans="1:16" ht="15.75" customHeight="1" x14ac:dyDescent="0.2">
      <c r="A610" s="88"/>
      <c r="H610" s="27"/>
      <c r="L610" s="179"/>
      <c r="P610" s="27"/>
    </row>
    <row r="611" spans="1:16" ht="15.75" customHeight="1" x14ac:dyDescent="0.2">
      <c r="A611" s="88"/>
      <c r="H611" s="27"/>
      <c r="L611" s="179"/>
      <c r="P611" s="27"/>
    </row>
    <row r="612" spans="1:16" ht="15.75" customHeight="1" x14ac:dyDescent="0.2">
      <c r="A612" s="88"/>
      <c r="H612" s="27"/>
      <c r="L612" s="179"/>
      <c r="P612" s="27"/>
    </row>
    <row r="613" spans="1:16" ht="15.75" customHeight="1" x14ac:dyDescent="0.2">
      <c r="A613" s="88"/>
      <c r="H613" s="27"/>
      <c r="L613" s="179"/>
      <c r="P613" s="27"/>
    </row>
    <row r="614" spans="1:16" ht="15.75" customHeight="1" x14ac:dyDescent="0.2">
      <c r="A614" s="88"/>
      <c r="H614" s="27"/>
      <c r="L614" s="179"/>
      <c r="P614" s="27"/>
    </row>
    <row r="615" spans="1:16" ht="15.75" customHeight="1" x14ac:dyDescent="0.2">
      <c r="A615" s="88"/>
      <c r="H615" s="27"/>
      <c r="L615" s="179"/>
      <c r="P615" s="27"/>
    </row>
    <row r="616" spans="1:16" ht="15.75" customHeight="1" x14ac:dyDescent="0.2">
      <c r="A616" s="88"/>
      <c r="H616" s="27"/>
      <c r="L616" s="179"/>
      <c r="P616" s="27"/>
    </row>
    <row r="617" spans="1:16" ht="15.75" customHeight="1" x14ac:dyDescent="0.2">
      <c r="A617" s="88"/>
      <c r="H617" s="27"/>
      <c r="L617" s="179"/>
      <c r="P617" s="27"/>
    </row>
    <row r="618" spans="1:16" ht="15.75" customHeight="1" x14ac:dyDescent="0.2">
      <c r="A618" s="88"/>
      <c r="H618" s="27"/>
      <c r="L618" s="179"/>
      <c r="P618" s="27"/>
    </row>
    <row r="619" spans="1:16" ht="15.75" customHeight="1" x14ac:dyDescent="0.2">
      <c r="A619" s="88"/>
      <c r="H619" s="27"/>
      <c r="L619" s="179"/>
      <c r="P619" s="27"/>
    </row>
    <row r="620" spans="1:16" ht="15.75" customHeight="1" x14ac:dyDescent="0.2">
      <c r="A620" s="88"/>
      <c r="H620" s="27"/>
      <c r="L620" s="179"/>
      <c r="P620" s="27"/>
    </row>
    <row r="621" spans="1:16" ht="15.75" customHeight="1" x14ac:dyDescent="0.2">
      <c r="A621" s="88"/>
      <c r="H621" s="27"/>
      <c r="L621" s="179"/>
      <c r="P621" s="27"/>
    </row>
    <row r="622" spans="1:16" ht="15.75" customHeight="1" x14ac:dyDescent="0.2">
      <c r="A622" s="88"/>
      <c r="H622" s="27"/>
      <c r="L622" s="179"/>
      <c r="P622" s="27"/>
    </row>
    <row r="623" spans="1:16" ht="15.75" customHeight="1" x14ac:dyDescent="0.2">
      <c r="A623" s="88"/>
      <c r="H623" s="27"/>
      <c r="L623" s="179"/>
      <c r="P623" s="27"/>
    </row>
    <row r="624" spans="1:16" ht="15.75" customHeight="1" x14ac:dyDescent="0.2">
      <c r="A624" s="88"/>
      <c r="H624" s="27"/>
      <c r="L624" s="179"/>
      <c r="P624" s="27"/>
    </row>
    <row r="625" spans="1:16" ht="15.75" customHeight="1" x14ac:dyDescent="0.2">
      <c r="A625" s="88"/>
      <c r="H625" s="27"/>
      <c r="L625" s="179"/>
      <c r="P625" s="27"/>
    </row>
    <row r="626" spans="1:16" ht="15.75" customHeight="1" x14ac:dyDescent="0.2">
      <c r="A626" s="88"/>
      <c r="H626" s="27"/>
      <c r="L626" s="179"/>
      <c r="P626" s="27"/>
    </row>
    <row r="627" spans="1:16" ht="15.75" customHeight="1" x14ac:dyDescent="0.2">
      <c r="A627" s="88"/>
      <c r="H627" s="27"/>
      <c r="L627" s="179"/>
      <c r="P627" s="27"/>
    </row>
    <row r="628" spans="1:16" ht="15.75" customHeight="1" x14ac:dyDescent="0.2">
      <c r="A628" s="88"/>
      <c r="H628" s="27"/>
      <c r="L628" s="179"/>
      <c r="P628" s="27"/>
    </row>
    <row r="629" spans="1:16" ht="15.75" customHeight="1" x14ac:dyDescent="0.2">
      <c r="A629" s="88"/>
      <c r="H629" s="27"/>
      <c r="L629" s="179"/>
      <c r="P629" s="27"/>
    </row>
    <row r="630" spans="1:16" ht="15.75" customHeight="1" x14ac:dyDescent="0.2">
      <c r="A630" s="88"/>
      <c r="H630" s="27"/>
      <c r="L630" s="179"/>
      <c r="P630" s="27"/>
    </row>
    <row r="631" spans="1:16" ht="15.75" customHeight="1" x14ac:dyDescent="0.2">
      <c r="A631" s="88"/>
      <c r="H631" s="27"/>
      <c r="L631" s="179"/>
      <c r="P631" s="27"/>
    </row>
    <row r="632" spans="1:16" ht="15.75" customHeight="1" x14ac:dyDescent="0.2">
      <c r="A632" s="88"/>
      <c r="H632" s="27"/>
      <c r="L632" s="179"/>
      <c r="P632" s="27"/>
    </row>
    <row r="633" spans="1:16" ht="15.75" customHeight="1" x14ac:dyDescent="0.2">
      <c r="A633" s="88"/>
      <c r="H633" s="27"/>
      <c r="L633" s="179"/>
      <c r="P633" s="27"/>
    </row>
    <row r="634" spans="1:16" ht="15.75" customHeight="1" x14ac:dyDescent="0.2">
      <c r="A634" s="88"/>
      <c r="H634" s="27"/>
      <c r="L634" s="179"/>
      <c r="P634" s="27"/>
    </row>
    <row r="635" spans="1:16" ht="15.75" customHeight="1" x14ac:dyDescent="0.2">
      <c r="A635" s="88"/>
      <c r="H635" s="27"/>
      <c r="L635" s="179"/>
      <c r="P635" s="27"/>
    </row>
    <row r="636" spans="1:16" ht="15.75" customHeight="1" x14ac:dyDescent="0.2">
      <c r="A636" s="88"/>
      <c r="H636" s="27"/>
      <c r="L636" s="179"/>
      <c r="P636" s="27"/>
    </row>
    <row r="637" spans="1:16" ht="15.75" customHeight="1" x14ac:dyDescent="0.2">
      <c r="A637" s="88"/>
      <c r="H637" s="27"/>
      <c r="L637" s="179"/>
      <c r="P637" s="27"/>
    </row>
    <row r="638" spans="1:16" ht="15.75" customHeight="1" x14ac:dyDescent="0.2">
      <c r="A638" s="88"/>
      <c r="H638" s="27"/>
      <c r="L638" s="179"/>
      <c r="P638" s="27"/>
    </row>
    <row r="639" spans="1:16" ht="15.75" customHeight="1" x14ac:dyDescent="0.2">
      <c r="A639" s="88"/>
      <c r="H639" s="27"/>
      <c r="L639" s="179"/>
      <c r="P639" s="27"/>
    </row>
    <row r="640" spans="1:16" ht="15.75" customHeight="1" x14ac:dyDescent="0.2">
      <c r="A640" s="88"/>
      <c r="H640" s="27"/>
      <c r="L640" s="179"/>
      <c r="P640" s="27"/>
    </row>
    <row r="641" spans="1:16" ht="15.75" customHeight="1" x14ac:dyDescent="0.2">
      <c r="A641" s="88"/>
      <c r="H641" s="27"/>
      <c r="L641" s="179"/>
      <c r="P641" s="27"/>
    </row>
    <row r="642" spans="1:16" ht="15.75" customHeight="1" x14ac:dyDescent="0.2">
      <c r="A642" s="88"/>
      <c r="H642" s="27"/>
      <c r="L642" s="179"/>
      <c r="P642" s="27"/>
    </row>
    <row r="643" spans="1:16" ht="15.75" customHeight="1" x14ac:dyDescent="0.2">
      <c r="A643" s="88"/>
      <c r="H643" s="27"/>
      <c r="L643" s="179"/>
      <c r="P643" s="27"/>
    </row>
    <row r="644" spans="1:16" ht="15.75" customHeight="1" x14ac:dyDescent="0.2">
      <c r="A644" s="88"/>
      <c r="H644" s="27"/>
      <c r="L644" s="179"/>
      <c r="P644" s="27"/>
    </row>
    <row r="645" spans="1:16" ht="15.75" customHeight="1" x14ac:dyDescent="0.2">
      <c r="A645" s="88"/>
      <c r="H645" s="27"/>
      <c r="L645" s="179"/>
      <c r="P645" s="27"/>
    </row>
    <row r="646" spans="1:16" ht="15.75" customHeight="1" x14ac:dyDescent="0.2">
      <c r="A646" s="88"/>
      <c r="H646" s="27"/>
      <c r="L646" s="179"/>
      <c r="P646" s="27"/>
    </row>
    <row r="647" spans="1:16" ht="15.75" customHeight="1" x14ac:dyDescent="0.2">
      <c r="A647" s="88"/>
      <c r="H647" s="27"/>
      <c r="L647" s="179"/>
      <c r="P647" s="27"/>
    </row>
    <row r="648" spans="1:16" ht="15.75" customHeight="1" x14ac:dyDescent="0.2">
      <c r="A648" s="88"/>
      <c r="H648" s="27"/>
      <c r="L648" s="179"/>
      <c r="P648" s="27"/>
    </row>
    <row r="649" spans="1:16" ht="15.75" customHeight="1" x14ac:dyDescent="0.2">
      <c r="A649" s="88"/>
      <c r="H649" s="27"/>
      <c r="L649" s="179"/>
      <c r="P649" s="27"/>
    </row>
    <row r="650" spans="1:16" ht="15.75" customHeight="1" x14ac:dyDescent="0.2">
      <c r="A650" s="88"/>
      <c r="H650" s="27"/>
      <c r="L650" s="179"/>
      <c r="P650" s="27"/>
    </row>
    <row r="651" spans="1:16" ht="15.75" customHeight="1" x14ac:dyDescent="0.2">
      <c r="A651" s="88"/>
      <c r="H651" s="27"/>
      <c r="L651" s="179"/>
      <c r="P651" s="27"/>
    </row>
    <row r="652" spans="1:16" ht="15.75" customHeight="1" x14ac:dyDescent="0.2">
      <c r="A652" s="88"/>
      <c r="H652" s="27"/>
      <c r="L652" s="179"/>
      <c r="P652" s="27"/>
    </row>
    <row r="653" spans="1:16" ht="15.75" customHeight="1" x14ac:dyDescent="0.2">
      <c r="A653" s="88"/>
      <c r="H653" s="27"/>
      <c r="L653" s="179"/>
      <c r="P653" s="27"/>
    </row>
    <row r="654" spans="1:16" ht="15.75" customHeight="1" x14ac:dyDescent="0.2">
      <c r="A654" s="88"/>
      <c r="H654" s="27"/>
      <c r="L654" s="179"/>
      <c r="P654" s="27"/>
    </row>
    <row r="655" spans="1:16" ht="15.75" customHeight="1" x14ac:dyDescent="0.2">
      <c r="A655" s="88"/>
      <c r="H655" s="27"/>
      <c r="L655" s="179"/>
      <c r="P655" s="27"/>
    </row>
    <row r="656" spans="1:16" ht="15.75" customHeight="1" x14ac:dyDescent="0.2">
      <c r="A656" s="88"/>
      <c r="H656" s="27"/>
      <c r="L656" s="179"/>
      <c r="P656" s="27"/>
    </row>
    <row r="657" spans="1:16" ht="15.75" customHeight="1" x14ac:dyDescent="0.2">
      <c r="A657" s="88"/>
      <c r="H657" s="27"/>
      <c r="L657" s="179"/>
      <c r="P657" s="27"/>
    </row>
    <row r="658" spans="1:16" ht="15.75" customHeight="1" x14ac:dyDescent="0.2">
      <c r="A658" s="88"/>
      <c r="H658" s="27"/>
      <c r="L658" s="179"/>
      <c r="P658" s="27"/>
    </row>
    <row r="659" spans="1:16" ht="15.75" customHeight="1" x14ac:dyDescent="0.2">
      <c r="A659" s="88"/>
      <c r="H659" s="27"/>
      <c r="L659" s="179"/>
      <c r="P659" s="27"/>
    </row>
    <row r="660" spans="1:16" ht="15.75" customHeight="1" x14ac:dyDescent="0.2">
      <c r="A660" s="88"/>
      <c r="H660" s="27"/>
      <c r="L660" s="179"/>
      <c r="P660" s="27"/>
    </row>
    <row r="661" spans="1:16" ht="15.75" customHeight="1" x14ac:dyDescent="0.2">
      <c r="A661" s="88"/>
      <c r="H661" s="27"/>
      <c r="L661" s="179"/>
      <c r="P661" s="27"/>
    </row>
    <row r="662" spans="1:16" ht="15.75" customHeight="1" x14ac:dyDescent="0.2">
      <c r="A662" s="88"/>
      <c r="H662" s="27"/>
      <c r="L662" s="179"/>
      <c r="P662" s="27"/>
    </row>
    <row r="663" spans="1:16" ht="15.75" customHeight="1" x14ac:dyDescent="0.2">
      <c r="A663" s="88"/>
      <c r="H663" s="27"/>
      <c r="L663" s="179"/>
      <c r="P663" s="27"/>
    </row>
    <row r="664" spans="1:16" ht="15.75" customHeight="1" x14ac:dyDescent="0.2">
      <c r="A664" s="88"/>
      <c r="H664" s="27"/>
      <c r="L664" s="179"/>
      <c r="P664" s="27"/>
    </row>
    <row r="665" spans="1:16" ht="15.75" customHeight="1" x14ac:dyDescent="0.2">
      <c r="A665" s="88"/>
      <c r="H665" s="27"/>
      <c r="L665" s="179"/>
      <c r="P665" s="27"/>
    </row>
    <row r="666" spans="1:16" ht="15.75" customHeight="1" x14ac:dyDescent="0.2">
      <c r="A666" s="88"/>
      <c r="H666" s="27"/>
      <c r="L666" s="179"/>
      <c r="P666" s="27"/>
    </row>
    <row r="667" spans="1:16" ht="15.75" customHeight="1" x14ac:dyDescent="0.2">
      <c r="A667" s="88"/>
      <c r="H667" s="27"/>
      <c r="L667" s="179"/>
      <c r="P667" s="27"/>
    </row>
    <row r="668" spans="1:16" ht="15.75" customHeight="1" x14ac:dyDescent="0.2">
      <c r="A668" s="88"/>
      <c r="H668" s="27"/>
      <c r="L668" s="179"/>
      <c r="P668" s="27"/>
    </row>
    <row r="669" spans="1:16" ht="15.75" customHeight="1" x14ac:dyDescent="0.2">
      <c r="A669" s="88"/>
      <c r="H669" s="27"/>
      <c r="L669" s="179"/>
      <c r="P669" s="27"/>
    </row>
    <row r="670" spans="1:16" ht="15.75" customHeight="1" x14ac:dyDescent="0.2">
      <c r="A670" s="88"/>
      <c r="H670" s="27"/>
      <c r="L670" s="179"/>
      <c r="P670" s="27"/>
    </row>
    <row r="671" spans="1:16" ht="15.75" customHeight="1" x14ac:dyDescent="0.2">
      <c r="A671" s="88"/>
      <c r="H671" s="27"/>
      <c r="L671" s="179"/>
      <c r="P671" s="27"/>
    </row>
    <row r="672" spans="1:16" ht="15.75" customHeight="1" x14ac:dyDescent="0.2">
      <c r="A672" s="88"/>
      <c r="H672" s="27"/>
      <c r="L672" s="179"/>
      <c r="P672" s="27"/>
    </row>
    <row r="673" spans="1:16" ht="15.75" customHeight="1" x14ac:dyDescent="0.2">
      <c r="A673" s="88"/>
      <c r="H673" s="27"/>
      <c r="L673" s="179"/>
      <c r="P673" s="27"/>
    </row>
    <row r="674" spans="1:16" ht="15.75" customHeight="1" x14ac:dyDescent="0.2">
      <c r="A674" s="88"/>
      <c r="H674" s="27"/>
      <c r="L674" s="179"/>
      <c r="P674" s="27"/>
    </row>
    <row r="675" spans="1:16" ht="15.75" customHeight="1" x14ac:dyDescent="0.2">
      <c r="A675" s="88"/>
      <c r="H675" s="27"/>
      <c r="L675" s="179"/>
      <c r="P675" s="27"/>
    </row>
    <row r="676" spans="1:16" ht="15.75" customHeight="1" x14ac:dyDescent="0.2">
      <c r="A676" s="88"/>
      <c r="H676" s="27"/>
      <c r="L676" s="179"/>
      <c r="P676" s="27"/>
    </row>
    <row r="677" spans="1:16" ht="15.75" customHeight="1" x14ac:dyDescent="0.2">
      <c r="A677" s="88"/>
      <c r="H677" s="27"/>
      <c r="L677" s="179"/>
      <c r="P677" s="27"/>
    </row>
    <row r="678" spans="1:16" ht="15.75" customHeight="1" x14ac:dyDescent="0.2">
      <c r="A678" s="88"/>
      <c r="H678" s="27"/>
      <c r="L678" s="179"/>
      <c r="P678" s="27"/>
    </row>
    <row r="679" spans="1:16" ht="15.75" customHeight="1" x14ac:dyDescent="0.2">
      <c r="A679" s="88"/>
      <c r="H679" s="27"/>
      <c r="L679" s="179"/>
      <c r="P679" s="27"/>
    </row>
    <row r="680" spans="1:16" ht="15.75" customHeight="1" x14ac:dyDescent="0.2">
      <c r="A680" s="88"/>
      <c r="H680" s="27"/>
      <c r="L680" s="179"/>
      <c r="P680" s="27"/>
    </row>
    <row r="681" spans="1:16" ht="15.75" customHeight="1" x14ac:dyDescent="0.2">
      <c r="A681" s="88"/>
      <c r="H681" s="27"/>
      <c r="L681" s="179"/>
      <c r="P681" s="27"/>
    </row>
    <row r="682" spans="1:16" ht="15.75" customHeight="1" x14ac:dyDescent="0.2">
      <c r="A682" s="88"/>
      <c r="H682" s="27"/>
      <c r="L682" s="179"/>
      <c r="P682" s="27"/>
    </row>
    <row r="683" spans="1:16" ht="15.75" customHeight="1" x14ac:dyDescent="0.2">
      <c r="A683" s="88"/>
      <c r="H683" s="27"/>
      <c r="L683" s="179"/>
      <c r="P683" s="27"/>
    </row>
    <row r="684" spans="1:16" ht="15.75" customHeight="1" x14ac:dyDescent="0.2">
      <c r="A684" s="88"/>
      <c r="H684" s="27"/>
      <c r="L684" s="179"/>
      <c r="P684" s="27"/>
    </row>
    <row r="685" spans="1:16" ht="15.75" customHeight="1" x14ac:dyDescent="0.2">
      <c r="A685" s="88"/>
      <c r="H685" s="27"/>
      <c r="L685" s="179"/>
      <c r="P685" s="27"/>
    </row>
    <row r="686" spans="1:16" ht="15.75" customHeight="1" x14ac:dyDescent="0.2">
      <c r="A686" s="88"/>
      <c r="H686" s="27"/>
      <c r="L686" s="179"/>
      <c r="P686" s="27"/>
    </row>
    <row r="687" spans="1:16" ht="15.75" customHeight="1" x14ac:dyDescent="0.2">
      <c r="A687" s="88"/>
      <c r="H687" s="27"/>
      <c r="L687" s="179"/>
      <c r="P687" s="27"/>
    </row>
    <row r="688" spans="1:16" ht="15.75" customHeight="1" x14ac:dyDescent="0.2">
      <c r="A688" s="88"/>
      <c r="H688" s="27"/>
      <c r="L688" s="179"/>
      <c r="P688" s="27"/>
    </row>
    <row r="689" spans="1:16" ht="15.75" customHeight="1" x14ac:dyDescent="0.2">
      <c r="A689" s="88"/>
      <c r="H689" s="27"/>
      <c r="L689" s="179"/>
      <c r="P689" s="27"/>
    </row>
    <row r="690" spans="1:16" ht="15.75" customHeight="1" x14ac:dyDescent="0.2">
      <c r="A690" s="88"/>
      <c r="H690" s="27"/>
      <c r="L690" s="179"/>
      <c r="P690" s="27"/>
    </row>
    <row r="691" spans="1:16" ht="15.75" customHeight="1" x14ac:dyDescent="0.2">
      <c r="A691" s="88"/>
      <c r="H691" s="27"/>
      <c r="L691" s="179"/>
      <c r="P691" s="27"/>
    </row>
    <row r="692" spans="1:16" ht="15.75" customHeight="1" x14ac:dyDescent="0.2">
      <c r="A692" s="88"/>
      <c r="H692" s="27"/>
      <c r="L692" s="179"/>
      <c r="P692" s="27"/>
    </row>
    <row r="693" spans="1:16" ht="15.75" customHeight="1" x14ac:dyDescent="0.2">
      <c r="A693" s="88"/>
      <c r="H693" s="27"/>
      <c r="L693" s="179"/>
      <c r="P693" s="27"/>
    </row>
    <row r="694" spans="1:16" ht="15.75" customHeight="1" x14ac:dyDescent="0.2">
      <c r="A694" s="88"/>
      <c r="H694" s="27"/>
      <c r="L694" s="179"/>
      <c r="P694" s="27"/>
    </row>
    <row r="695" spans="1:16" ht="15.75" customHeight="1" x14ac:dyDescent="0.2">
      <c r="A695" s="88"/>
      <c r="H695" s="27"/>
      <c r="L695" s="179"/>
      <c r="P695" s="27"/>
    </row>
    <row r="696" spans="1:16" ht="15.75" customHeight="1" x14ac:dyDescent="0.2">
      <c r="A696" s="88"/>
      <c r="H696" s="27"/>
      <c r="L696" s="179"/>
      <c r="P696" s="27"/>
    </row>
    <row r="697" spans="1:16" ht="15.75" customHeight="1" x14ac:dyDescent="0.2">
      <c r="A697" s="88"/>
      <c r="H697" s="27"/>
      <c r="L697" s="179"/>
      <c r="P697" s="27"/>
    </row>
    <row r="698" spans="1:16" ht="15.75" customHeight="1" x14ac:dyDescent="0.2">
      <c r="A698" s="88"/>
      <c r="H698" s="27"/>
      <c r="L698" s="179"/>
      <c r="P698" s="27"/>
    </row>
    <row r="699" spans="1:16" ht="15.75" customHeight="1" x14ac:dyDescent="0.2">
      <c r="A699" s="88"/>
      <c r="H699" s="27"/>
      <c r="L699" s="179"/>
      <c r="P699" s="27"/>
    </row>
    <row r="700" spans="1:16" ht="15.75" customHeight="1" x14ac:dyDescent="0.2">
      <c r="A700" s="88"/>
      <c r="H700" s="27"/>
      <c r="L700" s="179"/>
      <c r="P700" s="27"/>
    </row>
    <row r="701" spans="1:16" ht="15.75" customHeight="1" x14ac:dyDescent="0.2">
      <c r="A701" s="88"/>
      <c r="H701" s="27"/>
      <c r="L701" s="179"/>
      <c r="P701" s="27"/>
    </row>
    <row r="702" spans="1:16" ht="15.75" customHeight="1" x14ac:dyDescent="0.2">
      <c r="A702" s="88"/>
      <c r="H702" s="27"/>
      <c r="L702" s="179"/>
      <c r="P702" s="27"/>
    </row>
    <row r="703" spans="1:16" ht="15.75" customHeight="1" x14ac:dyDescent="0.2">
      <c r="A703" s="88"/>
      <c r="H703" s="27"/>
      <c r="L703" s="179"/>
      <c r="P703" s="27"/>
    </row>
    <row r="704" spans="1:16" ht="15.75" customHeight="1" x14ac:dyDescent="0.2">
      <c r="A704" s="88"/>
      <c r="H704" s="27"/>
      <c r="L704" s="179"/>
      <c r="P704" s="27"/>
    </row>
    <row r="705" spans="1:16" ht="15.75" customHeight="1" x14ac:dyDescent="0.2">
      <c r="A705" s="88"/>
      <c r="H705" s="27"/>
      <c r="L705" s="179"/>
      <c r="P705" s="27"/>
    </row>
    <row r="706" spans="1:16" ht="15.75" customHeight="1" x14ac:dyDescent="0.2">
      <c r="A706" s="88"/>
      <c r="H706" s="27"/>
      <c r="L706" s="179"/>
      <c r="P706" s="27"/>
    </row>
    <row r="707" spans="1:16" ht="15.75" customHeight="1" x14ac:dyDescent="0.2">
      <c r="A707" s="88"/>
      <c r="H707" s="27"/>
      <c r="L707" s="179"/>
      <c r="P707" s="27"/>
    </row>
    <row r="708" spans="1:16" ht="15.75" customHeight="1" x14ac:dyDescent="0.2">
      <c r="A708" s="88"/>
      <c r="H708" s="27"/>
      <c r="L708" s="179"/>
      <c r="P708" s="27"/>
    </row>
    <row r="709" spans="1:16" ht="15.75" customHeight="1" x14ac:dyDescent="0.2">
      <c r="A709" s="88"/>
      <c r="H709" s="27"/>
      <c r="L709" s="179"/>
      <c r="P709" s="27"/>
    </row>
    <row r="710" spans="1:16" ht="15.75" customHeight="1" x14ac:dyDescent="0.2">
      <c r="A710" s="88"/>
      <c r="H710" s="27"/>
      <c r="L710" s="179"/>
      <c r="P710" s="27"/>
    </row>
    <row r="711" spans="1:16" ht="15.75" customHeight="1" x14ac:dyDescent="0.2">
      <c r="A711" s="88"/>
      <c r="H711" s="27"/>
      <c r="L711" s="179"/>
      <c r="P711" s="27"/>
    </row>
    <row r="712" spans="1:16" ht="15.75" customHeight="1" x14ac:dyDescent="0.2">
      <c r="A712" s="88"/>
      <c r="H712" s="27"/>
      <c r="L712" s="179"/>
      <c r="P712" s="27"/>
    </row>
    <row r="713" spans="1:16" ht="15.75" customHeight="1" x14ac:dyDescent="0.2">
      <c r="A713" s="88"/>
      <c r="H713" s="27"/>
      <c r="L713" s="179"/>
      <c r="P713" s="27"/>
    </row>
    <row r="714" spans="1:16" ht="15.75" customHeight="1" x14ac:dyDescent="0.2">
      <c r="A714" s="88"/>
      <c r="H714" s="27"/>
      <c r="L714" s="179"/>
      <c r="P714" s="27"/>
    </row>
    <row r="715" spans="1:16" ht="15.75" customHeight="1" x14ac:dyDescent="0.2">
      <c r="A715" s="88"/>
      <c r="H715" s="27"/>
      <c r="L715" s="179"/>
      <c r="P715" s="27"/>
    </row>
    <row r="716" spans="1:16" ht="15.75" customHeight="1" x14ac:dyDescent="0.2">
      <c r="A716" s="88"/>
      <c r="H716" s="27"/>
      <c r="L716" s="179"/>
      <c r="P716" s="27"/>
    </row>
    <row r="717" spans="1:16" ht="15.75" customHeight="1" x14ac:dyDescent="0.2">
      <c r="A717" s="88"/>
      <c r="H717" s="27"/>
      <c r="L717" s="179"/>
      <c r="P717" s="27"/>
    </row>
    <row r="718" spans="1:16" ht="15.75" customHeight="1" x14ac:dyDescent="0.2">
      <c r="A718" s="88"/>
      <c r="H718" s="27"/>
      <c r="L718" s="179"/>
      <c r="P718" s="27"/>
    </row>
    <row r="719" spans="1:16" ht="15.75" customHeight="1" x14ac:dyDescent="0.2">
      <c r="A719" s="88"/>
      <c r="H719" s="27"/>
      <c r="L719" s="179"/>
      <c r="P719" s="27"/>
    </row>
    <row r="720" spans="1:16" ht="15.75" customHeight="1" x14ac:dyDescent="0.2">
      <c r="A720" s="88"/>
      <c r="H720" s="27"/>
      <c r="L720" s="179"/>
      <c r="P720" s="27"/>
    </row>
    <row r="721" spans="1:16" ht="15.75" customHeight="1" x14ac:dyDescent="0.2">
      <c r="A721" s="88"/>
      <c r="H721" s="27"/>
      <c r="L721" s="179"/>
      <c r="P721" s="27"/>
    </row>
    <row r="722" spans="1:16" ht="15.75" customHeight="1" x14ac:dyDescent="0.2">
      <c r="A722" s="88"/>
      <c r="H722" s="27"/>
      <c r="L722" s="179"/>
      <c r="P722" s="27"/>
    </row>
    <row r="723" spans="1:16" ht="15.75" customHeight="1" x14ac:dyDescent="0.2">
      <c r="A723" s="88"/>
      <c r="H723" s="27"/>
      <c r="L723" s="179"/>
      <c r="P723" s="27"/>
    </row>
    <row r="724" spans="1:16" ht="15.75" customHeight="1" x14ac:dyDescent="0.2">
      <c r="A724" s="88"/>
      <c r="H724" s="27"/>
      <c r="L724" s="179"/>
      <c r="P724" s="27"/>
    </row>
    <row r="725" spans="1:16" ht="15.75" customHeight="1" x14ac:dyDescent="0.2">
      <c r="A725" s="88"/>
      <c r="H725" s="27"/>
      <c r="L725" s="179"/>
      <c r="P725" s="27"/>
    </row>
    <row r="726" spans="1:16" ht="15.75" customHeight="1" x14ac:dyDescent="0.2">
      <c r="A726" s="88"/>
      <c r="H726" s="27"/>
      <c r="L726" s="179"/>
      <c r="P726" s="27"/>
    </row>
    <row r="727" spans="1:16" ht="15.75" customHeight="1" x14ac:dyDescent="0.2">
      <c r="A727" s="88"/>
      <c r="H727" s="27"/>
      <c r="L727" s="179"/>
      <c r="P727" s="27"/>
    </row>
    <row r="728" spans="1:16" ht="15.75" customHeight="1" x14ac:dyDescent="0.2">
      <c r="A728" s="88"/>
      <c r="H728" s="27"/>
      <c r="L728" s="179"/>
      <c r="P728" s="27"/>
    </row>
    <row r="729" spans="1:16" ht="15.75" customHeight="1" x14ac:dyDescent="0.2">
      <c r="A729" s="88"/>
      <c r="H729" s="27"/>
      <c r="L729" s="179"/>
      <c r="P729" s="27"/>
    </row>
    <row r="730" spans="1:16" ht="15.75" customHeight="1" x14ac:dyDescent="0.2">
      <c r="A730" s="88"/>
      <c r="H730" s="27"/>
      <c r="L730" s="179"/>
      <c r="P730" s="27"/>
    </row>
    <row r="731" spans="1:16" ht="15.75" customHeight="1" x14ac:dyDescent="0.2">
      <c r="A731" s="88"/>
      <c r="H731" s="27"/>
      <c r="L731" s="179"/>
      <c r="P731" s="27"/>
    </row>
    <row r="732" spans="1:16" ht="15.75" customHeight="1" x14ac:dyDescent="0.2">
      <c r="A732" s="88"/>
      <c r="H732" s="27"/>
      <c r="L732" s="179"/>
      <c r="P732" s="27"/>
    </row>
    <row r="733" spans="1:16" ht="15.75" customHeight="1" x14ac:dyDescent="0.2">
      <c r="A733" s="88"/>
      <c r="H733" s="27"/>
      <c r="L733" s="179"/>
      <c r="P733" s="27"/>
    </row>
    <row r="734" spans="1:16" ht="15.75" customHeight="1" x14ac:dyDescent="0.2">
      <c r="A734" s="88"/>
      <c r="H734" s="27"/>
      <c r="L734" s="179"/>
      <c r="P734" s="27"/>
    </row>
    <row r="735" spans="1:16" ht="15.75" customHeight="1" x14ac:dyDescent="0.2">
      <c r="A735" s="88"/>
      <c r="H735" s="27"/>
      <c r="L735" s="179"/>
      <c r="P735" s="27"/>
    </row>
    <row r="736" spans="1:16" ht="15.75" customHeight="1" x14ac:dyDescent="0.2">
      <c r="A736" s="88"/>
      <c r="H736" s="27"/>
      <c r="L736" s="179"/>
      <c r="P736" s="27"/>
    </row>
    <row r="737" spans="1:16" ht="15.75" customHeight="1" x14ac:dyDescent="0.2">
      <c r="A737" s="88"/>
      <c r="H737" s="27"/>
      <c r="L737" s="179"/>
      <c r="P737" s="27"/>
    </row>
    <row r="738" spans="1:16" ht="15.75" customHeight="1" x14ac:dyDescent="0.2">
      <c r="A738" s="88"/>
      <c r="H738" s="27"/>
      <c r="L738" s="179"/>
      <c r="P738" s="27"/>
    </row>
    <row r="739" spans="1:16" ht="15.75" customHeight="1" x14ac:dyDescent="0.2">
      <c r="A739" s="88"/>
      <c r="H739" s="27"/>
      <c r="L739" s="179"/>
      <c r="P739" s="27"/>
    </row>
    <row r="740" spans="1:16" ht="15.75" customHeight="1" x14ac:dyDescent="0.2">
      <c r="A740" s="88"/>
      <c r="H740" s="27"/>
      <c r="L740" s="179"/>
      <c r="P740" s="27"/>
    </row>
    <row r="741" spans="1:16" ht="15.75" customHeight="1" x14ac:dyDescent="0.2">
      <c r="A741" s="88"/>
      <c r="H741" s="27"/>
      <c r="L741" s="179"/>
      <c r="P741" s="27"/>
    </row>
    <row r="742" spans="1:16" ht="15.75" customHeight="1" x14ac:dyDescent="0.2">
      <c r="A742" s="88"/>
      <c r="H742" s="27"/>
      <c r="L742" s="179"/>
      <c r="P742" s="27"/>
    </row>
    <row r="743" spans="1:16" ht="15.75" customHeight="1" x14ac:dyDescent="0.2">
      <c r="A743" s="88"/>
      <c r="H743" s="27"/>
      <c r="L743" s="179"/>
      <c r="P743" s="27"/>
    </row>
    <row r="744" spans="1:16" ht="15.75" customHeight="1" x14ac:dyDescent="0.2">
      <c r="A744" s="88"/>
      <c r="H744" s="27"/>
      <c r="L744" s="179"/>
      <c r="P744" s="27"/>
    </row>
    <row r="745" spans="1:16" ht="15.75" customHeight="1" x14ac:dyDescent="0.2">
      <c r="A745" s="88"/>
      <c r="H745" s="27"/>
      <c r="L745" s="179"/>
      <c r="P745" s="27"/>
    </row>
    <row r="746" spans="1:16" ht="15.75" customHeight="1" x14ac:dyDescent="0.2">
      <c r="A746" s="88"/>
      <c r="H746" s="27"/>
      <c r="L746" s="179"/>
      <c r="P746" s="27"/>
    </row>
    <row r="747" spans="1:16" ht="15.75" customHeight="1" x14ac:dyDescent="0.2">
      <c r="A747" s="88"/>
      <c r="H747" s="27"/>
      <c r="L747" s="179"/>
      <c r="P747" s="27"/>
    </row>
    <row r="748" spans="1:16" ht="15.75" customHeight="1" x14ac:dyDescent="0.2">
      <c r="A748" s="88"/>
      <c r="H748" s="27"/>
      <c r="L748" s="179"/>
      <c r="P748" s="27"/>
    </row>
    <row r="749" spans="1:16" ht="15.75" customHeight="1" x14ac:dyDescent="0.2">
      <c r="A749" s="88"/>
      <c r="H749" s="27"/>
      <c r="L749" s="179"/>
      <c r="P749" s="27"/>
    </row>
    <row r="750" spans="1:16" ht="15.75" customHeight="1" x14ac:dyDescent="0.2">
      <c r="A750" s="88"/>
      <c r="H750" s="27"/>
      <c r="L750" s="179"/>
      <c r="P750" s="27"/>
    </row>
    <row r="751" spans="1:16" ht="15.75" customHeight="1" x14ac:dyDescent="0.2">
      <c r="A751" s="88"/>
      <c r="H751" s="27"/>
      <c r="L751" s="179"/>
      <c r="P751" s="27"/>
    </row>
    <row r="752" spans="1:16" ht="15.75" customHeight="1" x14ac:dyDescent="0.2">
      <c r="A752" s="88"/>
      <c r="H752" s="27"/>
      <c r="L752" s="179"/>
      <c r="P752" s="27"/>
    </row>
    <row r="753" spans="1:16" ht="15.75" customHeight="1" x14ac:dyDescent="0.2">
      <c r="A753" s="88"/>
      <c r="H753" s="27"/>
      <c r="L753" s="179"/>
      <c r="P753" s="27"/>
    </row>
    <row r="754" spans="1:16" ht="15.75" customHeight="1" x14ac:dyDescent="0.2">
      <c r="A754" s="88"/>
      <c r="H754" s="27"/>
      <c r="L754" s="179"/>
      <c r="P754" s="27"/>
    </row>
    <row r="755" spans="1:16" ht="15.75" customHeight="1" x14ac:dyDescent="0.2">
      <c r="A755" s="88"/>
      <c r="H755" s="27"/>
      <c r="L755" s="179"/>
      <c r="P755" s="27"/>
    </row>
    <row r="756" spans="1:16" ht="15.75" customHeight="1" x14ac:dyDescent="0.2">
      <c r="A756" s="88"/>
      <c r="H756" s="27"/>
      <c r="L756" s="179"/>
      <c r="P756" s="27"/>
    </row>
    <row r="757" spans="1:16" ht="15.75" customHeight="1" x14ac:dyDescent="0.2">
      <c r="A757" s="88"/>
      <c r="H757" s="27"/>
      <c r="L757" s="179"/>
      <c r="P757" s="27"/>
    </row>
    <row r="758" spans="1:16" ht="15.75" customHeight="1" x14ac:dyDescent="0.2">
      <c r="A758" s="88"/>
      <c r="H758" s="27"/>
      <c r="L758" s="179"/>
      <c r="P758" s="27"/>
    </row>
    <row r="759" spans="1:16" ht="15.75" customHeight="1" x14ac:dyDescent="0.2">
      <c r="A759" s="88"/>
      <c r="H759" s="27"/>
      <c r="L759" s="179"/>
      <c r="P759" s="27"/>
    </row>
    <row r="760" spans="1:16" ht="15.75" customHeight="1" x14ac:dyDescent="0.2">
      <c r="A760" s="88"/>
      <c r="H760" s="27"/>
      <c r="L760" s="179"/>
      <c r="P760" s="27"/>
    </row>
    <row r="761" spans="1:16" ht="15.75" customHeight="1" x14ac:dyDescent="0.2">
      <c r="A761" s="88"/>
      <c r="H761" s="27"/>
      <c r="L761" s="179"/>
      <c r="P761" s="27"/>
    </row>
    <row r="762" spans="1:16" ht="15.75" customHeight="1" x14ac:dyDescent="0.2">
      <c r="A762" s="88"/>
      <c r="H762" s="27"/>
      <c r="L762" s="179"/>
      <c r="P762" s="27"/>
    </row>
    <row r="763" spans="1:16" ht="15.75" customHeight="1" x14ac:dyDescent="0.2">
      <c r="A763" s="88"/>
      <c r="H763" s="27"/>
      <c r="L763" s="179"/>
      <c r="P763" s="27"/>
    </row>
    <row r="764" spans="1:16" ht="15.75" customHeight="1" x14ac:dyDescent="0.2">
      <c r="A764" s="88"/>
      <c r="H764" s="27"/>
      <c r="L764" s="179"/>
      <c r="P764" s="27"/>
    </row>
    <row r="765" spans="1:16" ht="15.75" customHeight="1" x14ac:dyDescent="0.2">
      <c r="A765" s="88"/>
      <c r="H765" s="27"/>
      <c r="L765" s="179"/>
      <c r="P765" s="27"/>
    </row>
    <row r="766" spans="1:16" ht="15.75" customHeight="1" x14ac:dyDescent="0.2">
      <c r="A766" s="88"/>
      <c r="H766" s="27"/>
      <c r="L766" s="179"/>
      <c r="P766" s="27"/>
    </row>
    <row r="767" spans="1:16" ht="15.75" customHeight="1" x14ac:dyDescent="0.2">
      <c r="A767" s="88"/>
      <c r="H767" s="27"/>
      <c r="L767" s="179"/>
      <c r="P767" s="27"/>
    </row>
    <row r="768" spans="1:16" ht="15.75" customHeight="1" x14ac:dyDescent="0.2">
      <c r="A768" s="88"/>
      <c r="H768" s="27"/>
      <c r="L768" s="179"/>
      <c r="P768" s="27"/>
    </row>
    <row r="769" spans="1:16" ht="15.75" customHeight="1" x14ac:dyDescent="0.2">
      <c r="A769" s="88"/>
      <c r="H769" s="27"/>
      <c r="L769" s="179"/>
      <c r="P769" s="27"/>
    </row>
    <row r="770" spans="1:16" ht="15.75" customHeight="1" x14ac:dyDescent="0.2">
      <c r="A770" s="88"/>
      <c r="H770" s="27"/>
      <c r="L770" s="179"/>
      <c r="P770" s="27"/>
    </row>
    <row r="771" spans="1:16" ht="15.75" customHeight="1" x14ac:dyDescent="0.2">
      <c r="A771" s="88"/>
      <c r="H771" s="27"/>
      <c r="L771" s="179"/>
      <c r="P771" s="27"/>
    </row>
    <row r="772" spans="1:16" ht="15.75" customHeight="1" x14ac:dyDescent="0.2">
      <c r="A772" s="88"/>
      <c r="H772" s="27"/>
      <c r="L772" s="179"/>
      <c r="P772" s="27"/>
    </row>
    <row r="773" spans="1:16" ht="15.75" customHeight="1" x14ac:dyDescent="0.2">
      <c r="A773" s="88"/>
      <c r="H773" s="27"/>
      <c r="L773" s="179"/>
      <c r="P773" s="27"/>
    </row>
    <row r="774" spans="1:16" ht="15.75" customHeight="1" x14ac:dyDescent="0.2">
      <c r="A774" s="88"/>
      <c r="H774" s="27"/>
      <c r="L774" s="179"/>
      <c r="P774" s="27"/>
    </row>
    <row r="775" spans="1:16" ht="15.75" customHeight="1" x14ac:dyDescent="0.2">
      <c r="A775" s="88"/>
      <c r="H775" s="27"/>
      <c r="L775" s="179"/>
      <c r="P775" s="27"/>
    </row>
    <row r="776" spans="1:16" ht="15.75" customHeight="1" x14ac:dyDescent="0.2">
      <c r="A776" s="88"/>
      <c r="H776" s="27"/>
      <c r="L776" s="179"/>
      <c r="P776" s="27"/>
    </row>
    <row r="777" spans="1:16" ht="15.75" customHeight="1" x14ac:dyDescent="0.2">
      <c r="A777" s="88"/>
      <c r="H777" s="27"/>
      <c r="L777" s="179"/>
      <c r="P777" s="27"/>
    </row>
    <row r="778" spans="1:16" ht="15.75" customHeight="1" x14ac:dyDescent="0.2">
      <c r="A778" s="88"/>
      <c r="H778" s="27"/>
      <c r="L778" s="179"/>
      <c r="P778" s="27"/>
    </row>
    <row r="779" spans="1:16" ht="15.75" customHeight="1" x14ac:dyDescent="0.2">
      <c r="A779" s="88"/>
      <c r="H779" s="27"/>
      <c r="L779" s="179"/>
      <c r="P779" s="27"/>
    </row>
    <row r="780" spans="1:16" ht="15.75" customHeight="1" x14ac:dyDescent="0.2">
      <c r="A780" s="88"/>
      <c r="H780" s="27"/>
      <c r="L780" s="179"/>
      <c r="P780" s="27"/>
    </row>
    <row r="781" spans="1:16" ht="15.75" customHeight="1" x14ac:dyDescent="0.2">
      <c r="A781" s="88"/>
      <c r="H781" s="27"/>
      <c r="L781" s="179"/>
      <c r="P781" s="27"/>
    </row>
    <row r="782" spans="1:16" ht="15.75" customHeight="1" x14ac:dyDescent="0.2">
      <c r="A782" s="88"/>
      <c r="H782" s="27"/>
      <c r="L782" s="179"/>
      <c r="P782" s="27"/>
    </row>
    <row r="783" spans="1:16" ht="15.75" customHeight="1" x14ac:dyDescent="0.2">
      <c r="A783" s="88"/>
      <c r="H783" s="27"/>
      <c r="L783" s="179"/>
      <c r="P783" s="27"/>
    </row>
    <row r="784" spans="1:16" ht="15.75" customHeight="1" x14ac:dyDescent="0.2">
      <c r="A784" s="88"/>
      <c r="H784" s="27"/>
      <c r="L784" s="179"/>
      <c r="P784" s="27"/>
    </row>
    <row r="785" spans="1:16" ht="15.75" customHeight="1" x14ac:dyDescent="0.2">
      <c r="A785" s="88"/>
      <c r="H785" s="27"/>
      <c r="L785" s="179"/>
      <c r="P785" s="27"/>
    </row>
    <row r="786" spans="1:16" ht="15.75" customHeight="1" x14ac:dyDescent="0.2">
      <c r="A786" s="88"/>
      <c r="H786" s="27"/>
      <c r="L786" s="179"/>
      <c r="P786" s="27"/>
    </row>
    <row r="787" spans="1:16" ht="15.75" customHeight="1" x14ac:dyDescent="0.2">
      <c r="A787" s="88"/>
      <c r="H787" s="27"/>
      <c r="L787" s="179"/>
      <c r="P787" s="27"/>
    </row>
    <row r="788" spans="1:16" ht="15.75" customHeight="1" x14ac:dyDescent="0.2">
      <c r="A788" s="88"/>
      <c r="H788" s="27"/>
      <c r="L788" s="179"/>
      <c r="P788" s="27"/>
    </row>
    <row r="789" spans="1:16" ht="15.75" customHeight="1" x14ac:dyDescent="0.2">
      <c r="A789" s="88"/>
      <c r="H789" s="27"/>
      <c r="L789" s="179"/>
      <c r="P789" s="27"/>
    </row>
    <row r="790" spans="1:16" ht="15.75" customHeight="1" x14ac:dyDescent="0.2">
      <c r="A790" s="88"/>
      <c r="H790" s="27"/>
      <c r="L790" s="179"/>
      <c r="P790" s="27"/>
    </row>
    <row r="791" spans="1:16" ht="15.75" customHeight="1" x14ac:dyDescent="0.2">
      <c r="A791" s="88"/>
      <c r="H791" s="27"/>
      <c r="L791" s="179"/>
      <c r="P791" s="27"/>
    </row>
    <row r="792" spans="1:16" ht="15.75" customHeight="1" x14ac:dyDescent="0.2">
      <c r="A792" s="88"/>
      <c r="H792" s="27"/>
      <c r="L792" s="179"/>
      <c r="P792" s="27"/>
    </row>
    <row r="793" spans="1:16" ht="15.75" customHeight="1" x14ac:dyDescent="0.2">
      <c r="A793" s="88"/>
      <c r="H793" s="27"/>
      <c r="L793" s="179"/>
      <c r="P793" s="27"/>
    </row>
    <row r="794" spans="1:16" ht="15.75" customHeight="1" x14ac:dyDescent="0.2">
      <c r="A794" s="88"/>
      <c r="H794" s="27"/>
      <c r="L794" s="179"/>
      <c r="P794" s="27"/>
    </row>
    <row r="795" spans="1:16" ht="15.75" customHeight="1" x14ac:dyDescent="0.2">
      <c r="A795" s="88"/>
      <c r="H795" s="27"/>
      <c r="L795" s="179"/>
      <c r="P795" s="27"/>
    </row>
    <row r="796" spans="1:16" ht="15.75" customHeight="1" x14ac:dyDescent="0.2">
      <c r="A796" s="88"/>
      <c r="H796" s="27"/>
      <c r="L796" s="179"/>
      <c r="P796" s="27"/>
    </row>
    <row r="797" spans="1:16" ht="15.75" customHeight="1" x14ac:dyDescent="0.2">
      <c r="A797" s="88"/>
      <c r="H797" s="27"/>
      <c r="L797" s="179"/>
      <c r="P797" s="27"/>
    </row>
    <row r="798" spans="1:16" ht="15.75" customHeight="1" x14ac:dyDescent="0.2">
      <c r="A798" s="88"/>
      <c r="H798" s="27"/>
      <c r="L798" s="179"/>
      <c r="P798" s="27"/>
    </row>
    <row r="799" spans="1:16" ht="15.75" customHeight="1" x14ac:dyDescent="0.2">
      <c r="A799" s="88"/>
      <c r="H799" s="27"/>
      <c r="L799" s="179"/>
      <c r="P799" s="27"/>
    </row>
    <row r="800" spans="1:16" ht="15.75" customHeight="1" x14ac:dyDescent="0.2">
      <c r="A800" s="88"/>
      <c r="H800" s="27"/>
      <c r="L800" s="179"/>
      <c r="P800" s="27"/>
    </row>
    <row r="801" spans="1:16" ht="15.75" customHeight="1" x14ac:dyDescent="0.2">
      <c r="A801" s="88"/>
      <c r="H801" s="27"/>
      <c r="L801" s="179"/>
      <c r="P801" s="27"/>
    </row>
    <row r="802" spans="1:16" ht="15.75" customHeight="1" x14ac:dyDescent="0.2">
      <c r="A802" s="88"/>
      <c r="H802" s="27"/>
      <c r="L802" s="179"/>
      <c r="P802" s="27"/>
    </row>
    <row r="803" spans="1:16" ht="15.75" customHeight="1" x14ac:dyDescent="0.2">
      <c r="A803" s="88"/>
      <c r="H803" s="27"/>
      <c r="L803" s="179"/>
      <c r="P803" s="27"/>
    </row>
    <row r="804" spans="1:16" ht="15.75" customHeight="1" x14ac:dyDescent="0.2">
      <c r="A804" s="88"/>
      <c r="H804" s="27"/>
      <c r="L804" s="179"/>
      <c r="P804" s="27"/>
    </row>
    <row r="805" spans="1:16" ht="15.75" customHeight="1" x14ac:dyDescent="0.2">
      <c r="A805" s="88"/>
      <c r="H805" s="27"/>
      <c r="L805" s="179"/>
      <c r="P805" s="27"/>
    </row>
    <row r="806" spans="1:16" ht="15.75" customHeight="1" x14ac:dyDescent="0.2">
      <c r="A806" s="88"/>
      <c r="H806" s="27"/>
      <c r="L806" s="179"/>
      <c r="P806" s="27"/>
    </row>
    <row r="807" spans="1:16" ht="15.75" customHeight="1" x14ac:dyDescent="0.2">
      <c r="A807" s="88"/>
      <c r="H807" s="27"/>
      <c r="L807" s="179"/>
      <c r="P807" s="27"/>
    </row>
    <row r="808" spans="1:16" ht="15.75" customHeight="1" x14ac:dyDescent="0.2">
      <c r="A808" s="88"/>
      <c r="H808" s="27"/>
      <c r="L808" s="179"/>
      <c r="P808" s="27"/>
    </row>
    <row r="809" spans="1:16" ht="15.75" customHeight="1" x14ac:dyDescent="0.2">
      <c r="A809" s="88"/>
      <c r="H809" s="27"/>
      <c r="L809" s="179"/>
      <c r="P809" s="27"/>
    </row>
    <row r="810" spans="1:16" ht="15.75" customHeight="1" x14ac:dyDescent="0.2">
      <c r="A810" s="88"/>
      <c r="H810" s="27"/>
      <c r="L810" s="179"/>
      <c r="P810" s="27"/>
    </row>
    <row r="811" spans="1:16" ht="15.75" customHeight="1" x14ac:dyDescent="0.2">
      <c r="A811" s="88"/>
      <c r="H811" s="27"/>
      <c r="L811" s="179"/>
      <c r="P811" s="27"/>
    </row>
    <row r="812" spans="1:16" ht="15.75" customHeight="1" x14ac:dyDescent="0.2">
      <c r="A812" s="88"/>
      <c r="H812" s="27"/>
      <c r="L812" s="179"/>
      <c r="P812" s="27"/>
    </row>
    <row r="813" spans="1:16" ht="15.75" customHeight="1" x14ac:dyDescent="0.2">
      <c r="A813" s="88"/>
      <c r="H813" s="27"/>
      <c r="L813" s="179"/>
      <c r="P813" s="27"/>
    </row>
    <row r="814" spans="1:16" ht="15.75" customHeight="1" x14ac:dyDescent="0.2">
      <c r="A814" s="88"/>
      <c r="H814" s="27"/>
      <c r="L814" s="179"/>
      <c r="P814" s="27"/>
    </row>
    <row r="815" spans="1:16" ht="15.75" customHeight="1" x14ac:dyDescent="0.2">
      <c r="A815" s="88"/>
      <c r="H815" s="27"/>
      <c r="L815" s="179"/>
      <c r="P815" s="27"/>
    </row>
    <row r="816" spans="1:16" ht="15.75" customHeight="1" x14ac:dyDescent="0.2">
      <c r="A816" s="88"/>
      <c r="H816" s="27"/>
      <c r="L816" s="179"/>
      <c r="P816" s="27"/>
    </row>
    <row r="817" spans="1:16" ht="15.75" customHeight="1" x14ac:dyDescent="0.2">
      <c r="A817" s="88"/>
      <c r="H817" s="27"/>
      <c r="L817" s="179"/>
      <c r="P817" s="27"/>
    </row>
    <row r="818" spans="1:16" ht="15.75" customHeight="1" x14ac:dyDescent="0.2">
      <c r="A818" s="88"/>
      <c r="H818" s="27"/>
      <c r="L818" s="179"/>
      <c r="P818" s="27"/>
    </row>
    <row r="819" spans="1:16" ht="15.75" customHeight="1" x14ac:dyDescent="0.2">
      <c r="A819" s="88"/>
      <c r="H819" s="27"/>
      <c r="L819" s="179"/>
      <c r="P819" s="27"/>
    </row>
    <row r="820" spans="1:16" ht="15.75" customHeight="1" x14ac:dyDescent="0.2">
      <c r="A820" s="88"/>
      <c r="H820" s="27"/>
      <c r="L820" s="179"/>
      <c r="P820" s="27"/>
    </row>
    <row r="821" spans="1:16" ht="15.75" customHeight="1" x14ac:dyDescent="0.2">
      <c r="A821" s="88"/>
      <c r="H821" s="27"/>
      <c r="L821" s="179"/>
      <c r="P821" s="27"/>
    </row>
    <row r="822" spans="1:16" ht="15.75" customHeight="1" x14ac:dyDescent="0.2">
      <c r="A822" s="88"/>
      <c r="H822" s="27"/>
      <c r="L822" s="179"/>
      <c r="P822" s="27"/>
    </row>
    <row r="823" spans="1:16" ht="15.75" customHeight="1" x14ac:dyDescent="0.2">
      <c r="A823" s="88"/>
      <c r="H823" s="27"/>
      <c r="L823" s="179"/>
      <c r="P823" s="27"/>
    </row>
    <row r="824" spans="1:16" ht="15.75" customHeight="1" x14ac:dyDescent="0.2">
      <c r="A824" s="88"/>
      <c r="H824" s="27"/>
      <c r="L824" s="179"/>
      <c r="P824" s="27"/>
    </row>
    <row r="825" spans="1:16" ht="15.75" customHeight="1" x14ac:dyDescent="0.2">
      <c r="A825" s="88"/>
      <c r="H825" s="27"/>
      <c r="L825" s="179"/>
      <c r="P825" s="27"/>
    </row>
    <row r="826" spans="1:16" ht="15.75" customHeight="1" x14ac:dyDescent="0.2">
      <c r="A826" s="88"/>
      <c r="H826" s="27"/>
      <c r="L826" s="179"/>
      <c r="P826" s="27"/>
    </row>
    <row r="827" spans="1:16" ht="15.75" customHeight="1" x14ac:dyDescent="0.2">
      <c r="A827" s="88"/>
      <c r="H827" s="27"/>
      <c r="L827" s="179"/>
      <c r="P827" s="27"/>
    </row>
    <row r="828" spans="1:16" ht="15.75" customHeight="1" x14ac:dyDescent="0.2">
      <c r="A828" s="88"/>
      <c r="H828" s="27"/>
      <c r="L828" s="179"/>
      <c r="P828" s="27"/>
    </row>
    <row r="829" spans="1:16" ht="15.75" customHeight="1" x14ac:dyDescent="0.2">
      <c r="A829" s="88"/>
      <c r="H829" s="27"/>
      <c r="L829" s="179"/>
      <c r="P829" s="27"/>
    </row>
    <row r="830" spans="1:16" ht="15.75" customHeight="1" x14ac:dyDescent="0.2">
      <c r="A830" s="88"/>
      <c r="H830" s="27"/>
      <c r="L830" s="179"/>
      <c r="P830" s="27"/>
    </row>
    <row r="831" spans="1:16" ht="15.75" customHeight="1" x14ac:dyDescent="0.2">
      <c r="A831" s="88"/>
      <c r="H831" s="27"/>
      <c r="L831" s="179"/>
      <c r="P831" s="27"/>
    </row>
    <row r="832" spans="1:16" ht="15.75" customHeight="1" x14ac:dyDescent="0.2">
      <c r="A832" s="88"/>
      <c r="H832" s="27"/>
      <c r="L832" s="179"/>
      <c r="P832" s="27"/>
    </row>
    <row r="833" spans="1:16" ht="15.75" customHeight="1" x14ac:dyDescent="0.2">
      <c r="A833" s="88"/>
      <c r="H833" s="27"/>
      <c r="L833" s="179"/>
      <c r="P833" s="27"/>
    </row>
    <row r="834" spans="1:16" ht="15.75" customHeight="1" x14ac:dyDescent="0.2">
      <c r="A834" s="88"/>
      <c r="H834" s="27"/>
      <c r="L834" s="179"/>
      <c r="P834" s="27"/>
    </row>
    <row r="835" spans="1:16" ht="15.75" customHeight="1" x14ac:dyDescent="0.2">
      <c r="A835" s="88"/>
      <c r="H835" s="27"/>
      <c r="L835" s="179"/>
      <c r="P835" s="27"/>
    </row>
    <row r="836" spans="1:16" ht="15.75" customHeight="1" x14ac:dyDescent="0.2">
      <c r="A836" s="88"/>
      <c r="H836" s="27"/>
      <c r="L836" s="179"/>
      <c r="P836" s="27"/>
    </row>
    <row r="837" spans="1:16" ht="15.75" customHeight="1" x14ac:dyDescent="0.2">
      <c r="A837" s="88"/>
      <c r="H837" s="27"/>
      <c r="L837" s="179"/>
      <c r="P837" s="27"/>
    </row>
    <row r="838" spans="1:16" ht="15.75" customHeight="1" x14ac:dyDescent="0.2">
      <c r="A838" s="88"/>
      <c r="H838" s="27"/>
      <c r="L838" s="179"/>
      <c r="P838" s="27"/>
    </row>
    <row r="839" spans="1:16" ht="15.75" customHeight="1" x14ac:dyDescent="0.2">
      <c r="A839" s="88"/>
      <c r="H839" s="27"/>
      <c r="L839" s="179"/>
      <c r="P839" s="27"/>
    </row>
    <row r="840" spans="1:16" ht="15.75" customHeight="1" x14ac:dyDescent="0.2">
      <c r="A840" s="88"/>
      <c r="H840" s="27"/>
      <c r="L840" s="179"/>
      <c r="P840" s="27"/>
    </row>
    <row r="841" spans="1:16" ht="15.75" customHeight="1" x14ac:dyDescent="0.2">
      <c r="A841" s="88"/>
      <c r="H841" s="27"/>
      <c r="L841" s="179"/>
      <c r="P841" s="27"/>
    </row>
    <row r="842" spans="1:16" ht="15.75" customHeight="1" x14ac:dyDescent="0.2">
      <c r="A842" s="88"/>
      <c r="H842" s="27"/>
      <c r="L842" s="179"/>
      <c r="P842" s="27"/>
    </row>
    <row r="843" spans="1:16" ht="15.75" customHeight="1" x14ac:dyDescent="0.2">
      <c r="A843" s="88"/>
      <c r="H843" s="27"/>
      <c r="L843" s="179"/>
      <c r="P843" s="27"/>
    </row>
    <row r="844" spans="1:16" ht="15.75" customHeight="1" x14ac:dyDescent="0.2">
      <c r="A844" s="88"/>
      <c r="H844" s="27"/>
      <c r="L844" s="179"/>
      <c r="P844" s="27"/>
    </row>
    <row r="845" spans="1:16" ht="15.75" customHeight="1" x14ac:dyDescent="0.2">
      <c r="A845" s="88"/>
      <c r="H845" s="27"/>
      <c r="L845" s="179"/>
      <c r="P845" s="27"/>
    </row>
    <row r="846" spans="1:16" ht="15.75" customHeight="1" x14ac:dyDescent="0.2">
      <c r="A846" s="88"/>
      <c r="H846" s="27"/>
      <c r="L846" s="179"/>
      <c r="P846" s="27"/>
    </row>
    <row r="847" spans="1:16" ht="15.75" customHeight="1" x14ac:dyDescent="0.2">
      <c r="A847" s="88"/>
      <c r="H847" s="27"/>
      <c r="L847" s="179"/>
      <c r="P847" s="27"/>
    </row>
    <row r="848" spans="1:16" ht="15.75" customHeight="1" x14ac:dyDescent="0.2">
      <c r="A848" s="88"/>
      <c r="H848" s="27"/>
      <c r="L848" s="179"/>
      <c r="P848" s="27"/>
    </row>
    <row r="849" spans="1:16" ht="15.75" customHeight="1" x14ac:dyDescent="0.2">
      <c r="A849" s="88"/>
      <c r="H849" s="27"/>
      <c r="L849" s="179"/>
      <c r="P849" s="27"/>
    </row>
    <row r="850" spans="1:16" ht="15.75" customHeight="1" x14ac:dyDescent="0.2">
      <c r="A850" s="88"/>
      <c r="H850" s="27"/>
      <c r="L850" s="179"/>
      <c r="P850" s="27"/>
    </row>
    <row r="851" spans="1:16" ht="15.75" customHeight="1" x14ac:dyDescent="0.2">
      <c r="A851" s="88"/>
      <c r="H851" s="27"/>
      <c r="L851" s="179"/>
      <c r="P851" s="27"/>
    </row>
    <row r="852" spans="1:16" ht="15.75" customHeight="1" x14ac:dyDescent="0.2">
      <c r="A852" s="88"/>
      <c r="H852" s="27"/>
      <c r="L852" s="179"/>
      <c r="P852" s="27"/>
    </row>
    <row r="853" spans="1:16" ht="15.75" customHeight="1" x14ac:dyDescent="0.2">
      <c r="A853" s="88"/>
      <c r="H853" s="27"/>
      <c r="L853" s="179"/>
      <c r="P853" s="27"/>
    </row>
    <row r="854" spans="1:16" ht="15.75" customHeight="1" x14ac:dyDescent="0.2">
      <c r="A854" s="88"/>
      <c r="H854" s="27"/>
      <c r="L854" s="179"/>
      <c r="P854" s="27"/>
    </row>
    <row r="855" spans="1:16" ht="15.75" customHeight="1" x14ac:dyDescent="0.2">
      <c r="A855" s="88"/>
      <c r="H855" s="27"/>
      <c r="L855" s="179"/>
      <c r="P855" s="27"/>
    </row>
    <row r="856" spans="1:16" ht="15.75" customHeight="1" x14ac:dyDescent="0.2">
      <c r="A856" s="88"/>
      <c r="H856" s="27"/>
      <c r="L856" s="179"/>
      <c r="P856" s="27"/>
    </row>
    <row r="857" spans="1:16" ht="15.75" customHeight="1" x14ac:dyDescent="0.2">
      <c r="A857" s="88"/>
      <c r="H857" s="27"/>
      <c r="L857" s="179"/>
      <c r="P857" s="27"/>
    </row>
    <row r="858" spans="1:16" ht="15.75" customHeight="1" x14ac:dyDescent="0.2">
      <c r="A858" s="88"/>
      <c r="H858" s="27"/>
      <c r="L858" s="179"/>
      <c r="P858" s="27"/>
    </row>
    <row r="859" spans="1:16" ht="15.75" customHeight="1" x14ac:dyDescent="0.2">
      <c r="A859" s="88"/>
      <c r="H859" s="27"/>
      <c r="L859" s="179"/>
      <c r="P859" s="27"/>
    </row>
    <row r="860" spans="1:16" ht="15.75" customHeight="1" x14ac:dyDescent="0.2">
      <c r="A860" s="88"/>
      <c r="H860" s="27"/>
      <c r="L860" s="179"/>
      <c r="P860" s="27"/>
    </row>
    <row r="861" spans="1:16" ht="15.75" customHeight="1" x14ac:dyDescent="0.2">
      <c r="A861" s="88"/>
      <c r="H861" s="27"/>
      <c r="L861" s="179"/>
      <c r="P861" s="27"/>
    </row>
    <row r="862" spans="1:16" ht="15.75" customHeight="1" x14ac:dyDescent="0.2">
      <c r="A862" s="88"/>
      <c r="H862" s="27"/>
      <c r="L862" s="179"/>
      <c r="P862" s="27"/>
    </row>
    <row r="863" spans="1:16" ht="15.75" customHeight="1" x14ac:dyDescent="0.2">
      <c r="A863" s="88"/>
      <c r="H863" s="27"/>
      <c r="L863" s="179"/>
      <c r="P863" s="27"/>
    </row>
    <row r="864" spans="1:16" ht="15.75" customHeight="1" x14ac:dyDescent="0.2">
      <c r="A864" s="88"/>
      <c r="H864" s="27"/>
      <c r="L864" s="179"/>
      <c r="P864" s="27"/>
    </row>
    <row r="865" spans="1:16" ht="15.75" customHeight="1" x14ac:dyDescent="0.2">
      <c r="A865" s="88"/>
      <c r="H865" s="27"/>
      <c r="L865" s="179"/>
      <c r="P865" s="27"/>
    </row>
    <row r="866" spans="1:16" ht="15.75" customHeight="1" x14ac:dyDescent="0.2">
      <c r="A866" s="88"/>
      <c r="H866" s="27"/>
      <c r="L866" s="179"/>
      <c r="P866" s="27"/>
    </row>
    <row r="867" spans="1:16" ht="15.75" customHeight="1" x14ac:dyDescent="0.2">
      <c r="A867" s="88"/>
      <c r="H867" s="27"/>
      <c r="L867" s="179"/>
      <c r="P867" s="27"/>
    </row>
    <row r="868" spans="1:16" ht="15.75" customHeight="1" x14ac:dyDescent="0.2">
      <c r="A868" s="88"/>
      <c r="H868" s="27"/>
      <c r="L868" s="179"/>
      <c r="P868" s="27"/>
    </row>
    <row r="869" spans="1:16" ht="15.75" customHeight="1" x14ac:dyDescent="0.2">
      <c r="A869" s="88"/>
      <c r="H869" s="27"/>
      <c r="L869" s="179"/>
      <c r="P869" s="27"/>
    </row>
    <row r="870" spans="1:16" ht="15.75" customHeight="1" x14ac:dyDescent="0.2">
      <c r="A870" s="88"/>
      <c r="H870" s="27"/>
      <c r="L870" s="179"/>
      <c r="P870" s="27"/>
    </row>
    <row r="871" spans="1:16" ht="15.75" customHeight="1" x14ac:dyDescent="0.2">
      <c r="A871" s="88"/>
      <c r="H871" s="27"/>
      <c r="L871" s="179"/>
      <c r="P871" s="27"/>
    </row>
    <row r="872" spans="1:16" ht="15.75" customHeight="1" x14ac:dyDescent="0.2">
      <c r="A872" s="88"/>
      <c r="H872" s="27"/>
      <c r="L872" s="179"/>
      <c r="P872" s="27"/>
    </row>
    <row r="873" spans="1:16" ht="15.75" customHeight="1" x14ac:dyDescent="0.2">
      <c r="A873" s="88"/>
      <c r="H873" s="27"/>
      <c r="L873" s="179"/>
      <c r="P873" s="27"/>
    </row>
    <row r="874" spans="1:16" ht="15.75" customHeight="1" x14ac:dyDescent="0.2">
      <c r="A874" s="88"/>
      <c r="H874" s="27"/>
      <c r="L874" s="179"/>
      <c r="P874" s="27"/>
    </row>
    <row r="875" spans="1:16" ht="15.75" customHeight="1" x14ac:dyDescent="0.2">
      <c r="A875" s="88"/>
      <c r="H875" s="27"/>
      <c r="L875" s="179"/>
      <c r="P875" s="27"/>
    </row>
    <row r="876" spans="1:16" ht="15.75" customHeight="1" x14ac:dyDescent="0.2">
      <c r="A876" s="88"/>
      <c r="H876" s="27"/>
      <c r="L876" s="179"/>
      <c r="P876" s="27"/>
    </row>
    <row r="877" spans="1:16" ht="15.75" customHeight="1" x14ac:dyDescent="0.2">
      <c r="A877" s="88"/>
      <c r="H877" s="27"/>
      <c r="L877" s="179"/>
      <c r="P877" s="27"/>
    </row>
    <row r="878" spans="1:16" ht="15.75" customHeight="1" x14ac:dyDescent="0.2">
      <c r="A878" s="88"/>
      <c r="H878" s="27"/>
      <c r="L878" s="179"/>
      <c r="P878" s="27"/>
    </row>
    <row r="879" spans="1:16" ht="15.75" customHeight="1" x14ac:dyDescent="0.2">
      <c r="A879" s="88"/>
      <c r="H879" s="27"/>
      <c r="L879" s="179"/>
      <c r="P879" s="27"/>
    </row>
    <row r="880" spans="1:16" ht="15.75" customHeight="1" x14ac:dyDescent="0.2">
      <c r="A880" s="88"/>
      <c r="H880" s="27"/>
      <c r="L880" s="179"/>
      <c r="P880" s="27"/>
    </row>
    <row r="881" spans="1:16" ht="15.75" customHeight="1" x14ac:dyDescent="0.2">
      <c r="A881" s="88"/>
      <c r="H881" s="27"/>
      <c r="L881" s="179"/>
      <c r="P881" s="27"/>
    </row>
    <row r="882" spans="1:16" ht="15.75" customHeight="1" x14ac:dyDescent="0.2">
      <c r="A882" s="88"/>
      <c r="H882" s="27"/>
      <c r="L882" s="179"/>
      <c r="P882" s="27"/>
    </row>
    <row r="883" spans="1:16" ht="15.75" customHeight="1" x14ac:dyDescent="0.2">
      <c r="A883" s="88"/>
      <c r="H883" s="27"/>
      <c r="L883" s="179"/>
      <c r="P883" s="27"/>
    </row>
    <row r="884" spans="1:16" ht="15.75" customHeight="1" x14ac:dyDescent="0.2">
      <c r="A884" s="88"/>
      <c r="H884" s="27"/>
      <c r="L884" s="179"/>
      <c r="P884" s="27"/>
    </row>
    <row r="885" spans="1:16" ht="15.75" customHeight="1" x14ac:dyDescent="0.2">
      <c r="A885" s="88"/>
      <c r="H885" s="27"/>
      <c r="L885" s="179"/>
      <c r="P885" s="27"/>
    </row>
    <row r="886" spans="1:16" ht="15.75" customHeight="1" x14ac:dyDescent="0.2">
      <c r="A886" s="88"/>
      <c r="H886" s="27"/>
      <c r="L886" s="179"/>
      <c r="P886" s="27"/>
    </row>
    <row r="887" spans="1:16" ht="15.75" customHeight="1" x14ac:dyDescent="0.2">
      <c r="A887" s="88"/>
      <c r="H887" s="27"/>
      <c r="L887" s="179"/>
      <c r="P887" s="27"/>
    </row>
    <row r="888" spans="1:16" ht="15.75" customHeight="1" x14ac:dyDescent="0.2">
      <c r="A888" s="88"/>
      <c r="H888" s="27"/>
      <c r="L888" s="179"/>
      <c r="P888" s="27"/>
    </row>
    <row r="889" spans="1:16" ht="15.75" customHeight="1" x14ac:dyDescent="0.2">
      <c r="A889" s="88"/>
      <c r="H889" s="27"/>
      <c r="L889" s="179"/>
      <c r="P889" s="27"/>
    </row>
    <row r="890" spans="1:16" ht="15.75" customHeight="1" x14ac:dyDescent="0.2">
      <c r="A890" s="88"/>
      <c r="H890" s="27"/>
      <c r="L890" s="179"/>
      <c r="P890" s="27"/>
    </row>
    <row r="891" spans="1:16" ht="15.75" customHeight="1" x14ac:dyDescent="0.2">
      <c r="A891" s="88"/>
      <c r="H891" s="27"/>
      <c r="L891" s="179"/>
      <c r="P891" s="27"/>
    </row>
    <row r="892" spans="1:16" ht="15.75" customHeight="1" x14ac:dyDescent="0.2">
      <c r="A892" s="88"/>
      <c r="H892" s="27"/>
      <c r="L892" s="179"/>
      <c r="P892" s="27"/>
    </row>
    <row r="893" spans="1:16" ht="15.75" customHeight="1" x14ac:dyDescent="0.2">
      <c r="A893" s="88"/>
      <c r="H893" s="27"/>
      <c r="L893" s="179"/>
      <c r="P893" s="27"/>
    </row>
    <row r="894" spans="1:16" ht="15.75" customHeight="1" x14ac:dyDescent="0.2">
      <c r="A894" s="88"/>
      <c r="H894" s="27"/>
      <c r="L894" s="179"/>
      <c r="P894" s="27"/>
    </row>
    <row r="895" spans="1:16" ht="15.75" customHeight="1" x14ac:dyDescent="0.2">
      <c r="A895" s="88"/>
      <c r="H895" s="27"/>
      <c r="L895" s="179"/>
      <c r="P895" s="27"/>
    </row>
    <row r="896" spans="1:16" ht="15.75" customHeight="1" x14ac:dyDescent="0.2">
      <c r="A896" s="88"/>
      <c r="H896" s="27"/>
      <c r="L896" s="179"/>
      <c r="P896" s="27"/>
    </row>
    <row r="897" spans="1:16" ht="15.75" customHeight="1" x14ac:dyDescent="0.2">
      <c r="A897" s="88"/>
      <c r="H897" s="27"/>
      <c r="L897" s="179"/>
      <c r="P897" s="27"/>
    </row>
    <row r="898" spans="1:16" ht="15.75" customHeight="1" x14ac:dyDescent="0.2">
      <c r="A898" s="88"/>
      <c r="H898" s="27"/>
      <c r="L898" s="179"/>
      <c r="P898" s="27"/>
    </row>
    <row r="899" spans="1:16" ht="15.75" customHeight="1" x14ac:dyDescent="0.2">
      <c r="A899" s="88"/>
      <c r="H899" s="27"/>
      <c r="L899" s="179"/>
      <c r="P899" s="27"/>
    </row>
    <row r="900" spans="1:16" ht="15.75" customHeight="1" x14ac:dyDescent="0.2">
      <c r="A900" s="88"/>
      <c r="H900" s="27"/>
      <c r="L900" s="179"/>
      <c r="P900" s="27"/>
    </row>
    <row r="901" spans="1:16" ht="15.75" customHeight="1" x14ac:dyDescent="0.2">
      <c r="A901" s="88"/>
      <c r="H901" s="27"/>
      <c r="L901" s="179"/>
      <c r="P901" s="27"/>
    </row>
    <row r="902" spans="1:16" ht="15.75" customHeight="1" x14ac:dyDescent="0.2">
      <c r="A902" s="88"/>
      <c r="H902" s="27"/>
      <c r="L902" s="179"/>
      <c r="P902" s="27"/>
    </row>
    <row r="903" spans="1:16" ht="15.75" customHeight="1" x14ac:dyDescent="0.2">
      <c r="A903" s="88"/>
      <c r="H903" s="27"/>
      <c r="L903" s="179"/>
      <c r="P903" s="27"/>
    </row>
    <row r="904" spans="1:16" ht="15.75" customHeight="1" x14ac:dyDescent="0.2">
      <c r="A904" s="88"/>
      <c r="H904" s="27"/>
      <c r="L904" s="179"/>
      <c r="P904" s="27"/>
    </row>
    <row r="905" spans="1:16" ht="15.75" customHeight="1" x14ac:dyDescent="0.2">
      <c r="A905" s="88"/>
      <c r="H905" s="27"/>
      <c r="L905" s="179"/>
      <c r="P905" s="27"/>
    </row>
    <row r="906" spans="1:16" ht="15.75" customHeight="1" x14ac:dyDescent="0.2">
      <c r="A906" s="88"/>
      <c r="H906" s="27"/>
      <c r="L906" s="179"/>
      <c r="P906" s="27"/>
    </row>
    <row r="907" spans="1:16" ht="15.75" customHeight="1" x14ac:dyDescent="0.2">
      <c r="A907" s="88"/>
      <c r="H907" s="27"/>
      <c r="L907" s="179"/>
      <c r="P907" s="27"/>
    </row>
    <row r="908" spans="1:16" ht="15.75" customHeight="1" x14ac:dyDescent="0.2">
      <c r="A908" s="88"/>
      <c r="H908" s="27"/>
      <c r="L908" s="179"/>
      <c r="P908" s="27"/>
    </row>
    <row r="909" spans="1:16" ht="15.75" customHeight="1" x14ac:dyDescent="0.2">
      <c r="A909" s="88"/>
      <c r="H909" s="27"/>
      <c r="L909" s="179"/>
      <c r="P909" s="27"/>
    </row>
    <row r="910" spans="1:16" ht="15.75" customHeight="1" x14ac:dyDescent="0.2">
      <c r="A910" s="88"/>
      <c r="H910" s="27"/>
      <c r="L910" s="179"/>
      <c r="P910" s="27"/>
    </row>
    <row r="911" spans="1:16" ht="15.75" customHeight="1" x14ac:dyDescent="0.2">
      <c r="A911" s="88"/>
      <c r="H911" s="27"/>
      <c r="L911" s="179"/>
      <c r="P911" s="27"/>
    </row>
    <row r="912" spans="1:16" ht="15.75" customHeight="1" x14ac:dyDescent="0.2">
      <c r="A912" s="88"/>
      <c r="H912" s="27"/>
      <c r="L912" s="179"/>
      <c r="P912" s="27"/>
    </row>
    <row r="913" spans="1:16" ht="15.75" customHeight="1" x14ac:dyDescent="0.2">
      <c r="A913" s="88"/>
      <c r="H913" s="27"/>
      <c r="L913" s="179"/>
      <c r="P913" s="27"/>
    </row>
    <row r="914" spans="1:16" ht="15.75" customHeight="1" x14ac:dyDescent="0.2">
      <c r="A914" s="88"/>
      <c r="H914" s="27"/>
      <c r="L914" s="179"/>
      <c r="P914" s="27"/>
    </row>
    <row r="915" spans="1:16" ht="15.75" customHeight="1" x14ac:dyDescent="0.2">
      <c r="A915" s="88"/>
      <c r="H915" s="27"/>
      <c r="L915" s="179"/>
      <c r="P915" s="27"/>
    </row>
    <row r="916" spans="1:16" ht="15.75" customHeight="1" x14ac:dyDescent="0.2">
      <c r="A916" s="88"/>
      <c r="H916" s="27"/>
      <c r="L916" s="179"/>
      <c r="P916" s="27"/>
    </row>
    <row r="917" spans="1:16" ht="15.75" customHeight="1" x14ac:dyDescent="0.2">
      <c r="A917" s="88"/>
      <c r="H917" s="27"/>
      <c r="L917" s="179"/>
      <c r="P917" s="27"/>
    </row>
    <row r="918" spans="1:16" ht="15.75" customHeight="1" x14ac:dyDescent="0.2">
      <c r="A918" s="88"/>
      <c r="H918" s="27"/>
      <c r="L918" s="179"/>
      <c r="P918" s="27"/>
    </row>
    <row r="919" spans="1:16" ht="15.75" customHeight="1" x14ac:dyDescent="0.2">
      <c r="A919" s="88"/>
      <c r="H919" s="27"/>
      <c r="L919" s="179"/>
      <c r="P919" s="27"/>
    </row>
    <row r="920" spans="1:16" ht="15.75" customHeight="1" x14ac:dyDescent="0.2">
      <c r="A920" s="88"/>
      <c r="H920" s="27"/>
      <c r="L920" s="179"/>
      <c r="P920" s="27"/>
    </row>
    <row r="921" spans="1:16" ht="15.75" customHeight="1" x14ac:dyDescent="0.2">
      <c r="A921" s="88"/>
      <c r="H921" s="27"/>
      <c r="L921" s="179"/>
      <c r="P921" s="27"/>
    </row>
    <row r="922" spans="1:16" ht="15.75" customHeight="1" x14ac:dyDescent="0.2">
      <c r="A922" s="88"/>
      <c r="H922" s="27"/>
      <c r="L922" s="179"/>
      <c r="P922" s="27"/>
    </row>
    <row r="923" spans="1:16" ht="15.75" customHeight="1" x14ac:dyDescent="0.2">
      <c r="A923" s="88"/>
      <c r="H923" s="27"/>
      <c r="L923" s="179"/>
      <c r="P923" s="27"/>
    </row>
    <row r="924" spans="1:16" ht="15.75" customHeight="1" x14ac:dyDescent="0.2">
      <c r="A924" s="88"/>
      <c r="H924" s="27"/>
      <c r="L924" s="179"/>
      <c r="P924" s="27"/>
    </row>
    <row r="925" spans="1:16" ht="15.75" customHeight="1" x14ac:dyDescent="0.2">
      <c r="A925" s="88"/>
      <c r="H925" s="27"/>
      <c r="L925" s="179"/>
      <c r="P925" s="27"/>
    </row>
    <row r="926" spans="1:16" ht="15.75" customHeight="1" x14ac:dyDescent="0.2">
      <c r="A926" s="88"/>
      <c r="H926" s="27"/>
      <c r="L926" s="179"/>
      <c r="P926" s="27"/>
    </row>
    <row r="927" spans="1:16" ht="15.75" customHeight="1" x14ac:dyDescent="0.2">
      <c r="A927" s="88"/>
      <c r="H927" s="27"/>
      <c r="L927" s="179"/>
      <c r="P927" s="27"/>
    </row>
    <row r="928" spans="1:16" ht="15.75" customHeight="1" x14ac:dyDescent="0.2">
      <c r="A928" s="88"/>
      <c r="H928" s="27"/>
      <c r="L928" s="179"/>
      <c r="P928" s="27"/>
    </row>
    <row r="929" spans="1:16" ht="15.75" customHeight="1" x14ac:dyDescent="0.2">
      <c r="A929" s="88"/>
      <c r="H929" s="27"/>
      <c r="L929" s="179"/>
      <c r="P929" s="27"/>
    </row>
    <row r="930" spans="1:16" ht="15.75" customHeight="1" x14ac:dyDescent="0.2">
      <c r="A930" s="88"/>
      <c r="H930" s="27"/>
      <c r="L930" s="179"/>
      <c r="P930" s="27"/>
    </row>
    <row r="931" spans="1:16" ht="15.75" customHeight="1" x14ac:dyDescent="0.2">
      <c r="A931" s="88"/>
      <c r="H931" s="27"/>
      <c r="L931" s="179"/>
      <c r="P931" s="27"/>
    </row>
    <row r="932" spans="1:16" ht="15.75" customHeight="1" x14ac:dyDescent="0.2">
      <c r="A932" s="88"/>
      <c r="H932" s="27"/>
      <c r="L932" s="179"/>
      <c r="P932" s="27"/>
    </row>
    <row r="933" spans="1:16" ht="15.75" customHeight="1" x14ac:dyDescent="0.2">
      <c r="A933" s="88"/>
      <c r="H933" s="27"/>
      <c r="L933" s="179"/>
      <c r="P933" s="27"/>
    </row>
    <row r="934" spans="1:16" ht="15.75" customHeight="1" x14ac:dyDescent="0.2">
      <c r="A934" s="88"/>
      <c r="H934" s="27"/>
      <c r="L934" s="179"/>
      <c r="P934" s="27"/>
    </row>
    <row r="935" spans="1:16" ht="15.75" customHeight="1" x14ac:dyDescent="0.2">
      <c r="A935" s="88"/>
      <c r="H935" s="27"/>
      <c r="L935" s="179"/>
      <c r="P935" s="27"/>
    </row>
    <row r="936" spans="1:16" ht="15.75" customHeight="1" x14ac:dyDescent="0.2">
      <c r="A936" s="88"/>
      <c r="H936" s="27"/>
      <c r="L936" s="179"/>
      <c r="P936" s="27"/>
    </row>
    <row r="937" spans="1:16" ht="15.75" customHeight="1" x14ac:dyDescent="0.2">
      <c r="A937" s="88"/>
      <c r="H937" s="27"/>
      <c r="L937" s="179"/>
      <c r="P937" s="27"/>
    </row>
    <row r="938" spans="1:16" ht="15.75" customHeight="1" x14ac:dyDescent="0.2">
      <c r="A938" s="88"/>
      <c r="H938" s="27"/>
      <c r="L938" s="179"/>
      <c r="P938" s="27"/>
    </row>
    <row r="939" spans="1:16" ht="15.75" customHeight="1" x14ac:dyDescent="0.2">
      <c r="A939" s="88"/>
      <c r="H939" s="27"/>
      <c r="L939" s="179"/>
      <c r="P939" s="27"/>
    </row>
    <row r="940" spans="1:16" ht="15.75" customHeight="1" x14ac:dyDescent="0.2">
      <c r="A940" s="88"/>
      <c r="H940" s="27"/>
      <c r="L940" s="179"/>
      <c r="P940" s="27"/>
    </row>
    <row r="941" spans="1:16" ht="15.75" customHeight="1" x14ac:dyDescent="0.2">
      <c r="A941" s="88"/>
      <c r="H941" s="27"/>
      <c r="L941" s="179"/>
      <c r="P941" s="27"/>
    </row>
    <row r="942" spans="1:16" ht="15.75" customHeight="1" x14ac:dyDescent="0.2">
      <c r="A942" s="88"/>
      <c r="H942" s="27"/>
      <c r="L942" s="179"/>
      <c r="P942" s="27"/>
    </row>
    <row r="943" spans="1:16" ht="15.75" customHeight="1" x14ac:dyDescent="0.2">
      <c r="A943" s="88"/>
      <c r="H943" s="27"/>
      <c r="L943" s="179"/>
      <c r="P943" s="27"/>
    </row>
    <row r="944" spans="1:16" ht="15.75" customHeight="1" x14ac:dyDescent="0.2">
      <c r="A944" s="88"/>
      <c r="H944" s="27"/>
      <c r="L944" s="179"/>
      <c r="P944" s="27"/>
    </row>
    <row r="945" spans="1:16" ht="15.75" customHeight="1" x14ac:dyDescent="0.2">
      <c r="A945" s="88"/>
      <c r="H945" s="27"/>
      <c r="L945" s="179"/>
      <c r="P945" s="27"/>
    </row>
    <row r="946" spans="1:16" ht="15.75" customHeight="1" x14ac:dyDescent="0.2">
      <c r="A946" s="88"/>
      <c r="H946" s="27"/>
      <c r="L946" s="179"/>
      <c r="P946" s="27"/>
    </row>
    <row r="947" spans="1:16" ht="15.75" customHeight="1" x14ac:dyDescent="0.2">
      <c r="A947" s="88"/>
      <c r="H947" s="27"/>
      <c r="L947" s="179"/>
      <c r="P947" s="27"/>
    </row>
    <row r="948" spans="1:16" ht="15.75" customHeight="1" x14ac:dyDescent="0.2">
      <c r="A948" s="88"/>
      <c r="H948" s="27"/>
      <c r="L948" s="179"/>
      <c r="P948" s="27"/>
    </row>
    <row r="949" spans="1:16" ht="15.75" customHeight="1" x14ac:dyDescent="0.2">
      <c r="A949" s="88"/>
      <c r="H949" s="27"/>
      <c r="L949" s="179"/>
      <c r="P949" s="27"/>
    </row>
    <row r="950" spans="1:16" ht="15.75" customHeight="1" x14ac:dyDescent="0.2">
      <c r="A950" s="88"/>
      <c r="H950" s="27"/>
      <c r="L950" s="179"/>
      <c r="P950" s="27"/>
    </row>
    <row r="951" spans="1:16" ht="15.75" customHeight="1" x14ac:dyDescent="0.2">
      <c r="A951" s="88"/>
      <c r="H951" s="27"/>
      <c r="L951" s="179"/>
      <c r="P951" s="27"/>
    </row>
    <row r="952" spans="1:16" ht="15.75" customHeight="1" x14ac:dyDescent="0.2">
      <c r="A952" s="88"/>
      <c r="H952" s="27"/>
      <c r="L952" s="179"/>
      <c r="P952" s="27"/>
    </row>
    <row r="953" spans="1:16" ht="15.75" customHeight="1" x14ac:dyDescent="0.2">
      <c r="A953" s="88"/>
      <c r="H953" s="27"/>
      <c r="L953" s="179"/>
      <c r="P953" s="27"/>
    </row>
    <row r="954" spans="1:16" ht="15.75" customHeight="1" x14ac:dyDescent="0.2">
      <c r="A954" s="88"/>
      <c r="H954" s="27"/>
      <c r="L954" s="179"/>
      <c r="P954" s="27"/>
    </row>
    <row r="955" spans="1:16" ht="15.75" customHeight="1" x14ac:dyDescent="0.2">
      <c r="A955" s="88"/>
      <c r="H955" s="27"/>
      <c r="L955" s="179"/>
      <c r="P955" s="27"/>
    </row>
    <row r="956" spans="1:16" ht="15.75" customHeight="1" x14ac:dyDescent="0.2">
      <c r="A956" s="88"/>
      <c r="H956" s="27"/>
      <c r="L956" s="179"/>
      <c r="P956" s="27"/>
    </row>
    <row r="957" spans="1:16" ht="15.75" customHeight="1" x14ac:dyDescent="0.2">
      <c r="A957" s="88"/>
      <c r="H957" s="27"/>
      <c r="L957" s="179"/>
      <c r="P957" s="27"/>
    </row>
    <row r="958" spans="1:16" ht="15.75" customHeight="1" x14ac:dyDescent="0.2">
      <c r="A958" s="88"/>
      <c r="H958" s="27"/>
      <c r="L958" s="179"/>
      <c r="P958" s="27"/>
    </row>
    <row r="959" spans="1:16" ht="15.75" customHeight="1" x14ac:dyDescent="0.2">
      <c r="A959" s="88"/>
      <c r="H959" s="27"/>
      <c r="L959" s="179"/>
      <c r="P959" s="27"/>
    </row>
    <row r="960" spans="1:16" ht="15.75" customHeight="1" x14ac:dyDescent="0.2">
      <c r="A960" s="88"/>
      <c r="H960" s="27"/>
      <c r="L960" s="179"/>
      <c r="P960" s="27"/>
    </row>
    <row r="961" spans="1:16" ht="15.75" customHeight="1" x14ac:dyDescent="0.2">
      <c r="A961" s="88"/>
      <c r="H961" s="27"/>
      <c r="L961" s="179"/>
      <c r="P961" s="27"/>
    </row>
    <row r="962" spans="1:16" ht="15.75" customHeight="1" x14ac:dyDescent="0.2">
      <c r="A962" s="88"/>
      <c r="H962" s="27"/>
      <c r="L962" s="179"/>
      <c r="P962" s="27"/>
    </row>
    <row r="963" spans="1:16" ht="15.75" customHeight="1" x14ac:dyDescent="0.2">
      <c r="A963" s="88"/>
      <c r="H963" s="27"/>
      <c r="L963" s="179"/>
      <c r="P963" s="27"/>
    </row>
    <row r="964" spans="1:16" ht="15.75" customHeight="1" x14ac:dyDescent="0.2">
      <c r="A964" s="88"/>
      <c r="H964" s="27"/>
      <c r="L964" s="179"/>
      <c r="P964" s="27"/>
    </row>
    <row r="965" spans="1:16" ht="15.75" customHeight="1" x14ac:dyDescent="0.2">
      <c r="A965" s="88"/>
      <c r="H965" s="27"/>
      <c r="L965" s="179"/>
      <c r="P965" s="27"/>
    </row>
    <row r="966" spans="1:16" ht="15.75" customHeight="1" x14ac:dyDescent="0.2">
      <c r="A966" s="88"/>
      <c r="H966" s="27"/>
      <c r="L966" s="179"/>
      <c r="P966" s="27"/>
    </row>
    <row r="967" spans="1:16" ht="15.75" customHeight="1" x14ac:dyDescent="0.2">
      <c r="A967" s="88"/>
      <c r="H967" s="27"/>
      <c r="L967" s="179"/>
      <c r="P967" s="27"/>
    </row>
    <row r="968" spans="1:16" ht="15.75" customHeight="1" x14ac:dyDescent="0.2">
      <c r="A968" s="88"/>
      <c r="H968" s="27"/>
      <c r="L968" s="179"/>
      <c r="P968" s="27"/>
    </row>
    <row r="969" spans="1:16" ht="15.75" customHeight="1" x14ac:dyDescent="0.2">
      <c r="A969" s="88"/>
      <c r="H969" s="27"/>
      <c r="L969" s="179"/>
      <c r="P969" s="27"/>
    </row>
    <row r="970" spans="1:16" ht="15.75" customHeight="1" x14ac:dyDescent="0.2">
      <c r="A970" s="88"/>
      <c r="H970" s="27"/>
      <c r="L970" s="179"/>
      <c r="P970" s="27"/>
    </row>
    <row r="971" spans="1:16" ht="15.75" customHeight="1" x14ac:dyDescent="0.2">
      <c r="A971" s="88"/>
      <c r="H971" s="27"/>
      <c r="L971" s="179"/>
      <c r="P971" s="27"/>
    </row>
    <row r="972" spans="1:16" ht="15.75" customHeight="1" x14ac:dyDescent="0.2">
      <c r="A972" s="88"/>
      <c r="H972" s="27"/>
      <c r="L972" s="179"/>
      <c r="P972" s="27"/>
    </row>
    <row r="973" spans="1:16" ht="15.75" customHeight="1" x14ac:dyDescent="0.2">
      <c r="A973" s="88"/>
      <c r="H973" s="27"/>
      <c r="L973" s="179"/>
      <c r="P973" s="27"/>
    </row>
    <row r="974" spans="1:16" ht="15.75" customHeight="1" x14ac:dyDescent="0.2">
      <c r="A974" s="88"/>
      <c r="H974" s="27"/>
      <c r="L974" s="179"/>
      <c r="P974" s="27"/>
    </row>
    <row r="975" spans="1:16" ht="15.75" customHeight="1" x14ac:dyDescent="0.2">
      <c r="A975" s="88"/>
      <c r="H975" s="27"/>
      <c r="L975" s="179"/>
      <c r="P975" s="27"/>
    </row>
    <row r="976" spans="1:16" ht="15.75" customHeight="1" x14ac:dyDescent="0.2">
      <c r="A976" s="88"/>
      <c r="H976" s="27"/>
      <c r="L976" s="179"/>
      <c r="P976" s="27"/>
    </row>
    <row r="977" spans="1:16" ht="15.75" customHeight="1" x14ac:dyDescent="0.2">
      <c r="A977" s="88"/>
      <c r="H977" s="27"/>
      <c r="L977" s="179"/>
      <c r="P977" s="27"/>
    </row>
    <row r="978" spans="1:16" ht="15.75" customHeight="1" x14ac:dyDescent="0.2">
      <c r="A978" s="88"/>
      <c r="H978" s="27"/>
      <c r="L978" s="179"/>
      <c r="P978" s="27"/>
    </row>
    <row r="979" spans="1:16" ht="15.75" customHeight="1" x14ac:dyDescent="0.2">
      <c r="A979" s="88"/>
      <c r="H979" s="27"/>
      <c r="L979" s="179"/>
      <c r="P979" s="27"/>
    </row>
    <row r="980" spans="1:16" ht="15.75" customHeight="1" x14ac:dyDescent="0.2">
      <c r="A980" s="88"/>
      <c r="H980" s="27"/>
      <c r="L980" s="179"/>
      <c r="P980" s="27"/>
    </row>
    <row r="981" spans="1:16" ht="15.75" customHeight="1" x14ac:dyDescent="0.2">
      <c r="A981" s="88"/>
      <c r="H981" s="27"/>
      <c r="L981" s="179"/>
      <c r="P981" s="27"/>
    </row>
    <row r="982" spans="1:16" ht="15.75" customHeight="1" x14ac:dyDescent="0.2">
      <c r="A982" s="88"/>
      <c r="H982" s="27"/>
      <c r="L982" s="179"/>
      <c r="P982" s="27"/>
    </row>
    <row r="983" spans="1:16" ht="15.75" customHeight="1" x14ac:dyDescent="0.2">
      <c r="A983" s="88"/>
      <c r="H983" s="27"/>
      <c r="L983" s="179"/>
      <c r="P983" s="27"/>
    </row>
    <row r="984" spans="1:16" ht="15.75" customHeight="1" x14ac:dyDescent="0.2">
      <c r="A984" s="88"/>
      <c r="H984" s="27"/>
      <c r="L984" s="179"/>
      <c r="P984" s="27"/>
    </row>
    <row r="985" spans="1:16" ht="15.75" customHeight="1" x14ac:dyDescent="0.2">
      <c r="A985" s="88"/>
      <c r="H985" s="27"/>
      <c r="L985" s="179"/>
      <c r="P985" s="27"/>
    </row>
    <row r="986" spans="1:16" ht="15.75" customHeight="1" x14ac:dyDescent="0.2">
      <c r="A986" s="88"/>
      <c r="H986" s="27"/>
      <c r="L986" s="179"/>
      <c r="P986" s="27"/>
    </row>
    <row r="987" spans="1:16" ht="15.75" customHeight="1" x14ac:dyDescent="0.2">
      <c r="A987" s="88"/>
      <c r="H987" s="27"/>
      <c r="L987" s="179"/>
      <c r="P987" s="27"/>
    </row>
    <row r="988" spans="1:16" ht="15.75" customHeight="1" x14ac:dyDescent="0.2">
      <c r="A988" s="88"/>
      <c r="H988" s="27"/>
      <c r="L988" s="179"/>
      <c r="P988" s="27"/>
    </row>
    <row r="989" spans="1:16" ht="15.75" customHeight="1" x14ac:dyDescent="0.2">
      <c r="A989" s="88"/>
      <c r="H989" s="27"/>
      <c r="L989" s="179"/>
      <c r="P989" s="27"/>
    </row>
    <row r="990" spans="1:16" ht="15.75" customHeight="1" x14ac:dyDescent="0.2">
      <c r="A990" s="88"/>
      <c r="H990" s="27"/>
      <c r="L990" s="179"/>
      <c r="P990" s="27"/>
    </row>
    <row r="991" spans="1:16" ht="15.75" customHeight="1" x14ac:dyDescent="0.2">
      <c r="A991" s="88"/>
      <c r="H991" s="27"/>
      <c r="L991" s="179"/>
      <c r="P991" s="27"/>
    </row>
    <row r="992" spans="1:16" ht="15.75" customHeight="1" x14ac:dyDescent="0.2">
      <c r="A992" s="88"/>
      <c r="H992" s="27"/>
      <c r="L992" s="179"/>
      <c r="P992" s="27"/>
    </row>
    <row r="993" spans="1:16" ht="15.75" customHeight="1" x14ac:dyDescent="0.2">
      <c r="A993" s="88"/>
      <c r="H993" s="27"/>
      <c r="L993" s="179"/>
      <c r="P993" s="27"/>
    </row>
    <row r="994" spans="1:16" ht="15.75" customHeight="1" x14ac:dyDescent="0.2">
      <c r="A994" s="88"/>
      <c r="H994" s="27"/>
      <c r="L994" s="179"/>
      <c r="P994" s="27"/>
    </row>
    <row r="995" spans="1:16" ht="15.75" customHeight="1" x14ac:dyDescent="0.2">
      <c r="A995" s="88"/>
      <c r="H995" s="27"/>
      <c r="L995" s="179"/>
      <c r="P995" s="27"/>
    </row>
    <row r="996" spans="1:16" ht="15.75" customHeight="1" x14ac:dyDescent="0.2">
      <c r="A996" s="88"/>
      <c r="H996" s="27"/>
      <c r="L996" s="179"/>
      <c r="P996" s="27"/>
    </row>
    <row r="997" spans="1:16" ht="15.75" customHeight="1" x14ac:dyDescent="0.2">
      <c r="A997" s="88"/>
      <c r="H997" s="27"/>
      <c r="L997" s="179"/>
      <c r="P997" s="27"/>
    </row>
    <row r="998" spans="1:16" ht="15.75" customHeight="1" x14ac:dyDescent="0.2">
      <c r="A998" s="88"/>
      <c r="H998" s="27"/>
      <c r="L998" s="179"/>
      <c r="P998" s="27"/>
    </row>
    <row r="999" spans="1:16" ht="15.75" customHeight="1" x14ac:dyDescent="0.2">
      <c r="A999" s="88"/>
      <c r="H999" s="27"/>
      <c r="L999" s="179"/>
      <c r="P999" s="27"/>
    </row>
    <row r="1000" spans="1:16" ht="15.75" customHeight="1" x14ac:dyDescent="0.2">
      <c r="A1000" s="88"/>
      <c r="H1000" s="27"/>
      <c r="L1000" s="179"/>
      <c r="P1000" s="27"/>
    </row>
  </sheetData>
  <pageMargins left="0.75" right="0.75" top="1" bottom="1"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Z1000"/>
  <sheetViews>
    <sheetView workbookViewId="0">
      <selection activeCell="D16" sqref="D16"/>
    </sheetView>
  </sheetViews>
  <sheetFormatPr baseColWidth="10" defaultColWidth="11.1640625" defaultRowHeight="15" customHeight="1" x14ac:dyDescent="0.2"/>
  <cols>
    <col min="1" max="1" width="20.5" customWidth="1"/>
    <col min="2" max="2" width="8.1640625" customWidth="1"/>
    <col min="3" max="3" width="18" customWidth="1"/>
    <col min="4" max="4" width="45.6640625" customWidth="1"/>
    <col min="5" max="5" width="4.6640625" customWidth="1"/>
    <col min="6" max="6" width="25.5" customWidth="1"/>
    <col min="7" max="7" width="18.5" customWidth="1"/>
    <col min="8" max="8" width="15.6640625" customWidth="1"/>
    <col min="9" max="9" width="13.6640625" customWidth="1"/>
    <col min="10" max="10" width="20.1640625" customWidth="1"/>
    <col min="11" max="11" width="19.83203125" customWidth="1"/>
    <col min="12" max="12" width="10.5" customWidth="1"/>
    <col min="13" max="13" width="10.6640625" customWidth="1"/>
    <col min="14" max="14" width="19.1640625" customWidth="1"/>
    <col min="15" max="15" width="10.5" customWidth="1"/>
    <col min="16" max="16" width="19.83203125" customWidth="1"/>
    <col min="17" max="17" width="10.5" customWidth="1"/>
    <col min="18" max="18" width="10.6640625" customWidth="1"/>
    <col min="19" max="19" width="13" customWidth="1"/>
    <col min="20" max="26" width="10.5" customWidth="1"/>
  </cols>
  <sheetData>
    <row r="1" spans="1:26" ht="15.75" customHeight="1" x14ac:dyDescent="0.2">
      <c r="A1" s="189" t="s">
        <v>278</v>
      </c>
      <c r="B1" s="189"/>
      <c r="C1" s="189"/>
      <c r="D1" s="189"/>
      <c r="E1" s="189"/>
      <c r="F1" s="189"/>
      <c r="G1" s="189"/>
      <c r="H1" s="189"/>
      <c r="I1" s="189"/>
      <c r="J1" s="189"/>
      <c r="K1" s="189"/>
      <c r="L1" s="189"/>
      <c r="M1" s="189"/>
      <c r="N1" s="189"/>
      <c r="O1" s="189"/>
      <c r="P1" s="189"/>
      <c r="Q1" s="189"/>
      <c r="R1" s="189"/>
      <c r="S1" s="189"/>
      <c r="T1" s="189"/>
      <c r="U1" s="189"/>
      <c r="V1" s="189"/>
      <c r="W1" s="189"/>
      <c r="X1" s="189"/>
      <c r="Y1" s="189"/>
      <c r="Z1" s="189"/>
    </row>
    <row r="2" spans="1:26" ht="15.75" customHeight="1" x14ac:dyDescent="0.2"/>
    <row r="3" spans="1:26" ht="15.75" customHeight="1" x14ac:dyDescent="0.2">
      <c r="A3" s="28" t="s">
        <v>37</v>
      </c>
      <c r="B3" s="29"/>
      <c r="C3" s="29"/>
      <c r="D3" s="30" t="s">
        <v>287</v>
      </c>
      <c r="E3" s="31"/>
      <c r="F3" s="32" t="s">
        <v>38</v>
      </c>
      <c r="G3" s="33" t="s">
        <v>39</v>
      </c>
      <c r="H3" s="34" t="s">
        <v>40</v>
      </c>
      <c r="I3" s="35" t="s">
        <v>41</v>
      </c>
      <c r="K3" s="264" t="s">
        <v>42</v>
      </c>
      <c r="L3" s="265"/>
      <c r="M3" s="265"/>
      <c r="N3" s="266"/>
      <c r="P3" s="264" t="s">
        <v>43</v>
      </c>
      <c r="Q3" s="265"/>
      <c r="R3" s="265"/>
      <c r="S3" s="266"/>
    </row>
    <row r="4" spans="1:26" ht="15.75" customHeight="1" x14ac:dyDescent="0.2">
      <c r="A4" s="36" t="s">
        <v>44</v>
      </c>
      <c r="B4" s="7"/>
      <c r="C4" s="7"/>
      <c r="D4" s="37" t="s">
        <v>45</v>
      </c>
      <c r="E4" s="31"/>
      <c r="F4" s="38">
        <f>Rent_Roll!B5</f>
        <v>0</v>
      </c>
      <c r="G4" s="39" t="str">
        <f>Rent_Roll!C5</f>
        <v xml:space="preserve">1Bd/1Ba </v>
      </c>
      <c r="H4" s="40" t="e">
        <f>Rent_Roll!D5</f>
        <v>#DIV/0!</v>
      </c>
      <c r="I4" s="41" t="e">
        <f>'Rent_Roll(Best)'!E5</f>
        <v>#DIV/0!</v>
      </c>
      <c r="K4" s="42" t="s">
        <v>46</v>
      </c>
      <c r="L4" s="7"/>
      <c r="M4" s="7" t="s">
        <v>47</v>
      </c>
      <c r="N4" s="43">
        <f>(I21-I72)/D15</f>
        <v>8.5386429042821163E-2</v>
      </c>
      <c r="P4" s="42" t="s">
        <v>46</v>
      </c>
      <c r="Q4" s="7"/>
      <c r="R4" s="7" t="s">
        <v>47</v>
      </c>
      <c r="S4" s="43">
        <f>(I21-I72)/D15</f>
        <v>8.5386429042821163E-2</v>
      </c>
    </row>
    <row r="5" spans="1:26" ht="15.75" customHeight="1" thickBot="1" x14ac:dyDescent="0.25">
      <c r="A5" s="44" t="s">
        <v>48</v>
      </c>
      <c r="B5" s="6"/>
      <c r="C5" s="6"/>
      <c r="D5" s="45"/>
      <c r="F5" s="38">
        <f>Rent_Roll!B6</f>
        <v>36</v>
      </c>
      <c r="G5" s="39" t="str">
        <f>Rent_Roll!C6</f>
        <v xml:space="preserve">2Bd/1Ba </v>
      </c>
      <c r="H5" s="40">
        <f>Rent_Roll!D6</f>
        <v>750</v>
      </c>
      <c r="I5" s="41">
        <f>'Rent_Roll(Best)'!E6</f>
        <v>1.095185185185185</v>
      </c>
      <c r="K5" s="22" t="s">
        <v>49</v>
      </c>
      <c r="L5" s="7"/>
      <c r="M5" s="7" t="s">
        <v>50</v>
      </c>
      <c r="N5" s="46">
        <f>(D8)</f>
        <v>870000</v>
      </c>
      <c r="O5" s="7"/>
      <c r="P5" s="22" t="s">
        <v>49</v>
      </c>
      <c r="Q5" s="7"/>
      <c r="R5" s="7" t="s">
        <v>50</v>
      </c>
      <c r="S5" s="46">
        <f>(D8)</f>
        <v>870000</v>
      </c>
    </row>
    <row r="6" spans="1:26" ht="15.75" customHeight="1" thickBot="1" x14ac:dyDescent="0.25">
      <c r="F6" s="38">
        <f>Rent_Roll!B7</f>
        <v>0</v>
      </c>
      <c r="G6" s="39" t="str">
        <f>Rent_Roll!C7</f>
        <v>2Bd/2Ba</v>
      </c>
      <c r="H6" s="40" t="e">
        <f>Rent_Roll!D7</f>
        <v>#DIV/0!</v>
      </c>
      <c r="I6" s="41" t="e">
        <f>'Rent_Roll(Best)'!E7</f>
        <v>#DIV/0!</v>
      </c>
      <c r="K6" s="47" t="s">
        <v>51</v>
      </c>
      <c r="L6" s="48"/>
      <c r="M6" s="48"/>
      <c r="N6" s="49">
        <f>((I21-I72)-Principal_t)/Equity_Amt</f>
        <v>8.8252323753568729E-2</v>
      </c>
      <c r="P6" s="47" t="s">
        <v>51</v>
      </c>
      <c r="Q6" s="48"/>
      <c r="R6" s="48"/>
      <c r="S6" s="49">
        <f>((I21-I72)-Principal_t)/Equity_Amt</f>
        <v>8.8252323753568729E-2</v>
      </c>
    </row>
    <row r="7" spans="1:26" ht="15.75" customHeight="1" thickBot="1" x14ac:dyDescent="0.25">
      <c r="A7" s="50" t="s">
        <v>52</v>
      </c>
      <c r="B7" s="51"/>
      <c r="C7" s="51"/>
      <c r="D7" s="52"/>
      <c r="E7" s="31"/>
      <c r="F7" s="38">
        <f>Rent_Roll!B8</f>
        <v>0</v>
      </c>
      <c r="G7" s="39" t="str">
        <f>Rent_Roll!C8</f>
        <v>3Bd/2Ba</v>
      </c>
      <c r="H7" s="40" t="e">
        <f>Rent_Roll!D8</f>
        <v>#DIV/0!</v>
      </c>
      <c r="I7" s="41" t="e">
        <f>'Rent_Roll(Best)'!E8</f>
        <v>#DIV/0!</v>
      </c>
      <c r="K7" s="32" t="s">
        <v>53</v>
      </c>
      <c r="L7" s="33"/>
      <c r="M7" s="33"/>
      <c r="N7" s="35" t="s">
        <v>54</v>
      </c>
      <c r="P7" s="32" t="s">
        <v>53</v>
      </c>
      <c r="Q7" s="33"/>
      <c r="R7" s="33"/>
      <c r="S7" s="35" t="s">
        <v>54</v>
      </c>
    </row>
    <row r="8" spans="1:26" ht="15.75" customHeight="1" thickBot="1" x14ac:dyDescent="0.25">
      <c r="A8" s="22"/>
      <c r="B8" s="53" t="s">
        <v>55</v>
      </c>
      <c r="C8" s="54"/>
      <c r="D8" s="55">
        <f>SUBTOTAL(9,D9:D10)</f>
        <v>870000</v>
      </c>
      <c r="F8" s="56" t="str">
        <f>Rent_Roll!A9</f>
        <v xml:space="preserve">Extra Income: </v>
      </c>
      <c r="G8" s="57"/>
      <c r="H8" s="58"/>
      <c r="I8" s="59"/>
      <c r="K8" s="22" t="s">
        <v>56</v>
      </c>
      <c r="L8" s="7"/>
      <c r="M8" s="7"/>
      <c r="N8" s="60">
        <f>SUM('Pro_Forma(Best) '!AA85:AL85)</f>
        <v>52951.394252141268</v>
      </c>
      <c r="P8" s="22" t="s">
        <v>56</v>
      </c>
      <c r="Q8" s="7"/>
      <c r="R8" s="7"/>
      <c r="S8" s="60">
        <f>SUM('Pro_Forma(Best) '!AA98:AL98)</f>
        <v>126080.13791761946</v>
      </c>
    </row>
    <row r="9" spans="1:26" ht="15.75" customHeight="1" x14ac:dyDescent="0.2">
      <c r="A9" s="22"/>
      <c r="B9" s="7"/>
      <c r="C9" s="61" t="s">
        <v>57</v>
      </c>
      <c r="D9" s="62">
        <f>(D15-D11)</f>
        <v>600000</v>
      </c>
      <c r="F9" s="38">
        <f>Rent_Roll!B10</f>
        <v>1</v>
      </c>
      <c r="G9" s="39" t="str">
        <f>Rent_Roll!C10</f>
        <v xml:space="preserve">Garage Income </v>
      </c>
      <c r="H9" s="40">
        <f>Rent_Roll!D10</f>
        <v>0</v>
      </c>
      <c r="I9" s="41">
        <f>Rent_Roll!E10</f>
        <v>0</v>
      </c>
      <c r="K9" s="22" t="s">
        <v>58</v>
      </c>
      <c r="L9" s="7"/>
      <c r="M9" s="7" t="s">
        <v>59</v>
      </c>
      <c r="N9" s="43">
        <f>((I21-I72)-Principal_t)/Equity_Amt</f>
        <v>8.8252323753568729E-2</v>
      </c>
      <c r="P9" s="22" t="s">
        <v>58</v>
      </c>
      <c r="Q9" s="7"/>
      <c r="R9" s="7" t="s">
        <v>59</v>
      </c>
      <c r="S9" s="43">
        <f>(S8/Equity_Amt)</f>
        <v>0.21013356319603244</v>
      </c>
    </row>
    <row r="10" spans="1:26" ht="15.75" customHeight="1" thickBot="1" x14ac:dyDescent="0.25">
      <c r="A10" s="22"/>
      <c r="B10" s="7"/>
      <c r="C10" s="63" t="s">
        <v>60</v>
      </c>
      <c r="D10" s="64">
        <v>270000</v>
      </c>
      <c r="F10" s="38">
        <f>Rent_Roll!B11</f>
        <v>1</v>
      </c>
      <c r="G10" s="39" t="str">
        <f>Rent_Roll!C11</f>
        <v xml:space="preserve">Storage Income </v>
      </c>
      <c r="H10" s="40">
        <f>Rent_Roll!D11</f>
        <v>0</v>
      </c>
      <c r="I10" s="41">
        <f>Rent_Roll!E11</f>
        <v>0</v>
      </c>
      <c r="K10" s="47" t="s">
        <v>61</v>
      </c>
      <c r="L10" s="48"/>
      <c r="M10" s="48"/>
      <c r="N10" s="49">
        <f>((I21-I72)-(Principal_t)+(Term_T2))/Equity_Amt</f>
        <v>0.13304571617128461</v>
      </c>
      <c r="P10" s="47" t="s">
        <v>61</v>
      </c>
      <c r="Q10" s="48"/>
      <c r="R10" s="48"/>
      <c r="S10" s="49">
        <f>(S8/Equity_Amt)</f>
        <v>0.21013356319603244</v>
      </c>
    </row>
    <row r="11" spans="1:26" ht="15.75" customHeight="1" thickBot="1" x14ac:dyDescent="0.25">
      <c r="A11" s="22"/>
      <c r="B11" s="65" t="s">
        <v>62</v>
      </c>
      <c r="C11" s="66"/>
      <c r="D11" s="67">
        <f>SUBTOTAL(9,D12:D13)</f>
        <v>1800000</v>
      </c>
      <c r="E11" s="7"/>
      <c r="F11" s="38">
        <f>Rent_Roll!B12</f>
        <v>1</v>
      </c>
      <c r="G11" s="39" t="str">
        <f>Rent_Roll!C12</f>
        <v xml:space="preserve">Pet Fees </v>
      </c>
      <c r="H11" s="40">
        <f>Rent_Roll!D12</f>
        <v>0</v>
      </c>
      <c r="I11" s="41">
        <f>Rent_Roll!E12</f>
        <v>0</v>
      </c>
    </row>
    <row r="12" spans="1:26" ht="15.75" customHeight="1" thickBot="1" x14ac:dyDescent="0.25">
      <c r="A12" s="22"/>
      <c r="B12" s="7"/>
      <c r="C12" s="7" t="s">
        <v>63</v>
      </c>
      <c r="D12" s="62">
        <f>(Principal)</f>
        <v>1800000</v>
      </c>
      <c r="F12" s="38">
        <f>Rent_Roll!B13</f>
        <v>1</v>
      </c>
      <c r="G12" s="39" t="str">
        <f>Rent_Roll!C13</f>
        <v xml:space="preserve">Early Termination Fees </v>
      </c>
      <c r="H12" s="40">
        <f>Rent_Roll!D13</f>
        <v>0</v>
      </c>
      <c r="I12" s="41">
        <f>Rent_Roll!E13</f>
        <v>0</v>
      </c>
      <c r="K12" s="68" t="s">
        <v>53</v>
      </c>
      <c r="L12" s="69"/>
      <c r="M12" s="69"/>
      <c r="N12" s="70" t="s">
        <v>64</v>
      </c>
      <c r="O12" s="7"/>
      <c r="P12" s="68" t="s">
        <v>53</v>
      </c>
      <c r="Q12" s="69"/>
      <c r="R12" s="69"/>
      <c r="S12" s="70" t="s">
        <v>64</v>
      </c>
    </row>
    <row r="13" spans="1:26" ht="15.75" customHeight="1" x14ac:dyDescent="0.2">
      <c r="A13" s="22"/>
      <c r="B13" s="7"/>
      <c r="C13" s="7" t="s">
        <v>65</v>
      </c>
      <c r="D13" s="62">
        <v>0</v>
      </c>
      <c r="F13" s="38">
        <f>Rent_Roll!B14</f>
        <v>1</v>
      </c>
      <c r="G13" s="39" t="str">
        <f>Rent_Roll!C14</f>
        <v xml:space="preserve">Application Fees </v>
      </c>
      <c r="H13" s="40">
        <f>Rent_Roll!D14</f>
        <v>0</v>
      </c>
      <c r="I13" s="41">
        <f>Rent_Roll!E14</f>
        <v>0</v>
      </c>
      <c r="K13" s="22" t="s">
        <v>56</v>
      </c>
      <c r="L13" s="7"/>
      <c r="M13" s="7"/>
      <c r="N13" s="60">
        <f>SUM('Pro_Forma(Best) '!AM85:AX85)</f>
        <v>64786.375561982306</v>
      </c>
      <c r="P13" s="22" t="s">
        <v>56</v>
      </c>
      <c r="Q13" s="7"/>
      <c r="R13" s="7"/>
      <c r="S13" s="60">
        <f>SUM('Pro_Forma(Best) '!AM98:AX98)</f>
        <v>137178.38187568093</v>
      </c>
    </row>
    <row r="14" spans="1:26" ht="15.75" customHeight="1" x14ac:dyDescent="0.2">
      <c r="A14" s="22"/>
      <c r="B14" s="7"/>
      <c r="C14" s="7"/>
      <c r="D14" s="71"/>
      <c r="E14" s="7"/>
      <c r="F14" s="38">
        <f>Rent_Roll!B15</f>
        <v>1</v>
      </c>
      <c r="G14" s="39" t="str">
        <f>Rent_Roll!C15</f>
        <v xml:space="preserve">Tenant Insurance </v>
      </c>
      <c r="H14" s="40">
        <f>Rent_Roll!D15</f>
        <v>0</v>
      </c>
      <c r="I14" s="41">
        <f>Rent_Roll!E15</f>
        <v>0</v>
      </c>
      <c r="K14" s="22" t="s">
        <v>66</v>
      </c>
      <c r="L14" s="7"/>
      <c r="M14" s="7"/>
      <c r="N14" s="23">
        <f>(N13+N8)/Equity_Amt</f>
        <v>0.19622961635687261</v>
      </c>
      <c r="P14" s="22" t="s">
        <v>66</v>
      </c>
      <c r="Q14" s="7"/>
      <c r="R14" s="7"/>
      <c r="S14" s="23">
        <f>(S13+S8)/Equity_Amt</f>
        <v>0.43876419965550073</v>
      </c>
    </row>
    <row r="15" spans="1:26" ht="15.75" customHeight="1" thickBot="1" x14ac:dyDescent="0.25">
      <c r="A15" s="72" t="s">
        <v>67</v>
      </c>
      <c r="B15" s="66"/>
      <c r="C15" s="66"/>
      <c r="D15" s="67">
        <v>2400000</v>
      </c>
      <c r="F15" s="38">
        <f>Rent_Roll!B16</f>
        <v>1</v>
      </c>
      <c r="G15" s="39" t="str">
        <f>Rent_Roll!C16</f>
        <v xml:space="preserve">Utility Billback </v>
      </c>
      <c r="H15" s="40">
        <f>Rent_Roll!D16</f>
        <v>0</v>
      </c>
      <c r="I15" s="41">
        <f>Rent_Roll!E16</f>
        <v>0</v>
      </c>
      <c r="K15" s="24" t="s">
        <v>68</v>
      </c>
      <c r="L15" s="6"/>
      <c r="M15" s="6"/>
      <c r="N15" s="25">
        <f>((N13+N8)+('Debt-Taxes'!B11-'Debt-Taxes'!F34))/Equity_Amt</f>
        <v>0.2920445674122279</v>
      </c>
      <c r="P15" s="24" t="s">
        <v>68</v>
      </c>
      <c r="Q15" s="6"/>
      <c r="R15" s="6"/>
      <c r="S15" s="25">
        <f>((S13+S8)+('Debt-Taxes'!G11-'Debt-Taxes'!K34))/Equity_Amt</f>
        <v>0.4387642052110563</v>
      </c>
    </row>
    <row r="16" spans="1:26" ht="15.75" customHeight="1" thickBot="1" x14ac:dyDescent="0.25">
      <c r="A16" s="22"/>
      <c r="B16" s="7"/>
      <c r="C16" s="7"/>
      <c r="D16" s="73"/>
      <c r="F16" s="38">
        <f>Rent_Roll!B17</f>
        <v>1</v>
      </c>
      <c r="G16" s="39" t="str">
        <f>Rent_Roll!C17</f>
        <v xml:space="preserve">Move-Out Charges </v>
      </c>
      <c r="H16" s="40">
        <f>Rent_Roll!D17</f>
        <v>0</v>
      </c>
      <c r="I16" s="41">
        <f>Rent_Roll!E17</f>
        <v>0</v>
      </c>
    </row>
    <row r="17" spans="1:19" ht="15.75" customHeight="1" thickBot="1" x14ac:dyDescent="0.25">
      <c r="A17" s="22"/>
      <c r="B17" s="7"/>
      <c r="C17" s="7"/>
      <c r="D17" s="73"/>
      <c r="F17" s="38">
        <f>Rent_Roll!B18</f>
        <v>1</v>
      </c>
      <c r="G17" s="39" t="str">
        <f>Rent_Roll!C18</f>
        <v xml:space="preserve">Misc. Income </v>
      </c>
      <c r="H17" s="40">
        <f>Rent_Roll!D18</f>
        <v>0</v>
      </c>
      <c r="I17" s="41">
        <f>Rent_Roll!E18</f>
        <v>0</v>
      </c>
      <c r="K17" s="68" t="s">
        <v>53</v>
      </c>
      <c r="L17" s="69"/>
      <c r="M17" s="69"/>
      <c r="N17" s="70" t="s">
        <v>69</v>
      </c>
      <c r="P17" s="68" t="s">
        <v>53</v>
      </c>
      <c r="Q17" s="69"/>
      <c r="R17" s="69"/>
      <c r="S17" s="70" t="s">
        <v>69</v>
      </c>
    </row>
    <row r="18" spans="1:19" ht="15.75" customHeight="1" thickBot="1" x14ac:dyDescent="0.25">
      <c r="A18" s="22"/>
      <c r="B18" s="7"/>
      <c r="C18" s="7"/>
      <c r="D18" s="73"/>
      <c r="F18" s="74">
        <f>SUM(F4:F5)</f>
        <v>36</v>
      </c>
      <c r="G18" s="6"/>
      <c r="H18" s="75" t="e">
        <f>AVERAGE(H4:H5)</f>
        <v>#DIV/0!</v>
      </c>
      <c r="I18" s="76" t="e">
        <f>AVERAGE(I4:I5)</f>
        <v>#DIV/0!</v>
      </c>
      <c r="K18" s="22" t="s">
        <v>56</v>
      </c>
      <c r="L18" s="7"/>
      <c r="M18" s="7"/>
      <c r="N18" s="60">
        <f>SUM('Pro_Forma(Best) '!AZ85:BJ85)</f>
        <v>70756.989169723747</v>
      </c>
      <c r="P18" s="22" t="s">
        <v>56</v>
      </c>
      <c r="Q18" s="7"/>
      <c r="R18" s="7"/>
      <c r="S18" s="60">
        <f>SUM('Pro_Forma(Best) '!AY98:BJ98)</f>
        <v>148791.84550762043</v>
      </c>
    </row>
    <row r="19" spans="1:19" ht="15.75" customHeight="1" x14ac:dyDescent="0.2">
      <c r="A19" s="22"/>
      <c r="B19" s="7"/>
      <c r="C19" s="7"/>
      <c r="D19" s="71"/>
      <c r="F19" s="42" t="s">
        <v>70</v>
      </c>
      <c r="G19" s="77"/>
      <c r="H19" s="77"/>
      <c r="I19" s="43">
        <f>'Market Assumptions'!B30</f>
        <v>3.2377671116562159E-2</v>
      </c>
      <c r="K19" s="22" t="s">
        <v>66</v>
      </c>
      <c r="L19" s="7"/>
      <c r="M19" s="7"/>
      <c r="N19" s="23">
        <f>(N18+N13+N8)/Equity_Amt</f>
        <v>0.31415793163974554</v>
      </c>
      <c r="P19" s="22" t="s">
        <v>66</v>
      </c>
      <c r="Q19" s="7"/>
      <c r="R19" s="7"/>
      <c r="S19" s="23">
        <f>(S18+S13+S8)/Equity_Amt</f>
        <v>0.68675060883486794</v>
      </c>
    </row>
    <row r="20" spans="1:19" ht="15.75" customHeight="1" thickBot="1" x14ac:dyDescent="0.25">
      <c r="A20" s="44" t="s">
        <v>71</v>
      </c>
      <c r="B20" s="6"/>
      <c r="C20" s="6"/>
      <c r="D20" s="78">
        <f>((D8+D11)-D15)</f>
        <v>270000</v>
      </c>
      <c r="F20" s="22"/>
      <c r="G20" s="7"/>
      <c r="H20" s="7"/>
      <c r="I20" s="73"/>
      <c r="K20" s="24" t="s">
        <v>68</v>
      </c>
      <c r="L20" s="6"/>
      <c r="M20" s="6"/>
      <c r="N20" s="25">
        <f>((N18+N13+N8)+('Debt-Taxes'!B11-'Debt-Taxes'!F46))/Equity_Amt</f>
        <v>0.46309644927041665</v>
      </c>
      <c r="P20" s="24" t="s">
        <v>68</v>
      </c>
      <c r="Q20" s="6"/>
      <c r="R20" s="6"/>
      <c r="S20" s="25">
        <f>((S18+S13+S8)+('Debt-Taxes'!G11-'Debt-Taxes'!K46))/Equity_Amt</f>
        <v>0.68675061439042362</v>
      </c>
    </row>
    <row r="21" spans="1:19" ht="15.75" customHeight="1" thickBot="1" x14ac:dyDescent="0.25">
      <c r="E21" s="7"/>
      <c r="F21" s="79" t="s">
        <v>72</v>
      </c>
      <c r="G21" s="80"/>
      <c r="H21" s="80"/>
      <c r="I21" s="81">
        <f>SUM('Pro_Forma(Best) '!AA24:AL24)</f>
        <v>366328.89281900087</v>
      </c>
    </row>
    <row r="22" spans="1:19" ht="15.75" customHeight="1" thickBot="1" x14ac:dyDescent="0.25">
      <c r="A22" s="32" t="s">
        <v>73</v>
      </c>
      <c r="B22" s="82"/>
      <c r="C22" s="7"/>
      <c r="D22" s="7"/>
      <c r="F22" s="83" t="s">
        <v>74</v>
      </c>
      <c r="G22" s="84"/>
      <c r="H22" s="84" t="s">
        <v>75</v>
      </c>
      <c r="I22" s="85">
        <f>'Market Assumptions'!B35</f>
        <v>4.2000000000000003E-2</v>
      </c>
      <c r="K22" s="68" t="s">
        <v>53</v>
      </c>
      <c r="L22" s="69"/>
      <c r="M22" s="69"/>
      <c r="N22" s="70" t="s">
        <v>76</v>
      </c>
      <c r="P22" s="68" t="s">
        <v>53</v>
      </c>
      <c r="Q22" s="69"/>
      <c r="R22" s="69"/>
      <c r="S22" s="70" t="s">
        <v>76</v>
      </c>
    </row>
    <row r="23" spans="1:19" ht="15.75" customHeight="1" x14ac:dyDescent="0.2">
      <c r="A23" s="22" t="s">
        <v>77</v>
      </c>
      <c r="B23" s="86">
        <v>45809</v>
      </c>
      <c r="C23" s="7"/>
      <c r="D23" s="87"/>
      <c r="F23" s="22"/>
      <c r="G23" s="7"/>
      <c r="H23" s="88" t="s">
        <v>78</v>
      </c>
      <c r="I23" s="89" t="s">
        <v>79</v>
      </c>
      <c r="K23" s="22" t="s">
        <v>56</v>
      </c>
      <c r="L23" s="7"/>
      <c r="M23" s="7"/>
      <c r="N23" s="60">
        <f>SUM('Pro_Forma(Best) '!BK85:BV85)</f>
        <v>90186.017730249718</v>
      </c>
      <c r="P23" s="22" t="s">
        <v>56</v>
      </c>
      <c r="Q23" s="7"/>
      <c r="R23" s="7"/>
      <c r="S23" s="60">
        <f>SUM('Pro_Forma(Best) '!BK98:BV98)</f>
        <v>160942.15725803131</v>
      </c>
    </row>
    <row r="24" spans="1:19" ht="15.75" customHeight="1" thickBot="1" x14ac:dyDescent="0.25">
      <c r="A24" s="24" t="s">
        <v>80</v>
      </c>
      <c r="B24" s="90">
        <v>45809</v>
      </c>
      <c r="C24" s="7"/>
      <c r="D24" s="7"/>
      <c r="F24" s="91" t="s">
        <v>81</v>
      </c>
      <c r="G24" s="7"/>
      <c r="H24" s="7"/>
      <c r="I24" s="73"/>
      <c r="K24" s="22" t="s">
        <v>66</v>
      </c>
      <c r="L24" s="7"/>
      <c r="M24" s="7"/>
      <c r="N24" s="23">
        <f>(N23+N18+N13+N8)/Equity_Amt</f>
        <v>0.4644679611901617</v>
      </c>
      <c r="P24" s="22" t="s">
        <v>66</v>
      </c>
      <c r="Q24" s="7"/>
      <c r="R24" s="7"/>
      <c r="S24" s="23">
        <f>(S23+S18+S13+S8)/Equity_Amt</f>
        <v>0.9549875375982535</v>
      </c>
    </row>
    <row r="25" spans="1:19" ht="15.75" customHeight="1" thickBot="1" x14ac:dyDescent="0.25">
      <c r="A25" s="92"/>
      <c r="B25" s="7"/>
      <c r="C25" s="7"/>
      <c r="D25" s="7"/>
      <c r="F25" s="93" t="s">
        <v>82</v>
      </c>
      <c r="G25" s="7"/>
      <c r="H25" s="94">
        <f>(I25/I$21)</f>
        <v>6.2108040678743578E-2</v>
      </c>
      <c r="I25" s="95">
        <f>'Debt-Taxes(Best) '!O4</f>
        <v>22751.969777001603</v>
      </c>
      <c r="K25" s="24" t="s">
        <v>68</v>
      </c>
      <c r="L25" s="6"/>
      <c r="M25" s="6"/>
      <c r="N25" s="25">
        <f>((N23+N18+N13+N8)+('Debt-Taxes'!B11-'Debt-Taxes'!F58))/Equity_Amt</f>
        <v>0.67034204201430703</v>
      </c>
      <c r="P25" s="24" t="s">
        <v>68</v>
      </c>
      <c r="Q25" s="6"/>
      <c r="R25" s="6"/>
      <c r="S25" s="25">
        <f>((S23+S18+S13+S8)+('Debt-Taxes'!G11-'Debt-Taxes'!K58))/Equity_Amt</f>
        <v>0.95498754315380896</v>
      </c>
    </row>
    <row r="26" spans="1:19" ht="15.75" customHeight="1" thickBot="1" x14ac:dyDescent="0.25">
      <c r="A26" s="32" t="s">
        <v>83</v>
      </c>
      <c r="B26" s="33"/>
      <c r="C26" s="33"/>
      <c r="D26" s="35" t="s">
        <v>84</v>
      </c>
      <c r="F26" s="93" t="s">
        <v>85</v>
      </c>
      <c r="G26" s="7"/>
      <c r="H26" s="94">
        <f>(I26/I$21)</f>
        <v>0</v>
      </c>
      <c r="I26" s="95">
        <f>'Debt-Taxes'!O10</f>
        <v>0</v>
      </c>
    </row>
    <row r="27" spans="1:19" ht="15.75" customHeight="1" thickBot="1" x14ac:dyDescent="0.25">
      <c r="A27" s="22"/>
      <c r="B27" s="7"/>
      <c r="C27" s="7"/>
      <c r="D27" s="96"/>
      <c r="F27" s="93" t="s">
        <v>86</v>
      </c>
      <c r="G27" s="7"/>
      <c r="H27" s="94">
        <f>(I27/I$21)</f>
        <v>0</v>
      </c>
      <c r="I27" s="95">
        <f>'Debt-Taxes'!O11</f>
        <v>0</v>
      </c>
      <c r="K27" s="68" t="s">
        <v>53</v>
      </c>
      <c r="L27" s="69"/>
      <c r="M27" s="69"/>
      <c r="N27" s="70" t="s">
        <v>87</v>
      </c>
      <c r="P27" s="68" t="s">
        <v>53</v>
      </c>
      <c r="Q27" s="69"/>
      <c r="R27" s="69"/>
      <c r="S27" s="70" t="s">
        <v>87</v>
      </c>
    </row>
    <row r="28" spans="1:19" ht="15.75" customHeight="1" x14ac:dyDescent="0.2">
      <c r="A28" s="22"/>
      <c r="B28" s="7"/>
      <c r="C28" s="7"/>
      <c r="D28" s="73"/>
      <c r="F28" s="97" t="s">
        <v>88</v>
      </c>
      <c r="G28" s="7"/>
      <c r="H28" s="7"/>
      <c r="I28" s="73"/>
      <c r="K28" s="22" t="s">
        <v>56</v>
      </c>
      <c r="L28" s="7"/>
      <c r="M28" s="7"/>
      <c r="N28" s="60">
        <f>SUM('Pro_Forma(Best) '!BW85:CH85)</f>
        <v>103802.62462802889</v>
      </c>
      <c r="P28" s="22" t="s">
        <v>56</v>
      </c>
      <c r="Q28" s="7"/>
      <c r="R28" s="7"/>
      <c r="S28" s="60">
        <f>SUM('Pro_Forma(Best) '!BW98:CH98)</f>
        <v>173651.77545360048</v>
      </c>
    </row>
    <row r="29" spans="1:19" ht="15.75" customHeight="1" x14ac:dyDescent="0.2">
      <c r="A29" s="98" t="s">
        <v>63</v>
      </c>
      <c r="B29" s="7"/>
      <c r="C29" s="7"/>
      <c r="D29" s="73"/>
      <c r="F29" s="93" t="s">
        <v>89</v>
      </c>
      <c r="G29" s="7"/>
      <c r="H29" s="94">
        <f>(I29/I$21)</f>
        <v>5.8963408083326709E-2</v>
      </c>
      <c r="I29" s="95">
        <f>600*36</f>
        <v>21600</v>
      </c>
      <c r="K29" s="22" t="s">
        <v>66</v>
      </c>
      <c r="L29" s="7"/>
      <c r="M29" s="7"/>
      <c r="N29" s="23">
        <f>(N28+N23+N18+N13+N8)/Equity_Amt</f>
        <v>0.63747233557020988</v>
      </c>
      <c r="P29" s="22" t="s">
        <v>66</v>
      </c>
      <c r="Q29" s="7"/>
      <c r="R29" s="7"/>
      <c r="S29" s="23">
        <f>(S28+S23+S18+S13+S8)/Equity_Amt</f>
        <v>1.2444071633542542</v>
      </c>
    </row>
    <row r="30" spans="1:19" ht="15.75" customHeight="1" thickBot="1" x14ac:dyDescent="0.25">
      <c r="A30" s="22" t="s">
        <v>90</v>
      </c>
      <c r="B30" s="7"/>
      <c r="C30" s="7" t="s">
        <v>90</v>
      </c>
      <c r="D30" s="46">
        <f>D15*D31</f>
        <v>1800000</v>
      </c>
      <c r="F30" s="93" t="s">
        <v>91</v>
      </c>
      <c r="G30" s="7"/>
      <c r="H30" s="94">
        <f>(I30/I$21)</f>
        <v>0</v>
      </c>
      <c r="I30" s="95">
        <v>0</v>
      </c>
      <c r="K30" s="24" t="s">
        <v>68</v>
      </c>
      <c r="L30" s="6"/>
      <c r="M30" s="6"/>
      <c r="N30" s="25">
        <f>((N28+N23+N18+N13+N8)+('Debt-Taxes'!B11-'Debt-Taxes'!F70))/Equity_Amt</f>
        <v>0.90436751428246942</v>
      </c>
      <c r="P30" s="24" t="s">
        <v>68</v>
      </c>
      <c r="Q30" s="6"/>
      <c r="R30" s="6"/>
      <c r="S30" s="25">
        <f>((S28+S23+S18+S13+S8)+('Debt-Taxes'!G11-'Debt-Taxes'!K70))/Equity_Amt</f>
        <v>1.2444071689098097</v>
      </c>
    </row>
    <row r="31" spans="1:19" ht="15.75" customHeight="1" x14ac:dyDescent="0.2">
      <c r="A31" s="22" t="s">
        <v>92</v>
      </c>
      <c r="B31" s="7"/>
      <c r="C31" s="7" t="s">
        <v>93</v>
      </c>
      <c r="D31" s="99">
        <v>0.75</v>
      </c>
      <c r="F31" s="93" t="s">
        <v>94</v>
      </c>
      <c r="G31" s="7"/>
      <c r="H31" s="94">
        <f>(I31/I$21)</f>
        <v>0</v>
      </c>
      <c r="I31" s="95">
        <v>0</v>
      </c>
    </row>
    <row r="32" spans="1:19" ht="15.75" customHeight="1" x14ac:dyDescent="0.2">
      <c r="A32" s="22" t="s">
        <v>95</v>
      </c>
      <c r="B32" s="7"/>
      <c r="C32" s="7" t="s">
        <v>96</v>
      </c>
      <c r="D32" s="73">
        <v>25</v>
      </c>
      <c r="F32" s="97" t="s">
        <v>97</v>
      </c>
      <c r="G32" s="7"/>
      <c r="H32" s="7"/>
      <c r="I32" s="95">
        <v>0</v>
      </c>
    </row>
    <row r="33" spans="1:9" ht="15.75" customHeight="1" x14ac:dyDescent="0.2">
      <c r="A33" s="22" t="s">
        <v>98</v>
      </c>
      <c r="B33" s="7"/>
      <c r="C33" s="7"/>
      <c r="D33" s="73">
        <v>5</v>
      </c>
      <c r="F33" s="93" t="s">
        <v>99</v>
      </c>
      <c r="G33" s="7"/>
      <c r="H33" s="94">
        <f t="shared" ref="H33:H40" si="0">(I33/I$21)</f>
        <v>5.8963408083326709E-2</v>
      </c>
      <c r="I33" s="95">
        <f>50*36*12</f>
        <v>21600</v>
      </c>
    </row>
    <row r="34" spans="1:9" ht="15.75" customHeight="1" x14ac:dyDescent="0.2">
      <c r="A34" s="22" t="s">
        <v>100</v>
      </c>
      <c r="B34" s="7"/>
      <c r="C34" s="7" t="s">
        <v>101</v>
      </c>
      <c r="D34" s="23">
        <v>6.9500000000000006E-2</v>
      </c>
      <c r="F34" s="93" t="s">
        <v>102</v>
      </c>
      <c r="G34" s="7"/>
      <c r="H34" s="94">
        <f t="shared" si="0"/>
        <v>0</v>
      </c>
      <c r="I34" s="95">
        <v>0</v>
      </c>
    </row>
    <row r="35" spans="1:9" ht="15.75" customHeight="1" x14ac:dyDescent="0.2">
      <c r="A35" s="22" t="s">
        <v>103</v>
      </c>
      <c r="B35" s="7"/>
      <c r="C35" s="7" t="s">
        <v>104</v>
      </c>
      <c r="D35" s="23">
        <v>0.01</v>
      </c>
      <c r="F35" s="93" t="s">
        <v>105</v>
      </c>
      <c r="G35" s="7"/>
      <c r="H35" s="94">
        <f t="shared" si="0"/>
        <v>3.5378044849996029E-2</v>
      </c>
      <c r="I35" s="95">
        <f>30*36*12</f>
        <v>12960</v>
      </c>
    </row>
    <row r="36" spans="1:9" ht="15.75" customHeight="1" x14ac:dyDescent="0.2">
      <c r="A36" s="22" t="s">
        <v>106</v>
      </c>
      <c r="B36" s="7"/>
      <c r="C36" s="7" t="s">
        <v>107</v>
      </c>
      <c r="D36" s="100">
        <f>(Principal*Orig_Fee)</f>
        <v>18000</v>
      </c>
      <c r="F36" s="93" t="s">
        <v>108</v>
      </c>
      <c r="G36" s="7"/>
      <c r="H36" s="94">
        <f t="shared" si="0"/>
        <v>0</v>
      </c>
      <c r="I36" s="95">
        <v>0</v>
      </c>
    </row>
    <row r="37" spans="1:9" ht="15.75" customHeight="1" x14ac:dyDescent="0.2">
      <c r="A37" s="22" t="s">
        <v>109</v>
      </c>
      <c r="B37" s="7"/>
      <c r="C37" s="7"/>
      <c r="D37" s="46">
        <f>'Debt-Taxes'!E11</f>
        <v>12664.669620885794</v>
      </c>
      <c r="F37" s="93" t="s">
        <v>110</v>
      </c>
      <c r="G37" s="7"/>
      <c r="H37" s="94">
        <f t="shared" si="0"/>
        <v>3.9308938722217805E-3</v>
      </c>
      <c r="I37" s="95">
        <f>10*36*4</f>
        <v>1440</v>
      </c>
    </row>
    <row r="38" spans="1:9" ht="15.75" customHeight="1" x14ac:dyDescent="0.2">
      <c r="A38" s="22" t="s">
        <v>111</v>
      </c>
      <c r="B38" s="7"/>
      <c r="C38" s="7"/>
      <c r="D38" s="46">
        <f>(D37*12)</f>
        <v>151976.03545062954</v>
      </c>
      <c r="F38" s="93" t="s">
        <v>112</v>
      </c>
      <c r="G38" s="7"/>
      <c r="H38" s="94">
        <f t="shared" si="0"/>
        <v>4.913617340277226E-3</v>
      </c>
      <c r="I38" s="95">
        <v>1800</v>
      </c>
    </row>
    <row r="39" spans="1:9" ht="15.75" customHeight="1" x14ac:dyDescent="0.2">
      <c r="A39" s="22" t="s">
        <v>113</v>
      </c>
      <c r="B39" s="7"/>
      <c r="C39" s="7"/>
      <c r="D39" s="46">
        <f>(Principal_t-Interest_T2)</f>
        <v>26876.035450629526</v>
      </c>
      <c r="F39" s="93" t="s">
        <v>114</v>
      </c>
      <c r="G39" s="7"/>
      <c r="H39" s="94">
        <f t="shared" si="0"/>
        <v>0</v>
      </c>
      <c r="I39" s="95">
        <v>0</v>
      </c>
    </row>
    <row r="40" spans="1:9" ht="15.75" customHeight="1" thickBot="1" x14ac:dyDescent="0.25">
      <c r="A40" s="22" t="s">
        <v>115</v>
      </c>
      <c r="B40" s="7"/>
      <c r="C40" s="7"/>
      <c r="D40" s="46">
        <f>(Principal*Int_Rate)</f>
        <v>125100.00000000001</v>
      </c>
      <c r="E40" s="101">
        <v>0</v>
      </c>
      <c r="F40" s="93" t="s">
        <v>116</v>
      </c>
      <c r="G40" s="7"/>
      <c r="H40" s="94">
        <f t="shared" si="0"/>
        <v>0</v>
      </c>
      <c r="I40" s="95">
        <v>0</v>
      </c>
    </row>
    <row r="41" spans="1:9" ht="15.75" customHeight="1" thickBot="1" x14ac:dyDescent="0.25">
      <c r="A41" s="32" t="s">
        <v>117</v>
      </c>
      <c r="B41" s="33"/>
      <c r="C41" s="33"/>
      <c r="D41" s="102">
        <f>'Pro_Forma(Best) '!AA77/'Pro_Forma(Best) '!AA80</f>
        <v>-1.3484193681927101</v>
      </c>
      <c r="F41" s="97" t="s">
        <v>118</v>
      </c>
      <c r="G41" s="7"/>
      <c r="H41" s="94"/>
      <c r="I41" s="95">
        <v>0</v>
      </c>
    </row>
    <row r="42" spans="1:9" ht="15.75" customHeight="1" x14ac:dyDescent="0.2">
      <c r="F42" s="93" t="s">
        <v>119</v>
      </c>
      <c r="G42" s="7"/>
      <c r="H42" s="94">
        <f t="shared" ref="H42:H49" si="1">(I42/I$21)</f>
        <v>4.9136173402772258E-2</v>
      </c>
      <c r="I42" s="95">
        <v>18000</v>
      </c>
    </row>
    <row r="43" spans="1:9" ht="15.75" customHeight="1" x14ac:dyDescent="0.2">
      <c r="F43" s="93" t="s">
        <v>120</v>
      </c>
      <c r="G43" s="7"/>
      <c r="H43" s="94">
        <f t="shared" si="1"/>
        <v>4.9136173402772258E-2</v>
      </c>
      <c r="I43" s="95">
        <v>18000</v>
      </c>
    </row>
    <row r="44" spans="1:9" ht="15.75" customHeight="1" x14ac:dyDescent="0.2">
      <c r="F44" s="93" t="s">
        <v>121</v>
      </c>
      <c r="G44" s="7"/>
      <c r="H44" s="94">
        <f t="shared" si="1"/>
        <v>0</v>
      </c>
      <c r="I44" s="95">
        <v>0</v>
      </c>
    </row>
    <row r="45" spans="1:9" ht="15.75" customHeight="1" x14ac:dyDescent="0.2">
      <c r="F45" s="93" t="s">
        <v>122</v>
      </c>
      <c r="G45" s="7"/>
      <c r="H45" s="94">
        <f t="shared" si="1"/>
        <v>0</v>
      </c>
      <c r="I45" s="95">
        <v>0</v>
      </c>
    </row>
    <row r="46" spans="1:9" ht="15.75" customHeight="1" x14ac:dyDescent="0.2">
      <c r="F46" s="93" t="s">
        <v>123</v>
      </c>
      <c r="G46" s="7"/>
      <c r="H46" s="94">
        <f t="shared" si="1"/>
        <v>0</v>
      </c>
      <c r="I46" s="95">
        <v>0</v>
      </c>
    </row>
    <row r="47" spans="1:9" ht="15.75" customHeight="1" x14ac:dyDescent="0.2">
      <c r="F47" s="93" t="s">
        <v>124</v>
      </c>
      <c r="G47" s="7"/>
      <c r="H47" s="94">
        <f t="shared" si="1"/>
        <v>6.5514897870363013E-3</v>
      </c>
      <c r="I47" s="95">
        <f>100*4*6</f>
        <v>2400</v>
      </c>
    </row>
    <row r="48" spans="1:9" ht="15.75" customHeight="1" x14ac:dyDescent="0.2">
      <c r="F48" s="93" t="s">
        <v>125</v>
      </c>
      <c r="G48" s="7"/>
      <c r="H48" s="94">
        <f t="shared" si="1"/>
        <v>6.824468528162814E-3</v>
      </c>
      <c r="I48" s="95">
        <v>2500</v>
      </c>
    </row>
    <row r="49" spans="6:9" ht="15.75" customHeight="1" x14ac:dyDescent="0.2">
      <c r="F49" s="93" t="s">
        <v>126</v>
      </c>
      <c r="G49" s="7"/>
      <c r="H49" s="94">
        <f t="shared" si="1"/>
        <v>0</v>
      </c>
      <c r="I49" s="95">
        <v>0</v>
      </c>
    </row>
    <row r="50" spans="6:9" ht="15.75" customHeight="1" x14ac:dyDescent="0.2">
      <c r="F50" s="97" t="s">
        <v>127</v>
      </c>
      <c r="G50" s="7"/>
      <c r="H50" s="94"/>
      <c r="I50" s="95"/>
    </row>
    <row r="51" spans="6:9" ht="15.75" customHeight="1" x14ac:dyDescent="0.2">
      <c r="F51" s="93" t="s">
        <v>128</v>
      </c>
      <c r="G51" s="7"/>
      <c r="H51" s="94">
        <f t="shared" ref="H51:H61" si="2">(I51/I$21)</f>
        <v>0</v>
      </c>
      <c r="I51" s="95">
        <v>0</v>
      </c>
    </row>
    <row r="52" spans="6:9" ht="15.75" customHeight="1" x14ac:dyDescent="0.2">
      <c r="F52" s="93" t="s">
        <v>129</v>
      </c>
      <c r="G52" s="7"/>
      <c r="H52" s="94">
        <f t="shared" si="2"/>
        <v>3.2757448935181507E-3</v>
      </c>
      <c r="I52" s="95">
        <v>1200</v>
      </c>
    </row>
    <row r="53" spans="6:9" ht="15.75" customHeight="1" x14ac:dyDescent="0.2">
      <c r="F53" s="93" t="s">
        <v>130</v>
      </c>
      <c r="G53" s="7"/>
      <c r="H53" s="94">
        <f t="shared" si="2"/>
        <v>0</v>
      </c>
      <c r="I53" s="95">
        <v>0</v>
      </c>
    </row>
    <row r="54" spans="6:9" ht="15.75" customHeight="1" x14ac:dyDescent="0.2">
      <c r="F54" s="93" t="s">
        <v>131</v>
      </c>
      <c r="G54" s="7"/>
      <c r="H54" s="94">
        <f t="shared" si="2"/>
        <v>0</v>
      </c>
      <c r="I54" s="95">
        <v>0</v>
      </c>
    </row>
    <row r="55" spans="6:9" ht="15.75" customHeight="1" x14ac:dyDescent="0.2">
      <c r="F55" s="93" t="s">
        <v>132</v>
      </c>
      <c r="G55" s="7"/>
      <c r="H55" s="94">
        <f t="shared" si="2"/>
        <v>0</v>
      </c>
      <c r="I55" s="95">
        <v>0</v>
      </c>
    </row>
    <row r="56" spans="6:9" ht="15.75" customHeight="1" x14ac:dyDescent="0.2">
      <c r="F56" s="93" t="s">
        <v>133</v>
      </c>
      <c r="G56" s="7"/>
      <c r="H56" s="94">
        <f t="shared" si="2"/>
        <v>0</v>
      </c>
      <c r="I56" s="95">
        <v>0</v>
      </c>
    </row>
    <row r="57" spans="6:9" ht="15.75" customHeight="1" x14ac:dyDescent="0.2">
      <c r="F57" s="93" t="s">
        <v>134</v>
      </c>
      <c r="G57" s="7"/>
      <c r="H57" s="94">
        <f t="shared" si="2"/>
        <v>0</v>
      </c>
      <c r="I57" s="95">
        <v>0</v>
      </c>
    </row>
    <row r="58" spans="6:9" ht="15.75" customHeight="1" x14ac:dyDescent="0.2">
      <c r="F58" s="93" t="s">
        <v>135</v>
      </c>
      <c r="G58" s="7"/>
      <c r="H58" s="94">
        <f t="shared" si="2"/>
        <v>0</v>
      </c>
      <c r="I58" s="95">
        <v>0</v>
      </c>
    </row>
    <row r="59" spans="6:9" ht="15.75" customHeight="1" x14ac:dyDescent="0.2">
      <c r="F59" s="93" t="s">
        <v>136</v>
      </c>
      <c r="G59" s="7"/>
      <c r="H59" s="94">
        <f t="shared" si="2"/>
        <v>0</v>
      </c>
      <c r="I59" s="95">
        <v>0</v>
      </c>
    </row>
    <row r="60" spans="6:9" ht="15.75" customHeight="1" x14ac:dyDescent="0.2">
      <c r="F60" s="93" t="s">
        <v>137</v>
      </c>
      <c r="G60" s="7"/>
      <c r="H60" s="94">
        <f t="shared" si="2"/>
        <v>4.0946811168976881E-2</v>
      </c>
      <c r="I60" s="95">
        <v>15000</v>
      </c>
    </row>
    <row r="61" spans="6:9" ht="15.75" customHeight="1" x14ac:dyDescent="0.2">
      <c r="F61" s="93" t="s">
        <v>138</v>
      </c>
      <c r="G61" s="7"/>
      <c r="H61" s="94">
        <f t="shared" si="2"/>
        <v>4.0946811168976881E-2</v>
      </c>
      <c r="I61" s="95">
        <v>15000</v>
      </c>
    </row>
    <row r="62" spans="6:9" ht="15.75" customHeight="1" x14ac:dyDescent="0.2">
      <c r="F62" s="91" t="s">
        <v>139</v>
      </c>
      <c r="G62" s="7"/>
      <c r="H62" s="94"/>
      <c r="I62" s="95"/>
    </row>
    <row r="63" spans="6:9" ht="15.75" customHeight="1" x14ac:dyDescent="0.2">
      <c r="F63" s="93" t="s">
        <v>140</v>
      </c>
      <c r="G63" s="7"/>
      <c r="H63" s="94">
        <f t="shared" ref="H63:H69" si="3">(I63/I$21)</f>
        <v>0</v>
      </c>
      <c r="I63" s="95">
        <v>0</v>
      </c>
    </row>
    <row r="64" spans="6:9" ht="15.75" customHeight="1" x14ac:dyDescent="0.2">
      <c r="F64" s="93" t="s">
        <v>141</v>
      </c>
      <c r="G64" s="7"/>
      <c r="H64" s="94">
        <f t="shared" si="3"/>
        <v>1.5E-3</v>
      </c>
      <c r="I64" s="95">
        <f>(I21*Vacancy1)*0.03</f>
        <v>549.49333922850133</v>
      </c>
    </row>
    <row r="65" spans="6:9" ht="15.75" customHeight="1" x14ac:dyDescent="0.2">
      <c r="F65" s="93" t="s">
        <v>142</v>
      </c>
      <c r="G65" s="7"/>
      <c r="H65" s="94">
        <f t="shared" si="3"/>
        <v>0</v>
      </c>
      <c r="I65" s="95">
        <v>0</v>
      </c>
    </row>
    <row r="66" spans="6:9" ht="15.75" customHeight="1" x14ac:dyDescent="0.2">
      <c r="F66" s="93" t="s">
        <v>143</v>
      </c>
      <c r="G66" s="7"/>
      <c r="H66" s="94">
        <f t="shared" si="3"/>
        <v>0</v>
      </c>
      <c r="I66" s="95">
        <v>0</v>
      </c>
    </row>
    <row r="67" spans="6:9" ht="15.75" customHeight="1" x14ac:dyDescent="0.2">
      <c r="F67" s="93" t="s">
        <v>144</v>
      </c>
      <c r="G67" s="7"/>
      <c r="H67" s="94">
        <f t="shared" si="3"/>
        <v>0</v>
      </c>
      <c r="I67" s="95">
        <v>0</v>
      </c>
    </row>
    <row r="68" spans="6:9" ht="15.75" customHeight="1" x14ac:dyDescent="0.2">
      <c r="F68" s="93" t="s">
        <v>145</v>
      </c>
      <c r="G68" s="7"/>
      <c r="H68" s="94">
        <f t="shared" si="3"/>
        <v>0</v>
      </c>
      <c r="I68" s="95">
        <v>0</v>
      </c>
    </row>
    <row r="69" spans="6:9" ht="15.75" customHeight="1" x14ac:dyDescent="0.2">
      <c r="F69" s="93" t="s">
        <v>146</v>
      </c>
      <c r="G69" s="7"/>
      <c r="H69" s="94">
        <f t="shared" si="3"/>
        <v>0</v>
      </c>
      <c r="I69" s="95">
        <v>0</v>
      </c>
    </row>
    <row r="70" spans="6:9" ht="15.75" customHeight="1" x14ac:dyDescent="0.2">
      <c r="F70" s="91" t="s">
        <v>147</v>
      </c>
      <c r="G70" s="7"/>
      <c r="H70" s="94"/>
      <c r="I70" s="95"/>
    </row>
    <row r="71" spans="6:9" ht="15.75" customHeight="1" x14ac:dyDescent="0.2">
      <c r="F71" s="93" t="s">
        <v>148</v>
      </c>
      <c r="G71" s="7"/>
      <c r="H71" s="94">
        <f>(I71/I$21)</f>
        <v>1.8016596914349828E-2</v>
      </c>
      <c r="I71" s="95">
        <v>6600</v>
      </c>
    </row>
    <row r="72" spans="6:9" ht="15.75" customHeight="1" thickBot="1" x14ac:dyDescent="0.25">
      <c r="F72" s="103" t="s">
        <v>149</v>
      </c>
      <c r="G72" s="1"/>
      <c r="H72" s="104">
        <f t="shared" ref="H72:I72" si="4">SUM(H25:H71)</f>
        <v>0.44059168217445738</v>
      </c>
      <c r="I72" s="105">
        <f t="shared" si="4"/>
        <v>161401.46311623009</v>
      </c>
    </row>
    <row r="73" spans="6:9" ht="15.75" customHeight="1" thickBot="1" x14ac:dyDescent="0.25">
      <c r="F73" s="24" t="s">
        <v>150</v>
      </c>
      <c r="G73" s="6"/>
      <c r="H73" s="6" t="s">
        <v>151</v>
      </c>
      <c r="I73" s="49">
        <f>'Market Assumptions'!B36</f>
        <v>2.1999999999999999E-2</v>
      </c>
    </row>
    <row r="74" spans="6:9" ht="15.75" customHeight="1" x14ac:dyDescent="0.2"/>
    <row r="75" spans="6:9" ht="15.75" customHeight="1" x14ac:dyDescent="0.2"/>
    <row r="76" spans="6:9" ht="15.75" customHeight="1" x14ac:dyDescent="0.2"/>
    <row r="77" spans="6:9" ht="15.75" customHeight="1" x14ac:dyDescent="0.2"/>
    <row r="78" spans="6:9" ht="15.75" customHeight="1" x14ac:dyDescent="0.2"/>
    <row r="79" spans="6:9" ht="15.75" customHeight="1" x14ac:dyDescent="0.2"/>
    <row r="80" spans="6:9"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K3:N3"/>
    <mergeCell ref="P3:S3"/>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16</vt:i4>
      </vt:variant>
      <vt:variant>
        <vt:lpstr>Named Ranges</vt:lpstr>
      </vt:variant>
      <vt:variant>
        <vt:i4>55</vt:i4>
      </vt:variant>
    </vt:vector>
  </HeadingPairs>
  <TitlesOfParts>
    <vt:vector size="71" baseType="lpstr">
      <vt:lpstr>Disclaimer</vt:lpstr>
      <vt:lpstr>Coomprehensive Summary</vt:lpstr>
      <vt:lpstr>Market Assumptions</vt:lpstr>
      <vt:lpstr>Executive_Summary</vt:lpstr>
      <vt:lpstr>Rent_Roll</vt:lpstr>
      <vt:lpstr>Pro_Forma</vt:lpstr>
      <vt:lpstr>Development</vt:lpstr>
      <vt:lpstr>Debt-Taxes</vt:lpstr>
      <vt:lpstr>Executive Summary(Best)</vt:lpstr>
      <vt:lpstr>Rent_Roll(Best)</vt:lpstr>
      <vt:lpstr>Pro_Forma(Best) </vt:lpstr>
      <vt:lpstr>Debt-Taxes(Best) </vt:lpstr>
      <vt:lpstr>Executive_Summary(Worst)</vt:lpstr>
      <vt:lpstr>Rent_Roll(Worst)</vt:lpstr>
      <vt:lpstr>Pro_Fomra(Worst)</vt:lpstr>
      <vt:lpstr>Debt-Taxes(Worst) </vt:lpstr>
      <vt:lpstr>Building_Ops</vt:lpstr>
      <vt:lpstr>Cable_Internet</vt:lpstr>
      <vt:lpstr>Cap_Rate</vt:lpstr>
      <vt:lpstr>Cleaning</vt:lpstr>
      <vt:lpstr>Cnstr_Debt_Int</vt:lpstr>
      <vt:lpstr>COD</vt:lpstr>
      <vt:lpstr>Constr_Int</vt:lpstr>
      <vt:lpstr>Construction_Months</vt:lpstr>
      <vt:lpstr>Dev_Chrg_Mncp_Csts</vt:lpstr>
      <vt:lpstr>Dev_Chrg_Mun_Costs</vt:lpstr>
      <vt:lpstr>Dev_Start</vt:lpstr>
      <vt:lpstr>Electricity</vt:lpstr>
      <vt:lpstr>Equity_Amt</vt:lpstr>
      <vt:lpstr>Expense_Increase</vt:lpstr>
      <vt:lpstr>Expense_Increase2</vt:lpstr>
      <vt:lpstr>Expense_Increase3</vt:lpstr>
      <vt:lpstr>Finance_Expense</vt:lpstr>
      <vt:lpstr>Finance_Ops</vt:lpstr>
      <vt:lpstr>G_A</vt:lpstr>
      <vt:lpstr>Gas_Heat</vt:lpstr>
      <vt:lpstr>GeneralMaintenance</vt:lpstr>
      <vt:lpstr>HC_Construction</vt:lpstr>
      <vt:lpstr>Insurance</vt:lpstr>
      <vt:lpstr>Int_Rate</vt:lpstr>
      <vt:lpstr>Interest_T2</vt:lpstr>
      <vt:lpstr>Land_Related</vt:lpstr>
      <vt:lpstr>LtV</vt:lpstr>
      <vt:lpstr>Mng_Exp</vt:lpstr>
      <vt:lpstr>Orig_Fee</vt:lpstr>
      <vt:lpstr>OtherInsurance</vt:lpstr>
      <vt:lpstr>OtherTax</vt:lpstr>
      <vt:lpstr>PayrollInsurance</vt:lpstr>
      <vt:lpstr>PayrollTax</vt:lpstr>
      <vt:lpstr>PestControl</vt:lpstr>
      <vt:lpstr>Principal</vt:lpstr>
      <vt:lpstr>Principal_t</vt:lpstr>
      <vt:lpstr>Principal_T2</vt:lpstr>
      <vt:lpstr>PropertyInsurance</vt:lpstr>
      <vt:lpstr>PropertyTaxes</vt:lpstr>
      <vt:lpstr>Rental_Increase</vt:lpstr>
      <vt:lpstr>Rental_Increase2</vt:lpstr>
      <vt:lpstr>Rental_Increase3</vt:lpstr>
      <vt:lpstr>Repairs</vt:lpstr>
      <vt:lpstr>Reserves</vt:lpstr>
      <vt:lpstr>ROE</vt:lpstr>
      <vt:lpstr>SC_Construction</vt:lpstr>
      <vt:lpstr>Sewer</vt:lpstr>
      <vt:lpstr>Supplies</vt:lpstr>
      <vt:lpstr>Taxes</vt:lpstr>
      <vt:lpstr>Term</vt:lpstr>
      <vt:lpstr>Term_T2</vt:lpstr>
      <vt:lpstr>TrashRemoval</vt:lpstr>
      <vt:lpstr>Vacancy1</vt:lpstr>
      <vt:lpstr>VacantUnits</vt:lpstr>
      <vt:lpstr>Water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Jared Husmann</dc:creator>
  <cp:lastModifiedBy>Jared Husmann</cp:lastModifiedBy>
  <dcterms:created xsi:type="dcterms:W3CDTF">2017-02-03T19:41:01Z</dcterms:created>
  <dcterms:modified xsi:type="dcterms:W3CDTF">2025-02-11T01:33:20Z</dcterms:modified>
</cp:coreProperties>
</file>